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Formatted Data for BBN" sheetId="2" r:id="rId5"/>
    <sheet state="visible" name="Copy of DATA" sheetId="3" r:id="rId6"/>
    <sheet state="visible" name="Questions" sheetId="4" r:id="rId7"/>
    <sheet state="visible" name="RAW DATA" sheetId="5" r:id="rId8"/>
    <sheet state="visible" name="STATA COMMAND" sheetId="6" r:id="rId9"/>
    <sheet state="visible" name="COPY (RAW)" sheetId="7" r:id="rId10"/>
  </sheets>
  <definedNames/>
  <calcPr/>
  <extLst>
    <ext uri="GoogleSheetsCustomDataVersion2">
      <go:sheetsCustomData xmlns:go="http://customooxmlschemas.google.com/" r:id="rId11" roundtripDataChecksum="gb4QrBxbOn1VN8WkJ0/pIS7z6wD1TqFA7ItlEQPDM64="/>
    </ext>
  </extLst>
</workbook>
</file>

<file path=xl/sharedStrings.xml><?xml version="1.0" encoding="utf-8"?>
<sst xmlns="http://schemas.openxmlformats.org/spreadsheetml/2006/main" count="49707" uniqueCount="545">
  <si>
    <t>gender</t>
  </si>
  <si>
    <t>gender binary</t>
  </si>
  <si>
    <t>Route</t>
  </si>
  <si>
    <t>age</t>
  </si>
  <si>
    <t>agelessthantwenty</t>
  </si>
  <si>
    <t>agetwentytoforty</t>
  </si>
  <si>
    <t>agefortytosixty</t>
  </si>
  <si>
    <t>agegreaterthansixty</t>
  </si>
  <si>
    <t>education</t>
  </si>
  <si>
    <t>uneducated</t>
  </si>
  <si>
    <t>primary</t>
  </si>
  <si>
    <t>ssc</t>
  </si>
  <si>
    <t>hsc</t>
  </si>
  <si>
    <t>graduate</t>
  </si>
  <si>
    <t>MonthlyIncome</t>
  </si>
  <si>
    <t>icomelessthanfifteenthousand</t>
  </si>
  <si>
    <t>incomefifteentotwentyfive</t>
  </si>
  <si>
    <t>incometwentyfivetoforty</t>
  </si>
  <si>
    <t>incomegreaterthanforty</t>
  </si>
  <si>
    <t>Marital Status</t>
  </si>
  <si>
    <t>Marital Binary</t>
  </si>
  <si>
    <t>STCQ6</t>
  </si>
  <si>
    <t>STCQ7</t>
  </si>
  <si>
    <t>STCQ8</t>
  </si>
  <si>
    <t>STCQ9</t>
  </si>
  <si>
    <t>business</t>
  </si>
  <si>
    <t>office job</t>
  </si>
  <si>
    <t>student</t>
  </si>
  <si>
    <t>farmer</t>
  </si>
  <si>
    <t>others</t>
  </si>
  <si>
    <t>STCQ10</t>
  </si>
  <si>
    <t>bus</t>
  </si>
  <si>
    <t>rickshaw</t>
  </si>
  <si>
    <t>bicycle</t>
  </si>
  <si>
    <t>STCQ11</t>
  </si>
  <si>
    <t>cng</t>
  </si>
  <si>
    <t>STCQ12</t>
  </si>
  <si>
    <t>Barishal</t>
  </si>
  <si>
    <t>Borguna</t>
  </si>
  <si>
    <t>Pirozpur</t>
  </si>
  <si>
    <t>Bhola</t>
  </si>
  <si>
    <t>Patuakhali</t>
  </si>
  <si>
    <t>STCQ13</t>
  </si>
  <si>
    <t>home visit</t>
  </si>
  <si>
    <t>recreation</t>
  </si>
  <si>
    <t>job purposes</t>
  </si>
  <si>
    <t>STCQ14</t>
  </si>
  <si>
    <t>dhaka</t>
  </si>
  <si>
    <t>barishal</t>
  </si>
  <si>
    <t>narayanganj</t>
  </si>
  <si>
    <t>STCQ15</t>
  </si>
  <si>
    <t>onetothree</t>
  </si>
  <si>
    <t>fourtosix</t>
  </si>
  <si>
    <t>morethansix</t>
  </si>
  <si>
    <t>STCQ16</t>
  </si>
  <si>
    <t>lessthanonethousand</t>
  </si>
  <si>
    <t>onetotwothousand</t>
  </si>
  <si>
    <t>morethantwothousand</t>
  </si>
  <si>
    <t>STCQ17</t>
  </si>
  <si>
    <t>biweekly</t>
  </si>
  <si>
    <t>monthly</t>
  </si>
  <si>
    <t>Every3months</t>
  </si>
  <si>
    <t>Every6months</t>
  </si>
  <si>
    <t>yearly</t>
  </si>
  <si>
    <t>TEQ1</t>
  </si>
  <si>
    <t>TEQ2</t>
  </si>
  <si>
    <t>TEQ3</t>
  </si>
  <si>
    <t>TEQ4</t>
  </si>
  <si>
    <t>TEQ5</t>
  </si>
  <si>
    <t>TEQ6</t>
  </si>
  <si>
    <t>TEQ7</t>
  </si>
  <si>
    <t>TEQ8</t>
  </si>
  <si>
    <t>TEQ9</t>
  </si>
  <si>
    <t>TEQ10</t>
  </si>
  <si>
    <t>very good</t>
  </si>
  <si>
    <t>good</t>
  </si>
  <si>
    <t>average</t>
  </si>
  <si>
    <t>poor</t>
  </si>
  <si>
    <t>very poor</t>
  </si>
  <si>
    <t>TEQ11</t>
  </si>
  <si>
    <t>untimely</t>
  </si>
  <si>
    <t>uncomfortable</t>
  </si>
  <si>
    <t>expensive</t>
  </si>
  <si>
    <t>TEQ12</t>
  </si>
  <si>
    <t>comfortable</t>
  </si>
  <si>
    <t>reliable</t>
  </si>
  <si>
    <t>safe</t>
  </si>
  <si>
    <t>avoidtraffic</t>
  </si>
  <si>
    <t>PunctualityQ1</t>
  </si>
  <si>
    <t>PunctualityQ2</t>
  </si>
  <si>
    <t>PunctualityQ3</t>
  </si>
  <si>
    <t>PunctualityQ4</t>
  </si>
  <si>
    <t>PunctualityTotal</t>
  </si>
  <si>
    <t>Staff CharacteristicsQ1</t>
  </si>
  <si>
    <t>Staff CharacteristicsQ2</t>
  </si>
  <si>
    <t>Staff CharacteristicsQ3</t>
  </si>
  <si>
    <t>Staff CharacteristicsQ4</t>
  </si>
  <si>
    <t>Staff CharacteristicsQ5</t>
  </si>
  <si>
    <t>Staff CharacteristicsTotal</t>
  </si>
  <si>
    <t>Comfort Q1</t>
  </si>
  <si>
    <t>Comfort Q2</t>
  </si>
  <si>
    <t>Comfort Q3</t>
  </si>
  <si>
    <t>Comfort Q4</t>
  </si>
  <si>
    <t>Comfort Q5</t>
  </si>
  <si>
    <t>Comfort Q6</t>
  </si>
  <si>
    <t>Comfort Total</t>
  </si>
  <si>
    <t>Harassment Q1</t>
  </si>
  <si>
    <t>Harassment Q2</t>
  </si>
  <si>
    <t>Harassment Q3</t>
  </si>
  <si>
    <t>Harassment Q4</t>
  </si>
  <si>
    <t>Harassment Q5</t>
  </si>
  <si>
    <t>HarassmentTotal</t>
  </si>
  <si>
    <t>Safety Facilities Q1</t>
  </si>
  <si>
    <t>Safety Facilities Q2</t>
  </si>
  <si>
    <t>Safety Facilities Q3</t>
  </si>
  <si>
    <t>Safety Facilities Q4</t>
  </si>
  <si>
    <t>Safety Facilities Q5</t>
  </si>
  <si>
    <t>Safety FacilitiesTotal</t>
  </si>
  <si>
    <t>Cleanliness Q1</t>
  </si>
  <si>
    <t>Cleanliness Q2</t>
  </si>
  <si>
    <t>Cleanliness Q3</t>
  </si>
  <si>
    <t>Cleanliness Q4</t>
  </si>
  <si>
    <t>Cleanliness Q5</t>
  </si>
  <si>
    <t>Cleanliness Total</t>
  </si>
  <si>
    <t>SQTotal</t>
  </si>
  <si>
    <t>Male</t>
  </si>
  <si>
    <t>Primary</t>
  </si>
  <si>
    <t>Married</t>
  </si>
  <si>
    <t>Bus</t>
  </si>
  <si>
    <t>CNG</t>
  </si>
  <si>
    <t>Home visit</t>
  </si>
  <si>
    <t>Dhaka</t>
  </si>
  <si>
    <t>Every 3 months</t>
  </si>
  <si>
    <t>Good</t>
  </si>
  <si>
    <t>Unclean</t>
  </si>
  <si>
    <t>Comfortable</t>
  </si>
  <si>
    <t>4</t>
  </si>
  <si>
    <t>3</t>
  </si>
  <si>
    <t>5</t>
  </si>
  <si>
    <t>2</t>
  </si>
  <si>
    <t>1</t>
  </si>
  <si>
    <t>75</t>
  </si>
  <si>
    <t>Farmer</t>
  </si>
  <si>
    <t>Rickshaw</t>
  </si>
  <si>
    <t>Bagherhat</t>
  </si>
  <si>
    <t>200</t>
  </si>
  <si>
    <t>Expensive</t>
  </si>
  <si>
    <t>Only option</t>
  </si>
  <si>
    <t>Uneducated</t>
  </si>
  <si>
    <t>Office job</t>
  </si>
  <si>
    <t>6</t>
  </si>
  <si>
    <t>Monthly</t>
  </si>
  <si>
    <t>Unsafe</t>
  </si>
  <si>
    <t>Boat</t>
  </si>
  <si>
    <t>Jhalokathi</t>
  </si>
  <si>
    <t>7</t>
  </si>
  <si>
    <t>Every 6 months</t>
  </si>
  <si>
    <t>Uncomfortable</t>
  </si>
  <si>
    <t>Graduate</t>
  </si>
  <si>
    <t>Single</t>
  </si>
  <si>
    <t>Student</t>
  </si>
  <si>
    <t>CNG/ Tempo</t>
  </si>
  <si>
    <t>Train</t>
  </si>
  <si>
    <t>Educational Purposes</t>
  </si>
  <si>
    <t>Average</t>
  </si>
  <si>
    <t>Unprofessional</t>
  </si>
  <si>
    <t>Unemployed</t>
  </si>
  <si>
    <t>1200</t>
  </si>
  <si>
    <t>Very Good</t>
  </si>
  <si>
    <t>No problems</t>
  </si>
  <si>
    <t>Reliable</t>
  </si>
  <si>
    <t>boat</t>
  </si>
  <si>
    <t>Rangpur</t>
  </si>
  <si>
    <t>Safe</t>
  </si>
  <si>
    <t>Walking</t>
  </si>
  <si>
    <t>Gazipur</t>
  </si>
  <si>
    <t>Poor</t>
  </si>
  <si>
    <t>Untimely</t>
  </si>
  <si>
    <t>Avoid traffic</t>
  </si>
  <si>
    <t>500</t>
  </si>
  <si>
    <t>Bicycle</t>
  </si>
  <si>
    <t>Funeral</t>
  </si>
  <si>
    <t>Narayanganj</t>
  </si>
  <si>
    <t xml:space="preserve"> Office job</t>
  </si>
  <si>
    <t>5000</t>
  </si>
  <si>
    <t>Yearly</t>
  </si>
  <si>
    <t>Chandpur</t>
  </si>
  <si>
    <t>unempoyed</t>
  </si>
  <si>
    <t>Noakhali</t>
  </si>
  <si>
    <t>retired</t>
  </si>
  <si>
    <t>Barguna</t>
  </si>
  <si>
    <t>car</t>
  </si>
  <si>
    <t>teacher</t>
  </si>
  <si>
    <t xml:space="preserve"> car</t>
  </si>
  <si>
    <t>Female</t>
  </si>
  <si>
    <t xml:space="preserve">retired </t>
  </si>
  <si>
    <t>Educational purposes</t>
  </si>
  <si>
    <t>medical treatment</t>
  </si>
  <si>
    <t>unemployed</t>
  </si>
  <si>
    <t>doctor</t>
  </si>
  <si>
    <t>pirozpur</t>
  </si>
  <si>
    <t>Satkhira</t>
  </si>
  <si>
    <t>Khulna</t>
  </si>
  <si>
    <t>police</t>
  </si>
  <si>
    <t>bike</t>
  </si>
  <si>
    <t>business purpose</t>
  </si>
  <si>
    <t>engineer</t>
  </si>
  <si>
    <t>house wife</t>
  </si>
  <si>
    <t>Potuakhali</t>
  </si>
  <si>
    <t>Cheap</t>
  </si>
  <si>
    <t>Driver</t>
  </si>
  <si>
    <t>train</t>
  </si>
  <si>
    <t>Gender</t>
  </si>
  <si>
    <t>Age</t>
  </si>
  <si>
    <t>Education</t>
  </si>
  <si>
    <t>Monthly_Income(BDT)</t>
  </si>
  <si>
    <t>Marital_Status</t>
  </si>
  <si>
    <t>Vehicle_Ownership</t>
  </si>
  <si>
    <t>Family_Uses_IWTS</t>
  </si>
  <si>
    <t>Driving_Ability</t>
  </si>
  <si>
    <t>Occupation</t>
  </si>
  <si>
    <t>Major_Travel_Mode</t>
  </si>
  <si>
    <t>Method_to_Reach_Station</t>
  </si>
  <si>
    <t>Travel_Purpose</t>
  </si>
  <si>
    <t>Job_Location</t>
  </si>
  <si>
    <t>Family_Members</t>
  </si>
  <si>
    <t>Monthly_Transport_Expense</t>
  </si>
  <si>
    <t>Travel_Frequency</t>
  </si>
  <si>
    <t>Experienced_Accident</t>
  </si>
  <si>
    <t>Experienced_Harassment</t>
  </si>
  <si>
    <t>Experienced_Breakdown</t>
  </si>
  <si>
    <t>Experienced_Pickpocketing</t>
  </si>
  <si>
    <t>Experienced_Motion_Sickness</t>
  </si>
  <si>
    <t>Ticket_Price_Satisfaction</t>
  </si>
  <si>
    <t>Service_Quality</t>
  </si>
  <si>
    <t>Perceived_Safety</t>
  </si>
  <si>
    <t>Health_Services</t>
  </si>
  <si>
    <t>Food_Quality</t>
  </si>
  <si>
    <t>Between_20_to_40</t>
  </si>
  <si>
    <t>Between_15k_to_25k</t>
  </si>
  <si>
    <t>No</t>
  </si>
  <si>
    <t>Yes</t>
  </si>
  <si>
    <t>Business</t>
  </si>
  <si>
    <t>Auto_Rickshaw</t>
  </si>
  <si>
    <t>Home_Visit</t>
  </si>
  <si>
    <t>Four_to_Six</t>
  </si>
  <si>
    <t>Less_than_1k</t>
  </si>
  <si>
    <t>Every_3_months</t>
  </si>
  <si>
    <t>Poor_Safety</t>
  </si>
  <si>
    <t>Moderate</t>
  </si>
  <si>
    <t>More_than_Six0</t>
  </si>
  <si>
    <t>Less_than_15k</t>
  </si>
  <si>
    <t>Job</t>
  </si>
  <si>
    <t>Others</t>
  </si>
  <si>
    <t>More_than_Six</t>
  </si>
  <si>
    <t>More_than_2k</t>
  </si>
  <si>
    <t>High_Safety</t>
  </si>
  <si>
    <t>Between_40_to_60</t>
  </si>
  <si>
    <t>Office_Worker</t>
  </si>
  <si>
    <t>Moderate_Safety</t>
  </si>
  <si>
    <t>SSC</t>
  </si>
  <si>
    <t>Between_1k_to_2k</t>
  </si>
  <si>
    <t>Every_6_months</t>
  </si>
  <si>
    <t>Other</t>
  </si>
  <si>
    <t>Biweekly</t>
  </si>
  <si>
    <t>Very_Good</t>
  </si>
  <si>
    <t>HSC</t>
  </si>
  <si>
    <t>One_to_Three</t>
  </si>
  <si>
    <t>Recreation</t>
  </si>
  <si>
    <t>Less_than_20</t>
  </si>
  <si>
    <t>Between_25k_to_40k</t>
  </si>
  <si>
    <t>Very_Poor</t>
  </si>
  <si>
    <t>More_than_40k</t>
  </si>
  <si>
    <t>Frequency_of_Travel</t>
  </si>
  <si>
    <t>Medical_Total</t>
  </si>
  <si>
    <t>Food_Total</t>
  </si>
  <si>
    <t>Very Poor</t>
  </si>
  <si>
    <t>Category</t>
  </si>
  <si>
    <t>Socioeconomic &amp; Travel Charactertirstics</t>
  </si>
  <si>
    <t>Socioeconomic &amp; Travel Characterstics Q1</t>
  </si>
  <si>
    <t>Gender  ( Male=1, Female=0)</t>
  </si>
  <si>
    <t>Socioeconomic &amp; Travel Characterstics Q2</t>
  </si>
  <si>
    <t>if age is &lt; 20=1; otherwise=0</t>
  </si>
  <si>
    <t>if age is ≥ 20 but &lt;40=1; otherwise=0</t>
  </si>
  <si>
    <t>if age is ≥ 40 but &lt;=60=1; otherwise=0</t>
  </si>
  <si>
    <t>if age is &gt;60 = 1; otherwise=0</t>
  </si>
  <si>
    <t>Socioeconomic &amp; Travel Characterstics Q3</t>
  </si>
  <si>
    <t>if education is Uneducated=1; otherwise=0</t>
  </si>
  <si>
    <t>if education is Primary =1; otherwise=0</t>
  </si>
  <si>
    <t>if education is SSC=1; otherwise=0</t>
  </si>
  <si>
    <t>if education is HSC=1; otherwise=0</t>
  </si>
  <si>
    <t>if education is Graduate=1; otherwise=0</t>
  </si>
  <si>
    <t>Socioeconomic &amp; Travel Characterstics Q4</t>
  </si>
  <si>
    <t>Monthly Income</t>
  </si>
  <si>
    <t>if income is &lt; 15,000=1; otherwise=0</t>
  </si>
  <si>
    <t>if income is ≥ 15,000 but &lt;25,000=1; otherwise=0</t>
  </si>
  <si>
    <t>if income is ≥ 25,000 but &lt;=40,000=1; otherwise=0</t>
  </si>
  <si>
    <t>if income is &gt;40,000 = 1; otherwise=0</t>
  </si>
  <si>
    <t>Socioeconomic &amp; Travel Characterstics Q5</t>
  </si>
  <si>
    <t>Marital Status (Married=1, Unmarried=0)</t>
  </si>
  <si>
    <t>Socioeconomic &amp; Travel Characterstics Q6</t>
  </si>
  <si>
    <t>6. Do you/your family own a private vehicle?       (if Yes=1; otherwise=0)</t>
  </si>
  <si>
    <t>Socioeconomic &amp; Travel Characterstics Q7</t>
  </si>
  <si>
    <t>7. Do your other family members also use the launch service?     (if Yes=1; otherwise=0)</t>
  </si>
  <si>
    <t>Socioeconomic &amp; Travel Characterstics Q8</t>
  </si>
  <si>
    <t>8.Do you drive a car?    (if Yes=1; otherwise=0)</t>
  </si>
  <si>
    <t>Socioeconomic &amp; Travel Characterstics Q9</t>
  </si>
  <si>
    <t>9.What route do you usually travel?</t>
  </si>
  <si>
    <t xml:space="preserve">9. What is your profession? </t>
  </si>
  <si>
    <t>if STCQ9 is business=1; otherwise=0</t>
  </si>
  <si>
    <t>Office Job</t>
  </si>
  <si>
    <t>if STCQ9 is office=1; otherwise=0</t>
  </si>
  <si>
    <t>if STCQ9 is student=1; otherwise=0</t>
  </si>
  <si>
    <t>if STCQ9 is farmer=1; otherwise=0</t>
  </si>
  <si>
    <t>if STCQ9 is business=0; otherwise=1</t>
  </si>
  <si>
    <t>Socioeconomic &amp; Travel Characterstics Q10</t>
  </si>
  <si>
    <t>10.What is your major mode of travel?</t>
  </si>
  <si>
    <t>if STCQ10 is bus=1; otherwise=0</t>
  </si>
  <si>
    <t>if STCQ10 is rickshaw=1; otherwise=0</t>
  </si>
  <si>
    <t>if STCQ10 is bicycle=1; otherwise=0</t>
  </si>
  <si>
    <t xml:space="preserve">Other </t>
  </si>
  <si>
    <t>if STCQ10 is other=1; otherwise=0</t>
  </si>
  <si>
    <t>Socioeconomic &amp; Travel Characterstics Q11</t>
  </si>
  <si>
    <t xml:space="preserve">11.Which mode do you take to reach the launch station? (i.e., walking, rickshaw, bus, private car, tempo etc.) ? </t>
  </si>
  <si>
    <t>if STCQ11 is bus=1; otherwise=0</t>
  </si>
  <si>
    <t>Cng/ Tempo</t>
  </si>
  <si>
    <t>if STCQ11 is cng=1; otherwise=0</t>
  </si>
  <si>
    <t>if STCQ11 is rickshaw=1; otherwise=0</t>
  </si>
  <si>
    <t>if STCQ11 is other=1; otherwise=0</t>
  </si>
  <si>
    <t>Socioeconomic &amp; Travel Characterstics Q12</t>
  </si>
  <si>
    <t xml:space="preserve">12.What's your home location? (district-based or division) </t>
  </si>
  <si>
    <t>if STCQ12 is barishal=1; otherwise=0</t>
  </si>
  <si>
    <t>if STCQ12 is borguna=1; otherwise=0</t>
  </si>
  <si>
    <t>if STCQ12 is pirozpur=1; otherwise=0</t>
  </si>
  <si>
    <t>if STCQ12 is other=1; otherwise=0</t>
  </si>
  <si>
    <t>Socioeconomic &amp; Travel Characterstics Q13</t>
  </si>
  <si>
    <t xml:space="preserve">13.What is the purpose of your travel? </t>
  </si>
  <si>
    <t>if STCQ13 is home visit=1; otherwise=0</t>
  </si>
  <si>
    <t>if STCQ13 is recreation=1; otherwise=0</t>
  </si>
  <si>
    <t>Job Purposes</t>
  </si>
  <si>
    <t>if STCQ13 is job purposes=1; otherwise=0</t>
  </si>
  <si>
    <t>if STCQ13 is other=1; otherwise=0</t>
  </si>
  <si>
    <t>Socioeconomic &amp; Travel Characterstics Q14</t>
  </si>
  <si>
    <t xml:space="preserve">14.Where is your job location?  </t>
  </si>
  <si>
    <t>if STCQ14 is dhaka=1; otherwise=0</t>
  </si>
  <si>
    <t>if STCQ14 is barishal=1; otherwise=0</t>
  </si>
  <si>
    <t>if STCQ14 is gazipur=1; otherwise=0</t>
  </si>
  <si>
    <t>if STCQ14 is narayanganj=1; otherwise=0</t>
  </si>
  <si>
    <t>if STCQ14 is other=1; otherwise=0</t>
  </si>
  <si>
    <t>Socioeconomic &amp; Travel Characterstics Q15</t>
  </si>
  <si>
    <r>
      <rPr>
        <rFont val="Times New Roman"/>
        <color rgb="FF000000"/>
        <sz val="11.0"/>
      </rPr>
      <t>15.How many people are in your family</t>
    </r>
    <r>
      <rPr>
        <rFont val="Times New Roman"/>
        <color rgb="FF000000"/>
        <sz val="12.0"/>
      </rPr>
      <t>?</t>
    </r>
  </si>
  <si>
    <t>one to three</t>
  </si>
  <si>
    <t>if STCQ15 is ≥ 1 but &lt;4=1; otherwise=0</t>
  </si>
  <si>
    <t>four to six</t>
  </si>
  <si>
    <t>if STCQ15 is ≥ 4 but &lt;7=1; otherwise=0</t>
  </si>
  <si>
    <t>more than six</t>
  </si>
  <si>
    <t>if STCQ15 is &gt;6; otherwise=0</t>
  </si>
  <si>
    <t>Socioeconomic &amp; Travel Characterstics Q16</t>
  </si>
  <si>
    <t>16. How much money do you spend each month for transportation purposes?</t>
  </si>
  <si>
    <t>less than one thousand</t>
  </si>
  <si>
    <t>if STCQ16 is ≥ 0 but &lt;1000=1; otherwise=0</t>
  </si>
  <si>
    <t>one thousand to two thousand</t>
  </si>
  <si>
    <t>if STCQ16 is ≥ 1000 but &lt;=2000=1; otherwise=0</t>
  </si>
  <si>
    <t>more than two thousand</t>
  </si>
  <si>
    <t>if STCQ16 is &gt; 2000; otherwise=0</t>
  </si>
  <si>
    <t>Socioeconomic &amp; Travel Characterstics Q17</t>
  </si>
  <si>
    <t>17. How frequently do you use water transport?</t>
  </si>
  <si>
    <t>if used biweekly=1; otherwise=0</t>
  </si>
  <si>
    <t>if used monthy=1; otherwise=0</t>
  </si>
  <si>
    <t>if used Every 3 months=1; otherwise=0</t>
  </si>
  <si>
    <t>if used Every 6 months=1; otherwise=0</t>
  </si>
  <si>
    <t>if used yearly=1; otherwise=0</t>
  </si>
  <si>
    <t>Travel Experience Based Questions</t>
  </si>
  <si>
    <t>Travel Experience Based Questions Q1</t>
  </si>
  <si>
    <t>1. Have you ever been involved in an accident taking launch service?  (if Yes=1; otherwise=0)</t>
  </si>
  <si>
    <t>Travel Experience Based Questions Q2</t>
  </si>
  <si>
    <t>2. Have you experienced harassment(verbal, physical abuse, bullying etc.) while taking the launch service? (if Yes=1; otherwise=0)</t>
  </si>
  <si>
    <t>Travel Experience Based Questions Q3</t>
  </si>
  <si>
    <t>3.Have you ever experienced your launch breaking down during your journey?   (if Yes=1; otherwise=0)</t>
  </si>
  <si>
    <t>Travel Experience Based Questions Q4</t>
  </si>
  <si>
    <t>4. Have you ever faced pickpocketing or theft in launch services?    (if Yes=1; otherwise=0)</t>
  </si>
  <si>
    <t>Travel Experience Based Questions Q5</t>
  </si>
  <si>
    <t>5. Have you ever experienced motion sickness during the journey?    (if Yes=1; otherwise=0)</t>
  </si>
  <si>
    <t>Travel Experience Based Questions Q6</t>
  </si>
  <si>
    <t>6. Are you happy with the current ticket purchase system of launch?   (if Yes=1; otherwise=0)</t>
  </si>
  <si>
    <t>Travel Experience Based Questions Q7</t>
  </si>
  <si>
    <t>7.Are you happy with the price of the ticket and other services of the launch?     (if Yes=1; otherwise=0)</t>
  </si>
  <si>
    <t>Travel Experience Based Questions Q8</t>
  </si>
  <si>
    <t>8.Does the service minimize your travel time?     (if Yes=1; otherwise=0)</t>
  </si>
  <si>
    <t>Travel Experience Based Questions Q9</t>
  </si>
  <si>
    <t>9. Do you think that some seats/area should be reserved for women?     (if Yes=1; otherwise=0)</t>
  </si>
  <si>
    <t>Travel Experience Based Questions Q10</t>
  </si>
  <si>
    <t xml:space="preserve">10. What is your judgment on the overall launch service?     </t>
  </si>
  <si>
    <t>if TEQ10 is very good=1; otherwise=0</t>
  </si>
  <si>
    <t>if TEQ10 is good=1; otherwise=0</t>
  </si>
  <si>
    <t>if TEQ10 is average=1; otherwise=0</t>
  </si>
  <si>
    <t>if TEQ10 is poor=1; otherwise=0</t>
  </si>
  <si>
    <t>if TEQ10 is very poor=1; otherwise=0</t>
  </si>
  <si>
    <t>Travel Experience Based Questions Q11</t>
  </si>
  <si>
    <t xml:space="preserve">11. According to your judgment what is the main problem of this vessel? (Choose only one)    </t>
  </si>
  <si>
    <t>if TEQ11 is untimely=1; otherwise=0</t>
  </si>
  <si>
    <t>if TEQ11 is uncomfortable=1; otherwise=0</t>
  </si>
  <si>
    <t>if TEQ11 is expensive=1; otherwise=0</t>
  </si>
  <si>
    <t>if TEQ11 is other=1; otherwise=0</t>
  </si>
  <si>
    <t>Travel Experience Based Questions Q12</t>
  </si>
  <si>
    <t xml:space="preserve">12. Main reason for choosing water transportation (Choose only one option)     </t>
  </si>
  <si>
    <t>if TEQ12 is comfortable=1; otherwise=0</t>
  </si>
  <si>
    <t>if TEQ12 is reliable=1; otherwise=0</t>
  </si>
  <si>
    <t>if TEQ12 is safe=1; otherwise=0</t>
  </si>
  <si>
    <t>Avoid Traffic</t>
  </si>
  <si>
    <t>if TEQ12 is avoid traffic=1; otherwise=0</t>
  </si>
  <si>
    <t>if TEQ12 is other=1; otherwise=0</t>
  </si>
  <si>
    <t>Punctuality</t>
  </si>
  <si>
    <t>Punctuality Q1</t>
  </si>
  <si>
    <t>1. I think that the waiting time for the launch is long</t>
  </si>
  <si>
    <t>Punctuality Q2</t>
  </si>
  <si>
    <t>2. I think that the timetable for the launch is incorrect</t>
  </si>
  <si>
    <t>Punctuality Q3</t>
  </si>
  <si>
    <t>3. I think the launch does not reach the destination on time</t>
  </si>
  <si>
    <t>Punctuality Q4</t>
  </si>
  <si>
    <t>4. I think ship departure information services are not good</t>
  </si>
  <si>
    <t>Staff Characteristics</t>
  </si>
  <si>
    <t>Staff Characteristics Q1</t>
  </si>
  <si>
    <r>
      <rPr>
        <rFont val="Times New Roman"/>
        <color rgb="FF000000"/>
        <sz val="12.0"/>
      </rPr>
      <t xml:space="preserve"> 1.</t>
    </r>
    <r>
      <rPr>
        <rFont val="Times New Roman"/>
        <color rgb="FF000000"/>
        <sz val="7.0"/>
      </rPr>
      <t xml:space="preserve">      </t>
    </r>
    <r>
      <rPr>
        <rFont val="Times New Roman"/>
        <color rgb="FF000000"/>
        <sz val="12.0"/>
      </rPr>
      <t>I often feel that the behavior and attitude of the launch driver and staff is not friendly</t>
    </r>
  </si>
  <si>
    <t>Staff Characteristics Q2</t>
  </si>
  <si>
    <r>
      <rPr>
        <rFont val="Times New Roman"/>
        <color rgb="FF000000"/>
        <sz val="12.0"/>
      </rPr>
      <t xml:space="preserve"> 2.</t>
    </r>
    <r>
      <rPr>
        <rFont val="Times New Roman"/>
        <color rgb="FF000000"/>
        <sz val="7.0"/>
      </rPr>
      <t xml:space="preserve">      </t>
    </r>
    <r>
      <rPr>
        <rFont val="Times New Roman"/>
        <color rgb="FF000000"/>
        <sz val="12.0"/>
      </rPr>
      <t>I often feel that drivers are unskilled or inexperienced</t>
    </r>
  </si>
  <si>
    <t>Staff Characteristics Q3</t>
  </si>
  <si>
    <r>
      <rPr>
        <rFont val="Times New Roman"/>
        <color rgb="FF000000"/>
        <sz val="12.0"/>
      </rPr>
      <t xml:space="preserve"> 3.</t>
    </r>
    <r>
      <rPr>
        <rFont val="Times New Roman"/>
        <color rgb="FF000000"/>
        <sz val="7.0"/>
      </rPr>
      <t xml:space="preserve">      </t>
    </r>
    <r>
      <rPr>
        <rFont val="Times New Roman"/>
        <color rgb="FF000000"/>
        <sz val="12.0"/>
      </rPr>
      <t>I think that most of the staff is untrained or inexperienced</t>
    </r>
  </si>
  <si>
    <t>Staff Characteristics Q4</t>
  </si>
  <si>
    <r>
      <rPr>
        <rFont val="Times New Roman"/>
        <color rgb="FF000000"/>
        <sz val="12.0"/>
      </rPr>
      <t xml:space="preserve"> 4.</t>
    </r>
    <r>
      <rPr>
        <rFont val="Times New Roman"/>
        <color rgb="FF000000"/>
        <sz val="7.0"/>
      </rPr>
      <t xml:space="preserve">      </t>
    </r>
    <r>
      <rPr>
        <rFont val="Times New Roman"/>
        <color rgb="FF000000"/>
        <sz val="12.0"/>
      </rPr>
      <t>I think the staff are unresponsive or unhelpful</t>
    </r>
  </si>
  <si>
    <t>Staff Characteristics Q5</t>
  </si>
  <si>
    <r>
      <rPr>
        <rFont val="Times New Roman"/>
        <color rgb="FF000000"/>
        <sz val="12.0"/>
      </rPr>
      <t xml:space="preserve"> 5.</t>
    </r>
    <r>
      <rPr>
        <rFont val="Times New Roman"/>
        <color rgb="FF000000"/>
        <sz val="7.0"/>
      </rPr>
      <t xml:space="preserve">      </t>
    </r>
    <r>
      <rPr>
        <rFont val="Times New Roman"/>
        <color rgb="FF000000"/>
        <sz val="12.0"/>
      </rPr>
      <t xml:space="preserve">I think the staff are not well informed about natural disasters </t>
    </r>
  </si>
  <si>
    <t>Comfort</t>
  </si>
  <si>
    <t>1. I think that the seat/deck is not comfortable</t>
  </si>
  <si>
    <t xml:space="preserve">2. I think that the water vessel doesn’t provide a smooth ride </t>
  </si>
  <si>
    <t xml:space="preserve">3. I think the water vessel has a noisy environment </t>
  </si>
  <si>
    <t>4. I think the water vessel doesn’t maintain a comfortable temperature</t>
  </si>
  <si>
    <t>5. I think the water vessel feels overcrowded due to the overbooking of passengers</t>
  </si>
  <si>
    <t>6. I think there are not enough dedicated women’s seats</t>
  </si>
  <si>
    <t>Harassment</t>
  </si>
  <si>
    <t>1. I often feel harassed by the staff or other passengers.</t>
  </si>
  <si>
    <t>2. I often feel unsafe when traveling alone.</t>
  </si>
  <si>
    <t>3. I often feel unsafe due to the possibility of physical or verbal abuse</t>
  </si>
  <si>
    <t>4. I often feel unsafe due to the possibility of pickpocketing or mugging</t>
  </si>
  <si>
    <t>5. I often feel the water vessel is unsafe to travel in for women</t>
  </si>
  <si>
    <t>Safety Facilities</t>
  </si>
  <si>
    <t>1. I think there aren’t enough fire extinguishers on the water vessel</t>
  </si>
  <si>
    <t xml:space="preserve">2. I think there aren’t enough life jackets or floaters </t>
  </si>
  <si>
    <t>3. I think there aren’t enough safety information facilities available on the launch</t>
  </si>
  <si>
    <t>4. I think the equipment/accessories of security personnel on the launch is not adequate</t>
  </si>
  <si>
    <t>5. I think that the handrail and guardrails are broken or inadequate</t>
  </si>
  <si>
    <t>Cleanliness</t>
  </si>
  <si>
    <t>1. I often feel that the floors are dirty and slippery.</t>
  </si>
  <si>
    <t>2. I think that there are a lot of vermin on the launch</t>
  </si>
  <si>
    <t>3. I  feel discomfort because of the unclean and unhygienic public toilet</t>
  </si>
  <si>
    <t>4. I think the water vessel doesn’t have enough bins to throw waste.</t>
  </si>
  <si>
    <t>5. I think there aren’t enough cleaners for the water vessel</t>
  </si>
  <si>
    <t>Food Quality</t>
  </si>
  <si>
    <t>Food Quality Q1</t>
  </si>
  <si>
    <t>1. I think the food available on the water vessel is unhygienic</t>
  </si>
  <si>
    <t>Food Quality Q2</t>
  </si>
  <si>
    <t>2. I think the food available on the water vessel is unhealthy</t>
  </si>
  <si>
    <t>Food Quality Q3</t>
  </si>
  <si>
    <t>3. I feel the price of food is much higher than on land</t>
  </si>
  <si>
    <t>Food Quality Q4</t>
  </si>
  <si>
    <t>4. I think that the food is prepared in an unhygienic place</t>
  </si>
  <si>
    <t>Health</t>
  </si>
  <si>
    <t>Health Q1</t>
  </si>
  <si>
    <t>1. I often feel unsafe due to the lack of first aid kits on the water vessel</t>
  </si>
  <si>
    <t>Health Q2</t>
  </si>
  <si>
    <t>2. I feel unsafe due to the lack of a primary doctor/nurse on the water vessel</t>
  </si>
  <si>
    <t>Health Q3</t>
  </si>
  <si>
    <t xml:space="preserve">3. I feel discomfort about not having any health or medical equipment on the water vessel </t>
  </si>
  <si>
    <t>Health Q4</t>
  </si>
  <si>
    <t>4. I think there are not enough pure drinking water sources available on the water vessel</t>
  </si>
  <si>
    <t>2. What is your age?</t>
  </si>
  <si>
    <t>6. What is your monthly income?</t>
  </si>
  <si>
    <t>5. What is your profession?</t>
  </si>
  <si>
    <t>11. What is the purpose of your travel?</t>
  </si>
  <si>
    <t>10. What is your home district?</t>
  </si>
  <si>
    <t>12. Where is your job location? </t>
  </si>
  <si>
    <t>7. What is your marital status?</t>
  </si>
  <si>
    <t>8. What is your major mode of travel?</t>
  </si>
  <si>
    <t>9. Which mode do you take to reach the launch station?</t>
  </si>
  <si>
    <t>3. What is your educational qualification?</t>
  </si>
  <si>
    <t>20. Have you ever faced pickpocketing in launch services?</t>
  </si>
  <si>
    <t>5. I think there is a lack of informaton on the vessel's current position (no GPS)</t>
  </si>
  <si>
    <t>4. Which route do you usually take?</t>
  </si>
  <si>
    <t>4. I think there are not enough accessibility facilities for the disabled people</t>
  </si>
  <si>
    <t>3. I think there is not enough weather forecasting facility available.</t>
  </si>
  <si>
    <t>6. I think sometimes the staff tends to spread malicious andpanic-inducing rumors</t>
  </si>
  <si>
    <t>2. I think that there is not enough baggage facility in the launch</t>
  </si>
  <si>
    <t>5. I think the staff are not well informed about natural disasters</t>
  </si>
  <si>
    <t>4. I think the staff are unresponsive or unhelpful</t>
  </si>
  <si>
    <t>2. I often feel that drivers are unskilled or inexperienced</t>
  </si>
  <si>
    <t>1. I think there aren’t enough prayer room facilities available on the launch</t>
  </si>
  <si>
    <t>3. I think that most of the staff is untrained or inexperienced</t>
  </si>
  <si>
    <t>2. I think that the water vessel doesn’t provide a smooth ride</t>
  </si>
  <si>
    <t>1. I often feel that the behavior and attitude of the launch driver and staff is not friendly (rude).</t>
  </si>
  <si>
    <t>3. I think that the launch does not reach the destination on time</t>
  </si>
  <si>
    <t>3. I think the water vessel has a noisy environment</t>
  </si>
  <si>
    <t>6. I think there are not enough dedicated women’s seating area</t>
  </si>
  <si>
    <t>18. Have you ever experienced harassment (verbal, physical abuse, bullying etc.) while taking the launch service?</t>
  </si>
  <si>
    <t>19. Have you ever experienced the launch breaking down during your journey?</t>
  </si>
  <si>
    <t>3.I feel discomfort about not having any health or medical equipment  on the water vessel</t>
  </si>
  <si>
    <t>21. Have you ever experienced motion sickness during the journey?</t>
  </si>
  <si>
    <t>22. Are you happy with the current ticket purchase system of launch?</t>
  </si>
  <si>
    <t>23. Are you happy with the price of the ticket and other services of the launch?</t>
  </si>
  <si>
    <t>24. Does the service minimize your travel time?</t>
  </si>
  <si>
    <t>25. Do you drive a car?</t>
  </si>
  <si>
    <t>26. Do you think that some seats/area should be reserved for women?</t>
  </si>
  <si>
    <t>27. How frequently do you use water transport?</t>
  </si>
  <si>
    <t>28. What is your judgment on the overall launch service?</t>
  </si>
  <si>
    <t>29. According to you what is the main problem of this launch service?             (Choose only one)</t>
  </si>
  <si>
    <t>30. Main reason for choosing water transportation (Choose one option)</t>
  </si>
  <si>
    <t>14. How much money do you spend each month for transportation purposes?</t>
  </si>
  <si>
    <t>17. Have you ever been involved in an accident while using launch service?</t>
  </si>
  <si>
    <t>16. Do your other family members also use the launch service?</t>
  </si>
  <si>
    <t>15. Do you/your family own a private vehicle?</t>
  </si>
  <si>
    <t>13. How many people are in your family? </t>
  </si>
  <si>
    <t>3. I feel discomfort because of the unclean and unhygienic public toilet</t>
  </si>
  <si>
    <t>1. I often feel harassed by the staff or other passengers.</t>
  </si>
  <si>
    <t>2. I think there aren’t enough life jackets or floaters</t>
  </si>
  <si>
    <t>4.  I often feel unsafe due to the possibility of pickpocketing or mugging</t>
  </si>
  <si>
    <t>5. I often feel the water vessel is unsafe to travel in for women</t>
  </si>
  <si>
    <t>35</t>
  </si>
  <si>
    <t>15000</t>
  </si>
  <si>
    <t>10000</t>
  </si>
  <si>
    <t>56</t>
  </si>
  <si>
    <t>12000</t>
  </si>
  <si>
    <t>25</t>
  </si>
  <si>
    <t>25000</t>
  </si>
  <si>
    <t>20</t>
  </si>
  <si>
    <t>43</t>
  </si>
  <si>
    <t>23</t>
  </si>
  <si>
    <t>19</t>
  </si>
  <si>
    <t>yes</t>
  </si>
  <si>
    <t>nbreg CleanlinessTotal uneducated ssc hsc primary icomelessthanfifteenthousand Barishal Every3months TEQ8</t>
  </si>
  <si>
    <t>nbreg ComfortTotal genderbinary incomefifteentotwentyfive STCQ6 onetothree verypoor graduate reliable TEQ3 TEQ8 TEQ7 agetwentytoforty recreation</t>
  </si>
  <si>
    <t>nbreg SafetyFacilitiesTotal cng morethansix TEQ1 TEQ3 TEQ7 TEQ8 TEQ9 uneducated yearly incomefifteentotwentyfive onetothree CP Borguna</t>
  </si>
  <si>
    <t>nbreg PUNCH agelessthantwenty agetwentytoforty agefortytosixty Borguna genderbinary homevisit STCQ6 student TEQ9 verypoor cng TEQ8 untimely incomegreaterthanforty jobpurposes</t>
  </si>
  <si>
    <t>nbreg StaffCharacteristicsTotal genderbinary AL hsc icomelessthanfifteenthousand MaritalBinary primary ssc uneducated TEQ1 Every3months</t>
  </si>
  <si>
    <t>nbreg HarassmentTotal AJ CP genderbinary TEQ5 TEQ6 TEQ7 yearly business recreation avoidtraffic</t>
  </si>
  <si>
    <t>Food QualityTotal</t>
  </si>
  <si>
    <t>HealthTotal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</si>
</sst>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1.0"/>
      <color theme="1"/>
      <name val="Times New Roman"/>
    </font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theme="1"/>
      <name val="Calibri"/>
      <scheme val="minor"/>
    </font>
    <font>
      <b/>
      <sz val="18.0"/>
      <color theme="1"/>
      <name val="Times New Roman"/>
    </font>
    <font/>
    <font>
      <b/>
      <sz val="11.0"/>
      <color theme="1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sz val="11.0"/>
      <color rgb="FFFF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050505"/>
      <name val="&quot;Segoe UI Historic&quot;"/>
    </font>
    <font>
      <color rgb="FF1C1E21"/>
      <name val="Inherit"/>
    </font>
    <font>
      <i/>
      <color rgb="FF1C1E21"/>
      <name val="Inherit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E4E6EB"/>
        <bgColor rgb="FFE4E6EB"/>
      </patternFill>
    </fill>
  </fills>
  <borders count="12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2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center" vertical="top"/>
    </xf>
    <xf borderId="0" fillId="3" fontId="1" numFmtId="0" xfId="0" applyAlignment="1" applyFill="1" applyFont="1">
      <alignment horizontal="left" readingOrder="0" vertical="top"/>
    </xf>
    <xf borderId="3" fillId="4" fontId="2" numFmtId="0" xfId="0" applyAlignment="1" applyBorder="1" applyFill="1" applyFont="1">
      <alignment horizontal="center" vertical="bottom"/>
    </xf>
    <xf borderId="0" fillId="0" fontId="1" numFmtId="0" xfId="0" applyFont="1"/>
    <xf borderId="0" fillId="4" fontId="2" numFmtId="0" xfId="0" applyAlignment="1" applyFont="1">
      <alignment horizontal="center" readingOrder="0" vertical="bottom"/>
    </xf>
    <xf borderId="3" fillId="4" fontId="2" numFmtId="0" xfId="0" applyAlignment="1" applyBorder="1" applyFont="1">
      <alignment horizontal="center" readingOrder="0" vertical="bottom"/>
    </xf>
    <xf borderId="3" fillId="4" fontId="2" numFmtId="0" xfId="0" applyAlignment="1" applyBorder="1" applyFont="1">
      <alignment horizontal="center" vertical="bottom"/>
    </xf>
    <xf borderId="4" fillId="4" fontId="2" numFmtId="3" xfId="0" applyAlignment="1" applyBorder="1" applyFont="1" applyNumberFormat="1">
      <alignment horizontal="center" vertical="bottom"/>
    </xf>
    <xf borderId="0" fillId="0" fontId="3" numFmtId="0" xfId="0" applyFont="1"/>
    <xf borderId="3" fillId="4" fontId="2" numFmtId="0" xfId="0" applyAlignment="1" applyBorder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5" fillId="4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 readingOrder="0" vertical="bottom"/>
    </xf>
    <xf borderId="6" fillId="4" fontId="2" numFmtId="0" xfId="0" applyAlignment="1" applyBorder="1" applyFont="1">
      <alignment horizontal="center" vertical="bottom"/>
    </xf>
    <xf borderId="6" fillId="4" fontId="2" numFmtId="0" xfId="0" applyAlignment="1" applyBorder="1" applyFont="1">
      <alignment horizontal="center" readingOrder="0" vertical="bottom"/>
    </xf>
    <xf borderId="4" fillId="4" fontId="2" numFmtId="3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left" readingOrder="0" vertical="top"/>
    </xf>
    <xf borderId="4" fillId="4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bottom"/>
    </xf>
    <xf borderId="6" fillId="4" fontId="2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5" numFmtId="0" xfId="0" applyFont="1"/>
    <xf borderId="0" fillId="5" fontId="3" numFmtId="0" xfId="0" applyAlignment="1" applyFill="1" applyFont="1">
      <alignment horizontal="center" readingOrder="0"/>
    </xf>
    <xf borderId="0" fillId="5" fontId="1" numFmtId="0" xfId="0" applyAlignment="1" applyFont="1">
      <alignment horizontal="left" readingOrder="0" vertical="top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horizontal="left" readingOrder="0" vertical="top"/>
    </xf>
    <xf borderId="0" fillId="6" fontId="1" numFmtId="0" xfId="0" applyAlignment="1" applyFont="1">
      <alignment horizontal="center" readingOrder="0" vertical="top"/>
    </xf>
    <xf borderId="0" fillId="7" fontId="1" numFmtId="0" xfId="0" applyAlignment="1" applyFill="1" applyFont="1">
      <alignment horizontal="left" readingOrder="0" vertical="top"/>
    </xf>
    <xf borderId="0" fillId="7" fontId="1" numFmtId="0" xfId="0" applyAlignment="1" applyFont="1">
      <alignment horizontal="center" readingOrder="0"/>
    </xf>
    <xf borderId="0" fillId="8" fontId="1" numFmtId="0" xfId="0" applyAlignment="1" applyFill="1" applyFont="1">
      <alignment horizontal="left" vertical="top"/>
    </xf>
    <xf borderId="0" fillId="7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left" readingOrder="0" vertical="top"/>
    </xf>
    <xf borderId="0" fillId="8" fontId="1" numFmtId="0" xfId="0" applyAlignment="1" applyFont="1">
      <alignment horizontal="center" vertical="center"/>
    </xf>
    <xf borderId="0" fillId="9" fontId="1" numFmtId="0" xfId="0" applyAlignment="1" applyFill="1" applyFont="1">
      <alignment horizontal="center" vertical="center"/>
    </xf>
    <xf borderId="0" fillId="8" fontId="1" numFmtId="0" xfId="0" applyAlignment="1" applyFont="1">
      <alignment horizontal="left" readingOrder="0" vertical="top"/>
    </xf>
    <xf borderId="3" fillId="6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readingOrder="0" vertical="bottom"/>
    </xf>
    <xf borderId="0" fillId="7" fontId="1" numFmtId="0" xfId="0" applyFont="1"/>
    <xf borderId="3" fillId="6" fontId="2" numFmtId="0" xfId="0" applyAlignment="1" applyBorder="1" applyFont="1">
      <alignment horizontal="center" vertical="bottom"/>
    </xf>
    <xf borderId="0" fillId="7" fontId="3" numFmtId="0" xfId="0" applyFont="1"/>
    <xf borderId="3" fillId="6" fontId="2" numFmtId="0" xfId="0" applyAlignment="1" applyBorder="1" applyFont="1">
      <alignment horizontal="center" readingOrder="0" vertical="bottom"/>
    </xf>
    <xf borderId="3" fillId="7" fontId="2" numFmtId="0" xfId="0" applyAlignment="1" applyBorder="1" applyFont="1">
      <alignment horizontal="center" readingOrder="0" vertical="bottom"/>
    </xf>
    <xf borderId="0" fillId="8" fontId="3" numFmtId="0" xfId="0" applyFont="1"/>
    <xf borderId="3" fillId="8" fontId="2" numFmtId="0" xfId="0" applyAlignment="1" applyBorder="1" applyFont="1">
      <alignment horizontal="center" readingOrder="0" vertical="bottom"/>
    </xf>
    <xf borderId="3" fillId="9" fontId="2" numFmtId="0" xfId="0" applyAlignment="1" applyBorder="1" applyFont="1">
      <alignment horizontal="center" readingOrder="0" vertical="bottom"/>
    </xf>
    <xf borderId="0" fillId="7" fontId="2" numFmtId="0" xfId="0" applyAlignment="1" applyFont="1">
      <alignment horizontal="center" vertical="bottom"/>
    </xf>
    <xf borderId="0" fillId="8" fontId="1" numFmtId="0" xfId="0" applyFont="1"/>
    <xf borderId="4" fillId="6" fontId="2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vertical="bottom"/>
    </xf>
    <xf borderId="4" fillId="6" fontId="2" numFmtId="0" xfId="0" applyAlignment="1" applyBorder="1" applyFont="1">
      <alignment horizontal="center" readingOrder="0" vertical="bottom"/>
    </xf>
    <xf borderId="4" fillId="8" fontId="2" numFmtId="0" xfId="0" applyAlignment="1" applyBorder="1" applyFont="1">
      <alignment horizontal="center" readingOrder="0" vertical="bottom"/>
    </xf>
    <xf borderId="4" fillId="9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right" readingOrder="0" vertical="top"/>
    </xf>
    <xf borderId="0" fillId="6" fontId="3" numFmtId="0" xfId="0" applyFont="1"/>
    <xf borderId="0" fillId="6" fontId="1" numFmtId="0" xfId="0" applyAlignment="1" applyFont="1">
      <alignment horizontal="center"/>
    </xf>
    <xf borderId="0" fillId="6" fontId="1" numFmtId="0" xfId="0" applyFont="1"/>
    <xf borderId="0" fillId="4" fontId="3" numFmtId="0" xfId="0" applyFont="1"/>
    <xf borderId="0" fillId="9" fontId="3" numFmtId="0" xfId="0" applyFont="1"/>
    <xf borderId="8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5" fillId="0" fontId="4" numFmtId="0" xfId="0" applyBorder="1" applyFont="1"/>
    <xf borderId="3" fillId="0" fontId="4" numFmtId="0" xfId="0" applyBorder="1" applyFont="1"/>
    <xf borderId="4" fillId="0" fontId="7" numFmtId="0" xfId="0" applyBorder="1" applyFont="1"/>
    <xf borderId="3" fillId="2" fontId="8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0" fillId="0" fontId="4" numFmtId="0" xfId="0" applyFont="1"/>
    <xf borderId="3" fillId="0" fontId="8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3" fillId="0" fontId="9" numFmtId="0" xfId="0" applyBorder="1" applyFont="1"/>
    <xf borderId="3" fillId="0" fontId="9" numFmtId="0" xfId="0" applyAlignment="1" applyBorder="1" applyFont="1">
      <alignment vertical="top"/>
    </xf>
    <xf borderId="3" fillId="7" fontId="8" numFmtId="0" xfId="0" applyBorder="1" applyFont="1"/>
    <xf borderId="3" fillId="7" fontId="1" numFmtId="0" xfId="0" applyAlignment="1" applyBorder="1" applyFont="1">
      <alignment horizontal="left" vertical="top"/>
    </xf>
    <xf borderId="9" fillId="7" fontId="4" numFmtId="0" xfId="0" applyBorder="1" applyFont="1"/>
    <xf borderId="3" fillId="7" fontId="4" numFmtId="0" xfId="0" applyBorder="1" applyFont="1"/>
    <xf borderId="1" fillId="7" fontId="4" numFmtId="0" xfId="0" applyBorder="1" applyFont="1"/>
    <xf borderId="3" fillId="0" fontId="1" numFmtId="0" xfId="0" applyAlignment="1" applyBorder="1" applyFont="1">
      <alignment horizontal="left" vertical="top"/>
    </xf>
    <xf borderId="3" fillId="10" fontId="9" numFmtId="0" xfId="0" applyBorder="1" applyFill="1" applyFont="1"/>
    <xf borderId="9" fillId="10" fontId="4" numFmtId="0" xfId="0" applyBorder="1" applyFont="1"/>
    <xf borderId="3" fillId="10" fontId="4" numFmtId="0" xfId="0" applyBorder="1" applyFont="1"/>
    <xf borderId="1" fillId="10" fontId="4" numFmtId="0" xfId="0" applyBorder="1" applyFont="1"/>
    <xf borderId="3" fillId="10" fontId="8" numFmtId="0" xfId="0" applyBorder="1" applyFont="1"/>
    <xf borderId="3" fillId="10" fontId="10" numFmtId="0" xfId="0" applyBorder="1" applyFont="1"/>
    <xf borderId="3" fillId="10" fontId="1" numFmtId="0" xfId="0" applyAlignment="1" applyBorder="1" applyFont="1">
      <alignment horizontal="center"/>
    </xf>
    <xf borderId="3" fillId="10" fontId="1" numFmtId="0" xfId="0" applyAlignment="1" applyBorder="1" applyFont="1">
      <alignment horizontal="left" vertical="top"/>
    </xf>
    <xf borderId="3" fillId="1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top"/>
    </xf>
    <xf borderId="3" fillId="2" fontId="1" numFmtId="0" xfId="0" applyBorder="1" applyFont="1"/>
    <xf borderId="3" fillId="0" fontId="9" numFmtId="0" xfId="0" applyAlignment="1" applyBorder="1" applyFont="1">
      <alignment horizontal="left" vertical="top"/>
    </xf>
    <xf borderId="5" fillId="0" fontId="11" numFmtId="0" xfId="0" applyBorder="1" applyFont="1"/>
    <xf borderId="3" fillId="2" fontId="4" numFmtId="0" xfId="0" applyBorder="1" applyFont="1"/>
    <xf borderId="0" fillId="0" fontId="9" numFmtId="0" xfId="0" applyAlignment="1" applyFont="1">
      <alignment horizontal="left" vertical="top"/>
    </xf>
    <xf borderId="3" fillId="2" fontId="4" numFmtId="0" xfId="0" applyAlignment="1" applyBorder="1" applyFont="1">
      <alignment horizontal="left" vertical="top"/>
    </xf>
    <xf borderId="0" fillId="0" fontId="9" numFmtId="0" xfId="0" applyAlignment="1" applyFont="1">
      <alignment horizontal="left" readingOrder="0" vertical="top"/>
    </xf>
    <xf borderId="5" fillId="0" fontId="1" numFmtId="0" xfId="0" applyBorder="1" applyFont="1"/>
    <xf borderId="3" fillId="0" fontId="12" numFmtId="0" xfId="0" applyBorder="1" applyFont="1"/>
    <xf borderId="3" fillId="0" fontId="4" numFmtId="0" xfId="0" applyAlignment="1" applyBorder="1" applyFont="1">
      <alignment horizontal="left" vertical="top"/>
    </xf>
    <xf borderId="10" fillId="11" fontId="13" numFmtId="0" xfId="0" applyAlignment="1" applyBorder="1" applyFill="1" applyFont="1">
      <alignment horizontal="center" readingOrder="0" shrinkToFit="0" wrapText="1"/>
    </xf>
    <xf borderId="10" fillId="11" fontId="13" numFmtId="0" xfId="0" applyAlignment="1" applyBorder="1" applyFont="1">
      <alignment horizontal="center" shrinkToFit="0" wrapText="1"/>
    </xf>
    <xf borderId="0" fillId="0" fontId="14" numFmtId="0" xfId="0" applyAlignment="1" applyFont="1">
      <alignment horizontal="center"/>
    </xf>
    <xf borderId="10" fillId="0" fontId="13" numFmtId="0" xfId="0" applyAlignment="1" applyBorder="1" applyFont="1">
      <alignment horizontal="center" shrinkToFit="0" wrapText="1"/>
    </xf>
    <xf borderId="3" fillId="10" fontId="14" numFmtId="0" xfId="0" applyAlignment="1" applyBorder="1" applyFont="1">
      <alignment horizontal="center" readingOrder="0"/>
    </xf>
    <xf borderId="3" fillId="1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11" fillId="10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/>
    </xf>
    <xf borderId="0" fillId="0" fontId="14" numFmtId="0" xfId="0" applyAlignment="1" applyFont="1">
      <alignment horizontal="center" vertical="center"/>
    </xf>
    <xf borderId="4" fillId="0" fontId="14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 readingOrder="0"/>
    </xf>
    <xf borderId="9" fillId="10" fontId="14" numFmtId="0" xfId="0" applyAlignment="1" applyBorder="1" applyFont="1">
      <alignment horizontal="center"/>
    </xf>
    <xf borderId="0" fillId="0" fontId="14" numFmtId="0" xfId="0" applyAlignment="1" applyFont="1">
      <alignment horizontal="center" readingOrder="0"/>
    </xf>
    <xf borderId="0" fillId="12" fontId="15" numFmtId="0" xfId="0" applyAlignment="1" applyFill="1" applyFont="1">
      <alignment horizontal="left" readingOrder="0"/>
    </xf>
    <xf borderId="0" fillId="4" fontId="16" numFmtId="0" xfId="0" applyAlignment="1" applyFont="1">
      <alignment horizontal="left" readingOrder="0" shrinkToFit="0" wrapText="1"/>
    </xf>
    <xf borderId="0" fillId="0" fontId="17" numFmtId="0" xfId="0" applyAlignment="1" applyFont="1">
      <alignment shrinkToFit="0" vertical="bottom" wrapText="1"/>
    </xf>
    <xf borderId="11" fillId="10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4" width="9.14"/>
    <col customWidth="1" min="5" max="5" width="16.86"/>
    <col customWidth="1" min="6" max="6" width="17.0"/>
    <col customWidth="1" min="7" max="7" width="14.57"/>
    <col customWidth="1" min="8" max="9" width="17.43"/>
    <col customWidth="1" min="10" max="10" width="13.57"/>
    <col customWidth="1" min="11" max="14" width="9.14"/>
    <col customWidth="1" min="15" max="15" width="14.43"/>
    <col customWidth="1" min="16" max="16" width="25.86"/>
    <col customWidth="1" min="17" max="17" width="22.71"/>
    <col customWidth="1" min="18" max="18" width="22.14"/>
    <col customWidth="1" min="19" max="19" width="21.71"/>
    <col customWidth="1" min="20" max="47" width="14.29"/>
    <col customWidth="1" min="48" max="48" width="22.29"/>
    <col customWidth="1" min="49" max="50" width="14.29"/>
    <col customWidth="1" min="51" max="56" width="17.29"/>
    <col customWidth="1" min="57" max="62" width="14.29"/>
    <col customWidth="1" min="63" max="63" width="19.14"/>
    <col customWidth="1" min="64" max="64" width="17.71"/>
    <col customWidth="1" min="65" max="65" width="20.86"/>
    <col customWidth="1" min="66" max="66" width="18.0"/>
    <col customWidth="1" min="67" max="86" width="14.29"/>
    <col customWidth="1" min="87" max="87" width="17.29"/>
    <col customWidth="1" min="88" max="97" width="14.29"/>
    <col customWidth="1" min="98" max="98" width="13.86"/>
    <col customWidth="1" min="99" max="100" width="12.71"/>
    <col customWidth="1" min="101" max="101" width="12.86"/>
    <col customWidth="1" min="102" max="102" width="16.0"/>
    <col customWidth="1" min="103" max="103" width="20.71"/>
    <col customWidth="1" min="104" max="104" width="21.71"/>
    <col customWidth="1" min="105" max="105" width="21.0"/>
    <col customWidth="1" min="106" max="106" width="21.29"/>
    <col customWidth="1" min="107" max="107" width="21.43"/>
    <col customWidth="1" min="108" max="108" width="23.14"/>
    <col customWidth="1" min="109" max="109" width="14.57"/>
    <col customWidth="1" min="110" max="110" width="13.43"/>
    <col customWidth="1" min="111" max="111" width="13.29"/>
    <col customWidth="1" min="112" max="112" width="12.43"/>
    <col customWidth="1" min="113" max="113" width="12.86"/>
    <col customWidth="1" min="114" max="114" width="11.86"/>
    <col customWidth="1" min="115" max="115" width="13.86"/>
    <col customWidth="1" min="116" max="116" width="14.43"/>
    <col customWidth="1" min="117" max="117" width="15.14"/>
    <col customWidth="1" min="118" max="118" width="13.86"/>
    <col customWidth="1" min="119" max="119" width="14.71"/>
    <col customWidth="1" min="120" max="120" width="14.0"/>
    <col customWidth="1" min="121" max="121" width="15.43"/>
    <col customWidth="1" min="122" max="122" width="17.29"/>
    <col customWidth="1" min="123" max="123" width="17.57"/>
    <col customWidth="1" min="124" max="125" width="18.29"/>
    <col customWidth="1" min="126" max="126" width="18.57"/>
    <col customWidth="1" min="127" max="127" width="18.86"/>
    <col customWidth="1" min="128" max="128" width="13.43"/>
    <col customWidth="1" min="129" max="129" width="14.14"/>
    <col customWidth="1" min="130" max="130" width="13.86"/>
    <col customWidth="1" min="131" max="131" width="13.43"/>
    <col customWidth="1" min="132" max="132" width="13.0"/>
    <col customWidth="1" min="133" max="133" width="16.86"/>
    <col customWidth="1" min="134" max="134" width="9.86"/>
    <col customWidth="1" min="135" max="15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29</v>
      </c>
      <c r="AJ1" s="1" t="s">
        <v>34</v>
      </c>
      <c r="AK1" s="2" t="s">
        <v>31</v>
      </c>
      <c r="AL1" s="2" t="s">
        <v>35</v>
      </c>
      <c r="AM1" s="2" t="s">
        <v>32</v>
      </c>
      <c r="AN1" s="2" t="s">
        <v>29</v>
      </c>
      <c r="AO1" s="1" t="s">
        <v>36</v>
      </c>
      <c r="AP1" s="2" t="s">
        <v>37</v>
      </c>
      <c r="AQ1" s="2" t="s">
        <v>38</v>
      </c>
      <c r="AR1" s="2" t="s">
        <v>39</v>
      </c>
      <c r="AS1" s="7" t="s">
        <v>40</v>
      </c>
      <c r="AT1" s="7" t="s">
        <v>41</v>
      </c>
      <c r="AU1" s="2" t="s">
        <v>29</v>
      </c>
      <c r="AV1" s="1" t="s">
        <v>42</v>
      </c>
      <c r="AW1" s="2" t="s">
        <v>43</v>
      </c>
      <c r="AX1" s="2" t="s">
        <v>44</v>
      </c>
      <c r="AY1" s="2" t="s">
        <v>45</v>
      </c>
      <c r="AZ1" s="2" t="s">
        <v>29</v>
      </c>
      <c r="BA1" s="1" t="s">
        <v>46</v>
      </c>
      <c r="BB1" s="2" t="s">
        <v>47</v>
      </c>
      <c r="BC1" s="2" t="s">
        <v>48</v>
      </c>
      <c r="BD1" s="2" t="s">
        <v>49</v>
      </c>
      <c r="BE1" s="2" t="s">
        <v>29</v>
      </c>
      <c r="BF1" s="1" t="s">
        <v>50</v>
      </c>
      <c r="BG1" s="2" t="s">
        <v>51</v>
      </c>
      <c r="BH1" s="2" t="s">
        <v>52</v>
      </c>
      <c r="BI1" s="2" t="s">
        <v>53</v>
      </c>
      <c r="BJ1" s="1" t="s">
        <v>54</v>
      </c>
      <c r="BK1" s="8" t="s">
        <v>55</v>
      </c>
      <c r="BL1" s="8" t="s">
        <v>56</v>
      </c>
      <c r="BM1" s="8" t="s">
        <v>57</v>
      </c>
      <c r="BN1" s="1" t="s">
        <v>58</v>
      </c>
      <c r="BO1" s="8" t="s">
        <v>59</v>
      </c>
      <c r="BP1" s="8" t="s">
        <v>60</v>
      </c>
      <c r="BQ1" s="9" t="s">
        <v>61</v>
      </c>
      <c r="BR1" s="9" t="s">
        <v>62</v>
      </c>
      <c r="BS1" s="8" t="s">
        <v>63</v>
      </c>
      <c r="BT1" s="10" t="s">
        <v>64</v>
      </c>
      <c r="BU1" s="10" t="s">
        <v>65</v>
      </c>
      <c r="BV1" s="10" t="s">
        <v>66</v>
      </c>
      <c r="BW1" s="10" t="s">
        <v>67</v>
      </c>
      <c r="BX1" s="10" t="s">
        <v>68</v>
      </c>
      <c r="BY1" s="10" t="s">
        <v>69</v>
      </c>
      <c r="BZ1" s="10" t="s">
        <v>70</v>
      </c>
      <c r="CA1" s="10" t="s">
        <v>71</v>
      </c>
      <c r="CB1" s="10" t="s">
        <v>72</v>
      </c>
      <c r="CC1" s="10" t="s">
        <v>73</v>
      </c>
      <c r="CD1" s="8" t="s">
        <v>74</v>
      </c>
      <c r="CE1" s="8" t="s">
        <v>75</v>
      </c>
      <c r="CF1" s="8" t="s">
        <v>76</v>
      </c>
      <c r="CG1" s="8" t="s">
        <v>77</v>
      </c>
      <c r="CH1" s="8" t="s">
        <v>78</v>
      </c>
      <c r="CI1" s="10" t="s">
        <v>79</v>
      </c>
      <c r="CJ1" s="8" t="s">
        <v>80</v>
      </c>
      <c r="CK1" s="8" t="s">
        <v>81</v>
      </c>
      <c r="CL1" s="8" t="s">
        <v>82</v>
      </c>
      <c r="CM1" s="8" t="s">
        <v>29</v>
      </c>
      <c r="CN1" s="10" t="s">
        <v>83</v>
      </c>
      <c r="CO1" s="8" t="s">
        <v>84</v>
      </c>
      <c r="CP1" s="11" t="s">
        <v>85</v>
      </c>
      <c r="CQ1" s="11" t="s">
        <v>86</v>
      </c>
      <c r="CR1" s="11" t="s">
        <v>87</v>
      </c>
      <c r="CS1" s="11" t="s">
        <v>29</v>
      </c>
      <c r="CT1" s="1" t="s">
        <v>88</v>
      </c>
      <c r="CU1" s="1" t="s">
        <v>89</v>
      </c>
      <c r="CV1" s="1" t="s">
        <v>90</v>
      </c>
      <c r="CW1" s="1" t="s">
        <v>91</v>
      </c>
      <c r="CX1" s="12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2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2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2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3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2" t="s">
        <v>123</v>
      </c>
      <c r="ED1" s="14" t="s">
        <v>124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</row>
    <row r="2">
      <c r="A2" s="15" t="s">
        <v>125</v>
      </c>
      <c r="B2" s="16">
        <f t="shared" ref="B2:B780" si="1">IF(A2="Male",1,0)</f>
        <v>1</v>
      </c>
      <c r="C2" s="17" t="s">
        <v>37</v>
      </c>
      <c r="D2" s="18">
        <v>35.0</v>
      </c>
      <c r="E2" s="16">
        <f t="shared" ref="E2:E780" si="2">IF(D2&lt;20,1,0)</f>
        <v>0</v>
      </c>
      <c r="F2" s="16">
        <f>IF(AND(D2&gt;=20,D2&lt;40),1,0)</f>
        <v>1</v>
      </c>
      <c r="G2" s="16">
        <f t="shared" ref="G2:G780" si="3">IF(AND(D2&gt;=40,D2&lt;60),1,0)</f>
        <v>0</v>
      </c>
      <c r="H2" s="16">
        <f t="shared" ref="H2:H780" si="4">IF(D2&gt;60,1,0)</f>
        <v>0</v>
      </c>
      <c r="I2" s="19" t="s">
        <v>126</v>
      </c>
      <c r="J2" s="16">
        <f t="shared" ref="J2:J780" si="5">IF(I2="uneducated",1,0)</f>
        <v>0</v>
      </c>
      <c r="K2" s="16">
        <f t="shared" ref="K2:K780" si="6">IF(I2="primary",1,0)</f>
        <v>1</v>
      </c>
      <c r="L2" s="16">
        <f t="shared" ref="L2:L780" si="7">IF(I2="ssc",1,0)</f>
        <v>0</v>
      </c>
      <c r="M2" s="16">
        <f t="shared" ref="M2:M780" si="8">IF(I2="hsc",1,0)</f>
        <v>0</v>
      </c>
      <c r="N2" s="16">
        <f t="shared" ref="N2:N780" si="9">IF(I2="graduate",1,0)</f>
        <v>0</v>
      </c>
      <c r="O2" s="20">
        <v>15000.0</v>
      </c>
      <c r="P2" s="21">
        <f t="shared" ref="P2:P261" si="10">IF(O2&lt;15000,1,0)</f>
        <v>0</v>
      </c>
      <c r="Q2" s="21">
        <f t="shared" ref="Q2:Q261" si="11">IF(AND(O2&gt;=15000,O2&lt;=25000),1,0)</f>
        <v>1</v>
      </c>
      <c r="R2" s="21">
        <f t="shared" ref="R2:R261" si="12">IF(AND(O2&gt;25000,O2&lt;=40000),1,0)</f>
        <v>0</v>
      </c>
      <c r="S2" s="21">
        <f t="shared" ref="S2:S261" si="13">IF(O2&gt;40000,1,0)</f>
        <v>0</v>
      </c>
      <c r="T2" s="18" t="s">
        <v>127</v>
      </c>
      <c r="U2" s="21">
        <f t="shared" ref="U2:U261" si="14">IF(T2="Married",1,0)</f>
        <v>1</v>
      </c>
      <c r="V2" s="18">
        <v>0.0</v>
      </c>
      <c r="W2" s="18">
        <v>1.0</v>
      </c>
      <c r="X2" s="18">
        <v>0.0</v>
      </c>
      <c r="Y2" s="18" t="s">
        <v>25</v>
      </c>
      <c r="Z2" s="21">
        <f t="shared" ref="Z2:Z261" si="15">IF(Y2="business",1,0)</f>
        <v>1</v>
      </c>
      <c r="AA2" s="21">
        <f t="shared" ref="AA2:AA261" si="16">IF(Y2="office job",1,0)</f>
        <v>0</v>
      </c>
      <c r="AB2" s="21">
        <f t="shared" ref="AB2:AB261" si="17">IF(Y2="student",1,0)</f>
        <v>0</v>
      </c>
      <c r="AC2" s="21">
        <f t="shared" ref="AC2:AC261" si="18">IF(Y2="farmer",1,0)</f>
        <v>0</v>
      </c>
      <c r="AD2" s="21">
        <f t="shared" ref="AD2:AD261" si="19">IF(AND(Z2=0,AA2=0,AB2=0,AC2=0),1,0)</f>
        <v>0</v>
      </c>
      <c r="AE2" s="15" t="s">
        <v>128</v>
      </c>
      <c r="AF2" s="21">
        <f t="shared" ref="AF2:AF261" si="20">IF(AE2="bus",1,0)</f>
        <v>1</v>
      </c>
      <c r="AG2" s="21">
        <f t="shared" ref="AG2:AG261" si="21">IF(AE2="rickshaw",1,0)</f>
        <v>0</v>
      </c>
      <c r="AH2" s="21">
        <f t="shared" ref="AH2:AH261" si="22">IF(AE2="bicycle",1,0)</f>
        <v>0</v>
      </c>
      <c r="AI2" s="21">
        <f t="shared" ref="AI2:AI261" si="23">IF(AND(AF2=0,AG2=0,AH2=0),1,0)</f>
        <v>0</v>
      </c>
      <c r="AJ2" s="15" t="s">
        <v>129</v>
      </c>
      <c r="AK2" s="21">
        <f t="shared" ref="AK2:AK261" si="24">IF(AJ2="bus",1,0)</f>
        <v>0</v>
      </c>
      <c r="AL2" s="21">
        <f t="shared" ref="AL2:AL261" si="25">IF(AJ2="cng",1,0)</f>
        <v>1</v>
      </c>
      <c r="AM2" s="21">
        <f t="shared" ref="AM2:AM261" si="26">IF(AJ2="rickshaw",1,0)</f>
        <v>0</v>
      </c>
      <c r="AN2" s="21">
        <f t="shared" ref="AN2:AN261" si="27">IF(AND(AK2=0,AL2=0,AM2=0),1,0)</f>
        <v>0</v>
      </c>
      <c r="AO2" s="15" t="s">
        <v>37</v>
      </c>
      <c r="AP2" s="21">
        <f t="shared" ref="AP2:AP261" si="28">IF(AO2="barishal",1,0)</f>
        <v>1</v>
      </c>
      <c r="AQ2" s="21">
        <f t="shared" ref="AQ2:AQ261" si="29">IF(AO2="borguna",1,0)</f>
        <v>0</v>
      </c>
      <c r="AR2" s="21">
        <f t="shared" ref="AR2:AR261" si="30">IF(AO2="pirozpur",1,0)</f>
        <v>0</v>
      </c>
      <c r="AS2" s="21">
        <f t="shared" ref="AS2:AS780" si="31">IF(AO2="bhola",1,0)</f>
        <v>0</v>
      </c>
      <c r="AT2" s="21">
        <f t="shared" ref="AT2:AT780" si="32">IF(AO2="patuakhali",1,0)</f>
        <v>0</v>
      </c>
      <c r="AU2" s="21">
        <f>IF(AND(AP2=0,AQ2=0,AR2=0,AS2=0,AT2=0),1,0)</f>
        <v>0</v>
      </c>
      <c r="AV2" s="15" t="s">
        <v>130</v>
      </c>
      <c r="AW2" s="21">
        <f t="shared" ref="AW2:AW261" si="33">IF(AV2="home visit",1,0)</f>
        <v>1</v>
      </c>
      <c r="AX2" s="21">
        <f t="shared" ref="AX2:AX261" si="34">IF(AV2="recreation",1,0)</f>
        <v>0</v>
      </c>
      <c r="AY2" s="21">
        <f t="shared" ref="AY2:AY261" si="35">IF(AV2="job purposes",1,0)</f>
        <v>0</v>
      </c>
      <c r="AZ2" s="21">
        <f t="shared" ref="AZ2:AZ261" si="36">IF(AND(AW2=0,AX2=0,AY2=0),1,0)</f>
        <v>0</v>
      </c>
      <c r="BA2" s="19" t="s">
        <v>131</v>
      </c>
      <c r="BB2" s="21">
        <f t="shared" ref="BB2:BB261" si="37">IF(BA2="dhaka",1,0)</f>
        <v>1</v>
      </c>
      <c r="BC2" s="21">
        <f t="shared" ref="BC2:BC261" si="38">IF(BA2="barishal",1,0)</f>
        <v>0</v>
      </c>
      <c r="BD2" s="21">
        <f t="shared" ref="BD2:BD261" si="39">IF(BA2="narayanganj",1,0)</f>
        <v>0</v>
      </c>
      <c r="BE2" s="21">
        <f t="shared" ref="BE2:BE261" si="40">IF(AND(BB2=0,BC2=0,BD2=0),1,0)</f>
        <v>0</v>
      </c>
      <c r="BF2" s="15">
        <v>5.0</v>
      </c>
      <c r="BG2" s="21">
        <f t="shared" ref="BG2:BG261" si="41">IF(AND(BF2&gt;=1,BF2&lt;=3),1,0)</f>
        <v>0</v>
      </c>
      <c r="BH2" s="21">
        <f t="shared" ref="BH2:BH261" si="42">IF(AND(BF2&gt;=4,BF2&lt;=6),1,0)</f>
        <v>1</v>
      </c>
      <c r="BI2" s="21">
        <f t="shared" ref="BI2:BI261" si="43">IF(BF2&gt;6,1,0)</f>
        <v>0</v>
      </c>
      <c r="BJ2" s="15">
        <v>800.0</v>
      </c>
      <c r="BK2" s="21">
        <f t="shared" ref="BK2:BK261" si="44">IF(BJ2&lt;1000,1,0)</f>
        <v>1</v>
      </c>
      <c r="BL2" s="21">
        <f t="shared" ref="BL2:BL261" si="45">IF(AND(BJ2&gt;=1000,BJ2&lt;=2000),1,0)</f>
        <v>0</v>
      </c>
      <c r="BM2" s="21">
        <f t="shared" ref="BM2:BM261" si="46">IF(BJ2&gt;2000,1,0)</f>
        <v>0</v>
      </c>
      <c r="BN2" s="18" t="s">
        <v>132</v>
      </c>
      <c r="BO2" s="21">
        <f t="shared" ref="BO2:BO261" si="47">IF(BN2="biweekly",1,0)</f>
        <v>0</v>
      </c>
      <c r="BP2" s="21">
        <f t="shared" ref="BP2:BP261" si="48">IF(BN2="monthly",1,0)</f>
        <v>0</v>
      </c>
      <c r="BQ2" s="21">
        <f t="shared" ref="BQ2:BQ261" si="49">IF(BN2="every 3 months",1,0)</f>
        <v>1</v>
      </c>
      <c r="BR2" s="21">
        <f t="shared" ref="BR2:BR261" si="50">IF(BN2="every 6 months",1,0)</f>
        <v>0</v>
      </c>
      <c r="BS2" s="21">
        <f t="shared" ref="BS2:BS261" si="51">IF(BN2="yearly",1,0)</f>
        <v>0</v>
      </c>
      <c r="BT2" s="18">
        <v>1.0</v>
      </c>
      <c r="BU2" s="18">
        <v>0.0</v>
      </c>
      <c r="BV2" s="18">
        <v>0.0</v>
      </c>
      <c r="BW2" s="18">
        <v>1.0</v>
      </c>
      <c r="BX2" s="18">
        <v>1.0</v>
      </c>
      <c r="BY2" s="18">
        <v>1.0</v>
      </c>
      <c r="BZ2" s="18">
        <v>0.0</v>
      </c>
      <c r="CA2" s="18">
        <v>0.0</v>
      </c>
      <c r="CB2" s="18">
        <v>1.0</v>
      </c>
      <c r="CC2" s="19" t="s">
        <v>133</v>
      </c>
      <c r="CD2" s="21">
        <f t="shared" ref="CD2:CD261" si="52">IF(CC2="very good",1,0)</f>
        <v>0</v>
      </c>
      <c r="CE2" s="21">
        <f t="shared" ref="CE2:CE261" si="53">IF(CC2="good",1,0)</f>
        <v>1</v>
      </c>
      <c r="CF2" s="21">
        <f t="shared" ref="CF2:CF261" si="54">IF(CC2="average",1,0)</f>
        <v>0</v>
      </c>
      <c r="CG2" s="21">
        <f t="shared" ref="CG2:CG261" si="55">IF(CC2="poor",1,0)</f>
        <v>0</v>
      </c>
      <c r="CH2" s="21">
        <f t="shared" ref="CH2:CH261" si="56">IF(CC2="very poor",1,0)</f>
        <v>0</v>
      </c>
      <c r="CI2" s="15" t="s">
        <v>134</v>
      </c>
      <c r="CJ2" s="21">
        <f t="shared" ref="CJ2:CJ261" si="57">IF(CI2="untimely",1,0)</f>
        <v>0</v>
      </c>
      <c r="CK2" s="21">
        <f t="shared" ref="CK2:CK261" si="58">IF(CI2="uncomfortable",1,0)</f>
        <v>0</v>
      </c>
      <c r="CL2" s="21">
        <f t="shared" ref="CL2:CL261" si="59">IF(CI2="expensive",1,0)</f>
        <v>0</v>
      </c>
      <c r="CM2" s="21">
        <f t="shared" ref="CM2:CM261" si="60">IF(AND(CJ2=0,CK2=0,CL2=0),1,0)</f>
        <v>1</v>
      </c>
      <c r="CN2" s="19" t="s">
        <v>135</v>
      </c>
      <c r="CO2" s="21">
        <f t="shared" ref="CO2:CO261" si="61">IF(CN2="comfortable",1,0)</f>
        <v>1</v>
      </c>
      <c r="CP2" s="21">
        <f t="shared" ref="CP2:CP261" si="62">IF(CN2="reliable",1,0)</f>
        <v>0</v>
      </c>
      <c r="CQ2" s="21">
        <f t="shared" ref="CQ2:CQ261" si="63">IF(CN2="safe",1,0)</f>
        <v>0</v>
      </c>
      <c r="CR2" s="21">
        <f t="shared" ref="CR2:CR261" si="64">IF(CN2="avoid traffic",1,0)</f>
        <v>0</v>
      </c>
      <c r="CS2" s="21">
        <f t="shared" ref="CS2:CS261" si="65">IF(AND(CO2=0,CP2=0,CQ2=0,CR2=0),1,0)</f>
        <v>0</v>
      </c>
      <c r="CT2" s="18">
        <v>4.0</v>
      </c>
      <c r="CU2" s="22" t="s">
        <v>136</v>
      </c>
      <c r="CV2" s="19" t="s">
        <v>137</v>
      </c>
      <c r="CW2" s="18">
        <v>4.0</v>
      </c>
      <c r="CX2" s="16">
        <f t="shared" ref="CX2:CX261" si="66">CT2+CU2+CV2+CW2</f>
        <v>15</v>
      </c>
      <c r="CY2" s="19">
        <v>4.0</v>
      </c>
      <c r="CZ2" s="23" t="s">
        <v>136</v>
      </c>
      <c r="DA2" s="24">
        <v>5.0</v>
      </c>
      <c r="DB2" s="23">
        <v>4.0</v>
      </c>
      <c r="DC2" s="18">
        <v>4.0</v>
      </c>
      <c r="DD2" s="16">
        <f t="shared" ref="DD2:DD261" si="67">CY2+CZ2+DA2+DB2+DC2</f>
        <v>21</v>
      </c>
      <c r="DE2" s="18">
        <v>4.0</v>
      </c>
      <c r="DF2" s="19">
        <v>4.0</v>
      </c>
      <c r="DG2" s="18">
        <v>4.0</v>
      </c>
      <c r="DH2" s="18">
        <v>3.0</v>
      </c>
      <c r="DI2" s="18">
        <v>3.0</v>
      </c>
      <c r="DJ2" s="18">
        <v>3.0</v>
      </c>
      <c r="DK2" s="16">
        <f t="shared" ref="DK2:DK261" si="68">DE2+DF2+DG2+DH2+DI2+DJ2</f>
        <v>21</v>
      </c>
      <c r="DL2" s="19" t="s">
        <v>136</v>
      </c>
      <c r="DM2" s="19" t="s">
        <v>137</v>
      </c>
      <c r="DN2" s="19" t="s">
        <v>138</v>
      </c>
      <c r="DO2" s="19" t="s">
        <v>138</v>
      </c>
      <c r="DP2" s="19" t="s">
        <v>136</v>
      </c>
      <c r="DQ2" s="16">
        <f t="shared" ref="DQ2:DQ261" si="69">DL2+DM2+DN2+DO2+DP2</f>
        <v>21</v>
      </c>
      <c r="DR2" s="19" t="s">
        <v>139</v>
      </c>
      <c r="DS2" s="19" t="s">
        <v>140</v>
      </c>
      <c r="DT2" s="19" t="s">
        <v>140</v>
      </c>
      <c r="DU2" s="19" t="s">
        <v>140</v>
      </c>
      <c r="DV2" s="19" t="s">
        <v>139</v>
      </c>
      <c r="DW2" s="25">
        <f t="shared" ref="DW2:DW261" si="70">DR2+DS2+DT2+DU2+DV2</f>
        <v>7</v>
      </c>
      <c r="DX2" s="18">
        <v>4.0</v>
      </c>
      <c r="DY2" s="15" t="s">
        <v>136</v>
      </c>
      <c r="DZ2" s="15" t="s">
        <v>136</v>
      </c>
      <c r="EA2" s="18">
        <v>4.0</v>
      </c>
      <c r="EB2" s="18">
        <v>5.0</v>
      </c>
      <c r="EC2" s="26">
        <v>25.0</v>
      </c>
      <c r="ED2" s="16">
        <f t="shared" ref="ED2:ED261" si="71">SUM(EC2,DW2,DQ2,DK2,DD2,CX2)</f>
        <v>110</v>
      </c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</row>
    <row r="3">
      <c r="A3" s="27" t="s">
        <v>125</v>
      </c>
      <c r="B3" s="16">
        <f t="shared" si="1"/>
        <v>1</v>
      </c>
      <c r="C3" s="17" t="s">
        <v>37</v>
      </c>
      <c r="D3" s="28" t="s">
        <v>141</v>
      </c>
      <c r="E3" s="16">
        <f t="shared" si="2"/>
        <v>0</v>
      </c>
      <c r="F3" s="16">
        <f t="shared" ref="F3:F780" si="72">IF(AND(D3&gt;=20,D3&lt;40),1,0)</f>
        <v>0</v>
      </c>
      <c r="G3" s="16">
        <f t="shared" si="3"/>
        <v>0</v>
      </c>
      <c r="H3" s="16">
        <f t="shared" si="4"/>
        <v>1</v>
      </c>
      <c r="I3" s="28" t="s">
        <v>126</v>
      </c>
      <c r="J3" s="16">
        <f t="shared" si="5"/>
        <v>0</v>
      </c>
      <c r="K3" s="16">
        <f t="shared" si="6"/>
        <v>1</v>
      </c>
      <c r="L3" s="16">
        <f t="shared" si="7"/>
        <v>0</v>
      </c>
      <c r="M3" s="16">
        <f t="shared" si="8"/>
        <v>0</v>
      </c>
      <c r="N3" s="16">
        <f t="shared" si="9"/>
        <v>0</v>
      </c>
      <c r="O3" s="20">
        <v>10000.0</v>
      </c>
      <c r="P3" s="21">
        <f t="shared" si="10"/>
        <v>1</v>
      </c>
      <c r="Q3" s="21">
        <f t="shared" si="11"/>
        <v>0</v>
      </c>
      <c r="R3" s="21">
        <f t="shared" si="12"/>
        <v>0</v>
      </c>
      <c r="S3" s="21">
        <f t="shared" si="13"/>
        <v>0</v>
      </c>
      <c r="T3" s="29" t="s">
        <v>127</v>
      </c>
      <c r="U3" s="21">
        <f t="shared" si="14"/>
        <v>1</v>
      </c>
      <c r="V3" s="29">
        <v>0.0</v>
      </c>
      <c r="W3" s="29">
        <v>1.0</v>
      </c>
      <c r="X3" s="29">
        <v>0.0</v>
      </c>
      <c r="Y3" s="27" t="s">
        <v>142</v>
      </c>
      <c r="Z3" s="21">
        <f t="shared" si="15"/>
        <v>0</v>
      </c>
      <c r="AA3" s="21">
        <f t="shared" si="16"/>
        <v>0</v>
      </c>
      <c r="AB3" s="21">
        <f t="shared" si="17"/>
        <v>0</v>
      </c>
      <c r="AC3" s="21">
        <f t="shared" si="18"/>
        <v>1</v>
      </c>
      <c r="AD3" s="21">
        <f t="shared" si="19"/>
        <v>0</v>
      </c>
      <c r="AE3" s="27" t="s">
        <v>143</v>
      </c>
      <c r="AF3" s="21">
        <f t="shared" si="20"/>
        <v>0</v>
      </c>
      <c r="AG3" s="21">
        <f t="shared" si="21"/>
        <v>1</v>
      </c>
      <c r="AH3" s="21">
        <f t="shared" si="22"/>
        <v>0</v>
      </c>
      <c r="AI3" s="21">
        <f t="shared" si="23"/>
        <v>0</v>
      </c>
      <c r="AJ3" s="27" t="s">
        <v>128</v>
      </c>
      <c r="AK3" s="21">
        <f t="shared" si="24"/>
        <v>1</v>
      </c>
      <c r="AL3" s="21">
        <f t="shared" si="25"/>
        <v>0</v>
      </c>
      <c r="AM3" s="21">
        <f t="shared" si="26"/>
        <v>0</v>
      </c>
      <c r="AN3" s="21">
        <f t="shared" si="27"/>
        <v>0</v>
      </c>
      <c r="AO3" s="27" t="s">
        <v>144</v>
      </c>
      <c r="AP3" s="21">
        <f t="shared" si="28"/>
        <v>0</v>
      </c>
      <c r="AQ3" s="21">
        <f t="shared" si="29"/>
        <v>0</v>
      </c>
      <c r="AR3" s="21">
        <f t="shared" si="30"/>
        <v>0</v>
      </c>
      <c r="AS3" s="21">
        <f t="shared" si="31"/>
        <v>0</v>
      </c>
      <c r="AT3" s="21">
        <f t="shared" si="32"/>
        <v>0</v>
      </c>
      <c r="AU3" s="21">
        <f t="shared" ref="AU3:AU261" si="73">IF(AND(AP3=0,AQ3=0,AR3=0),1,0)</f>
        <v>1</v>
      </c>
      <c r="AV3" s="27" t="s">
        <v>45</v>
      </c>
      <c r="AW3" s="21">
        <f t="shared" si="33"/>
        <v>0</v>
      </c>
      <c r="AX3" s="21">
        <f t="shared" si="34"/>
        <v>0</v>
      </c>
      <c r="AY3" s="21">
        <f t="shared" si="35"/>
        <v>1</v>
      </c>
      <c r="AZ3" s="21">
        <f t="shared" si="36"/>
        <v>0</v>
      </c>
      <c r="BA3" s="27" t="s">
        <v>144</v>
      </c>
      <c r="BB3" s="21">
        <f t="shared" si="37"/>
        <v>0</v>
      </c>
      <c r="BC3" s="21">
        <f t="shared" si="38"/>
        <v>0</v>
      </c>
      <c r="BD3" s="21">
        <f t="shared" si="39"/>
        <v>0</v>
      </c>
      <c r="BE3" s="21">
        <f t="shared" si="40"/>
        <v>1</v>
      </c>
      <c r="BF3" s="27" t="s">
        <v>136</v>
      </c>
      <c r="BG3" s="21">
        <f t="shared" si="41"/>
        <v>0</v>
      </c>
      <c r="BH3" s="21">
        <f t="shared" si="42"/>
        <v>0</v>
      </c>
      <c r="BI3" s="21">
        <f t="shared" si="43"/>
        <v>1</v>
      </c>
      <c r="BJ3" s="27" t="s">
        <v>145</v>
      </c>
      <c r="BK3" s="21">
        <f t="shared" si="44"/>
        <v>0</v>
      </c>
      <c r="BL3" s="21">
        <f t="shared" si="45"/>
        <v>0</v>
      </c>
      <c r="BM3" s="21">
        <f t="shared" si="46"/>
        <v>1</v>
      </c>
      <c r="BN3" s="29" t="s">
        <v>132</v>
      </c>
      <c r="BO3" s="21">
        <f t="shared" si="47"/>
        <v>0</v>
      </c>
      <c r="BP3" s="21">
        <f t="shared" si="48"/>
        <v>0</v>
      </c>
      <c r="BQ3" s="21">
        <f t="shared" si="49"/>
        <v>1</v>
      </c>
      <c r="BR3" s="21">
        <f t="shared" si="50"/>
        <v>0</v>
      </c>
      <c r="BS3" s="21">
        <f t="shared" si="51"/>
        <v>0</v>
      </c>
      <c r="BT3" s="29">
        <v>0.0</v>
      </c>
      <c r="BU3" s="29">
        <v>0.0</v>
      </c>
      <c r="BV3" s="29">
        <v>0.0</v>
      </c>
      <c r="BW3" s="29">
        <v>0.0</v>
      </c>
      <c r="BX3" s="29">
        <v>0.0</v>
      </c>
      <c r="BY3" s="29">
        <v>0.0</v>
      </c>
      <c r="BZ3" s="29">
        <v>0.0</v>
      </c>
      <c r="CA3" s="29">
        <v>1.0</v>
      </c>
      <c r="CB3" s="29">
        <v>0.0</v>
      </c>
      <c r="CC3" s="27" t="s">
        <v>133</v>
      </c>
      <c r="CD3" s="21">
        <f t="shared" si="52"/>
        <v>0</v>
      </c>
      <c r="CE3" s="21">
        <f t="shared" si="53"/>
        <v>1</v>
      </c>
      <c r="CF3" s="21">
        <f t="shared" si="54"/>
        <v>0</v>
      </c>
      <c r="CG3" s="21">
        <f t="shared" si="55"/>
        <v>0</v>
      </c>
      <c r="CH3" s="21">
        <f t="shared" si="56"/>
        <v>0</v>
      </c>
      <c r="CI3" s="27" t="s">
        <v>146</v>
      </c>
      <c r="CJ3" s="21">
        <f t="shared" si="57"/>
        <v>0</v>
      </c>
      <c r="CK3" s="21">
        <f t="shared" si="58"/>
        <v>0</v>
      </c>
      <c r="CL3" s="21">
        <f t="shared" si="59"/>
        <v>1</v>
      </c>
      <c r="CM3" s="21">
        <f t="shared" si="60"/>
        <v>0</v>
      </c>
      <c r="CN3" s="27" t="s">
        <v>147</v>
      </c>
      <c r="CO3" s="21">
        <f t="shared" si="61"/>
        <v>0</v>
      </c>
      <c r="CP3" s="21">
        <f t="shared" si="62"/>
        <v>0</v>
      </c>
      <c r="CQ3" s="21">
        <f t="shared" si="63"/>
        <v>0</v>
      </c>
      <c r="CR3" s="21">
        <f t="shared" si="64"/>
        <v>0</v>
      </c>
      <c r="CS3" s="21">
        <f t="shared" si="65"/>
        <v>1</v>
      </c>
      <c r="CT3" s="29">
        <v>3.0</v>
      </c>
      <c r="CU3" s="29">
        <v>4.0</v>
      </c>
      <c r="CV3" s="29">
        <v>3.0</v>
      </c>
      <c r="CW3" s="29">
        <v>4.0</v>
      </c>
      <c r="CX3" s="16">
        <f t="shared" si="66"/>
        <v>14</v>
      </c>
      <c r="CY3" s="29">
        <v>5.0</v>
      </c>
      <c r="CZ3" s="30">
        <v>4.0</v>
      </c>
      <c r="DA3" s="31">
        <v>5.0</v>
      </c>
      <c r="DB3" s="30">
        <v>4.0</v>
      </c>
      <c r="DC3" s="29">
        <v>5.0</v>
      </c>
      <c r="DD3" s="16">
        <f t="shared" si="67"/>
        <v>23</v>
      </c>
      <c r="DE3" s="28" t="s">
        <v>136</v>
      </c>
      <c r="DF3" s="28" t="s">
        <v>139</v>
      </c>
      <c r="DG3" s="29">
        <v>4.0</v>
      </c>
      <c r="DH3" s="29">
        <v>4.0</v>
      </c>
      <c r="DI3" s="28" t="s">
        <v>138</v>
      </c>
      <c r="DJ3" s="29">
        <v>4.0</v>
      </c>
      <c r="DK3" s="16">
        <f t="shared" si="68"/>
        <v>23</v>
      </c>
      <c r="DL3" s="28" t="s">
        <v>136</v>
      </c>
      <c r="DM3" s="29">
        <v>4.0</v>
      </c>
      <c r="DN3" s="28" t="s">
        <v>136</v>
      </c>
      <c r="DO3" s="28" t="s">
        <v>136</v>
      </c>
      <c r="DP3" s="28" t="s">
        <v>139</v>
      </c>
      <c r="DQ3" s="16">
        <f t="shared" si="69"/>
        <v>18</v>
      </c>
      <c r="DR3" s="28" t="s">
        <v>136</v>
      </c>
      <c r="DS3" s="29">
        <v>4.0</v>
      </c>
      <c r="DT3" s="29">
        <v>4.0</v>
      </c>
      <c r="DU3" s="28" t="s">
        <v>136</v>
      </c>
      <c r="DV3" s="28" t="s">
        <v>137</v>
      </c>
      <c r="DW3" s="25">
        <f t="shared" si="70"/>
        <v>19</v>
      </c>
      <c r="DX3" s="28" t="s">
        <v>136</v>
      </c>
      <c r="DY3" s="27" t="s">
        <v>138</v>
      </c>
      <c r="DZ3" s="29">
        <v>4.0</v>
      </c>
      <c r="EA3" s="27" t="s">
        <v>136</v>
      </c>
      <c r="EB3" s="27" t="s">
        <v>136</v>
      </c>
      <c r="EC3" s="26">
        <v>13.0</v>
      </c>
      <c r="ED3" s="16">
        <f t="shared" si="71"/>
        <v>110</v>
      </c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</row>
    <row r="4">
      <c r="A4" s="27" t="s">
        <v>125</v>
      </c>
      <c r="B4" s="16">
        <f t="shared" si="1"/>
        <v>1</v>
      </c>
      <c r="C4" s="17" t="s">
        <v>37</v>
      </c>
      <c r="D4" s="29">
        <v>56.0</v>
      </c>
      <c r="E4" s="16">
        <f t="shared" si="2"/>
        <v>0</v>
      </c>
      <c r="F4" s="16">
        <f t="shared" si="72"/>
        <v>0</v>
      </c>
      <c r="G4" s="16">
        <f t="shared" si="3"/>
        <v>1</v>
      </c>
      <c r="H4" s="16">
        <f t="shared" si="4"/>
        <v>0</v>
      </c>
      <c r="I4" s="28" t="s">
        <v>148</v>
      </c>
      <c r="J4" s="16">
        <f t="shared" si="5"/>
        <v>1</v>
      </c>
      <c r="K4" s="16">
        <f t="shared" si="6"/>
        <v>0</v>
      </c>
      <c r="L4" s="16">
        <f t="shared" si="7"/>
        <v>0</v>
      </c>
      <c r="M4" s="16">
        <f t="shared" si="8"/>
        <v>0</v>
      </c>
      <c r="N4" s="16">
        <f t="shared" si="9"/>
        <v>0</v>
      </c>
      <c r="O4" s="32">
        <v>12000.0</v>
      </c>
      <c r="P4" s="21">
        <f t="shared" si="10"/>
        <v>1</v>
      </c>
      <c r="Q4" s="21">
        <f t="shared" si="11"/>
        <v>0</v>
      </c>
      <c r="R4" s="21">
        <f t="shared" si="12"/>
        <v>0</v>
      </c>
      <c r="S4" s="21">
        <f t="shared" si="13"/>
        <v>0</v>
      </c>
      <c r="T4" s="29" t="s">
        <v>127</v>
      </c>
      <c r="U4" s="21">
        <f t="shared" si="14"/>
        <v>1</v>
      </c>
      <c r="V4" s="29">
        <v>0.0</v>
      </c>
      <c r="W4" s="29">
        <v>1.0</v>
      </c>
      <c r="X4" s="29">
        <v>0.0</v>
      </c>
      <c r="Y4" s="27" t="s">
        <v>149</v>
      </c>
      <c r="Z4" s="21">
        <f t="shared" si="15"/>
        <v>0</v>
      </c>
      <c r="AA4" s="21">
        <f t="shared" si="16"/>
        <v>1</v>
      </c>
      <c r="AB4" s="21">
        <f t="shared" si="17"/>
        <v>0</v>
      </c>
      <c r="AC4" s="21">
        <f t="shared" si="18"/>
        <v>0</v>
      </c>
      <c r="AD4" s="21">
        <f t="shared" si="19"/>
        <v>0</v>
      </c>
      <c r="AE4" s="27" t="s">
        <v>128</v>
      </c>
      <c r="AF4" s="21">
        <f t="shared" si="20"/>
        <v>1</v>
      </c>
      <c r="AG4" s="21">
        <f t="shared" si="21"/>
        <v>0</v>
      </c>
      <c r="AH4" s="21">
        <f t="shared" si="22"/>
        <v>0</v>
      </c>
      <c r="AI4" s="21">
        <f t="shared" si="23"/>
        <v>0</v>
      </c>
      <c r="AJ4" s="27" t="s">
        <v>128</v>
      </c>
      <c r="AK4" s="21">
        <f t="shared" si="24"/>
        <v>1</v>
      </c>
      <c r="AL4" s="21">
        <f t="shared" si="25"/>
        <v>0</v>
      </c>
      <c r="AM4" s="21">
        <f t="shared" si="26"/>
        <v>0</v>
      </c>
      <c r="AN4" s="21">
        <f t="shared" si="27"/>
        <v>0</v>
      </c>
      <c r="AO4" s="27" t="s">
        <v>37</v>
      </c>
      <c r="AP4" s="21">
        <f t="shared" si="28"/>
        <v>1</v>
      </c>
      <c r="AQ4" s="21">
        <f t="shared" si="29"/>
        <v>0</v>
      </c>
      <c r="AR4" s="21">
        <f t="shared" si="30"/>
        <v>0</v>
      </c>
      <c r="AS4" s="21">
        <f t="shared" si="31"/>
        <v>0</v>
      </c>
      <c r="AT4" s="21">
        <f t="shared" si="32"/>
        <v>0</v>
      </c>
      <c r="AU4" s="21">
        <f t="shared" si="73"/>
        <v>0</v>
      </c>
      <c r="AV4" s="27" t="s">
        <v>130</v>
      </c>
      <c r="AW4" s="21">
        <f t="shared" si="33"/>
        <v>1</v>
      </c>
      <c r="AX4" s="21">
        <f t="shared" si="34"/>
        <v>0</v>
      </c>
      <c r="AY4" s="21">
        <f t="shared" si="35"/>
        <v>0</v>
      </c>
      <c r="AZ4" s="21">
        <f t="shared" si="36"/>
        <v>0</v>
      </c>
      <c r="BA4" s="27" t="s">
        <v>144</v>
      </c>
      <c r="BB4" s="21">
        <f t="shared" si="37"/>
        <v>0</v>
      </c>
      <c r="BC4" s="21">
        <f t="shared" si="38"/>
        <v>0</v>
      </c>
      <c r="BD4" s="21">
        <f t="shared" si="39"/>
        <v>0</v>
      </c>
      <c r="BE4" s="21">
        <f t="shared" si="40"/>
        <v>1</v>
      </c>
      <c r="BF4" s="27" t="s">
        <v>150</v>
      </c>
      <c r="BG4" s="21">
        <f t="shared" si="41"/>
        <v>0</v>
      </c>
      <c r="BH4" s="21">
        <f t="shared" si="42"/>
        <v>0</v>
      </c>
      <c r="BI4" s="21">
        <f t="shared" si="43"/>
        <v>1</v>
      </c>
      <c r="BJ4" s="29">
        <v>800.0</v>
      </c>
      <c r="BK4" s="21">
        <f t="shared" si="44"/>
        <v>1</v>
      </c>
      <c r="BL4" s="21">
        <f t="shared" si="45"/>
        <v>0</v>
      </c>
      <c r="BM4" s="21">
        <f t="shared" si="46"/>
        <v>0</v>
      </c>
      <c r="BN4" s="27" t="s">
        <v>151</v>
      </c>
      <c r="BO4" s="21">
        <f t="shared" si="47"/>
        <v>0</v>
      </c>
      <c r="BP4" s="21">
        <f t="shared" si="48"/>
        <v>1</v>
      </c>
      <c r="BQ4" s="21">
        <f t="shared" si="49"/>
        <v>0</v>
      </c>
      <c r="BR4" s="21">
        <f t="shared" si="50"/>
        <v>0</v>
      </c>
      <c r="BS4" s="21">
        <f t="shared" si="51"/>
        <v>0</v>
      </c>
      <c r="BT4" s="29">
        <v>0.0</v>
      </c>
      <c r="BU4" s="29">
        <v>0.0</v>
      </c>
      <c r="BV4" s="29">
        <v>1.0</v>
      </c>
      <c r="BW4" s="29">
        <v>1.0</v>
      </c>
      <c r="BX4" s="29">
        <v>0.0</v>
      </c>
      <c r="BY4" s="29">
        <v>1.0</v>
      </c>
      <c r="BZ4" s="29">
        <v>0.0</v>
      </c>
      <c r="CA4" s="29">
        <v>0.0</v>
      </c>
      <c r="CB4" s="29">
        <v>1.0</v>
      </c>
      <c r="CC4" s="27" t="s">
        <v>133</v>
      </c>
      <c r="CD4" s="21">
        <f t="shared" si="52"/>
        <v>0</v>
      </c>
      <c r="CE4" s="21">
        <f t="shared" si="53"/>
        <v>1</v>
      </c>
      <c r="CF4" s="21">
        <f t="shared" si="54"/>
        <v>0</v>
      </c>
      <c r="CG4" s="21">
        <f t="shared" si="55"/>
        <v>0</v>
      </c>
      <c r="CH4" s="21">
        <f t="shared" si="56"/>
        <v>0</v>
      </c>
      <c r="CI4" s="27" t="s">
        <v>152</v>
      </c>
      <c r="CJ4" s="21">
        <f t="shared" si="57"/>
        <v>0</v>
      </c>
      <c r="CK4" s="21">
        <f t="shared" si="58"/>
        <v>0</v>
      </c>
      <c r="CL4" s="21">
        <f t="shared" si="59"/>
        <v>0</v>
      </c>
      <c r="CM4" s="21">
        <f t="shared" si="60"/>
        <v>1</v>
      </c>
      <c r="CN4" s="27" t="s">
        <v>135</v>
      </c>
      <c r="CO4" s="21">
        <f t="shared" si="61"/>
        <v>1</v>
      </c>
      <c r="CP4" s="21">
        <f t="shared" si="62"/>
        <v>0</v>
      </c>
      <c r="CQ4" s="21">
        <f t="shared" si="63"/>
        <v>0</v>
      </c>
      <c r="CR4" s="21">
        <f t="shared" si="64"/>
        <v>0</v>
      </c>
      <c r="CS4" s="21">
        <f t="shared" si="65"/>
        <v>0</v>
      </c>
      <c r="CT4" s="28" t="s">
        <v>136</v>
      </c>
      <c r="CU4" s="28" t="s">
        <v>136</v>
      </c>
      <c r="CV4" s="29">
        <v>5.0</v>
      </c>
      <c r="CW4" s="28" t="s">
        <v>136</v>
      </c>
      <c r="CX4" s="16">
        <f t="shared" si="66"/>
        <v>17</v>
      </c>
      <c r="CY4" s="28" t="s">
        <v>136</v>
      </c>
      <c r="CZ4" s="30" t="s">
        <v>136</v>
      </c>
      <c r="DA4" s="30">
        <v>5.0</v>
      </c>
      <c r="DB4" s="30" t="s">
        <v>136</v>
      </c>
      <c r="DC4" s="28" t="s">
        <v>137</v>
      </c>
      <c r="DD4" s="16">
        <f t="shared" si="67"/>
        <v>20</v>
      </c>
      <c r="DE4" s="29">
        <v>3.0</v>
      </c>
      <c r="DF4" s="28" t="s">
        <v>136</v>
      </c>
      <c r="DG4" s="28" t="s">
        <v>137</v>
      </c>
      <c r="DH4" s="29">
        <v>4.0</v>
      </c>
      <c r="DI4" s="29">
        <v>4.0</v>
      </c>
      <c r="DJ4" s="29">
        <v>4.0</v>
      </c>
      <c r="DK4" s="16">
        <f t="shared" si="68"/>
        <v>22</v>
      </c>
      <c r="DL4" s="28" t="s">
        <v>137</v>
      </c>
      <c r="DM4" s="28" t="s">
        <v>138</v>
      </c>
      <c r="DN4" s="28" t="s">
        <v>136</v>
      </c>
      <c r="DO4" s="28" t="s">
        <v>139</v>
      </c>
      <c r="DP4" s="28" t="s">
        <v>136</v>
      </c>
      <c r="DQ4" s="16">
        <f t="shared" si="69"/>
        <v>18</v>
      </c>
      <c r="DR4" s="29">
        <v>5.0</v>
      </c>
      <c r="DS4" s="29">
        <v>3.0</v>
      </c>
      <c r="DT4" s="29">
        <v>4.0</v>
      </c>
      <c r="DU4" s="29">
        <v>4.0</v>
      </c>
      <c r="DV4" s="29">
        <v>3.0</v>
      </c>
      <c r="DW4" s="25">
        <f t="shared" si="70"/>
        <v>19</v>
      </c>
      <c r="DX4" s="28" t="s">
        <v>136</v>
      </c>
      <c r="DY4" s="27" t="s">
        <v>136</v>
      </c>
      <c r="DZ4" s="27" t="s">
        <v>136</v>
      </c>
      <c r="EA4" s="27" t="s">
        <v>137</v>
      </c>
      <c r="EB4" s="27" t="s">
        <v>136</v>
      </c>
      <c r="EC4" s="26">
        <v>12.0</v>
      </c>
      <c r="ED4" s="16">
        <f t="shared" si="71"/>
        <v>108</v>
      </c>
      <c r="EE4" s="16"/>
      <c r="EF4" s="16"/>
      <c r="EG4" s="33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</row>
    <row r="5">
      <c r="A5" s="27" t="s">
        <v>125</v>
      </c>
      <c r="B5" s="16">
        <f t="shared" si="1"/>
        <v>1</v>
      </c>
      <c r="C5" s="17" t="s">
        <v>37</v>
      </c>
      <c r="D5" s="29">
        <v>25.0</v>
      </c>
      <c r="E5" s="16">
        <f t="shared" si="2"/>
        <v>0</v>
      </c>
      <c r="F5" s="16">
        <f t="shared" si="72"/>
        <v>1</v>
      </c>
      <c r="G5" s="16">
        <f t="shared" si="3"/>
        <v>0</v>
      </c>
      <c r="H5" s="16">
        <f t="shared" si="4"/>
        <v>0</v>
      </c>
      <c r="I5" s="28" t="s">
        <v>11</v>
      </c>
      <c r="J5" s="16">
        <f t="shared" si="5"/>
        <v>0</v>
      </c>
      <c r="K5" s="16">
        <f t="shared" si="6"/>
        <v>0</v>
      </c>
      <c r="L5" s="16">
        <f t="shared" si="7"/>
        <v>1</v>
      </c>
      <c r="M5" s="16">
        <f t="shared" si="8"/>
        <v>0</v>
      </c>
      <c r="N5" s="16">
        <f t="shared" si="9"/>
        <v>0</v>
      </c>
      <c r="O5" s="32">
        <v>25000.0</v>
      </c>
      <c r="P5" s="21">
        <f t="shared" si="10"/>
        <v>0</v>
      </c>
      <c r="Q5" s="21">
        <f t="shared" si="11"/>
        <v>1</v>
      </c>
      <c r="R5" s="21">
        <f t="shared" si="12"/>
        <v>0</v>
      </c>
      <c r="S5" s="21">
        <f t="shared" si="13"/>
        <v>0</v>
      </c>
      <c r="T5" s="29" t="s">
        <v>127</v>
      </c>
      <c r="U5" s="21">
        <f t="shared" si="14"/>
        <v>1</v>
      </c>
      <c r="V5" s="29">
        <v>0.0</v>
      </c>
      <c r="W5" s="29">
        <v>1.0</v>
      </c>
      <c r="X5" s="29">
        <v>0.0</v>
      </c>
      <c r="Y5" s="27" t="s">
        <v>149</v>
      </c>
      <c r="Z5" s="21">
        <f t="shared" si="15"/>
        <v>0</v>
      </c>
      <c r="AA5" s="21">
        <f t="shared" si="16"/>
        <v>1</v>
      </c>
      <c r="AB5" s="21">
        <f t="shared" si="17"/>
        <v>0</v>
      </c>
      <c r="AC5" s="21">
        <f t="shared" si="18"/>
        <v>0</v>
      </c>
      <c r="AD5" s="21">
        <f t="shared" si="19"/>
        <v>0</v>
      </c>
      <c r="AE5" s="27" t="s">
        <v>153</v>
      </c>
      <c r="AF5" s="21">
        <f t="shared" si="20"/>
        <v>0</v>
      </c>
      <c r="AG5" s="21">
        <f t="shared" si="21"/>
        <v>0</v>
      </c>
      <c r="AH5" s="21">
        <f t="shared" si="22"/>
        <v>0</v>
      </c>
      <c r="AI5" s="21">
        <f t="shared" si="23"/>
        <v>1</v>
      </c>
      <c r="AJ5" s="27" t="s">
        <v>129</v>
      </c>
      <c r="AK5" s="21">
        <f t="shared" si="24"/>
        <v>0</v>
      </c>
      <c r="AL5" s="21">
        <f t="shared" si="25"/>
        <v>1</v>
      </c>
      <c r="AM5" s="21">
        <f t="shared" si="26"/>
        <v>0</v>
      </c>
      <c r="AN5" s="21">
        <f t="shared" si="27"/>
        <v>0</v>
      </c>
      <c r="AO5" s="27" t="s">
        <v>154</v>
      </c>
      <c r="AP5" s="21">
        <f t="shared" si="28"/>
        <v>0</v>
      </c>
      <c r="AQ5" s="21">
        <f t="shared" si="29"/>
        <v>0</v>
      </c>
      <c r="AR5" s="21">
        <f t="shared" si="30"/>
        <v>0</v>
      </c>
      <c r="AS5" s="21">
        <f t="shared" si="31"/>
        <v>0</v>
      </c>
      <c r="AT5" s="21">
        <f t="shared" si="32"/>
        <v>0</v>
      </c>
      <c r="AU5" s="21">
        <f t="shared" si="73"/>
        <v>1</v>
      </c>
      <c r="AV5" s="27" t="s">
        <v>130</v>
      </c>
      <c r="AW5" s="21">
        <f t="shared" si="33"/>
        <v>1</v>
      </c>
      <c r="AX5" s="21">
        <f t="shared" si="34"/>
        <v>0</v>
      </c>
      <c r="AY5" s="21">
        <f t="shared" si="35"/>
        <v>0</v>
      </c>
      <c r="AZ5" s="21">
        <f t="shared" si="36"/>
        <v>0</v>
      </c>
      <c r="BA5" s="27" t="s">
        <v>131</v>
      </c>
      <c r="BB5" s="21">
        <f t="shared" si="37"/>
        <v>1</v>
      </c>
      <c r="BC5" s="21">
        <f t="shared" si="38"/>
        <v>0</v>
      </c>
      <c r="BD5" s="21">
        <f t="shared" si="39"/>
        <v>0</v>
      </c>
      <c r="BE5" s="21">
        <f t="shared" si="40"/>
        <v>0</v>
      </c>
      <c r="BF5" s="27" t="s">
        <v>155</v>
      </c>
      <c r="BG5" s="21">
        <f t="shared" si="41"/>
        <v>0</v>
      </c>
      <c r="BH5" s="21">
        <f t="shared" si="42"/>
        <v>0</v>
      </c>
      <c r="BI5" s="21">
        <f t="shared" si="43"/>
        <v>1</v>
      </c>
      <c r="BJ5" s="29">
        <v>1500.0</v>
      </c>
      <c r="BK5" s="21">
        <f t="shared" si="44"/>
        <v>0</v>
      </c>
      <c r="BL5" s="21">
        <f t="shared" si="45"/>
        <v>1</v>
      </c>
      <c r="BM5" s="21">
        <f t="shared" si="46"/>
        <v>0</v>
      </c>
      <c r="BN5" s="29" t="s">
        <v>156</v>
      </c>
      <c r="BO5" s="21">
        <f t="shared" si="47"/>
        <v>0</v>
      </c>
      <c r="BP5" s="21">
        <f t="shared" si="48"/>
        <v>0</v>
      </c>
      <c r="BQ5" s="21">
        <f t="shared" si="49"/>
        <v>0</v>
      </c>
      <c r="BR5" s="21">
        <f t="shared" si="50"/>
        <v>1</v>
      </c>
      <c r="BS5" s="21">
        <f t="shared" si="51"/>
        <v>0</v>
      </c>
      <c r="BT5" s="29">
        <v>0.0</v>
      </c>
      <c r="BU5" s="29">
        <v>0.0</v>
      </c>
      <c r="BV5" s="29">
        <v>0.0</v>
      </c>
      <c r="BW5" s="29">
        <v>0.0</v>
      </c>
      <c r="BX5" s="29">
        <v>1.0</v>
      </c>
      <c r="BY5" s="29">
        <v>1.0</v>
      </c>
      <c r="BZ5" s="29">
        <v>1.0</v>
      </c>
      <c r="CA5" s="29">
        <v>0.0</v>
      </c>
      <c r="CB5" s="29">
        <v>1.0</v>
      </c>
      <c r="CC5" s="27" t="s">
        <v>133</v>
      </c>
      <c r="CD5" s="21">
        <f t="shared" si="52"/>
        <v>0</v>
      </c>
      <c r="CE5" s="21">
        <f t="shared" si="53"/>
        <v>1</v>
      </c>
      <c r="CF5" s="21">
        <f t="shared" si="54"/>
        <v>0</v>
      </c>
      <c r="CG5" s="21">
        <f t="shared" si="55"/>
        <v>0</v>
      </c>
      <c r="CH5" s="21">
        <f t="shared" si="56"/>
        <v>0</v>
      </c>
      <c r="CI5" s="27" t="s">
        <v>157</v>
      </c>
      <c r="CJ5" s="21">
        <f t="shared" si="57"/>
        <v>0</v>
      </c>
      <c r="CK5" s="21">
        <f t="shared" si="58"/>
        <v>1</v>
      </c>
      <c r="CL5" s="21">
        <f t="shared" si="59"/>
        <v>0</v>
      </c>
      <c r="CM5" s="21">
        <f t="shared" si="60"/>
        <v>0</v>
      </c>
      <c r="CN5" s="27" t="s">
        <v>135</v>
      </c>
      <c r="CO5" s="21">
        <f t="shared" si="61"/>
        <v>1</v>
      </c>
      <c r="CP5" s="21">
        <f t="shared" si="62"/>
        <v>0</v>
      </c>
      <c r="CQ5" s="21">
        <f t="shared" si="63"/>
        <v>0</v>
      </c>
      <c r="CR5" s="21">
        <f t="shared" si="64"/>
        <v>0</v>
      </c>
      <c r="CS5" s="21">
        <f t="shared" si="65"/>
        <v>0</v>
      </c>
      <c r="CT5" s="29">
        <v>4.0</v>
      </c>
      <c r="CU5" s="29">
        <v>3.0</v>
      </c>
      <c r="CV5" s="28" t="s">
        <v>136</v>
      </c>
      <c r="CW5" s="29">
        <v>4.0</v>
      </c>
      <c r="CX5" s="16">
        <f t="shared" si="66"/>
        <v>15</v>
      </c>
      <c r="CY5" s="28">
        <v>4.0</v>
      </c>
      <c r="CZ5" s="31">
        <v>4.0</v>
      </c>
      <c r="DA5" s="30" t="s">
        <v>136</v>
      </c>
      <c r="DB5" s="30">
        <v>4.0</v>
      </c>
      <c r="DC5" s="28" t="s">
        <v>136</v>
      </c>
      <c r="DD5" s="16">
        <f t="shared" si="67"/>
        <v>20</v>
      </c>
      <c r="DE5" s="28" t="s">
        <v>140</v>
      </c>
      <c r="DF5" s="28" t="s">
        <v>139</v>
      </c>
      <c r="DG5" s="28" t="s">
        <v>137</v>
      </c>
      <c r="DH5" s="28" t="s">
        <v>137</v>
      </c>
      <c r="DI5" s="29">
        <v>4.0</v>
      </c>
      <c r="DJ5" s="29">
        <v>4.0</v>
      </c>
      <c r="DK5" s="16">
        <f t="shared" si="68"/>
        <v>17</v>
      </c>
      <c r="DL5" s="28" t="s">
        <v>138</v>
      </c>
      <c r="DM5" s="28" t="s">
        <v>136</v>
      </c>
      <c r="DN5" s="28" t="s">
        <v>136</v>
      </c>
      <c r="DO5" s="28" t="s">
        <v>136</v>
      </c>
      <c r="DP5" s="28" t="s">
        <v>137</v>
      </c>
      <c r="DQ5" s="16">
        <f t="shared" si="69"/>
        <v>20</v>
      </c>
      <c r="DR5" s="29">
        <v>4.0</v>
      </c>
      <c r="DS5" s="29">
        <v>4.0</v>
      </c>
      <c r="DT5" s="29">
        <v>4.0</v>
      </c>
      <c r="DU5" s="29">
        <v>4.0</v>
      </c>
      <c r="DV5" s="29">
        <v>4.0</v>
      </c>
      <c r="DW5" s="25">
        <f t="shared" si="70"/>
        <v>20</v>
      </c>
      <c r="DX5" s="28" t="s">
        <v>137</v>
      </c>
      <c r="DY5" s="27" t="s">
        <v>138</v>
      </c>
      <c r="DZ5" s="27" t="s">
        <v>136</v>
      </c>
      <c r="EA5" s="27" t="s">
        <v>138</v>
      </c>
      <c r="EB5" s="27" t="s">
        <v>136</v>
      </c>
      <c r="EC5" s="26">
        <v>11.0</v>
      </c>
      <c r="ED5" s="16">
        <f t="shared" si="71"/>
        <v>103</v>
      </c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</row>
    <row r="6">
      <c r="A6" s="27" t="s">
        <v>125</v>
      </c>
      <c r="B6" s="16">
        <f t="shared" si="1"/>
        <v>1</v>
      </c>
      <c r="C6" s="17" t="s">
        <v>37</v>
      </c>
      <c r="D6" s="29">
        <v>20.0</v>
      </c>
      <c r="E6" s="16">
        <f t="shared" si="2"/>
        <v>0</v>
      </c>
      <c r="F6" s="16">
        <f t="shared" si="72"/>
        <v>1</v>
      </c>
      <c r="G6" s="16">
        <f t="shared" si="3"/>
        <v>0</v>
      </c>
      <c r="H6" s="16">
        <f t="shared" si="4"/>
        <v>0</v>
      </c>
      <c r="I6" s="28" t="s">
        <v>158</v>
      </c>
      <c r="J6" s="16">
        <f t="shared" si="5"/>
        <v>0</v>
      </c>
      <c r="K6" s="16">
        <f t="shared" si="6"/>
        <v>0</v>
      </c>
      <c r="L6" s="16">
        <f t="shared" si="7"/>
        <v>0</v>
      </c>
      <c r="M6" s="16">
        <f t="shared" si="8"/>
        <v>0</v>
      </c>
      <c r="N6" s="16">
        <f t="shared" si="9"/>
        <v>1</v>
      </c>
      <c r="O6" s="27">
        <v>25000.0</v>
      </c>
      <c r="P6" s="21">
        <f t="shared" si="10"/>
        <v>0</v>
      </c>
      <c r="Q6" s="21">
        <f t="shared" si="11"/>
        <v>1</v>
      </c>
      <c r="R6" s="21">
        <f t="shared" si="12"/>
        <v>0</v>
      </c>
      <c r="S6" s="21">
        <f t="shared" si="13"/>
        <v>0</v>
      </c>
      <c r="T6" s="29" t="s">
        <v>159</v>
      </c>
      <c r="U6" s="21">
        <f t="shared" si="14"/>
        <v>0</v>
      </c>
      <c r="V6" s="29">
        <v>1.0</v>
      </c>
      <c r="W6" s="29">
        <v>1.0</v>
      </c>
      <c r="X6" s="29">
        <v>0.0</v>
      </c>
      <c r="Y6" s="27" t="s">
        <v>160</v>
      </c>
      <c r="Z6" s="21">
        <f t="shared" si="15"/>
        <v>0</v>
      </c>
      <c r="AA6" s="21">
        <f t="shared" si="16"/>
        <v>0</v>
      </c>
      <c r="AB6" s="21">
        <f t="shared" si="17"/>
        <v>1</v>
      </c>
      <c r="AC6" s="21">
        <f t="shared" si="18"/>
        <v>0</v>
      </c>
      <c r="AD6" s="21">
        <f t="shared" si="19"/>
        <v>0</v>
      </c>
      <c r="AE6" s="27" t="s">
        <v>161</v>
      </c>
      <c r="AF6" s="21">
        <f t="shared" si="20"/>
        <v>0</v>
      </c>
      <c r="AG6" s="21">
        <f t="shared" si="21"/>
        <v>0</v>
      </c>
      <c r="AH6" s="21">
        <f t="shared" si="22"/>
        <v>0</v>
      </c>
      <c r="AI6" s="21">
        <f t="shared" si="23"/>
        <v>1</v>
      </c>
      <c r="AJ6" s="27" t="s">
        <v>162</v>
      </c>
      <c r="AK6" s="21">
        <f t="shared" si="24"/>
        <v>0</v>
      </c>
      <c r="AL6" s="21">
        <f t="shared" si="25"/>
        <v>0</v>
      </c>
      <c r="AM6" s="21">
        <f t="shared" si="26"/>
        <v>0</v>
      </c>
      <c r="AN6" s="21">
        <f t="shared" si="27"/>
        <v>1</v>
      </c>
      <c r="AO6" s="27" t="s">
        <v>37</v>
      </c>
      <c r="AP6" s="21">
        <f t="shared" si="28"/>
        <v>1</v>
      </c>
      <c r="AQ6" s="21">
        <f t="shared" si="29"/>
        <v>0</v>
      </c>
      <c r="AR6" s="21">
        <f t="shared" si="30"/>
        <v>0</v>
      </c>
      <c r="AS6" s="21">
        <f t="shared" si="31"/>
        <v>0</v>
      </c>
      <c r="AT6" s="21">
        <f t="shared" si="32"/>
        <v>0</v>
      </c>
      <c r="AU6" s="21">
        <f t="shared" si="73"/>
        <v>0</v>
      </c>
      <c r="AV6" s="27" t="s">
        <v>163</v>
      </c>
      <c r="AW6" s="21">
        <f t="shared" si="33"/>
        <v>0</v>
      </c>
      <c r="AX6" s="21">
        <f t="shared" si="34"/>
        <v>0</v>
      </c>
      <c r="AY6" s="21">
        <f t="shared" si="35"/>
        <v>0</v>
      </c>
      <c r="AZ6" s="21">
        <f t="shared" si="36"/>
        <v>1</v>
      </c>
      <c r="BA6" s="27" t="s">
        <v>131</v>
      </c>
      <c r="BB6" s="21">
        <f t="shared" si="37"/>
        <v>1</v>
      </c>
      <c r="BC6" s="21">
        <f t="shared" si="38"/>
        <v>0</v>
      </c>
      <c r="BD6" s="21">
        <f t="shared" si="39"/>
        <v>0</v>
      </c>
      <c r="BE6" s="21">
        <f t="shared" si="40"/>
        <v>0</v>
      </c>
      <c r="BF6" s="27" t="s">
        <v>150</v>
      </c>
      <c r="BG6" s="21">
        <f t="shared" si="41"/>
        <v>0</v>
      </c>
      <c r="BH6" s="21">
        <f t="shared" si="42"/>
        <v>0</v>
      </c>
      <c r="BI6" s="21">
        <f t="shared" si="43"/>
        <v>1</v>
      </c>
      <c r="BJ6" s="29">
        <v>1500.0</v>
      </c>
      <c r="BK6" s="21">
        <f t="shared" si="44"/>
        <v>0</v>
      </c>
      <c r="BL6" s="21">
        <f t="shared" si="45"/>
        <v>1</v>
      </c>
      <c r="BM6" s="21">
        <f t="shared" si="46"/>
        <v>0</v>
      </c>
      <c r="BN6" s="29" t="s">
        <v>132</v>
      </c>
      <c r="BO6" s="21">
        <f t="shared" si="47"/>
        <v>0</v>
      </c>
      <c r="BP6" s="21">
        <f t="shared" si="48"/>
        <v>0</v>
      </c>
      <c r="BQ6" s="21">
        <f t="shared" si="49"/>
        <v>1</v>
      </c>
      <c r="BR6" s="21">
        <f t="shared" si="50"/>
        <v>0</v>
      </c>
      <c r="BS6" s="21">
        <f t="shared" si="51"/>
        <v>0</v>
      </c>
      <c r="BT6" s="29">
        <v>0.0</v>
      </c>
      <c r="BU6" s="29">
        <v>0.0</v>
      </c>
      <c r="BV6" s="29">
        <v>1.0</v>
      </c>
      <c r="BW6" s="29">
        <v>0.0</v>
      </c>
      <c r="BX6" s="29">
        <v>0.0</v>
      </c>
      <c r="BY6" s="29">
        <v>0.0</v>
      </c>
      <c r="BZ6" s="29">
        <v>0.0</v>
      </c>
      <c r="CA6" s="29">
        <v>0.0</v>
      </c>
      <c r="CB6" s="29">
        <v>1.0</v>
      </c>
      <c r="CC6" s="27" t="s">
        <v>164</v>
      </c>
      <c r="CD6" s="21">
        <f t="shared" si="52"/>
        <v>0</v>
      </c>
      <c r="CE6" s="21">
        <f t="shared" si="53"/>
        <v>0</v>
      </c>
      <c r="CF6" s="21">
        <f t="shared" si="54"/>
        <v>1</v>
      </c>
      <c r="CG6" s="21">
        <f t="shared" si="55"/>
        <v>0</v>
      </c>
      <c r="CH6" s="21">
        <f t="shared" si="56"/>
        <v>0</v>
      </c>
      <c r="CI6" s="27" t="s">
        <v>165</v>
      </c>
      <c r="CJ6" s="21">
        <f t="shared" si="57"/>
        <v>0</v>
      </c>
      <c r="CK6" s="21">
        <f t="shared" si="58"/>
        <v>0</v>
      </c>
      <c r="CL6" s="21">
        <f t="shared" si="59"/>
        <v>0</v>
      </c>
      <c r="CM6" s="21">
        <f t="shared" si="60"/>
        <v>1</v>
      </c>
      <c r="CN6" s="27" t="s">
        <v>135</v>
      </c>
      <c r="CO6" s="21">
        <f t="shared" si="61"/>
        <v>1</v>
      </c>
      <c r="CP6" s="21">
        <f t="shared" si="62"/>
        <v>0</v>
      </c>
      <c r="CQ6" s="21">
        <f t="shared" si="63"/>
        <v>0</v>
      </c>
      <c r="CR6" s="21">
        <f t="shared" si="64"/>
        <v>0</v>
      </c>
      <c r="CS6" s="21">
        <f t="shared" si="65"/>
        <v>0</v>
      </c>
      <c r="CT6" s="29">
        <v>3.0</v>
      </c>
      <c r="CU6" s="29">
        <v>3.0</v>
      </c>
      <c r="CV6" s="28" t="s">
        <v>139</v>
      </c>
      <c r="CW6" s="29">
        <v>1.0</v>
      </c>
      <c r="CX6" s="16">
        <f t="shared" si="66"/>
        <v>9</v>
      </c>
      <c r="CY6" s="29">
        <v>4.0</v>
      </c>
      <c r="CZ6" s="31">
        <v>4.0</v>
      </c>
      <c r="DA6" s="31">
        <v>4.0</v>
      </c>
      <c r="DB6" s="31">
        <v>5.0</v>
      </c>
      <c r="DC6" s="29">
        <v>4.0</v>
      </c>
      <c r="DD6" s="16">
        <f t="shared" si="67"/>
        <v>21</v>
      </c>
      <c r="DE6" s="28" t="s">
        <v>136</v>
      </c>
      <c r="DF6" s="28" t="s">
        <v>136</v>
      </c>
      <c r="DG6" s="28" t="s">
        <v>139</v>
      </c>
      <c r="DH6" s="29">
        <v>4.0</v>
      </c>
      <c r="DI6" s="29">
        <v>3.0</v>
      </c>
      <c r="DJ6" s="28">
        <v>3.0</v>
      </c>
      <c r="DK6" s="16">
        <f t="shared" si="68"/>
        <v>20</v>
      </c>
      <c r="DL6" s="28" t="s">
        <v>138</v>
      </c>
      <c r="DM6" s="29">
        <v>3.0</v>
      </c>
      <c r="DN6" s="28" t="s">
        <v>136</v>
      </c>
      <c r="DO6" s="28" t="s">
        <v>138</v>
      </c>
      <c r="DP6" s="29">
        <v>3.0</v>
      </c>
      <c r="DQ6" s="16">
        <f t="shared" si="69"/>
        <v>20</v>
      </c>
      <c r="DR6" s="29">
        <v>4.0</v>
      </c>
      <c r="DS6" s="29">
        <v>4.0</v>
      </c>
      <c r="DT6" s="29">
        <v>4.0</v>
      </c>
      <c r="DU6" s="29">
        <v>4.0</v>
      </c>
      <c r="DV6" s="28" t="s">
        <v>138</v>
      </c>
      <c r="DW6" s="25">
        <f t="shared" si="70"/>
        <v>21</v>
      </c>
      <c r="DX6" s="29">
        <v>4.0</v>
      </c>
      <c r="DY6" s="27" t="s">
        <v>136</v>
      </c>
      <c r="DZ6" s="29">
        <v>4.0</v>
      </c>
      <c r="EA6" s="29">
        <v>5.0</v>
      </c>
      <c r="EB6" s="29">
        <v>4.0</v>
      </c>
      <c r="EC6" s="26">
        <v>11.0</v>
      </c>
      <c r="ED6" s="16">
        <f t="shared" si="71"/>
        <v>102</v>
      </c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</row>
    <row r="7">
      <c r="A7" s="27" t="s">
        <v>125</v>
      </c>
      <c r="B7" s="16">
        <f t="shared" si="1"/>
        <v>1</v>
      </c>
      <c r="C7" s="17" t="s">
        <v>37</v>
      </c>
      <c r="D7" s="29">
        <v>43.0</v>
      </c>
      <c r="E7" s="16">
        <f t="shared" si="2"/>
        <v>0</v>
      </c>
      <c r="F7" s="16">
        <f t="shared" si="72"/>
        <v>0</v>
      </c>
      <c r="G7" s="16">
        <f t="shared" si="3"/>
        <v>1</v>
      </c>
      <c r="H7" s="16">
        <f t="shared" si="4"/>
        <v>0</v>
      </c>
      <c r="I7" s="28" t="s">
        <v>148</v>
      </c>
      <c r="J7" s="16">
        <f t="shared" si="5"/>
        <v>1</v>
      </c>
      <c r="K7" s="16">
        <f t="shared" si="6"/>
        <v>0</v>
      </c>
      <c r="L7" s="16">
        <f t="shared" si="7"/>
        <v>0</v>
      </c>
      <c r="M7" s="16">
        <f t="shared" si="8"/>
        <v>0</v>
      </c>
      <c r="N7" s="16">
        <f t="shared" si="9"/>
        <v>0</v>
      </c>
      <c r="O7" s="27">
        <v>800.0</v>
      </c>
      <c r="P7" s="21">
        <f t="shared" si="10"/>
        <v>1</v>
      </c>
      <c r="Q7" s="21">
        <f t="shared" si="11"/>
        <v>0</v>
      </c>
      <c r="R7" s="21">
        <f t="shared" si="12"/>
        <v>0</v>
      </c>
      <c r="S7" s="21">
        <f t="shared" si="13"/>
        <v>0</v>
      </c>
      <c r="T7" s="29" t="s">
        <v>127</v>
      </c>
      <c r="U7" s="21">
        <f t="shared" si="14"/>
        <v>1</v>
      </c>
      <c r="V7" s="29">
        <v>0.0</v>
      </c>
      <c r="W7" s="29">
        <v>1.0</v>
      </c>
      <c r="X7" s="29">
        <v>0.0</v>
      </c>
      <c r="Y7" s="27" t="s">
        <v>166</v>
      </c>
      <c r="Z7" s="21">
        <f t="shared" si="15"/>
        <v>0</v>
      </c>
      <c r="AA7" s="21">
        <f t="shared" si="16"/>
        <v>0</v>
      </c>
      <c r="AB7" s="21">
        <f t="shared" si="17"/>
        <v>0</v>
      </c>
      <c r="AC7" s="21">
        <f t="shared" si="18"/>
        <v>0</v>
      </c>
      <c r="AD7" s="21">
        <f t="shared" si="19"/>
        <v>1</v>
      </c>
      <c r="AE7" s="27" t="s">
        <v>153</v>
      </c>
      <c r="AF7" s="21">
        <f t="shared" si="20"/>
        <v>0</v>
      </c>
      <c r="AG7" s="21">
        <f t="shared" si="21"/>
        <v>0</v>
      </c>
      <c r="AH7" s="21">
        <f t="shared" si="22"/>
        <v>0</v>
      </c>
      <c r="AI7" s="21">
        <f t="shared" si="23"/>
        <v>1</v>
      </c>
      <c r="AJ7" s="27" t="s">
        <v>128</v>
      </c>
      <c r="AK7" s="21">
        <f t="shared" si="24"/>
        <v>1</v>
      </c>
      <c r="AL7" s="21">
        <f t="shared" si="25"/>
        <v>0</v>
      </c>
      <c r="AM7" s="21">
        <f t="shared" si="26"/>
        <v>0</v>
      </c>
      <c r="AN7" s="21">
        <f t="shared" si="27"/>
        <v>0</v>
      </c>
      <c r="AO7" s="27" t="s">
        <v>38</v>
      </c>
      <c r="AP7" s="21">
        <f t="shared" si="28"/>
        <v>0</v>
      </c>
      <c r="AQ7" s="21">
        <f t="shared" si="29"/>
        <v>1</v>
      </c>
      <c r="AR7" s="21">
        <f t="shared" si="30"/>
        <v>0</v>
      </c>
      <c r="AS7" s="21">
        <f t="shared" si="31"/>
        <v>0</v>
      </c>
      <c r="AT7" s="21">
        <f t="shared" si="32"/>
        <v>0</v>
      </c>
      <c r="AU7" s="21">
        <f t="shared" si="73"/>
        <v>0</v>
      </c>
      <c r="AV7" s="27" t="s">
        <v>130</v>
      </c>
      <c r="AW7" s="21">
        <f t="shared" si="33"/>
        <v>1</v>
      </c>
      <c r="AX7" s="21">
        <f t="shared" si="34"/>
        <v>0</v>
      </c>
      <c r="AY7" s="21">
        <f t="shared" si="35"/>
        <v>0</v>
      </c>
      <c r="AZ7" s="21">
        <f t="shared" si="36"/>
        <v>0</v>
      </c>
      <c r="BA7" s="27" t="s">
        <v>131</v>
      </c>
      <c r="BB7" s="21">
        <f t="shared" si="37"/>
        <v>1</v>
      </c>
      <c r="BC7" s="21">
        <f t="shared" si="38"/>
        <v>0</v>
      </c>
      <c r="BD7" s="21">
        <f t="shared" si="39"/>
        <v>0</v>
      </c>
      <c r="BE7" s="21">
        <f t="shared" si="40"/>
        <v>0</v>
      </c>
      <c r="BF7" s="27" t="s">
        <v>136</v>
      </c>
      <c r="BG7" s="21">
        <f t="shared" si="41"/>
        <v>0</v>
      </c>
      <c r="BH7" s="21">
        <f t="shared" si="42"/>
        <v>0</v>
      </c>
      <c r="BI7" s="21">
        <f t="shared" si="43"/>
        <v>1</v>
      </c>
      <c r="BJ7" s="27" t="s">
        <v>167</v>
      </c>
      <c r="BK7" s="21">
        <f t="shared" si="44"/>
        <v>0</v>
      </c>
      <c r="BL7" s="21">
        <f t="shared" si="45"/>
        <v>0</v>
      </c>
      <c r="BM7" s="21">
        <f t="shared" si="46"/>
        <v>1</v>
      </c>
      <c r="BN7" s="29" t="s">
        <v>59</v>
      </c>
      <c r="BO7" s="21">
        <f t="shared" si="47"/>
        <v>1</v>
      </c>
      <c r="BP7" s="21">
        <f t="shared" si="48"/>
        <v>0</v>
      </c>
      <c r="BQ7" s="21">
        <f t="shared" si="49"/>
        <v>0</v>
      </c>
      <c r="BR7" s="21">
        <f t="shared" si="50"/>
        <v>0</v>
      </c>
      <c r="BS7" s="21">
        <f t="shared" si="51"/>
        <v>0</v>
      </c>
      <c r="BT7" s="29">
        <v>0.0</v>
      </c>
      <c r="BU7" s="29">
        <v>0.0</v>
      </c>
      <c r="BV7" s="29">
        <v>0.0</v>
      </c>
      <c r="BW7" s="29">
        <v>0.0</v>
      </c>
      <c r="BX7" s="29">
        <v>0.0</v>
      </c>
      <c r="BY7" s="29">
        <v>1.0</v>
      </c>
      <c r="BZ7" s="29">
        <v>1.0</v>
      </c>
      <c r="CA7" s="29">
        <v>0.0</v>
      </c>
      <c r="CB7" s="29">
        <v>1.0</v>
      </c>
      <c r="CC7" s="27" t="s">
        <v>168</v>
      </c>
      <c r="CD7" s="21">
        <f t="shared" si="52"/>
        <v>1</v>
      </c>
      <c r="CE7" s="21">
        <f t="shared" si="53"/>
        <v>0</v>
      </c>
      <c r="CF7" s="21">
        <f t="shared" si="54"/>
        <v>0</v>
      </c>
      <c r="CG7" s="21">
        <f t="shared" si="55"/>
        <v>0</v>
      </c>
      <c r="CH7" s="21">
        <f t="shared" si="56"/>
        <v>0</v>
      </c>
      <c r="CI7" s="27" t="s">
        <v>169</v>
      </c>
      <c r="CJ7" s="21">
        <f t="shared" si="57"/>
        <v>0</v>
      </c>
      <c r="CK7" s="21">
        <f t="shared" si="58"/>
        <v>0</v>
      </c>
      <c r="CL7" s="21">
        <f t="shared" si="59"/>
        <v>0</v>
      </c>
      <c r="CM7" s="21">
        <f t="shared" si="60"/>
        <v>1</v>
      </c>
      <c r="CN7" s="27" t="s">
        <v>170</v>
      </c>
      <c r="CO7" s="21">
        <f t="shared" si="61"/>
        <v>0</v>
      </c>
      <c r="CP7" s="21">
        <f t="shared" si="62"/>
        <v>1</v>
      </c>
      <c r="CQ7" s="21">
        <f t="shared" si="63"/>
        <v>0</v>
      </c>
      <c r="CR7" s="21">
        <f t="shared" si="64"/>
        <v>0</v>
      </c>
      <c r="CS7" s="21">
        <f t="shared" si="65"/>
        <v>0</v>
      </c>
      <c r="CT7" s="29">
        <v>5.0</v>
      </c>
      <c r="CU7" s="29">
        <v>4.0</v>
      </c>
      <c r="CV7" s="29">
        <v>5.0</v>
      </c>
      <c r="CW7" s="29">
        <v>5.0</v>
      </c>
      <c r="CX7" s="16">
        <f t="shared" si="66"/>
        <v>19</v>
      </c>
      <c r="CY7" s="28">
        <v>5.0</v>
      </c>
      <c r="CZ7" s="30">
        <v>4.0</v>
      </c>
      <c r="DA7" s="30">
        <v>5.0</v>
      </c>
      <c r="DB7" s="30">
        <v>5.0</v>
      </c>
      <c r="DC7" s="29">
        <v>5.0</v>
      </c>
      <c r="DD7" s="16">
        <f t="shared" si="67"/>
        <v>24</v>
      </c>
      <c r="DE7" s="28" t="s">
        <v>138</v>
      </c>
      <c r="DF7" s="28" t="s">
        <v>138</v>
      </c>
      <c r="DG7" s="28" t="s">
        <v>137</v>
      </c>
      <c r="DH7" s="29">
        <v>4.0</v>
      </c>
      <c r="DI7" s="28" t="s">
        <v>137</v>
      </c>
      <c r="DJ7" s="28" t="s">
        <v>137</v>
      </c>
      <c r="DK7" s="16">
        <f t="shared" si="68"/>
        <v>23</v>
      </c>
      <c r="DL7" s="28" t="s">
        <v>138</v>
      </c>
      <c r="DM7" s="28" t="s">
        <v>136</v>
      </c>
      <c r="DN7" s="28" t="s">
        <v>136</v>
      </c>
      <c r="DO7" s="28" t="s">
        <v>136</v>
      </c>
      <c r="DP7" s="28" t="s">
        <v>136</v>
      </c>
      <c r="DQ7" s="16">
        <f t="shared" si="69"/>
        <v>21</v>
      </c>
      <c r="DR7" s="28" t="s">
        <v>136</v>
      </c>
      <c r="DS7" s="28" t="s">
        <v>136</v>
      </c>
      <c r="DT7" s="28" t="s">
        <v>136</v>
      </c>
      <c r="DU7" s="28" t="s">
        <v>138</v>
      </c>
      <c r="DV7" s="28" t="s">
        <v>138</v>
      </c>
      <c r="DW7" s="25">
        <f t="shared" si="70"/>
        <v>22</v>
      </c>
      <c r="DX7" s="28" t="s">
        <v>138</v>
      </c>
      <c r="DY7" s="27" t="s">
        <v>137</v>
      </c>
      <c r="DZ7" s="27" t="s">
        <v>138</v>
      </c>
      <c r="EA7" s="27" t="s">
        <v>140</v>
      </c>
      <c r="EB7" s="27" t="s">
        <v>137</v>
      </c>
      <c r="EC7" s="26">
        <v>19.0</v>
      </c>
      <c r="ED7" s="16">
        <f t="shared" si="71"/>
        <v>128</v>
      </c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</row>
    <row r="8">
      <c r="A8" s="27" t="s">
        <v>125</v>
      </c>
      <c r="B8" s="16">
        <f t="shared" si="1"/>
        <v>1</v>
      </c>
      <c r="C8" s="17" t="s">
        <v>37</v>
      </c>
      <c r="D8" s="29">
        <v>23.0</v>
      </c>
      <c r="E8" s="16">
        <f t="shared" si="2"/>
        <v>0</v>
      </c>
      <c r="F8" s="16">
        <f t="shared" si="72"/>
        <v>1</v>
      </c>
      <c r="G8" s="16">
        <f t="shared" si="3"/>
        <v>0</v>
      </c>
      <c r="H8" s="16">
        <f t="shared" si="4"/>
        <v>0</v>
      </c>
      <c r="I8" s="28" t="s">
        <v>126</v>
      </c>
      <c r="J8" s="16">
        <f t="shared" si="5"/>
        <v>0</v>
      </c>
      <c r="K8" s="16">
        <f t="shared" si="6"/>
        <v>1</v>
      </c>
      <c r="L8" s="16">
        <f t="shared" si="7"/>
        <v>0</v>
      </c>
      <c r="M8" s="16">
        <f t="shared" si="8"/>
        <v>0</v>
      </c>
      <c r="N8" s="16">
        <f t="shared" si="9"/>
        <v>0</v>
      </c>
      <c r="O8" s="27">
        <v>15000.0</v>
      </c>
      <c r="P8" s="21">
        <f t="shared" si="10"/>
        <v>0</v>
      </c>
      <c r="Q8" s="21">
        <f t="shared" si="11"/>
        <v>1</v>
      </c>
      <c r="R8" s="21">
        <f t="shared" si="12"/>
        <v>0</v>
      </c>
      <c r="S8" s="21">
        <f t="shared" si="13"/>
        <v>0</v>
      </c>
      <c r="T8" s="29" t="s">
        <v>159</v>
      </c>
      <c r="U8" s="21">
        <f t="shared" si="14"/>
        <v>0</v>
      </c>
      <c r="V8" s="29">
        <v>0.0</v>
      </c>
      <c r="W8" s="29">
        <v>0.0</v>
      </c>
      <c r="X8" s="29">
        <v>0.0</v>
      </c>
      <c r="Y8" s="27" t="s">
        <v>142</v>
      </c>
      <c r="Z8" s="21">
        <f t="shared" si="15"/>
        <v>0</v>
      </c>
      <c r="AA8" s="21">
        <f t="shared" si="16"/>
        <v>0</v>
      </c>
      <c r="AB8" s="21">
        <f t="shared" si="17"/>
        <v>0</v>
      </c>
      <c r="AC8" s="21">
        <f t="shared" si="18"/>
        <v>1</v>
      </c>
      <c r="AD8" s="21">
        <f t="shared" si="19"/>
        <v>0</v>
      </c>
      <c r="AE8" s="27" t="s">
        <v>128</v>
      </c>
      <c r="AF8" s="21">
        <f t="shared" si="20"/>
        <v>1</v>
      </c>
      <c r="AG8" s="21">
        <f t="shared" si="21"/>
        <v>0</v>
      </c>
      <c r="AH8" s="21">
        <f t="shared" si="22"/>
        <v>0</v>
      </c>
      <c r="AI8" s="21">
        <f t="shared" si="23"/>
        <v>0</v>
      </c>
      <c r="AJ8" s="27" t="s">
        <v>129</v>
      </c>
      <c r="AK8" s="21">
        <f t="shared" si="24"/>
        <v>0</v>
      </c>
      <c r="AL8" s="21">
        <f t="shared" si="25"/>
        <v>1</v>
      </c>
      <c r="AM8" s="21">
        <f t="shared" si="26"/>
        <v>0</v>
      </c>
      <c r="AN8" s="21">
        <f t="shared" si="27"/>
        <v>0</v>
      </c>
      <c r="AO8" s="27" t="s">
        <v>39</v>
      </c>
      <c r="AP8" s="21">
        <f t="shared" si="28"/>
        <v>0</v>
      </c>
      <c r="AQ8" s="21">
        <f t="shared" si="29"/>
        <v>0</v>
      </c>
      <c r="AR8" s="21">
        <f t="shared" si="30"/>
        <v>1</v>
      </c>
      <c r="AS8" s="21">
        <f t="shared" si="31"/>
        <v>0</v>
      </c>
      <c r="AT8" s="21">
        <f t="shared" si="32"/>
        <v>0</v>
      </c>
      <c r="AU8" s="21">
        <f t="shared" si="73"/>
        <v>0</v>
      </c>
      <c r="AV8" s="27" t="s">
        <v>45</v>
      </c>
      <c r="AW8" s="21">
        <f t="shared" si="33"/>
        <v>0</v>
      </c>
      <c r="AX8" s="21">
        <f t="shared" si="34"/>
        <v>0</v>
      </c>
      <c r="AY8" s="21">
        <f t="shared" si="35"/>
        <v>1</v>
      </c>
      <c r="AZ8" s="21">
        <f t="shared" si="36"/>
        <v>0</v>
      </c>
      <c r="BA8" s="27" t="s">
        <v>131</v>
      </c>
      <c r="BB8" s="21">
        <f t="shared" si="37"/>
        <v>1</v>
      </c>
      <c r="BC8" s="21">
        <f t="shared" si="38"/>
        <v>0</v>
      </c>
      <c r="BD8" s="21">
        <f t="shared" si="39"/>
        <v>0</v>
      </c>
      <c r="BE8" s="21">
        <f t="shared" si="40"/>
        <v>0</v>
      </c>
      <c r="BF8" s="27" t="s">
        <v>138</v>
      </c>
      <c r="BG8" s="21">
        <f t="shared" si="41"/>
        <v>0</v>
      </c>
      <c r="BH8" s="21">
        <f t="shared" si="42"/>
        <v>0</v>
      </c>
      <c r="BI8" s="21">
        <f t="shared" si="43"/>
        <v>1</v>
      </c>
      <c r="BJ8" s="29">
        <v>800.0</v>
      </c>
      <c r="BK8" s="21">
        <f t="shared" si="44"/>
        <v>1</v>
      </c>
      <c r="BL8" s="21">
        <f t="shared" si="45"/>
        <v>0</v>
      </c>
      <c r="BM8" s="21">
        <f t="shared" si="46"/>
        <v>0</v>
      </c>
      <c r="BN8" s="29" t="s">
        <v>132</v>
      </c>
      <c r="BO8" s="21">
        <f t="shared" si="47"/>
        <v>0</v>
      </c>
      <c r="BP8" s="21">
        <f t="shared" si="48"/>
        <v>0</v>
      </c>
      <c r="BQ8" s="21">
        <f t="shared" si="49"/>
        <v>1</v>
      </c>
      <c r="BR8" s="21">
        <f t="shared" si="50"/>
        <v>0</v>
      </c>
      <c r="BS8" s="21">
        <f t="shared" si="51"/>
        <v>0</v>
      </c>
      <c r="BT8" s="29">
        <v>0.0</v>
      </c>
      <c r="BU8" s="29">
        <v>0.0</v>
      </c>
      <c r="BV8" s="29">
        <v>0.0</v>
      </c>
      <c r="BW8" s="29">
        <v>0.0</v>
      </c>
      <c r="BX8" s="29">
        <v>0.0</v>
      </c>
      <c r="BY8" s="29">
        <v>1.0</v>
      </c>
      <c r="BZ8" s="29">
        <v>0.0</v>
      </c>
      <c r="CA8" s="29">
        <v>0.0</v>
      </c>
      <c r="CB8" s="29">
        <v>1.0</v>
      </c>
      <c r="CC8" s="27" t="s">
        <v>164</v>
      </c>
      <c r="CD8" s="21">
        <f t="shared" si="52"/>
        <v>0</v>
      </c>
      <c r="CE8" s="21">
        <f t="shared" si="53"/>
        <v>0</v>
      </c>
      <c r="CF8" s="21">
        <f t="shared" si="54"/>
        <v>1</v>
      </c>
      <c r="CG8" s="21">
        <f t="shared" si="55"/>
        <v>0</v>
      </c>
      <c r="CH8" s="21">
        <f t="shared" si="56"/>
        <v>0</v>
      </c>
      <c r="CI8" s="27" t="s">
        <v>80</v>
      </c>
      <c r="CJ8" s="21">
        <f t="shared" si="57"/>
        <v>1</v>
      </c>
      <c r="CK8" s="21">
        <f t="shared" si="58"/>
        <v>0</v>
      </c>
      <c r="CL8" s="21">
        <f t="shared" si="59"/>
        <v>0</v>
      </c>
      <c r="CM8" s="21">
        <f t="shared" si="60"/>
        <v>0</v>
      </c>
      <c r="CN8" s="27" t="s">
        <v>170</v>
      </c>
      <c r="CO8" s="21">
        <f t="shared" si="61"/>
        <v>0</v>
      </c>
      <c r="CP8" s="21">
        <f t="shared" si="62"/>
        <v>1</v>
      </c>
      <c r="CQ8" s="21">
        <f t="shared" si="63"/>
        <v>0</v>
      </c>
      <c r="CR8" s="21">
        <f t="shared" si="64"/>
        <v>0</v>
      </c>
      <c r="CS8" s="21">
        <f t="shared" si="65"/>
        <v>0</v>
      </c>
      <c r="CT8" s="29">
        <v>4.0</v>
      </c>
      <c r="CU8" s="29">
        <v>4.0</v>
      </c>
      <c r="CV8" s="29">
        <v>4.0</v>
      </c>
      <c r="CW8" s="29">
        <v>4.0</v>
      </c>
      <c r="CX8" s="16">
        <f t="shared" si="66"/>
        <v>16</v>
      </c>
      <c r="CY8" s="28">
        <v>4.0</v>
      </c>
      <c r="CZ8" s="30">
        <v>4.0</v>
      </c>
      <c r="DA8" s="30">
        <v>4.0</v>
      </c>
      <c r="DB8" s="30">
        <v>4.0</v>
      </c>
      <c r="DC8" s="28" t="s">
        <v>138</v>
      </c>
      <c r="DD8" s="16">
        <f t="shared" si="67"/>
        <v>21</v>
      </c>
      <c r="DE8" s="28" t="s">
        <v>136</v>
      </c>
      <c r="DF8" s="28" t="s">
        <v>136</v>
      </c>
      <c r="DG8" s="28" t="s">
        <v>136</v>
      </c>
      <c r="DH8" s="28" t="s">
        <v>139</v>
      </c>
      <c r="DI8" s="28" t="s">
        <v>138</v>
      </c>
      <c r="DJ8" s="28" t="s">
        <v>138</v>
      </c>
      <c r="DK8" s="16">
        <f t="shared" si="68"/>
        <v>24</v>
      </c>
      <c r="DL8" s="28" t="s">
        <v>138</v>
      </c>
      <c r="DM8" s="28" t="s">
        <v>138</v>
      </c>
      <c r="DN8" s="28" t="s">
        <v>138</v>
      </c>
      <c r="DO8" s="28" t="s">
        <v>136</v>
      </c>
      <c r="DP8" s="28" t="s">
        <v>136</v>
      </c>
      <c r="DQ8" s="16">
        <f t="shared" si="69"/>
        <v>23</v>
      </c>
      <c r="DR8" s="28" t="s">
        <v>136</v>
      </c>
      <c r="DS8" s="28" t="s">
        <v>136</v>
      </c>
      <c r="DT8" s="28" t="s">
        <v>136</v>
      </c>
      <c r="DU8" s="28" t="s">
        <v>137</v>
      </c>
      <c r="DV8" s="28" t="s">
        <v>138</v>
      </c>
      <c r="DW8" s="25">
        <f t="shared" si="70"/>
        <v>20</v>
      </c>
      <c r="DX8" s="28" t="s">
        <v>136</v>
      </c>
      <c r="DY8" s="27" t="s">
        <v>138</v>
      </c>
      <c r="DZ8" s="27" t="s">
        <v>137</v>
      </c>
      <c r="EA8" s="27" t="s">
        <v>138</v>
      </c>
      <c r="EB8" s="27" t="s">
        <v>136</v>
      </c>
      <c r="EC8" s="26">
        <v>16.0</v>
      </c>
      <c r="ED8" s="16">
        <f t="shared" si="71"/>
        <v>120</v>
      </c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</row>
    <row r="9">
      <c r="A9" s="27" t="s">
        <v>125</v>
      </c>
      <c r="B9" s="16">
        <f t="shared" si="1"/>
        <v>1</v>
      </c>
      <c r="C9" s="17" t="s">
        <v>37</v>
      </c>
      <c r="D9" s="28">
        <v>25.0</v>
      </c>
      <c r="E9" s="16">
        <f t="shared" si="2"/>
        <v>0</v>
      </c>
      <c r="F9" s="16">
        <f t="shared" si="72"/>
        <v>1</v>
      </c>
      <c r="G9" s="16">
        <f t="shared" si="3"/>
        <v>0</v>
      </c>
      <c r="H9" s="16">
        <f t="shared" si="4"/>
        <v>0</v>
      </c>
      <c r="I9" s="28" t="s">
        <v>126</v>
      </c>
      <c r="J9" s="16">
        <f t="shared" si="5"/>
        <v>0</v>
      </c>
      <c r="K9" s="16">
        <f t="shared" si="6"/>
        <v>1</v>
      </c>
      <c r="L9" s="16">
        <f t="shared" si="7"/>
        <v>0</v>
      </c>
      <c r="M9" s="16">
        <f t="shared" si="8"/>
        <v>0</v>
      </c>
      <c r="N9" s="16">
        <f t="shared" si="9"/>
        <v>0</v>
      </c>
      <c r="O9" s="27">
        <v>15000.0</v>
      </c>
      <c r="P9" s="21">
        <f t="shared" si="10"/>
        <v>0</v>
      </c>
      <c r="Q9" s="21">
        <f t="shared" si="11"/>
        <v>1</v>
      </c>
      <c r="R9" s="21">
        <f t="shared" si="12"/>
        <v>0</v>
      </c>
      <c r="S9" s="21">
        <f t="shared" si="13"/>
        <v>0</v>
      </c>
      <c r="T9" s="29" t="s">
        <v>159</v>
      </c>
      <c r="U9" s="21">
        <f t="shared" si="14"/>
        <v>0</v>
      </c>
      <c r="V9" s="29">
        <v>1.0</v>
      </c>
      <c r="W9" s="29">
        <v>0.0</v>
      </c>
      <c r="X9" s="29">
        <v>1.0</v>
      </c>
      <c r="Y9" s="27" t="s">
        <v>142</v>
      </c>
      <c r="Z9" s="21">
        <f t="shared" si="15"/>
        <v>0</v>
      </c>
      <c r="AA9" s="21">
        <f t="shared" si="16"/>
        <v>0</v>
      </c>
      <c r="AB9" s="21">
        <f t="shared" si="17"/>
        <v>0</v>
      </c>
      <c r="AC9" s="21">
        <f t="shared" si="18"/>
        <v>1</v>
      </c>
      <c r="AD9" s="21">
        <f t="shared" si="19"/>
        <v>0</v>
      </c>
      <c r="AE9" s="27" t="s">
        <v>128</v>
      </c>
      <c r="AF9" s="21">
        <f t="shared" si="20"/>
        <v>1</v>
      </c>
      <c r="AG9" s="21">
        <f t="shared" si="21"/>
        <v>0</v>
      </c>
      <c r="AH9" s="21">
        <f t="shared" si="22"/>
        <v>0</v>
      </c>
      <c r="AI9" s="21">
        <f t="shared" si="23"/>
        <v>0</v>
      </c>
      <c r="AJ9" s="27" t="s">
        <v>171</v>
      </c>
      <c r="AK9" s="21">
        <f t="shared" si="24"/>
        <v>0</v>
      </c>
      <c r="AL9" s="21">
        <f t="shared" si="25"/>
        <v>0</v>
      </c>
      <c r="AM9" s="21">
        <f t="shared" si="26"/>
        <v>0</v>
      </c>
      <c r="AN9" s="21">
        <f t="shared" si="27"/>
        <v>1</v>
      </c>
      <c r="AO9" s="27" t="s">
        <v>172</v>
      </c>
      <c r="AP9" s="21">
        <f t="shared" si="28"/>
        <v>0</v>
      </c>
      <c r="AQ9" s="21">
        <f t="shared" si="29"/>
        <v>0</v>
      </c>
      <c r="AR9" s="21">
        <f t="shared" si="30"/>
        <v>0</v>
      </c>
      <c r="AS9" s="21">
        <f t="shared" si="31"/>
        <v>0</v>
      </c>
      <c r="AT9" s="21">
        <f t="shared" si="32"/>
        <v>0</v>
      </c>
      <c r="AU9" s="21">
        <f t="shared" si="73"/>
        <v>1</v>
      </c>
      <c r="AV9" s="27" t="s">
        <v>45</v>
      </c>
      <c r="AW9" s="21">
        <f t="shared" si="33"/>
        <v>0</v>
      </c>
      <c r="AX9" s="21">
        <f t="shared" si="34"/>
        <v>0</v>
      </c>
      <c r="AY9" s="21">
        <f t="shared" si="35"/>
        <v>1</v>
      </c>
      <c r="AZ9" s="21">
        <f t="shared" si="36"/>
        <v>0</v>
      </c>
      <c r="BA9" s="27" t="s">
        <v>131</v>
      </c>
      <c r="BB9" s="21">
        <f t="shared" si="37"/>
        <v>1</v>
      </c>
      <c r="BC9" s="21">
        <f t="shared" si="38"/>
        <v>0</v>
      </c>
      <c r="BD9" s="21">
        <f t="shared" si="39"/>
        <v>0</v>
      </c>
      <c r="BE9" s="21">
        <f t="shared" si="40"/>
        <v>0</v>
      </c>
      <c r="BF9" s="27" t="s">
        <v>138</v>
      </c>
      <c r="BG9" s="21">
        <f t="shared" si="41"/>
        <v>0</v>
      </c>
      <c r="BH9" s="21">
        <f t="shared" si="42"/>
        <v>0</v>
      </c>
      <c r="BI9" s="21">
        <f t="shared" si="43"/>
        <v>1</v>
      </c>
      <c r="BJ9" s="29">
        <v>1500.0</v>
      </c>
      <c r="BK9" s="21">
        <f t="shared" si="44"/>
        <v>0</v>
      </c>
      <c r="BL9" s="21">
        <f t="shared" si="45"/>
        <v>1</v>
      </c>
      <c r="BM9" s="21">
        <f t="shared" si="46"/>
        <v>0</v>
      </c>
      <c r="BN9" s="27" t="s">
        <v>151</v>
      </c>
      <c r="BO9" s="21">
        <f t="shared" si="47"/>
        <v>0</v>
      </c>
      <c r="BP9" s="21">
        <f t="shared" si="48"/>
        <v>1</v>
      </c>
      <c r="BQ9" s="21">
        <f t="shared" si="49"/>
        <v>0</v>
      </c>
      <c r="BR9" s="21">
        <f t="shared" si="50"/>
        <v>0</v>
      </c>
      <c r="BS9" s="21">
        <f t="shared" si="51"/>
        <v>0</v>
      </c>
      <c r="BT9" s="29">
        <v>0.0</v>
      </c>
      <c r="BU9" s="29">
        <v>0.0</v>
      </c>
      <c r="BV9" s="29">
        <v>0.0</v>
      </c>
      <c r="BW9" s="29">
        <v>0.0</v>
      </c>
      <c r="BX9" s="29">
        <v>0.0</v>
      </c>
      <c r="BY9" s="29">
        <v>1.0</v>
      </c>
      <c r="BZ9" s="29">
        <v>1.0</v>
      </c>
      <c r="CA9" s="29">
        <v>0.0</v>
      </c>
      <c r="CB9" s="29">
        <v>1.0</v>
      </c>
      <c r="CC9" s="27" t="s">
        <v>168</v>
      </c>
      <c r="CD9" s="21">
        <f t="shared" si="52"/>
        <v>1</v>
      </c>
      <c r="CE9" s="21">
        <f t="shared" si="53"/>
        <v>0</v>
      </c>
      <c r="CF9" s="21">
        <f t="shared" si="54"/>
        <v>0</v>
      </c>
      <c r="CG9" s="21">
        <f t="shared" si="55"/>
        <v>0</v>
      </c>
      <c r="CH9" s="21">
        <f t="shared" si="56"/>
        <v>0</v>
      </c>
      <c r="CI9" s="27" t="s">
        <v>157</v>
      </c>
      <c r="CJ9" s="21">
        <f t="shared" si="57"/>
        <v>0</v>
      </c>
      <c r="CK9" s="21">
        <f t="shared" si="58"/>
        <v>1</v>
      </c>
      <c r="CL9" s="21">
        <f t="shared" si="59"/>
        <v>0</v>
      </c>
      <c r="CM9" s="21">
        <f t="shared" si="60"/>
        <v>0</v>
      </c>
      <c r="CN9" s="27" t="s">
        <v>173</v>
      </c>
      <c r="CO9" s="21">
        <f t="shared" si="61"/>
        <v>0</v>
      </c>
      <c r="CP9" s="21">
        <f t="shared" si="62"/>
        <v>0</v>
      </c>
      <c r="CQ9" s="21">
        <f t="shared" si="63"/>
        <v>1</v>
      </c>
      <c r="CR9" s="21">
        <f t="shared" si="64"/>
        <v>0</v>
      </c>
      <c r="CS9" s="21">
        <f t="shared" si="65"/>
        <v>0</v>
      </c>
      <c r="CT9" s="28" t="s">
        <v>136</v>
      </c>
      <c r="CU9" s="28" t="s">
        <v>138</v>
      </c>
      <c r="CV9" s="29">
        <v>4.0</v>
      </c>
      <c r="CW9" s="29">
        <v>5.0</v>
      </c>
      <c r="CX9" s="16">
        <f t="shared" si="66"/>
        <v>18</v>
      </c>
      <c r="CY9" s="28" t="s">
        <v>136</v>
      </c>
      <c r="CZ9" s="30" t="s">
        <v>138</v>
      </c>
      <c r="DA9" s="30">
        <v>4.0</v>
      </c>
      <c r="DB9" s="30">
        <v>5.0</v>
      </c>
      <c r="DC9" s="28" t="s">
        <v>136</v>
      </c>
      <c r="DD9" s="16">
        <f t="shared" si="67"/>
        <v>22</v>
      </c>
      <c r="DE9" s="28" t="s">
        <v>136</v>
      </c>
      <c r="DF9" s="28" t="s">
        <v>136</v>
      </c>
      <c r="DG9" s="29">
        <v>4.0</v>
      </c>
      <c r="DH9" s="29">
        <v>4.0</v>
      </c>
      <c r="DI9" s="29">
        <v>4.0</v>
      </c>
      <c r="DJ9" s="28">
        <v>4.0</v>
      </c>
      <c r="DK9" s="16">
        <f t="shared" si="68"/>
        <v>24</v>
      </c>
      <c r="DL9" s="28" t="s">
        <v>138</v>
      </c>
      <c r="DM9" s="29">
        <v>4.0</v>
      </c>
      <c r="DN9" s="28" t="s">
        <v>138</v>
      </c>
      <c r="DO9" s="28" t="s">
        <v>138</v>
      </c>
      <c r="DP9" s="29">
        <v>4.0</v>
      </c>
      <c r="DQ9" s="16">
        <f t="shared" si="69"/>
        <v>23</v>
      </c>
      <c r="DR9" s="28" t="s">
        <v>138</v>
      </c>
      <c r="DS9" s="28" t="s">
        <v>138</v>
      </c>
      <c r="DT9" s="28" t="s">
        <v>136</v>
      </c>
      <c r="DU9" s="28" t="s">
        <v>136</v>
      </c>
      <c r="DV9" s="28" t="s">
        <v>138</v>
      </c>
      <c r="DW9" s="25">
        <f t="shared" si="70"/>
        <v>23</v>
      </c>
      <c r="DX9" s="28" t="s">
        <v>138</v>
      </c>
      <c r="DY9" s="27" t="s">
        <v>139</v>
      </c>
      <c r="DZ9" s="27" t="s">
        <v>139</v>
      </c>
      <c r="EA9" s="27" t="s">
        <v>139</v>
      </c>
      <c r="EB9" s="27" t="s">
        <v>140</v>
      </c>
      <c r="EC9" s="26">
        <v>19.0</v>
      </c>
      <c r="ED9" s="16">
        <f t="shared" si="71"/>
        <v>129</v>
      </c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</row>
    <row r="10">
      <c r="A10" s="27" t="s">
        <v>125</v>
      </c>
      <c r="B10" s="16">
        <f t="shared" si="1"/>
        <v>1</v>
      </c>
      <c r="C10" s="17" t="s">
        <v>37</v>
      </c>
      <c r="D10" s="28">
        <v>35.0</v>
      </c>
      <c r="E10" s="16">
        <f t="shared" si="2"/>
        <v>0</v>
      </c>
      <c r="F10" s="16">
        <f t="shared" si="72"/>
        <v>1</v>
      </c>
      <c r="G10" s="16">
        <f t="shared" si="3"/>
        <v>0</v>
      </c>
      <c r="H10" s="16">
        <f t="shared" si="4"/>
        <v>0</v>
      </c>
      <c r="I10" s="28" t="s">
        <v>12</v>
      </c>
      <c r="J10" s="16">
        <f t="shared" si="5"/>
        <v>0</v>
      </c>
      <c r="K10" s="16">
        <f t="shared" si="6"/>
        <v>0</v>
      </c>
      <c r="L10" s="16">
        <f t="shared" si="7"/>
        <v>0</v>
      </c>
      <c r="M10" s="16">
        <f t="shared" si="8"/>
        <v>1</v>
      </c>
      <c r="N10" s="16">
        <f t="shared" si="9"/>
        <v>0</v>
      </c>
      <c r="O10" s="27">
        <v>15000.0</v>
      </c>
      <c r="P10" s="21">
        <f t="shared" si="10"/>
        <v>0</v>
      </c>
      <c r="Q10" s="21">
        <f t="shared" si="11"/>
        <v>1</v>
      </c>
      <c r="R10" s="21">
        <f t="shared" si="12"/>
        <v>0</v>
      </c>
      <c r="S10" s="21">
        <f t="shared" si="13"/>
        <v>0</v>
      </c>
      <c r="T10" s="29" t="s">
        <v>159</v>
      </c>
      <c r="U10" s="21">
        <f t="shared" si="14"/>
        <v>0</v>
      </c>
      <c r="V10" s="29">
        <v>0.0</v>
      </c>
      <c r="W10" s="29">
        <v>0.0</v>
      </c>
      <c r="X10" s="29">
        <v>0.0</v>
      </c>
      <c r="Y10" s="27" t="s">
        <v>142</v>
      </c>
      <c r="Z10" s="21">
        <f t="shared" si="15"/>
        <v>0</v>
      </c>
      <c r="AA10" s="21">
        <f t="shared" si="16"/>
        <v>0</v>
      </c>
      <c r="AB10" s="21">
        <f t="shared" si="17"/>
        <v>0</v>
      </c>
      <c r="AC10" s="21">
        <f t="shared" si="18"/>
        <v>1</v>
      </c>
      <c r="AD10" s="21">
        <f t="shared" si="19"/>
        <v>0</v>
      </c>
      <c r="AE10" s="27" t="s">
        <v>174</v>
      </c>
      <c r="AF10" s="21">
        <f t="shared" si="20"/>
        <v>0</v>
      </c>
      <c r="AG10" s="21">
        <f t="shared" si="21"/>
        <v>0</v>
      </c>
      <c r="AH10" s="21">
        <f t="shared" si="22"/>
        <v>0</v>
      </c>
      <c r="AI10" s="21">
        <f t="shared" si="23"/>
        <v>1</v>
      </c>
      <c r="AJ10" s="27" t="s">
        <v>128</v>
      </c>
      <c r="AK10" s="21">
        <f t="shared" si="24"/>
        <v>1</v>
      </c>
      <c r="AL10" s="21">
        <f t="shared" si="25"/>
        <v>0</v>
      </c>
      <c r="AM10" s="21">
        <f t="shared" si="26"/>
        <v>0</v>
      </c>
      <c r="AN10" s="21">
        <f t="shared" si="27"/>
        <v>0</v>
      </c>
      <c r="AO10" s="27" t="s">
        <v>37</v>
      </c>
      <c r="AP10" s="21">
        <f t="shared" si="28"/>
        <v>1</v>
      </c>
      <c r="AQ10" s="21">
        <f t="shared" si="29"/>
        <v>0</v>
      </c>
      <c r="AR10" s="21">
        <f t="shared" si="30"/>
        <v>0</v>
      </c>
      <c r="AS10" s="21">
        <f t="shared" si="31"/>
        <v>0</v>
      </c>
      <c r="AT10" s="21">
        <f t="shared" si="32"/>
        <v>0</v>
      </c>
      <c r="AU10" s="21">
        <f t="shared" si="73"/>
        <v>0</v>
      </c>
      <c r="AV10" s="27" t="s">
        <v>45</v>
      </c>
      <c r="AW10" s="21">
        <f t="shared" si="33"/>
        <v>0</v>
      </c>
      <c r="AX10" s="21">
        <f t="shared" si="34"/>
        <v>0</v>
      </c>
      <c r="AY10" s="21">
        <f t="shared" si="35"/>
        <v>1</v>
      </c>
      <c r="AZ10" s="21">
        <f t="shared" si="36"/>
        <v>0</v>
      </c>
      <c r="BA10" s="27" t="s">
        <v>175</v>
      </c>
      <c r="BB10" s="21">
        <f t="shared" si="37"/>
        <v>0</v>
      </c>
      <c r="BC10" s="21">
        <f t="shared" si="38"/>
        <v>0</v>
      </c>
      <c r="BD10" s="21">
        <f t="shared" si="39"/>
        <v>0</v>
      </c>
      <c r="BE10" s="21">
        <f t="shared" si="40"/>
        <v>1</v>
      </c>
      <c r="BF10" s="27">
        <v>2.0</v>
      </c>
      <c r="BG10" s="21">
        <f t="shared" si="41"/>
        <v>1</v>
      </c>
      <c r="BH10" s="21">
        <f t="shared" si="42"/>
        <v>0</v>
      </c>
      <c r="BI10" s="21">
        <f t="shared" si="43"/>
        <v>0</v>
      </c>
      <c r="BJ10" s="29">
        <v>1500.0</v>
      </c>
      <c r="BK10" s="21">
        <f t="shared" si="44"/>
        <v>0</v>
      </c>
      <c r="BL10" s="21">
        <f t="shared" si="45"/>
        <v>1</v>
      </c>
      <c r="BM10" s="21">
        <f t="shared" si="46"/>
        <v>0</v>
      </c>
      <c r="BN10" s="29" t="s">
        <v>156</v>
      </c>
      <c r="BO10" s="21">
        <f t="shared" si="47"/>
        <v>0</v>
      </c>
      <c r="BP10" s="21">
        <f t="shared" si="48"/>
        <v>0</v>
      </c>
      <c r="BQ10" s="21">
        <f t="shared" si="49"/>
        <v>0</v>
      </c>
      <c r="BR10" s="21">
        <f t="shared" si="50"/>
        <v>1</v>
      </c>
      <c r="BS10" s="21">
        <f t="shared" si="51"/>
        <v>0</v>
      </c>
      <c r="BT10" s="29">
        <v>1.0</v>
      </c>
      <c r="BU10" s="29">
        <v>0.0</v>
      </c>
      <c r="BV10" s="29">
        <v>0.0</v>
      </c>
      <c r="BW10" s="29">
        <v>0.0</v>
      </c>
      <c r="BX10" s="29">
        <v>0.0</v>
      </c>
      <c r="BY10" s="29">
        <v>0.0</v>
      </c>
      <c r="BZ10" s="29">
        <v>0.0</v>
      </c>
      <c r="CA10" s="29">
        <v>1.0</v>
      </c>
      <c r="CB10" s="29">
        <v>1.0</v>
      </c>
      <c r="CC10" s="27" t="s">
        <v>176</v>
      </c>
      <c r="CD10" s="21">
        <f t="shared" si="52"/>
        <v>0</v>
      </c>
      <c r="CE10" s="21">
        <f t="shared" si="53"/>
        <v>0</v>
      </c>
      <c r="CF10" s="21">
        <f t="shared" si="54"/>
        <v>0</v>
      </c>
      <c r="CG10" s="21">
        <f t="shared" si="55"/>
        <v>1</v>
      </c>
      <c r="CH10" s="21">
        <f t="shared" si="56"/>
        <v>0</v>
      </c>
      <c r="CI10" s="27" t="s">
        <v>177</v>
      </c>
      <c r="CJ10" s="21">
        <f t="shared" si="57"/>
        <v>1</v>
      </c>
      <c r="CK10" s="21">
        <f t="shared" si="58"/>
        <v>0</v>
      </c>
      <c r="CL10" s="21">
        <f t="shared" si="59"/>
        <v>0</v>
      </c>
      <c r="CM10" s="21">
        <f t="shared" si="60"/>
        <v>0</v>
      </c>
      <c r="CN10" s="27" t="s">
        <v>178</v>
      </c>
      <c r="CO10" s="21">
        <f t="shared" si="61"/>
        <v>0</v>
      </c>
      <c r="CP10" s="21">
        <f t="shared" si="62"/>
        <v>0</v>
      </c>
      <c r="CQ10" s="21">
        <f t="shared" si="63"/>
        <v>0</v>
      </c>
      <c r="CR10" s="21">
        <f t="shared" si="64"/>
        <v>1</v>
      </c>
      <c r="CS10" s="21">
        <f t="shared" si="65"/>
        <v>0</v>
      </c>
      <c r="CT10" s="29">
        <v>4.0</v>
      </c>
      <c r="CU10" s="29">
        <v>3.0</v>
      </c>
      <c r="CV10" s="28" t="s">
        <v>137</v>
      </c>
      <c r="CW10" s="29">
        <v>3.0</v>
      </c>
      <c r="CX10" s="16">
        <f t="shared" si="66"/>
        <v>13</v>
      </c>
      <c r="CY10" s="28">
        <v>4.0</v>
      </c>
      <c r="CZ10" s="30">
        <v>3.0</v>
      </c>
      <c r="DA10" s="30" t="s">
        <v>137</v>
      </c>
      <c r="DB10" s="30">
        <v>3.0</v>
      </c>
      <c r="DC10" s="29">
        <v>3.0</v>
      </c>
      <c r="DD10" s="16">
        <f t="shared" si="67"/>
        <v>16</v>
      </c>
      <c r="DE10" s="29">
        <v>4.0</v>
      </c>
      <c r="DF10" s="28" t="s">
        <v>137</v>
      </c>
      <c r="DG10" s="29">
        <v>3.0</v>
      </c>
      <c r="DH10" s="29">
        <v>3.0</v>
      </c>
      <c r="DI10" s="28" t="s">
        <v>136</v>
      </c>
      <c r="DJ10" s="29">
        <v>4.0</v>
      </c>
      <c r="DK10" s="16">
        <f t="shared" si="68"/>
        <v>21</v>
      </c>
      <c r="DL10" s="28" t="s">
        <v>136</v>
      </c>
      <c r="DM10" s="29">
        <v>4.0</v>
      </c>
      <c r="DN10" s="28" t="s">
        <v>136</v>
      </c>
      <c r="DO10" s="28" t="s">
        <v>136</v>
      </c>
      <c r="DP10" s="29">
        <v>5.0</v>
      </c>
      <c r="DQ10" s="16">
        <f t="shared" si="69"/>
        <v>21</v>
      </c>
      <c r="DR10" s="28" t="s">
        <v>136</v>
      </c>
      <c r="DS10" s="28" t="s">
        <v>139</v>
      </c>
      <c r="DT10" s="28" t="s">
        <v>139</v>
      </c>
      <c r="DU10" s="28" t="s">
        <v>140</v>
      </c>
      <c r="DV10" s="28" t="s">
        <v>136</v>
      </c>
      <c r="DW10" s="25">
        <f t="shared" si="70"/>
        <v>13</v>
      </c>
      <c r="DX10" s="28" t="s">
        <v>136</v>
      </c>
      <c r="DY10" s="27" t="s">
        <v>138</v>
      </c>
      <c r="DZ10" s="27" t="s">
        <v>139</v>
      </c>
      <c r="EA10" s="27" t="s">
        <v>138</v>
      </c>
      <c r="EB10" s="27" t="s">
        <v>136</v>
      </c>
      <c r="EC10" s="26">
        <v>18.0</v>
      </c>
      <c r="ED10" s="16">
        <f t="shared" si="71"/>
        <v>102</v>
      </c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</row>
    <row r="11">
      <c r="A11" s="27" t="s">
        <v>125</v>
      </c>
      <c r="B11" s="16">
        <f t="shared" si="1"/>
        <v>1</v>
      </c>
      <c r="C11" s="17" t="s">
        <v>37</v>
      </c>
      <c r="D11" s="28">
        <v>29.0</v>
      </c>
      <c r="E11" s="16">
        <f t="shared" si="2"/>
        <v>0</v>
      </c>
      <c r="F11" s="16">
        <f t="shared" si="72"/>
        <v>1</v>
      </c>
      <c r="G11" s="16">
        <f t="shared" si="3"/>
        <v>0</v>
      </c>
      <c r="H11" s="16">
        <f t="shared" si="4"/>
        <v>0</v>
      </c>
      <c r="I11" s="28" t="s">
        <v>11</v>
      </c>
      <c r="J11" s="16">
        <f t="shared" si="5"/>
        <v>0</v>
      </c>
      <c r="K11" s="16">
        <f t="shared" si="6"/>
        <v>0</v>
      </c>
      <c r="L11" s="16">
        <f t="shared" si="7"/>
        <v>1</v>
      </c>
      <c r="M11" s="16">
        <f t="shared" si="8"/>
        <v>0</v>
      </c>
      <c r="N11" s="16">
        <f t="shared" si="9"/>
        <v>0</v>
      </c>
      <c r="O11" s="27">
        <v>1800.0</v>
      </c>
      <c r="P11" s="21">
        <f t="shared" si="10"/>
        <v>1</v>
      </c>
      <c r="Q11" s="21">
        <f t="shared" si="11"/>
        <v>0</v>
      </c>
      <c r="R11" s="21">
        <f t="shared" si="12"/>
        <v>0</v>
      </c>
      <c r="S11" s="21">
        <f t="shared" si="13"/>
        <v>0</v>
      </c>
      <c r="T11" s="29" t="s">
        <v>159</v>
      </c>
      <c r="U11" s="21">
        <f t="shared" si="14"/>
        <v>0</v>
      </c>
      <c r="V11" s="29">
        <v>0.0</v>
      </c>
      <c r="W11" s="29">
        <v>1.0</v>
      </c>
      <c r="X11" s="29">
        <v>0.0</v>
      </c>
      <c r="Y11" s="27" t="s">
        <v>142</v>
      </c>
      <c r="Z11" s="21">
        <f t="shared" si="15"/>
        <v>0</v>
      </c>
      <c r="AA11" s="21">
        <f t="shared" si="16"/>
        <v>0</v>
      </c>
      <c r="AB11" s="21">
        <f t="shared" si="17"/>
        <v>0</v>
      </c>
      <c r="AC11" s="21">
        <f t="shared" si="18"/>
        <v>1</v>
      </c>
      <c r="AD11" s="21">
        <f t="shared" si="19"/>
        <v>0</v>
      </c>
      <c r="AE11" s="27" t="s">
        <v>128</v>
      </c>
      <c r="AF11" s="21">
        <f t="shared" si="20"/>
        <v>1</v>
      </c>
      <c r="AG11" s="21">
        <f t="shared" si="21"/>
        <v>0</v>
      </c>
      <c r="AH11" s="21">
        <f t="shared" si="22"/>
        <v>0</v>
      </c>
      <c r="AI11" s="21">
        <f t="shared" si="23"/>
        <v>0</v>
      </c>
      <c r="AJ11" s="27" t="s">
        <v>128</v>
      </c>
      <c r="AK11" s="21">
        <f t="shared" si="24"/>
        <v>1</v>
      </c>
      <c r="AL11" s="21">
        <f t="shared" si="25"/>
        <v>0</v>
      </c>
      <c r="AM11" s="21">
        <f t="shared" si="26"/>
        <v>0</v>
      </c>
      <c r="AN11" s="21">
        <f t="shared" si="27"/>
        <v>0</v>
      </c>
      <c r="AO11" s="27" t="s">
        <v>37</v>
      </c>
      <c r="AP11" s="21">
        <f t="shared" si="28"/>
        <v>1</v>
      </c>
      <c r="AQ11" s="21">
        <f t="shared" si="29"/>
        <v>0</v>
      </c>
      <c r="AR11" s="21">
        <f t="shared" si="30"/>
        <v>0</v>
      </c>
      <c r="AS11" s="21">
        <f t="shared" si="31"/>
        <v>0</v>
      </c>
      <c r="AT11" s="21">
        <f t="shared" si="32"/>
        <v>0</v>
      </c>
      <c r="AU11" s="21">
        <f t="shared" si="73"/>
        <v>0</v>
      </c>
      <c r="AV11" s="27" t="s">
        <v>44</v>
      </c>
      <c r="AW11" s="21">
        <f t="shared" si="33"/>
        <v>0</v>
      </c>
      <c r="AX11" s="21">
        <f t="shared" si="34"/>
        <v>1</v>
      </c>
      <c r="AY11" s="21">
        <f t="shared" si="35"/>
        <v>0</v>
      </c>
      <c r="AZ11" s="21">
        <f t="shared" si="36"/>
        <v>0</v>
      </c>
      <c r="BA11" s="27" t="s">
        <v>37</v>
      </c>
      <c r="BB11" s="21">
        <f t="shared" si="37"/>
        <v>0</v>
      </c>
      <c r="BC11" s="21">
        <f t="shared" si="38"/>
        <v>1</v>
      </c>
      <c r="BD11" s="21">
        <f t="shared" si="39"/>
        <v>0</v>
      </c>
      <c r="BE11" s="21">
        <f t="shared" si="40"/>
        <v>0</v>
      </c>
      <c r="BF11" s="27" t="s">
        <v>150</v>
      </c>
      <c r="BG11" s="21">
        <f t="shared" si="41"/>
        <v>0</v>
      </c>
      <c r="BH11" s="21">
        <f t="shared" si="42"/>
        <v>0</v>
      </c>
      <c r="BI11" s="21">
        <f t="shared" si="43"/>
        <v>1</v>
      </c>
      <c r="BJ11" s="27" t="s">
        <v>179</v>
      </c>
      <c r="BK11" s="21">
        <f t="shared" si="44"/>
        <v>0</v>
      </c>
      <c r="BL11" s="21">
        <f t="shared" si="45"/>
        <v>0</v>
      </c>
      <c r="BM11" s="21">
        <f t="shared" si="46"/>
        <v>1</v>
      </c>
      <c r="BN11" s="29" t="s">
        <v>132</v>
      </c>
      <c r="BO11" s="21">
        <f t="shared" si="47"/>
        <v>0</v>
      </c>
      <c r="BP11" s="21">
        <f t="shared" si="48"/>
        <v>0</v>
      </c>
      <c r="BQ11" s="21">
        <f t="shared" si="49"/>
        <v>1</v>
      </c>
      <c r="BR11" s="21">
        <f t="shared" si="50"/>
        <v>0</v>
      </c>
      <c r="BS11" s="21">
        <f t="shared" si="51"/>
        <v>0</v>
      </c>
      <c r="BT11" s="29">
        <v>0.0</v>
      </c>
      <c r="BU11" s="29">
        <v>0.0</v>
      </c>
      <c r="BV11" s="29">
        <v>1.0</v>
      </c>
      <c r="BW11" s="29">
        <v>1.0</v>
      </c>
      <c r="BX11" s="29">
        <v>0.0</v>
      </c>
      <c r="BY11" s="29">
        <v>0.0</v>
      </c>
      <c r="BZ11" s="29">
        <v>0.0</v>
      </c>
      <c r="CA11" s="29">
        <v>0.0</v>
      </c>
      <c r="CB11" s="29">
        <v>0.0</v>
      </c>
      <c r="CC11" s="27" t="s">
        <v>133</v>
      </c>
      <c r="CD11" s="21">
        <f t="shared" si="52"/>
        <v>0</v>
      </c>
      <c r="CE11" s="21">
        <f t="shared" si="53"/>
        <v>1</v>
      </c>
      <c r="CF11" s="21">
        <f t="shared" si="54"/>
        <v>0</v>
      </c>
      <c r="CG11" s="21">
        <f t="shared" si="55"/>
        <v>0</v>
      </c>
      <c r="CH11" s="21">
        <f t="shared" si="56"/>
        <v>0</v>
      </c>
      <c r="CI11" s="27" t="s">
        <v>82</v>
      </c>
      <c r="CJ11" s="21">
        <f t="shared" si="57"/>
        <v>0</v>
      </c>
      <c r="CK11" s="21">
        <f t="shared" si="58"/>
        <v>0</v>
      </c>
      <c r="CL11" s="21">
        <f t="shared" si="59"/>
        <v>1</v>
      </c>
      <c r="CM11" s="21">
        <f t="shared" si="60"/>
        <v>0</v>
      </c>
      <c r="CN11" s="27" t="s">
        <v>135</v>
      </c>
      <c r="CO11" s="21">
        <f t="shared" si="61"/>
        <v>1</v>
      </c>
      <c r="CP11" s="21">
        <f t="shared" si="62"/>
        <v>0</v>
      </c>
      <c r="CQ11" s="21">
        <f t="shared" si="63"/>
        <v>0</v>
      </c>
      <c r="CR11" s="21">
        <f t="shared" si="64"/>
        <v>0</v>
      </c>
      <c r="CS11" s="21">
        <f t="shared" si="65"/>
        <v>0</v>
      </c>
      <c r="CT11" s="28" t="s">
        <v>136</v>
      </c>
      <c r="CU11" s="28" t="s">
        <v>136</v>
      </c>
      <c r="CV11" s="28" t="s">
        <v>139</v>
      </c>
      <c r="CW11" s="28" t="s">
        <v>136</v>
      </c>
      <c r="CX11" s="16">
        <f t="shared" si="66"/>
        <v>14</v>
      </c>
      <c r="CY11" s="28" t="s">
        <v>136</v>
      </c>
      <c r="CZ11" s="30" t="s">
        <v>136</v>
      </c>
      <c r="DA11" s="30" t="s">
        <v>139</v>
      </c>
      <c r="DB11" s="30" t="s">
        <v>136</v>
      </c>
      <c r="DC11" s="28" t="s">
        <v>136</v>
      </c>
      <c r="DD11" s="16">
        <f t="shared" si="67"/>
        <v>18</v>
      </c>
      <c r="DE11" s="28" t="s">
        <v>136</v>
      </c>
      <c r="DF11" s="28" t="s">
        <v>136</v>
      </c>
      <c r="DG11" s="29">
        <v>3.0</v>
      </c>
      <c r="DH11" s="29">
        <v>4.0</v>
      </c>
      <c r="DI11" s="29">
        <v>5.0</v>
      </c>
      <c r="DJ11" s="28">
        <v>5.0</v>
      </c>
      <c r="DK11" s="16">
        <f t="shared" si="68"/>
        <v>25</v>
      </c>
      <c r="DL11" s="28" t="s">
        <v>136</v>
      </c>
      <c r="DM11" s="28" t="s">
        <v>136</v>
      </c>
      <c r="DN11" s="28" t="s">
        <v>138</v>
      </c>
      <c r="DO11" s="28" t="s">
        <v>137</v>
      </c>
      <c r="DP11" s="28" t="s">
        <v>136</v>
      </c>
      <c r="DQ11" s="16">
        <f t="shared" si="69"/>
        <v>20</v>
      </c>
      <c r="DR11" s="28" t="s">
        <v>136</v>
      </c>
      <c r="DS11" s="28" t="s">
        <v>140</v>
      </c>
      <c r="DT11" s="28" t="s">
        <v>139</v>
      </c>
      <c r="DU11" s="28" t="s">
        <v>139</v>
      </c>
      <c r="DV11" s="28" t="s">
        <v>138</v>
      </c>
      <c r="DW11" s="25">
        <f t="shared" si="70"/>
        <v>14</v>
      </c>
      <c r="DX11" s="28" t="s">
        <v>138</v>
      </c>
      <c r="DY11" s="27" t="s">
        <v>136</v>
      </c>
      <c r="DZ11" s="27" t="s">
        <v>139</v>
      </c>
      <c r="EA11" s="27" t="s">
        <v>139</v>
      </c>
      <c r="EB11" s="27" t="s">
        <v>136</v>
      </c>
      <c r="EC11" s="26">
        <v>11.0</v>
      </c>
      <c r="ED11" s="16">
        <f t="shared" si="71"/>
        <v>102</v>
      </c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</row>
    <row r="12">
      <c r="A12" s="27" t="s">
        <v>125</v>
      </c>
      <c r="B12" s="16">
        <f t="shared" si="1"/>
        <v>1</v>
      </c>
      <c r="C12" s="17" t="s">
        <v>37</v>
      </c>
      <c r="D12" s="29">
        <v>19.0</v>
      </c>
      <c r="E12" s="16">
        <f t="shared" si="2"/>
        <v>1</v>
      </c>
      <c r="F12" s="16">
        <f t="shared" si="72"/>
        <v>0</v>
      </c>
      <c r="G12" s="16">
        <f t="shared" si="3"/>
        <v>0</v>
      </c>
      <c r="H12" s="16">
        <f t="shared" si="4"/>
        <v>0</v>
      </c>
      <c r="I12" s="28" t="s">
        <v>158</v>
      </c>
      <c r="J12" s="16">
        <f t="shared" si="5"/>
        <v>0</v>
      </c>
      <c r="K12" s="16">
        <f t="shared" si="6"/>
        <v>0</v>
      </c>
      <c r="L12" s="16">
        <f t="shared" si="7"/>
        <v>0</v>
      </c>
      <c r="M12" s="16">
        <f t="shared" si="8"/>
        <v>0</v>
      </c>
      <c r="N12" s="16">
        <f t="shared" si="9"/>
        <v>1</v>
      </c>
      <c r="O12" s="27">
        <v>20000.0</v>
      </c>
      <c r="P12" s="21">
        <f t="shared" si="10"/>
        <v>0</v>
      </c>
      <c r="Q12" s="21">
        <f t="shared" si="11"/>
        <v>1</v>
      </c>
      <c r="R12" s="21">
        <f t="shared" si="12"/>
        <v>0</v>
      </c>
      <c r="S12" s="21">
        <f t="shared" si="13"/>
        <v>0</v>
      </c>
      <c r="T12" s="29" t="s">
        <v>159</v>
      </c>
      <c r="U12" s="21">
        <f t="shared" si="14"/>
        <v>0</v>
      </c>
      <c r="V12" s="29">
        <v>1.0</v>
      </c>
      <c r="W12" s="29">
        <v>1.0</v>
      </c>
      <c r="X12" s="29">
        <v>0.0</v>
      </c>
      <c r="Y12" s="27" t="s">
        <v>160</v>
      </c>
      <c r="Z12" s="21">
        <f t="shared" si="15"/>
        <v>0</v>
      </c>
      <c r="AA12" s="21">
        <f t="shared" si="16"/>
        <v>0</v>
      </c>
      <c r="AB12" s="21">
        <f t="shared" si="17"/>
        <v>1</v>
      </c>
      <c r="AC12" s="21">
        <f t="shared" si="18"/>
        <v>0</v>
      </c>
      <c r="AD12" s="21">
        <f t="shared" si="19"/>
        <v>0</v>
      </c>
      <c r="AE12" s="27" t="s">
        <v>180</v>
      </c>
      <c r="AF12" s="21">
        <f t="shared" si="20"/>
        <v>0</v>
      </c>
      <c r="AG12" s="21">
        <f t="shared" si="21"/>
        <v>0</v>
      </c>
      <c r="AH12" s="21">
        <f t="shared" si="22"/>
        <v>1</v>
      </c>
      <c r="AI12" s="21">
        <f t="shared" si="23"/>
        <v>0</v>
      </c>
      <c r="AJ12" s="27" t="s">
        <v>128</v>
      </c>
      <c r="AK12" s="21">
        <f t="shared" si="24"/>
        <v>1</v>
      </c>
      <c r="AL12" s="21">
        <f t="shared" si="25"/>
        <v>0</v>
      </c>
      <c r="AM12" s="21">
        <f t="shared" si="26"/>
        <v>0</v>
      </c>
      <c r="AN12" s="21">
        <f t="shared" si="27"/>
        <v>0</v>
      </c>
      <c r="AO12" s="27" t="s">
        <v>40</v>
      </c>
      <c r="AP12" s="21">
        <f t="shared" si="28"/>
        <v>0</v>
      </c>
      <c r="AQ12" s="21">
        <f t="shared" si="29"/>
        <v>0</v>
      </c>
      <c r="AR12" s="21">
        <f t="shared" si="30"/>
        <v>0</v>
      </c>
      <c r="AS12" s="21">
        <f t="shared" si="31"/>
        <v>1</v>
      </c>
      <c r="AT12" s="21">
        <f t="shared" si="32"/>
        <v>0</v>
      </c>
      <c r="AU12" s="21">
        <f t="shared" si="73"/>
        <v>1</v>
      </c>
      <c r="AV12" s="27" t="s">
        <v>163</v>
      </c>
      <c r="AW12" s="21">
        <f t="shared" si="33"/>
        <v>0</v>
      </c>
      <c r="AX12" s="21">
        <f t="shared" si="34"/>
        <v>0</v>
      </c>
      <c r="AY12" s="21">
        <f t="shared" si="35"/>
        <v>0</v>
      </c>
      <c r="AZ12" s="21">
        <f t="shared" si="36"/>
        <v>1</v>
      </c>
      <c r="BA12" s="27" t="s">
        <v>175</v>
      </c>
      <c r="BB12" s="21">
        <f t="shared" si="37"/>
        <v>0</v>
      </c>
      <c r="BC12" s="21">
        <f t="shared" si="38"/>
        <v>0</v>
      </c>
      <c r="BD12" s="21">
        <f t="shared" si="39"/>
        <v>0</v>
      </c>
      <c r="BE12" s="21">
        <f t="shared" si="40"/>
        <v>1</v>
      </c>
      <c r="BF12" s="27" t="s">
        <v>136</v>
      </c>
      <c r="BG12" s="21">
        <f t="shared" si="41"/>
        <v>0</v>
      </c>
      <c r="BH12" s="21">
        <f t="shared" si="42"/>
        <v>0</v>
      </c>
      <c r="BI12" s="21">
        <f t="shared" si="43"/>
        <v>1</v>
      </c>
      <c r="BJ12" s="29">
        <v>1500.0</v>
      </c>
      <c r="BK12" s="21">
        <f t="shared" si="44"/>
        <v>0</v>
      </c>
      <c r="BL12" s="21">
        <f t="shared" si="45"/>
        <v>1</v>
      </c>
      <c r="BM12" s="21">
        <f t="shared" si="46"/>
        <v>0</v>
      </c>
      <c r="BN12" s="29" t="s">
        <v>132</v>
      </c>
      <c r="BO12" s="21">
        <f t="shared" si="47"/>
        <v>0</v>
      </c>
      <c r="BP12" s="21">
        <f t="shared" si="48"/>
        <v>0</v>
      </c>
      <c r="BQ12" s="21">
        <f t="shared" si="49"/>
        <v>1</v>
      </c>
      <c r="BR12" s="21">
        <f t="shared" si="50"/>
        <v>0</v>
      </c>
      <c r="BS12" s="21">
        <f t="shared" si="51"/>
        <v>0</v>
      </c>
      <c r="BT12" s="29">
        <v>1.0</v>
      </c>
      <c r="BU12" s="29">
        <v>1.0</v>
      </c>
      <c r="BV12" s="29">
        <v>0.0</v>
      </c>
      <c r="BW12" s="29">
        <v>0.0</v>
      </c>
      <c r="BX12" s="29">
        <v>0.0</v>
      </c>
      <c r="BY12" s="29">
        <v>0.0</v>
      </c>
      <c r="BZ12" s="29">
        <v>0.0</v>
      </c>
      <c r="CA12" s="29">
        <v>0.0</v>
      </c>
      <c r="CB12" s="29">
        <v>1.0</v>
      </c>
      <c r="CC12" s="27" t="s">
        <v>164</v>
      </c>
      <c r="CD12" s="21">
        <f t="shared" si="52"/>
        <v>0</v>
      </c>
      <c r="CE12" s="21">
        <f t="shared" si="53"/>
        <v>0</v>
      </c>
      <c r="CF12" s="21">
        <f t="shared" si="54"/>
        <v>1</v>
      </c>
      <c r="CG12" s="21">
        <f t="shared" si="55"/>
        <v>0</v>
      </c>
      <c r="CH12" s="21">
        <f t="shared" si="56"/>
        <v>0</v>
      </c>
      <c r="CI12" s="27" t="s">
        <v>157</v>
      </c>
      <c r="CJ12" s="21">
        <f t="shared" si="57"/>
        <v>0</v>
      </c>
      <c r="CK12" s="21">
        <f t="shared" si="58"/>
        <v>1</v>
      </c>
      <c r="CL12" s="21">
        <f t="shared" si="59"/>
        <v>0</v>
      </c>
      <c r="CM12" s="21">
        <f t="shared" si="60"/>
        <v>0</v>
      </c>
      <c r="CN12" s="27" t="s">
        <v>170</v>
      </c>
      <c r="CO12" s="21">
        <f t="shared" si="61"/>
        <v>0</v>
      </c>
      <c r="CP12" s="21">
        <f t="shared" si="62"/>
        <v>1</v>
      </c>
      <c r="CQ12" s="21">
        <f t="shared" si="63"/>
        <v>0</v>
      </c>
      <c r="CR12" s="21">
        <f t="shared" si="64"/>
        <v>0</v>
      </c>
      <c r="CS12" s="21">
        <f t="shared" si="65"/>
        <v>0</v>
      </c>
      <c r="CT12" s="29">
        <v>3.0</v>
      </c>
      <c r="CU12" s="28" t="s">
        <v>139</v>
      </c>
      <c r="CV12" s="29">
        <v>2.0</v>
      </c>
      <c r="CW12" s="29">
        <v>1.0</v>
      </c>
      <c r="CX12" s="16">
        <f t="shared" si="66"/>
        <v>8</v>
      </c>
      <c r="CY12" s="28">
        <v>3.0</v>
      </c>
      <c r="CZ12" s="30" t="s">
        <v>139</v>
      </c>
      <c r="DA12" s="30">
        <v>2.0</v>
      </c>
      <c r="DB12" s="30">
        <v>1.0</v>
      </c>
      <c r="DC12" s="29">
        <v>4.0</v>
      </c>
      <c r="DD12" s="16">
        <f t="shared" si="67"/>
        <v>12</v>
      </c>
      <c r="DE12" s="29">
        <v>4.0</v>
      </c>
      <c r="DF12" s="29">
        <v>5.0</v>
      </c>
      <c r="DG12" s="29">
        <v>5.0</v>
      </c>
      <c r="DH12" s="29">
        <v>5.0</v>
      </c>
      <c r="DI12" s="28" t="s">
        <v>136</v>
      </c>
      <c r="DJ12" s="29">
        <v>5.0</v>
      </c>
      <c r="DK12" s="16">
        <f t="shared" si="68"/>
        <v>28</v>
      </c>
      <c r="DL12" s="28" t="s">
        <v>136</v>
      </c>
      <c r="DM12" s="29">
        <v>4.0</v>
      </c>
      <c r="DN12" s="29">
        <v>4.0</v>
      </c>
      <c r="DO12" s="28" t="s">
        <v>136</v>
      </c>
      <c r="DP12" s="29">
        <v>4.0</v>
      </c>
      <c r="DQ12" s="16">
        <f t="shared" si="69"/>
        <v>20</v>
      </c>
      <c r="DR12" s="28" t="s">
        <v>136</v>
      </c>
      <c r="DS12" s="28" t="s">
        <v>140</v>
      </c>
      <c r="DT12" s="28" t="s">
        <v>137</v>
      </c>
      <c r="DU12" s="28" t="s">
        <v>140</v>
      </c>
      <c r="DV12" s="28" t="s">
        <v>139</v>
      </c>
      <c r="DW12" s="25">
        <f t="shared" si="70"/>
        <v>11</v>
      </c>
      <c r="DX12" s="28" t="s">
        <v>139</v>
      </c>
      <c r="DY12" s="27" t="s">
        <v>136</v>
      </c>
      <c r="DZ12" s="27" t="s">
        <v>139</v>
      </c>
      <c r="EA12" s="27" t="s">
        <v>137</v>
      </c>
      <c r="EB12" s="27" t="s">
        <v>139</v>
      </c>
      <c r="EC12" s="26">
        <v>9.0</v>
      </c>
      <c r="ED12" s="16">
        <f t="shared" si="71"/>
        <v>88</v>
      </c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</row>
    <row r="13">
      <c r="A13" s="27" t="s">
        <v>125</v>
      </c>
      <c r="B13" s="16">
        <f t="shared" si="1"/>
        <v>1</v>
      </c>
      <c r="C13" s="17" t="s">
        <v>37</v>
      </c>
      <c r="D13" s="29">
        <v>20.0</v>
      </c>
      <c r="E13" s="16">
        <f t="shared" si="2"/>
        <v>0</v>
      </c>
      <c r="F13" s="16">
        <f t="shared" si="72"/>
        <v>1</v>
      </c>
      <c r="G13" s="16">
        <f t="shared" si="3"/>
        <v>0</v>
      </c>
      <c r="H13" s="16">
        <f t="shared" si="4"/>
        <v>0</v>
      </c>
      <c r="I13" s="28" t="s">
        <v>126</v>
      </c>
      <c r="J13" s="16">
        <f t="shared" si="5"/>
        <v>0</v>
      </c>
      <c r="K13" s="16">
        <f t="shared" si="6"/>
        <v>1</v>
      </c>
      <c r="L13" s="16">
        <f t="shared" si="7"/>
        <v>0</v>
      </c>
      <c r="M13" s="16">
        <f t="shared" si="8"/>
        <v>0</v>
      </c>
      <c r="N13" s="16">
        <f t="shared" si="9"/>
        <v>0</v>
      </c>
      <c r="O13" s="34">
        <v>15000.0</v>
      </c>
      <c r="P13" s="21">
        <f t="shared" si="10"/>
        <v>0</v>
      </c>
      <c r="Q13" s="21">
        <f t="shared" si="11"/>
        <v>1</v>
      </c>
      <c r="R13" s="21">
        <f t="shared" si="12"/>
        <v>0</v>
      </c>
      <c r="S13" s="21">
        <f t="shared" si="13"/>
        <v>0</v>
      </c>
      <c r="T13" s="29" t="s">
        <v>159</v>
      </c>
      <c r="U13" s="21">
        <f t="shared" si="14"/>
        <v>0</v>
      </c>
      <c r="V13" s="29">
        <v>1.0</v>
      </c>
      <c r="W13" s="29">
        <v>0.0</v>
      </c>
      <c r="X13" s="29">
        <v>1.0</v>
      </c>
      <c r="Y13" s="27" t="s">
        <v>149</v>
      </c>
      <c r="Z13" s="21">
        <f t="shared" si="15"/>
        <v>0</v>
      </c>
      <c r="AA13" s="21">
        <f t="shared" si="16"/>
        <v>1</v>
      </c>
      <c r="AB13" s="21">
        <f t="shared" si="17"/>
        <v>0</v>
      </c>
      <c r="AC13" s="21">
        <f t="shared" si="18"/>
        <v>0</v>
      </c>
      <c r="AD13" s="21">
        <f t="shared" si="19"/>
        <v>0</v>
      </c>
      <c r="AE13" s="27" t="s">
        <v>143</v>
      </c>
      <c r="AF13" s="21">
        <f t="shared" si="20"/>
        <v>0</v>
      </c>
      <c r="AG13" s="21">
        <f t="shared" si="21"/>
        <v>1</v>
      </c>
      <c r="AH13" s="21">
        <f t="shared" si="22"/>
        <v>0</v>
      </c>
      <c r="AI13" s="21">
        <f t="shared" si="23"/>
        <v>0</v>
      </c>
      <c r="AJ13" s="27" t="s">
        <v>128</v>
      </c>
      <c r="AK13" s="21">
        <f t="shared" si="24"/>
        <v>1</v>
      </c>
      <c r="AL13" s="21">
        <f t="shared" si="25"/>
        <v>0</v>
      </c>
      <c r="AM13" s="21">
        <f t="shared" si="26"/>
        <v>0</v>
      </c>
      <c r="AN13" s="21">
        <f t="shared" si="27"/>
        <v>0</v>
      </c>
      <c r="AO13" s="27" t="s">
        <v>37</v>
      </c>
      <c r="AP13" s="21">
        <f t="shared" si="28"/>
        <v>1</v>
      </c>
      <c r="AQ13" s="21">
        <f t="shared" si="29"/>
        <v>0</v>
      </c>
      <c r="AR13" s="21">
        <f t="shared" si="30"/>
        <v>0</v>
      </c>
      <c r="AS13" s="21">
        <f t="shared" si="31"/>
        <v>0</v>
      </c>
      <c r="AT13" s="21">
        <f t="shared" si="32"/>
        <v>0</v>
      </c>
      <c r="AU13" s="21">
        <f t="shared" si="73"/>
        <v>0</v>
      </c>
      <c r="AV13" s="27" t="s">
        <v>181</v>
      </c>
      <c r="AW13" s="21">
        <f t="shared" si="33"/>
        <v>0</v>
      </c>
      <c r="AX13" s="21">
        <f t="shared" si="34"/>
        <v>0</v>
      </c>
      <c r="AY13" s="21">
        <f t="shared" si="35"/>
        <v>0</v>
      </c>
      <c r="AZ13" s="21">
        <f t="shared" si="36"/>
        <v>1</v>
      </c>
      <c r="BA13" s="27" t="s">
        <v>182</v>
      </c>
      <c r="BB13" s="21">
        <f t="shared" si="37"/>
        <v>0</v>
      </c>
      <c r="BC13" s="21">
        <f t="shared" si="38"/>
        <v>0</v>
      </c>
      <c r="BD13" s="21">
        <f t="shared" si="39"/>
        <v>1</v>
      </c>
      <c r="BE13" s="21">
        <f t="shared" si="40"/>
        <v>0</v>
      </c>
      <c r="BF13" s="27" t="s">
        <v>150</v>
      </c>
      <c r="BG13" s="21">
        <f t="shared" si="41"/>
        <v>0</v>
      </c>
      <c r="BH13" s="21">
        <f t="shared" si="42"/>
        <v>0</v>
      </c>
      <c r="BI13" s="21">
        <f t="shared" si="43"/>
        <v>1</v>
      </c>
      <c r="BJ13" s="29">
        <v>800.0</v>
      </c>
      <c r="BK13" s="21">
        <f t="shared" si="44"/>
        <v>1</v>
      </c>
      <c r="BL13" s="21">
        <f t="shared" si="45"/>
        <v>0</v>
      </c>
      <c r="BM13" s="21">
        <f t="shared" si="46"/>
        <v>0</v>
      </c>
      <c r="BN13" s="29" t="s">
        <v>132</v>
      </c>
      <c r="BO13" s="21">
        <f t="shared" si="47"/>
        <v>0</v>
      </c>
      <c r="BP13" s="21">
        <f t="shared" si="48"/>
        <v>0</v>
      </c>
      <c r="BQ13" s="21">
        <f t="shared" si="49"/>
        <v>1</v>
      </c>
      <c r="BR13" s="21">
        <f t="shared" si="50"/>
        <v>0</v>
      </c>
      <c r="BS13" s="21">
        <f t="shared" si="51"/>
        <v>0</v>
      </c>
      <c r="BT13" s="29">
        <v>0.0</v>
      </c>
      <c r="BU13" s="29">
        <v>0.0</v>
      </c>
      <c r="BV13" s="29">
        <v>1.0</v>
      </c>
      <c r="BW13" s="29">
        <v>0.0</v>
      </c>
      <c r="BX13" s="29">
        <v>0.0</v>
      </c>
      <c r="BY13" s="29">
        <v>1.0</v>
      </c>
      <c r="BZ13" s="29">
        <v>1.0</v>
      </c>
      <c r="CA13" s="29">
        <v>1.0</v>
      </c>
      <c r="CB13" s="29">
        <v>1.0</v>
      </c>
      <c r="CC13" s="27" t="s">
        <v>164</v>
      </c>
      <c r="CD13" s="21">
        <f t="shared" si="52"/>
        <v>0</v>
      </c>
      <c r="CE13" s="21">
        <f t="shared" si="53"/>
        <v>0</v>
      </c>
      <c r="CF13" s="21">
        <f t="shared" si="54"/>
        <v>1</v>
      </c>
      <c r="CG13" s="21">
        <f t="shared" si="55"/>
        <v>0</v>
      </c>
      <c r="CH13" s="21">
        <f t="shared" si="56"/>
        <v>0</v>
      </c>
      <c r="CI13" s="27" t="s">
        <v>177</v>
      </c>
      <c r="CJ13" s="21">
        <f t="shared" si="57"/>
        <v>1</v>
      </c>
      <c r="CK13" s="21">
        <f t="shared" si="58"/>
        <v>0</v>
      </c>
      <c r="CL13" s="21">
        <f t="shared" si="59"/>
        <v>0</v>
      </c>
      <c r="CM13" s="21">
        <f t="shared" si="60"/>
        <v>0</v>
      </c>
      <c r="CN13" s="27" t="s">
        <v>135</v>
      </c>
      <c r="CO13" s="21">
        <f t="shared" si="61"/>
        <v>1</v>
      </c>
      <c r="CP13" s="21">
        <f t="shared" si="62"/>
        <v>0</v>
      </c>
      <c r="CQ13" s="21">
        <f t="shared" si="63"/>
        <v>0</v>
      </c>
      <c r="CR13" s="21">
        <f t="shared" si="64"/>
        <v>0</v>
      </c>
      <c r="CS13" s="21">
        <f t="shared" si="65"/>
        <v>0</v>
      </c>
      <c r="CT13" s="29">
        <v>4.0</v>
      </c>
      <c r="CU13" s="28" t="s">
        <v>137</v>
      </c>
      <c r="CV13" s="29">
        <v>4.0</v>
      </c>
      <c r="CW13" s="28" t="s">
        <v>136</v>
      </c>
      <c r="CX13" s="16">
        <f t="shared" si="66"/>
        <v>15</v>
      </c>
      <c r="CY13" s="28">
        <v>4.0</v>
      </c>
      <c r="CZ13" s="30" t="s">
        <v>137</v>
      </c>
      <c r="DA13" s="30">
        <v>4.0</v>
      </c>
      <c r="DB13" s="30" t="s">
        <v>136</v>
      </c>
      <c r="DC13" s="29">
        <v>4.0</v>
      </c>
      <c r="DD13" s="16">
        <f t="shared" si="67"/>
        <v>19</v>
      </c>
      <c r="DE13" s="28" t="s">
        <v>136</v>
      </c>
      <c r="DF13" s="29">
        <v>4.0</v>
      </c>
      <c r="DG13" s="29">
        <v>4.0</v>
      </c>
      <c r="DH13" s="29">
        <v>5.0</v>
      </c>
      <c r="DI13" s="28" t="s">
        <v>136</v>
      </c>
      <c r="DJ13" s="28">
        <v>4.0</v>
      </c>
      <c r="DK13" s="16">
        <f t="shared" si="68"/>
        <v>25</v>
      </c>
      <c r="DL13" s="28" t="s">
        <v>138</v>
      </c>
      <c r="DM13" s="28" t="s">
        <v>138</v>
      </c>
      <c r="DN13" s="28" t="s">
        <v>136</v>
      </c>
      <c r="DO13" s="28" t="s">
        <v>139</v>
      </c>
      <c r="DP13" s="28" t="s">
        <v>136</v>
      </c>
      <c r="DQ13" s="16">
        <f t="shared" si="69"/>
        <v>20</v>
      </c>
      <c r="DR13" s="28" t="s">
        <v>137</v>
      </c>
      <c r="DS13" s="28" t="s">
        <v>136</v>
      </c>
      <c r="DT13" s="28" t="s">
        <v>139</v>
      </c>
      <c r="DU13" s="28" t="s">
        <v>139</v>
      </c>
      <c r="DV13" s="28" t="s">
        <v>139</v>
      </c>
      <c r="DW13" s="25">
        <f t="shared" si="70"/>
        <v>13</v>
      </c>
      <c r="DX13" s="28" t="s">
        <v>138</v>
      </c>
      <c r="DY13" s="27" t="s">
        <v>136</v>
      </c>
      <c r="DZ13" s="27" t="s">
        <v>139</v>
      </c>
      <c r="EA13" s="27" t="s">
        <v>138</v>
      </c>
      <c r="EB13" s="27" t="s">
        <v>138</v>
      </c>
      <c r="EC13" s="26">
        <v>6.0</v>
      </c>
      <c r="ED13" s="16">
        <f t="shared" si="71"/>
        <v>98</v>
      </c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</row>
    <row r="14">
      <c r="A14" s="27" t="s">
        <v>125</v>
      </c>
      <c r="B14" s="16">
        <f t="shared" si="1"/>
        <v>1</v>
      </c>
      <c r="C14" s="17" t="s">
        <v>37</v>
      </c>
      <c r="D14" s="29">
        <v>19.0</v>
      </c>
      <c r="E14" s="16">
        <f t="shared" si="2"/>
        <v>1</v>
      </c>
      <c r="F14" s="16">
        <f t="shared" si="72"/>
        <v>0</v>
      </c>
      <c r="G14" s="16">
        <f t="shared" si="3"/>
        <v>0</v>
      </c>
      <c r="H14" s="16">
        <f t="shared" si="4"/>
        <v>0</v>
      </c>
      <c r="I14" s="28" t="s">
        <v>126</v>
      </c>
      <c r="J14" s="16">
        <f t="shared" si="5"/>
        <v>0</v>
      </c>
      <c r="K14" s="16">
        <f t="shared" si="6"/>
        <v>1</v>
      </c>
      <c r="L14" s="16">
        <f t="shared" si="7"/>
        <v>0</v>
      </c>
      <c r="M14" s="16">
        <f t="shared" si="8"/>
        <v>0</v>
      </c>
      <c r="N14" s="16">
        <f t="shared" si="9"/>
        <v>0</v>
      </c>
      <c r="O14" s="29">
        <v>15000.0</v>
      </c>
      <c r="P14" s="21">
        <f t="shared" si="10"/>
        <v>0</v>
      </c>
      <c r="Q14" s="21">
        <f t="shared" si="11"/>
        <v>1</v>
      </c>
      <c r="R14" s="21">
        <f t="shared" si="12"/>
        <v>0</v>
      </c>
      <c r="S14" s="21">
        <f t="shared" si="13"/>
        <v>0</v>
      </c>
      <c r="T14" s="29" t="s">
        <v>159</v>
      </c>
      <c r="U14" s="21">
        <f t="shared" si="14"/>
        <v>0</v>
      </c>
      <c r="V14" s="29">
        <v>1.0</v>
      </c>
      <c r="W14" s="29">
        <v>1.0</v>
      </c>
      <c r="X14" s="29">
        <v>0.0</v>
      </c>
      <c r="Y14" s="27" t="s">
        <v>183</v>
      </c>
      <c r="Z14" s="21">
        <f t="shared" si="15"/>
        <v>0</v>
      </c>
      <c r="AA14" s="21">
        <f t="shared" si="16"/>
        <v>0</v>
      </c>
      <c r="AB14" s="21">
        <f t="shared" si="17"/>
        <v>0</v>
      </c>
      <c r="AC14" s="21">
        <f t="shared" si="18"/>
        <v>0</v>
      </c>
      <c r="AD14" s="21">
        <f t="shared" si="19"/>
        <v>1</v>
      </c>
      <c r="AE14" s="27" t="s">
        <v>161</v>
      </c>
      <c r="AF14" s="21">
        <f t="shared" si="20"/>
        <v>0</v>
      </c>
      <c r="AG14" s="21">
        <f t="shared" si="21"/>
        <v>0</v>
      </c>
      <c r="AH14" s="21">
        <f t="shared" si="22"/>
        <v>0</v>
      </c>
      <c r="AI14" s="21">
        <f t="shared" si="23"/>
        <v>1</v>
      </c>
      <c r="AJ14" s="27" t="s">
        <v>128</v>
      </c>
      <c r="AK14" s="21">
        <f t="shared" si="24"/>
        <v>1</v>
      </c>
      <c r="AL14" s="21">
        <f t="shared" si="25"/>
        <v>0</v>
      </c>
      <c r="AM14" s="21">
        <f t="shared" si="26"/>
        <v>0</v>
      </c>
      <c r="AN14" s="21">
        <f t="shared" si="27"/>
        <v>0</v>
      </c>
      <c r="AO14" s="27" t="s">
        <v>37</v>
      </c>
      <c r="AP14" s="21">
        <f t="shared" si="28"/>
        <v>1</v>
      </c>
      <c r="AQ14" s="21">
        <f t="shared" si="29"/>
        <v>0</v>
      </c>
      <c r="AR14" s="21">
        <f t="shared" si="30"/>
        <v>0</v>
      </c>
      <c r="AS14" s="21">
        <f t="shared" si="31"/>
        <v>0</v>
      </c>
      <c r="AT14" s="21">
        <f t="shared" si="32"/>
        <v>0</v>
      </c>
      <c r="AU14" s="21">
        <f t="shared" si="73"/>
        <v>0</v>
      </c>
      <c r="AV14" s="27" t="s">
        <v>44</v>
      </c>
      <c r="AW14" s="21">
        <f t="shared" si="33"/>
        <v>0</v>
      </c>
      <c r="AX14" s="21">
        <f t="shared" si="34"/>
        <v>1</v>
      </c>
      <c r="AY14" s="21">
        <f t="shared" si="35"/>
        <v>0</v>
      </c>
      <c r="AZ14" s="21">
        <f t="shared" si="36"/>
        <v>0</v>
      </c>
      <c r="BA14" s="27" t="s">
        <v>37</v>
      </c>
      <c r="BB14" s="21">
        <f t="shared" si="37"/>
        <v>0</v>
      </c>
      <c r="BC14" s="21">
        <f t="shared" si="38"/>
        <v>1</v>
      </c>
      <c r="BD14" s="21">
        <f t="shared" si="39"/>
        <v>0</v>
      </c>
      <c r="BE14" s="21">
        <f t="shared" si="40"/>
        <v>0</v>
      </c>
      <c r="BF14" s="27" t="s">
        <v>138</v>
      </c>
      <c r="BG14" s="21">
        <f t="shared" si="41"/>
        <v>0</v>
      </c>
      <c r="BH14" s="21">
        <f t="shared" si="42"/>
        <v>0</v>
      </c>
      <c r="BI14" s="21">
        <f t="shared" si="43"/>
        <v>1</v>
      </c>
      <c r="BJ14" s="27" t="s">
        <v>184</v>
      </c>
      <c r="BK14" s="21">
        <f t="shared" si="44"/>
        <v>0</v>
      </c>
      <c r="BL14" s="21">
        <f t="shared" si="45"/>
        <v>0</v>
      </c>
      <c r="BM14" s="21">
        <f t="shared" si="46"/>
        <v>1</v>
      </c>
      <c r="BN14" s="27" t="s">
        <v>185</v>
      </c>
      <c r="BO14" s="21">
        <f t="shared" si="47"/>
        <v>0</v>
      </c>
      <c r="BP14" s="21">
        <f t="shared" si="48"/>
        <v>0</v>
      </c>
      <c r="BQ14" s="21">
        <f t="shared" si="49"/>
        <v>0</v>
      </c>
      <c r="BR14" s="21">
        <f t="shared" si="50"/>
        <v>0</v>
      </c>
      <c r="BS14" s="21">
        <f t="shared" si="51"/>
        <v>1</v>
      </c>
      <c r="BT14" s="29">
        <v>0.0</v>
      </c>
      <c r="BU14" s="29">
        <v>1.0</v>
      </c>
      <c r="BV14" s="29">
        <v>0.0</v>
      </c>
      <c r="BW14" s="29">
        <v>0.0</v>
      </c>
      <c r="BX14" s="29">
        <v>0.0</v>
      </c>
      <c r="BY14" s="29">
        <v>0.0</v>
      </c>
      <c r="BZ14" s="29">
        <v>1.0</v>
      </c>
      <c r="CA14" s="29">
        <v>0.0</v>
      </c>
      <c r="CB14" s="29">
        <v>0.0</v>
      </c>
      <c r="CC14" s="29" t="s">
        <v>77</v>
      </c>
      <c r="CD14" s="21">
        <f t="shared" si="52"/>
        <v>0</v>
      </c>
      <c r="CE14" s="21">
        <f t="shared" si="53"/>
        <v>0</v>
      </c>
      <c r="CF14" s="21">
        <f t="shared" si="54"/>
        <v>0</v>
      </c>
      <c r="CG14" s="21">
        <f t="shared" si="55"/>
        <v>1</v>
      </c>
      <c r="CH14" s="21">
        <f t="shared" si="56"/>
        <v>0</v>
      </c>
      <c r="CI14" s="27" t="s">
        <v>146</v>
      </c>
      <c r="CJ14" s="21">
        <f t="shared" si="57"/>
        <v>0</v>
      </c>
      <c r="CK14" s="21">
        <f t="shared" si="58"/>
        <v>0</v>
      </c>
      <c r="CL14" s="21">
        <f t="shared" si="59"/>
        <v>1</v>
      </c>
      <c r="CM14" s="21">
        <f t="shared" si="60"/>
        <v>0</v>
      </c>
      <c r="CN14" s="27" t="s">
        <v>135</v>
      </c>
      <c r="CO14" s="21">
        <f t="shared" si="61"/>
        <v>1</v>
      </c>
      <c r="CP14" s="21">
        <f t="shared" si="62"/>
        <v>0</v>
      </c>
      <c r="CQ14" s="21">
        <f t="shared" si="63"/>
        <v>0</v>
      </c>
      <c r="CR14" s="21">
        <f t="shared" si="64"/>
        <v>0</v>
      </c>
      <c r="CS14" s="21">
        <f t="shared" si="65"/>
        <v>0</v>
      </c>
      <c r="CT14" s="28" t="s">
        <v>136</v>
      </c>
      <c r="CU14" s="28" t="s">
        <v>138</v>
      </c>
      <c r="CV14" s="29">
        <v>4.0</v>
      </c>
      <c r="CW14" s="28" t="s">
        <v>136</v>
      </c>
      <c r="CX14" s="16">
        <f t="shared" si="66"/>
        <v>17</v>
      </c>
      <c r="CY14" s="28" t="s">
        <v>136</v>
      </c>
      <c r="CZ14" s="30" t="s">
        <v>138</v>
      </c>
      <c r="DA14" s="30">
        <v>4.0</v>
      </c>
      <c r="DB14" s="30" t="s">
        <v>136</v>
      </c>
      <c r="DC14" s="28" t="s">
        <v>137</v>
      </c>
      <c r="DD14" s="16">
        <f t="shared" si="67"/>
        <v>20</v>
      </c>
      <c r="DE14" s="29">
        <v>2.0</v>
      </c>
      <c r="DF14" s="29">
        <v>3.0</v>
      </c>
      <c r="DG14" s="29">
        <v>2.0</v>
      </c>
      <c r="DH14" s="29">
        <v>3.0</v>
      </c>
      <c r="DI14" s="29">
        <v>2.0</v>
      </c>
      <c r="DJ14" s="29">
        <v>1.0</v>
      </c>
      <c r="DK14" s="16">
        <f t="shared" si="68"/>
        <v>13</v>
      </c>
      <c r="DL14" s="29">
        <v>4.0</v>
      </c>
      <c r="DM14" s="28" t="s">
        <v>136</v>
      </c>
      <c r="DN14" s="28" t="s">
        <v>136</v>
      </c>
      <c r="DO14" s="29">
        <v>3.0</v>
      </c>
      <c r="DP14" s="29">
        <v>3.0</v>
      </c>
      <c r="DQ14" s="16">
        <f t="shared" si="69"/>
        <v>18</v>
      </c>
      <c r="DR14" s="28" t="s">
        <v>136</v>
      </c>
      <c r="DS14" s="28" t="s">
        <v>139</v>
      </c>
      <c r="DT14" s="28" t="s">
        <v>137</v>
      </c>
      <c r="DU14" s="28" t="s">
        <v>139</v>
      </c>
      <c r="DV14" s="28" t="s">
        <v>136</v>
      </c>
      <c r="DW14" s="25">
        <f t="shared" si="70"/>
        <v>15</v>
      </c>
      <c r="DX14" s="28" t="s">
        <v>136</v>
      </c>
      <c r="DY14" s="27" t="s">
        <v>138</v>
      </c>
      <c r="DZ14" s="27" t="s">
        <v>140</v>
      </c>
      <c r="EA14" s="27" t="s">
        <v>140</v>
      </c>
      <c r="EB14" s="27" t="s">
        <v>139</v>
      </c>
      <c r="EC14" s="26">
        <v>13.0</v>
      </c>
      <c r="ED14" s="16">
        <f t="shared" si="71"/>
        <v>96</v>
      </c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</row>
    <row r="15">
      <c r="A15" s="27" t="s">
        <v>125</v>
      </c>
      <c r="B15" s="16">
        <f t="shared" si="1"/>
        <v>1</v>
      </c>
      <c r="C15" s="17" t="s">
        <v>37</v>
      </c>
      <c r="D15" s="28">
        <v>37.0</v>
      </c>
      <c r="E15" s="16">
        <f t="shared" si="2"/>
        <v>0</v>
      </c>
      <c r="F15" s="16">
        <f t="shared" si="72"/>
        <v>1</v>
      </c>
      <c r="G15" s="16">
        <f t="shared" si="3"/>
        <v>0</v>
      </c>
      <c r="H15" s="16">
        <f t="shared" si="4"/>
        <v>0</v>
      </c>
      <c r="I15" s="35" t="s">
        <v>12</v>
      </c>
      <c r="J15" s="16">
        <f t="shared" si="5"/>
        <v>0</v>
      </c>
      <c r="K15" s="16">
        <f t="shared" si="6"/>
        <v>0</v>
      </c>
      <c r="L15" s="16">
        <f t="shared" si="7"/>
        <v>0</v>
      </c>
      <c r="M15" s="16">
        <f t="shared" si="8"/>
        <v>1</v>
      </c>
      <c r="N15" s="16">
        <f t="shared" si="9"/>
        <v>0</v>
      </c>
      <c r="O15" s="36">
        <v>22000.0</v>
      </c>
      <c r="P15" s="21">
        <f t="shared" si="10"/>
        <v>0</v>
      </c>
      <c r="Q15" s="21">
        <f t="shared" si="11"/>
        <v>1</v>
      </c>
      <c r="R15" s="21">
        <f t="shared" si="12"/>
        <v>0</v>
      </c>
      <c r="S15" s="21">
        <f t="shared" si="13"/>
        <v>0</v>
      </c>
      <c r="T15" s="37" t="s">
        <v>159</v>
      </c>
      <c r="U15" s="21">
        <f t="shared" si="14"/>
        <v>0</v>
      </c>
      <c r="V15" s="37">
        <v>0.0</v>
      </c>
      <c r="W15" s="37">
        <v>0.0</v>
      </c>
      <c r="X15" s="37">
        <v>0.0</v>
      </c>
      <c r="Y15" s="37" t="s">
        <v>26</v>
      </c>
      <c r="Z15" s="21">
        <f t="shared" si="15"/>
        <v>0</v>
      </c>
      <c r="AA15" s="21">
        <f t="shared" si="16"/>
        <v>1</v>
      </c>
      <c r="AB15" s="21">
        <f t="shared" si="17"/>
        <v>0</v>
      </c>
      <c r="AC15" s="21">
        <f t="shared" si="18"/>
        <v>0</v>
      </c>
      <c r="AD15" s="21">
        <f t="shared" si="19"/>
        <v>0</v>
      </c>
      <c r="AE15" s="36" t="s">
        <v>31</v>
      </c>
      <c r="AF15" s="21">
        <f t="shared" si="20"/>
        <v>1</v>
      </c>
      <c r="AG15" s="21">
        <f t="shared" si="21"/>
        <v>0</v>
      </c>
      <c r="AH15" s="21">
        <f t="shared" si="22"/>
        <v>0</v>
      </c>
      <c r="AI15" s="21">
        <f t="shared" si="23"/>
        <v>0</v>
      </c>
      <c r="AJ15" s="27" t="s">
        <v>129</v>
      </c>
      <c r="AK15" s="21">
        <f t="shared" si="24"/>
        <v>0</v>
      </c>
      <c r="AL15" s="21">
        <f t="shared" si="25"/>
        <v>1</v>
      </c>
      <c r="AM15" s="21">
        <f t="shared" si="26"/>
        <v>0</v>
      </c>
      <c r="AN15" s="21">
        <f t="shared" si="27"/>
        <v>0</v>
      </c>
      <c r="AO15" s="27" t="s">
        <v>37</v>
      </c>
      <c r="AP15" s="21">
        <f t="shared" si="28"/>
        <v>1</v>
      </c>
      <c r="AQ15" s="21">
        <f t="shared" si="29"/>
        <v>0</v>
      </c>
      <c r="AR15" s="21">
        <f t="shared" si="30"/>
        <v>0</v>
      </c>
      <c r="AS15" s="21">
        <f t="shared" si="31"/>
        <v>0</v>
      </c>
      <c r="AT15" s="21">
        <f t="shared" si="32"/>
        <v>0</v>
      </c>
      <c r="AU15" s="21">
        <f t="shared" si="73"/>
        <v>0</v>
      </c>
      <c r="AV15" s="27" t="s">
        <v>130</v>
      </c>
      <c r="AW15" s="21">
        <f t="shared" si="33"/>
        <v>1</v>
      </c>
      <c r="AX15" s="21">
        <f t="shared" si="34"/>
        <v>0</v>
      </c>
      <c r="AY15" s="21">
        <f t="shared" si="35"/>
        <v>0</v>
      </c>
      <c r="AZ15" s="21">
        <f t="shared" si="36"/>
        <v>0</v>
      </c>
      <c r="BA15" s="38" t="s">
        <v>40</v>
      </c>
      <c r="BB15" s="21">
        <f t="shared" si="37"/>
        <v>0</v>
      </c>
      <c r="BC15" s="21">
        <f t="shared" si="38"/>
        <v>0</v>
      </c>
      <c r="BD15" s="21">
        <f t="shared" si="39"/>
        <v>0</v>
      </c>
      <c r="BE15" s="21">
        <f t="shared" si="40"/>
        <v>1</v>
      </c>
      <c r="BF15" s="27">
        <v>5.0</v>
      </c>
      <c r="BG15" s="21">
        <f t="shared" si="41"/>
        <v>0</v>
      </c>
      <c r="BH15" s="21">
        <f t="shared" si="42"/>
        <v>1</v>
      </c>
      <c r="BI15" s="21">
        <f t="shared" si="43"/>
        <v>0</v>
      </c>
      <c r="BJ15" s="27">
        <v>800.0</v>
      </c>
      <c r="BK15" s="21">
        <f t="shared" si="44"/>
        <v>1</v>
      </c>
      <c r="BL15" s="21">
        <f t="shared" si="45"/>
        <v>0</v>
      </c>
      <c r="BM15" s="21">
        <f t="shared" si="46"/>
        <v>0</v>
      </c>
      <c r="BN15" s="29" t="s">
        <v>132</v>
      </c>
      <c r="BO15" s="21">
        <f t="shared" si="47"/>
        <v>0</v>
      </c>
      <c r="BP15" s="21">
        <f t="shared" si="48"/>
        <v>0</v>
      </c>
      <c r="BQ15" s="21">
        <f t="shared" si="49"/>
        <v>1</v>
      </c>
      <c r="BR15" s="21">
        <f t="shared" si="50"/>
        <v>0</v>
      </c>
      <c r="BS15" s="21">
        <f t="shared" si="51"/>
        <v>0</v>
      </c>
      <c r="BT15" s="29">
        <v>1.0</v>
      </c>
      <c r="BU15" s="29">
        <v>0.0</v>
      </c>
      <c r="BV15" s="29">
        <v>0.0</v>
      </c>
      <c r="BW15" s="29">
        <v>1.0</v>
      </c>
      <c r="BX15" s="29">
        <v>1.0</v>
      </c>
      <c r="BY15" s="29">
        <v>1.0</v>
      </c>
      <c r="BZ15" s="29">
        <v>0.0</v>
      </c>
      <c r="CA15" s="29">
        <v>0.0</v>
      </c>
      <c r="CB15" s="29">
        <v>1.0</v>
      </c>
      <c r="CC15" s="29" t="s">
        <v>77</v>
      </c>
      <c r="CD15" s="21">
        <f t="shared" si="52"/>
        <v>0</v>
      </c>
      <c r="CE15" s="21">
        <f t="shared" si="53"/>
        <v>0</v>
      </c>
      <c r="CF15" s="21">
        <f t="shared" si="54"/>
        <v>0</v>
      </c>
      <c r="CG15" s="21">
        <f t="shared" si="55"/>
        <v>1</v>
      </c>
      <c r="CH15" s="21">
        <f t="shared" si="56"/>
        <v>0</v>
      </c>
      <c r="CI15" s="27" t="s">
        <v>134</v>
      </c>
      <c r="CJ15" s="21">
        <f t="shared" si="57"/>
        <v>0</v>
      </c>
      <c r="CK15" s="21">
        <f t="shared" si="58"/>
        <v>0</v>
      </c>
      <c r="CL15" s="21">
        <f t="shared" si="59"/>
        <v>0</v>
      </c>
      <c r="CM15" s="21">
        <f t="shared" si="60"/>
        <v>1</v>
      </c>
      <c r="CN15" s="27" t="s">
        <v>135</v>
      </c>
      <c r="CO15" s="21">
        <f t="shared" si="61"/>
        <v>1</v>
      </c>
      <c r="CP15" s="21">
        <f t="shared" si="62"/>
        <v>0</v>
      </c>
      <c r="CQ15" s="21">
        <f t="shared" si="63"/>
        <v>0</v>
      </c>
      <c r="CR15" s="21">
        <f t="shared" si="64"/>
        <v>0</v>
      </c>
      <c r="CS15" s="21">
        <f t="shared" si="65"/>
        <v>0</v>
      </c>
      <c r="CT15" s="29">
        <v>5.0</v>
      </c>
      <c r="CU15" s="28" t="s">
        <v>136</v>
      </c>
      <c r="CV15" s="29">
        <v>4.0</v>
      </c>
      <c r="CW15" s="29">
        <v>4.0</v>
      </c>
      <c r="CX15" s="16">
        <f t="shared" si="66"/>
        <v>17</v>
      </c>
      <c r="CY15" s="28">
        <v>5.0</v>
      </c>
      <c r="CZ15" s="30" t="s">
        <v>136</v>
      </c>
      <c r="DA15" s="30">
        <v>4.0</v>
      </c>
      <c r="DB15" s="30">
        <v>4.0</v>
      </c>
      <c r="DC15" s="28">
        <v>3.0</v>
      </c>
      <c r="DD15" s="16">
        <f t="shared" si="67"/>
        <v>20</v>
      </c>
      <c r="DE15" s="28" t="s">
        <v>140</v>
      </c>
      <c r="DF15" s="28">
        <v>4.0</v>
      </c>
      <c r="DG15" s="29">
        <v>3.0</v>
      </c>
      <c r="DH15" s="28">
        <v>3.0</v>
      </c>
      <c r="DI15" s="28" t="s">
        <v>139</v>
      </c>
      <c r="DJ15" s="28" t="s">
        <v>139</v>
      </c>
      <c r="DK15" s="16">
        <f t="shared" si="68"/>
        <v>15</v>
      </c>
      <c r="DL15" s="28" t="s">
        <v>136</v>
      </c>
      <c r="DM15" s="28" t="s">
        <v>137</v>
      </c>
      <c r="DN15" s="28" t="s">
        <v>138</v>
      </c>
      <c r="DO15" s="35">
        <v>3.0</v>
      </c>
      <c r="DP15" s="28" t="s">
        <v>136</v>
      </c>
      <c r="DQ15" s="16">
        <f t="shared" si="69"/>
        <v>19</v>
      </c>
      <c r="DR15" s="28" t="s">
        <v>139</v>
      </c>
      <c r="DS15" s="28" t="s">
        <v>140</v>
      </c>
      <c r="DT15" s="28" t="s">
        <v>140</v>
      </c>
      <c r="DU15" s="28" t="s">
        <v>140</v>
      </c>
      <c r="DV15" s="28" t="s">
        <v>139</v>
      </c>
      <c r="DW15" s="25">
        <f t="shared" si="70"/>
        <v>7</v>
      </c>
      <c r="DX15" s="28" t="s">
        <v>139</v>
      </c>
      <c r="DY15" s="27" t="s">
        <v>136</v>
      </c>
      <c r="DZ15" s="27" t="s">
        <v>136</v>
      </c>
      <c r="EA15" s="27" t="s">
        <v>139</v>
      </c>
      <c r="EB15" s="27" t="s">
        <v>139</v>
      </c>
      <c r="EC15" s="26">
        <v>18.0</v>
      </c>
      <c r="ED15" s="16">
        <f t="shared" si="71"/>
        <v>96</v>
      </c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</row>
    <row r="16">
      <c r="A16" s="27" t="s">
        <v>125</v>
      </c>
      <c r="B16" s="16">
        <f t="shared" si="1"/>
        <v>1</v>
      </c>
      <c r="C16" s="17" t="s">
        <v>37</v>
      </c>
      <c r="D16" s="35">
        <v>33.0</v>
      </c>
      <c r="E16" s="16">
        <f t="shared" si="2"/>
        <v>0</v>
      </c>
      <c r="F16" s="16">
        <f t="shared" si="72"/>
        <v>1</v>
      </c>
      <c r="G16" s="16">
        <f t="shared" si="3"/>
        <v>0</v>
      </c>
      <c r="H16" s="16">
        <f t="shared" si="4"/>
        <v>0</v>
      </c>
      <c r="I16" s="35" t="s">
        <v>158</v>
      </c>
      <c r="J16" s="16">
        <f t="shared" si="5"/>
        <v>0</v>
      </c>
      <c r="K16" s="16">
        <f t="shared" si="6"/>
        <v>0</v>
      </c>
      <c r="L16" s="16">
        <f t="shared" si="7"/>
        <v>0</v>
      </c>
      <c r="M16" s="16">
        <f t="shared" si="8"/>
        <v>0</v>
      </c>
      <c r="N16" s="16">
        <f t="shared" si="9"/>
        <v>1</v>
      </c>
      <c r="O16" s="36">
        <v>33000.0</v>
      </c>
      <c r="P16" s="21">
        <f t="shared" si="10"/>
        <v>0</v>
      </c>
      <c r="Q16" s="21">
        <f t="shared" si="11"/>
        <v>0</v>
      </c>
      <c r="R16" s="21">
        <f t="shared" si="12"/>
        <v>1</v>
      </c>
      <c r="S16" s="21">
        <f t="shared" si="13"/>
        <v>0</v>
      </c>
      <c r="T16" s="37" t="s">
        <v>159</v>
      </c>
      <c r="U16" s="21">
        <f t="shared" si="14"/>
        <v>0</v>
      </c>
      <c r="V16" s="37">
        <v>0.0</v>
      </c>
      <c r="W16" s="37">
        <v>0.0</v>
      </c>
      <c r="X16" s="37">
        <v>0.0</v>
      </c>
      <c r="Y16" s="37" t="s">
        <v>26</v>
      </c>
      <c r="Z16" s="21">
        <f t="shared" si="15"/>
        <v>0</v>
      </c>
      <c r="AA16" s="21">
        <f t="shared" si="16"/>
        <v>1</v>
      </c>
      <c r="AB16" s="21">
        <f t="shared" si="17"/>
        <v>0</v>
      </c>
      <c r="AC16" s="21">
        <f t="shared" si="18"/>
        <v>0</v>
      </c>
      <c r="AD16" s="21">
        <f t="shared" si="19"/>
        <v>0</v>
      </c>
      <c r="AE16" s="36" t="s">
        <v>143</v>
      </c>
      <c r="AF16" s="21">
        <f t="shared" si="20"/>
        <v>0</v>
      </c>
      <c r="AG16" s="21">
        <f t="shared" si="21"/>
        <v>1</v>
      </c>
      <c r="AH16" s="21">
        <f t="shared" si="22"/>
        <v>0</v>
      </c>
      <c r="AI16" s="21">
        <f t="shared" si="23"/>
        <v>0</v>
      </c>
      <c r="AJ16" s="27" t="s">
        <v>128</v>
      </c>
      <c r="AK16" s="21">
        <f t="shared" si="24"/>
        <v>1</v>
      </c>
      <c r="AL16" s="21">
        <f t="shared" si="25"/>
        <v>0</v>
      </c>
      <c r="AM16" s="21">
        <f t="shared" si="26"/>
        <v>0</v>
      </c>
      <c r="AN16" s="21">
        <f t="shared" si="27"/>
        <v>0</v>
      </c>
      <c r="AO16" s="27" t="s">
        <v>144</v>
      </c>
      <c r="AP16" s="21">
        <f t="shared" si="28"/>
        <v>0</v>
      </c>
      <c r="AQ16" s="21">
        <f t="shared" si="29"/>
        <v>0</v>
      </c>
      <c r="AR16" s="21">
        <f t="shared" si="30"/>
        <v>0</v>
      </c>
      <c r="AS16" s="21">
        <f t="shared" si="31"/>
        <v>0</v>
      </c>
      <c r="AT16" s="21">
        <f t="shared" si="32"/>
        <v>0</v>
      </c>
      <c r="AU16" s="21">
        <f t="shared" si="73"/>
        <v>1</v>
      </c>
      <c r="AV16" s="27" t="s">
        <v>45</v>
      </c>
      <c r="AW16" s="21">
        <f t="shared" si="33"/>
        <v>0</v>
      </c>
      <c r="AX16" s="21">
        <f t="shared" si="34"/>
        <v>0</v>
      </c>
      <c r="AY16" s="21">
        <f t="shared" si="35"/>
        <v>1</v>
      </c>
      <c r="AZ16" s="21">
        <f t="shared" si="36"/>
        <v>0</v>
      </c>
      <c r="BA16" s="38" t="s">
        <v>131</v>
      </c>
      <c r="BB16" s="21">
        <f t="shared" si="37"/>
        <v>1</v>
      </c>
      <c r="BC16" s="21">
        <f t="shared" si="38"/>
        <v>0</v>
      </c>
      <c r="BD16" s="21">
        <f t="shared" si="39"/>
        <v>0</v>
      </c>
      <c r="BE16" s="21">
        <f t="shared" si="40"/>
        <v>0</v>
      </c>
      <c r="BF16" s="27" t="s">
        <v>136</v>
      </c>
      <c r="BG16" s="21">
        <f t="shared" si="41"/>
        <v>0</v>
      </c>
      <c r="BH16" s="21">
        <f t="shared" si="42"/>
        <v>0</v>
      </c>
      <c r="BI16" s="21">
        <f t="shared" si="43"/>
        <v>1</v>
      </c>
      <c r="BJ16" s="27" t="s">
        <v>145</v>
      </c>
      <c r="BK16" s="21">
        <f t="shared" si="44"/>
        <v>0</v>
      </c>
      <c r="BL16" s="21">
        <f t="shared" si="45"/>
        <v>0</v>
      </c>
      <c r="BM16" s="21">
        <f t="shared" si="46"/>
        <v>1</v>
      </c>
      <c r="BN16" s="29" t="s">
        <v>132</v>
      </c>
      <c r="BO16" s="21">
        <f t="shared" si="47"/>
        <v>0</v>
      </c>
      <c r="BP16" s="21">
        <f t="shared" si="48"/>
        <v>0</v>
      </c>
      <c r="BQ16" s="21">
        <f t="shared" si="49"/>
        <v>1</v>
      </c>
      <c r="BR16" s="21">
        <f t="shared" si="50"/>
        <v>0</v>
      </c>
      <c r="BS16" s="21">
        <f t="shared" si="51"/>
        <v>0</v>
      </c>
      <c r="BT16" s="29">
        <v>0.0</v>
      </c>
      <c r="BU16" s="29">
        <v>0.0</v>
      </c>
      <c r="BV16" s="29">
        <v>0.0</v>
      </c>
      <c r="BW16" s="29">
        <v>0.0</v>
      </c>
      <c r="BX16" s="29">
        <v>0.0</v>
      </c>
      <c r="BY16" s="29">
        <v>0.0</v>
      </c>
      <c r="BZ16" s="29">
        <v>0.0</v>
      </c>
      <c r="CA16" s="29">
        <v>1.0</v>
      </c>
      <c r="CB16" s="29">
        <v>0.0</v>
      </c>
      <c r="CC16" s="29" t="s">
        <v>77</v>
      </c>
      <c r="CD16" s="21">
        <f t="shared" si="52"/>
        <v>0</v>
      </c>
      <c r="CE16" s="21">
        <f t="shared" si="53"/>
        <v>0</v>
      </c>
      <c r="CF16" s="21">
        <f t="shared" si="54"/>
        <v>0</v>
      </c>
      <c r="CG16" s="21">
        <f t="shared" si="55"/>
        <v>1</v>
      </c>
      <c r="CH16" s="21">
        <f t="shared" si="56"/>
        <v>0</v>
      </c>
      <c r="CI16" s="27" t="s">
        <v>146</v>
      </c>
      <c r="CJ16" s="21">
        <f t="shared" si="57"/>
        <v>0</v>
      </c>
      <c r="CK16" s="21">
        <f t="shared" si="58"/>
        <v>0</v>
      </c>
      <c r="CL16" s="21">
        <f t="shared" si="59"/>
        <v>1</v>
      </c>
      <c r="CM16" s="21">
        <f t="shared" si="60"/>
        <v>0</v>
      </c>
      <c r="CN16" s="27" t="s">
        <v>147</v>
      </c>
      <c r="CO16" s="21">
        <f t="shared" si="61"/>
        <v>0</v>
      </c>
      <c r="CP16" s="21">
        <f t="shared" si="62"/>
        <v>0</v>
      </c>
      <c r="CQ16" s="21">
        <f t="shared" si="63"/>
        <v>0</v>
      </c>
      <c r="CR16" s="21">
        <f t="shared" si="64"/>
        <v>0</v>
      </c>
      <c r="CS16" s="21">
        <f t="shared" si="65"/>
        <v>1</v>
      </c>
      <c r="CT16" s="28" t="s">
        <v>139</v>
      </c>
      <c r="CU16" s="28" t="s">
        <v>139</v>
      </c>
      <c r="CV16" s="28" t="s">
        <v>136</v>
      </c>
      <c r="CW16" s="28" t="s">
        <v>139</v>
      </c>
      <c r="CX16" s="16">
        <f t="shared" si="66"/>
        <v>10</v>
      </c>
      <c r="CY16" s="29">
        <v>3.0</v>
      </c>
      <c r="CZ16" s="31">
        <v>4.0</v>
      </c>
      <c r="DA16" s="30" t="s">
        <v>136</v>
      </c>
      <c r="DB16" s="30" t="s">
        <v>139</v>
      </c>
      <c r="DC16" s="29">
        <v>4.0</v>
      </c>
      <c r="DD16" s="16">
        <f t="shared" si="67"/>
        <v>17</v>
      </c>
      <c r="DE16" s="29">
        <v>3.0</v>
      </c>
      <c r="DF16" s="29">
        <v>3.0</v>
      </c>
      <c r="DG16" s="29">
        <v>3.0</v>
      </c>
      <c r="DH16" s="29">
        <v>3.0</v>
      </c>
      <c r="DI16" s="29">
        <v>3.0</v>
      </c>
      <c r="DJ16" s="29">
        <v>4.0</v>
      </c>
      <c r="DK16" s="16">
        <f t="shared" si="68"/>
        <v>19</v>
      </c>
      <c r="DL16" s="28" t="s">
        <v>136</v>
      </c>
      <c r="DM16" s="29">
        <v>3.0</v>
      </c>
      <c r="DN16" s="28" t="s">
        <v>136</v>
      </c>
      <c r="DO16" s="28" t="s">
        <v>138</v>
      </c>
      <c r="DP16" s="29">
        <v>3.0</v>
      </c>
      <c r="DQ16" s="16">
        <f t="shared" si="69"/>
        <v>19</v>
      </c>
      <c r="DR16" s="29">
        <v>2.0</v>
      </c>
      <c r="DS16" s="28" t="s">
        <v>139</v>
      </c>
      <c r="DT16" s="28" t="s">
        <v>140</v>
      </c>
      <c r="DU16" s="29">
        <v>3.0</v>
      </c>
      <c r="DV16" s="29">
        <v>2.0</v>
      </c>
      <c r="DW16" s="25">
        <f t="shared" si="70"/>
        <v>10</v>
      </c>
      <c r="DX16" s="29">
        <v>2.0</v>
      </c>
      <c r="DY16" s="29">
        <v>3.0</v>
      </c>
      <c r="DZ16" s="27" t="s">
        <v>137</v>
      </c>
      <c r="EA16" s="29">
        <v>2.0</v>
      </c>
      <c r="EB16" s="29">
        <v>2.0</v>
      </c>
      <c r="EC16" s="26">
        <v>17.0</v>
      </c>
      <c r="ED16" s="16">
        <f t="shared" si="71"/>
        <v>92</v>
      </c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</row>
    <row r="17">
      <c r="A17" s="27" t="s">
        <v>125</v>
      </c>
      <c r="B17" s="16">
        <f t="shared" si="1"/>
        <v>1</v>
      </c>
      <c r="C17" s="17" t="s">
        <v>37</v>
      </c>
      <c r="D17" s="35">
        <v>29.0</v>
      </c>
      <c r="E17" s="16">
        <f t="shared" si="2"/>
        <v>0</v>
      </c>
      <c r="F17" s="16">
        <f t="shared" si="72"/>
        <v>1</v>
      </c>
      <c r="G17" s="16">
        <f t="shared" si="3"/>
        <v>0</v>
      </c>
      <c r="H17" s="16">
        <f t="shared" si="4"/>
        <v>0</v>
      </c>
      <c r="I17" s="35" t="s">
        <v>158</v>
      </c>
      <c r="J17" s="16">
        <f t="shared" si="5"/>
        <v>0</v>
      </c>
      <c r="K17" s="16">
        <f t="shared" si="6"/>
        <v>0</v>
      </c>
      <c r="L17" s="16">
        <f t="shared" si="7"/>
        <v>0</v>
      </c>
      <c r="M17" s="16">
        <f t="shared" si="8"/>
        <v>0</v>
      </c>
      <c r="N17" s="16">
        <f t="shared" si="9"/>
        <v>1</v>
      </c>
      <c r="O17" s="36">
        <v>26000.0</v>
      </c>
      <c r="P17" s="21">
        <f t="shared" si="10"/>
        <v>0</v>
      </c>
      <c r="Q17" s="21">
        <f t="shared" si="11"/>
        <v>0</v>
      </c>
      <c r="R17" s="21">
        <f t="shared" si="12"/>
        <v>1</v>
      </c>
      <c r="S17" s="21">
        <f t="shared" si="13"/>
        <v>0</v>
      </c>
      <c r="T17" s="37" t="s">
        <v>159</v>
      </c>
      <c r="U17" s="21">
        <f t="shared" si="14"/>
        <v>0</v>
      </c>
      <c r="V17" s="37">
        <v>0.0</v>
      </c>
      <c r="W17" s="37">
        <v>0.0</v>
      </c>
      <c r="X17" s="37">
        <v>0.0</v>
      </c>
      <c r="Y17" s="37" t="s">
        <v>26</v>
      </c>
      <c r="Z17" s="21">
        <f t="shared" si="15"/>
        <v>0</v>
      </c>
      <c r="AA17" s="21">
        <f t="shared" si="16"/>
        <v>1</v>
      </c>
      <c r="AB17" s="21">
        <f t="shared" si="17"/>
        <v>0</v>
      </c>
      <c r="AC17" s="21">
        <f t="shared" si="18"/>
        <v>0</v>
      </c>
      <c r="AD17" s="21">
        <f t="shared" si="19"/>
        <v>0</v>
      </c>
      <c r="AE17" s="36" t="s">
        <v>161</v>
      </c>
      <c r="AF17" s="21">
        <f t="shared" si="20"/>
        <v>0</v>
      </c>
      <c r="AG17" s="21">
        <f t="shared" si="21"/>
        <v>0</v>
      </c>
      <c r="AH17" s="21">
        <f t="shared" si="22"/>
        <v>0</v>
      </c>
      <c r="AI17" s="21">
        <f t="shared" si="23"/>
        <v>1</v>
      </c>
      <c r="AJ17" s="27" t="s">
        <v>128</v>
      </c>
      <c r="AK17" s="21">
        <f t="shared" si="24"/>
        <v>1</v>
      </c>
      <c r="AL17" s="21">
        <f t="shared" si="25"/>
        <v>0</v>
      </c>
      <c r="AM17" s="21">
        <f t="shared" si="26"/>
        <v>0</v>
      </c>
      <c r="AN17" s="21">
        <f t="shared" si="27"/>
        <v>0</v>
      </c>
      <c r="AO17" s="27" t="s">
        <v>37</v>
      </c>
      <c r="AP17" s="21">
        <f t="shared" si="28"/>
        <v>1</v>
      </c>
      <c r="AQ17" s="21">
        <f t="shared" si="29"/>
        <v>0</v>
      </c>
      <c r="AR17" s="21">
        <f t="shared" si="30"/>
        <v>0</v>
      </c>
      <c r="AS17" s="21">
        <f t="shared" si="31"/>
        <v>0</v>
      </c>
      <c r="AT17" s="21">
        <f t="shared" si="32"/>
        <v>0</v>
      </c>
      <c r="AU17" s="21">
        <f t="shared" si="73"/>
        <v>0</v>
      </c>
      <c r="AV17" s="27" t="s">
        <v>130</v>
      </c>
      <c r="AW17" s="21">
        <f t="shared" si="33"/>
        <v>1</v>
      </c>
      <c r="AX17" s="21">
        <f t="shared" si="34"/>
        <v>0</v>
      </c>
      <c r="AY17" s="21">
        <f t="shared" si="35"/>
        <v>0</v>
      </c>
      <c r="AZ17" s="21">
        <f t="shared" si="36"/>
        <v>0</v>
      </c>
      <c r="BA17" s="38" t="s">
        <v>175</v>
      </c>
      <c r="BB17" s="21">
        <f t="shared" si="37"/>
        <v>0</v>
      </c>
      <c r="BC17" s="21">
        <f t="shared" si="38"/>
        <v>0</v>
      </c>
      <c r="BD17" s="21">
        <f t="shared" si="39"/>
        <v>0</v>
      </c>
      <c r="BE17" s="21">
        <f t="shared" si="40"/>
        <v>1</v>
      </c>
      <c r="BF17" s="27" t="s">
        <v>150</v>
      </c>
      <c r="BG17" s="21">
        <f t="shared" si="41"/>
        <v>0</v>
      </c>
      <c r="BH17" s="21">
        <f t="shared" si="42"/>
        <v>0</v>
      </c>
      <c r="BI17" s="21">
        <f t="shared" si="43"/>
        <v>1</v>
      </c>
      <c r="BJ17" s="29">
        <v>800.0</v>
      </c>
      <c r="BK17" s="21">
        <f t="shared" si="44"/>
        <v>1</v>
      </c>
      <c r="BL17" s="21">
        <f t="shared" si="45"/>
        <v>0</v>
      </c>
      <c r="BM17" s="21">
        <f t="shared" si="46"/>
        <v>0</v>
      </c>
      <c r="BN17" s="27" t="s">
        <v>151</v>
      </c>
      <c r="BO17" s="21">
        <f t="shared" si="47"/>
        <v>0</v>
      </c>
      <c r="BP17" s="21">
        <f t="shared" si="48"/>
        <v>1</v>
      </c>
      <c r="BQ17" s="21">
        <f t="shared" si="49"/>
        <v>0</v>
      </c>
      <c r="BR17" s="21">
        <f t="shared" si="50"/>
        <v>0</v>
      </c>
      <c r="BS17" s="21">
        <f t="shared" si="51"/>
        <v>0</v>
      </c>
      <c r="BT17" s="29">
        <v>0.0</v>
      </c>
      <c r="BU17" s="29">
        <v>0.0</v>
      </c>
      <c r="BV17" s="29">
        <v>1.0</v>
      </c>
      <c r="BW17" s="29">
        <v>1.0</v>
      </c>
      <c r="BX17" s="29">
        <v>0.0</v>
      </c>
      <c r="BY17" s="29">
        <v>1.0</v>
      </c>
      <c r="BZ17" s="29">
        <v>0.0</v>
      </c>
      <c r="CA17" s="29">
        <v>0.0</v>
      </c>
      <c r="CB17" s="29">
        <v>1.0</v>
      </c>
      <c r="CC17" s="29" t="s">
        <v>77</v>
      </c>
      <c r="CD17" s="21">
        <f t="shared" si="52"/>
        <v>0</v>
      </c>
      <c r="CE17" s="21">
        <f t="shared" si="53"/>
        <v>0</v>
      </c>
      <c r="CF17" s="21">
        <f t="shared" si="54"/>
        <v>0</v>
      </c>
      <c r="CG17" s="21">
        <f t="shared" si="55"/>
        <v>1</v>
      </c>
      <c r="CH17" s="21">
        <f t="shared" si="56"/>
        <v>0</v>
      </c>
      <c r="CI17" s="27" t="s">
        <v>152</v>
      </c>
      <c r="CJ17" s="21">
        <f t="shared" si="57"/>
        <v>0</v>
      </c>
      <c r="CK17" s="21">
        <f t="shared" si="58"/>
        <v>0</v>
      </c>
      <c r="CL17" s="21">
        <f t="shared" si="59"/>
        <v>0</v>
      </c>
      <c r="CM17" s="21">
        <f t="shared" si="60"/>
        <v>1</v>
      </c>
      <c r="CN17" s="27" t="s">
        <v>135</v>
      </c>
      <c r="CO17" s="21">
        <f t="shared" si="61"/>
        <v>1</v>
      </c>
      <c r="CP17" s="21">
        <f t="shared" si="62"/>
        <v>0</v>
      </c>
      <c r="CQ17" s="21">
        <f t="shared" si="63"/>
        <v>0</v>
      </c>
      <c r="CR17" s="21">
        <f t="shared" si="64"/>
        <v>0</v>
      </c>
      <c r="CS17" s="21">
        <f t="shared" si="65"/>
        <v>0</v>
      </c>
      <c r="CT17" s="29">
        <v>3.0</v>
      </c>
      <c r="CU17" s="29">
        <v>3.0</v>
      </c>
      <c r="CV17" s="28" t="s">
        <v>139</v>
      </c>
      <c r="CW17" s="28" t="s">
        <v>136</v>
      </c>
      <c r="CX17" s="16">
        <f t="shared" si="66"/>
        <v>12</v>
      </c>
      <c r="CY17" s="28">
        <v>3.0</v>
      </c>
      <c r="CZ17" s="30">
        <v>3.0</v>
      </c>
      <c r="DA17" s="30" t="s">
        <v>139</v>
      </c>
      <c r="DB17" s="30" t="s">
        <v>136</v>
      </c>
      <c r="DC17" s="28" t="s">
        <v>137</v>
      </c>
      <c r="DD17" s="16">
        <f t="shared" si="67"/>
        <v>15</v>
      </c>
      <c r="DE17" s="29">
        <v>3.0</v>
      </c>
      <c r="DF17" s="29">
        <v>2.0</v>
      </c>
      <c r="DG17" s="29">
        <v>1.0</v>
      </c>
      <c r="DH17" s="29">
        <v>4.0</v>
      </c>
      <c r="DI17" s="29">
        <v>3.0</v>
      </c>
      <c r="DJ17" s="29">
        <v>3.0</v>
      </c>
      <c r="DK17" s="16">
        <f t="shared" si="68"/>
        <v>16</v>
      </c>
      <c r="DL17" s="28" t="s">
        <v>137</v>
      </c>
      <c r="DM17" s="28" t="s">
        <v>138</v>
      </c>
      <c r="DN17" s="28" t="s">
        <v>136</v>
      </c>
      <c r="DO17" s="28" t="s">
        <v>136</v>
      </c>
      <c r="DP17" s="28" t="s">
        <v>136</v>
      </c>
      <c r="DQ17" s="16">
        <f t="shared" si="69"/>
        <v>20</v>
      </c>
      <c r="DR17" s="28" t="s">
        <v>139</v>
      </c>
      <c r="DS17" s="28" t="s">
        <v>140</v>
      </c>
      <c r="DT17" s="28" t="s">
        <v>137</v>
      </c>
      <c r="DU17" s="28" t="s">
        <v>139</v>
      </c>
      <c r="DV17" s="28" t="s">
        <v>136</v>
      </c>
      <c r="DW17" s="25">
        <f t="shared" si="70"/>
        <v>12</v>
      </c>
      <c r="DX17" s="29">
        <v>2.0</v>
      </c>
      <c r="DY17" s="29">
        <v>2.0</v>
      </c>
      <c r="DZ17" s="29">
        <v>2.0</v>
      </c>
      <c r="EA17" s="29">
        <v>1.0</v>
      </c>
      <c r="EB17" s="29">
        <v>1.0</v>
      </c>
      <c r="EC17" s="26">
        <v>16.0</v>
      </c>
      <c r="ED17" s="16">
        <f t="shared" si="71"/>
        <v>91</v>
      </c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</row>
    <row r="18">
      <c r="A18" s="27" t="s">
        <v>125</v>
      </c>
      <c r="B18" s="16">
        <f t="shared" si="1"/>
        <v>1</v>
      </c>
      <c r="C18" s="17" t="s">
        <v>37</v>
      </c>
      <c r="D18" s="35">
        <v>30.0</v>
      </c>
      <c r="E18" s="16">
        <f t="shared" si="2"/>
        <v>0</v>
      </c>
      <c r="F18" s="16">
        <f t="shared" si="72"/>
        <v>1</v>
      </c>
      <c r="G18" s="16">
        <f t="shared" si="3"/>
        <v>0</v>
      </c>
      <c r="H18" s="16">
        <f t="shared" si="4"/>
        <v>0</v>
      </c>
      <c r="I18" s="35" t="s">
        <v>11</v>
      </c>
      <c r="J18" s="16">
        <f t="shared" si="5"/>
        <v>0</v>
      </c>
      <c r="K18" s="16">
        <f t="shared" si="6"/>
        <v>0</v>
      </c>
      <c r="L18" s="16">
        <f t="shared" si="7"/>
        <v>1</v>
      </c>
      <c r="M18" s="16">
        <f t="shared" si="8"/>
        <v>0</v>
      </c>
      <c r="N18" s="16">
        <f t="shared" si="9"/>
        <v>0</v>
      </c>
      <c r="O18" s="36">
        <v>25000.0</v>
      </c>
      <c r="P18" s="21">
        <f t="shared" si="10"/>
        <v>0</v>
      </c>
      <c r="Q18" s="21">
        <f t="shared" si="11"/>
        <v>1</v>
      </c>
      <c r="R18" s="21">
        <f t="shared" si="12"/>
        <v>0</v>
      </c>
      <c r="S18" s="21">
        <f t="shared" si="13"/>
        <v>0</v>
      </c>
      <c r="T18" s="37" t="s">
        <v>159</v>
      </c>
      <c r="U18" s="21">
        <f t="shared" si="14"/>
        <v>0</v>
      </c>
      <c r="V18" s="37">
        <v>1.0</v>
      </c>
      <c r="W18" s="37">
        <v>0.0</v>
      </c>
      <c r="X18" s="37">
        <v>1.0</v>
      </c>
      <c r="Y18" s="36" t="s">
        <v>149</v>
      </c>
      <c r="Z18" s="21">
        <f t="shared" si="15"/>
        <v>0</v>
      </c>
      <c r="AA18" s="21">
        <f t="shared" si="16"/>
        <v>1</v>
      </c>
      <c r="AB18" s="21">
        <f t="shared" si="17"/>
        <v>0</v>
      </c>
      <c r="AC18" s="21">
        <f t="shared" si="18"/>
        <v>0</v>
      </c>
      <c r="AD18" s="21">
        <f t="shared" si="19"/>
        <v>0</v>
      </c>
      <c r="AE18" s="36" t="s">
        <v>31</v>
      </c>
      <c r="AF18" s="21">
        <f t="shared" si="20"/>
        <v>1</v>
      </c>
      <c r="AG18" s="21">
        <f t="shared" si="21"/>
        <v>0</v>
      </c>
      <c r="AH18" s="21">
        <f t="shared" si="22"/>
        <v>0</v>
      </c>
      <c r="AI18" s="21">
        <f t="shared" si="23"/>
        <v>0</v>
      </c>
      <c r="AJ18" s="27" t="s">
        <v>129</v>
      </c>
      <c r="AK18" s="21">
        <f t="shared" si="24"/>
        <v>0</v>
      </c>
      <c r="AL18" s="21">
        <f t="shared" si="25"/>
        <v>1</v>
      </c>
      <c r="AM18" s="21">
        <f t="shared" si="26"/>
        <v>0</v>
      </c>
      <c r="AN18" s="21">
        <f t="shared" si="27"/>
        <v>0</v>
      </c>
      <c r="AO18" s="27" t="s">
        <v>154</v>
      </c>
      <c r="AP18" s="21">
        <f t="shared" si="28"/>
        <v>0</v>
      </c>
      <c r="AQ18" s="21">
        <f t="shared" si="29"/>
        <v>0</v>
      </c>
      <c r="AR18" s="21">
        <f t="shared" si="30"/>
        <v>0</v>
      </c>
      <c r="AS18" s="21">
        <f t="shared" si="31"/>
        <v>0</v>
      </c>
      <c r="AT18" s="21">
        <f t="shared" si="32"/>
        <v>0</v>
      </c>
      <c r="AU18" s="21">
        <f t="shared" si="73"/>
        <v>1</v>
      </c>
      <c r="AV18" s="27" t="s">
        <v>130</v>
      </c>
      <c r="AW18" s="21">
        <f t="shared" si="33"/>
        <v>1</v>
      </c>
      <c r="AX18" s="21">
        <f t="shared" si="34"/>
        <v>0</v>
      </c>
      <c r="AY18" s="21">
        <f t="shared" si="35"/>
        <v>0</v>
      </c>
      <c r="AZ18" s="21">
        <f t="shared" si="36"/>
        <v>0</v>
      </c>
      <c r="BA18" s="38" t="s">
        <v>186</v>
      </c>
      <c r="BB18" s="21">
        <f t="shared" si="37"/>
        <v>0</v>
      </c>
      <c r="BC18" s="21">
        <f t="shared" si="38"/>
        <v>0</v>
      </c>
      <c r="BD18" s="21">
        <f t="shared" si="39"/>
        <v>0</v>
      </c>
      <c r="BE18" s="21">
        <f t="shared" si="40"/>
        <v>1</v>
      </c>
      <c r="BF18" s="27" t="s">
        <v>155</v>
      </c>
      <c r="BG18" s="21">
        <f t="shared" si="41"/>
        <v>0</v>
      </c>
      <c r="BH18" s="21">
        <f t="shared" si="42"/>
        <v>0</v>
      </c>
      <c r="BI18" s="21">
        <f t="shared" si="43"/>
        <v>1</v>
      </c>
      <c r="BJ18" s="29">
        <v>1500.0</v>
      </c>
      <c r="BK18" s="21">
        <f t="shared" si="44"/>
        <v>0</v>
      </c>
      <c r="BL18" s="21">
        <f t="shared" si="45"/>
        <v>1</v>
      </c>
      <c r="BM18" s="21">
        <f t="shared" si="46"/>
        <v>0</v>
      </c>
      <c r="BN18" s="29" t="s">
        <v>156</v>
      </c>
      <c r="BO18" s="21">
        <f t="shared" si="47"/>
        <v>0</v>
      </c>
      <c r="BP18" s="21">
        <f t="shared" si="48"/>
        <v>0</v>
      </c>
      <c r="BQ18" s="21">
        <f t="shared" si="49"/>
        <v>0</v>
      </c>
      <c r="BR18" s="21">
        <f t="shared" si="50"/>
        <v>1</v>
      </c>
      <c r="BS18" s="21">
        <f t="shared" si="51"/>
        <v>0</v>
      </c>
      <c r="BT18" s="29">
        <v>0.0</v>
      </c>
      <c r="BU18" s="29">
        <v>0.0</v>
      </c>
      <c r="BV18" s="29">
        <v>0.0</v>
      </c>
      <c r="BW18" s="29">
        <v>0.0</v>
      </c>
      <c r="BX18" s="29">
        <v>1.0</v>
      </c>
      <c r="BY18" s="29">
        <v>1.0</v>
      </c>
      <c r="BZ18" s="29">
        <v>1.0</v>
      </c>
      <c r="CA18" s="29">
        <v>0.0</v>
      </c>
      <c r="CB18" s="29">
        <v>1.0</v>
      </c>
      <c r="CC18" s="29" t="s">
        <v>77</v>
      </c>
      <c r="CD18" s="21">
        <f t="shared" si="52"/>
        <v>0</v>
      </c>
      <c r="CE18" s="21">
        <f t="shared" si="53"/>
        <v>0</v>
      </c>
      <c r="CF18" s="21">
        <f t="shared" si="54"/>
        <v>0</v>
      </c>
      <c r="CG18" s="21">
        <f t="shared" si="55"/>
        <v>1</v>
      </c>
      <c r="CH18" s="21">
        <f t="shared" si="56"/>
        <v>0</v>
      </c>
      <c r="CI18" s="27" t="s">
        <v>157</v>
      </c>
      <c r="CJ18" s="21">
        <f t="shared" si="57"/>
        <v>0</v>
      </c>
      <c r="CK18" s="21">
        <f t="shared" si="58"/>
        <v>1</v>
      </c>
      <c r="CL18" s="21">
        <f t="shared" si="59"/>
        <v>0</v>
      </c>
      <c r="CM18" s="21">
        <f t="shared" si="60"/>
        <v>0</v>
      </c>
      <c r="CN18" s="27" t="s">
        <v>135</v>
      </c>
      <c r="CO18" s="21">
        <f t="shared" si="61"/>
        <v>1</v>
      </c>
      <c r="CP18" s="21">
        <f t="shared" si="62"/>
        <v>0</v>
      </c>
      <c r="CQ18" s="21">
        <f t="shared" si="63"/>
        <v>0</v>
      </c>
      <c r="CR18" s="21">
        <f t="shared" si="64"/>
        <v>0</v>
      </c>
      <c r="CS18" s="21">
        <f t="shared" si="65"/>
        <v>0</v>
      </c>
      <c r="CT18" s="29">
        <v>4.0</v>
      </c>
      <c r="CU18" s="29">
        <v>3.0</v>
      </c>
      <c r="CV18" s="28" t="s">
        <v>136</v>
      </c>
      <c r="CW18" s="29">
        <v>4.0</v>
      </c>
      <c r="CX18" s="16">
        <f t="shared" si="66"/>
        <v>15</v>
      </c>
      <c r="CY18" s="28">
        <v>4.0</v>
      </c>
      <c r="CZ18" s="30">
        <v>3.0</v>
      </c>
      <c r="DA18" s="30" t="s">
        <v>136</v>
      </c>
      <c r="DB18" s="30">
        <v>4.0</v>
      </c>
      <c r="DC18" s="28" t="s">
        <v>136</v>
      </c>
      <c r="DD18" s="16">
        <f t="shared" si="67"/>
        <v>19</v>
      </c>
      <c r="DE18" s="28" t="s">
        <v>140</v>
      </c>
      <c r="DF18" s="28" t="s">
        <v>139</v>
      </c>
      <c r="DG18" s="28" t="s">
        <v>137</v>
      </c>
      <c r="DH18" s="28">
        <v>4.0</v>
      </c>
      <c r="DI18" s="29">
        <v>3.0</v>
      </c>
      <c r="DJ18" s="29">
        <v>3.0</v>
      </c>
      <c r="DK18" s="16">
        <f t="shared" si="68"/>
        <v>16</v>
      </c>
      <c r="DL18" s="28" t="s">
        <v>138</v>
      </c>
      <c r="DM18" s="28" t="s">
        <v>136</v>
      </c>
      <c r="DN18" s="28" t="s">
        <v>136</v>
      </c>
      <c r="DO18" s="29">
        <v>4.0</v>
      </c>
      <c r="DP18" s="29">
        <v>4.0</v>
      </c>
      <c r="DQ18" s="16">
        <f t="shared" si="69"/>
        <v>21</v>
      </c>
      <c r="DR18" s="29">
        <v>4.0</v>
      </c>
      <c r="DS18" s="29">
        <v>4.0</v>
      </c>
      <c r="DT18" s="29">
        <v>5.0</v>
      </c>
      <c r="DU18" s="29">
        <v>3.0</v>
      </c>
      <c r="DV18" s="29">
        <v>4.0</v>
      </c>
      <c r="DW18" s="25">
        <f t="shared" si="70"/>
        <v>20</v>
      </c>
      <c r="DX18" s="28" t="s">
        <v>137</v>
      </c>
      <c r="DY18" s="27" t="s">
        <v>138</v>
      </c>
      <c r="DZ18" s="27" t="s">
        <v>136</v>
      </c>
      <c r="EA18" s="27" t="s">
        <v>138</v>
      </c>
      <c r="EB18" s="27" t="s">
        <v>136</v>
      </c>
      <c r="EC18" s="26">
        <v>14.0</v>
      </c>
      <c r="ED18" s="16">
        <f t="shared" si="71"/>
        <v>105</v>
      </c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</row>
    <row r="19">
      <c r="A19" s="27" t="s">
        <v>125</v>
      </c>
      <c r="B19" s="16">
        <f t="shared" si="1"/>
        <v>1</v>
      </c>
      <c r="C19" s="17" t="s">
        <v>37</v>
      </c>
      <c r="D19" s="35">
        <v>49.0</v>
      </c>
      <c r="E19" s="16">
        <f t="shared" si="2"/>
        <v>0</v>
      </c>
      <c r="F19" s="16">
        <f t="shared" si="72"/>
        <v>0</v>
      </c>
      <c r="G19" s="16">
        <f t="shared" si="3"/>
        <v>1</v>
      </c>
      <c r="H19" s="16">
        <f t="shared" si="4"/>
        <v>0</v>
      </c>
      <c r="I19" s="35" t="s">
        <v>126</v>
      </c>
      <c r="J19" s="16">
        <f t="shared" si="5"/>
        <v>0</v>
      </c>
      <c r="K19" s="16">
        <f t="shared" si="6"/>
        <v>1</v>
      </c>
      <c r="L19" s="16">
        <f t="shared" si="7"/>
        <v>0</v>
      </c>
      <c r="M19" s="16">
        <f t="shared" si="8"/>
        <v>0</v>
      </c>
      <c r="N19" s="16">
        <f t="shared" si="9"/>
        <v>0</v>
      </c>
      <c r="O19" s="36">
        <v>6000.0</v>
      </c>
      <c r="P19" s="21">
        <f t="shared" si="10"/>
        <v>1</v>
      </c>
      <c r="Q19" s="21">
        <f t="shared" si="11"/>
        <v>0</v>
      </c>
      <c r="R19" s="21">
        <f t="shared" si="12"/>
        <v>0</v>
      </c>
      <c r="S19" s="21">
        <f t="shared" si="13"/>
        <v>0</v>
      </c>
      <c r="T19" s="37" t="s">
        <v>127</v>
      </c>
      <c r="U19" s="21">
        <f t="shared" si="14"/>
        <v>1</v>
      </c>
      <c r="V19" s="37">
        <v>0.0</v>
      </c>
      <c r="W19" s="37">
        <v>1.0</v>
      </c>
      <c r="X19" s="37">
        <v>0.0</v>
      </c>
      <c r="Y19" s="36" t="s">
        <v>187</v>
      </c>
      <c r="Z19" s="21">
        <f t="shared" si="15"/>
        <v>0</v>
      </c>
      <c r="AA19" s="21">
        <f t="shared" si="16"/>
        <v>0</v>
      </c>
      <c r="AB19" s="21">
        <f t="shared" si="17"/>
        <v>0</v>
      </c>
      <c r="AC19" s="21">
        <f t="shared" si="18"/>
        <v>0</v>
      </c>
      <c r="AD19" s="21">
        <f t="shared" si="19"/>
        <v>1</v>
      </c>
      <c r="AE19" s="36" t="s">
        <v>31</v>
      </c>
      <c r="AF19" s="21">
        <f t="shared" si="20"/>
        <v>1</v>
      </c>
      <c r="AG19" s="21">
        <f t="shared" si="21"/>
        <v>0</v>
      </c>
      <c r="AH19" s="21">
        <f t="shared" si="22"/>
        <v>0</v>
      </c>
      <c r="AI19" s="21">
        <f t="shared" si="23"/>
        <v>0</v>
      </c>
      <c r="AJ19" s="27" t="s">
        <v>162</v>
      </c>
      <c r="AK19" s="21">
        <f t="shared" si="24"/>
        <v>0</v>
      </c>
      <c r="AL19" s="21">
        <f t="shared" si="25"/>
        <v>0</v>
      </c>
      <c r="AM19" s="21">
        <f t="shared" si="26"/>
        <v>0</v>
      </c>
      <c r="AN19" s="21">
        <f t="shared" si="27"/>
        <v>1</v>
      </c>
      <c r="AO19" s="27" t="s">
        <v>37</v>
      </c>
      <c r="AP19" s="21">
        <f t="shared" si="28"/>
        <v>1</v>
      </c>
      <c r="AQ19" s="21">
        <f t="shared" si="29"/>
        <v>0</v>
      </c>
      <c r="AR19" s="21">
        <f t="shared" si="30"/>
        <v>0</v>
      </c>
      <c r="AS19" s="21">
        <f t="shared" si="31"/>
        <v>0</v>
      </c>
      <c r="AT19" s="21">
        <f t="shared" si="32"/>
        <v>0</v>
      </c>
      <c r="AU19" s="21">
        <f t="shared" si="73"/>
        <v>0</v>
      </c>
      <c r="AV19" s="27" t="s">
        <v>163</v>
      </c>
      <c r="AW19" s="21">
        <f t="shared" si="33"/>
        <v>0</v>
      </c>
      <c r="AX19" s="21">
        <f t="shared" si="34"/>
        <v>0</v>
      </c>
      <c r="AY19" s="21">
        <f t="shared" si="35"/>
        <v>0</v>
      </c>
      <c r="AZ19" s="21">
        <f t="shared" si="36"/>
        <v>1</v>
      </c>
      <c r="BA19" s="38" t="s">
        <v>188</v>
      </c>
      <c r="BB19" s="21">
        <f t="shared" si="37"/>
        <v>0</v>
      </c>
      <c r="BC19" s="21">
        <f t="shared" si="38"/>
        <v>0</v>
      </c>
      <c r="BD19" s="21">
        <f t="shared" si="39"/>
        <v>0</v>
      </c>
      <c r="BE19" s="21">
        <f t="shared" si="40"/>
        <v>1</v>
      </c>
      <c r="BF19" s="27" t="s">
        <v>150</v>
      </c>
      <c r="BG19" s="21">
        <f t="shared" si="41"/>
        <v>0</v>
      </c>
      <c r="BH19" s="21">
        <f t="shared" si="42"/>
        <v>0</v>
      </c>
      <c r="BI19" s="21">
        <f t="shared" si="43"/>
        <v>1</v>
      </c>
      <c r="BJ19" s="29">
        <v>1500.0</v>
      </c>
      <c r="BK19" s="21">
        <f t="shared" si="44"/>
        <v>0</v>
      </c>
      <c r="BL19" s="21">
        <f t="shared" si="45"/>
        <v>1</v>
      </c>
      <c r="BM19" s="21">
        <f t="shared" si="46"/>
        <v>0</v>
      </c>
      <c r="BN19" s="29" t="s">
        <v>132</v>
      </c>
      <c r="BO19" s="21">
        <f t="shared" si="47"/>
        <v>0</v>
      </c>
      <c r="BP19" s="21">
        <f t="shared" si="48"/>
        <v>0</v>
      </c>
      <c r="BQ19" s="21">
        <f t="shared" si="49"/>
        <v>1</v>
      </c>
      <c r="BR19" s="21">
        <f t="shared" si="50"/>
        <v>0</v>
      </c>
      <c r="BS19" s="21">
        <f t="shared" si="51"/>
        <v>0</v>
      </c>
      <c r="BT19" s="29">
        <v>0.0</v>
      </c>
      <c r="BU19" s="29">
        <v>0.0</v>
      </c>
      <c r="BV19" s="29">
        <v>1.0</v>
      </c>
      <c r="BW19" s="29">
        <v>0.0</v>
      </c>
      <c r="BX19" s="29">
        <v>0.0</v>
      </c>
      <c r="BY19" s="29">
        <v>0.0</v>
      </c>
      <c r="BZ19" s="29">
        <v>0.0</v>
      </c>
      <c r="CA19" s="29">
        <v>0.0</v>
      </c>
      <c r="CB19" s="29">
        <v>1.0</v>
      </c>
      <c r="CC19" s="27" t="s">
        <v>164</v>
      </c>
      <c r="CD19" s="21">
        <f t="shared" si="52"/>
        <v>0</v>
      </c>
      <c r="CE19" s="21">
        <f t="shared" si="53"/>
        <v>0</v>
      </c>
      <c r="CF19" s="21">
        <f t="shared" si="54"/>
        <v>1</v>
      </c>
      <c r="CG19" s="21">
        <f t="shared" si="55"/>
        <v>0</v>
      </c>
      <c r="CH19" s="21">
        <f t="shared" si="56"/>
        <v>0</v>
      </c>
      <c r="CI19" s="27" t="s">
        <v>165</v>
      </c>
      <c r="CJ19" s="21">
        <f t="shared" si="57"/>
        <v>0</v>
      </c>
      <c r="CK19" s="21">
        <f t="shared" si="58"/>
        <v>0</v>
      </c>
      <c r="CL19" s="21">
        <f t="shared" si="59"/>
        <v>0</v>
      </c>
      <c r="CM19" s="21">
        <f t="shared" si="60"/>
        <v>1</v>
      </c>
      <c r="CN19" s="27" t="s">
        <v>135</v>
      </c>
      <c r="CO19" s="21">
        <f t="shared" si="61"/>
        <v>1</v>
      </c>
      <c r="CP19" s="21">
        <f t="shared" si="62"/>
        <v>0</v>
      </c>
      <c r="CQ19" s="21">
        <f t="shared" si="63"/>
        <v>0</v>
      </c>
      <c r="CR19" s="21">
        <f t="shared" si="64"/>
        <v>0</v>
      </c>
      <c r="CS19" s="21">
        <f t="shared" si="65"/>
        <v>0</v>
      </c>
      <c r="CT19" s="28" t="s">
        <v>136</v>
      </c>
      <c r="CU19" s="28" t="s">
        <v>136</v>
      </c>
      <c r="CV19" s="28" t="s">
        <v>139</v>
      </c>
      <c r="CW19" s="28" t="s">
        <v>139</v>
      </c>
      <c r="CX19" s="16">
        <f t="shared" si="66"/>
        <v>12</v>
      </c>
      <c r="CY19" s="28" t="s">
        <v>136</v>
      </c>
      <c r="CZ19" s="30" t="s">
        <v>136</v>
      </c>
      <c r="DA19" s="30" t="s">
        <v>139</v>
      </c>
      <c r="DB19" s="30" t="s">
        <v>139</v>
      </c>
      <c r="DC19" s="29">
        <v>3.0</v>
      </c>
      <c r="DD19" s="16">
        <f t="shared" si="67"/>
        <v>15</v>
      </c>
      <c r="DE19" s="28" t="s">
        <v>136</v>
      </c>
      <c r="DF19" s="28" t="s">
        <v>136</v>
      </c>
      <c r="DG19" s="28" t="s">
        <v>139</v>
      </c>
      <c r="DH19" s="28" t="s">
        <v>140</v>
      </c>
      <c r="DI19" s="28" t="s">
        <v>139</v>
      </c>
      <c r="DJ19" s="28">
        <v>3.0</v>
      </c>
      <c r="DK19" s="16">
        <f t="shared" si="68"/>
        <v>16</v>
      </c>
      <c r="DL19" s="28" t="s">
        <v>138</v>
      </c>
      <c r="DM19" s="28" t="s">
        <v>136</v>
      </c>
      <c r="DN19" s="28" t="s">
        <v>136</v>
      </c>
      <c r="DO19" s="28" t="s">
        <v>136</v>
      </c>
      <c r="DP19" s="29">
        <v>4.0</v>
      </c>
      <c r="DQ19" s="16">
        <f t="shared" si="69"/>
        <v>21</v>
      </c>
      <c r="DR19" s="29">
        <v>4.0</v>
      </c>
      <c r="DS19" s="29">
        <v>4.0</v>
      </c>
      <c r="DT19" s="29">
        <v>4.0</v>
      </c>
      <c r="DU19" s="29">
        <v>4.0</v>
      </c>
      <c r="DV19" s="29">
        <v>4.0</v>
      </c>
      <c r="DW19" s="25">
        <f t="shared" si="70"/>
        <v>20</v>
      </c>
      <c r="DX19" s="28" t="s">
        <v>137</v>
      </c>
      <c r="DY19" s="27" t="s">
        <v>136</v>
      </c>
      <c r="DZ19" s="27" t="s">
        <v>139</v>
      </c>
      <c r="EA19" s="27" t="s">
        <v>139</v>
      </c>
      <c r="EB19" s="27" t="s">
        <v>137</v>
      </c>
      <c r="EC19" s="26">
        <v>15.0</v>
      </c>
      <c r="ED19" s="16">
        <f t="shared" si="71"/>
        <v>99</v>
      </c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</row>
    <row r="20">
      <c r="A20" s="27" t="s">
        <v>125</v>
      </c>
      <c r="B20" s="16">
        <f t="shared" si="1"/>
        <v>1</v>
      </c>
      <c r="C20" s="17" t="s">
        <v>37</v>
      </c>
      <c r="D20" s="35">
        <v>19.0</v>
      </c>
      <c r="E20" s="16">
        <f t="shared" si="2"/>
        <v>1</v>
      </c>
      <c r="F20" s="16">
        <f t="shared" si="72"/>
        <v>0</v>
      </c>
      <c r="G20" s="16">
        <f t="shared" si="3"/>
        <v>0</v>
      </c>
      <c r="H20" s="16">
        <f t="shared" si="4"/>
        <v>0</v>
      </c>
      <c r="I20" s="35" t="s">
        <v>126</v>
      </c>
      <c r="J20" s="16">
        <f t="shared" si="5"/>
        <v>0</v>
      </c>
      <c r="K20" s="16">
        <f t="shared" si="6"/>
        <v>1</v>
      </c>
      <c r="L20" s="16">
        <f t="shared" si="7"/>
        <v>0</v>
      </c>
      <c r="M20" s="16">
        <f t="shared" si="8"/>
        <v>0</v>
      </c>
      <c r="N20" s="16">
        <f t="shared" si="9"/>
        <v>0</v>
      </c>
      <c r="O20" s="36">
        <v>25000.0</v>
      </c>
      <c r="P20" s="21">
        <f t="shared" si="10"/>
        <v>0</v>
      </c>
      <c r="Q20" s="21">
        <f t="shared" si="11"/>
        <v>1</v>
      </c>
      <c r="R20" s="21">
        <f t="shared" si="12"/>
        <v>0</v>
      </c>
      <c r="S20" s="21">
        <f t="shared" si="13"/>
        <v>0</v>
      </c>
      <c r="T20" s="37" t="s">
        <v>159</v>
      </c>
      <c r="U20" s="21">
        <f t="shared" si="14"/>
        <v>0</v>
      </c>
      <c r="V20" s="37">
        <v>0.0</v>
      </c>
      <c r="W20" s="37">
        <v>0.0</v>
      </c>
      <c r="X20" s="37">
        <v>0.0</v>
      </c>
      <c r="Y20" s="36" t="s">
        <v>27</v>
      </c>
      <c r="Z20" s="21">
        <f t="shared" si="15"/>
        <v>0</v>
      </c>
      <c r="AA20" s="21">
        <f t="shared" si="16"/>
        <v>0</v>
      </c>
      <c r="AB20" s="21">
        <f t="shared" si="17"/>
        <v>1</v>
      </c>
      <c r="AC20" s="21">
        <f t="shared" si="18"/>
        <v>0</v>
      </c>
      <c r="AD20" s="21">
        <f t="shared" si="19"/>
        <v>0</v>
      </c>
      <c r="AE20" s="36" t="s">
        <v>31</v>
      </c>
      <c r="AF20" s="21">
        <f t="shared" si="20"/>
        <v>1</v>
      </c>
      <c r="AG20" s="21">
        <f t="shared" si="21"/>
        <v>0</v>
      </c>
      <c r="AH20" s="21">
        <f t="shared" si="22"/>
        <v>0</v>
      </c>
      <c r="AI20" s="21">
        <f t="shared" si="23"/>
        <v>0</v>
      </c>
      <c r="AJ20" s="27" t="s">
        <v>128</v>
      </c>
      <c r="AK20" s="21">
        <f t="shared" si="24"/>
        <v>1</v>
      </c>
      <c r="AL20" s="21">
        <f t="shared" si="25"/>
        <v>0</v>
      </c>
      <c r="AM20" s="21">
        <f t="shared" si="26"/>
        <v>0</v>
      </c>
      <c r="AN20" s="21">
        <f t="shared" si="27"/>
        <v>0</v>
      </c>
      <c r="AO20" s="27" t="s">
        <v>38</v>
      </c>
      <c r="AP20" s="21">
        <f t="shared" si="28"/>
        <v>0</v>
      </c>
      <c r="AQ20" s="21">
        <f t="shared" si="29"/>
        <v>1</v>
      </c>
      <c r="AR20" s="21">
        <f t="shared" si="30"/>
        <v>0</v>
      </c>
      <c r="AS20" s="21">
        <f t="shared" si="31"/>
        <v>0</v>
      </c>
      <c r="AT20" s="21">
        <f t="shared" si="32"/>
        <v>0</v>
      </c>
      <c r="AU20" s="21">
        <f t="shared" si="73"/>
        <v>0</v>
      </c>
      <c r="AV20" s="27" t="s">
        <v>130</v>
      </c>
      <c r="AW20" s="21">
        <f t="shared" si="33"/>
        <v>1</v>
      </c>
      <c r="AX20" s="21">
        <f t="shared" si="34"/>
        <v>0</v>
      </c>
      <c r="AY20" s="21">
        <f t="shared" si="35"/>
        <v>0</v>
      </c>
      <c r="AZ20" s="21">
        <f t="shared" si="36"/>
        <v>0</v>
      </c>
      <c r="BA20" s="38" t="s">
        <v>37</v>
      </c>
      <c r="BB20" s="21">
        <f t="shared" si="37"/>
        <v>0</v>
      </c>
      <c r="BC20" s="21">
        <f t="shared" si="38"/>
        <v>1</v>
      </c>
      <c r="BD20" s="21">
        <f t="shared" si="39"/>
        <v>0</v>
      </c>
      <c r="BE20" s="21">
        <f t="shared" si="40"/>
        <v>0</v>
      </c>
      <c r="BF20" s="27" t="s">
        <v>136</v>
      </c>
      <c r="BG20" s="21">
        <f t="shared" si="41"/>
        <v>0</v>
      </c>
      <c r="BH20" s="21">
        <f t="shared" si="42"/>
        <v>0</v>
      </c>
      <c r="BI20" s="21">
        <f t="shared" si="43"/>
        <v>1</v>
      </c>
      <c r="BJ20" s="27" t="s">
        <v>167</v>
      </c>
      <c r="BK20" s="21">
        <f t="shared" si="44"/>
        <v>0</v>
      </c>
      <c r="BL20" s="21">
        <f t="shared" si="45"/>
        <v>0</v>
      </c>
      <c r="BM20" s="21">
        <f t="shared" si="46"/>
        <v>1</v>
      </c>
      <c r="BN20" s="29" t="s">
        <v>59</v>
      </c>
      <c r="BO20" s="21">
        <f t="shared" si="47"/>
        <v>1</v>
      </c>
      <c r="BP20" s="21">
        <f t="shared" si="48"/>
        <v>0</v>
      </c>
      <c r="BQ20" s="21">
        <f t="shared" si="49"/>
        <v>0</v>
      </c>
      <c r="BR20" s="21">
        <f t="shared" si="50"/>
        <v>0</v>
      </c>
      <c r="BS20" s="21">
        <f t="shared" si="51"/>
        <v>0</v>
      </c>
      <c r="BT20" s="29">
        <v>0.0</v>
      </c>
      <c r="BU20" s="29">
        <v>0.0</v>
      </c>
      <c r="BV20" s="29">
        <v>0.0</v>
      </c>
      <c r="BW20" s="29">
        <v>0.0</v>
      </c>
      <c r="BX20" s="29">
        <v>0.0</v>
      </c>
      <c r="BY20" s="29">
        <v>1.0</v>
      </c>
      <c r="BZ20" s="29">
        <v>1.0</v>
      </c>
      <c r="CA20" s="29">
        <v>0.0</v>
      </c>
      <c r="CB20" s="29">
        <v>1.0</v>
      </c>
      <c r="CC20" s="27" t="s">
        <v>168</v>
      </c>
      <c r="CD20" s="21">
        <f t="shared" si="52"/>
        <v>1</v>
      </c>
      <c r="CE20" s="21">
        <f t="shared" si="53"/>
        <v>0</v>
      </c>
      <c r="CF20" s="21">
        <f t="shared" si="54"/>
        <v>0</v>
      </c>
      <c r="CG20" s="21">
        <f t="shared" si="55"/>
        <v>0</v>
      </c>
      <c r="CH20" s="21">
        <f t="shared" si="56"/>
        <v>0</v>
      </c>
      <c r="CI20" s="27" t="s">
        <v>169</v>
      </c>
      <c r="CJ20" s="21">
        <f t="shared" si="57"/>
        <v>0</v>
      </c>
      <c r="CK20" s="21">
        <f t="shared" si="58"/>
        <v>0</v>
      </c>
      <c r="CL20" s="21">
        <f t="shared" si="59"/>
        <v>0</v>
      </c>
      <c r="CM20" s="21">
        <f t="shared" si="60"/>
        <v>1</v>
      </c>
      <c r="CN20" s="27" t="s">
        <v>170</v>
      </c>
      <c r="CO20" s="21">
        <f t="shared" si="61"/>
        <v>0</v>
      </c>
      <c r="CP20" s="21">
        <f t="shared" si="62"/>
        <v>1</v>
      </c>
      <c r="CQ20" s="21">
        <f t="shared" si="63"/>
        <v>0</v>
      </c>
      <c r="CR20" s="21">
        <f t="shared" si="64"/>
        <v>0</v>
      </c>
      <c r="CS20" s="21">
        <f t="shared" si="65"/>
        <v>0</v>
      </c>
      <c r="CT20" s="28" t="s">
        <v>136</v>
      </c>
      <c r="CU20" s="28" t="s">
        <v>138</v>
      </c>
      <c r="CV20" s="28" t="s">
        <v>136</v>
      </c>
      <c r="CW20" s="29">
        <v>3.0</v>
      </c>
      <c r="CX20" s="16">
        <f t="shared" si="66"/>
        <v>16</v>
      </c>
      <c r="CY20" s="28" t="s">
        <v>136</v>
      </c>
      <c r="CZ20" s="30" t="s">
        <v>138</v>
      </c>
      <c r="DA20" s="30" t="s">
        <v>136</v>
      </c>
      <c r="DB20" s="30">
        <v>3.0</v>
      </c>
      <c r="DC20" s="29">
        <v>4.0</v>
      </c>
      <c r="DD20" s="16">
        <f t="shared" si="67"/>
        <v>20</v>
      </c>
      <c r="DE20" s="28" t="s">
        <v>138</v>
      </c>
      <c r="DF20" s="28" t="s">
        <v>138</v>
      </c>
      <c r="DG20" s="28" t="s">
        <v>137</v>
      </c>
      <c r="DH20" s="28">
        <v>4.0</v>
      </c>
      <c r="DI20" s="28" t="s">
        <v>137</v>
      </c>
      <c r="DJ20" s="28" t="s">
        <v>137</v>
      </c>
      <c r="DK20" s="16">
        <f t="shared" si="68"/>
        <v>23</v>
      </c>
      <c r="DL20" s="28" t="s">
        <v>138</v>
      </c>
      <c r="DM20" s="28" t="s">
        <v>136</v>
      </c>
      <c r="DN20" s="28" t="s">
        <v>136</v>
      </c>
      <c r="DO20" s="28" t="s">
        <v>138</v>
      </c>
      <c r="DP20" s="28" t="s">
        <v>136</v>
      </c>
      <c r="DQ20" s="16">
        <f t="shared" si="69"/>
        <v>22</v>
      </c>
      <c r="DR20" s="28" t="s">
        <v>136</v>
      </c>
      <c r="DS20" s="28" t="s">
        <v>136</v>
      </c>
      <c r="DT20" s="28" t="s">
        <v>136</v>
      </c>
      <c r="DU20" s="28" t="s">
        <v>138</v>
      </c>
      <c r="DV20" s="28" t="s">
        <v>138</v>
      </c>
      <c r="DW20" s="25">
        <f t="shared" si="70"/>
        <v>22</v>
      </c>
      <c r="DX20" s="28" t="s">
        <v>138</v>
      </c>
      <c r="DY20" s="27" t="s">
        <v>137</v>
      </c>
      <c r="DZ20" s="27" t="s">
        <v>138</v>
      </c>
      <c r="EA20" s="27" t="s">
        <v>140</v>
      </c>
      <c r="EB20" s="27" t="s">
        <v>137</v>
      </c>
      <c r="EC20" s="26">
        <v>15.0</v>
      </c>
      <c r="ED20" s="16">
        <f t="shared" si="71"/>
        <v>118</v>
      </c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</row>
    <row r="21" ht="15.75" customHeight="1">
      <c r="A21" s="27" t="s">
        <v>125</v>
      </c>
      <c r="B21" s="16">
        <f t="shared" si="1"/>
        <v>1</v>
      </c>
      <c r="C21" s="17" t="s">
        <v>37</v>
      </c>
      <c r="D21" s="37">
        <v>51.0</v>
      </c>
      <c r="E21" s="16">
        <f t="shared" si="2"/>
        <v>0</v>
      </c>
      <c r="F21" s="16">
        <f t="shared" si="72"/>
        <v>0</v>
      </c>
      <c r="G21" s="16">
        <f t="shared" si="3"/>
        <v>1</v>
      </c>
      <c r="H21" s="16">
        <f t="shared" si="4"/>
        <v>0</v>
      </c>
      <c r="I21" s="35" t="s">
        <v>158</v>
      </c>
      <c r="J21" s="16">
        <f t="shared" si="5"/>
        <v>0</v>
      </c>
      <c r="K21" s="16">
        <f t="shared" si="6"/>
        <v>0</v>
      </c>
      <c r="L21" s="16">
        <f t="shared" si="7"/>
        <v>0</v>
      </c>
      <c r="M21" s="16">
        <f t="shared" si="8"/>
        <v>0</v>
      </c>
      <c r="N21" s="16">
        <f t="shared" si="9"/>
        <v>1</v>
      </c>
      <c r="O21" s="36">
        <v>30000.0</v>
      </c>
      <c r="P21" s="21">
        <f t="shared" si="10"/>
        <v>0</v>
      </c>
      <c r="Q21" s="21">
        <f t="shared" si="11"/>
        <v>0</v>
      </c>
      <c r="R21" s="21">
        <f t="shared" si="12"/>
        <v>1</v>
      </c>
      <c r="S21" s="21">
        <f t="shared" si="13"/>
        <v>0</v>
      </c>
      <c r="T21" s="37" t="s">
        <v>127</v>
      </c>
      <c r="U21" s="21">
        <f t="shared" si="14"/>
        <v>1</v>
      </c>
      <c r="V21" s="37">
        <v>0.0</v>
      </c>
      <c r="W21" s="37">
        <v>0.0</v>
      </c>
      <c r="X21" s="37">
        <v>0.0</v>
      </c>
      <c r="Y21" s="36" t="s">
        <v>189</v>
      </c>
      <c r="Z21" s="21">
        <f t="shared" si="15"/>
        <v>0</v>
      </c>
      <c r="AA21" s="21">
        <f t="shared" si="16"/>
        <v>0</v>
      </c>
      <c r="AB21" s="21">
        <f t="shared" si="17"/>
        <v>0</v>
      </c>
      <c r="AC21" s="21">
        <f t="shared" si="18"/>
        <v>0</v>
      </c>
      <c r="AD21" s="21">
        <f t="shared" si="19"/>
        <v>1</v>
      </c>
      <c r="AE21" s="36" t="s">
        <v>32</v>
      </c>
      <c r="AF21" s="21">
        <f t="shared" si="20"/>
        <v>0</v>
      </c>
      <c r="AG21" s="21">
        <f t="shared" si="21"/>
        <v>1</v>
      </c>
      <c r="AH21" s="21">
        <f t="shared" si="22"/>
        <v>0</v>
      </c>
      <c r="AI21" s="21">
        <f t="shared" si="23"/>
        <v>0</v>
      </c>
      <c r="AJ21" s="27" t="s">
        <v>129</v>
      </c>
      <c r="AK21" s="21">
        <f t="shared" si="24"/>
        <v>0</v>
      </c>
      <c r="AL21" s="21">
        <f t="shared" si="25"/>
        <v>1</v>
      </c>
      <c r="AM21" s="21">
        <f t="shared" si="26"/>
        <v>0</v>
      </c>
      <c r="AN21" s="21">
        <f t="shared" si="27"/>
        <v>0</v>
      </c>
      <c r="AO21" s="27" t="s">
        <v>39</v>
      </c>
      <c r="AP21" s="21">
        <f t="shared" si="28"/>
        <v>0</v>
      </c>
      <c r="AQ21" s="21">
        <f t="shared" si="29"/>
        <v>0</v>
      </c>
      <c r="AR21" s="21">
        <f t="shared" si="30"/>
        <v>1</v>
      </c>
      <c r="AS21" s="21">
        <f t="shared" si="31"/>
        <v>0</v>
      </c>
      <c r="AT21" s="21">
        <f t="shared" si="32"/>
        <v>0</v>
      </c>
      <c r="AU21" s="21">
        <f t="shared" si="73"/>
        <v>0</v>
      </c>
      <c r="AV21" s="27" t="s">
        <v>130</v>
      </c>
      <c r="AW21" s="21">
        <f t="shared" si="33"/>
        <v>1</v>
      </c>
      <c r="AX21" s="21">
        <f t="shared" si="34"/>
        <v>0</v>
      </c>
      <c r="AY21" s="21">
        <f t="shared" si="35"/>
        <v>0</v>
      </c>
      <c r="AZ21" s="21">
        <f t="shared" si="36"/>
        <v>0</v>
      </c>
      <c r="BA21" s="39" t="s">
        <v>190</v>
      </c>
      <c r="BB21" s="21">
        <f t="shared" si="37"/>
        <v>0</v>
      </c>
      <c r="BC21" s="21">
        <f t="shared" si="38"/>
        <v>0</v>
      </c>
      <c r="BD21" s="21">
        <f t="shared" si="39"/>
        <v>0</v>
      </c>
      <c r="BE21" s="21">
        <f t="shared" si="40"/>
        <v>1</v>
      </c>
      <c r="BF21" s="27" t="s">
        <v>138</v>
      </c>
      <c r="BG21" s="21">
        <f t="shared" si="41"/>
        <v>0</v>
      </c>
      <c r="BH21" s="21">
        <f t="shared" si="42"/>
        <v>0</v>
      </c>
      <c r="BI21" s="21">
        <f t="shared" si="43"/>
        <v>1</v>
      </c>
      <c r="BJ21" s="29">
        <v>800.0</v>
      </c>
      <c r="BK21" s="21">
        <f t="shared" si="44"/>
        <v>1</v>
      </c>
      <c r="BL21" s="21">
        <f t="shared" si="45"/>
        <v>0</v>
      </c>
      <c r="BM21" s="21">
        <f t="shared" si="46"/>
        <v>0</v>
      </c>
      <c r="BN21" s="29" t="s">
        <v>132</v>
      </c>
      <c r="BO21" s="21">
        <f t="shared" si="47"/>
        <v>0</v>
      </c>
      <c r="BP21" s="21">
        <f t="shared" si="48"/>
        <v>0</v>
      </c>
      <c r="BQ21" s="21">
        <f t="shared" si="49"/>
        <v>1</v>
      </c>
      <c r="BR21" s="21">
        <f t="shared" si="50"/>
        <v>0</v>
      </c>
      <c r="BS21" s="21">
        <f t="shared" si="51"/>
        <v>0</v>
      </c>
      <c r="BT21" s="29">
        <v>0.0</v>
      </c>
      <c r="BU21" s="29">
        <v>0.0</v>
      </c>
      <c r="BV21" s="29">
        <v>0.0</v>
      </c>
      <c r="BW21" s="29">
        <v>0.0</v>
      </c>
      <c r="BX21" s="29">
        <v>0.0</v>
      </c>
      <c r="BY21" s="29">
        <v>1.0</v>
      </c>
      <c r="BZ21" s="29">
        <v>0.0</v>
      </c>
      <c r="CA21" s="29">
        <v>0.0</v>
      </c>
      <c r="CB21" s="29">
        <v>1.0</v>
      </c>
      <c r="CC21" s="27" t="s">
        <v>164</v>
      </c>
      <c r="CD21" s="21">
        <f t="shared" si="52"/>
        <v>0</v>
      </c>
      <c r="CE21" s="21">
        <f t="shared" si="53"/>
        <v>0</v>
      </c>
      <c r="CF21" s="21">
        <f t="shared" si="54"/>
        <v>1</v>
      </c>
      <c r="CG21" s="21">
        <f t="shared" si="55"/>
        <v>0</v>
      </c>
      <c r="CH21" s="21">
        <f t="shared" si="56"/>
        <v>0</v>
      </c>
      <c r="CI21" s="27" t="s">
        <v>80</v>
      </c>
      <c r="CJ21" s="21">
        <f t="shared" si="57"/>
        <v>1</v>
      </c>
      <c r="CK21" s="21">
        <f t="shared" si="58"/>
        <v>0</v>
      </c>
      <c r="CL21" s="21">
        <f t="shared" si="59"/>
        <v>0</v>
      </c>
      <c r="CM21" s="21">
        <f t="shared" si="60"/>
        <v>0</v>
      </c>
      <c r="CN21" s="27" t="s">
        <v>170</v>
      </c>
      <c r="CO21" s="21">
        <f t="shared" si="61"/>
        <v>0</v>
      </c>
      <c r="CP21" s="21">
        <f t="shared" si="62"/>
        <v>1</v>
      </c>
      <c r="CQ21" s="21">
        <f t="shared" si="63"/>
        <v>0</v>
      </c>
      <c r="CR21" s="21">
        <f t="shared" si="64"/>
        <v>0</v>
      </c>
      <c r="CS21" s="21">
        <f t="shared" si="65"/>
        <v>0</v>
      </c>
      <c r="CT21" s="28" t="s">
        <v>139</v>
      </c>
      <c r="CU21" s="28" t="s">
        <v>139</v>
      </c>
      <c r="CV21" s="28" t="s">
        <v>138</v>
      </c>
      <c r="CW21" s="28" t="s">
        <v>139</v>
      </c>
      <c r="CX21" s="16">
        <f t="shared" si="66"/>
        <v>11</v>
      </c>
      <c r="CY21" s="28" t="s">
        <v>139</v>
      </c>
      <c r="CZ21" s="30" t="s">
        <v>139</v>
      </c>
      <c r="DA21" s="30" t="s">
        <v>138</v>
      </c>
      <c r="DB21" s="30" t="s">
        <v>139</v>
      </c>
      <c r="DC21" s="29">
        <v>4.0</v>
      </c>
      <c r="DD21" s="16">
        <f t="shared" si="67"/>
        <v>15</v>
      </c>
      <c r="DE21" s="29">
        <v>3.0</v>
      </c>
      <c r="DF21" s="29">
        <v>2.0</v>
      </c>
      <c r="DG21" s="29">
        <v>2.0</v>
      </c>
      <c r="DH21" s="28" t="s">
        <v>139</v>
      </c>
      <c r="DI21" s="29">
        <v>1.0</v>
      </c>
      <c r="DJ21" s="29">
        <v>2.0</v>
      </c>
      <c r="DK21" s="16">
        <f t="shared" si="68"/>
        <v>12</v>
      </c>
      <c r="DL21" s="28" t="s">
        <v>138</v>
      </c>
      <c r="DM21" s="28" t="s">
        <v>138</v>
      </c>
      <c r="DN21" s="28" t="s">
        <v>138</v>
      </c>
      <c r="DO21" s="28" t="s">
        <v>136</v>
      </c>
      <c r="DP21" s="28" t="s">
        <v>136</v>
      </c>
      <c r="DQ21" s="16">
        <f t="shared" si="69"/>
        <v>23</v>
      </c>
      <c r="DR21" s="29">
        <v>2.0</v>
      </c>
      <c r="DS21" s="29">
        <v>2.0</v>
      </c>
      <c r="DT21" s="29">
        <v>3.0</v>
      </c>
      <c r="DU21" s="28" t="s">
        <v>137</v>
      </c>
      <c r="DV21" s="29">
        <v>3.0</v>
      </c>
      <c r="DW21" s="25">
        <f t="shared" si="70"/>
        <v>13</v>
      </c>
      <c r="DX21" s="29">
        <v>3.0</v>
      </c>
      <c r="DY21" s="29">
        <v>2.0</v>
      </c>
      <c r="DZ21" s="29">
        <v>2.0</v>
      </c>
      <c r="EA21" s="29">
        <v>2.0</v>
      </c>
      <c r="EB21" s="29">
        <v>2.0</v>
      </c>
      <c r="EC21" s="26">
        <v>16.0</v>
      </c>
      <c r="ED21" s="16">
        <f t="shared" si="71"/>
        <v>90</v>
      </c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</row>
    <row r="22" ht="15.75" customHeight="1">
      <c r="A22" s="27" t="s">
        <v>125</v>
      </c>
      <c r="B22" s="16">
        <f t="shared" si="1"/>
        <v>1</v>
      </c>
      <c r="C22" s="17" t="s">
        <v>37</v>
      </c>
      <c r="D22" s="35">
        <v>25.0</v>
      </c>
      <c r="E22" s="16">
        <f t="shared" si="2"/>
        <v>0</v>
      </c>
      <c r="F22" s="16">
        <f t="shared" si="72"/>
        <v>1</v>
      </c>
      <c r="G22" s="16">
        <f t="shared" si="3"/>
        <v>0</v>
      </c>
      <c r="H22" s="16">
        <f t="shared" si="4"/>
        <v>0</v>
      </c>
      <c r="I22" s="35" t="s">
        <v>11</v>
      </c>
      <c r="J22" s="16">
        <f t="shared" si="5"/>
        <v>0</v>
      </c>
      <c r="K22" s="16">
        <f t="shared" si="6"/>
        <v>0</v>
      </c>
      <c r="L22" s="16">
        <f t="shared" si="7"/>
        <v>1</v>
      </c>
      <c r="M22" s="16">
        <f t="shared" si="8"/>
        <v>0</v>
      </c>
      <c r="N22" s="16">
        <f t="shared" si="9"/>
        <v>0</v>
      </c>
      <c r="O22" s="36">
        <v>25000.0</v>
      </c>
      <c r="P22" s="21">
        <f t="shared" si="10"/>
        <v>0</v>
      </c>
      <c r="Q22" s="21">
        <f t="shared" si="11"/>
        <v>1</v>
      </c>
      <c r="R22" s="21">
        <f t="shared" si="12"/>
        <v>0</v>
      </c>
      <c r="S22" s="21">
        <f t="shared" si="13"/>
        <v>0</v>
      </c>
      <c r="T22" s="37" t="s">
        <v>127</v>
      </c>
      <c r="U22" s="21">
        <f t="shared" si="14"/>
        <v>1</v>
      </c>
      <c r="V22" s="37">
        <v>0.0</v>
      </c>
      <c r="W22" s="37">
        <v>0.0</v>
      </c>
      <c r="X22" s="37">
        <v>0.0</v>
      </c>
      <c r="Y22" s="36" t="s">
        <v>149</v>
      </c>
      <c r="Z22" s="21">
        <f t="shared" si="15"/>
        <v>0</v>
      </c>
      <c r="AA22" s="21">
        <f t="shared" si="16"/>
        <v>1</v>
      </c>
      <c r="AB22" s="21">
        <f t="shared" si="17"/>
        <v>0</v>
      </c>
      <c r="AC22" s="21">
        <f t="shared" si="18"/>
        <v>0</v>
      </c>
      <c r="AD22" s="21">
        <f t="shared" si="19"/>
        <v>0</v>
      </c>
      <c r="AE22" s="36" t="s">
        <v>31</v>
      </c>
      <c r="AF22" s="21">
        <f t="shared" si="20"/>
        <v>1</v>
      </c>
      <c r="AG22" s="21">
        <f t="shared" si="21"/>
        <v>0</v>
      </c>
      <c r="AH22" s="21">
        <f t="shared" si="22"/>
        <v>0</v>
      </c>
      <c r="AI22" s="21">
        <f t="shared" si="23"/>
        <v>0</v>
      </c>
      <c r="AJ22" s="27" t="s">
        <v>191</v>
      </c>
      <c r="AK22" s="21">
        <f t="shared" si="24"/>
        <v>0</v>
      </c>
      <c r="AL22" s="21">
        <f t="shared" si="25"/>
        <v>0</v>
      </c>
      <c r="AM22" s="21">
        <f t="shared" si="26"/>
        <v>0</v>
      </c>
      <c r="AN22" s="21">
        <f t="shared" si="27"/>
        <v>1</v>
      </c>
      <c r="AO22" s="27" t="s">
        <v>172</v>
      </c>
      <c r="AP22" s="21">
        <f t="shared" si="28"/>
        <v>0</v>
      </c>
      <c r="AQ22" s="21">
        <f t="shared" si="29"/>
        <v>0</v>
      </c>
      <c r="AR22" s="21">
        <f t="shared" si="30"/>
        <v>0</v>
      </c>
      <c r="AS22" s="21">
        <f t="shared" si="31"/>
        <v>0</v>
      </c>
      <c r="AT22" s="21">
        <f t="shared" si="32"/>
        <v>0</v>
      </c>
      <c r="AU22" s="21">
        <f t="shared" si="73"/>
        <v>1</v>
      </c>
      <c r="AV22" s="27" t="s">
        <v>130</v>
      </c>
      <c r="AW22" s="21">
        <f t="shared" si="33"/>
        <v>1</v>
      </c>
      <c r="AX22" s="21">
        <f t="shared" si="34"/>
        <v>0</v>
      </c>
      <c r="AY22" s="21">
        <f t="shared" si="35"/>
        <v>0</v>
      </c>
      <c r="AZ22" s="21">
        <f t="shared" si="36"/>
        <v>0</v>
      </c>
      <c r="BA22" s="27" t="s">
        <v>131</v>
      </c>
      <c r="BB22" s="21">
        <f t="shared" si="37"/>
        <v>1</v>
      </c>
      <c r="BC22" s="21">
        <f t="shared" si="38"/>
        <v>0</v>
      </c>
      <c r="BD22" s="21">
        <f t="shared" si="39"/>
        <v>0</v>
      </c>
      <c r="BE22" s="21">
        <f t="shared" si="40"/>
        <v>0</v>
      </c>
      <c r="BF22" s="27" t="s">
        <v>138</v>
      </c>
      <c r="BG22" s="21">
        <f t="shared" si="41"/>
        <v>0</v>
      </c>
      <c r="BH22" s="21">
        <f t="shared" si="42"/>
        <v>0</v>
      </c>
      <c r="BI22" s="21">
        <f t="shared" si="43"/>
        <v>1</v>
      </c>
      <c r="BJ22" s="29">
        <v>1500.0</v>
      </c>
      <c r="BK22" s="21">
        <f t="shared" si="44"/>
        <v>0</v>
      </c>
      <c r="BL22" s="21">
        <f t="shared" si="45"/>
        <v>1</v>
      </c>
      <c r="BM22" s="21">
        <f t="shared" si="46"/>
        <v>0</v>
      </c>
      <c r="BN22" s="27" t="s">
        <v>151</v>
      </c>
      <c r="BO22" s="21">
        <f t="shared" si="47"/>
        <v>0</v>
      </c>
      <c r="BP22" s="21">
        <f t="shared" si="48"/>
        <v>1</v>
      </c>
      <c r="BQ22" s="21">
        <f t="shared" si="49"/>
        <v>0</v>
      </c>
      <c r="BR22" s="21">
        <f t="shared" si="50"/>
        <v>0</v>
      </c>
      <c r="BS22" s="21">
        <f t="shared" si="51"/>
        <v>0</v>
      </c>
      <c r="BT22" s="29">
        <v>0.0</v>
      </c>
      <c r="BU22" s="29">
        <v>0.0</v>
      </c>
      <c r="BV22" s="29">
        <v>0.0</v>
      </c>
      <c r="BW22" s="29">
        <v>0.0</v>
      </c>
      <c r="BX22" s="29">
        <v>0.0</v>
      </c>
      <c r="BY22" s="29">
        <v>1.0</v>
      </c>
      <c r="BZ22" s="29">
        <v>1.0</v>
      </c>
      <c r="CA22" s="29">
        <v>0.0</v>
      </c>
      <c r="CB22" s="29">
        <v>1.0</v>
      </c>
      <c r="CC22" s="27" t="s">
        <v>168</v>
      </c>
      <c r="CD22" s="21">
        <f t="shared" si="52"/>
        <v>1</v>
      </c>
      <c r="CE22" s="21">
        <f t="shared" si="53"/>
        <v>0</v>
      </c>
      <c r="CF22" s="21">
        <f t="shared" si="54"/>
        <v>0</v>
      </c>
      <c r="CG22" s="21">
        <f t="shared" si="55"/>
        <v>0</v>
      </c>
      <c r="CH22" s="21">
        <f t="shared" si="56"/>
        <v>0</v>
      </c>
      <c r="CI22" s="27" t="s">
        <v>157</v>
      </c>
      <c r="CJ22" s="21">
        <f t="shared" si="57"/>
        <v>0</v>
      </c>
      <c r="CK22" s="21">
        <f t="shared" si="58"/>
        <v>1</v>
      </c>
      <c r="CL22" s="21">
        <f t="shared" si="59"/>
        <v>0</v>
      </c>
      <c r="CM22" s="21">
        <f t="shared" si="60"/>
        <v>0</v>
      </c>
      <c r="CN22" s="27" t="s">
        <v>173</v>
      </c>
      <c r="CO22" s="21">
        <f t="shared" si="61"/>
        <v>0</v>
      </c>
      <c r="CP22" s="21">
        <f t="shared" si="62"/>
        <v>0</v>
      </c>
      <c r="CQ22" s="21">
        <f t="shared" si="63"/>
        <v>1</v>
      </c>
      <c r="CR22" s="21">
        <f t="shared" si="64"/>
        <v>0</v>
      </c>
      <c r="CS22" s="21">
        <f t="shared" si="65"/>
        <v>0</v>
      </c>
      <c r="CT22" s="28" t="s">
        <v>136</v>
      </c>
      <c r="CU22" s="28" t="s">
        <v>138</v>
      </c>
      <c r="CV22" s="28" t="s">
        <v>137</v>
      </c>
      <c r="CW22" s="28" t="s">
        <v>137</v>
      </c>
      <c r="CX22" s="16">
        <f t="shared" si="66"/>
        <v>15</v>
      </c>
      <c r="CY22" s="28" t="s">
        <v>136</v>
      </c>
      <c r="CZ22" s="30" t="s">
        <v>138</v>
      </c>
      <c r="DA22" s="30" t="s">
        <v>137</v>
      </c>
      <c r="DB22" s="30" t="s">
        <v>137</v>
      </c>
      <c r="DC22" s="28" t="s">
        <v>136</v>
      </c>
      <c r="DD22" s="16">
        <f t="shared" si="67"/>
        <v>19</v>
      </c>
      <c r="DE22" s="28" t="s">
        <v>136</v>
      </c>
      <c r="DF22" s="28" t="s">
        <v>136</v>
      </c>
      <c r="DG22" s="29">
        <v>4.0</v>
      </c>
      <c r="DH22" s="28">
        <v>5.0</v>
      </c>
      <c r="DI22" s="29">
        <v>4.0</v>
      </c>
      <c r="DJ22" s="28">
        <v>4.0</v>
      </c>
      <c r="DK22" s="16">
        <f t="shared" si="68"/>
        <v>25</v>
      </c>
      <c r="DL22" s="28" t="s">
        <v>138</v>
      </c>
      <c r="DM22" s="28" t="s">
        <v>137</v>
      </c>
      <c r="DN22" s="28" t="s">
        <v>138</v>
      </c>
      <c r="DO22" s="28" t="s">
        <v>136</v>
      </c>
      <c r="DP22" s="28" t="s">
        <v>140</v>
      </c>
      <c r="DQ22" s="16">
        <f t="shared" si="69"/>
        <v>18</v>
      </c>
      <c r="DR22" s="28" t="s">
        <v>138</v>
      </c>
      <c r="DS22" s="28" t="s">
        <v>138</v>
      </c>
      <c r="DT22" s="28" t="s">
        <v>136</v>
      </c>
      <c r="DU22" s="28" t="s">
        <v>136</v>
      </c>
      <c r="DV22" s="28" t="s">
        <v>138</v>
      </c>
      <c r="DW22" s="25">
        <f t="shared" si="70"/>
        <v>23</v>
      </c>
      <c r="DX22" s="28" t="s">
        <v>138</v>
      </c>
      <c r="DY22" s="27" t="s">
        <v>139</v>
      </c>
      <c r="DZ22" s="27" t="s">
        <v>139</v>
      </c>
      <c r="EA22" s="27" t="s">
        <v>139</v>
      </c>
      <c r="EB22" s="27" t="s">
        <v>140</v>
      </c>
      <c r="EC22" s="26">
        <v>13.0</v>
      </c>
      <c r="ED22" s="16">
        <f t="shared" si="71"/>
        <v>113</v>
      </c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</row>
    <row r="23" ht="15.75" customHeight="1">
      <c r="A23" s="27" t="s">
        <v>125</v>
      </c>
      <c r="B23" s="16">
        <f t="shared" si="1"/>
        <v>1</v>
      </c>
      <c r="C23" s="17" t="s">
        <v>37</v>
      </c>
      <c r="D23" s="35">
        <v>35.0</v>
      </c>
      <c r="E23" s="16">
        <f t="shared" si="2"/>
        <v>0</v>
      </c>
      <c r="F23" s="16">
        <f t="shared" si="72"/>
        <v>1</v>
      </c>
      <c r="G23" s="16">
        <f t="shared" si="3"/>
        <v>0</v>
      </c>
      <c r="H23" s="16">
        <f t="shared" si="4"/>
        <v>0</v>
      </c>
      <c r="I23" s="35" t="s">
        <v>158</v>
      </c>
      <c r="J23" s="16">
        <f t="shared" si="5"/>
        <v>0</v>
      </c>
      <c r="K23" s="16">
        <f t="shared" si="6"/>
        <v>0</v>
      </c>
      <c r="L23" s="16">
        <f t="shared" si="7"/>
        <v>0</v>
      </c>
      <c r="M23" s="16">
        <f t="shared" si="8"/>
        <v>0</v>
      </c>
      <c r="N23" s="16">
        <f t="shared" si="9"/>
        <v>1</v>
      </c>
      <c r="O23" s="36">
        <v>35000.0</v>
      </c>
      <c r="P23" s="21">
        <f t="shared" si="10"/>
        <v>0</v>
      </c>
      <c r="Q23" s="21">
        <f t="shared" si="11"/>
        <v>0</v>
      </c>
      <c r="R23" s="21">
        <f t="shared" si="12"/>
        <v>1</v>
      </c>
      <c r="S23" s="21">
        <f t="shared" si="13"/>
        <v>0</v>
      </c>
      <c r="T23" s="37" t="s">
        <v>127</v>
      </c>
      <c r="U23" s="21">
        <f t="shared" si="14"/>
        <v>1</v>
      </c>
      <c r="V23" s="37">
        <v>1.0</v>
      </c>
      <c r="W23" s="37">
        <v>0.0</v>
      </c>
      <c r="X23" s="37">
        <v>1.0</v>
      </c>
      <c r="Y23" s="36" t="s">
        <v>192</v>
      </c>
      <c r="Z23" s="21">
        <f t="shared" si="15"/>
        <v>0</v>
      </c>
      <c r="AA23" s="21">
        <f t="shared" si="16"/>
        <v>0</v>
      </c>
      <c r="AB23" s="21">
        <f t="shared" si="17"/>
        <v>0</v>
      </c>
      <c r="AC23" s="21">
        <f t="shared" si="18"/>
        <v>0</v>
      </c>
      <c r="AD23" s="21">
        <f t="shared" si="19"/>
        <v>1</v>
      </c>
      <c r="AE23" s="36" t="s">
        <v>193</v>
      </c>
      <c r="AF23" s="21">
        <f t="shared" si="20"/>
        <v>0</v>
      </c>
      <c r="AG23" s="21">
        <f t="shared" si="21"/>
        <v>0</v>
      </c>
      <c r="AH23" s="21">
        <f t="shared" si="22"/>
        <v>0</v>
      </c>
      <c r="AI23" s="21">
        <f t="shared" si="23"/>
        <v>1</v>
      </c>
      <c r="AJ23" s="27" t="s">
        <v>128</v>
      </c>
      <c r="AK23" s="21">
        <f t="shared" si="24"/>
        <v>1</v>
      </c>
      <c r="AL23" s="21">
        <f t="shared" si="25"/>
        <v>0</v>
      </c>
      <c r="AM23" s="21">
        <f t="shared" si="26"/>
        <v>0</v>
      </c>
      <c r="AN23" s="21">
        <f t="shared" si="27"/>
        <v>0</v>
      </c>
      <c r="AO23" s="27" t="s">
        <v>37</v>
      </c>
      <c r="AP23" s="21">
        <f t="shared" si="28"/>
        <v>1</v>
      </c>
      <c r="AQ23" s="21">
        <f t="shared" si="29"/>
        <v>0</v>
      </c>
      <c r="AR23" s="21">
        <f t="shared" si="30"/>
        <v>0</v>
      </c>
      <c r="AS23" s="21">
        <f t="shared" si="31"/>
        <v>0</v>
      </c>
      <c r="AT23" s="21">
        <f t="shared" si="32"/>
        <v>0</v>
      </c>
      <c r="AU23" s="21">
        <f t="shared" si="73"/>
        <v>0</v>
      </c>
      <c r="AV23" s="27" t="s">
        <v>163</v>
      </c>
      <c r="AW23" s="21">
        <f t="shared" si="33"/>
        <v>0</v>
      </c>
      <c r="AX23" s="21">
        <f t="shared" si="34"/>
        <v>0</v>
      </c>
      <c r="AY23" s="21">
        <f t="shared" si="35"/>
        <v>0</v>
      </c>
      <c r="AZ23" s="21">
        <f t="shared" si="36"/>
        <v>1</v>
      </c>
      <c r="BA23" s="27" t="s">
        <v>144</v>
      </c>
      <c r="BB23" s="21">
        <f t="shared" si="37"/>
        <v>0</v>
      </c>
      <c r="BC23" s="21">
        <f t="shared" si="38"/>
        <v>0</v>
      </c>
      <c r="BD23" s="21">
        <f t="shared" si="39"/>
        <v>0</v>
      </c>
      <c r="BE23" s="21">
        <f t="shared" si="40"/>
        <v>1</v>
      </c>
      <c r="BF23" s="27" t="s">
        <v>137</v>
      </c>
      <c r="BG23" s="21">
        <f t="shared" si="41"/>
        <v>0</v>
      </c>
      <c r="BH23" s="21">
        <f t="shared" si="42"/>
        <v>0</v>
      </c>
      <c r="BI23" s="21">
        <f t="shared" si="43"/>
        <v>1</v>
      </c>
      <c r="BJ23" s="29">
        <v>1500.0</v>
      </c>
      <c r="BK23" s="21">
        <f t="shared" si="44"/>
        <v>0</v>
      </c>
      <c r="BL23" s="21">
        <f t="shared" si="45"/>
        <v>1</v>
      </c>
      <c r="BM23" s="21">
        <f t="shared" si="46"/>
        <v>0</v>
      </c>
      <c r="BN23" s="29" t="s">
        <v>156</v>
      </c>
      <c r="BO23" s="21">
        <f t="shared" si="47"/>
        <v>0</v>
      </c>
      <c r="BP23" s="21">
        <f t="shared" si="48"/>
        <v>0</v>
      </c>
      <c r="BQ23" s="21">
        <f t="shared" si="49"/>
        <v>0</v>
      </c>
      <c r="BR23" s="21">
        <f t="shared" si="50"/>
        <v>1</v>
      </c>
      <c r="BS23" s="21">
        <f t="shared" si="51"/>
        <v>0</v>
      </c>
      <c r="BT23" s="29">
        <v>1.0</v>
      </c>
      <c r="BU23" s="29">
        <v>0.0</v>
      </c>
      <c r="BV23" s="29">
        <v>0.0</v>
      </c>
      <c r="BW23" s="29">
        <v>0.0</v>
      </c>
      <c r="BX23" s="29">
        <v>0.0</v>
      </c>
      <c r="BY23" s="29">
        <v>0.0</v>
      </c>
      <c r="BZ23" s="29">
        <v>0.0</v>
      </c>
      <c r="CA23" s="29">
        <v>1.0</v>
      </c>
      <c r="CB23" s="29">
        <v>1.0</v>
      </c>
      <c r="CC23" s="27" t="s">
        <v>176</v>
      </c>
      <c r="CD23" s="21">
        <f t="shared" si="52"/>
        <v>0</v>
      </c>
      <c r="CE23" s="21">
        <f t="shared" si="53"/>
        <v>0</v>
      </c>
      <c r="CF23" s="21">
        <f t="shared" si="54"/>
        <v>0</v>
      </c>
      <c r="CG23" s="21">
        <f t="shared" si="55"/>
        <v>1</v>
      </c>
      <c r="CH23" s="21">
        <f t="shared" si="56"/>
        <v>0</v>
      </c>
      <c r="CI23" s="27" t="s">
        <v>177</v>
      </c>
      <c r="CJ23" s="21">
        <f t="shared" si="57"/>
        <v>1</v>
      </c>
      <c r="CK23" s="21">
        <f t="shared" si="58"/>
        <v>0</v>
      </c>
      <c r="CL23" s="21">
        <f t="shared" si="59"/>
        <v>0</v>
      </c>
      <c r="CM23" s="21">
        <f t="shared" si="60"/>
        <v>0</v>
      </c>
      <c r="CN23" s="27" t="s">
        <v>178</v>
      </c>
      <c r="CO23" s="21">
        <f t="shared" si="61"/>
        <v>0</v>
      </c>
      <c r="CP23" s="21">
        <f t="shared" si="62"/>
        <v>0</v>
      </c>
      <c r="CQ23" s="21">
        <f t="shared" si="63"/>
        <v>0</v>
      </c>
      <c r="CR23" s="21">
        <f t="shared" si="64"/>
        <v>1</v>
      </c>
      <c r="CS23" s="21">
        <f t="shared" si="65"/>
        <v>0</v>
      </c>
      <c r="CT23" s="28" t="s">
        <v>139</v>
      </c>
      <c r="CU23" s="28" t="s">
        <v>140</v>
      </c>
      <c r="CV23" s="28" t="s">
        <v>137</v>
      </c>
      <c r="CW23" s="28" t="s">
        <v>140</v>
      </c>
      <c r="CX23" s="16">
        <f t="shared" si="66"/>
        <v>7</v>
      </c>
      <c r="CY23" s="28" t="s">
        <v>139</v>
      </c>
      <c r="CZ23" s="30" t="s">
        <v>140</v>
      </c>
      <c r="DA23" s="30" t="s">
        <v>137</v>
      </c>
      <c r="DB23" s="30" t="s">
        <v>140</v>
      </c>
      <c r="DC23" s="28" t="s">
        <v>139</v>
      </c>
      <c r="DD23" s="16">
        <f t="shared" si="67"/>
        <v>9</v>
      </c>
      <c r="DE23" s="28" t="s">
        <v>139</v>
      </c>
      <c r="DF23" s="28" t="s">
        <v>137</v>
      </c>
      <c r="DG23" s="28" t="s">
        <v>139</v>
      </c>
      <c r="DH23" s="28" t="s">
        <v>139</v>
      </c>
      <c r="DI23" s="28" t="s">
        <v>136</v>
      </c>
      <c r="DJ23" s="28" t="s">
        <v>139</v>
      </c>
      <c r="DK23" s="16">
        <f t="shared" si="68"/>
        <v>15</v>
      </c>
      <c r="DL23" s="28" t="s">
        <v>136</v>
      </c>
      <c r="DM23" s="29">
        <v>3.0</v>
      </c>
      <c r="DN23" s="28" t="s">
        <v>136</v>
      </c>
      <c r="DO23" s="28" t="s">
        <v>138</v>
      </c>
      <c r="DP23" s="29">
        <v>3.0</v>
      </c>
      <c r="DQ23" s="16">
        <f t="shared" si="69"/>
        <v>19</v>
      </c>
      <c r="DR23" s="29">
        <v>1.0</v>
      </c>
      <c r="DS23" s="28" t="s">
        <v>139</v>
      </c>
      <c r="DT23" s="28" t="s">
        <v>139</v>
      </c>
      <c r="DU23" s="28" t="s">
        <v>140</v>
      </c>
      <c r="DV23" s="29">
        <v>1.0</v>
      </c>
      <c r="DW23" s="25">
        <f t="shared" si="70"/>
        <v>7</v>
      </c>
      <c r="DX23" s="29">
        <v>2.0</v>
      </c>
      <c r="DY23" s="29">
        <v>2.0</v>
      </c>
      <c r="DZ23" s="27" t="s">
        <v>139</v>
      </c>
      <c r="EA23" s="29">
        <v>3.0</v>
      </c>
      <c r="EB23" s="29">
        <v>2.0</v>
      </c>
      <c r="EC23" s="26">
        <v>13.0</v>
      </c>
      <c r="ED23" s="16">
        <f t="shared" si="71"/>
        <v>70</v>
      </c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</row>
    <row r="24" ht="15.75" customHeight="1">
      <c r="A24" s="27" t="s">
        <v>125</v>
      </c>
      <c r="B24" s="16">
        <f t="shared" si="1"/>
        <v>1</v>
      </c>
      <c r="C24" s="17" t="s">
        <v>37</v>
      </c>
      <c r="D24" s="35">
        <v>12.0</v>
      </c>
      <c r="E24" s="16">
        <f t="shared" si="2"/>
        <v>1</v>
      </c>
      <c r="F24" s="16">
        <f t="shared" si="72"/>
        <v>0</v>
      </c>
      <c r="G24" s="16">
        <f t="shared" si="3"/>
        <v>0</v>
      </c>
      <c r="H24" s="16">
        <f t="shared" si="4"/>
        <v>0</v>
      </c>
      <c r="I24" s="35" t="s">
        <v>11</v>
      </c>
      <c r="J24" s="16">
        <f t="shared" si="5"/>
        <v>0</v>
      </c>
      <c r="K24" s="16">
        <f t="shared" si="6"/>
        <v>0</v>
      </c>
      <c r="L24" s="16">
        <f t="shared" si="7"/>
        <v>1</v>
      </c>
      <c r="M24" s="16">
        <f t="shared" si="8"/>
        <v>0</v>
      </c>
      <c r="N24" s="16">
        <f t="shared" si="9"/>
        <v>0</v>
      </c>
      <c r="O24" s="36">
        <v>20000.0</v>
      </c>
      <c r="P24" s="21">
        <f t="shared" si="10"/>
        <v>0</v>
      </c>
      <c r="Q24" s="21">
        <f t="shared" si="11"/>
        <v>1</v>
      </c>
      <c r="R24" s="21">
        <f t="shared" si="12"/>
        <v>0</v>
      </c>
      <c r="S24" s="21">
        <f t="shared" si="13"/>
        <v>0</v>
      </c>
      <c r="T24" s="37" t="s">
        <v>159</v>
      </c>
      <c r="U24" s="21">
        <f t="shared" si="14"/>
        <v>0</v>
      </c>
      <c r="V24" s="37">
        <v>0.0</v>
      </c>
      <c r="W24" s="37">
        <v>0.0</v>
      </c>
      <c r="X24" s="37">
        <v>0.0</v>
      </c>
      <c r="Y24" s="36" t="s">
        <v>27</v>
      </c>
      <c r="Z24" s="21">
        <f t="shared" si="15"/>
        <v>0</v>
      </c>
      <c r="AA24" s="21">
        <f t="shared" si="16"/>
        <v>0</v>
      </c>
      <c r="AB24" s="21">
        <f t="shared" si="17"/>
        <v>1</v>
      </c>
      <c r="AC24" s="21">
        <f t="shared" si="18"/>
        <v>0</v>
      </c>
      <c r="AD24" s="21">
        <f t="shared" si="19"/>
        <v>0</v>
      </c>
      <c r="AE24" s="36" t="s">
        <v>31</v>
      </c>
      <c r="AF24" s="21">
        <f t="shared" si="20"/>
        <v>1</v>
      </c>
      <c r="AG24" s="21">
        <f t="shared" si="21"/>
        <v>0</v>
      </c>
      <c r="AH24" s="21">
        <f t="shared" si="22"/>
        <v>0</v>
      </c>
      <c r="AI24" s="21">
        <f t="shared" si="23"/>
        <v>0</v>
      </c>
      <c r="AJ24" s="27" t="s">
        <v>128</v>
      </c>
      <c r="AK24" s="21">
        <f t="shared" si="24"/>
        <v>1</v>
      </c>
      <c r="AL24" s="21">
        <f t="shared" si="25"/>
        <v>0</v>
      </c>
      <c r="AM24" s="21">
        <f t="shared" si="26"/>
        <v>0</v>
      </c>
      <c r="AN24" s="21">
        <f t="shared" si="27"/>
        <v>0</v>
      </c>
      <c r="AO24" s="27" t="s">
        <v>37</v>
      </c>
      <c r="AP24" s="21">
        <f t="shared" si="28"/>
        <v>1</v>
      </c>
      <c r="AQ24" s="21">
        <f t="shared" si="29"/>
        <v>0</v>
      </c>
      <c r="AR24" s="21">
        <f t="shared" si="30"/>
        <v>0</v>
      </c>
      <c r="AS24" s="21">
        <f t="shared" si="31"/>
        <v>0</v>
      </c>
      <c r="AT24" s="21">
        <f t="shared" si="32"/>
        <v>0</v>
      </c>
      <c r="AU24" s="21">
        <f t="shared" si="73"/>
        <v>0</v>
      </c>
      <c r="AV24" s="27" t="s">
        <v>44</v>
      </c>
      <c r="AW24" s="21">
        <f t="shared" si="33"/>
        <v>0</v>
      </c>
      <c r="AX24" s="21">
        <f t="shared" si="34"/>
        <v>1</v>
      </c>
      <c r="AY24" s="21">
        <f t="shared" si="35"/>
        <v>0</v>
      </c>
      <c r="AZ24" s="21">
        <f t="shared" si="36"/>
        <v>0</v>
      </c>
      <c r="BA24" s="27" t="s">
        <v>175</v>
      </c>
      <c r="BB24" s="21">
        <f t="shared" si="37"/>
        <v>0</v>
      </c>
      <c r="BC24" s="21">
        <f t="shared" si="38"/>
        <v>0</v>
      </c>
      <c r="BD24" s="21">
        <f t="shared" si="39"/>
        <v>0</v>
      </c>
      <c r="BE24" s="21">
        <f t="shared" si="40"/>
        <v>1</v>
      </c>
      <c r="BF24" s="27" t="s">
        <v>150</v>
      </c>
      <c r="BG24" s="21">
        <f t="shared" si="41"/>
        <v>0</v>
      </c>
      <c r="BH24" s="21">
        <f t="shared" si="42"/>
        <v>0</v>
      </c>
      <c r="BI24" s="21">
        <f t="shared" si="43"/>
        <v>1</v>
      </c>
      <c r="BJ24" s="27" t="s">
        <v>179</v>
      </c>
      <c r="BK24" s="21">
        <f t="shared" si="44"/>
        <v>0</v>
      </c>
      <c r="BL24" s="21">
        <f t="shared" si="45"/>
        <v>0</v>
      </c>
      <c r="BM24" s="21">
        <f t="shared" si="46"/>
        <v>1</v>
      </c>
      <c r="BN24" s="29" t="s">
        <v>132</v>
      </c>
      <c r="BO24" s="21">
        <f t="shared" si="47"/>
        <v>0</v>
      </c>
      <c r="BP24" s="21">
        <f t="shared" si="48"/>
        <v>0</v>
      </c>
      <c r="BQ24" s="21">
        <f t="shared" si="49"/>
        <v>1</v>
      </c>
      <c r="BR24" s="21">
        <f t="shared" si="50"/>
        <v>0</v>
      </c>
      <c r="BS24" s="21">
        <f t="shared" si="51"/>
        <v>0</v>
      </c>
      <c r="BT24" s="29">
        <v>0.0</v>
      </c>
      <c r="BU24" s="29">
        <v>0.0</v>
      </c>
      <c r="BV24" s="29">
        <v>1.0</v>
      </c>
      <c r="BW24" s="29">
        <v>1.0</v>
      </c>
      <c r="BX24" s="29">
        <v>0.0</v>
      </c>
      <c r="BY24" s="29">
        <v>0.0</v>
      </c>
      <c r="BZ24" s="29">
        <v>0.0</v>
      </c>
      <c r="CA24" s="29">
        <v>0.0</v>
      </c>
      <c r="CB24" s="29">
        <v>0.0</v>
      </c>
      <c r="CC24" s="27" t="s">
        <v>133</v>
      </c>
      <c r="CD24" s="21">
        <f t="shared" si="52"/>
        <v>0</v>
      </c>
      <c r="CE24" s="21">
        <f t="shared" si="53"/>
        <v>1</v>
      </c>
      <c r="CF24" s="21">
        <f t="shared" si="54"/>
        <v>0</v>
      </c>
      <c r="CG24" s="21">
        <f t="shared" si="55"/>
        <v>0</v>
      </c>
      <c r="CH24" s="21">
        <f t="shared" si="56"/>
        <v>0</v>
      </c>
      <c r="CI24" s="27" t="s">
        <v>152</v>
      </c>
      <c r="CJ24" s="21">
        <f t="shared" si="57"/>
        <v>0</v>
      </c>
      <c r="CK24" s="21">
        <f t="shared" si="58"/>
        <v>0</v>
      </c>
      <c r="CL24" s="21">
        <f t="shared" si="59"/>
        <v>0</v>
      </c>
      <c r="CM24" s="21">
        <f t="shared" si="60"/>
        <v>1</v>
      </c>
      <c r="CN24" s="27" t="s">
        <v>135</v>
      </c>
      <c r="CO24" s="21">
        <f t="shared" si="61"/>
        <v>1</v>
      </c>
      <c r="CP24" s="21">
        <f t="shared" si="62"/>
        <v>0</v>
      </c>
      <c r="CQ24" s="21">
        <f t="shared" si="63"/>
        <v>0</v>
      </c>
      <c r="CR24" s="21">
        <f t="shared" si="64"/>
        <v>0</v>
      </c>
      <c r="CS24" s="21">
        <f t="shared" si="65"/>
        <v>0</v>
      </c>
      <c r="CT24" s="28" t="s">
        <v>136</v>
      </c>
      <c r="CU24" s="28" t="s">
        <v>136</v>
      </c>
      <c r="CV24" s="28" t="s">
        <v>139</v>
      </c>
      <c r="CW24" s="28" t="s">
        <v>136</v>
      </c>
      <c r="CX24" s="16">
        <f t="shared" si="66"/>
        <v>14</v>
      </c>
      <c r="CY24" s="28" t="s">
        <v>136</v>
      </c>
      <c r="CZ24" s="31">
        <v>3.0</v>
      </c>
      <c r="DA24" s="30" t="s">
        <v>139</v>
      </c>
      <c r="DB24" s="30" t="s">
        <v>136</v>
      </c>
      <c r="DC24" s="28" t="s">
        <v>136</v>
      </c>
      <c r="DD24" s="16">
        <f t="shared" si="67"/>
        <v>17</v>
      </c>
      <c r="DE24" s="28" t="s">
        <v>136</v>
      </c>
      <c r="DF24" s="28" t="s">
        <v>136</v>
      </c>
      <c r="DG24" s="29">
        <v>4.0</v>
      </c>
      <c r="DH24" s="28">
        <v>4.0</v>
      </c>
      <c r="DI24" s="29">
        <v>5.0</v>
      </c>
      <c r="DJ24" s="28">
        <v>5.0</v>
      </c>
      <c r="DK24" s="16">
        <f t="shared" si="68"/>
        <v>26</v>
      </c>
      <c r="DL24" s="28" t="s">
        <v>136</v>
      </c>
      <c r="DM24" s="28" t="s">
        <v>136</v>
      </c>
      <c r="DN24" s="28" t="s">
        <v>138</v>
      </c>
      <c r="DO24" s="28" t="s">
        <v>136</v>
      </c>
      <c r="DP24" s="28" t="s">
        <v>136</v>
      </c>
      <c r="DQ24" s="16">
        <f t="shared" si="69"/>
        <v>21</v>
      </c>
      <c r="DR24" s="28" t="s">
        <v>136</v>
      </c>
      <c r="DS24" s="28" t="s">
        <v>140</v>
      </c>
      <c r="DT24" s="28" t="s">
        <v>139</v>
      </c>
      <c r="DU24" s="28" t="s">
        <v>139</v>
      </c>
      <c r="DV24" s="28" t="s">
        <v>138</v>
      </c>
      <c r="DW24" s="25">
        <f t="shared" si="70"/>
        <v>14</v>
      </c>
      <c r="DX24" s="28" t="s">
        <v>138</v>
      </c>
      <c r="DY24" s="27" t="s">
        <v>136</v>
      </c>
      <c r="DZ24" s="27" t="s">
        <v>139</v>
      </c>
      <c r="EA24" s="27" t="s">
        <v>139</v>
      </c>
      <c r="EB24" s="27" t="s">
        <v>136</v>
      </c>
      <c r="EC24" s="26">
        <v>22.0</v>
      </c>
      <c r="ED24" s="16">
        <f t="shared" si="71"/>
        <v>114</v>
      </c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</row>
    <row r="25" ht="15.75" customHeight="1">
      <c r="A25" s="27" t="s">
        <v>125</v>
      </c>
      <c r="B25" s="16">
        <f t="shared" si="1"/>
        <v>1</v>
      </c>
      <c r="C25" s="17" t="s">
        <v>37</v>
      </c>
      <c r="D25" s="35">
        <v>14.0</v>
      </c>
      <c r="E25" s="16">
        <f t="shared" si="2"/>
        <v>1</v>
      </c>
      <c r="F25" s="16">
        <f t="shared" si="72"/>
        <v>0</v>
      </c>
      <c r="G25" s="16">
        <f t="shared" si="3"/>
        <v>0</v>
      </c>
      <c r="H25" s="16">
        <f t="shared" si="4"/>
        <v>0</v>
      </c>
      <c r="I25" s="35" t="s">
        <v>126</v>
      </c>
      <c r="J25" s="16">
        <f t="shared" si="5"/>
        <v>0</v>
      </c>
      <c r="K25" s="16">
        <f t="shared" si="6"/>
        <v>1</v>
      </c>
      <c r="L25" s="16">
        <f t="shared" si="7"/>
        <v>0</v>
      </c>
      <c r="M25" s="16">
        <f t="shared" si="8"/>
        <v>0</v>
      </c>
      <c r="N25" s="16">
        <f t="shared" si="9"/>
        <v>0</v>
      </c>
      <c r="O25" s="36">
        <v>15000.0</v>
      </c>
      <c r="P25" s="21">
        <f t="shared" si="10"/>
        <v>0</v>
      </c>
      <c r="Q25" s="21">
        <f t="shared" si="11"/>
        <v>1</v>
      </c>
      <c r="R25" s="21">
        <f t="shared" si="12"/>
        <v>0</v>
      </c>
      <c r="S25" s="21">
        <f t="shared" si="13"/>
        <v>0</v>
      </c>
      <c r="T25" s="37" t="s">
        <v>159</v>
      </c>
      <c r="U25" s="21">
        <f t="shared" si="14"/>
        <v>0</v>
      </c>
      <c r="V25" s="37">
        <v>0.0</v>
      </c>
      <c r="W25" s="37">
        <v>0.0</v>
      </c>
      <c r="X25" s="37">
        <v>0.0</v>
      </c>
      <c r="Y25" s="36" t="s">
        <v>27</v>
      </c>
      <c r="Z25" s="21">
        <f t="shared" si="15"/>
        <v>0</v>
      </c>
      <c r="AA25" s="21">
        <f t="shared" si="16"/>
        <v>0</v>
      </c>
      <c r="AB25" s="21">
        <f t="shared" si="17"/>
        <v>1</v>
      </c>
      <c r="AC25" s="21">
        <f t="shared" si="18"/>
        <v>0</v>
      </c>
      <c r="AD25" s="21">
        <f t="shared" si="19"/>
        <v>0</v>
      </c>
      <c r="AE25" s="36" t="s">
        <v>143</v>
      </c>
      <c r="AF25" s="21">
        <f t="shared" si="20"/>
        <v>0</v>
      </c>
      <c r="AG25" s="21">
        <f t="shared" si="21"/>
        <v>1</v>
      </c>
      <c r="AH25" s="21">
        <f t="shared" si="22"/>
        <v>0</v>
      </c>
      <c r="AI25" s="21">
        <f t="shared" si="23"/>
        <v>0</v>
      </c>
      <c r="AJ25" s="27" t="s">
        <v>128</v>
      </c>
      <c r="AK25" s="21">
        <f t="shared" si="24"/>
        <v>1</v>
      </c>
      <c r="AL25" s="21">
        <f t="shared" si="25"/>
        <v>0</v>
      </c>
      <c r="AM25" s="21">
        <f t="shared" si="26"/>
        <v>0</v>
      </c>
      <c r="AN25" s="21">
        <f t="shared" si="27"/>
        <v>0</v>
      </c>
      <c r="AO25" s="27" t="s">
        <v>40</v>
      </c>
      <c r="AP25" s="21">
        <f t="shared" si="28"/>
        <v>0</v>
      </c>
      <c r="AQ25" s="21">
        <f t="shared" si="29"/>
        <v>0</v>
      </c>
      <c r="AR25" s="21">
        <f t="shared" si="30"/>
        <v>0</v>
      </c>
      <c r="AS25" s="21">
        <f t="shared" si="31"/>
        <v>1</v>
      </c>
      <c r="AT25" s="21">
        <f t="shared" si="32"/>
        <v>0</v>
      </c>
      <c r="AU25" s="21">
        <f t="shared" si="73"/>
        <v>1</v>
      </c>
      <c r="AV25" s="27" t="s">
        <v>163</v>
      </c>
      <c r="AW25" s="21">
        <f t="shared" si="33"/>
        <v>0</v>
      </c>
      <c r="AX25" s="21">
        <f t="shared" si="34"/>
        <v>0</v>
      </c>
      <c r="AY25" s="21">
        <f t="shared" si="35"/>
        <v>0</v>
      </c>
      <c r="AZ25" s="21">
        <f t="shared" si="36"/>
        <v>1</v>
      </c>
      <c r="BA25" s="27" t="s">
        <v>182</v>
      </c>
      <c r="BB25" s="21">
        <f t="shared" si="37"/>
        <v>0</v>
      </c>
      <c r="BC25" s="21">
        <f t="shared" si="38"/>
        <v>0</v>
      </c>
      <c r="BD25" s="21">
        <f t="shared" si="39"/>
        <v>1</v>
      </c>
      <c r="BE25" s="21">
        <f t="shared" si="40"/>
        <v>0</v>
      </c>
      <c r="BF25" s="27" t="s">
        <v>136</v>
      </c>
      <c r="BG25" s="21">
        <f t="shared" si="41"/>
        <v>0</v>
      </c>
      <c r="BH25" s="21">
        <f t="shared" si="42"/>
        <v>0</v>
      </c>
      <c r="BI25" s="21">
        <f t="shared" si="43"/>
        <v>1</v>
      </c>
      <c r="BJ25" s="29">
        <v>1500.0</v>
      </c>
      <c r="BK25" s="21">
        <f t="shared" si="44"/>
        <v>0</v>
      </c>
      <c r="BL25" s="21">
        <f t="shared" si="45"/>
        <v>1</v>
      </c>
      <c r="BM25" s="21">
        <f t="shared" si="46"/>
        <v>0</v>
      </c>
      <c r="BN25" s="29" t="s">
        <v>132</v>
      </c>
      <c r="BO25" s="21">
        <f t="shared" si="47"/>
        <v>0</v>
      </c>
      <c r="BP25" s="21">
        <f t="shared" si="48"/>
        <v>0</v>
      </c>
      <c r="BQ25" s="21">
        <f t="shared" si="49"/>
        <v>1</v>
      </c>
      <c r="BR25" s="21">
        <f t="shared" si="50"/>
        <v>0</v>
      </c>
      <c r="BS25" s="21">
        <f t="shared" si="51"/>
        <v>0</v>
      </c>
      <c r="BT25" s="29">
        <v>1.0</v>
      </c>
      <c r="BU25" s="29">
        <v>1.0</v>
      </c>
      <c r="BV25" s="29">
        <v>0.0</v>
      </c>
      <c r="BW25" s="29">
        <v>0.0</v>
      </c>
      <c r="BX25" s="29">
        <v>0.0</v>
      </c>
      <c r="BY25" s="29">
        <v>0.0</v>
      </c>
      <c r="BZ25" s="29">
        <v>0.0</v>
      </c>
      <c r="CA25" s="29">
        <v>0.0</v>
      </c>
      <c r="CB25" s="29">
        <v>1.0</v>
      </c>
      <c r="CC25" s="27" t="s">
        <v>164</v>
      </c>
      <c r="CD25" s="21">
        <f t="shared" si="52"/>
        <v>0</v>
      </c>
      <c r="CE25" s="21">
        <f t="shared" si="53"/>
        <v>0</v>
      </c>
      <c r="CF25" s="21">
        <f t="shared" si="54"/>
        <v>1</v>
      </c>
      <c r="CG25" s="21">
        <f t="shared" si="55"/>
        <v>0</v>
      </c>
      <c r="CH25" s="21">
        <f t="shared" si="56"/>
        <v>0</v>
      </c>
      <c r="CI25" s="27" t="s">
        <v>157</v>
      </c>
      <c r="CJ25" s="21">
        <f t="shared" si="57"/>
        <v>0</v>
      </c>
      <c r="CK25" s="21">
        <f t="shared" si="58"/>
        <v>1</v>
      </c>
      <c r="CL25" s="21">
        <f t="shared" si="59"/>
        <v>0</v>
      </c>
      <c r="CM25" s="21">
        <f t="shared" si="60"/>
        <v>0</v>
      </c>
      <c r="CN25" s="27" t="s">
        <v>170</v>
      </c>
      <c r="CO25" s="21">
        <f t="shared" si="61"/>
        <v>0</v>
      </c>
      <c r="CP25" s="21">
        <f t="shared" si="62"/>
        <v>1</v>
      </c>
      <c r="CQ25" s="21">
        <f t="shared" si="63"/>
        <v>0</v>
      </c>
      <c r="CR25" s="21">
        <f t="shared" si="64"/>
        <v>0</v>
      </c>
      <c r="CS25" s="21">
        <f t="shared" si="65"/>
        <v>0</v>
      </c>
      <c r="CT25" s="28" t="s">
        <v>140</v>
      </c>
      <c r="CU25" s="28" t="s">
        <v>139</v>
      </c>
      <c r="CV25" s="28" t="s">
        <v>136</v>
      </c>
      <c r="CW25" s="28" t="s">
        <v>139</v>
      </c>
      <c r="CX25" s="16">
        <f t="shared" si="66"/>
        <v>9</v>
      </c>
      <c r="CY25" s="29">
        <v>2.0</v>
      </c>
      <c r="CZ25" s="31">
        <v>4.0</v>
      </c>
      <c r="DA25" s="30" t="s">
        <v>136</v>
      </c>
      <c r="DB25" s="30" t="s">
        <v>139</v>
      </c>
      <c r="DC25" s="29">
        <v>4.0</v>
      </c>
      <c r="DD25" s="16">
        <f t="shared" si="67"/>
        <v>16</v>
      </c>
      <c r="DE25" s="29">
        <v>5.0</v>
      </c>
      <c r="DF25" s="29">
        <v>5.0</v>
      </c>
      <c r="DG25" s="29">
        <v>5.0</v>
      </c>
      <c r="DH25" s="29">
        <v>5.0</v>
      </c>
      <c r="DI25" s="28" t="s">
        <v>136</v>
      </c>
      <c r="DJ25" s="29">
        <v>5.0</v>
      </c>
      <c r="DK25" s="16">
        <f t="shared" si="68"/>
        <v>29</v>
      </c>
      <c r="DL25" s="28" t="s">
        <v>136</v>
      </c>
      <c r="DM25" s="29">
        <v>4.0</v>
      </c>
      <c r="DN25" s="28" t="s">
        <v>139</v>
      </c>
      <c r="DO25" s="28" t="s">
        <v>137</v>
      </c>
      <c r="DP25" s="28" t="s">
        <v>140</v>
      </c>
      <c r="DQ25" s="16">
        <f t="shared" si="69"/>
        <v>14</v>
      </c>
      <c r="DR25" s="28" t="s">
        <v>136</v>
      </c>
      <c r="DS25" s="28" t="s">
        <v>140</v>
      </c>
      <c r="DT25" s="28" t="s">
        <v>137</v>
      </c>
      <c r="DU25" s="28" t="s">
        <v>140</v>
      </c>
      <c r="DV25" s="28" t="s">
        <v>139</v>
      </c>
      <c r="DW25" s="25">
        <f t="shared" si="70"/>
        <v>11</v>
      </c>
      <c r="DX25" s="28" t="s">
        <v>139</v>
      </c>
      <c r="DY25" s="27" t="s">
        <v>136</v>
      </c>
      <c r="DZ25" s="27" t="s">
        <v>139</v>
      </c>
      <c r="EA25" s="27" t="s">
        <v>137</v>
      </c>
      <c r="EB25" s="27" t="s">
        <v>139</v>
      </c>
      <c r="EC25" s="26">
        <v>22.0</v>
      </c>
      <c r="ED25" s="16">
        <f t="shared" si="71"/>
        <v>101</v>
      </c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</row>
    <row r="26" ht="15.75" customHeight="1">
      <c r="A26" s="27" t="s">
        <v>125</v>
      </c>
      <c r="B26" s="16">
        <f t="shared" si="1"/>
        <v>1</v>
      </c>
      <c r="C26" s="17" t="s">
        <v>37</v>
      </c>
      <c r="D26" s="35">
        <v>8.0</v>
      </c>
      <c r="E26" s="16">
        <f t="shared" si="2"/>
        <v>1</v>
      </c>
      <c r="F26" s="16">
        <f t="shared" si="72"/>
        <v>0</v>
      </c>
      <c r="G26" s="16">
        <f t="shared" si="3"/>
        <v>0</v>
      </c>
      <c r="H26" s="16">
        <f t="shared" si="4"/>
        <v>0</v>
      </c>
      <c r="I26" s="35" t="s">
        <v>126</v>
      </c>
      <c r="J26" s="16">
        <f t="shared" si="5"/>
        <v>0</v>
      </c>
      <c r="K26" s="16">
        <f t="shared" si="6"/>
        <v>1</v>
      </c>
      <c r="L26" s="16">
        <f t="shared" si="7"/>
        <v>0</v>
      </c>
      <c r="M26" s="16">
        <f t="shared" si="8"/>
        <v>0</v>
      </c>
      <c r="N26" s="16">
        <f t="shared" si="9"/>
        <v>0</v>
      </c>
      <c r="O26" s="36">
        <v>1800.0</v>
      </c>
      <c r="P26" s="21">
        <f t="shared" si="10"/>
        <v>1</v>
      </c>
      <c r="Q26" s="21">
        <f t="shared" si="11"/>
        <v>0</v>
      </c>
      <c r="R26" s="21">
        <f t="shared" si="12"/>
        <v>0</v>
      </c>
      <c r="S26" s="21">
        <f t="shared" si="13"/>
        <v>0</v>
      </c>
      <c r="T26" s="37" t="s">
        <v>159</v>
      </c>
      <c r="U26" s="21">
        <f t="shared" si="14"/>
        <v>0</v>
      </c>
      <c r="V26" s="37">
        <v>0.0</v>
      </c>
      <c r="W26" s="37">
        <v>0.0</v>
      </c>
      <c r="X26" s="37">
        <v>0.0</v>
      </c>
      <c r="Y26" s="36" t="s">
        <v>160</v>
      </c>
      <c r="Z26" s="21">
        <f t="shared" si="15"/>
        <v>0</v>
      </c>
      <c r="AA26" s="21">
        <f t="shared" si="16"/>
        <v>0</v>
      </c>
      <c r="AB26" s="21">
        <f t="shared" si="17"/>
        <v>1</v>
      </c>
      <c r="AC26" s="21">
        <f t="shared" si="18"/>
        <v>0</v>
      </c>
      <c r="AD26" s="21">
        <f t="shared" si="19"/>
        <v>0</v>
      </c>
      <c r="AE26" s="36" t="s">
        <v>161</v>
      </c>
      <c r="AF26" s="21">
        <f t="shared" si="20"/>
        <v>0</v>
      </c>
      <c r="AG26" s="21">
        <f t="shared" si="21"/>
        <v>0</v>
      </c>
      <c r="AH26" s="21">
        <f t="shared" si="22"/>
        <v>0</v>
      </c>
      <c r="AI26" s="21">
        <f t="shared" si="23"/>
        <v>1</v>
      </c>
      <c r="AJ26" s="27" t="s">
        <v>128</v>
      </c>
      <c r="AK26" s="21">
        <f t="shared" si="24"/>
        <v>1</v>
      </c>
      <c r="AL26" s="21">
        <f t="shared" si="25"/>
        <v>0</v>
      </c>
      <c r="AM26" s="21">
        <f t="shared" si="26"/>
        <v>0</v>
      </c>
      <c r="AN26" s="21">
        <f t="shared" si="27"/>
        <v>0</v>
      </c>
      <c r="AO26" s="27" t="s">
        <v>37</v>
      </c>
      <c r="AP26" s="21">
        <f t="shared" si="28"/>
        <v>1</v>
      </c>
      <c r="AQ26" s="21">
        <f t="shared" si="29"/>
        <v>0</v>
      </c>
      <c r="AR26" s="21">
        <f t="shared" si="30"/>
        <v>0</v>
      </c>
      <c r="AS26" s="21">
        <f t="shared" si="31"/>
        <v>0</v>
      </c>
      <c r="AT26" s="21">
        <f t="shared" si="32"/>
        <v>0</v>
      </c>
      <c r="AU26" s="21">
        <f t="shared" si="73"/>
        <v>0</v>
      </c>
      <c r="AV26" s="27" t="s">
        <v>163</v>
      </c>
      <c r="AW26" s="21">
        <f t="shared" si="33"/>
        <v>0</v>
      </c>
      <c r="AX26" s="21">
        <f t="shared" si="34"/>
        <v>0</v>
      </c>
      <c r="AY26" s="21">
        <f t="shared" si="35"/>
        <v>0</v>
      </c>
      <c r="AZ26" s="21">
        <f t="shared" si="36"/>
        <v>1</v>
      </c>
      <c r="BA26" s="27" t="s">
        <v>131</v>
      </c>
      <c r="BB26" s="21">
        <f t="shared" si="37"/>
        <v>1</v>
      </c>
      <c r="BC26" s="21">
        <f t="shared" si="38"/>
        <v>0</v>
      </c>
      <c r="BD26" s="21">
        <f t="shared" si="39"/>
        <v>0</v>
      </c>
      <c r="BE26" s="21">
        <f t="shared" si="40"/>
        <v>0</v>
      </c>
      <c r="BF26" s="27" t="s">
        <v>150</v>
      </c>
      <c r="BG26" s="21">
        <f t="shared" si="41"/>
        <v>0</v>
      </c>
      <c r="BH26" s="21">
        <f t="shared" si="42"/>
        <v>0</v>
      </c>
      <c r="BI26" s="21">
        <f t="shared" si="43"/>
        <v>1</v>
      </c>
      <c r="BJ26" s="29">
        <v>800.0</v>
      </c>
      <c r="BK26" s="21">
        <f t="shared" si="44"/>
        <v>1</v>
      </c>
      <c r="BL26" s="21">
        <f t="shared" si="45"/>
        <v>0</v>
      </c>
      <c r="BM26" s="21">
        <f t="shared" si="46"/>
        <v>0</v>
      </c>
      <c r="BN26" s="29" t="s">
        <v>132</v>
      </c>
      <c r="BO26" s="21">
        <f t="shared" si="47"/>
        <v>0</v>
      </c>
      <c r="BP26" s="21">
        <f t="shared" si="48"/>
        <v>0</v>
      </c>
      <c r="BQ26" s="21">
        <f t="shared" si="49"/>
        <v>1</v>
      </c>
      <c r="BR26" s="21">
        <f t="shared" si="50"/>
        <v>0</v>
      </c>
      <c r="BS26" s="21">
        <f t="shared" si="51"/>
        <v>0</v>
      </c>
      <c r="BT26" s="29">
        <v>0.0</v>
      </c>
      <c r="BU26" s="29">
        <v>0.0</v>
      </c>
      <c r="BV26" s="29">
        <v>1.0</v>
      </c>
      <c r="BW26" s="29">
        <v>0.0</v>
      </c>
      <c r="BX26" s="29">
        <v>0.0</v>
      </c>
      <c r="BY26" s="29">
        <v>1.0</v>
      </c>
      <c r="BZ26" s="29">
        <v>1.0</v>
      </c>
      <c r="CA26" s="29">
        <v>1.0</v>
      </c>
      <c r="CB26" s="29">
        <v>1.0</v>
      </c>
      <c r="CC26" s="27" t="s">
        <v>164</v>
      </c>
      <c r="CD26" s="21">
        <f t="shared" si="52"/>
        <v>0</v>
      </c>
      <c r="CE26" s="21">
        <f t="shared" si="53"/>
        <v>0</v>
      </c>
      <c r="CF26" s="21">
        <f t="shared" si="54"/>
        <v>1</v>
      </c>
      <c r="CG26" s="21">
        <f t="shared" si="55"/>
        <v>0</v>
      </c>
      <c r="CH26" s="21">
        <f t="shared" si="56"/>
        <v>0</v>
      </c>
      <c r="CI26" s="27" t="s">
        <v>177</v>
      </c>
      <c r="CJ26" s="21">
        <f t="shared" si="57"/>
        <v>1</v>
      </c>
      <c r="CK26" s="21">
        <f t="shared" si="58"/>
        <v>0</v>
      </c>
      <c r="CL26" s="21">
        <f t="shared" si="59"/>
        <v>0</v>
      </c>
      <c r="CM26" s="21">
        <f t="shared" si="60"/>
        <v>0</v>
      </c>
      <c r="CN26" s="27" t="s">
        <v>135</v>
      </c>
      <c r="CO26" s="21">
        <f t="shared" si="61"/>
        <v>1</v>
      </c>
      <c r="CP26" s="21">
        <f t="shared" si="62"/>
        <v>0</v>
      </c>
      <c r="CQ26" s="21">
        <f t="shared" si="63"/>
        <v>0</v>
      </c>
      <c r="CR26" s="21">
        <f t="shared" si="64"/>
        <v>0</v>
      </c>
      <c r="CS26" s="21">
        <f t="shared" si="65"/>
        <v>0</v>
      </c>
      <c r="CT26" s="28" t="s">
        <v>140</v>
      </c>
      <c r="CU26" s="28" t="s">
        <v>137</v>
      </c>
      <c r="CV26" s="28" t="s">
        <v>139</v>
      </c>
      <c r="CW26" s="28" t="s">
        <v>136</v>
      </c>
      <c r="CX26" s="16">
        <f t="shared" si="66"/>
        <v>10</v>
      </c>
      <c r="CY26" s="28" t="s">
        <v>140</v>
      </c>
      <c r="CZ26" s="30" t="s">
        <v>137</v>
      </c>
      <c r="DA26" s="30" t="s">
        <v>139</v>
      </c>
      <c r="DB26" s="30" t="s">
        <v>136</v>
      </c>
      <c r="DC26" s="28">
        <v>5.0</v>
      </c>
      <c r="DD26" s="16">
        <f t="shared" si="67"/>
        <v>15</v>
      </c>
      <c r="DE26" s="28" t="s">
        <v>136</v>
      </c>
      <c r="DF26" s="28" t="s">
        <v>139</v>
      </c>
      <c r="DG26" s="28" t="s">
        <v>139</v>
      </c>
      <c r="DH26" s="28" t="s">
        <v>139</v>
      </c>
      <c r="DI26" s="28" t="s">
        <v>136</v>
      </c>
      <c r="DJ26" s="28">
        <v>4.0</v>
      </c>
      <c r="DK26" s="16">
        <f t="shared" si="68"/>
        <v>18</v>
      </c>
      <c r="DL26" s="28" t="s">
        <v>138</v>
      </c>
      <c r="DM26" s="28" t="s">
        <v>138</v>
      </c>
      <c r="DN26" s="28" t="s">
        <v>136</v>
      </c>
      <c r="DO26" s="28" t="s">
        <v>136</v>
      </c>
      <c r="DP26" s="28" t="s">
        <v>136</v>
      </c>
      <c r="DQ26" s="16">
        <f t="shared" si="69"/>
        <v>22</v>
      </c>
      <c r="DR26" s="28" t="s">
        <v>137</v>
      </c>
      <c r="DS26" s="28" t="s">
        <v>136</v>
      </c>
      <c r="DT26" s="28" t="s">
        <v>139</v>
      </c>
      <c r="DU26" s="28" t="s">
        <v>139</v>
      </c>
      <c r="DV26" s="28" t="s">
        <v>139</v>
      </c>
      <c r="DW26" s="25">
        <f t="shared" si="70"/>
        <v>13</v>
      </c>
      <c r="DX26" s="28" t="s">
        <v>138</v>
      </c>
      <c r="DY26" s="27" t="s">
        <v>136</v>
      </c>
      <c r="DZ26" s="27" t="s">
        <v>139</v>
      </c>
      <c r="EA26" s="27" t="s">
        <v>138</v>
      </c>
      <c r="EB26" s="27" t="s">
        <v>138</v>
      </c>
      <c r="EC26" s="26">
        <v>25.0</v>
      </c>
      <c r="ED26" s="16">
        <f t="shared" si="71"/>
        <v>103</v>
      </c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</row>
    <row r="27" ht="15.75" customHeight="1">
      <c r="A27" s="27" t="s">
        <v>125</v>
      </c>
      <c r="B27" s="16">
        <f t="shared" si="1"/>
        <v>1</v>
      </c>
      <c r="C27" s="17" t="s">
        <v>37</v>
      </c>
      <c r="D27" s="35">
        <v>30.0</v>
      </c>
      <c r="E27" s="16">
        <f t="shared" si="2"/>
        <v>0</v>
      </c>
      <c r="F27" s="16">
        <f t="shared" si="72"/>
        <v>1</v>
      </c>
      <c r="G27" s="16">
        <f t="shared" si="3"/>
        <v>0</v>
      </c>
      <c r="H27" s="16">
        <f t="shared" si="4"/>
        <v>0</v>
      </c>
      <c r="I27" s="35" t="s">
        <v>12</v>
      </c>
      <c r="J27" s="16">
        <f t="shared" si="5"/>
        <v>0</v>
      </c>
      <c r="K27" s="16">
        <f t="shared" si="6"/>
        <v>0</v>
      </c>
      <c r="L27" s="16">
        <f t="shared" si="7"/>
        <v>0</v>
      </c>
      <c r="M27" s="16">
        <f t="shared" si="8"/>
        <v>1</v>
      </c>
      <c r="N27" s="16">
        <f t="shared" si="9"/>
        <v>0</v>
      </c>
      <c r="O27" s="36">
        <v>20000.0</v>
      </c>
      <c r="P27" s="21">
        <f t="shared" si="10"/>
        <v>0</v>
      </c>
      <c r="Q27" s="21">
        <f t="shared" si="11"/>
        <v>1</v>
      </c>
      <c r="R27" s="21">
        <f t="shared" si="12"/>
        <v>0</v>
      </c>
      <c r="S27" s="21">
        <f t="shared" si="13"/>
        <v>0</v>
      </c>
      <c r="T27" s="37" t="s">
        <v>127</v>
      </c>
      <c r="U27" s="21">
        <f t="shared" si="14"/>
        <v>1</v>
      </c>
      <c r="V27" s="37">
        <v>0.0</v>
      </c>
      <c r="W27" s="37">
        <v>0.0</v>
      </c>
      <c r="X27" s="37">
        <v>0.0</v>
      </c>
      <c r="Y27" s="36" t="s">
        <v>149</v>
      </c>
      <c r="Z27" s="21">
        <f t="shared" si="15"/>
        <v>0</v>
      </c>
      <c r="AA27" s="21">
        <f t="shared" si="16"/>
        <v>1</v>
      </c>
      <c r="AB27" s="21">
        <f t="shared" si="17"/>
        <v>0</v>
      </c>
      <c r="AC27" s="21">
        <f t="shared" si="18"/>
        <v>0</v>
      </c>
      <c r="AD27" s="21">
        <f t="shared" si="19"/>
        <v>0</v>
      </c>
      <c r="AE27" s="36" t="s">
        <v>31</v>
      </c>
      <c r="AF27" s="21">
        <f t="shared" si="20"/>
        <v>1</v>
      </c>
      <c r="AG27" s="21">
        <f t="shared" si="21"/>
        <v>0</v>
      </c>
      <c r="AH27" s="21">
        <f t="shared" si="22"/>
        <v>0</v>
      </c>
      <c r="AI27" s="21">
        <f t="shared" si="23"/>
        <v>0</v>
      </c>
      <c r="AJ27" s="27" t="s">
        <v>128</v>
      </c>
      <c r="AK27" s="21">
        <f t="shared" si="24"/>
        <v>1</v>
      </c>
      <c r="AL27" s="21">
        <f t="shared" si="25"/>
        <v>0</v>
      </c>
      <c r="AM27" s="21">
        <f t="shared" si="26"/>
        <v>0</v>
      </c>
      <c r="AN27" s="21">
        <f t="shared" si="27"/>
        <v>0</v>
      </c>
      <c r="AO27" s="27" t="s">
        <v>37</v>
      </c>
      <c r="AP27" s="21">
        <f t="shared" si="28"/>
        <v>1</v>
      </c>
      <c r="AQ27" s="21">
        <f t="shared" si="29"/>
        <v>0</v>
      </c>
      <c r="AR27" s="21">
        <f t="shared" si="30"/>
        <v>0</v>
      </c>
      <c r="AS27" s="21">
        <f t="shared" si="31"/>
        <v>0</v>
      </c>
      <c r="AT27" s="21">
        <f t="shared" si="32"/>
        <v>0</v>
      </c>
      <c r="AU27" s="21">
        <f t="shared" si="73"/>
        <v>0</v>
      </c>
      <c r="AV27" s="27" t="s">
        <v>44</v>
      </c>
      <c r="AW27" s="21">
        <f t="shared" si="33"/>
        <v>0</v>
      </c>
      <c r="AX27" s="21">
        <f t="shared" si="34"/>
        <v>1</v>
      </c>
      <c r="AY27" s="21">
        <f t="shared" si="35"/>
        <v>0</v>
      </c>
      <c r="AZ27" s="21">
        <f t="shared" si="36"/>
        <v>0</v>
      </c>
      <c r="BA27" s="27" t="s">
        <v>131</v>
      </c>
      <c r="BB27" s="21">
        <f t="shared" si="37"/>
        <v>1</v>
      </c>
      <c r="BC27" s="21">
        <f t="shared" si="38"/>
        <v>0</v>
      </c>
      <c r="BD27" s="21">
        <f t="shared" si="39"/>
        <v>0</v>
      </c>
      <c r="BE27" s="21">
        <f t="shared" si="40"/>
        <v>0</v>
      </c>
      <c r="BF27" s="27" t="s">
        <v>138</v>
      </c>
      <c r="BG27" s="21">
        <f t="shared" si="41"/>
        <v>0</v>
      </c>
      <c r="BH27" s="21">
        <f t="shared" si="42"/>
        <v>0</v>
      </c>
      <c r="BI27" s="21">
        <f t="shared" si="43"/>
        <v>1</v>
      </c>
      <c r="BJ27" s="27" t="s">
        <v>184</v>
      </c>
      <c r="BK27" s="21">
        <f t="shared" si="44"/>
        <v>0</v>
      </c>
      <c r="BL27" s="21">
        <f t="shared" si="45"/>
        <v>0</v>
      </c>
      <c r="BM27" s="21">
        <f t="shared" si="46"/>
        <v>1</v>
      </c>
      <c r="BN27" s="27" t="s">
        <v>185</v>
      </c>
      <c r="BO27" s="21">
        <f t="shared" si="47"/>
        <v>0</v>
      </c>
      <c r="BP27" s="21">
        <f t="shared" si="48"/>
        <v>0</v>
      </c>
      <c r="BQ27" s="21">
        <f t="shared" si="49"/>
        <v>0</v>
      </c>
      <c r="BR27" s="21">
        <f t="shared" si="50"/>
        <v>0</v>
      </c>
      <c r="BS27" s="21">
        <f t="shared" si="51"/>
        <v>1</v>
      </c>
      <c r="BT27" s="29">
        <v>0.0</v>
      </c>
      <c r="BU27" s="29">
        <v>1.0</v>
      </c>
      <c r="BV27" s="29">
        <v>0.0</v>
      </c>
      <c r="BW27" s="29">
        <v>0.0</v>
      </c>
      <c r="BX27" s="29">
        <v>0.0</v>
      </c>
      <c r="BY27" s="29">
        <v>0.0</v>
      </c>
      <c r="BZ27" s="29">
        <v>1.0</v>
      </c>
      <c r="CA27" s="29">
        <v>0.0</v>
      </c>
      <c r="CB27" s="29">
        <v>0.0</v>
      </c>
      <c r="CC27" s="27" t="s">
        <v>133</v>
      </c>
      <c r="CD27" s="21">
        <f t="shared" si="52"/>
        <v>0</v>
      </c>
      <c r="CE27" s="21">
        <f t="shared" si="53"/>
        <v>1</v>
      </c>
      <c r="CF27" s="21">
        <f t="shared" si="54"/>
        <v>0</v>
      </c>
      <c r="CG27" s="21">
        <f t="shared" si="55"/>
        <v>0</v>
      </c>
      <c r="CH27" s="21">
        <f t="shared" si="56"/>
        <v>0</v>
      </c>
      <c r="CI27" s="27" t="s">
        <v>146</v>
      </c>
      <c r="CJ27" s="21">
        <f t="shared" si="57"/>
        <v>0</v>
      </c>
      <c r="CK27" s="21">
        <f t="shared" si="58"/>
        <v>0</v>
      </c>
      <c r="CL27" s="21">
        <f t="shared" si="59"/>
        <v>1</v>
      </c>
      <c r="CM27" s="21">
        <f t="shared" si="60"/>
        <v>0</v>
      </c>
      <c r="CN27" s="27" t="s">
        <v>135</v>
      </c>
      <c r="CO27" s="21">
        <f t="shared" si="61"/>
        <v>1</v>
      </c>
      <c r="CP27" s="21">
        <f t="shared" si="62"/>
        <v>0</v>
      </c>
      <c r="CQ27" s="21">
        <f t="shared" si="63"/>
        <v>0</v>
      </c>
      <c r="CR27" s="21">
        <f t="shared" si="64"/>
        <v>0</v>
      </c>
      <c r="CS27" s="21">
        <f t="shared" si="65"/>
        <v>0</v>
      </c>
      <c r="CT27" s="28" t="s">
        <v>136</v>
      </c>
      <c r="CU27" s="28" t="s">
        <v>138</v>
      </c>
      <c r="CV27" s="29">
        <v>4.0</v>
      </c>
      <c r="CW27" s="28" t="s">
        <v>136</v>
      </c>
      <c r="CX27" s="16">
        <f t="shared" si="66"/>
        <v>17</v>
      </c>
      <c r="CY27" s="28" t="s">
        <v>136</v>
      </c>
      <c r="CZ27" s="30" t="s">
        <v>138</v>
      </c>
      <c r="DA27" s="30">
        <v>4.0</v>
      </c>
      <c r="DB27" s="30" t="s">
        <v>136</v>
      </c>
      <c r="DC27" s="28" t="s">
        <v>137</v>
      </c>
      <c r="DD27" s="16">
        <f t="shared" si="67"/>
        <v>20</v>
      </c>
      <c r="DE27" s="28" t="s">
        <v>140</v>
      </c>
      <c r="DF27" s="28" t="s">
        <v>139</v>
      </c>
      <c r="DG27" s="28" t="s">
        <v>136</v>
      </c>
      <c r="DH27" s="29">
        <v>4.0</v>
      </c>
      <c r="DI27" s="29">
        <v>4.0</v>
      </c>
      <c r="DJ27" s="28" t="s">
        <v>140</v>
      </c>
      <c r="DK27" s="16">
        <f t="shared" si="68"/>
        <v>16</v>
      </c>
      <c r="DL27" s="29">
        <v>4.0</v>
      </c>
      <c r="DM27" s="28" t="s">
        <v>136</v>
      </c>
      <c r="DN27" s="28" t="s">
        <v>136</v>
      </c>
      <c r="DO27" s="29">
        <v>5.0</v>
      </c>
      <c r="DP27" s="29">
        <v>5.0</v>
      </c>
      <c r="DQ27" s="16">
        <f t="shared" si="69"/>
        <v>22</v>
      </c>
      <c r="DR27" s="28" t="s">
        <v>136</v>
      </c>
      <c r="DS27" s="28" t="s">
        <v>139</v>
      </c>
      <c r="DT27" s="28" t="s">
        <v>137</v>
      </c>
      <c r="DU27" s="28" t="s">
        <v>139</v>
      </c>
      <c r="DV27" s="28" t="s">
        <v>136</v>
      </c>
      <c r="DW27" s="25">
        <f t="shared" si="70"/>
        <v>15</v>
      </c>
      <c r="DX27" s="28" t="s">
        <v>136</v>
      </c>
      <c r="DY27" s="27" t="s">
        <v>138</v>
      </c>
      <c r="DZ27" s="27" t="s">
        <v>140</v>
      </c>
      <c r="EA27" s="27" t="s">
        <v>140</v>
      </c>
      <c r="EB27" s="27" t="s">
        <v>139</v>
      </c>
      <c r="EC27" s="26">
        <v>24.0</v>
      </c>
      <c r="ED27" s="16">
        <f t="shared" si="71"/>
        <v>114</v>
      </c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</row>
    <row r="28" ht="15.75" customHeight="1">
      <c r="A28" s="36" t="s">
        <v>194</v>
      </c>
      <c r="B28" s="16">
        <f t="shared" si="1"/>
        <v>0</v>
      </c>
      <c r="C28" s="17" t="s">
        <v>37</v>
      </c>
      <c r="D28" s="35">
        <v>26.0</v>
      </c>
      <c r="E28" s="16">
        <f t="shared" si="2"/>
        <v>0</v>
      </c>
      <c r="F28" s="16">
        <f t="shared" si="72"/>
        <v>1</v>
      </c>
      <c r="G28" s="16">
        <f t="shared" si="3"/>
        <v>0</v>
      </c>
      <c r="H28" s="16">
        <f t="shared" si="4"/>
        <v>0</v>
      </c>
      <c r="I28" s="35" t="s">
        <v>158</v>
      </c>
      <c r="J28" s="16">
        <f t="shared" si="5"/>
        <v>0</v>
      </c>
      <c r="K28" s="16">
        <f t="shared" si="6"/>
        <v>0</v>
      </c>
      <c r="L28" s="16">
        <f t="shared" si="7"/>
        <v>0</v>
      </c>
      <c r="M28" s="16">
        <f t="shared" si="8"/>
        <v>0</v>
      </c>
      <c r="N28" s="16">
        <f t="shared" si="9"/>
        <v>1</v>
      </c>
      <c r="O28" s="36">
        <v>40000.0</v>
      </c>
      <c r="P28" s="21">
        <f t="shared" si="10"/>
        <v>0</v>
      </c>
      <c r="Q28" s="21">
        <f t="shared" si="11"/>
        <v>0</v>
      </c>
      <c r="R28" s="21">
        <f t="shared" si="12"/>
        <v>1</v>
      </c>
      <c r="S28" s="21">
        <f t="shared" si="13"/>
        <v>0</v>
      </c>
      <c r="T28" s="37" t="s">
        <v>159</v>
      </c>
      <c r="U28" s="21">
        <f t="shared" si="14"/>
        <v>0</v>
      </c>
      <c r="V28" s="37">
        <v>1.0</v>
      </c>
      <c r="W28" s="37">
        <v>1.0</v>
      </c>
      <c r="X28" s="37">
        <v>1.0</v>
      </c>
      <c r="Y28" s="37" t="s">
        <v>26</v>
      </c>
      <c r="Z28" s="21">
        <f t="shared" si="15"/>
        <v>0</v>
      </c>
      <c r="AA28" s="21">
        <f t="shared" si="16"/>
        <v>1</v>
      </c>
      <c r="AB28" s="21">
        <f t="shared" si="17"/>
        <v>0</v>
      </c>
      <c r="AC28" s="21">
        <f t="shared" si="18"/>
        <v>0</v>
      </c>
      <c r="AD28" s="21">
        <f t="shared" si="19"/>
        <v>0</v>
      </c>
      <c r="AE28" s="36" t="s">
        <v>191</v>
      </c>
      <c r="AF28" s="21">
        <f t="shared" si="20"/>
        <v>0</v>
      </c>
      <c r="AG28" s="21">
        <f t="shared" si="21"/>
        <v>0</v>
      </c>
      <c r="AH28" s="21">
        <f t="shared" si="22"/>
        <v>0</v>
      </c>
      <c r="AI28" s="21">
        <f t="shared" si="23"/>
        <v>1</v>
      </c>
      <c r="AJ28" s="27" t="s">
        <v>162</v>
      </c>
      <c r="AK28" s="21">
        <f t="shared" si="24"/>
        <v>0</v>
      </c>
      <c r="AL28" s="21">
        <f t="shared" si="25"/>
        <v>0</v>
      </c>
      <c r="AM28" s="21">
        <f t="shared" si="26"/>
        <v>0</v>
      </c>
      <c r="AN28" s="21">
        <f t="shared" si="27"/>
        <v>1</v>
      </c>
      <c r="AO28" s="27" t="s">
        <v>37</v>
      </c>
      <c r="AP28" s="21">
        <f t="shared" si="28"/>
        <v>1</v>
      </c>
      <c r="AQ28" s="21">
        <f t="shared" si="29"/>
        <v>0</v>
      </c>
      <c r="AR28" s="21">
        <f t="shared" si="30"/>
        <v>0</v>
      </c>
      <c r="AS28" s="21">
        <f t="shared" si="31"/>
        <v>0</v>
      </c>
      <c r="AT28" s="21">
        <f t="shared" si="32"/>
        <v>0</v>
      </c>
      <c r="AU28" s="21">
        <f t="shared" si="73"/>
        <v>0</v>
      </c>
      <c r="AV28" s="27" t="s">
        <v>44</v>
      </c>
      <c r="AW28" s="21">
        <f t="shared" si="33"/>
        <v>0</v>
      </c>
      <c r="AX28" s="21">
        <f t="shared" si="34"/>
        <v>1</v>
      </c>
      <c r="AY28" s="21">
        <f t="shared" si="35"/>
        <v>0</v>
      </c>
      <c r="AZ28" s="21">
        <f t="shared" si="36"/>
        <v>0</v>
      </c>
      <c r="BA28" s="27" t="s">
        <v>131</v>
      </c>
      <c r="BB28" s="21">
        <f t="shared" si="37"/>
        <v>1</v>
      </c>
      <c r="BC28" s="21">
        <f t="shared" si="38"/>
        <v>0</v>
      </c>
      <c r="BD28" s="21">
        <f t="shared" si="39"/>
        <v>0</v>
      </c>
      <c r="BE28" s="21">
        <f t="shared" si="40"/>
        <v>0</v>
      </c>
      <c r="BF28" s="27">
        <v>5.0</v>
      </c>
      <c r="BG28" s="21">
        <f t="shared" si="41"/>
        <v>0</v>
      </c>
      <c r="BH28" s="21">
        <f t="shared" si="42"/>
        <v>1</v>
      </c>
      <c r="BI28" s="21">
        <f t="shared" si="43"/>
        <v>0</v>
      </c>
      <c r="BJ28" s="27">
        <v>800.0</v>
      </c>
      <c r="BK28" s="21">
        <f t="shared" si="44"/>
        <v>1</v>
      </c>
      <c r="BL28" s="21">
        <f t="shared" si="45"/>
        <v>0</v>
      </c>
      <c r="BM28" s="21">
        <f t="shared" si="46"/>
        <v>0</v>
      </c>
      <c r="BN28" s="29" t="s">
        <v>132</v>
      </c>
      <c r="BO28" s="21">
        <f t="shared" si="47"/>
        <v>0</v>
      </c>
      <c r="BP28" s="21">
        <f t="shared" si="48"/>
        <v>0</v>
      </c>
      <c r="BQ28" s="21">
        <f t="shared" si="49"/>
        <v>1</v>
      </c>
      <c r="BR28" s="21">
        <f t="shared" si="50"/>
        <v>0</v>
      </c>
      <c r="BS28" s="21">
        <f t="shared" si="51"/>
        <v>0</v>
      </c>
      <c r="BT28" s="29">
        <v>1.0</v>
      </c>
      <c r="BU28" s="29">
        <v>0.0</v>
      </c>
      <c r="BV28" s="29">
        <v>0.0</v>
      </c>
      <c r="BW28" s="29">
        <v>1.0</v>
      </c>
      <c r="BX28" s="29">
        <v>1.0</v>
      </c>
      <c r="BY28" s="29">
        <v>1.0</v>
      </c>
      <c r="BZ28" s="29">
        <v>0.0</v>
      </c>
      <c r="CA28" s="29">
        <v>0.0</v>
      </c>
      <c r="CB28" s="29">
        <v>1.0</v>
      </c>
      <c r="CC28" s="27" t="s">
        <v>133</v>
      </c>
      <c r="CD28" s="21">
        <f t="shared" si="52"/>
        <v>0</v>
      </c>
      <c r="CE28" s="21">
        <f t="shared" si="53"/>
        <v>1</v>
      </c>
      <c r="CF28" s="21">
        <f t="shared" si="54"/>
        <v>0</v>
      </c>
      <c r="CG28" s="21">
        <f t="shared" si="55"/>
        <v>0</v>
      </c>
      <c r="CH28" s="21">
        <f t="shared" si="56"/>
        <v>0</v>
      </c>
      <c r="CI28" s="27" t="s">
        <v>134</v>
      </c>
      <c r="CJ28" s="21">
        <f t="shared" si="57"/>
        <v>0</v>
      </c>
      <c r="CK28" s="21">
        <f t="shared" si="58"/>
        <v>0</v>
      </c>
      <c r="CL28" s="21">
        <f t="shared" si="59"/>
        <v>0</v>
      </c>
      <c r="CM28" s="21">
        <f t="shared" si="60"/>
        <v>1</v>
      </c>
      <c r="CN28" s="27" t="s">
        <v>135</v>
      </c>
      <c r="CO28" s="21">
        <f t="shared" si="61"/>
        <v>1</v>
      </c>
      <c r="CP28" s="21">
        <f t="shared" si="62"/>
        <v>0</v>
      </c>
      <c r="CQ28" s="21">
        <f t="shared" si="63"/>
        <v>0</v>
      </c>
      <c r="CR28" s="21">
        <f t="shared" si="64"/>
        <v>0</v>
      </c>
      <c r="CS28" s="21">
        <f t="shared" si="65"/>
        <v>0</v>
      </c>
      <c r="CT28" s="28" t="s">
        <v>137</v>
      </c>
      <c r="CU28" s="29">
        <v>2.0</v>
      </c>
      <c r="CV28" s="28" t="s">
        <v>137</v>
      </c>
      <c r="CW28" s="28" t="s">
        <v>140</v>
      </c>
      <c r="CX28" s="16">
        <f t="shared" si="66"/>
        <v>9</v>
      </c>
      <c r="CY28" s="28" t="s">
        <v>137</v>
      </c>
      <c r="CZ28" s="31">
        <v>3.0</v>
      </c>
      <c r="DA28" s="30" t="s">
        <v>137</v>
      </c>
      <c r="DB28" s="30" t="s">
        <v>140</v>
      </c>
      <c r="DC28" s="28">
        <v>3.0</v>
      </c>
      <c r="DD28" s="16">
        <f t="shared" si="67"/>
        <v>13</v>
      </c>
      <c r="DE28" s="28" t="s">
        <v>140</v>
      </c>
      <c r="DF28" s="29">
        <v>3.0</v>
      </c>
      <c r="DG28" s="28" t="s">
        <v>139</v>
      </c>
      <c r="DH28" s="29">
        <v>1.0</v>
      </c>
      <c r="DI28" s="29">
        <v>2.0</v>
      </c>
      <c r="DJ28" s="28" t="s">
        <v>139</v>
      </c>
      <c r="DK28" s="16">
        <f t="shared" si="68"/>
        <v>11</v>
      </c>
      <c r="DL28" s="28" t="s">
        <v>136</v>
      </c>
      <c r="DM28" s="28" t="s">
        <v>137</v>
      </c>
      <c r="DN28" s="29">
        <v>3.0</v>
      </c>
      <c r="DO28" s="29">
        <v>2.0</v>
      </c>
      <c r="DP28" s="29">
        <v>2.0</v>
      </c>
      <c r="DQ28" s="16">
        <f t="shared" si="69"/>
        <v>14</v>
      </c>
      <c r="DR28" s="28" t="s">
        <v>139</v>
      </c>
      <c r="DS28" s="28" t="s">
        <v>140</v>
      </c>
      <c r="DT28" s="28" t="s">
        <v>140</v>
      </c>
      <c r="DU28" s="28" t="s">
        <v>140</v>
      </c>
      <c r="DV28" s="28" t="s">
        <v>139</v>
      </c>
      <c r="DW28" s="25">
        <f t="shared" si="70"/>
        <v>7</v>
      </c>
      <c r="DX28" s="28" t="s">
        <v>139</v>
      </c>
      <c r="DY28" s="29">
        <v>2.0</v>
      </c>
      <c r="DZ28" s="29">
        <v>2.0</v>
      </c>
      <c r="EA28" s="27" t="s">
        <v>139</v>
      </c>
      <c r="EB28" s="27" t="s">
        <v>139</v>
      </c>
      <c r="EC28" s="26">
        <v>21.0</v>
      </c>
      <c r="ED28" s="16">
        <f t="shared" si="71"/>
        <v>75</v>
      </c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</row>
    <row r="29" ht="15.75" customHeight="1">
      <c r="A29" s="36" t="s">
        <v>194</v>
      </c>
      <c r="B29" s="16">
        <f t="shared" si="1"/>
        <v>0</v>
      </c>
      <c r="C29" s="17" t="s">
        <v>37</v>
      </c>
      <c r="D29" s="35">
        <v>49.0</v>
      </c>
      <c r="E29" s="16">
        <f t="shared" si="2"/>
        <v>0</v>
      </c>
      <c r="F29" s="16">
        <f t="shared" si="72"/>
        <v>0</v>
      </c>
      <c r="G29" s="16">
        <f t="shared" si="3"/>
        <v>1</v>
      </c>
      <c r="H29" s="16">
        <f t="shared" si="4"/>
        <v>0</v>
      </c>
      <c r="I29" s="35" t="s">
        <v>11</v>
      </c>
      <c r="J29" s="16">
        <f t="shared" si="5"/>
        <v>0</v>
      </c>
      <c r="K29" s="16">
        <f t="shared" si="6"/>
        <v>0</v>
      </c>
      <c r="L29" s="16">
        <f t="shared" si="7"/>
        <v>1</v>
      </c>
      <c r="M29" s="16">
        <f t="shared" si="8"/>
        <v>0</v>
      </c>
      <c r="N29" s="16">
        <f t="shared" si="9"/>
        <v>0</v>
      </c>
      <c r="O29" s="36">
        <v>40000.0</v>
      </c>
      <c r="P29" s="21">
        <f t="shared" si="10"/>
        <v>0</v>
      </c>
      <c r="Q29" s="21">
        <f t="shared" si="11"/>
        <v>0</v>
      </c>
      <c r="R29" s="21">
        <f t="shared" si="12"/>
        <v>1</v>
      </c>
      <c r="S29" s="21">
        <f t="shared" si="13"/>
        <v>0</v>
      </c>
      <c r="T29" s="37" t="s">
        <v>127</v>
      </c>
      <c r="U29" s="21">
        <f t="shared" si="14"/>
        <v>1</v>
      </c>
      <c r="V29" s="37">
        <v>0.0</v>
      </c>
      <c r="W29" s="37">
        <v>0.0</v>
      </c>
      <c r="X29" s="37">
        <v>0.0</v>
      </c>
      <c r="Y29" s="36" t="s">
        <v>25</v>
      </c>
      <c r="Z29" s="21">
        <f t="shared" si="15"/>
        <v>1</v>
      </c>
      <c r="AA29" s="21">
        <f t="shared" si="16"/>
        <v>0</v>
      </c>
      <c r="AB29" s="21">
        <f t="shared" si="17"/>
        <v>0</v>
      </c>
      <c r="AC29" s="21">
        <f t="shared" si="18"/>
        <v>0</v>
      </c>
      <c r="AD29" s="21">
        <f t="shared" si="19"/>
        <v>0</v>
      </c>
      <c r="AE29" s="36" t="s">
        <v>191</v>
      </c>
      <c r="AF29" s="21">
        <f t="shared" si="20"/>
        <v>0</v>
      </c>
      <c r="AG29" s="21">
        <f t="shared" si="21"/>
        <v>0</v>
      </c>
      <c r="AH29" s="21">
        <f t="shared" si="22"/>
        <v>0</v>
      </c>
      <c r="AI29" s="21">
        <f t="shared" si="23"/>
        <v>1</v>
      </c>
      <c r="AJ29" s="27" t="s">
        <v>32</v>
      </c>
      <c r="AK29" s="21">
        <f t="shared" si="24"/>
        <v>0</v>
      </c>
      <c r="AL29" s="21">
        <f t="shared" si="25"/>
        <v>0</v>
      </c>
      <c r="AM29" s="21">
        <f t="shared" si="26"/>
        <v>1</v>
      </c>
      <c r="AN29" s="21">
        <f t="shared" si="27"/>
        <v>0</v>
      </c>
      <c r="AO29" s="27" t="s">
        <v>37</v>
      </c>
      <c r="AP29" s="21">
        <f t="shared" si="28"/>
        <v>1</v>
      </c>
      <c r="AQ29" s="21">
        <f t="shared" si="29"/>
        <v>0</v>
      </c>
      <c r="AR29" s="21">
        <f t="shared" si="30"/>
        <v>0</v>
      </c>
      <c r="AS29" s="21">
        <f t="shared" si="31"/>
        <v>0</v>
      </c>
      <c r="AT29" s="21">
        <f t="shared" si="32"/>
        <v>0</v>
      </c>
      <c r="AU29" s="21">
        <f t="shared" si="73"/>
        <v>0</v>
      </c>
      <c r="AV29" s="27" t="s">
        <v>130</v>
      </c>
      <c r="AW29" s="21">
        <f t="shared" si="33"/>
        <v>1</v>
      </c>
      <c r="AX29" s="21">
        <f t="shared" si="34"/>
        <v>0</v>
      </c>
      <c r="AY29" s="21">
        <f t="shared" si="35"/>
        <v>0</v>
      </c>
      <c r="AZ29" s="21">
        <f t="shared" si="36"/>
        <v>0</v>
      </c>
      <c r="BA29" s="27" t="s">
        <v>131</v>
      </c>
      <c r="BB29" s="21">
        <f t="shared" si="37"/>
        <v>1</v>
      </c>
      <c r="BC29" s="21">
        <f t="shared" si="38"/>
        <v>0</v>
      </c>
      <c r="BD29" s="21">
        <f t="shared" si="39"/>
        <v>0</v>
      </c>
      <c r="BE29" s="21">
        <f t="shared" si="40"/>
        <v>0</v>
      </c>
      <c r="BF29" s="27" t="s">
        <v>136</v>
      </c>
      <c r="BG29" s="21">
        <f t="shared" si="41"/>
        <v>0</v>
      </c>
      <c r="BH29" s="21">
        <f t="shared" si="42"/>
        <v>0</v>
      </c>
      <c r="BI29" s="21">
        <f t="shared" si="43"/>
        <v>1</v>
      </c>
      <c r="BJ29" s="27" t="s">
        <v>145</v>
      </c>
      <c r="BK29" s="21">
        <f t="shared" si="44"/>
        <v>0</v>
      </c>
      <c r="BL29" s="21">
        <f t="shared" si="45"/>
        <v>0</v>
      </c>
      <c r="BM29" s="21">
        <f t="shared" si="46"/>
        <v>1</v>
      </c>
      <c r="BN29" s="29" t="s">
        <v>132</v>
      </c>
      <c r="BO29" s="21">
        <f t="shared" si="47"/>
        <v>0</v>
      </c>
      <c r="BP29" s="21">
        <f t="shared" si="48"/>
        <v>0</v>
      </c>
      <c r="BQ29" s="21">
        <f t="shared" si="49"/>
        <v>1</v>
      </c>
      <c r="BR29" s="21">
        <f t="shared" si="50"/>
        <v>0</v>
      </c>
      <c r="BS29" s="21">
        <f t="shared" si="51"/>
        <v>0</v>
      </c>
      <c r="BT29" s="29">
        <v>0.0</v>
      </c>
      <c r="BU29" s="29">
        <v>0.0</v>
      </c>
      <c r="BV29" s="29">
        <v>0.0</v>
      </c>
      <c r="BW29" s="29">
        <v>0.0</v>
      </c>
      <c r="BX29" s="29">
        <v>0.0</v>
      </c>
      <c r="BY29" s="29">
        <v>0.0</v>
      </c>
      <c r="BZ29" s="29">
        <v>0.0</v>
      </c>
      <c r="CA29" s="29">
        <v>1.0</v>
      </c>
      <c r="CB29" s="29">
        <v>0.0</v>
      </c>
      <c r="CC29" s="27" t="s">
        <v>133</v>
      </c>
      <c r="CD29" s="21">
        <f t="shared" si="52"/>
        <v>0</v>
      </c>
      <c r="CE29" s="21">
        <f t="shared" si="53"/>
        <v>1</v>
      </c>
      <c r="CF29" s="21">
        <f t="shared" si="54"/>
        <v>0</v>
      </c>
      <c r="CG29" s="21">
        <f t="shared" si="55"/>
        <v>0</v>
      </c>
      <c r="CH29" s="21">
        <f t="shared" si="56"/>
        <v>0</v>
      </c>
      <c r="CI29" s="27" t="s">
        <v>146</v>
      </c>
      <c r="CJ29" s="21">
        <f t="shared" si="57"/>
        <v>0</v>
      </c>
      <c r="CK29" s="21">
        <f t="shared" si="58"/>
        <v>0</v>
      </c>
      <c r="CL29" s="21">
        <f t="shared" si="59"/>
        <v>1</v>
      </c>
      <c r="CM29" s="21">
        <f t="shared" si="60"/>
        <v>0</v>
      </c>
      <c r="CN29" s="27" t="s">
        <v>147</v>
      </c>
      <c r="CO29" s="21">
        <f t="shared" si="61"/>
        <v>0</v>
      </c>
      <c r="CP29" s="21">
        <f t="shared" si="62"/>
        <v>0</v>
      </c>
      <c r="CQ29" s="21">
        <f t="shared" si="63"/>
        <v>0</v>
      </c>
      <c r="CR29" s="21">
        <f t="shared" si="64"/>
        <v>0</v>
      </c>
      <c r="CS29" s="21">
        <f t="shared" si="65"/>
        <v>1</v>
      </c>
      <c r="CT29" s="29">
        <v>4.0</v>
      </c>
      <c r="CU29" s="29">
        <v>4.0</v>
      </c>
      <c r="CV29" s="28" t="s">
        <v>136</v>
      </c>
      <c r="CW29" s="29">
        <v>3.0</v>
      </c>
      <c r="CX29" s="16">
        <f t="shared" si="66"/>
        <v>15</v>
      </c>
      <c r="CY29" s="28">
        <v>4.0</v>
      </c>
      <c r="CZ29" s="30">
        <v>4.0</v>
      </c>
      <c r="DA29" s="30" t="s">
        <v>136</v>
      </c>
      <c r="DB29" s="30">
        <v>3.0</v>
      </c>
      <c r="DC29" s="29">
        <v>4.0</v>
      </c>
      <c r="DD29" s="16">
        <f t="shared" si="67"/>
        <v>19</v>
      </c>
      <c r="DE29" s="29">
        <v>3.0</v>
      </c>
      <c r="DF29" s="29">
        <v>3.0</v>
      </c>
      <c r="DG29" s="29">
        <v>3.0</v>
      </c>
      <c r="DH29" s="29">
        <v>4.0</v>
      </c>
      <c r="DI29" s="29">
        <v>3.0</v>
      </c>
      <c r="DJ29" s="28" t="s">
        <v>138</v>
      </c>
      <c r="DK29" s="16">
        <f t="shared" si="68"/>
        <v>21</v>
      </c>
      <c r="DL29" s="29">
        <v>2.0</v>
      </c>
      <c r="DM29" s="28" t="s">
        <v>139</v>
      </c>
      <c r="DN29" s="29">
        <v>2.0</v>
      </c>
      <c r="DO29" s="35">
        <v>3.0</v>
      </c>
      <c r="DP29" s="28" t="s">
        <v>139</v>
      </c>
      <c r="DQ29" s="16">
        <f t="shared" si="69"/>
        <v>11</v>
      </c>
      <c r="DR29" s="29">
        <v>3.0</v>
      </c>
      <c r="DS29" s="28" t="s">
        <v>139</v>
      </c>
      <c r="DT29" s="29">
        <v>3.0</v>
      </c>
      <c r="DU29" s="29">
        <v>3.0</v>
      </c>
      <c r="DV29" s="28" t="s">
        <v>137</v>
      </c>
      <c r="DW29" s="25">
        <f t="shared" si="70"/>
        <v>14</v>
      </c>
      <c r="DX29" s="29">
        <v>1.0</v>
      </c>
      <c r="DY29" s="29">
        <v>1.0</v>
      </c>
      <c r="DZ29" s="27" t="s">
        <v>137</v>
      </c>
      <c r="EA29" s="29">
        <v>2.0</v>
      </c>
      <c r="EB29" s="29">
        <v>3.0</v>
      </c>
      <c r="EC29" s="26">
        <v>22.0</v>
      </c>
      <c r="ED29" s="16">
        <f t="shared" si="71"/>
        <v>102</v>
      </c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</row>
    <row r="30" ht="15.75" customHeight="1">
      <c r="A30" s="36" t="s">
        <v>194</v>
      </c>
      <c r="B30" s="16">
        <f t="shared" si="1"/>
        <v>0</v>
      </c>
      <c r="C30" s="17" t="s">
        <v>37</v>
      </c>
      <c r="D30" s="37">
        <v>62.0</v>
      </c>
      <c r="E30" s="16">
        <f t="shared" si="2"/>
        <v>0</v>
      </c>
      <c r="F30" s="16">
        <f t="shared" si="72"/>
        <v>0</v>
      </c>
      <c r="G30" s="16">
        <f t="shared" si="3"/>
        <v>0</v>
      </c>
      <c r="H30" s="16">
        <f t="shared" si="4"/>
        <v>1</v>
      </c>
      <c r="I30" s="35" t="s">
        <v>12</v>
      </c>
      <c r="J30" s="16">
        <f t="shared" si="5"/>
        <v>0</v>
      </c>
      <c r="K30" s="16">
        <f t="shared" si="6"/>
        <v>0</v>
      </c>
      <c r="L30" s="16">
        <f t="shared" si="7"/>
        <v>0</v>
      </c>
      <c r="M30" s="16">
        <f t="shared" si="8"/>
        <v>1</v>
      </c>
      <c r="N30" s="16">
        <f t="shared" si="9"/>
        <v>0</v>
      </c>
      <c r="O30" s="36">
        <v>25000.0</v>
      </c>
      <c r="P30" s="21">
        <f t="shared" si="10"/>
        <v>0</v>
      </c>
      <c r="Q30" s="21">
        <f t="shared" si="11"/>
        <v>1</v>
      </c>
      <c r="R30" s="21">
        <f t="shared" si="12"/>
        <v>0</v>
      </c>
      <c r="S30" s="21">
        <f t="shared" si="13"/>
        <v>0</v>
      </c>
      <c r="T30" s="37" t="s">
        <v>127</v>
      </c>
      <c r="U30" s="21">
        <f t="shared" si="14"/>
        <v>1</v>
      </c>
      <c r="V30" s="37">
        <v>0.0</v>
      </c>
      <c r="W30" s="37">
        <v>0.0</v>
      </c>
      <c r="X30" s="37">
        <v>0.0</v>
      </c>
      <c r="Y30" s="36" t="s">
        <v>195</v>
      </c>
      <c r="Z30" s="21">
        <f t="shared" si="15"/>
        <v>0</v>
      </c>
      <c r="AA30" s="21">
        <f t="shared" si="16"/>
        <v>0</v>
      </c>
      <c r="AB30" s="21">
        <f t="shared" si="17"/>
        <v>0</v>
      </c>
      <c r="AC30" s="21">
        <f t="shared" si="18"/>
        <v>0</v>
      </c>
      <c r="AD30" s="21">
        <f t="shared" si="19"/>
        <v>1</v>
      </c>
      <c r="AE30" s="36" t="s">
        <v>32</v>
      </c>
      <c r="AF30" s="21">
        <f t="shared" si="20"/>
        <v>0</v>
      </c>
      <c r="AG30" s="21">
        <f t="shared" si="21"/>
        <v>1</v>
      </c>
      <c r="AH30" s="21">
        <f t="shared" si="22"/>
        <v>0</v>
      </c>
      <c r="AI30" s="21">
        <f t="shared" si="23"/>
        <v>0</v>
      </c>
      <c r="AJ30" s="27" t="s">
        <v>32</v>
      </c>
      <c r="AK30" s="21">
        <f t="shared" si="24"/>
        <v>0</v>
      </c>
      <c r="AL30" s="21">
        <f t="shared" si="25"/>
        <v>0</v>
      </c>
      <c r="AM30" s="21">
        <f t="shared" si="26"/>
        <v>1</v>
      </c>
      <c r="AN30" s="21">
        <f t="shared" si="27"/>
        <v>0</v>
      </c>
      <c r="AO30" s="27" t="s">
        <v>144</v>
      </c>
      <c r="AP30" s="21">
        <f t="shared" si="28"/>
        <v>0</v>
      </c>
      <c r="AQ30" s="21">
        <f t="shared" si="29"/>
        <v>0</v>
      </c>
      <c r="AR30" s="21">
        <f t="shared" si="30"/>
        <v>0</v>
      </c>
      <c r="AS30" s="21">
        <f t="shared" si="31"/>
        <v>0</v>
      </c>
      <c r="AT30" s="21">
        <f t="shared" si="32"/>
        <v>0</v>
      </c>
      <c r="AU30" s="21">
        <f t="shared" si="73"/>
        <v>1</v>
      </c>
      <c r="AV30" s="27" t="s">
        <v>45</v>
      </c>
      <c r="AW30" s="21">
        <f t="shared" si="33"/>
        <v>0</v>
      </c>
      <c r="AX30" s="21">
        <f t="shared" si="34"/>
        <v>0</v>
      </c>
      <c r="AY30" s="21">
        <f t="shared" si="35"/>
        <v>1</v>
      </c>
      <c r="AZ30" s="21">
        <f t="shared" si="36"/>
        <v>0</v>
      </c>
      <c r="BA30" s="27" t="s">
        <v>175</v>
      </c>
      <c r="BB30" s="21">
        <f t="shared" si="37"/>
        <v>0</v>
      </c>
      <c r="BC30" s="21">
        <f t="shared" si="38"/>
        <v>0</v>
      </c>
      <c r="BD30" s="21">
        <f t="shared" si="39"/>
        <v>0</v>
      </c>
      <c r="BE30" s="21">
        <f t="shared" si="40"/>
        <v>1</v>
      </c>
      <c r="BF30" s="27" t="s">
        <v>150</v>
      </c>
      <c r="BG30" s="21">
        <f t="shared" si="41"/>
        <v>0</v>
      </c>
      <c r="BH30" s="21">
        <f t="shared" si="42"/>
        <v>0</v>
      </c>
      <c r="BI30" s="21">
        <f t="shared" si="43"/>
        <v>1</v>
      </c>
      <c r="BJ30" s="29">
        <v>800.0</v>
      </c>
      <c r="BK30" s="21">
        <f t="shared" si="44"/>
        <v>1</v>
      </c>
      <c r="BL30" s="21">
        <f t="shared" si="45"/>
        <v>0</v>
      </c>
      <c r="BM30" s="21">
        <f t="shared" si="46"/>
        <v>0</v>
      </c>
      <c r="BN30" s="27" t="s">
        <v>151</v>
      </c>
      <c r="BO30" s="21">
        <f t="shared" si="47"/>
        <v>0</v>
      </c>
      <c r="BP30" s="21">
        <f t="shared" si="48"/>
        <v>1</v>
      </c>
      <c r="BQ30" s="21">
        <f t="shared" si="49"/>
        <v>0</v>
      </c>
      <c r="BR30" s="21">
        <f t="shared" si="50"/>
        <v>0</v>
      </c>
      <c r="BS30" s="21">
        <f t="shared" si="51"/>
        <v>0</v>
      </c>
      <c r="BT30" s="29">
        <v>0.0</v>
      </c>
      <c r="BU30" s="29">
        <v>0.0</v>
      </c>
      <c r="BV30" s="29">
        <v>1.0</v>
      </c>
      <c r="BW30" s="29">
        <v>1.0</v>
      </c>
      <c r="BX30" s="29">
        <v>0.0</v>
      </c>
      <c r="BY30" s="29">
        <v>1.0</v>
      </c>
      <c r="BZ30" s="29">
        <v>0.0</v>
      </c>
      <c r="CA30" s="29">
        <v>0.0</v>
      </c>
      <c r="CB30" s="29">
        <v>1.0</v>
      </c>
      <c r="CC30" s="27" t="s">
        <v>133</v>
      </c>
      <c r="CD30" s="21">
        <f t="shared" si="52"/>
        <v>0</v>
      </c>
      <c r="CE30" s="21">
        <f t="shared" si="53"/>
        <v>1</v>
      </c>
      <c r="CF30" s="21">
        <f t="shared" si="54"/>
        <v>0</v>
      </c>
      <c r="CG30" s="21">
        <f t="shared" si="55"/>
        <v>0</v>
      </c>
      <c r="CH30" s="21">
        <f t="shared" si="56"/>
        <v>0</v>
      </c>
      <c r="CI30" s="27" t="s">
        <v>152</v>
      </c>
      <c r="CJ30" s="21">
        <f t="shared" si="57"/>
        <v>0</v>
      </c>
      <c r="CK30" s="21">
        <f t="shared" si="58"/>
        <v>0</v>
      </c>
      <c r="CL30" s="21">
        <f t="shared" si="59"/>
        <v>0</v>
      </c>
      <c r="CM30" s="21">
        <f t="shared" si="60"/>
        <v>1</v>
      </c>
      <c r="CN30" s="27" t="s">
        <v>135</v>
      </c>
      <c r="CO30" s="21">
        <f t="shared" si="61"/>
        <v>1</v>
      </c>
      <c r="CP30" s="21">
        <f t="shared" si="62"/>
        <v>0</v>
      </c>
      <c r="CQ30" s="21">
        <f t="shared" si="63"/>
        <v>0</v>
      </c>
      <c r="CR30" s="21">
        <f t="shared" si="64"/>
        <v>0</v>
      </c>
      <c r="CS30" s="21">
        <f t="shared" si="65"/>
        <v>0</v>
      </c>
      <c r="CT30" s="28" t="s">
        <v>136</v>
      </c>
      <c r="CU30" s="28" t="s">
        <v>136</v>
      </c>
      <c r="CV30" s="28" t="s">
        <v>139</v>
      </c>
      <c r="CW30" s="28" t="s">
        <v>136</v>
      </c>
      <c r="CX30" s="16">
        <f t="shared" si="66"/>
        <v>14</v>
      </c>
      <c r="CY30" s="28" t="s">
        <v>136</v>
      </c>
      <c r="CZ30" s="30" t="s">
        <v>136</v>
      </c>
      <c r="DA30" s="30" t="s">
        <v>139</v>
      </c>
      <c r="DB30" s="30" t="s">
        <v>136</v>
      </c>
      <c r="DC30" s="28" t="s">
        <v>137</v>
      </c>
      <c r="DD30" s="16">
        <f t="shared" si="67"/>
        <v>17</v>
      </c>
      <c r="DE30" s="28" t="s">
        <v>138</v>
      </c>
      <c r="DF30" s="28" t="s">
        <v>136</v>
      </c>
      <c r="DG30" s="29">
        <v>4.0</v>
      </c>
      <c r="DH30" s="29">
        <v>4.0</v>
      </c>
      <c r="DI30" s="29">
        <v>5.0</v>
      </c>
      <c r="DJ30" s="29">
        <v>4.0</v>
      </c>
      <c r="DK30" s="16">
        <f t="shared" si="68"/>
        <v>26</v>
      </c>
      <c r="DL30" s="28" t="s">
        <v>137</v>
      </c>
      <c r="DM30" s="29">
        <v>2.0</v>
      </c>
      <c r="DN30" s="29">
        <v>3.0</v>
      </c>
      <c r="DO30" s="29">
        <v>3.0</v>
      </c>
      <c r="DP30" s="29">
        <v>2.0</v>
      </c>
      <c r="DQ30" s="16">
        <f t="shared" si="69"/>
        <v>13</v>
      </c>
      <c r="DR30" s="28" t="s">
        <v>139</v>
      </c>
      <c r="DS30" s="28" t="s">
        <v>140</v>
      </c>
      <c r="DT30" s="28" t="s">
        <v>137</v>
      </c>
      <c r="DU30" s="28" t="s">
        <v>139</v>
      </c>
      <c r="DV30" s="28" t="s">
        <v>136</v>
      </c>
      <c r="DW30" s="25">
        <f t="shared" si="70"/>
        <v>12</v>
      </c>
      <c r="DX30" s="28" t="s">
        <v>136</v>
      </c>
      <c r="DY30" s="27" t="s">
        <v>136</v>
      </c>
      <c r="DZ30" s="27" t="s">
        <v>136</v>
      </c>
      <c r="EA30" s="27" t="s">
        <v>137</v>
      </c>
      <c r="EB30" s="27" t="s">
        <v>136</v>
      </c>
      <c r="EC30" s="26">
        <v>17.0</v>
      </c>
      <c r="ED30" s="16">
        <f t="shared" si="71"/>
        <v>99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</row>
    <row r="31" ht="15.75" customHeight="1">
      <c r="A31" s="36" t="s">
        <v>194</v>
      </c>
      <c r="B31" s="16">
        <f t="shared" si="1"/>
        <v>0</v>
      </c>
      <c r="C31" s="17" t="s">
        <v>37</v>
      </c>
      <c r="D31" s="35">
        <v>36.0</v>
      </c>
      <c r="E31" s="16">
        <f t="shared" si="2"/>
        <v>0</v>
      </c>
      <c r="F31" s="16">
        <f t="shared" si="72"/>
        <v>1</v>
      </c>
      <c r="G31" s="16">
        <f t="shared" si="3"/>
        <v>0</v>
      </c>
      <c r="H31" s="16">
        <f t="shared" si="4"/>
        <v>0</v>
      </c>
      <c r="I31" s="35" t="s">
        <v>12</v>
      </c>
      <c r="J31" s="16">
        <f t="shared" si="5"/>
        <v>0</v>
      </c>
      <c r="K31" s="16">
        <f t="shared" si="6"/>
        <v>0</v>
      </c>
      <c r="L31" s="16">
        <f t="shared" si="7"/>
        <v>0</v>
      </c>
      <c r="M31" s="16">
        <f t="shared" si="8"/>
        <v>1</v>
      </c>
      <c r="N31" s="16">
        <f t="shared" si="9"/>
        <v>0</v>
      </c>
      <c r="O31" s="36">
        <v>30000.0</v>
      </c>
      <c r="P31" s="21">
        <f t="shared" si="10"/>
        <v>0</v>
      </c>
      <c r="Q31" s="21">
        <f t="shared" si="11"/>
        <v>0</v>
      </c>
      <c r="R31" s="21">
        <f t="shared" si="12"/>
        <v>1</v>
      </c>
      <c r="S31" s="21">
        <f t="shared" si="13"/>
        <v>0</v>
      </c>
      <c r="T31" s="37" t="s">
        <v>127</v>
      </c>
      <c r="U31" s="21">
        <f t="shared" si="14"/>
        <v>1</v>
      </c>
      <c r="V31" s="37">
        <v>0.0</v>
      </c>
      <c r="W31" s="37">
        <v>0.0</v>
      </c>
      <c r="X31" s="37">
        <v>0.0</v>
      </c>
      <c r="Y31" s="36" t="s">
        <v>149</v>
      </c>
      <c r="Z31" s="21">
        <f t="shared" si="15"/>
        <v>0</v>
      </c>
      <c r="AA31" s="21">
        <f t="shared" si="16"/>
        <v>1</v>
      </c>
      <c r="AB31" s="21">
        <f t="shared" si="17"/>
        <v>0</v>
      </c>
      <c r="AC31" s="21">
        <f t="shared" si="18"/>
        <v>0</v>
      </c>
      <c r="AD31" s="21">
        <f t="shared" si="19"/>
        <v>0</v>
      </c>
      <c r="AE31" s="36" t="s">
        <v>31</v>
      </c>
      <c r="AF31" s="21">
        <f t="shared" si="20"/>
        <v>1</v>
      </c>
      <c r="AG31" s="21">
        <f t="shared" si="21"/>
        <v>0</v>
      </c>
      <c r="AH31" s="21">
        <f t="shared" si="22"/>
        <v>0</v>
      </c>
      <c r="AI31" s="21">
        <f t="shared" si="23"/>
        <v>0</v>
      </c>
      <c r="AJ31" s="27" t="s">
        <v>32</v>
      </c>
      <c r="AK31" s="21">
        <f t="shared" si="24"/>
        <v>0</v>
      </c>
      <c r="AL31" s="21">
        <f t="shared" si="25"/>
        <v>0</v>
      </c>
      <c r="AM31" s="21">
        <f t="shared" si="26"/>
        <v>1</v>
      </c>
      <c r="AN31" s="21">
        <f t="shared" si="27"/>
        <v>0</v>
      </c>
      <c r="AO31" s="27" t="s">
        <v>37</v>
      </c>
      <c r="AP31" s="21">
        <f t="shared" si="28"/>
        <v>1</v>
      </c>
      <c r="AQ31" s="21">
        <f t="shared" si="29"/>
        <v>0</v>
      </c>
      <c r="AR31" s="21">
        <f t="shared" si="30"/>
        <v>0</v>
      </c>
      <c r="AS31" s="21">
        <f t="shared" si="31"/>
        <v>0</v>
      </c>
      <c r="AT31" s="21">
        <f t="shared" si="32"/>
        <v>0</v>
      </c>
      <c r="AU31" s="21">
        <f t="shared" si="73"/>
        <v>0</v>
      </c>
      <c r="AV31" s="27" t="s">
        <v>130</v>
      </c>
      <c r="AW31" s="21">
        <f t="shared" si="33"/>
        <v>1</v>
      </c>
      <c r="AX31" s="21">
        <f t="shared" si="34"/>
        <v>0</v>
      </c>
      <c r="AY31" s="21">
        <f t="shared" si="35"/>
        <v>0</v>
      </c>
      <c r="AZ31" s="21">
        <f t="shared" si="36"/>
        <v>0</v>
      </c>
      <c r="BA31" s="27" t="s">
        <v>37</v>
      </c>
      <c r="BB31" s="21">
        <f t="shared" si="37"/>
        <v>0</v>
      </c>
      <c r="BC31" s="21">
        <f t="shared" si="38"/>
        <v>1</v>
      </c>
      <c r="BD31" s="21">
        <f t="shared" si="39"/>
        <v>0</v>
      </c>
      <c r="BE31" s="21">
        <f t="shared" si="40"/>
        <v>0</v>
      </c>
      <c r="BF31" s="27" t="s">
        <v>155</v>
      </c>
      <c r="BG31" s="21">
        <f t="shared" si="41"/>
        <v>0</v>
      </c>
      <c r="BH31" s="21">
        <f t="shared" si="42"/>
        <v>0</v>
      </c>
      <c r="BI31" s="21">
        <f t="shared" si="43"/>
        <v>1</v>
      </c>
      <c r="BJ31" s="29">
        <v>1500.0</v>
      </c>
      <c r="BK31" s="21">
        <f t="shared" si="44"/>
        <v>0</v>
      </c>
      <c r="BL31" s="21">
        <f t="shared" si="45"/>
        <v>1</v>
      </c>
      <c r="BM31" s="21">
        <f t="shared" si="46"/>
        <v>0</v>
      </c>
      <c r="BN31" s="29" t="s">
        <v>156</v>
      </c>
      <c r="BO31" s="21">
        <f t="shared" si="47"/>
        <v>0</v>
      </c>
      <c r="BP31" s="21">
        <f t="shared" si="48"/>
        <v>0</v>
      </c>
      <c r="BQ31" s="21">
        <f t="shared" si="49"/>
        <v>0</v>
      </c>
      <c r="BR31" s="21">
        <f t="shared" si="50"/>
        <v>1</v>
      </c>
      <c r="BS31" s="21">
        <f t="shared" si="51"/>
        <v>0</v>
      </c>
      <c r="BT31" s="29">
        <v>0.0</v>
      </c>
      <c r="BU31" s="29">
        <v>0.0</v>
      </c>
      <c r="BV31" s="29">
        <v>0.0</v>
      </c>
      <c r="BW31" s="29">
        <v>0.0</v>
      </c>
      <c r="BX31" s="29">
        <v>1.0</v>
      </c>
      <c r="BY31" s="29">
        <v>1.0</v>
      </c>
      <c r="BZ31" s="29">
        <v>1.0</v>
      </c>
      <c r="CA31" s="29">
        <v>0.0</v>
      </c>
      <c r="CB31" s="29">
        <v>1.0</v>
      </c>
      <c r="CC31" s="27" t="s">
        <v>133</v>
      </c>
      <c r="CD31" s="21">
        <f t="shared" si="52"/>
        <v>0</v>
      </c>
      <c r="CE31" s="21">
        <f t="shared" si="53"/>
        <v>1</v>
      </c>
      <c r="CF31" s="21">
        <f t="shared" si="54"/>
        <v>0</v>
      </c>
      <c r="CG31" s="21">
        <f t="shared" si="55"/>
        <v>0</v>
      </c>
      <c r="CH31" s="21">
        <f t="shared" si="56"/>
        <v>0</v>
      </c>
      <c r="CI31" s="27" t="s">
        <v>157</v>
      </c>
      <c r="CJ31" s="21">
        <f t="shared" si="57"/>
        <v>0</v>
      </c>
      <c r="CK31" s="21">
        <f t="shared" si="58"/>
        <v>1</v>
      </c>
      <c r="CL31" s="21">
        <f t="shared" si="59"/>
        <v>0</v>
      </c>
      <c r="CM31" s="21">
        <f t="shared" si="60"/>
        <v>0</v>
      </c>
      <c r="CN31" s="27" t="s">
        <v>135</v>
      </c>
      <c r="CO31" s="21">
        <f t="shared" si="61"/>
        <v>1</v>
      </c>
      <c r="CP31" s="21">
        <f t="shared" si="62"/>
        <v>0</v>
      </c>
      <c r="CQ31" s="21">
        <f t="shared" si="63"/>
        <v>0</v>
      </c>
      <c r="CR31" s="21">
        <f t="shared" si="64"/>
        <v>0</v>
      </c>
      <c r="CS31" s="21">
        <f t="shared" si="65"/>
        <v>0</v>
      </c>
      <c r="CT31" s="29">
        <v>3.0</v>
      </c>
      <c r="CU31" s="29">
        <v>4.0</v>
      </c>
      <c r="CV31" s="28" t="s">
        <v>136</v>
      </c>
      <c r="CW31" s="29">
        <v>5.0</v>
      </c>
      <c r="CX31" s="16">
        <f t="shared" si="66"/>
        <v>16</v>
      </c>
      <c r="CY31" s="28">
        <v>3.0</v>
      </c>
      <c r="CZ31" s="30">
        <v>4.0</v>
      </c>
      <c r="DA31" s="30" t="s">
        <v>136</v>
      </c>
      <c r="DB31" s="30">
        <v>5.0</v>
      </c>
      <c r="DC31" s="28" t="s">
        <v>136</v>
      </c>
      <c r="DD31" s="16">
        <f t="shared" si="67"/>
        <v>20</v>
      </c>
      <c r="DE31" s="28" t="s">
        <v>140</v>
      </c>
      <c r="DF31" s="28" t="s">
        <v>139</v>
      </c>
      <c r="DG31" s="28" t="s">
        <v>137</v>
      </c>
      <c r="DH31" s="28">
        <v>4.0</v>
      </c>
      <c r="DI31" s="28" t="s">
        <v>140</v>
      </c>
      <c r="DJ31" s="29">
        <v>3.0</v>
      </c>
      <c r="DK31" s="16">
        <f t="shared" si="68"/>
        <v>14</v>
      </c>
      <c r="DL31" s="29">
        <v>2.0</v>
      </c>
      <c r="DM31" s="29">
        <v>2.0</v>
      </c>
      <c r="DN31" s="29">
        <v>3.0</v>
      </c>
      <c r="DO31" s="29">
        <v>1.0</v>
      </c>
      <c r="DP31" s="29">
        <v>1.0</v>
      </c>
      <c r="DQ31" s="16">
        <f t="shared" si="69"/>
        <v>9</v>
      </c>
      <c r="DR31" s="28" t="s">
        <v>139</v>
      </c>
      <c r="DS31" s="28" t="s">
        <v>140</v>
      </c>
      <c r="DT31" s="28" t="s">
        <v>140</v>
      </c>
      <c r="DU31" s="28" t="s">
        <v>139</v>
      </c>
      <c r="DV31" s="28" t="s">
        <v>138</v>
      </c>
      <c r="DW31" s="25">
        <f t="shared" si="70"/>
        <v>11</v>
      </c>
      <c r="DX31" s="29">
        <v>2.0</v>
      </c>
      <c r="DY31" s="29">
        <v>2.0</v>
      </c>
      <c r="DZ31" s="29">
        <v>2.0</v>
      </c>
      <c r="EA31" s="29">
        <v>3.0</v>
      </c>
      <c r="EB31" s="29">
        <v>3.0</v>
      </c>
      <c r="EC31" s="26">
        <v>18.0</v>
      </c>
      <c r="ED31" s="16">
        <f t="shared" si="71"/>
        <v>88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</row>
    <row r="32" ht="15.75" customHeight="1">
      <c r="A32" s="36" t="s">
        <v>194</v>
      </c>
      <c r="B32" s="16">
        <f t="shared" si="1"/>
        <v>0</v>
      </c>
      <c r="C32" s="17" t="s">
        <v>37</v>
      </c>
      <c r="D32" s="35">
        <v>35.0</v>
      </c>
      <c r="E32" s="16">
        <f t="shared" si="2"/>
        <v>0</v>
      </c>
      <c r="F32" s="16">
        <f t="shared" si="72"/>
        <v>1</v>
      </c>
      <c r="G32" s="16">
        <f t="shared" si="3"/>
        <v>0</v>
      </c>
      <c r="H32" s="16">
        <f t="shared" si="4"/>
        <v>0</v>
      </c>
      <c r="I32" s="35" t="s">
        <v>12</v>
      </c>
      <c r="J32" s="16">
        <f t="shared" si="5"/>
        <v>0</v>
      </c>
      <c r="K32" s="16">
        <f t="shared" si="6"/>
        <v>0</v>
      </c>
      <c r="L32" s="16">
        <f t="shared" si="7"/>
        <v>0</v>
      </c>
      <c r="M32" s="16">
        <f t="shared" si="8"/>
        <v>1</v>
      </c>
      <c r="N32" s="16">
        <f t="shared" si="9"/>
        <v>0</v>
      </c>
      <c r="O32" s="36">
        <v>10000.0</v>
      </c>
      <c r="P32" s="21">
        <f t="shared" si="10"/>
        <v>1</v>
      </c>
      <c r="Q32" s="21">
        <f t="shared" si="11"/>
        <v>0</v>
      </c>
      <c r="R32" s="21">
        <f t="shared" si="12"/>
        <v>0</v>
      </c>
      <c r="S32" s="21">
        <f t="shared" si="13"/>
        <v>0</v>
      </c>
      <c r="T32" s="37" t="s">
        <v>127</v>
      </c>
      <c r="U32" s="21">
        <f t="shared" si="14"/>
        <v>1</v>
      </c>
      <c r="V32" s="37">
        <v>0.0</v>
      </c>
      <c r="W32" s="37">
        <v>0.0</v>
      </c>
      <c r="X32" s="37">
        <v>0.0</v>
      </c>
      <c r="Y32" s="36" t="s">
        <v>25</v>
      </c>
      <c r="Z32" s="21">
        <f t="shared" si="15"/>
        <v>1</v>
      </c>
      <c r="AA32" s="21">
        <f t="shared" si="16"/>
        <v>0</v>
      </c>
      <c r="AB32" s="21">
        <f t="shared" si="17"/>
        <v>0</v>
      </c>
      <c r="AC32" s="21">
        <f t="shared" si="18"/>
        <v>0</v>
      </c>
      <c r="AD32" s="21">
        <f t="shared" si="19"/>
        <v>0</v>
      </c>
      <c r="AE32" s="36" t="s">
        <v>31</v>
      </c>
      <c r="AF32" s="21">
        <f t="shared" si="20"/>
        <v>1</v>
      </c>
      <c r="AG32" s="21">
        <f t="shared" si="21"/>
        <v>0</v>
      </c>
      <c r="AH32" s="21">
        <f t="shared" si="22"/>
        <v>0</v>
      </c>
      <c r="AI32" s="21">
        <f t="shared" si="23"/>
        <v>0</v>
      </c>
      <c r="AJ32" s="27" t="s">
        <v>32</v>
      </c>
      <c r="AK32" s="21">
        <f t="shared" si="24"/>
        <v>0</v>
      </c>
      <c r="AL32" s="21">
        <f t="shared" si="25"/>
        <v>0</v>
      </c>
      <c r="AM32" s="21">
        <f t="shared" si="26"/>
        <v>1</v>
      </c>
      <c r="AN32" s="21">
        <f t="shared" si="27"/>
        <v>0</v>
      </c>
      <c r="AO32" s="27" t="s">
        <v>154</v>
      </c>
      <c r="AP32" s="21">
        <f t="shared" si="28"/>
        <v>0</v>
      </c>
      <c r="AQ32" s="21">
        <f t="shared" si="29"/>
        <v>0</v>
      </c>
      <c r="AR32" s="21">
        <f t="shared" si="30"/>
        <v>0</v>
      </c>
      <c r="AS32" s="21">
        <f t="shared" si="31"/>
        <v>0</v>
      </c>
      <c r="AT32" s="21">
        <f t="shared" si="32"/>
        <v>0</v>
      </c>
      <c r="AU32" s="21">
        <f t="shared" si="73"/>
        <v>1</v>
      </c>
      <c r="AV32" s="27" t="s">
        <v>130</v>
      </c>
      <c r="AW32" s="21">
        <f t="shared" si="33"/>
        <v>1</v>
      </c>
      <c r="AX32" s="21">
        <f t="shared" si="34"/>
        <v>0</v>
      </c>
      <c r="AY32" s="21">
        <f t="shared" si="35"/>
        <v>0</v>
      </c>
      <c r="AZ32" s="21">
        <f t="shared" si="36"/>
        <v>0</v>
      </c>
      <c r="BA32" s="27" t="s">
        <v>175</v>
      </c>
      <c r="BB32" s="21">
        <f t="shared" si="37"/>
        <v>0</v>
      </c>
      <c r="BC32" s="21">
        <f t="shared" si="38"/>
        <v>0</v>
      </c>
      <c r="BD32" s="21">
        <f t="shared" si="39"/>
        <v>0</v>
      </c>
      <c r="BE32" s="21">
        <f t="shared" si="40"/>
        <v>1</v>
      </c>
      <c r="BF32" s="27" t="s">
        <v>150</v>
      </c>
      <c r="BG32" s="21">
        <f t="shared" si="41"/>
        <v>0</v>
      </c>
      <c r="BH32" s="21">
        <f t="shared" si="42"/>
        <v>0</v>
      </c>
      <c r="BI32" s="21">
        <f t="shared" si="43"/>
        <v>1</v>
      </c>
      <c r="BJ32" s="29">
        <v>1500.0</v>
      </c>
      <c r="BK32" s="21">
        <f t="shared" si="44"/>
        <v>0</v>
      </c>
      <c r="BL32" s="21">
        <f t="shared" si="45"/>
        <v>1</v>
      </c>
      <c r="BM32" s="21">
        <f t="shared" si="46"/>
        <v>0</v>
      </c>
      <c r="BN32" s="29" t="s">
        <v>132</v>
      </c>
      <c r="BO32" s="21">
        <f t="shared" si="47"/>
        <v>0</v>
      </c>
      <c r="BP32" s="21">
        <f t="shared" si="48"/>
        <v>0</v>
      </c>
      <c r="BQ32" s="21">
        <f t="shared" si="49"/>
        <v>1</v>
      </c>
      <c r="BR32" s="21">
        <f t="shared" si="50"/>
        <v>0</v>
      </c>
      <c r="BS32" s="21">
        <f t="shared" si="51"/>
        <v>0</v>
      </c>
      <c r="BT32" s="29">
        <v>0.0</v>
      </c>
      <c r="BU32" s="29">
        <v>0.0</v>
      </c>
      <c r="BV32" s="29">
        <v>1.0</v>
      </c>
      <c r="BW32" s="29">
        <v>0.0</v>
      </c>
      <c r="BX32" s="29">
        <v>0.0</v>
      </c>
      <c r="BY32" s="29">
        <v>0.0</v>
      </c>
      <c r="BZ32" s="29">
        <v>0.0</v>
      </c>
      <c r="CA32" s="29">
        <v>0.0</v>
      </c>
      <c r="CB32" s="29">
        <v>1.0</v>
      </c>
      <c r="CC32" s="27" t="s">
        <v>164</v>
      </c>
      <c r="CD32" s="21">
        <f t="shared" si="52"/>
        <v>0</v>
      </c>
      <c r="CE32" s="21">
        <f t="shared" si="53"/>
        <v>0</v>
      </c>
      <c r="CF32" s="21">
        <f t="shared" si="54"/>
        <v>1</v>
      </c>
      <c r="CG32" s="21">
        <f t="shared" si="55"/>
        <v>0</v>
      </c>
      <c r="CH32" s="21">
        <f t="shared" si="56"/>
        <v>0</v>
      </c>
      <c r="CI32" s="27" t="s">
        <v>165</v>
      </c>
      <c r="CJ32" s="21">
        <f t="shared" si="57"/>
        <v>0</v>
      </c>
      <c r="CK32" s="21">
        <f t="shared" si="58"/>
        <v>0</v>
      </c>
      <c r="CL32" s="21">
        <f t="shared" si="59"/>
        <v>0</v>
      </c>
      <c r="CM32" s="21">
        <f t="shared" si="60"/>
        <v>1</v>
      </c>
      <c r="CN32" s="27" t="s">
        <v>135</v>
      </c>
      <c r="CO32" s="21">
        <f t="shared" si="61"/>
        <v>1</v>
      </c>
      <c r="CP32" s="21">
        <f t="shared" si="62"/>
        <v>0</v>
      </c>
      <c r="CQ32" s="21">
        <f t="shared" si="63"/>
        <v>0</v>
      </c>
      <c r="CR32" s="21">
        <f t="shared" si="64"/>
        <v>0</v>
      </c>
      <c r="CS32" s="21">
        <f t="shared" si="65"/>
        <v>0</v>
      </c>
      <c r="CT32" s="28" t="s">
        <v>136</v>
      </c>
      <c r="CU32" s="28" t="s">
        <v>136</v>
      </c>
      <c r="CV32" s="29">
        <v>4.0</v>
      </c>
      <c r="CW32" s="29">
        <v>4.0</v>
      </c>
      <c r="CX32" s="16">
        <f t="shared" si="66"/>
        <v>16</v>
      </c>
      <c r="CY32" s="28" t="s">
        <v>136</v>
      </c>
      <c r="CZ32" s="30" t="s">
        <v>136</v>
      </c>
      <c r="DA32" s="30">
        <v>4.0</v>
      </c>
      <c r="DB32" s="30">
        <v>4.0</v>
      </c>
      <c r="DC32" s="29">
        <v>5.0</v>
      </c>
      <c r="DD32" s="16">
        <f t="shared" si="67"/>
        <v>21</v>
      </c>
      <c r="DE32" s="28" t="s">
        <v>136</v>
      </c>
      <c r="DF32" s="28" t="s">
        <v>136</v>
      </c>
      <c r="DG32" s="28" t="s">
        <v>139</v>
      </c>
      <c r="DH32" s="28" t="s">
        <v>140</v>
      </c>
      <c r="DI32" s="28" t="s">
        <v>139</v>
      </c>
      <c r="DJ32" s="28">
        <v>3.0</v>
      </c>
      <c r="DK32" s="16">
        <f t="shared" si="68"/>
        <v>16</v>
      </c>
      <c r="DL32" s="29">
        <v>1.0</v>
      </c>
      <c r="DM32" s="29">
        <v>1.0</v>
      </c>
      <c r="DN32" s="29">
        <v>1.0</v>
      </c>
      <c r="DO32" s="28" t="s">
        <v>139</v>
      </c>
      <c r="DP32" s="28" t="s">
        <v>139</v>
      </c>
      <c r="DQ32" s="16">
        <f t="shared" si="69"/>
        <v>7</v>
      </c>
      <c r="DR32" s="28" t="s">
        <v>139</v>
      </c>
      <c r="DS32" s="28" t="s">
        <v>140</v>
      </c>
      <c r="DT32" s="28" t="s">
        <v>139</v>
      </c>
      <c r="DU32" s="28" t="s">
        <v>139</v>
      </c>
      <c r="DV32" s="28" t="s">
        <v>138</v>
      </c>
      <c r="DW32" s="25">
        <f t="shared" si="70"/>
        <v>12</v>
      </c>
      <c r="DX32" s="28" t="s">
        <v>137</v>
      </c>
      <c r="DY32" s="27" t="s">
        <v>136</v>
      </c>
      <c r="DZ32" s="27" t="s">
        <v>139</v>
      </c>
      <c r="EA32" s="27" t="s">
        <v>139</v>
      </c>
      <c r="EB32" s="27" t="s">
        <v>137</v>
      </c>
      <c r="EC32" s="26">
        <v>11.0</v>
      </c>
      <c r="ED32" s="16">
        <f t="shared" si="71"/>
        <v>83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</row>
    <row r="33" ht="15.75" customHeight="1">
      <c r="A33" s="36" t="s">
        <v>194</v>
      </c>
      <c r="B33" s="16">
        <f t="shared" si="1"/>
        <v>0</v>
      </c>
      <c r="C33" s="17" t="s">
        <v>37</v>
      </c>
      <c r="D33" s="35">
        <v>49.0</v>
      </c>
      <c r="E33" s="16">
        <f t="shared" si="2"/>
        <v>0</v>
      </c>
      <c r="F33" s="16">
        <f t="shared" si="72"/>
        <v>0</v>
      </c>
      <c r="G33" s="16">
        <f t="shared" si="3"/>
        <v>1</v>
      </c>
      <c r="H33" s="16">
        <f t="shared" si="4"/>
        <v>0</v>
      </c>
      <c r="I33" s="35" t="s">
        <v>12</v>
      </c>
      <c r="J33" s="16">
        <f t="shared" si="5"/>
        <v>0</v>
      </c>
      <c r="K33" s="16">
        <f t="shared" si="6"/>
        <v>0</v>
      </c>
      <c r="L33" s="16">
        <f t="shared" si="7"/>
        <v>0</v>
      </c>
      <c r="M33" s="16">
        <f t="shared" si="8"/>
        <v>1</v>
      </c>
      <c r="N33" s="16">
        <f t="shared" si="9"/>
        <v>0</v>
      </c>
      <c r="O33" s="36">
        <v>10000.0</v>
      </c>
      <c r="P33" s="21">
        <f t="shared" si="10"/>
        <v>1</v>
      </c>
      <c r="Q33" s="21">
        <f t="shared" si="11"/>
        <v>0</v>
      </c>
      <c r="R33" s="21">
        <f t="shared" si="12"/>
        <v>0</v>
      </c>
      <c r="S33" s="21">
        <f t="shared" si="13"/>
        <v>0</v>
      </c>
      <c r="T33" s="37" t="s">
        <v>127</v>
      </c>
      <c r="U33" s="21">
        <f t="shared" si="14"/>
        <v>1</v>
      </c>
      <c r="V33" s="37">
        <v>0.0</v>
      </c>
      <c r="W33" s="37">
        <v>0.0</v>
      </c>
      <c r="X33" s="37">
        <v>0.0</v>
      </c>
      <c r="Y33" s="36" t="s">
        <v>25</v>
      </c>
      <c r="Z33" s="21">
        <f t="shared" si="15"/>
        <v>1</v>
      </c>
      <c r="AA33" s="21">
        <f t="shared" si="16"/>
        <v>0</v>
      </c>
      <c r="AB33" s="21">
        <f t="shared" si="17"/>
        <v>0</v>
      </c>
      <c r="AC33" s="21">
        <f t="shared" si="18"/>
        <v>0</v>
      </c>
      <c r="AD33" s="21">
        <f t="shared" si="19"/>
        <v>0</v>
      </c>
      <c r="AE33" s="36" t="s">
        <v>31</v>
      </c>
      <c r="AF33" s="21">
        <f t="shared" si="20"/>
        <v>1</v>
      </c>
      <c r="AG33" s="21">
        <f t="shared" si="21"/>
        <v>0</v>
      </c>
      <c r="AH33" s="21">
        <f t="shared" si="22"/>
        <v>0</v>
      </c>
      <c r="AI33" s="21">
        <f t="shared" si="23"/>
        <v>0</v>
      </c>
      <c r="AJ33" s="27" t="s">
        <v>32</v>
      </c>
      <c r="AK33" s="21">
        <f t="shared" si="24"/>
        <v>0</v>
      </c>
      <c r="AL33" s="21">
        <f t="shared" si="25"/>
        <v>0</v>
      </c>
      <c r="AM33" s="21">
        <f t="shared" si="26"/>
        <v>1</v>
      </c>
      <c r="AN33" s="21">
        <f t="shared" si="27"/>
        <v>0</v>
      </c>
      <c r="AO33" s="27" t="s">
        <v>37</v>
      </c>
      <c r="AP33" s="21">
        <f t="shared" si="28"/>
        <v>1</v>
      </c>
      <c r="AQ33" s="21">
        <f t="shared" si="29"/>
        <v>0</v>
      </c>
      <c r="AR33" s="21">
        <f t="shared" si="30"/>
        <v>0</v>
      </c>
      <c r="AS33" s="21">
        <f t="shared" si="31"/>
        <v>0</v>
      </c>
      <c r="AT33" s="21">
        <f t="shared" si="32"/>
        <v>0</v>
      </c>
      <c r="AU33" s="21">
        <f t="shared" si="73"/>
        <v>0</v>
      </c>
      <c r="AV33" s="27" t="s">
        <v>130</v>
      </c>
      <c r="AW33" s="21">
        <f t="shared" si="33"/>
        <v>1</v>
      </c>
      <c r="AX33" s="21">
        <f t="shared" si="34"/>
        <v>0</v>
      </c>
      <c r="AY33" s="21">
        <f t="shared" si="35"/>
        <v>0</v>
      </c>
      <c r="AZ33" s="21">
        <f t="shared" si="36"/>
        <v>0</v>
      </c>
      <c r="BA33" s="27" t="s">
        <v>182</v>
      </c>
      <c r="BB33" s="21">
        <f t="shared" si="37"/>
        <v>0</v>
      </c>
      <c r="BC33" s="21">
        <f t="shared" si="38"/>
        <v>0</v>
      </c>
      <c r="BD33" s="21">
        <f t="shared" si="39"/>
        <v>1</v>
      </c>
      <c r="BE33" s="21">
        <f t="shared" si="40"/>
        <v>0</v>
      </c>
      <c r="BF33" s="27" t="s">
        <v>136</v>
      </c>
      <c r="BG33" s="21">
        <f t="shared" si="41"/>
        <v>0</v>
      </c>
      <c r="BH33" s="21">
        <f t="shared" si="42"/>
        <v>0</v>
      </c>
      <c r="BI33" s="21">
        <f t="shared" si="43"/>
        <v>1</v>
      </c>
      <c r="BJ33" s="27" t="s">
        <v>167</v>
      </c>
      <c r="BK33" s="21">
        <f t="shared" si="44"/>
        <v>0</v>
      </c>
      <c r="BL33" s="21">
        <f t="shared" si="45"/>
        <v>0</v>
      </c>
      <c r="BM33" s="21">
        <f t="shared" si="46"/>
        <v>1</v>
      </c>
      <c r="BN33" s="29" t="s">
        <v>59</v>
      </c>
      <c r="BO33" s="21">
        <f t="shared" si="47"/>
        <v>1</v>
      </c>
      <c r="BP33" s="21">
        <f t="shared" si="48"/>
        <v>0</v>
      </c>
      <c r="BQ33" s="21">
        <f t="shared" si="49"/>
        <v>0</v>
      </c>
      <c r="BR33" s="21">
        <f t="shared" si="50"/>
        <v>0</v>
      </c>
      <c r="BS33" s="21">
        <f t="shared" si="51"/>
        <v>0</v>
      </c>
      <c r="BT33" s="29">
        <v>0.0</v>
      </c>
      <c r="BU33" s="29">
        <v>0.0</v>
      </c>
      <c r="BV33" s="29">
        <v>0.0</v>
      </c>
      <c r="BW33" s="29">
        <v>0.0</v>
      </c>
      <c r="BX33" s="29">
        <v>0.0</v>
      </c>
      <c r="BY33" s="29">
        <v>1.0</v>
      </c>
      <c r="BZ33" s="29">
        <v>1.0</v>
      </c>
      <c r="CA33" s="29">
        <v>0.0</v>
      </c>
      <c r="CB33" s="29">
        <v>1.0</v>
      </c>
      <c r="CC33" s="27" t="s">
        <v>168</v>
      </c>
      <c r="CD33" s="21">
        <f t="shared" si="52"/>
        <v>1</v>
      </c>
      <c r="CE33" s="21">
        <f t="shared" si="53"/>
        <v>0</v>
      </c>
      <c r="CF33" s="21">
        <f t="shared" si="54"/>
        <v>0</v>
      </c>
      <c r="CG33" s="21">
        <f t="shared" si="55"/>
        <v>0</v>
      </c>
      <c r="CH33" s="21">
        <f t="shared" si="56"/>
        <v>0</v>
      </c>
      <c r="CI33" s="27" t="s">
        <v>169</v>
      </c>
      <c r="CJ33" s="21">
        <f t="shared" si="57"/>
        <v>0</v>
      </c>
      <c r="CK33" s="21">
        <f t="shared" si="58"/>
        <v>0</v>
      </c>
      <c r="CL33" s="21">
        <f t="shared" si="59"/>
        <v>0</v>
      </c>
      <c r="CM33" s="21">
        <f t="shared" si="60"/>
        <v>1</v>
      </c>
      <c r="CN33" s="27" t="s">
        <v>170</v>
      </c>
      <c r="CO33" s="21">
        <f t="shared" si="61"/>
        <v>0</v>
      </c>
      <c r="CP33" s="21">
        <f t="shared" si="62"/>
        <v>1</v>
      </c>
      <c r="CQ33" s="21">
        <f t="shared" si="63"/>
        <v>0</v>
      </c>
      <c r="CR33" s="21">
        <f t="shared" si="64"/>
        <v>0</v>
      </c>
      <c r="CS33" s="21">
        <f t="shared" si="65"/>
        <v>0</v>
      </c>
      <c r="CT33" s="28" t="s">
        <v>136</v>
      </c>
      <c r="CU33" s="28" t="s">
        <v>138</v>
      </c>
      <c r="CV33" s="28" t="s">
        <v>136</v>
      </c>
      <c r="CW33" s="29">
        <v>4.0</v>
      </c>
      <c r="CX33" s="16">
        <f t="shared" si="66"/>
        <v>17</v>
      </c>
      <c r="CY33" s="28" t="s">
        <v>136</v>
      </c>
      <c r="CZ33" s="30" t="s">
        <v>138</v>
      </c>
      <c r="DA33" s="30" t="s">
        <v>136</v>
      </c>
      <c r="DB33" s="30">
        <v>4.0</v>
      </c>
      <c r="DC33" s="29">
        <v>5.0</v>
      </c>
      <c r="DD33" s="16">
        <f t="shared" si="67"/>
        <v>22</v>
      </c>
      <c r="DE33" s="28" t="s">
        <v>138</v>
      </c>
      <c r="DF33" s="28" t="s">
        <v>138</v>
      </c>
      <c r="DG33" s="28" t="s">
        <v>137</v>
      </c>
      <c r="DH33" s="28">
        <v>4.0</v>
      </c>
      <c r="DI33" s="29">
        <v>4.0</v>
      </c>
      <c r="DJ33" s="28" t="s">
        <v>137</v>
      </c>
      <c r="DK33" s="16">
        <f t="shared" si="68"/>
        <v>24</v>
      </c>
      <c r="DL33" s="29">
        <v>3.0</v>
      </c>
      <c r="DM33" s="29">
        <v>2.0</v>
      </c>
      <c r="DN33" s="29">
        <v>2.0</v>
      </c>
      <c r="DO33" s="29">
        <v>3.0</v>
      </c>
      <c r="DP33" s="29">
        <v>3.0</v>
      </c>
      <c r="DQ33" s="16">
        <f t="shared" si="69"/>
        <v>13</v>
      </c>
      <c r="DR33" s="28" t="s">
        <v>136</v>
      </c>
      <c r="DS33" s="28" t="s">
        <v>136</v>
      </c>
      <c r="DT33" s="28" t="s">
        <v>136</v>
      </c>
      <c r="DU33" s="28" t="s">
        <v>138</v>
      </c>
      <c r="DV33" s="28" t="s">
        <v>138</v>
      </c>
      <c r="DW33" s="25">
        <f t="shared" si="70"/>
        <v>22</v>
      </c>
      <c r="DX33" s="28" t="s">
        <v>138</v>
      </c>
      <c r="DY33" s="27" t="s">
        <v>137</v>
      </c>
      <c r="DZ33" s="27" t="s">
        <v>138</v>
      </c>
      <c r="EA33" s="27" t="s">
        <v>140</v>
      </c>
      <c r="EB33" s="27" t="s">
        <v>137</v>
      </c>
      <c r="EC33" s="26">
        <v>13.0</v>
      </c>
      <c r="ED33" s="16">
        <f t="shared" si="71"/>
        <v>111</v>
      </c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</row>
    <row r="34" ht="15.75" customHeight="1">
      <c r="A34" s="27" t="s">
        <v>125</v>
      </c>
      <c r="B34" s="16">
        <f t="shared" si="1"/>
        <v>1</v>
      </c>
      <c r="C34" s="17" t="s">
        <v>37</v>
      </c>
      <c r="D34" s="35">
        <v>19.0</v>
      </c>
      <c r="E34" s="16">
        <f t="shared" si="2"/>
        <v>1</v>
      </c>
      <c r="F34" s="16">
        <f t="shared" si="72"/>
        <v>0</v>
      </c>
      <c r="G34" s="16">
        <f t="shared" si="3"/>
        <v>0</v>
      </c>
      <c r="H34" s="16">
        <f t="shared" si="4"/>
        <v>0</v>
      </c>
      <c r="I34" s="35" t="s">
        <v>11</v>
      </c>
      <c r="J34" s="16">
        <f t="shared" si="5"/>
        <v>0</v>
      </c>
      <c r="K34" s="16">
        <f t="shared" si="6"/>
        <v>0</v>
      </c>
      <c r="L34" s="16">
        <f t="shared" si="7"/>
        <v>1</v>
      </c>
      <c r="M34" s="16">
        <f t="shared" si="8"/>
        <v>0</v>
      </c>
      <c r="N34" s="16">
        <f t="shared" si="9"/>
        <v>0</v>
      </c>
      <c r="O34" s="36">
        <v>20000.0</v>
      </c>
      <c r="P34" s="21">
        <f t="shared" si="10"/>
        <v>0</v>
      </c>
      <c r="Q34" s="21">
        <f t="shared" si="11"/>
        <v>1</v>
      </c>
      <c r="R34" s="21">
        <f t="shared" si="12"/>
        <v>0</v>
      </c>
      <c r="S34" s="21">
        <f t="shared" si="13"/>
        <v>0</v>
      </c>
      <c r="T34" s="37" t="s">
        <v>159</v>
      </c>
      <c r="U34" s="21">
        <f t="shared" si="14"/>
        <v>0</v>
      </c>
      <c r="V34" s="37">
        <v>0.0</v>
      </c>
      <c r="W34" s="37">
        <v>0.0</v>
      </c>
      <c r="X34" s="37">
        <v>0.0</v>
      </c>
      <c r="Y34" s="36" t="s">
        <v>27</v>
      </c>
      <c r="Z34" s="21">
        <f t="shared" si="15"/>
        <v>0</v>
      </c>
      <c r="AA34" s="21">
        <f t="shared" si="16"/>
        <v>0</v>
      </c>
      <c r="AB34" s="21">
        <f t="shared" si="17"/>
        <v>1</v>
      </c>
      <c r="AC34" s="21">
        <f t="shared" si="18"/>
        <v>0</v>
      </c>
      <c r="AD34" s="21">
        <f t="shared" si="19"/>
        <v>0</v>
      </c>
      <c r="AE34" s="36" t="s">
        <v>143</v>
      </c>
      <c r="AF34" s="21">
        <f t="shared" si="20"/>
        <v>0</v>
      </c>
      <c r="AG34" s="21">
        <f t="shared" si="21"/>
        <v>1</v>
      </c>
      <c r="AH34" s="21">
        <f t="shared" si="22"/>
        <v>0</v>
      </c>
      <c r="AI34" s="21">
        <f t="shared" si="23"/>
        <v>0</v>
      </c>
      <c r="AJ34" s="27" t="s">
        <v>191</v>
      </c>
      <c r="AK34" s="21">
        <f t="shared" si="24"/>
        <v>0</v>
      </c>
      <c r="AL34" s="21">
        <f t="shared" si="25"/>
        <v>0</v>
      </c>
      <c r="AM34" s="21">
        <f t="shared" si="26"/>
        <v>0</v>
      </c>
      <c r="AN34" s="21">
        <f t="shared" si="27"/>
        <v>1</v>
      </c>
      <c r="AO34" s="27" t="s">
        <v>38</v>
      </c>
      <c r="AP34" s="21">
        <f t="shared" si="28"/>
        <v>0</v>
      </c>
      <c r="AQ34" s="21">
        <f t="shared" si="29"/>
        <v>1</v>
      </c>
      <c r="AR34" s="21">
        <f t="shared" si="30"/>
        <v>0</v>
      </c>
      <c r="AS34" s="21">
        <f t="shared" si="31"/>
        <v>0</v>
      </c>
      <c r="AT34" s="21">
        <f t="shared" si="32"/>
        <v>0</v>
      </c>
      <c r="AU34" s="21">
        <f t="shared" si="73"/>
        <v>0</v>
      </c>
      <c r="AV34" s="27" t="s">
        <v>130</v>
      </c>
      <c r="AW34" s="21">
        <f t="shared" si="33"/>
        <v>1</v>
      </c>
      <c r="AX34" s="21">
        <f t="shared" si="34"/>
        <v>0</v>
      </c>
      <c r="AY34" s="21">
        <f t="shared" si="35"/>
        <v>0</v>
      </c>
      <c r="AZ34" s="21">
        <f t="shared" si="36"/>
        <v>0</v>
      </c>
      <c r="BA34" s="27" t="s">
        <v>37</v>
      </c>
      <c r="BB34" s="21">
        <f t="shared" si="37"/>
        <v>0</v>
      </c>
      <c r="BC34" s="21">
        <f t="shared" si="38"/>
        <v>1</v>
      </c>
      <c r="BD34" s="21">
        <f t="shared" si="39"/>
        <v>0</v>
      </c>
      <c r="BE34" s="21">
        <f t="shared" si="40"/>
        <v>0</v>
      </c>
      <c r="BF34" s="27" t="s">
        <v>138</v>
      </c>
      <c r="BG34" s="21">
        <f t="shared" si="41"/>
        <v>0</v>
      </c>
      <c r="BH34" s="21">
        <f t="shared" si="42"/>
        <v>0</v>
      </c>
      <c r="BI34" s="21">
        <f t="shared" si="43"/>
        <v>1</v>
      </c>
      <c r="BJ34" s="29">
        <v>800.0</v>
      </c>
      <c r="BK34" s="21">
        <f t="shared" si="44"/>
        <v>1</v>
      </c>
      <c r="BL34" s="21">
        <f t="shared" si="45"/>
        <v>0</v>
      </c>
      <c r="BM34" s="21">
        <f t="shared" si="46"/>
        <v>0</v>
      </c>
      <c r="BN34" s="29" t="s">
        <v>132</v>
      </c>
      <c r="BO34" s="21">
        <f t="shared" si="47"/>
        <v>0</v>
      </c>
      <c r="BP34" s="21">
        <f t="shared" si="48"/>
        <v>0</v>
      </c>
      <c r="BQ34" s="21">
        <f t="shared" si="49"/>
        <v>1</v>
      </c>
      <c r="BR34" s="21">
        <f t="shared" si="50"/>
        <v>0</v>
      </c>
      <c r="BS34" s="21">
        <f t="shared" si="51"/>
        <v>0</v>
      </c>
      <c r="BT34" s="29">
        <v>0.0</v>
      </c>
      <c r="BU34" s="29">
        <v>0.0</v>
      </c>
      <c r="BV34" s="29">
        <v>0.0</v>
      </c>
      <c r="BW34" s="29">
        <v>0.0</v>
      </c>
      <c r="BX34" s="29">
        <v>0.0</v>
      </c>
      <c r="BY34" s="29">
        <v>1.0</v>
      </c>
      <c r="BZ34" s="29">
        <v>0.0</v>
      </c>
      <c r="CA34" s="29">
        <v>0.0</v>
      </c>
      <c r="CB34" s="29">
        <v>1.0</v>
      </c>
      <c r="CC34" s="27" t="s">
        <v>164</v>
      </c>
      <c r="CD34" s="21">
        <f t="shared" si="52"/>
        <v>0</v>
      </c>
      <c r="CE34" s="21">
        <f t="shared" si="53"/>
        <v>0</v>
      </c>
      <c r="CF34" s="21">
        <f t="shared" si="54"/>
        <v>1</v>
      </c>
      <c r="CG34" s="21">
        <f t="shared" si="55"/>
        <v>0</v>
      </c>
      <c r="CH34" s="21">
        <f t="shared" si="56"/>
        <v>0</v>
      </c>
      <c r="CI34" s="27" t="s">
        <v>80</v>
      </c>
      <c r="CJ34" s="21">
        <f t="shared" si="57"/>
        <v>1</v>
      </c>
      <c r="CK34" s="21">
        <f t="shared" si="58"/>
        <v>0</v>
      </c>
      <c r="CL34" s="21">
        <f t="shared" si="59"/>
        <v>0</v>
      </c>
      <c r="CM34" s="21">
        <f t="shared" si="60"/>
        <v>0</v>
      </c>
      <c r="CN34" s="27" t="s">
        <v>170</v>
      </c>
      <c r="CO34" s="21">
        <f t="shared" si="61"/>
        <v>0</v>
      </c>
      <c r="CP34" s="21">
        <f t="shared" si="62"/>
        <v>1</v>
      </c>
      <c r="CQ34" s="21">
        <f t="shared" si="63"/>
        <v>0</v>
      </c>
      <c r="CR34" s="21">
        <f t="shared" si="64"/>
        <v>0</v>
      </c>
      <c r="CS34" s="21">
        <f t="shared" si="65"/>
        <v>0</v>
      </c>
      <c r="CT34" s="28" t="s">
        <v>139</v>
      </c>
      <c r="CU34" s="28" t="s">
        <v>139</v>
      </c>
      <c r="CV34" s="28" t="s">
        <v>138</v>
      </c>
      <c r="CW34" s="28" t="s">
        <v>139</v>
      </c>
      <c r="CX34" s="16">
        <f t="shared" si="66"/>
        <v>11</v>
      </c>
      <c r="CY34" s="29">
        <v>3.0</v>
      </c>
      <c r="CZ34" s="31">
        <v>4.0</v>
      </c>
      <c r="DA34" s="30" t="s">
        <v>138</v>
      </c>
      <c r="DB34" s="31">
        <v>3.0</v>
      </c>
      <c r="DC34" s="28" t="s">
        <v>138</v>
      </c>
      <c r="DD34" s="16">
        <f t="shared" si="67"/>
        <v>20</v>
      </c>
      <c r="DE34" s="28" t="s">
        <v>136</v>
      </c>
      <c r="DF34" s="28" t="s">
        <v>136</v>
      </c>
      <c r="DG34" s="28" t="s">
        <v>136</v>
      </c>
      <c r="DH34" s="29">
        <v>4.0</v>
      </c>
      <c r="DI34" s="28" t="s">
        <v>138</v>
      </c>
      <c r="DJ34" s="28" t="s">
        <v>138</v>
      </c>
      <c r="DK34" s="16">
        <f t="shared" si="68"/>
        <v>26</v>
      </c>
      <c r="DL34" s="28" t="s">
        <v>138</v>
      </c>
      <c r="DM34" s="28" t="s">
        <v>138</v>
      </c>
      <c r="DN34" s="28" t="s">
        <v>138</v>
      </c>
      <c r="DO34" s="28" t="s">
        <v>138</v>
      </c>
      <c r="DP34" s="28" t="s">
        <v>136</v>
      </c>
      <c r="DQ34" s="16">
        <f t="shared" si="69"/>
        <v>24</v>
      </c>
      <c r="DR34" s="28" t="s">
        <v>136</v>
      </c>
      <c r="DS34" s="28" t="s">
        <v>136</v>
      </c>
      <c r="DT34" s="28" t="s">
        <v>136</v>
      </c>
      <c r="DU34" s="28" t="s">
        <v>137</v>
      </c>
      <c r="DV34" s="28" t="s">
        <v>138</v>
      </c>
      <c r="DW34" s="25">
        <f t="shared" si="70"/>
        <v>20</v>
      </c>
      <c r="DX34" s="28" t="s">
        <v>136</v>
      </c>
      <c r="DY34" s="27" t="s">
        <v>138</v>
      </c>
      <c r="DZ34" s="27" t="s">
        <v>137</v>
      </c>
      <c r="EA34" s="27" t="s">
        <v>138</v>
      </c>
      <c r="EB34" s="27" t="s">
        <v>136</v>
      </c>
      <c r="EC34" s="26">
        <v>13.0</v>
      </c>
      <c r="ED34" s="16">
        <f t="shared" si="71"/>
        <v>114</v>
      </c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</row>
    <row r="35" ht="15.75" customHeight="1">
      <c r="A35" s="27" t="s">
        <v>125</v>
      </c>
      <c r="B35" s="16">
        <f t="shared" si="1"/>
        <v>1</v>
      </c>
      <c r="C35" s="17" t="s">
        <v>37</v>
      </c>
      <c r="D35" s="35">
        <v>23.0</v>
      </c>
      <c r="E35" s="16">
        <f t="shared" si="2"/>
        <v>0</v>
      </c>
      <c r="F35" s="16">
        <f t="shared" si="72"/>
        <v>1</v>
      </c>
      <c r="G35" s="16">
        <f t="shared" si="3"/>
        <v>0</v>
      </c>
      <c r="H35" s="16">
        <f t="shared" si="4"/>
        <v>0</v>
      </c>
      <c r="I35" s="35" t="s">
        <v>12</v>
      </c>
      <c r="J35" s="16">
        <f t="shared" si="5"/>
        <v>0</v>
      </c>
      <c r="K35" s="16">
        <f t="shared" si="6"/>
        <v>0</v>
      </c>
      <c r="L35" s="16">
        <f t="shared" si="7"/>
        <v>0</v>
      </c>
      <c r="M35" s="16">
        <f t="shared" si="8"/>
        <v>1</v>
      </c>
      <c r="N35" s="16">
        <f t="shared" si="9"/>
        <v>0</v>
      </c>
      <c r="O35" s="36">
        <v>20000.0</v>
      </c>
      <c r="P35" s="21">
        <f t="shared" si="10"/>
        <v>0</v>
      </c>
      <c r="Q35" s="21">
        <f t="shared" si="11"/>
        <v>1</v>
      </c>
      <c r="R35" s="21">
        <f t="shared" si="12"/>
        <v>0</v>
      </c>
      <c r="S35" s="21">
        <f t="shared" si="13"/>
        <v>0</v>
      </c>
      <c r="T35" s="37" t="s">
        <v>159</v>
      </c>
      <c r="U35" s="21">
        <f t="shared" si="14"/>
        <v>0</v>
      </c>
      <c r="V35" s="37">
        <v>0.0</v>
      </c>
      <c r="W35" s="37">
        <v>0.0</v>
      </c>
      <c r="X35" s="37">
        <v>0.0</v>
      </c>
      <c r="Y35" s="36" t="s">
        <v>160</v>
      </c>
      <c r="Z35" s="21">
        <f t="shared" si="15"/>
        <v>0</v>
      </c>
      <c r="AA35" s="21">
        <f t="shared" si="16"/>
        <v>0</v>
      </c>
      <c r="AB35" s="21">
        <f t="shared" si="17"/>
        <v>1</v>
      </c>
      <c r="AC35" s="21">
        <f t="shared" si="18"/>
        <v>0</v>
      </c>
      <c r="AD35" s="21">
        <f t="shared" si="19"/>
        <v>0</v>
      </c>
      <c r="AE35" s="36" t="s">
        <v>161</v>
      </c>
      <c r="AF35" s="21">
        <f t="shared" si="20"/>
        <v>0</v>
      </c>
      <c r="AG35" s="21">
        <f t="shared" si="21"/>
        <v>0</v>
      </c>
      <c r="AH35" s="21">
        <f t="shared" si="22"/>
        <v>0</v>
      </c>
      <c r="AI35" s="21">
        <f t="shared" si="23"/>
        <v>1</v>
      </c>
      <c r="AJ35" s="27" t="s">
        <v>32</v>
      </c>
      <c r="AK35" s="21">
        <f t="shared" si="24"/>
        <v>0</v>
      </c>
      <c r="AL35" s="21">
        <f t="shared" si="25"/>
        <v>0</v>
      </c>
      <c r="AM35" s="21">
        <f t="shared" si="26"/>
        <v>1</v>
      </c>
      <c r="AN35" s="21">
        <f t="shared" si="27"/>
        <v>0</v>
      </c>
      <c r="AO35" s="27" t="s">
        <v>39</v>
      </c>
      <c r="AP35" s="21">
        <f t="shared" si="28"/>
        <v>0</v>
      </c>
      <c r="AQ35" s="21">
        <f t="shared" si="29"/>
        <v>0</v>
      </c>
      <c r="AR35" s="21">
        <f t="shared" si="30"/>
        <v>1</v>
      </c>
      <c r="AS35" s="21">
        <f t="shared" si="31"/>
        <v>0</v>
      </c>
      <c r="AT35" s="21">
        <f t="shared" si="32"/>
        <v>0</v>
      </c>
      <c r="AU35" s="21">
        <f t="shared" si="73"/>
        <v>0</v>
      </c>
      <c r="AV35" s="27" t="s">
        <v>196</v>
      </c>
      <c r="AW35" s="21">
        <f t="shared" si="33"/>
        <v>0</v>
      </c>
      <c r="AX35" s="21">
        <f t="shared" si="34"/>
        <v>0</v>
      </c>
      <c r="AY35" s="21">
        <f t="shared" si="35"/>
        <v>0</v>
      </c>
      <c r="AZ35" s="21">
        <f t="shared" si="36"/>
        <v>1</v>
      </c>
      <c r="BA35" s="38" t="s">
        <v>40</v>
      </c>
      <c r="BB35" s="21">
        <f t="shared" si="37"/>
        <v>0</v>
      </c>
      <c r="BC35" s="21">
        <f t="shared" si="38"/>
        <v>0</v>
      </c>
      <c r="BD35" s="21">
        <f t="shared" si="39"/>
        <v>0</v>
      </c>
      <c r="BE35" s="21">
        <f t="shared" si="40"/>
        <v>1</v>
      </c>
      <c r="BF35" s="27" t="s">
        <v>138</v>
      </c>
      <c r="BG35" s="21">
        <f t="shared" si="41"/>
        <v>0</v>
      </c>
      <c r="BH35" s="21">
        <f t="shared" si="42"/>
        <v>0</v>
      </c>
      <c r="BI35" s="21">
        <f t="shared" si="43"/>
        <v>1</v>
      </c>
      <c r="BJ35" s="29">
        <v>1500.0</v>
      </c>
      <c r="BK35" s="21">
        <f t="shared" si="44"/>
        <v>0</v>
      </c>
      <c r="BL35" s="21">
        <f t="shared" si="45"/>
        <v>1</v>
      </c>
      <c r="BM35" s="21">
        <f t="shared" si="46"/>
        <v>0</v>
      </c>
      <c r="BN35" s="27" t="s">
        <v>151</v>
      </c>
      <c r="BO35" s="21">
        <f t="shared" si="47"/>
        <v>0</v>
      </c>
      <c r="BP35" s="21">
        <f t="shared" si="48"/>
        <v>1</v>
      </c>
      <c r="BQ35" s="21">
        <f t="shared" si="49"/>
        <v>0</v>
      </c>
      <c r="BR35" s="21">
        <f t="shared" si="50"/>
        <v>0</v>
      </c>
      <c r="BS35" s="21">
        <f t="shared" si="51"/>
        <v>0</v>
      </c>
      <c r="BT35" s="29">
        <v>0.0</v>
      </c>
      <c r="BU35" s="29">
        <v>0.0</v>
      </c>
      <c r="BV35" s="29">
        <v>0.0</v>
      </c>
      <c r="BW35" s="29">
        <v>0.0</v>
      </c>
      <c r="BX35" s="29">
        <v>0.0</v>
      </c>
      <c r="BY35" s="29">
        <v>1.0</v>
      </c>
      <c r="BZ35" s="29">
        <v>1.0</v>
      </c>
      <c r="CA35" s="29">
        <v>0.0</v>
      </c>
      <c r="CB35" s="29">
        <v>1.0</v>
      </c>
      <c r="CC35" s="27" t="s">
        <v>168</v>
      </c>
      <c r="CD35" s="21">
        <f t="shared" si="52"/>
        <v>1</v>
      </c>
      <c r="CE35" s="21">
        <f t="shared" si="53"/>
        <v>0</v>
      </c>
      <c r="CF35" s="21">
        <f t="shared" si="54"/>
        <v>0</v>
      </c>
      <c r="CG35" s="21">
        <f t="shared" si="55"/>
        <v>0</v>
      </c>
      <c r="CH35" s="21">
        <f t="shared" si="56"/>
        <v>0</v>
      </c>
      <c r="CI35" s="27" t="s">
        <v>157</v>
      </c>
      <c r="CJ35" s="21">
        <f t="shared" si="57"/>
        <v>0</v>
      </c>
      <c r="CK35" s="21">
        <f t="shared" si="58"/>
        <v>1</v>
      </c>
      <c r="CL35" s="21">
        <f t="shared" si="59"/>
        <v>0</v>
      </c>
      <c r="CM35" s="21">
        <f t="shared" si="60"/>
        <v>0</v>
      </c>
      <c r="CN35" s="27" t="s">
        <v>173</v>
      </c>
      <c r="CO35" s="21">
        <f t="shared" si="61"/>
        <v>0</v>
      </c>
      <c r="CP35" s="21">
        <f t="shared" si="62"/>
        <v>0</v>
      </c>
      <c r="CQ35" s="21">
        <f t="shared" si="63"/>
        <v>1</v>
      </c>
      <c r="CR35" s="21">
        <f t="shared" si="64"/>
        <v>0</v>
      </c>
      <c r="CS35" s="21">
        <f t="shared" si="65"/>
        <v>0</v>
      </c>
      <c r="CT35" s="29">
        <v>4.0</v>
      </c>
      <c r="CU35" s="29">
        <v>2.0</v>
      </c>
      <c r="CV35" s="29">
        <v>5.0</v>
      </c>
      <c r="CW35" s="29">
        <v>3.0</v>
      </c>
      <c r="CX35" s="16">
        <f t="shared" si="66"/>
        <v>14</v>
      </c>
      <c r="CY35" s="28">
        <v>4.0</v>
      </c>
      <c r="CZ35" s="31">
        <v>4.0</v>
      </c>
      <c r="DA35" s="30">
        <v>5.0</v>
      </c>
      <c r="DB35" s="30">
        <v>3.0</v>
      </c>
      <c r="DC35" s="28" t="s">
        <v>136</v>
      </c>
      <c r="DD35" s="16">
        <f t="shared" si="67"/>
        <v>20</v>
      </c>
      <c r="DE35" s="28" t="s">
        <v>136</v>
      </c>
      <c r="DF35" s="28" t="s">
        <v>136</v>
      </c>
      <c r="DG35" s="29">
        <v>4.0</v>
      </c>
      <c r="DH35" s="28">
        <v>5.0</v>
      </c>
      <c r="DI35" s="29">
        <v>5.0</v>
      </c>
      <c r="DJ35" s="28">
        <v>4.0</v>
      </c>
      <c r="DK35" s="16">
        <f t="shared" si="68"/>
        <v>26</v>
      </c>
      <c r="DL35" s="28" t="s">
        <v>138</v>
      </c>
      <c r="DM35" s="28" t="s">
        <v>137</v>
      </c>
      <c r="DN35" s="28" t="s">
        <v>138</v>
      </c>
      <c r="DO35" s="28" t="s">
        <v>136</v>
      </c>
      <c r="DP35" s="29">
        <v>4.0</v>
      </c>
      <c r="DQ35" s="16">
        <f t="shared" si="69"/>
        <v>21</v>
      </c>
      <c r="DR35" s="28" t="s">
        <v>138</v>
      </c>
      <c r="DS35" s="28" t="s">
        <v>138</v>
      </c>
      <c r="DT35" s="28" t="s">
        <v>136</v>
      </c>
      <c r="DU35" s="28" t="s">
        <v>136</v>
      </c>
      <c r="DV35" s="28" t="s">
        <v>138</v>
      </c>
      <c r="DW35" s="25">
        <f t="shared" si="70"/>
        <v>23</v>
      </c>
      <c r="DX35" s="28" t="s">
        <v>138</v>
      </c>
      <c r="DY35" s="27" t="s">
        <v>139</v>
      </c>
      <c r="DZ35" s="27" t="s">
        <v>139</v>
      </c>
      <c r="EA35" s="27" t="s">
        <v>139</v>
      </c>
      <c r="EB35" s="27" t="s">
        <v>140</v>
      </c>
      <c r="EC35" s="26">
        <v>17.0</v>
      </c>
      <c r="ED35" s="16">
        <f t="shared" si="71"/>
        <v>121</v>
      </c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</row>
    <row r="36" ht="15.75" customHeight="1">
      <c r="A36" s="27" t="s">
        <v>125</v>
      </c>
      <c r="B36" s="16">
        <f t="shared" si="1"/>
        <v>1</v>
      </c>
      <c r="C36" s="17" t="s">
        <v>37</v>
      </c>
      <c r="D36" s="35">
        <v>22.0</v>
      </c>
      <c r="E36" s="16">
        <f t="shared" si="2"/>
        <v>0</v>
      </c>
      <c r="F36" s="16">
        <f t="shared" si="72"/>
        <v>1</v>
      </c>
      <c r="G36" s="16">
        <f t="shared" si="3"/>
        <v>0</v>
      </c>
      <c r="H36" s="16">
        <f t="shared" si="4"/>
        <v>0</v>
      </c>
      <c r="I36" s="35" t="s">
        <v>12</v>
      </c>
      <c r="J36" s="16">
        <f t="shared" si="5"/>
        <v>0</v>
      </c>
      <c r="K36" s="16">
        <f t="shared" si="6"/>
        <v>0</v>
      </c>
      <c r="L36" s="16">
        <f t="shared" si="7"/>
        <v>0</v>
      </c>
      <c r="M36" s="16">
        <f t="shared" si="8"/>
        <v>1</v>
      </c>
      <c r="N36" s="16">
        <f t="shared" si="9"/>
        <v>0</v>
      </c>
      <c r="O36" s="36">
        <v>15000.0</v>
      </c>
      <c r="P36" s="21">
        <f t="shared" si="10"/>
        <v>0</v>
      </c>
      <c r="Q36" s="21">
        <f t="shared" si="11"/>
        <v>1</v>
      </c>
      <c r="R36" s="21">
        <f t="shared" si="12"/>
        <v>0</v>
      </c>
      <c r="S36" s="21">
        <f t="shared" si="13"/>
        <v>0</v>
      </c>
      <c r="T36" s="37" t="s">
        <v>159</v>
      </c>
      <c r="U36" s="21">
        <f t="shared" si="14"/>
        <v>0</v>
      </c>
      <c r="V36" s="37">
        <v>0.0</v>
      </c>
      <c r="W36" s="37">
        <v>0.0</v>
      </c>
      <c r="X36" s="37">
        <v>0.0</v>
      </c>
      <c r="Y36" s="36" t="s">
        <v>160</v>
      </c>
      <c r="Z36" s="21">
        <f t="shared" si="15"/>
        <v>0</v>
      </c>
      <c r="AA36" s="21">
        <f t="shared" si="16"/>
        <v>0</v>
      </c>
      <c r="AB36" s="21">
        <f t="shared" si="17"/>
        <v>1</v>
      </c>
      <c r="AC36" s="21">
        <f t="shared" si="18"/>
        <v>0</v>
      </c>
      <c r="AD36" s="21">
        <f t="shared" si="19"/>
        <v>0</v>
      </c>
      <c r="AE36" s="36" t="s">
        <v>31</v>
      </c>
      <c r="AF36" s="21">
        <f t="shared" si="20"/>
        <v>1</v>
      </c>
      <c r="AG36" s="21">
        <f t="shared" si="21"/>
        <v>0</v>
      </c>
      <c r="AH36" s="21">
        <f t="shared" si="22"/>
        <v>0</v>
      </c>
      <c r="AI36" s="21">
        <f t="shared" si="23"/>
        <v>0</v>
      </c>
      <c r="AJ36" s="27" t="s">
        <v>32</v>
      </c>
      <c r="AK36" s="21">
        <f t="shared" si="24"/>
        <v>0</v>
      </c>
      <c r="AL36" s="21">
        <f t="shared" si="25"/>
        <v>0</v>
      </c>
      <c r="AM36" s="21">
        <f t="shared" si="26"/>
        <v>1</v>
      </c>
      <c r="AN36" s="21">
        <f t="shared" si="27"/>
        <v>0</v>
      </c>
      <c r="AO36" s="27" t="s">
        <v>172</v>
      </c>
      <c r="AP36" s="21">
        <f t="shared" si="28"/>
        <v>0</v>
      </c>
      <c r="AQ36" s="21">
        <f t="shared" si="29"/>
        <v>0</v>
      </c>
      <c r="AR36" s="21">
        <f t="shared" si="30"/>
        <v>0</v>
      </c>
      <c r="AS36" s="21">
        <f t="shared" si="31"/>
        <v>0</v>
      </c>
      <c r="AT36" s="21">
        <f t="shared" si="32"/>
        <v>0</v>
      </c>
      <c r="AU36" s="21">
        <f t="shared" si="73"/>
        <v>1</v>
      </c>
      <c r="AV36" s="27" t="s">
        <v>196</v>
      </c>
      <c r="AW36" s="21">
        <f t="shared" si="33"/>
        <v>0</v>
      </c>
      <c r="AX36" s="21">
        <f t="shared" si="34"/>
        <v>0</v>
      </c>
      <c r="AY36" s="21">
        <f t="shared" si="35"/>
        <v>0</v>
      </c>
      <c r="AZ36" s="21">
        <f t="shared" si="36"/>
        <v>1</v>
      </c>
      <c r="BA36" s="38" t="s">
        <v>131</v>
      </c>
      <c r="BB36" s="21">
        <f t="shared" si="37"/>
        <v>1</v>
      </c>
      <c r="BC36" s="21">
        <f t="shared" si="38"/>
        <v>0</v>
      </c>
      <c r="BD36" s="21">
        <f t="shared" si="39"/>
        <v>0</v>
      </c>
      <c r="BE36" s="21">
        <f t="shared" si="40"/>
        <v>0</v>
      </c>
      <c r="BF36" s="27">
        <v>5.0</v>
      </c>
      <c r="BG36" s="21">
        <f t="shared" si="41"/>
        <v>0</v>
      </c>
      <c r="BH36" s="21">
        <f t="shared" si="42"/>
        <v>1</v>
      </c>
      <c r="BI36" s="21">
        <f t="shared" si="43"/>
        <v>0</v>
      </c>
      <c r="BJ36" s="29">
        <v>1500.0</v>
      </c>
      <c r="BK36" s="21">
        <f t="shared" si="44"/>
        <v>0</v>
      </c>
      <c r="BL36" s="21">
        <f t="shared" si="45"/>
        <v>1</v>
      </c>
      <c r="BM36" s="21">
        <f t="shared" si="46"/>
        <v>0</v>
      </c>
      <c r="BN36" s="29" t="s">
        <v>156</v>
      </c>
      <c r="BO36" s="21">
        <f t="shared" si="47"/>
        <v>0</v>
      </c>
      <c r="BP36" s="21">
        <f t="shared" si="48"/>
        <v>0</v>
      </c>
      <c r="BQ36" s="21">
        <f t="shared" si="49"/>
        <v>0</v>
      </c>
      <c r="BR36" s="21">
        <f t="shared" si="50"/>
        <v>1</v>
      </c>
      <c r="BS36" s="21">
        <f t="shared" si="51"/>
        <v>0</v>
      </c>
      <c r="BT36" s="29">
        <v>1.0</v>
      </c>
      <c r="BU36" s="29">
        <v>0.0</v>
      </c>
      <c r="BV36" s="29">
        <v>0.0</v>
      </c>
      <c r="BW36" s="29">
        <v>0.0</v>
      </c>
      <c r="BX36" s="29">
        <v>0.0</v>
      </c>
      <c r="BY36" s="29">
        <v>0.0</v>
      </c>
      <c r="BZ36" s="29">
        <v>0.0</v>
      </c>
      <c r="CA36" s="29">
        <v>1.0</v>
      </c>
      <c r="CB36" s="29">
        <v>1.0</v>
      </c>
      <c r="CC36" s="27" t="s">
        <v>176</v>
      </c>
      <c r="CD36" s="21">
        <f t="shared" si="52"/>
        <v>0</v>
      </c>
      <c r="CE36" s="21">
        <f t="shared" si="53"/>
        <v>0</v>
      </c>
      <c r="CF36" s="21">
        <f t="shared" si="54"/>
        <v>0</v>
      </c>
      <c r="CG36" s="21">
        <f t="shared" si="55"/>
        <v>1</v>
      </c>
      <c r="CH36" s="21">
        <f t="shared" si="56"/>
        <v>0</v>
      </c>
      <c r="CI36" s="27" t="s">
        <v>177</v>
      </c>
      <c r="CJ36" s="21">
        <f t="shared" si="57"/>
        <v>1</v>
      </c>
      <c r="CK36" s="21">
        <f t="shared" si="58"/>
        <v>0</v>
      </c>
      <c r="CL36" s="21">
        <f t="shared" si="59"/>
        <v>0</v>
      </c>
      <c r="CM36" s="21">
        <f t="shared" si="60"/>
        <v>0</v>
      </c>
      <c r="CN36" s="27" t="s">
        <v>178</v>
      </c>
      <c r="CO36" s="21">
        <f t="shared" si="61"/>
        <v>0</v>
      </c>
      <c r="CP36" s="21">
        <f t="shared" si="62"/>
        <v>0</v>
      </c>
      <c r="CQ36" s="21">
        <f t="shared" si="63"/>
        <v>0</v>
      </c>
      <c r="CR36" s="21">
        <f t="shared" si="64"/>
        <v>1</v>
      </c>
      <c r="CS36" s="21">
        <f t="shared" si="65"/>
        <v>0</v>
      </c>
      <c r="CT36" s="29">
        <v>5.0</v>
      </c>
      <c r="CU36" s="29">
        <v>3.0</v>
      </c>
      <c r="CV36" s="29">
        <v>4.0</v>
      </c>
      <c r="CW36" s="29">
        <v>4.0</v>
      </c>
      <c r="CX36" s="16">
        <f t="shared" si="66"/>
        <v>16</v>
      </c>
      <c r="CY36" s="28">
        <v>5.0</v>
      </c>
      <c r="CZ36" s="30">
        <v>3.0</v>
      </c>
      <c r="DA36" s="30">
        <v>4.0</v>
      </c>
      <c r="DB36" s="30">
        <v>4.0</v>
      </c>
      <c r="DC36" s="28" t="s">
        <v>139</v>
      </c>
      <c r="DD36" s="16">
        <f t="shared" si="67"/>
        <v>18</v>
      </c>
      <c r="DE36" s="29">
        <v>5.0</v>
      </c>
      <c r="DF36" s="29">
        <v>4.0</v>
      </c>
      <c r="DG36" s="29">
        <v>4.0</v>
      </c>
      <c r="DH36" s="29">
        <v>4.0</v>
      </c>
      <c r="DI36" s="28" t="s">
        <v>136</v>
      </c>
      <c r="DJ36" s="29">
        <v>4.0</v>
      </c>
      <c r="DK36" s="16">
        <f t="shared" si="68"/>
        <v>25</v>
      </c>
      <c r="DL36" s="28" t="s">
        <v>136</v>
      </c>
      <c r="DM36" s="28" t="s">
        <v>140</v>
      </c>
      <c r="DN36" s="28" t="s">
        <v>136</v>
      </c>
      <c r="DO36" s="28" t="s">
        <v>136</v>
      </c>
      <c r="DP36" s="28" t="s">
        <v>139</v>
      </c>
      <c r="DQ36" s="16">
        <f t="shared" si="69"/>
        <v>15</v>
      </c>
      <c r="DR36" s="28" t="s">
        <v>136</v>
      </c>
      <c r="DS36" s="28" t="s">
        <v>140</v>
      </c>
      <c r="DT36" s="28" t="s">
        <v>140</v>
      </c>
      <c r="DU36" s="28" t="s">
        <v>140</v>
      </c>
      <c r="DV36" s="28" t="s">
        <v>139</v>
      </c>
      <c r="DW36" s="25">
        <f t="shared" si="70"/>
        <v>9</v>
      </c>
      <c r="DX36" s="28" t="s">
        <v>139</v>
      </c>
      <c r="DY36" s="27" t="s">
        <v>136</v>
      </c>
      <c r="DZ36" s="27" t="s">
        <v>136</v>
      </c>
      <c r="EA36" s="27" t="s">
        <v>139</v>
      </c>
      <c r="EB36" s="27" t="s">
        <v>139</v>
      </c>
      <c r="EC36" s="26">
        <v>18.0</v>
      </c>
      <c r="ED36" s="16">
        <f t="shared" si="71"/>
        <v>101</v>
      </c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</row>
    <row r="37" ht="15.75" customHeight="1">
      <c r="A37" s="27" t="s">
        <v>125</v>
      </c>
      <c r="B37" s="16">
        <f t="shared" si="1"/>
        <v>1</v>
      </c>
      <c r="C37" s="17" t="s">
        <v>37</v>
      </c>
      <c r="D37" s="35">
        <v>36.0</v>
      </c>
      <c r="E37" s="16">
        <f t="shared" si="2"/>
        <v>0</v>
      </c>
      <c r="F37" s="16">
        <f t="shared" si="72"/>
        <v>1</v>
      </c>
      <c r="G37" s="16">
        <f t="shared" si="3"/>
        <v>0</v>
      </c>
      <c r="H37" s="16">
        <f t="shared" si="4"/>
        <v>0</v>
      </c>
      <c r="I37" s="35" t="s">
        <v>12</v>
      </c>
      <c r="J37" s="16">
        <f t="shared" si="5"/>
        <v>0</v>
      </c>
      <c r="K37" s="16">
        <f t="shared" si="6"/>
        <v>0</v>
      </c>
      <c r="L37" s="16">
        <f t="shared" si="7"/>
        <v>0</v>
      </c>
      <c r="M37" s="16">
        <f t="shared" si="8"/>
        <v>1</v>
      </c>
      <c r="N37" s="16">
        <f t="shared" si="9"/>
        <v>0</v>
      </c>
      <c r="O37" s="36">
        <v>12000.0</v>
      </c>
      <c r="P37" s="21">
        <f t="shared" si="10"/>
        <v>1</v>
      </c>
      <c r="Q37" s="21">
        <f t="shared" si="11"/>
        <v>0</v>
      </c>
      <c r="R37" s="21">
        <f t="shared" si="12"/>
        <v>0</v>
      </c>
      <c r="S37" s="21">
        <f t="shared" si="13"/>
        <v>0</v>
      </c>
      <c r="T37" s="37" t="s">
        <v>127</v>
      </c>
      <c r="U37" s="21">
        <f t="shared" si="14"/>
        <v>1</v>
      </c>
      <c r="V37" s="37">
        <v>0.0</v>
      </c>
      <c r="W37" s="37">
        <v>0.0</v>
      </c>
      <c r="X37" s="37">
        <v>0.0</v>
      </c>
      <c r="Y37" s="36" t="s">
        <v>25</v>
      </c>
      <c r="Z37" s="21">
        <f t="shared" si="15"/>
        <v>1</v>
      </c>
      <c r="AA37" s="21">
        <f t="shared" si="16"/>
        <v>0</v>
      </c>
      <c r="AB37" s="21">
        <f t="shared" si="17"/>
        <v>0</v>
      </c>
      <c r="AC37" s="21">
        <f t="shared" si="18"/>
        <v>0</v>
      </c>
      <c r="AD37" s="21">
        <f t="shared" si="19"/>
        <v>0</v>
      </c>
      <c r="AE37" s="36" t="s">
        <v>31</v>
      </c>
      <c r="AF37" s="21">
        <f t="shared" si="20"/>
        <v>1</v>
      </c>
      <c r="AG37" s="21">
        <f t="shared" si="21"/>
        <v>0</v>
      </c>
      <c r="AH37" s="21">
        <f t="shared" si="22"/>
        <v>0</v>
      </c>
      <c r="AI37" s="21">
        <f t="shared" si="23"/>
        <v>0</v>
      </c>
      <c r="AJ37" s="27" t="s">
        <v>32</v>
      </c>
      <c r="AK37" s="21">
        <f t="shared" si="24"/>
        <v>0</v>
      </c>
      <c r="AL37" s="21">
        <f t="shared" si="25"/>
        <v>0</v>
      </c>
      <c r="AM37" s="21">
        <f t="shared" si="26"/>
        <v>1</v>
      </c>
      <c r="AN37" s="21">
        <f t="shared" si="27"/>
        <v>0</v>
      </c>
      <c r="AO37" s="27" t="s">
        <v>37</v>
      </c>
      <c r="AP37" s="21">
        <f t="shared" si="28"/>
        <v>1</v>
      </c>
      <c r="AQ37" s="21">
        <f t="shared" si="29"/>
        <v>0</v>
      </c>
      <c r="AR37" s="21">
        <f t="shared" si="30"/>
        <v>0</v>
      </c>
      <c r="AS37" s="21">
        <f t="shared" si="31"/>
        <v>0</v>
      </c>
      <c r="AT37" s="21">
        <f t="shared" si="32"/>
        <v>0</v>
      </c>
      <c r="AU37" s="21">
        <f t="shared" si="73"/>
        <v>0</v>
      </c>
      <c r="AV37" s="27" t="s">
        <v>197</v>
      </c>
      <c r="AW37" s="21">
        <f t="shared" si="33"/>
        <v>0</v>
      </c>
      <c r="AX37" s="21">
        <f t="shared" si="34"/>
        <v>0</v>
      </c>
      <c r="AY37" s="21">
        <f t="shared" si="35"/>
        <v>0</v>
      </c>
      <c r="AZ37" s="21">
        <f t="shared" si="36"/>
        <v>1</v>
      </c>
      <c r="BA37" s="38" t="s">
        <v>175</v>
      </c>
      <c r="BB37" s="21">
        <f t="shared" si="37"/>
        <v>0</v>
      </c>
      <c r="BC37" s="21">
        <f t="shared" si="38"/>
        <v>0</v>
      </c>
      <c r="BD37" s="21">
        <f t="shared" si="39"/>
        <v>0</v>
      </c>
      <c r="BE37" s="21">
        <f t="shared" si="40"/>
        <v>1</v>
      </c>
      <c r="BF37" s="27" t="s">
        <v>136</v>
      </c>
      <c r="BG37" s="21">
        <f t="shared" si="41"/>
        <v>0</v>
      </c>
      <c r="BH37" s="21">
        <f t="shared" si="42"/>
        <v>0</v>
      </c>
      <c r="BI37" s="21">
        <f t="shared" si="43"/>
        <v>1</v>
      </c>
      <c r="BJ37" s="27" t="s">
        <v>179</v>
      </c>
      <c r="BK37" s="21">
        <f t="shared" si="44"/>
        <v>0</v>
      </c>
      <c r="BL37" s="21">
        <f t="shared" si="45"/>
        <v>0</v>
      </c>
      <c r="BM37" s="21">
        <f t="shared" si="46"/>
        <v>1</v>
      </c>
      <c r="BN37" s="29" t="s">
        <v>132</v>
      </c>
      <c r="BO37" s="21">
        <f t="shared" si="47"/>
        <v>0</v>
      </c>
      <c r="BP37" s="21">
        <f t="shared" si="48"/>
        <v>0</v>
      </c>
      <c r="BQ37" s="21">
        <f t="shared" si="49"/>
        <v>1</v>
      </c>
      <c r="BR37" s="21">
        <f t="shared" si="50"/>
        <v>0</v>
      </c>
      <c r="BS37" s="21">
        <f t="shared" si="51"/>
        <v>0</v>
      </c>
      <c r="BT37" s="29">
        <v>0.0</v>
      </c>
      <c r="BU37" s="29">
        <v>0.0</v>
      </c>
      <c r="BV37" s="29">
        <v>1.0</v>
      </c>
      <c r="BW37" s="29">
        <v>1.0</v>
      </c>
      <c r="BX37" s="29">
        <v>0.0</v>
      </c>
      <c r="BY37" s="29">
        <v>0.0</v>
      </c>
      <c r="BZ37" s="29">
        <v>0.0</v>
      </c>
      <c r="CA37" s="29">
        <v>0.0</v>
      </c>
      <c r="CB37" s="29">
        <v>0.0</v>
      </c>
      <c r="CC37" s="27" t="s">
        <v>133</v>
      </c>
      <c r="CD37" s="21">
        <f t="shared" si="52"/>
        <v>0</v>
      </c>
      <c r="CE37" s="21">
        <f t="shared" si="53"/>
        <v>1</v>
      </c>
      <c r="CF37" s="21">
        <f t="shared" si="54"/>
        <v>0</v>
      </c>
      <c r="CG37" s="21">
        <f t="shared" si="55"/>
        <v>0</v>
      </c>
      <c r="CH37" s="21">
        <f t="shared" si="56"/>
        <v>0</v>
      </c>
      <c r="CI37" s="27" t="s">
        <v>152</v>
      </c>
      <c r="CJ37" s="21">
        <f t="shared" si="57"/>
        <v>0</v>
      </c>
      <c r="CK37" s="21">
        <f t="shared" si="58"/>
        <v>0</v>
      </c>
      <c r="CL37" s="21">
        <f t="shared" si="59"/>
        <v>0</v>
      </c>
      <c r="CM37" s="21">
        <f t="shared" si="60"/>
        <v>1</v>
      </c>
      <c r="CN37" s="27" t="s">
        <v>135</v>
      </c>
      <c r="CO37" s="21">
        <f t="shared" si="61"/>
        <v>1</v>
      </c>
      <c r="CP37" s="21">
        <f t="shared" si="62"/>
        <v>0</v>
      </c>
      <c r="CQ37" s="21">
        <f t="shared" si="63"/>
        <v>0</v>
      </c>
      <c r="CR37" s="21">
        <f t="shared" si="64"/>
        <v>0</v>
      </c>
      <c r="CS37" s="21">
        <f t="shared" si="65"/>
        <v>0</v>
      </c>
      <c r="CT37" s="28" t="s">
        <v>136</v>
      </c>
      <c r="CU37" s="28" t="s">
        <v>136</v>
      </c>
      <c r="CV37" s="29">
        <v>4.0</v>
      </c>
      <c r="CW37" s="28" t="s">
        <v>136</v>
      </c>
      <c r="CX37" s="16">
        <f t="shared" si="66"/>
        <v>16</v>
      </c>
      <c r="CY37" s="28" t="s">
        <v>136</v>
      </c>
      <c r="CZ37" s="30" t="s">
        <v>136</v>
      </c>
      <c r="DA37" s="30">
        <v>4.0</v>
      </c>
      <c r="DB37" s="30" t="s">
        <v>136</v>
      </c>
      <c r="DC37" s="28" t="s">
        <v>136</v>
      </c>
      <c r="DD37" s="16">
        <f t="shared" si="67"/>
        <v>20</v>
      </c>
      <c r="DE37" s="28" t="s">
        <v>136</v>
      </c>
      <c r="DF37" s="28" t="s">
        <v>136</v>
      </c>
      <c r="DG37" s="29">
        <v>4.0</v>
      </c>
      <c r="DH37" s="28">
        <v>4.0</v>
      </c>
      <c r="DI37" s="29">
        <v>4.0</v>
      </c>
      <c r="DJ37" s="28">
        <v>5.0</v>
      </c>
      <c r="DK37" s="16">
        <f t="shared" si="68"/>
        <v>25</v>
      </c>
      <c r="DL37" s="28" t="s">
        <v>136</v>
      </c>
      <c r="DM37" s="28" t="s">
        <v>136</v>
      </c>
      <c r="DN37" s="28" t="s">
        <v>138</v>
      </c>
      <c r="DO37" s="28" t="s">
        <v>138</v>
      </c>
      <c r="DP37" s="28" t="s">
        <v>136</v>
      </c>
      <c r="DQ37" s="16">
        <f t="shared" si="69"/>
        <v>22</v>
      </c>
      <c r="DR37" s="28" t="s">
        <v>136</v>
      </c>
      <c r="DS37" s="28" t="s">
        <v>139</v>
      </c>
      <c r="DT37" s="28" t="s">
        <v>140</v>
      </c>
      <c r="DU37" s="28" t="s">
        <v>136</v>
      </c>
      <c r="DV37" s="28" t="s">
        <v>137</v>
      </c>
      <c r="DW37" s="25">
        <f t="shared" si="70"/>
        <v>14</v>
      </c>
      <c r="DX37" s="28" t="s">
        <v>136</v>
      </c>
      <c r="DY37" s="27" t="s">
        <v>138</v>
      </c>
      <c r="DZ37" s="27" t="s">
        <v>137</v>
      </c>
      <c r="EA37" s="27" t="s">
        <v>136</v>
      </c>
      <c r="EB37" s="27" t="s">
        <v>136</v>
      </c>
      <c r="EC37" s="26">
        <v>19.0</v>
      </c>
      <c r="ED37" s="16">
        <f t="shared" si="71"/>
        <v>116</v>
      </c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</row>
    <row r="38" ht="15.75" customHeight="1">
      <c r="A38" s="27" t="s">
        <v>125</v>
      </c>
      <c r="B38" s="16">
        <f t="shared" si="1"/>
        <v>1</v>
      </c>
      <c r="C38" s="17" t="s">
        <v>37</v>
      </c>
      <c r="D38" s="35">
        <v>65.0</v>
      </c>
      <c r="E38" s="16">
        <f t="shared" si="2"/>
        <v>0</v>
      </c>
      <c r="F38" s="16">
        <f t="shared" si="72"/>
        <v>0</v>
      </c>
      <c r="G38" s="16">
        <f t="shared" si="3"/>
        <v>0</v>
      </c>
      <c r="H38" s="16">
        <f t="shared" si="4"/>
        <v>1</v>
      </c>
      <c r="I38" s="35" t="s">
        <v>11</v>
      </c>
      <c r="J38" s="16">
        <f t="shared" si="5"/>
        <v>0</v>
      </c>
      <c r="K38" s="16">
        <f t="shared" si="6"/>
        <v>0</v>
      </c>
      <c r="L38" s="16">
        <f t="shared" si="7"/>
        <v>1</v>
      </c>
      <c r="M38" s="16">
        <f t="shared" si="8"/>
        <v>0</v>
      </c>
      <c r="N38" s="16">
        <f t="shared" si="9"/>
        <v>0</v>
      </c>
      <c r="O38" s="36">
        <v>800.0</v>
      </c>
      <c r="P38" s="21">
        <f t="shared" si="10"/>
        <v>1</v>
      </c>
      <c r="Q38" s="21">
        <f t="shared" si="11"/>
        <v>0</v>
      </c>
      <c r="R38" s="21">
        <f t="shared" si="12"/>
        <v>0</v>
      </c>
      <c r="S38" s="21">
        <f t="shared" si="13"/>
        <v>0</v>
      </c>
      <c r="T38" s="37" t="s">
        <v>159</v>
      </c>
      <c r="U38" s="21">
        <f t="shared" si="14"/>
        <v>0</v>
      </c>
      <c r="V38" s="37">
        <v>0.0</v>
      </c>
      <c r="W38" s="37">
        <v>0.0</v>
      </c>
      <c r="X38" s="37">
        <v>0.0</v>
      </c>
      <c r="Y38" s="36" t="s">
        <v>198</v>
      </c>
      <c r="Z38" s="21">
        <f t="shared" si="15"/>
        <v>0</v>
      </c>
      <c r="AA38" s="21">
        <f t="shared" si="16"/>
        <v>0</v>
      </c>
      <c r="AB38" s="21">
        <f t="shared" si="17"/>
        <v>0</v>
      </c>
      <c r="AC38" s="21">
        <f t="shared" si="18"/>
        <v>0</v>
      </c>
      <c r="AD38" s="21">
        <f t="shared" si="19"/>
        <v>1</v>
      </c>
      <c r="AE38" s="36" t="s">
        <v>31</v>
      </c>
      <c r="AF38" s="21">
        <f t="shared" si="20"/>
        <v>1</v>
      </c>
      <c r="AG38" s="21">
        <f t="shared" si="21"/>
        <v>0</v>
      </c>
      <c r="AH38" s="21">
        <f t="shared" si="22"/>
        <v>0</v>
      </c>
      <c r="AI38" s="21">
        <f t="shared" si="23"/>
        <v>0</v>
      </c>
      <c r="AJ38" s="27" t="s">
        <v>32</v>
      </c>
      <c r="AK38" s="21">
        <f t="shared" si="24"/>
        <v>0</v>
      </c>
      <c r="AL38" s="21">
        <f t="shared" si="25"/>
        <v>0</v>
      </c>
      <c r="AM38" s="21">
        <f t="shared" si="26"/>
        <v>1</v>
      </c>
      <c r="AN38" s="21">
        <f t="shared" si="27"/>
        <v>0</v>
      </c>
      <c r="AO38" s="27" t="s">
        <v>37</v>
      </c>
      <c r="AP38" s="21">
        <f t="shared" si="28"/>
        <v>1</v>
      </c>
      <c r="AQ38" s="21">
        <f t="shared" si="29"/>
        <v>0</v>
      </c>
      <c r="AR38" s="21">
        <f t="shared" si="30"/>
        <v>0</v>
      </c>
      <c r="AS38" s="21">
        <f t="shared" si="31"/>
        <v>0</v>
      </c>
      <c r="AT38" s="21">
        <f t="shared" si="32"/>
        <v>0</v>
      </c>
      <c r="AU38" s="21">
        <f t="shared" si="73"/>
        <v>0</v>
      </c>
      <c r="AV38" s="27" t="s">
        <v>44</v>
      </c>
      <c r="AW38" s="21">
        <f t="shared" si="33"/>
        <v>0</v>
      </c>
      <c r="AX38" s="21">
        <f t="shared" si="34"/>
        <v>1</v>
      </c>
      <c r="AY38" s="21">
        <f t="shared" si="35"/>
        <v>0</v>
      </c>
      <c r="AZ38" s="21">
        <f t="shared" si="36"/>
        <v>0</v>
      </c>
      <c r="BA38" s="38" t="s">
        <v>186</v>
      </c>
      <c r="BB38" s="21">
        <f t="shared" si="37"/>
        <v>0</v>
      </c>
      <c r="BC38" s="21">
        <f t="shared" si="38"/>
        <v>0</v>
      </c>
      <c r="BD38" s="21">
        <f t="shared" si="39"/>
        <v>0</v>
      </c>
      <c r="BE38" s="21">
        <f t="shared" si="40"/>
        <v>1</v>
      </c>
      <c r="BF38" s="27" t="s">
        <v>150</v>
      </c>
      <c r="BG38" s="21">
        <f t="shared" si="41"/>
        <v>0</v>
      </c>
      <c r="BH38" s="21">
        <f t="shared" si="42"/>
        <v>0</v>
      </c>
      <c r="BI38" s="21">
        <f t="shared" si="43"/>
        <v>1</v>
      </c>
      <c r="BJ38" s="29">
        <v>1500.0</v>
      </c>
      <c r="BK38" s="21">
        <f t="shared" si="44"/>
        <v>0</v>
      </c>
      <c r="BL38" s="21">
        <f t="shared" si="45"/>
        <v>1</v>
      </c>
      <c r="BM38" s="21">
        <f t="shared" si="46"/>
        <v>0</v>
      </c>
      <c r="BN38" s="29" t="s">
        <v>132</v>
      </c>
      <c r="BO38" s="21">
        <f t="shared" si="47"/>
        <v>0</v>
      </c>
      <c r="BP38" s="21">
        <f t="shared" si="48"/>
        <v>0</v>
      </c>
      <c r="BQ38" s="21">
        <f t="shared" si="49"/>
        <v>1</v>
      </c>
      <c r="BR38" s="21">
        <f t="shared" si="50"/>
        <v>0</v>
      </c>
      <c r="BS38" s="21">
        <f t="shared" si="51"/>
        <v>0</v>
      </c>
      <c r="BT38" s="29">
        <v>1.0</v>
      </c>
      <c r="BU38" s="29">
        <v>1.0</v>
      </c>
      <c r="BV38" s="29">
        <v>0.0</v>
      </c>
      <c r="BW38" s="29">
        <v>0.0</v>
      </c>
      <c r="BX38" s="29">
        <v>0.0</v>
      </c>
      <c r="BY38" s="29">
        <v>0.0</v>
      </c>
      <c r="BZ38" s="29">
        <v>0.0</v>
      </c>
      <c r="CA38" s="29">
        <v>0.0</v>
      </c>
      <c r="CB38" s="29">
        <v>1.0</v>
      </c>
      <c r="CC38" s="27" t="s">
        <v>164</v>
      </c>
      <c r="CD38" s="21">
        <f t="shared" si="52"/>
        <v>0</v>
      </c>
      <c r="CE38" s="21">
        <f t="shared" si="53"/>
        <v>0</v>
      </c>
      <c r="CF38" s="21">
        <f t="shared" si="54"/>
        <v>1</v>
      </c>
      <c r="CG38" s="21">
        <f t="shared" si="55"/>
        <v>0</v>
      </c>
      <c r="CH38" s="21">
        <f t="shared" si="56"/>
        <v>0</v>
      </c>
      <c r="CI38" s="27" t="s">
        <v>157</v>
      </c>
      <c r="CJ38" s="21">
        <f t="shared" si="57"/>
        <v>0</v>
      </c>
      <c r="CK38" s="21">
        <f t="shared" si="58"/>
        <v>1</v>
      </c>
      <c r="CL38" s="21">
        <f t="shared" si="59"/>
        <v>0</v>
      </c>
      <c r="CM38" s="21">
        <f t="shared" si="60"/>
        <v>0</v>
      </c>
      <c r="CN38" s="27" t="s">
        <v>170</v>
      </c>
      <c r="CO38" s="21">
        <f t="shared" si="61"/>
        <v>0</v>
      </c>
      <c r="CP38" s="21">
        <f t="shared" si="62"/>
        <v>1</v>
      </c>
      <c r="CQ38" s="21">
        <f t="shared" si="63"/>
        <v>0</v>
      </c>
      <c r="CR38" s="21">
        <f t="shared" si="64"/>
        <v>0</v>
      </c>
      <c r="CS38" s="21">
        <f t="shared" si="65"/>
        <v>0</v>
      </c>
      <c r="CT38" s="29">
        <v>4.0</v>
      </c>
      <c r="CU38" s="29">
        <v>4.0</v>
      </c>
      <c r="CV38" s="28" t="s">
        <v>136</v>
      </c>
      <c r="CW38" s="29">
        <v>4.0</v>
      </c>
      <c r="CX38" s="16">
        <f t="shared" si="66"/>
        <v>16</v>
      </c>
      <c r="CY38" s="28">
        <v>4.0</v>
      </c>
      <c r="CZ38" s="30">
        <v>4.0</v>
      </c>
      <c r="DA38" s="30" t="s">
        <v>136</v>
      </c>
      <c r="DB38" s="30">
        <v>4.0</v>
      </c>
      <c r="DC38" s="29">
        <v>4.0</v>
      </c>
      <c r="DD38" s="16">
        <f t="shared" si="67"/>
        <v>20</v>
      </c>
      <c r="DE38" s="29">
        <v>4.0</v>
      </c>
      <c r="DF38" s="29">
        <v>5.0</v>
      </c>
      <c r="DG38" s="29">
        <v>4.0</v>
      </c>
      <c r="DH38" s="29">
        <v>3.0</v>
      </c>
      <c r="DI38" s="28" t="s">
        <v>136</v>
      </c>
      <c r="DJ38" s="29">
        <v>5.0</v>
      </c>
      <c r="DK38" s="16">
        <f t="shared" si="68"/>
        <v>25</v>
      </c>
      <c r="DL38" s="28" t="s">
        <v>137</v>
      </c>
      <c r="DM38" s="29">
        <v>4.0</v>
      </c>
      <c r="DN38" s="29">
        <v>5.0</v>
      </c>
      <c r="DO38" s="28" t="s">
        <v>136</v>
      </c>
      <c r="DP38" s="29">
        <v>5.0</v>
      </c>
      <c r="DQ38" s="16">
        <f t="shared" si="69"/>
        <v>21</v>
      </c>
      <c r="DR38" s="28" t="s">
        <v>136</v>
      </c>
      <c r="DS38" s="28" t="s">
        <v>140</v>
      </c>
      <c r="DT38" s="28" t="s">
        <v>137</v>
      </c>
      <c r="DU38" s="28" t="s">
        <v>139</v>
      </c>
      <c r="DV38" s="28" t="s">
        <v>136</v>
      </c>
      <c r="DW38" s="25">
        <f t="shared" si="70"/>
        <v>14</v>
      </c>
      <c r="DX38" s="28" t="s">
        <v>136</v>
      </c>
      <c r="DY38" s="27" t="s">
        <v>136</v>
      </c>
      <c r="DZ38" s="27" t="s">
        <v>136</v>
      </c>
      <c r="EA38" s="27" t="s">
        <v>137</v>
      </c>
      <c r="EB38" s="27" t="s">
        <v>136</v>
      </c>
      <c r="EC38" s="26">
        <v>20.0</v>
      </c>
      <c r="ED38" s="16">
        <f t="shared" si="71"/>
        <v>116</v>
      </c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</row>
    <row r="39" ht="15.75" customHeight="1">
      <c r="A39" s="27" t="s">
        <v>125</v>
      </c>
      <c r="B39" s="16">
        <f t="shared" si="1"/>
        <v>1</v>
      </c>
      <c r="C39" s="17" t="s">
        <v>37</v>
      </c>
      <c r="D39" s="35">
        <v>56.0</v>
      </c>
      <c r="E39" s="16">
        <f t="shared" si="2"/>
        <v>0</v>
      </c>
      <c r="F39" s="16">
        <f t="shared" si="72"/>
        <v>0</v>
      </c>
      <c r="G39" s="16">
        <f t="shared" si="3"/>
        <v>1</v>
      </c>
      <c r="H39" s="16">
        <f t="shared" si="4"/>
        <v>0</v>
      </c>
      <c r="I39" s="35" t="s">
        <v>126</v>
      </c>
      <c r="J39" s="16">
        <f t="shared" si="5"/>
        <v>0</v>
      </c>
      <c r="K39" s="16">
        <f t="shared" si="6"/>
        <v>1</v>
      </c>
      <c r="L39" s="16">
        <f t="shared" si="7"/>
        <v>0</v>
      </c>
      <c r="M39" s="16">
        <f t="shared" si="8"/>
        <v>0</v>
      </c>
      <c r="N39" s="16">
        <f t="shared" si="9"/>
        <v>0</v>
      </c>
      <c r="O39" s="36">
        <v>9000.0</v>
      </c>
      <c r="P39" s="21">
        <f t="shared" si="10"/>
        <v>1</v>
      </c>
      <c r="Q39" s="21">
        <f t="shared" si="11"/>
        <v>0</v>
      </c>
      <c r="R39" s="21">
        <f t="shared" si="12"/>
        <v>0</v>
      </c>
      <c r="S39" s="21">
        <f t="shared" si="13"/>
        <v>0</v>
      </c>
      <c r="T39" s="37" t="s">
        <v>127</v>
      </c>
      <c r="U39" s="21">
        <f t="shared" si="14"/>
        <v>1</v>
      </c>
      <c r="V39" s="37">
        <v>0.0</v>
      </c>
      <c r="W39" s="37">
        <v>0.0</v>
      </c>
      <c r="X39" s="37">
        <v>0.0</v>
      </c>
      <c r="Y39" s="36" t="s">
        <v>166</v>
      </c>
      <c r="Z39" s="21">
        <f t="shared" si="15"/>
        <v>0</v>
      </c>
      <c r="AA39" s="21">
        <f t="shared" si="16"/>
        <v>0</v>
      </c>
      <c r="AB39" s="21">
        <f t="shared" si="17"/>
        <v>0</v>
      </c>
      <c r="AC39" s="21">
        <f t="shared" si="18"/>
        <v>0</v>
      </c>
      <c r="AD39" s="21">
        <f t="shared" si="19"/>
        <v>1</v>
      </c>
      <c r="AE39" s="36" t="s">
        <v>31</v>
      </c>
      <c r="AF39" s="21">
        <f t="shared" si="20"/>
        <v>1</v>
      </c>
      <c r="AG39" s="21">
        <f t="shared" si="21"/>
        <v>0</v>
      </c>
      <c r="AH39" s="21">
        <f t="shared" si="22"/>
        <v>0</v>
      </c>
      <c r="AI39" s="21">
        <f t="shared" si="23"/>
        <v>0</v>
      </c>
      <c r="AJ39" s="27" t="s">
        <v>32</v>
      </c>
      <c r="AK39" s="21">
        <f t="shared" si="24"/>
        <v>0</v>
      </c>
      <c r="AL39" s="21">
        <f t="shared" si="25"/>
        <v>0</v>
      </c>
      <c r="AM39" s="21">
        <f t="shared" si="26"/>
        <v>1</v>
      </c>
      <c r="AN39" s="21">
        <f t="shared" si="27"/>
        <v>0</v>
      </c>
      <c r="AO39" s="27" t="s">
        <v>40</v>
      </c>
      <c r="AP39" s="21">
        <f t="shared" si="28"/>
        <v>0</v>
      </c>
      <c r="AQ39" s="21">
        <f t="shared" si="29"/>
        <v>0</v>
      </c>
      <c r="AR39" s="21">
        <f t="shared" si="30"/>
        <v>0</v>
      </c>
      <c r="AS39" s="21">
        <f t="shared" si="31"/>
        <v>1</v>
      </c>
      <c r="AT39" s="21">
        <f t="shared" si="32"/>
        <v>0</v>
      </c>
      <c r="AU39" s="21">
        <f t="shared" si="73"/>
        <v>1</v>
      </c>
      <c r="AV39" s="27" t="s">
        <v>197</v>
      </c>
      <c r="AW39" s="21">
        <f t="shared" si="33"/>
        <v>0</v>
      </c>
      <c r="AX39" s="21">
        <f t="shared" si="34"/>
        <v>0</v>
      </c>
      <c r="AY39" s="21">
        <f t="shared" si="35"/>
        <v>0</v>
      </c>
      <c r="AZ39" s="21">
        <f t="shared" si="36"/>
        <v>1</v>
      </c>
      <c r="BA39" s="38" t="s">
        <v>188</v>
      </c>
      <c r="BB39" s="21">
        <f t="shared" si="37"/>
        <v>0</v>
      </c>
      <c r="BC39" s="21">
        <f t="shared" si="38"/>
        <v>0</v>
      </c>
      <c r="BD39" s="21">
        <f t="shared" si="39"/>
        <v>0</v>
      </c>
      <c r="BE39" s="21">
        <f t="shared" si="40"/>
        <v>1</v>
      </c>
      <c r="BF39" s="27" t="s">
        <v>155</v>
      </c>
      <c r="BG39" s="21">
        <f t="shared" si="41"/>
        <v>0</v>
      </c>
      <c r="BH39" s="21">
        <f t="shared" si="42"/>
        <v>0</v>
      </c>
      <c r="BI39" s="21">
        <f t="shared" si="43"/>
        <v>1</v>
      </c>
      <c r="BJ39" s="29">
        <v>800.0</v>
      </c>
      <c r="BK39" s="21">
        <f t="shared" si="44"/>
        <v>1</v>
      </c>
      <c r="BL39" s="21">
        <f t="shared" si="45"/>
        <v>0</v>
      </c>
      <c r="BM39" s="21">
        <f t="shared" si="46"/>
        <v>0</v>
      </c>
      <c r="BN39" s="29" t="s">
        <v>132</v>
      </c>
      <c r="BO39" s="21">
        <f t="shared" si="47"/>
        <v>0</v>
      </c>
      <c r="BP39" s="21">
        <f t="shared" si="48"/>
        <v>0</v>
      </c>
      <c r="BQ39" s="21">
        <f t="shared" si="49"/>
        <v>1</v>
      </c>
      <c r="BR39" s="21">
        <f t="shared" si="50"/>
        <v>0</v>
      </c>
      <c r="BS39" s="21">
        <f t="shared" si="51"/>
        <v>0</v>
      </c>
      <c r="BT39" s="29">
        <v>0.0</v>
      </c>
      <c r="BU39" s="29">
        <v>0.0</v>
      </c>
      <c r="BV39" s="29">
        <v>1.0</v>
      </c>
      <c r="BW39" s="29">
        <v>0.0</v>
      </c>
      <c r="BX39" s="29">
        <v>0.0</v>
      </c>
      <c r="BY39" s="29">
        <v>1.0</v>
      </c>
      <c r="BZ39" s="29">
        <v>1.0</v>
      </c>
      <c r="CA39" s="29">
        <v>1.0</v>
      </c>
      <c r="CB39" s="29">
        <v>1.0</v>
      </c>
      <c r="CC39" s="27" t="s">
        <v>164</v>
      </c>
      <c r="CD39" s="21">
        <f t="shared" si="52"/>
        <v>0</v>
      </c>
      <c r="CE39" s="21">
        <f t="shared" si="53"/>
        <v>0</v>
      </c>
      <c r="CF39" s="21">
        <f t="shared" si="54"/>
        <v>1</v>
      </c>
      <c r="CG39" s="21">
        <f t="shared" si="55"/>
        <v>0</v>
      </c>
      <c r="CH39" s="21">
        <f t="shared" si="56"/>
        <v>0</v>
      </c>
      <c r="CI39" s="27" t="s">
        <v>177</v>
      </c>
      <c r="CJ39" s="21">
        <f t="shared" si="57"/>
        <v>1</v>
      </c>
      <c r="CK39" s="21">
        <f t="shared" si="58"/>
        <v>0</v>
      </c>
      <c r="CL39" s="21">
        <f t="shared" si="59"/>
        <v>0</v>
      </c>
      <c r="CM39" s="21">
        <f t="shared" si="60"/>
        <v>0</v>
      </c>
      <c r="CN39" s="27" t="s">
        <v>135</v>
      </c>
      <c r="CO39" s="21">
        <f t="shared" si="61"/>
        <v>1</v>
      </c>
      <c r="CP39" s="21">
        <f t="shared" si="62"/>
        <v>0</v>
      </c>
      <c r="CQ39" s="21">
        <f t="shared" si="63"/>
        <v>0</v>
      </c>
      <c r="CR39" s="21">
        <f t="shared" si="64"/>
        <v>0</v>
      </c>
      <c r="CS39" s="21">
        <f t="shared" si="65"/>
        <v>0</v>
      </c>
      <c r="CT39" s="29">
        <v>5.0</v>
      </c>
      <c r="CU39" s="28" t="s">
        <v>137</v>
      </c>
      <c r="CV39" s="29">
        <v>4.0</v>
      </c>
      <c r="CW39" s="28" t="s">
        <v>136</v>
      </c>
      <c r="CX39" s="16">
        <f t="shared" si="66"/>
        <v>16</v>
      </c>
      <c r="CY39" s="28">
        <v>5.0</v>
      </c>
      <c r="CZ39" s="30" t="s">
        <v>137</v>
      </c>
      <c r="DA39" s="30">
        <v>4.0</v>
      </c>
      <c r="DB39" s="30" t="s">
        <v>136</v>
      </c>
      <c r="DC39" s="28">
        <v>5.0</v>
      </c>
      <c r="DD39" s="16">
        <f t="shared" si="67"/>
        <v>21</v>
      </c>
      <c r="DE39" s="28" t="s">
        <v>136</v>
      </c>
      <c r="DF39" s="29">
        <v>4.0</v>
      </c>
      <c r="DG39" s="29">
        <v>4.0</v>
      </c>
      <c r="DH39" s="29">
        <v>5.0</v>
      </c>
      <c r="DI39" s="28" t="s">
        <v>136</v>
      </c>
      <c r="DJ39" s="28">
        <v>4.0</v>
      </c>
      <c r="DK39" s="16">
        <f t="shared" si="68"/>
        <v>25</v>
      </c>
      <c r="DL39" s="28" t="s">
        <v>138</v>
      </c>
      <c r="DM39" s="28" t="s">
        <v>138</v>
      </c>
      <c r="DN39" s="28" t="s">
        <v>136</v>
      </c>
      <c r="DO39" s="28" t="s">
        <v>137</v>
      </c>
      <c r="DP39" s="28" t="s">
        <v>136</v>
      </c>
      <c r="DQ39" s="16">
        <f t="shared" si="69"/>
        <v>21</v>
      </c>
      <c r="DR39" s="28" t="s">
        <v>137</v>
      </c>
      <c r="DS39" s="28" t="s">
        <v>140</v>
      </c>
      <c r="DT39" s="28" t="s">
        <v>140</v>
      </c>
      <c r="DU39" s="28" t="s">
        <v>139</v>
      </c>
      <c r="DV39" s="28" t="s">
        <v>138</v>
      </c>
      <c r="DW39" s="25">
        <f t="shared" si="70"/>
        <v>12</v>
      </c>
      <c r="DX39" s="28" t="s">
        <v>137</v>
      </c>
      <c r="DY39" s="27" t="s">
        <v>138</v>
      </c>
      <c r="DZ39" s="27" t="s">
        <v>136</v>
      </c>
      <c r="EA39" s="27" t="s">
        <v>138</v>
      </c>
      <c r="EB39" s="27" t="s">
        <v>136</v>
      </c>
      <c r="EC39" s="26">
        <v>21.0</v>
      </c>
      <c r="ED39" s="16">
        <f t="shared" si="71"/>
        <v>116</v>
      </c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</row>
    <row r="40" ht="15.75" customHeight="1">
      <c r="A40" s="27" t="s">
        <v>125</v>
      </c>
      <c r="B40" s="16">
        <f t="shared" si="1"/>
        <v>1</v>
      </c>
      <c r="C40" s="17" t="s">
        <v>37</v>
      </c>
      <c r="D40" s="35">
        <v>48.0</v>
      </c>
      <c r="E40" s="16">
        <f t="shared" si="2"/>
        <v>0</v>
      </c>
      <c r="F40" s="16">
        <f t="shared" si="72"/>
        <v>0</v>
      </c>
      <c r="G40" s="16">
        <f t="shared" si="3"/>
        <v>1</v>
      </c>
      <c r="H40" s="16">
        <f t="shared" si="4"/>
        <v>0</v>
      </c>
      <c r="I40" s="35" t="s">
        <v>158</v>
      </c>
      <c r="J40" s="16">
        <f t="shared" si="5"/>
        <v>0</v>
      </c>
      <c r="K40" s="16">
        <f t="shared" si="6"/>
        <v>0</v>
      </c>
      <c r="L40" s="16">
        <f t="shared" si="7"/>
        <v>0</v>
      </c>
      <c r="M40" s="16">
        <f t="shared" si="8"/>
        <v>0</v>
      </c>
      <c r="N40" s="16">
        <f t="shared" si="9"/>
        <v>1</v>
      </c>
      <c r="O40" s="36">
        <v>40000.0</v>
      </c>
      <c r="P40" s="21">
        <f t="shared" si="10"/>
        <v>0</v>
      </c>
      <c r="Q40" s="21">
        <f t="shared" si="11"/>
        <v>0</v>
      </c>
      <c r="R40" s="21">
        <f t="shared" si="12"/>
        <v>1</v>
      </c>
      <c r="S40" s="21">
        <f t="shared" si="13"/>
        <v>0</v>
      </c>
      <c r="T40" s="37" t="s">
        <v>127</v>
      </c>
      <c r="U40" s="21">
        <f t="shared" si="14"/>
        <v>1</v>
      </c>
      <c r="V40" s="37">
        <v>1.0</v>
      </c>
      <c r="W40" s="37">
        <v>1.0</v>
      </c>
      <c r="X40" s="37">
        <v>1.0</v>
      </c>
      <c r="Y40" s="36" t="s">
        <v>199</v>
      </c>
      <c r="Z40" s="21">
        <f t="shared" si="15"/>
        <v>0</v>
      </c>
      <c r="AA40" s="21">
        <f t="shared" si="16"/>
        <v>0</v>
      </c>
      <c r="AB40" s="21">
        <f t="shared" si="17"/>
        <v>0</v>
      </c>
      <c r="AC40" s="21">
        <f t="shared" si="18"/>
        <v>0</v>
      </c>
      <c r="AD40" s="21">
        <f t="shared" si="19"/>
        <v>1</v>
      </c>
      <c r="AE40" s="36" t="s">
        <v>191</v>
      </c>
      <c r="AF40" s="21">
        <f t="shared" si="20"/>
        <v>0</v>
      </c>
      <c r="AG40" s="21">
        <f t="shared" si="21"/>
        <v>0</v>
      </c>
      <c r="AH40" s="21">
        <f t="shared" si="22"/>
        <v>0</v>
      </c>
      <c r="AI40" s="21">
        <f t="shared" si="23"/>
        <v>1</v>
      </c>
      <c r="AJ40" s="27" t="s">
        <v>32</v>
      </c>
      <c r="AK40" s="21">
        <f t="shared" si="24"/>
        <v>0</v>
      </c>
      <c r="AL40" s="21">
        <f t="shared" si="25"/>
        <v>0</v>
      </c>
      <c r="AM40" s="21">
        <f t="shared" si="26"/>
        <v>1</v>
      </c>
      <c r="AN40" s="21">
        <f t="shared" si="27"/>
        <v>0</v>
      </c>
      <c r="AO40" s="27" t="s">
        <v>188</v>
      </c>
      <c r="AP40" s="21">
        <f t="shared" si="28"/>
        <v>0</v>
      </c>
      <c r="AQ40" s="21">
        <f t="shared" si="29"/>
        <v>0</v>
      </c>
      <c r="AR40" s="21">
        <f t="shared" si="30"/>
        <v>0</v>
      </c>
      <c r="AS40" s="21">
        <f t="shared" si="31"/>
        <v>0</v>
      </c>
      <c r="AT40" s="21">
        <f t="shared" si="32"/>
        <v>0</v>
      </c>
      <c r="AU40" s="21">
        <f t="shared" si="73"/>
        <v>1</v>
      </c>
      <c r="AV40" s="27" t="s">
        <v>197</v>
      </c>
      <c r="AW40" s="21">
        <f t="shared" si="33"/>
        <v>0</v>
      </c>
      <c r="AX40" s="21">
        <f t="shared" si="34"/>
        <v>0</v>
      </c>
      <c r="AY40" s="21">
        <f t="shared" si="35"/>
        <v>0</v>
      </c>
      <c r="AZ40" s="21">
        <f t="shared" si="36"/>
        <v>1</v>
      </c>
      <c r="BA40" s="38" t="s">
        <v>37</v>
      </c>
      <c r="BB40" s="21">
        <f t="shared" si="37"/>
        <v>0</v>
      </c>
      <c r="BC40" s="21">
        <f t="shared" si="38"/>
        <v>1</v>
      </c>
      <c r="BD40" s="21">
        <f t="shared" si="39"/>
        <v>0</v>
      </c>
      <c r="BE40" s="21">
        <f t="shared" si="40"/>
        <v>0</v>
      </c>
      <c r="BF40" s="27" t="s">
        <v>150</v>
      </c>
      <c r="BG40" s="21">
        <f t="shared" si="41"/>
        <v>0</v>
      </c>
      <c r="BH40" s="21">
        <f t="shared" si="42"/>
        <v>0</v>
      </c>
      <c r="BI40" s="21">
        <f t="shared" si="43"/>
        <v>1</v>
      </c>
      <c r="BJ40" s="27" t="s">
        <v>184</v>
      </c>
      <c r="BK40" s="21">
        <f t="shared" si="44"/>
        <v>0</v>
      </c>
      <c r="BL40" s="21">
        <f t="shared" si="45"/>
        <v>0</v>
      </c>
      <c r="BM40" s="21">
        <f t="shared" si="46"/>
        <v>1</v>
      </c>
      <c r="BN40" s="27" t="s">
        <v>185</v>
      </c>
      <c r="BO40" s="21">
        <f t="shared" si="47"/>
        <v>0</v>
      </c>
      <c r="BP40" s="21">
        <f t="shared" si="48"/>
        <v>0</v>
      </c>
      <c r="BQ40" s="21">
        <f t="shared" si="49"/>
        <v>0</v>
      </c>
      <c r="BR40" s="21">
        <f t="shared" si="50"/>
        <v>0</v>
      </c>
      <c r="BS40" s="21">
        <f t="shared" si="51"/>
        <v>1</v>
      </c>
      <c r="BT40" s="29">
        <v>0.0</v>
      </c>
      <c r="BU40" s="29">
        <v>1.0</v>
      </c>
      <c r="BV40" s="29">
        <v>0.0</v>
      </c>
      <c r="BW40" s="29">
        <v>0.0</v>
      </c>
      <c r="BX40" s="29">
        <v>0.0</v>
      </c>
      <c r="BY40" s="29">
        <v>0.0</v>
      </c>
      <c r="BZ40" s="29">
        <v>1.0</v>
      </c>
      <c r="CA40" s="29">
        <v>0.0</v>
      </c>
      <c r="CB40" s="29">
        <v>0.0</v>
      </c>
      <c r="CC40" s="29" t="s">
        <v>78</v>
      </c>
      <c r="CD40" s="21">
        <f t="shared" si="52"/>
        <v>0</v>
      </c>
      <c r="CE40" s="21">
        <f t="shared" si="53"/>
        <v>0</v>
      </c>
      <c r="CF40" s="21">
        <f t="shared" si="54"/>
        <v>0</v>
      </c>
      <c r="CG40" s="21">
        <f t="shared" si="55"/>
        <v>0</v>
      </c>
      <c r="CH40" s="21">
        <f t="shared" si="56"/>
        <v>1</v>
      </c>
      <c r="CI40" s="27" t="s">
        <v>146</v>
      </c>
      <c r="CJ40" s="21">
        <f t="shared" si="57"/>
        <v>0</v>
      </c>
      <c r="CK40" s="21">
        <f t="shared" si="58"/>
        <v>0</v>
      </c>
      <c r="CL40" s="21">
        <f t="shared" si="59"/>
        <v>1</v>
      </c>
      <c r="CM40" s="21">
        <f t="shared" si="60"/>
        <v>0</v>
      </c>
      <c r="CN40" s="27" t="s">
        <v>135</v>
      </c>
      <c r="CO40" s="21">
        <f t="shared" si="61"/>
        <v>1</v>
      </c>
      <c r="CP40" s="21">
        <f t="shared" si="62"/>
        <v>0</v>
      </c>
      <c r="CQ40" s="21">
        <f t="shared" si="63"/>
        <v>0</v>
      </c>
      <c r="CR40" s="21">
        <f t="shared" si="64"/>
        <v>0</v>
      </c>
      <c r="CS40" s="21">
        <f t="shared" si="65"/>
        <v>0</v>
      </c>
      <c r="CT40" s="29">
        <v>3.0</v>
      </c>
      <c r="CU40" s="29">
        <v>2.0</v>
      </c>
      <c r="CV40" s="28" t="s">
        <v>139</v>
      </c>
      <c r="CW40" s="29">
        <v>1.0</v>
      </c>
      <c r="CX40" s="16">
        <f t="shared" si="66"/>
        <v>8</v>
      </c>
      <c r="CY40" s="28">
        <v>3.0</v>
      </c>
      <c r="CZ40" s="31">
        <v>3.0</v>
      </c>
      <c r="DA40" s="31">
        <v>3.0</v>
      </c>
      <c r="DB40" s="31">
        <v>4.0</v>
      </c>
      <c r="DC40" s="28" t="s">
        <v>137</v>
      </c>
      <c r="DD40" s="16">
        <f t="shared" si="67"/>
        <v>16</v>
      </c>
      <c r="DE40" s="28" t="s">
        <v>140</v>
      </c>
      <c r="DF40" s="28" t="s">
        <v>139</v>
      </c>
      <c r="DG40" s="29">
        <v>3.0</v>
      </c>
      <c r="DH40" s="28">
        <v>3.0</v>
      </c>
      <c r="DI40" s="28" t="s">
        <v>137</v>
      </c>
      <c r="DJ40" s="28" t="s">
        <v>140</v>
      </c>
      <c r="DK40" s="16">
        <f t="shared" si="68"/>
        <v>13</v>
      </c>
      <c r="DL40" s="28" t="s">
        <v>138</v>
      </c>
      <c r="DM40" s="28" t="s">
        <v>136</v>
      </c>
      <c r="DN40" s="28" t="s">
        <v>136</v>
      </c>
      <c r="DO40" s="28" t="s">
        <v>136</v>
      </c>
      <c r="DP40" s="29">
        <v>3.0</v>
      </c>
      <c r="DQ40" s="16">
        <f t="shared" si="69"/>
        <v>20</v>
      </c>
      <c r="DR40" s="28" t="s">
        <v>136</v>
      </c>
      <c r="DS40" s="28" t="s">
        <v>140</v>
      </c>
      <c r="DT40" s="28" t="s">
        <v>139</v>
      </c>
      <c r="DU40" s="28" t="s">
        <v>139</v>
      </c>
      <c r="DV40" s="28" t="s">
        <v>138</v>
      </c>
      <c r="DW40" s="25">
        <f t="shared" si="70"/>
        <v>14</v>
      </c>
      <c r="DX40" s="29">
        <v>2.0</v>
      </c>
      <c r="DY40" s="29">
        <v>2.0</v>
      </c>
      <c r="DZ40" s="27" t="s">
        <v>139</v>
      </c>
      <c r="EA40" s="27" t="s">
        <v>139</v>
      </c>
      <c r="EB40" s="29">
        <v>1.0</v>
      </c>
      <c r="EC40" s="26">
        <v>22.0</v>
      </c>
      <c r="ED40" s="16">
        <f t="shared" si="71"/>
        <v>93</v>
      </c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</row>
    <row r="41" ht="15.75" customHeight="1">
      <c r="A41" s="27" t="s">
        <v>125</v>
      </c>
      <c r="B41" s="16">
        <f t="shared" si="1"/>
        <v>1</v>
      </c>
      <c r="C41" s="17" t="s">
        <v>37</v>
      </c>
      <c r="D41" s="35">
        <v>20.0</v>
      </c>
      <c r="E41" s="16">
        <f t="shared" si="2"/>
        <v>0</v>
      </c>
      <c r="F41" s="16">
        <f t="shared" si="72"/>
        <v>1</v>
      </c>
      <c r="G41" s="16">
        <f t="shared" si="3"/>
        <v>0</v>
      </c>
      <c r="H41" s="16">
        <f t="shared" si="4"/>
        <v>0</v>
      </c>
      <c r="I41" s="35" t="s">
        <v>11</v>
      </c>
      <c r="J41" s="16">
        <f t="shared" si="5"/>
        <v>0</v>
      </c>
      <c r="K41" s="16">
        <f t="shared" si="6"/>
        <v>0</v>
      </c>
      <c r="L41" s="16">
        <f t="shared" si="7"/>
        <v>1</v>
      </c>
      <c r="M41" s="16">
        <f t="shared" si="8"/>
        <v>0</v>
      </c>
      <c r="N41" s="16">
        <f t="shared" si="9"/>
        <v>0</v>
      </c>
      <c r="O41" s="36">
        <v>12000.0</v>
      </c>
      <c r="P41" s="21">
        <f t="shared" si="10"/>
        <v>1</v>
      </c>
      <c r="Q41" s="21">
        <f t="shared" si="11"/>
        <v>0</v>
      </c>
      <c r="R41" s="21">
        <f t="shared" si="12"/>
        <v>0</v>
      </c>
      <c r="S41" s="21">
        <f t="shared" si="13"/>
        <v>0</v>
      </c>
      <c r="T41" s="37" t="s">
        <v>159</v>
      </c>
      <c r="U41" s="21">
        <f t="shared" si="14"/>
        <v>0</v>
      </c>
      <c r="V41" s="37">
        <v>0.0</v>
      </c>
      <c r="W41" s="37">
        <v>0.0</v>
      </c>
      <c r="X41" s="37">
        <v>0.0</v>
      </c>
      <c r="Y41" s="36" t="s">
        <v>27</v>
      </c>
      <c r="Z41" s="21">
        <f t="shared" si="15"/>
        <v>0</v>
      </c>
      <c r="AA41" s="21">
        <f t="shared" si="16"/>
        <v>0</v>
      </c>
      <c r="AB41" s="21">
        <f t="shared" si="17"/>
        <v>1</v>
      </c>
      <c r="AC41" s="21">
        <f t="shared" si="18"/>
        <v>0</v>
      </c>
      <c r="AD41" s="21">
        <f t="shared" si="19"/>
        <v>0</v>
      </c>
      <c r="AE41" s="36" t="s">
        <v>31</v>
      </c>
      <c r="AF41" s="21">
        <f t="shared" si="20"/>
        <v>1</v>
      </c>
      <c r="AG41" s="21">
        <f t="shared" si="21"/>
        <v>0</v>
      </c>
      <c r="AH41" s="21">
        <f t="shared" si="22"/>
        <v>0</v>
      </c>
      <c r="AI41" s="21">
        <f t="shared" si="23"/>
        <v>0</v>
      </c>
      <c r="AJ41" s="27" t="s">
        <v>129</v>
      </c>
      <c r="AK41" s="21">
        <f t="shared" si="24"/>
        <v>0</v>
      </c>
      <c r="AL41" s="21">
        <f t="shared" si="25"/>
        <v>1</v>
      </c>
      <c r="AM41" s="21">
        <f t="shared" si="26"/>
        <v>0</v>
      </c>
      <c r="AN41" s="21">
        <f t="shared" si="27"/>
        <v>0</v>
      </c>
      <c r="AO41" s="27" t="s">
        <v>200</v>
      </c>
      <c r="AP41" s="21">
        <f t="shared" si="28"/>
        <v>0</v>
      </c>
      <c r="AQ41" s="21">
        <f t="shared" si="29"/>
        <v>0</v>
      </c>
      <c r="AR41" s="21">
        <f t="shared" si="30"/>
        <v>1</v>
      </c>
      <c r="AS41" s="21">
        <f t="shared" si="31"/>
        <v>0</v>
      </c>
      <c r="AT41" s="21">
        <f t="shared" si="32"/>
        <v>0</v>
      </c>
      <c r="AU41" s="21">
        <f t="shared" si="73"/>
        <v>0</v>
      </c>
      <c r="AV41" s="27" t="s">
        <v>44</v>
      </c>
      <c r="AW41" s="21">
        <f t="shared" si="33"/>
        <v>0</v>
      </c>
      <c r="AX41" s="21">
        <f t="shared" si="34"/>
        <v>1</v>
      </c>
      <c r="AY41" s="21">
        <f t="shared" si="35"/>
        <v>0</v>
      </c>
      <c r="AZ41" s="21">
        <f t="shared" si="36"/>
        <v>0</v>
      </c>
      <c r="BA41" s="38" t="s">
        <v>190</v>
      </c>
      <c r="BB41" s="21">
        <f t="shared" si="37"/>
        <v>0</v>
      </c>
      <c r="BC41" s="21">
        <f t="shared" si="38"/>
        <v>0</v>
      </c>
      <c r="BD41" s="21">
        <f t="shared" si="39"/>
        <v>0</v>
      </c>
      <c r="BE41" s="21">
        <f t="shared" si="40"/>
        <v>1</v>
      </c>
      <c r="BF41" s="27" t="s">
        <v>136</v>
      </c>
      <c r="BG41" s="21">
        <f t="shared" si="41"/>
        <v>0</v>
      </c>
      <c r="BH41" s="21">
        <f t="shared" si="42"/>
        <v>0</v>
      </c>
      <c r="BI41" s="21">
        <f t="shared" si="43"/>
        <v>1</v>
      </c>
      <c r="BJ41" s="27">
        <v>800.0</v>
      </c>
      <c r="BK41" s="21">
        <f t="shared" si="44"/>
        <v>1</v>
      </c>
      <c r="BL41" s="21">
        <f t="shared" si="45"/>
        <v>0</v>
      </c>
      <c r="BM41" s="21">
        <f t="shared" si="46"/>
        <v>0</v>
      </c>
      <c r="BN41" s="29" t="s">
        <v>132</v>
      </c>
      <c r="BO41" s="21">
        <f t="shared" si="47"/>
        <v>0</v>
      </c>
      <c r="BP41" s="21">
        <f t="shared" si="48"/>
        <v>0</v>
      </c>
      <c r="BQ41" s="21">
        <f t="shared" si="49"/>
        <v>1</v>
      </c>
      <c r="BR41" s="21">
        <f t="shared" si="50"/>
        <v>0</v>
      </c>
      <c r="BS41" s="21">
        <f t="shared" si="51"/>
        <v>0</v>
      </c>
      <c r="BT41" s="29">
        <v>1.0</v>
      </c>
      <c r="BU41" s="29">
        <v>0.0</v>
      </c>
      <c r="BV41" s="29">
        <v>0.0</v>
      </c>
      <c r="BW41" s="29">
        <v>1.0</v>
      </c>
      <c r="BX41" s="29">
        <v>1.0</v>
      </c>
      <c r="BY41" s="29">
        <v>1.0</v>
      </c>
      <c r="BZ41" s="29">
        <v>0.0</v>
      </c>
      <c r="CA41" s="29">
        <v>0.0</v>
      </c>
      <c r="CB41" s="29">
        <v>1.0</v>
      </c>
      <c r="CC41" s="29" t="s">
        <v>78</v>
      </c>
      <c r="CD41" s="21">
        <f t="shared" si="52"/>
        <v>0</v>
      </c>
      <c r="CE41" s="21">
        <f t="shared" si="53"/>
        <v>0</v>
      </c>
      <c r="CF41" s="21">
        <f t="shared" si="54"/>
        <v>0</v>
      </c>
      <c r="CG41" s="21">
        <f t="shared" si="55"/>
        <v>0</v>
      </c>
      <c r="CH41" s="21">
        <f t="shared" si="56"/>
        <v>1</v>
      </c>
      <c r="CI41" s="27" t="s">
        <v>134</v>
      </c>
      <c r="CJ41" s="21">
        <f t="shared" si="57"/>
        <v>0</v>
      </c>
      <c r="CK41" s="21">
        <f t="shared" si="58"/>
        <v>0</v>
      </c>
      <c r="CL41" s="21">
        <f t="shared" si="59"/>
        <v>0</v>
      </c>
      <c r="CM41" s="21">
        <f t="shared" si="60"/>
        <v>1</v>
      </c>
      <c r="CN41" s="27" t="s">
        <v>135</v>
      </c>
      <c r="CO41" s="21">
        <f t="shared" si="61"/>
        <v>1</v>
      </c>
      <c r="CP41" s="21">
        <f t="shared" si="62"/>
        <v>0</v>
      </c>
      <c r="CQ41" s="21">
        <f t="shared" si="63"/>
        <v>0</v>
      </c>
      <c r="CR41" s="21">
        <f t="shared" si="64"/>
        <v>0</v>
      </c>
      <c r="CS41" s="21">
        <f t="shared" si="65"/>
        <v>0</v>
      </c>
      <c r="CT41" s="28" t="s">
        <v>137</v>
      </c>
      <c r="CU41" s="28" t="s">
        <v>136</v>
      </c>
      <c r="CV41" s="28" t="s">
        <v>137</v>
      </c>
      <c r="CW41" s="29">
        <v>4.0</v>
      </c>
      <c r="CX41" s="16">
        <f t="shared" si="66"/>
        <v>14</v>
      </c>
      <c r="CY41" s="28" t="s">
        <v>137</v>
      </c>
      <c r="CZ41" s="30" t="s">
        <v>136</v>
      </c>
      <c r="DA41" s="30" t="s">
        <v>137</v>
      </c>
      <c r="DB41" s="30">
        <v>4.0</v>
      </c>
      <c r="DC41" s="28">
        <v>3.0</v>
      </c>
      <c r="DD41" s="16">
        <f t="shared" si="67"/>
        <v>17</v>
      </c>
      <c r="DE41" s="28" t="s">
        <v>140</v>
      </c>
      <c r="DF41" s="28">
        <v>4.0</v>
      </c>
      <c r="DG41" s="28" t="s">
        <v>139</v>
      </c>
      <c r="DH41" s="28">
        <v>3.0</v>
      </c>
      <c r="DI41" s="28" t="s">
        <v>139</v>
      </c>
      <c r="DJ41" s="28" t="s">
        <v>139</v>
      </c>
      <c r="DK41" s="16">
        <f t="shared" si="68"/>
        <v>14</v>
      </c>
      <c r="DL41" s="28" t="s">
        <v>138</v>
      </c>
      <c r="DM41" s="28" t="s">
        <v>137</v>
      </c>
      <c r="DN41" s="28" t="s">
        <v>138</v>
      </c>
      <c r="DO41" s="28" t="s">
        <v>139</v>
      </c>
      <c r="DP41" s="28" t="s">
        <v>136</v>
      </c>
      <c r="DQ41" s="16">
        <f t="shared" si="69"/>
        <v>19</v>
      </c>
      <c r="DR41" s="28" t="s">
        <v>139</v>
      </c>
      <c r="DS41" s="28" t="s">
        <v>136</v>
      </c>
      <c r="DT41" s="28" t="s">
        <v>136</v>
      </c>
      <c r="DU41" s="28" t="s">
        <v>138</v>
      </c>
      <c r="DV41" s="28" t="s">
        <v>138</v>
      </c>
      <c r="DW41" s="25">
        <f t="shared" si="70"/>
        <v>20</v>
      </c>
      <c r="DX41" s="28" t="s">
        <v>138</v>
      </c>
      <c r="DY41" s="27" t="s">
        <v>137</v>
      </c>
      <c r="DZ41" s="27" t="s">
        <v>138</v>
      </c>
      <c r="EA41" s="27" t="s">
        <v>140</v>
      </c>
      <c r="EB41" s="27" t="s">
        <v>137</v>
      </c>
      <c r="EC41" s="26">
        <v>22.0</v>
      </c>
      <c r="ED41" s="16">
        <f t="shared" si="71"/>
        <v>106</v>
      </c>
    </row>
    <row r="42" ht="15.75" customHeight="1">
      <c r="A42" s="27" t="s">
        <v>125</v>
      </c>
      <c r="B42" s="16">
        <f t="shared" si="1"/>
        <v>1</v>
      </c>
      <c r="C42" s="17" t="s">
        <v>37</v>
      </c>
      <c r="D42" s="35">
        <v>21.0</v>
      </c>
      <c r="E42" s="16">
        <f t="shared" si="2"/>
        <v>0</v>
      </c>
      <c r="F42" s="16">
        <f t="shared" si="72"/>
        <v>1</v>
      </c>
      <c r="G42" s="16">
        <f t="shared" si="3"/>
        <v>0</v>
      </c>
      <c r="H42" s="16">
        <f t="shared" si="4"/>
        <v>0</v>
      </c>
      <c r="I42" s="35" t="s">
        <v>12</v>
      </c>
      <c r="J42" s="16">
        <f t="shared" si="5"/>
        <v>0</v>
      </c>
      <c r="K42" s="16">
        <f t="shared" si="6"/>
        <v>0</v>
      </c>
      <c r="L42" s="16">
        <f t="shared" si="7"/>
        <v>0</v>
      </c>
      <c r="M42" s="16">
        <f t="shared" si="8"/>
        <v>1</v>
      </c>
      <c r="N42" s="16">
        <f t="shared" si="9"/>
        <v>0</v>
      </c>
      <c r="O42" s="36">
        <v>25000.0</v>
      </c>
      <c r="P42" s="21">
        <f t="shared" si="10"/>
        <v>0</v>
      </c>
      <c r="Q42" s="21">
        <f t="shared" si="11"/>
        <v>1</v>
      </c>
      <c r="R42" s="21">
        <f t="shared" si="12"/>
        <v>0</v>
      </c>
      <c r="S42" s="21">
        <f t="shared" si="13"/>
        <v>0</v>
      </c>
      <c r="T42" s="37" t="s">
        <v>159</v>
      </c>
      <c r="U42" s="21">
        <f t="shared" si="14"/>
        <v>0</v>
      </c>
      <c r="V42" s="37">
        <v>0.0</v>
      </c>
      <c r="W42" s="37">
        <v>0.0</v>
      </c>
      <c r="X42" s="37">
        <v>0.0</v>
      </c>
      <c r="Y42" s="37" t="s">
        <v>26</v>
      </c>
      <c r="Z42" s="21">
        <f t="shared" si="15"/>
        <v>0</v>
      </c>
      <c r="AA42" s="21">
        <f t="shared" si="16"/>
        <v>1</v>
      </c>
      <c r="AB42" s="21">
        <f t="shared" si="17"/>
        <v>0</v>
      </c>
      <c r="AC42" s="21">
        <f t="shared" si="18"/>
        <v>0</v>
      </c>
      <c r="AD42" s="21">
        <f t="shared" si="19"/>
        <v>0</v>
      </c>
      <c r="AE42" s="36" t="s">
        <v>31</v>
      </c>
      <c r="AF42" s="21">
        <f t="shared" si="20"/>
        <v>1</v>
      </c>
      <c r="AG42" s="21">
        <f t="shared" si="21"/>
        <v>0</v>
      </c>
      <c r="AH42" s="21">
        <f t="shared" si="22"/>
        <v>0</v>
      </c>
      <c r="AI42" s="21">
        <f t="shared" si="23"/>
        <v>0</v>
      </c>
      <c r="AJ42" s="27" t="s">
        <v>128</v>
      </c>
      <c r="AK42" s="21">
        <f t="shared" si="24"/>
        <v>1</v>
      </c>
      <c r="AL42" s="21">
        <f t="shared" si="25"/>
        <v>0</v>
      </c>
      <c r="AM42" s="21">
        <f t="shared" si="26"/>
        <v>0</v>
      </c>
      <c r="AN42" s="21">
        <f t="shared" si="27"/>
        <v>0</v>
      </c>
      <c r="AO42" s="27" t="s">
        <v>188</v>
      </c>
      <c r="AP42" s="21">
        <f t="shared" si="28"/>
        <v>0</v>
      </c>
      <c r="AQ42" s="21">
        <f t="shared" si="29"/>
        <v>0</v>
      </c>
      <c r="AR42" s="21">
        <f t="shared" si="30"/>
        <v>0</v>
      </c>
      <c r="AS42" s="21">
        <f t="shared" si="31"/>
        <v>0</v>
      </c>
      <c r="AT42" s="21">
        <f t="shared" si="32"/>
        <v>0</v>
      </c>
      <c r="AU42" s="21">
        <f t="shared" si="73"/>
        <v>1</v>
      </c>
      <c r="AV42" s="27" t="s">
        <v>44</v>
      </c>
      <c r="AW42" s="21">
        <f t="shared" si="33"/>
        <v>0</v>
      </c>
      <c r="AX42" s="21">
        <f t="shared" si="34"/>
        <v>1</v>
      </c>
      <c r="AY42" s="21">
        <f t="shared" si="35"/>
        <v>0</v>
      </c>
      <c r="AZ42" s="21">
        <f t="shared" si="36"/>
        <v>0</v>
      </c>
      <c r="BA42" s="38" t="s">
        <v>182</v>
      </c>
      <c r="BB42" s="21">
        <f t="shared" si="37"/>
        <v>0</v>
      </c>
      <c r="BC42" s="21">
        <f t="shared" si="38"/>
        <v>0</v>
      </c>
      <c r="BD42" s="21">
        <f t="shared" si="39"/>
        <v>1</v>
      </c>
      <c r="BE42" s="21">
        <f t="shared" si="40"/>
        <v>0</v>
      </c>
      <c r="BF42" s="27" t="s">
        <v>138</v>
      </c>
      <c r="BG42" s="21">
        <f t="shared" si="41"/>
        <v>0</v>
      </c>
      <c r="BH42" s="21">
        <f t="shared" si="42"/>
        <v>0</v>
      </c>
      <c r="BI42" s="21">
        <f t="shared" si="43"/>
        <v>1</v>
      </c>
      <c r="BJ42" s="27" t="s">
        <v>145</v>
      </c>
      <c r="BK42" s="21">
        <f t="shared" si="44"/>
        <v>0</v>
      </c>
      <c r="BL42" s="21">
        <f t="shared" si="45"/>
        <v>0</v>
      </c>
      <c r="BM42" s="21">
        <f t="shared" si="46"/>
        <v>1</v>
      </c>
      <c r="BN42" s="29" t="s">
        <v>132</v>
      </c>
      <c r="BO42" s="21">
        <f t="shared" si="47"/>
        <v>0</v>
      </c>
      <c r="BP42" s="21">
        <f t="shared" si="48"/>
        <v>0</v>
      </c>
      <c r="BQ42" s="21">
        <f t="shared" si="49"/>
        <v>1</v>
      </c>
      <c r="BR42" s="21">
        <f t="shared" si="50"/>
        <v>0</v>
      </c>
      <c r="BS42" s="21">
        <f t="shared" si="51"/>
        <v>0</v>
      </c>
      <c r="BT42" s="29">
        <v>0.0</v>
      </c>
      <c r="BU42" s="29">
        <v>0.0</v>
      </c>
      <c r="BV42" s="29">
        <v>0.0</v>
      </c>
      <c r="BW42" s="29">
        <v>0.0</v>
      </c>
      <c r="BX42" s="29">
        <v>0.0</v>
      </c>
      <c r="BY42" s="29">
        <v>0.0</v>
      </c>
      <c r="BZ42" s="29">
        <v>0.0</v>
      </c>
      <c r="CA42" s="29">
        <v>1.0</v>
      </c>
      <c r="CB42" s="29">
        <v>0.0</v>
      </c>
      <c r="CC42" s="29" t="s">
        <v>78</v>
      </c>
      <c r="CD42" s="21">
        <f t="shared" si="52"/>
        <v>0</v>
      </c>
      <c r="CE42" s="21">
        <f t="shared" si="53"/>
        <v>0</v>
      </c>
      <c r="CF42" s="21">
        <f t="shared" si="54"/>
        <v>0</v>
      </c>
      <c r="CG42" s="21">
        <f t="shared" si="55"/>
        <v>0</v>
      </c>
      <c r="CH42" s="21">
        <f t="shared" si="56"/>
        <v>1</v>
      </c>
      <c r="CI42" s="27" t="s">
        <v>146</v>
      </c>
      <c r="CJ42" s="21">
        <f t="shared" si="57"/>
        <v>0</v>
      </c>
      <c r="CK42" s="21">
        <f t="shared" si="58"/>
        <v>0</v>
      </c>
      <c r="CL42" s="21">
        <f t="shared" si="59"/>
        <v>1</v>
      </c>
      <c r="CM42" s="21">
        <f t="shared" si="60"/>
        <v>0</v>
      </c>
      <c r="CN42" s="27" t="s">
        <v>147</v>
      </c>
      <c r="CO42" s="21">
        <f t="shared" si="61"/>
        <v>0</v>
      </c>
      <c r="CP42" s="21">
        <f t="shared" si="62"/>
        <v>0</v>
      </c>
      <c r="CQ42" s="21">
        <f t="shared" si="63"/>
        <v>0</v>
      </c>
      <c r="CR42" s="21">
        <f t="shared" si="64"/>
        <v>0</v>
      </c>
      <c r="CS42" s="21">
        <f t="shared" si="65"/>
        <v>1</v>
      </c>
      <c r="CT42" s="29">
        <v>4.0</v>
      </c>
      <c r="CU42" s="29">
        <v>4.0</v>
      </c>
      <c r="CV42" s="28" t="s">
        <v>136</v>
      </c>
      <c r="CW42" s="29">
        <v>3.0</v>
      </c>
      <c r="CX42" s="16">
        <f t="shared" si="66"/>
        <v>15</v>
      </c>
      <c r="CY42" s="28">
        <v>4.0</v>
      </c>
      <c r="CZ42" s="30">
        <v>4.0</v>
      </c>
      <c r="DA42" s="30" t="s">
        <v>136</v>
      </c>
      <c r="DB42" s="30">
        <v>3.0</v>
      </c>
      <c r="DC42" s="29">
        <v>4.0</v>
      </c>
      <c r="DD42" s="16">
        <f t="shared" si="67"/>
        <v>19</v>
      </c>
      <c r="DE42" s="28" t="s">
        <v>136</v>
      </c>
      <c r="DF42" s="28" t="s">
        <v>139</v>
      </c>
      <c r="DG42" s="28" t="s">
        <v>139</v>
      </c>
      <c r="DH42" s="29">
        <v>5.0</v>
      </c>
      <c r="DI42" s="28" t="s">
        <v>138</v>
      </c>
      <c r="DJ42" s="28" t="s">
        <v>138</v>
      </c>
      <c r="DK42" s="16">
        <f t="shared" si="68"/>
        <v>23</v>
      </c>
      <c r="DL42" s="28" t="s">
        <v>138</v>
      </c>
      <c r="DM42" s="28" t="s">
        <v>139</v>
      </c>
      <c r="DN42" s="28" t="s">
        <v>136</v>
      </c>
      <c r="DO42" s="29">
        <v>3.0</v>
      </c>
      <c r="DP42" s="29">
        <v>3.0</v>
      </c>
      <c r="DQ42" s="16">
        <f t="shared" si="69"/>
        <v>17</v>
      </c>
      <c r="DR42" s="28" t="s">
        <v>136</v>
      </c>
      <c r="DS42" s="28" t="s">
        <v>136</v>
      </c>
      <c r="DT42" s="28" t="s">
        <v>136</v>
      </c>
      <c r="DU42" s="28" t="s">
        <v>137</v>
      </c>
      <c r="DV42" s="28" t="s">
        <v>138</v>
      </c>
      <c r="DW42" s="25">
        <f t="shared" si="70"/>
        <v>20</v>
      </c>
      <c r="DX42" s="28" t="s">
        <v>136</v>
      </c>
      <c r="DY42" s="27" t="s">
        <v>138</v>
      </c>
      <c r="DZ42" s="27" t="s">
        <v>137</v>
      </c>
      <c r="EA42" s="27" t="s">
        <v>138</v>
      </c>
      <c r="EB42" s="27" t="s">
        <v>136</v>
      </c>
      <c r="EC42" s="26">
        <v>11.0</v>
      </c>
      <c r="ED42" s="16">
        <f t="shared" si="71"/>
        <v>105</v>
      </c>
    </row>
    <row r="43" ht="15.75" customHeight="1">
      <c r="A43" s="27" t="s">
        <v>125</v>
      </c>
      <c r="B43" s="16">
        <f t="shared" si="1"/>
        <v>1</v>
      </c>
      <c r="C43" s="17" t="s">
        <v>37</v>
      </c>
      <c r="D43" s="35">
        <v>29.0</v>
      </c>
      <c r="E43" s="16">
        <f t="shared" si="2"/>
        <v>0</v>
      </c>
      <c r="F43" s="16">
        <f t="shared" si="72"/>
        <v>1</v>
      </c>
      <c r="G43" s="16">
        <f t="shared" si="3"/>
        <v>0</v>
      </c>
      <c r="H43" s="16">
        <f t="shared" si="4"/>
        <v>0</v>
      </c>
      <c r="I43" s="35" t="s">
        <v>11</v>
      </c>
      <c r="J43" s="16">
        <f t="shared" si="5"/>
        <v>0</v>
      </c>
      <c r="K43" s="16">
        <f t="shared" si="6"/>
        <v>0</v>
      </c>
      <c r="L43" s="16">
        <f t="shared" si="7"/>
        <v>1</v>
      </c>
      <c r="M43" s="16">
        <f t="shared" si="8"/>
        <v>0</v>
      </c>
      <c r="N43" s="16">
        <f t="shared" si="9"/>
        <v>0</v>
      </c>
      <c r="O43" s="36">
        <v>15000.0</v>
      </c>
      <c r="P43" s="21">
        <f t="shared" si="10"/>
        <v>0</v>
      </c>
      <c r="Q43" s="21">
        <f t="shared" si="11"/>
        <v>1</v>
      </c>
      <c r="R43" s="21">
        <f t="shared" si="12"/>
        <v>0</v>
      </c>
      <c r="S43" s="21">
        <f t="shared" si="13"/>
        <v>0</v>
      </c>
      <c r="T43" s="37" t="s">
        <v>127</v>
      </c>
      <c r="U43" s="21">
        <f t="shared" si="14"/>
        <v>1</v>
      </c>
      <c r="V43" s="37">
        <v>0.0</v>
      </c>
      <c r="W43" s="37">
        <v>0.0</v>
      </c>
      <c r="X43" s="37">
        <v>0.0</v>
      </c>
      <c r="Y43" s="37" t="s">
        <v>25</v>
      </c>
      <c r="Z43" s="21">
        <f t="shared" si="15"/>
        <v>1</v>
      </c>
      <c r="AA43" s="21">
        <f t="shared" si="16"/>
        <v>0</v>
      </c>
      <c r="AB43" s="21">
        <f t="shared" si="17"/>
        <v>0</v>
      </c>
      <c r="AC43" s="21">
        <f t="shared" si="18"/>
        <v>0</v>
      </c>
      <c r="AD43" s="21">
        <f t="shared" si="19"/>
        <v>0</v>
      </c>
      <c r="AE43" s="36" t="s">
        <v>143</v>
      </c>
      <c r="AF43" s="21">
        <f t="shared" si="20"/>
        <v>0</v>
      </c>
      <c r="AG43" s="21">
        <f t="shared" si="21"/>
        <v>1</v>
      </c>
      <c r="AH43" s="21">
        <f t="shared" si="22"/>
        <v>0</v>
      </c>
      <c r="AI43" s="21">
        <f t="shared" si="23"/>
        <v>0</v>
      </c>
      <c r="AJ43" s="27" t="s">
        <v>128</v>
      </c>
      <c r="AK43" s="21">
        <f t="shared" si="24"/>
        <v>1</v>
      </c>
      <c r="AL43" s="21">
        <f t="shared" si="25"/>
        <v>0</v>
      </c>
      <c r="AM43" s="21">
        <f t="shared" si="26"/>
        <v>0</v>
      </c>
      <c r="AN43" s="21">
        <f t="shared" si="27"/>
        <v>0</v>
      </c>
      <c r="AO43" s="27" t="s">
        <v>188</v>
      </c>
      <c r="AP43" s="21">
        <f t="shared" si="28"/>
        <v>0</v>
      </c>
      <c r="AQ43" s="21">
        <f t="shared" si="29"/>
        <v>0</v>
      </c>
      <c r="AR43" s="21">
        <f t="shared" si="30"/>
        <v>0</v>
      </c>
      <c r="AS43" s="21">
        <f t="shared" si="31"/>
        <v>0</v>
      </c>
      <c r="AT43" s="21">
        <f t="shared" si="32"/>
        <v>0</v>
      </c>
      <c r="AU43" s="21">
        <f t="shared" si="73"/>
        <v>1</v>
      </c>
      <c r="AV43" s="27" t="s">
        <v>44</v>
      </c>
      <c r="AW43" s="21">
        <f t="shared" si="33"/>
        <v>0</v>
      </c>
      <c r="AX43" s="21">
        <f t="shared" si="34"/>
        <v>1</v>
      </c>
      <c r="AY43" s="21">
        <f t="shared" si="35"/>
        <v>0</v>
      </c>
      <c r="AZ43" s="21">
        <f t="shared" si="36"/>
        <v>0</v>
      </c>
      <c r="BA43" s="38" t="s">
        <v>201</v>
      </c>
      <c r="BB43" s="21">
        <f t="shared" si="37"/>
        <v>0</v>
      </c>
      <c r="BC43" s="21">
        <f t="shared" si="38"/>
        <v>0</v>
      </c>
      <c r="BD43" s="21">
        <f t="shared" si="39"/>
        <v>0</v>
      </c>
      <c r="BE43" s="21">
        <f t="shared" si="40"/>
        <v>1</v>
      </c>
      <c r="BF43" s="27" t="s">
        <v>138</v>
      </c>
      <c r="BG43" s="21">
        <f t="shared" si="41"/>
        <v>0</v>
      </c>
      <c r="BH43" s="21">
        <f t="shared" si="42"/>
        <v>0</v>
      </c>
      <c r="BI43" s="21">
        <f t="shared" si="43"/>
        <v>1</v>
      </c>
      <c r="BJ43" s="29">
        <v>800.0</v>
      </c>
      <c r="BK43" s="21">
        <f t="shared" si="44"/>
        <v>1</v>
      </c>
      <c r="BL43" s="21">
        <f t="shared" si="45"/>
        <v>0</v>
      </c>
      <c r="BM43" s="21">
        <f t="shared" si="46"/>
        <v>0</v>
      </c>
      <c r="BN43" s="27" t="s">
        <v>151</v>
      </c>
      <c r="BO43" s="21">
        <f t="shared" si="47"/>
        <v>0</v>
      </c>
      <c r="BP43" s="21">
        <f t="shared" si="48"/>
        <v>1</v>
      </c>
      <c r="BQ43" s="21">
        <f t="shared" si="49"/>
        <v>0</v>
      </c>
      <c r="BR43" s="21">
        <f t="shared" si="50"/>
        <v>0</v>
      </c>
      <c r="BS43" s="21">
        <f t="shared" si="51"/>
        <v>0</v>
      </c>
      <c r="BT43" s="29">
        <v>0.0</v>
      </c>
      <c r="BU43" s="29">
        <v>0.0</v>
      </c>
      <c r="BV43" s="29">
        <v>1.0</v>
      </c>
      <c r="BW43" s="29">
        <v>1.0</v>
      </c>
      <c r="BX43" s="29">
        <v>0.0</v>
      </c>
      <c r="BY43" s="29">
        <v>1.0</v>
      </c>
      <c r="BZ43" s="29">
        <v>0.0</v>
      </c>
      <c r="CA43" s="29">
        <v>0.0</v>
      </c>
      <c r="CB43" s="29">
        <v>1.0</v>
      </c>
      <c r="CC43" s="29" t="s">
        <v>78</v>
      </c>
      <c r="CD43" s="21">
        <f t="shared" si="52"/>
        <v>0</v>
      </c>
      <c r="CE43" s="21">
        <f t="shared" si="53"/>
        <v>0</v>
      </c>
      <c r="CF43" s="21">
        <f t="shared" si="54"/>
        <v>0</v>
      </c>
      <c r="CG43" s="21">
        <f t="shared" si="55"/>
        <v>0</v>
      </c>
      <c r="CH43" s="21">
        <f t="shared" si="56"/>
        <v>1</v>
      </c>
      <c r="CI43" s="27" t="s">
        <v>152</v>
      </c>
      <c r="CJ43" s="21">
        <f t="shared" si="57"/>
        <v>0</v>
      </c>
      <c r="CK43" s="21">
        <f t="shared" si="58"/>
        <v>0</v>
      </c>
      <c r="CL43" s="21">
        <f t="shared" si="59"/>
        <v>0</v>
      </c>
      <c r="CM43" s="21">
        <f t="shared" si="60"/>
        <v>1</v>
      </c>
      <c r="CN43" s="27" t="s">
        <v>135</v>
      </c>
      <c r="CO43" s="21">
        <f t="shared" si="61"/>
        <v>1</v>
      </c>
      <c r="CP43" s="21">
        <f t="shared" si="62"/>
        <v>0</v>
      </c>
      <c r="CQ43" s="21">
        <f t="shared" si="63"/>
        <v>0</v>
      </c>
      <c r="CR43" s="21">
        <f t="shared" si="64"/>
        <v>0</v>
      </c>
      <c r="CS43" s="21">
        <f t="shared" si="65"/>
        <v>0</v>
      </c>
      <c r="CT43" s="28" t="s">
        <v>136</v>
      </c>
      <c r="CU43" s="28" t="s">
        <v>136</v>
      </c>
      <c r="CV43" s="29">
        <v>5.0</v>
      </c>
      <c r="CW43" s="28" t="s">
        <v>136</v>
      </c>
      <c r="CX43" s="16">
        <f t="shared" si="66"/>
        <v>17</v>
      </c>
      <c r="CY43" s="28" t="s">
        <v>136</v>
      </c>
      <c r="CZ43" s="30" t="s">
        <v>136</v>
      </c>
      <c r="DA43" s="30">
        <v>5.0</v>
      </c>
      <c r="DB43" s="30" t="s">
        <v>136</v>
      </c>
      <c r="DC43" s="28" t="s">
        <v>137</v>
      </c>
      <c r="DD43" s="16">
        <f t="shared" si="67"/>
        <v>20</v>
      </c>
      <c r="DE43" s="28" t="s">
        <v>138</v>
      </c>
      <c r="DF43" s="28" t="s">
        <v>136</v>
      </c>
      <c r="DG43" s="28" t="s">
        <v>137</v>
      </c>
      <c r="DH43" s="28" t="s">
        <v>139</v>
      </c>
      <c r="DI43" s="29">
        <v>4.0</v>
      </c>
      <c r="DJ43" s="28" t="s">
        <v>139</v>
      </c>
      <c r="DK43" s="16">
        <f t="shared" si="68"/>
        <v>20</v>
      </c>
      <c r="DL43" s="28" t="s">
        <v>138</v>
      </c>
      <c r="DM43" s="28" t="s">
        <v>138</v>
      </c>
      <c r="DN43" s="28" t="s">
        <v>136</v>
      </c>
      <c r="DO43" s="35">
        <v>3.0</v>
      </c>
      <c r="DP43" s="28" t="s">
        <v>136</v>
      </c>
      <c r="DQ43" s="16">
        <f t="shared" si="69"/>
        <v>21</v>
      </c>
      <c r="DR43" s="28" t="s">
        <v>139</v>
      </c>
      <c r="DS43" s="28" t="s">
        <v>138</v>
      </c>
      <c r="DT43" s="28" t="s">
        <v>136</v>
      </c>
      <c r="DU43" s="28" t="s">
        <v>136</v>
      </c>
      <c r="DV43" s="28" t="s">
        <v>138</v>
      </c>
      <c r="DW43" s="25">
        <f t="shared" si="70"/>
        <v>20</v>
      </c>
      <c r="DX43" s="28" t="s">
        <v>138</v>
      </c>
      <c r="DY43" s="27" t="s">
        <v>139</v>
      </c>
      <c r="DZ43" s="27" t="s">
        <v>139</v>
      </c>
      <c r="EA43" s="27" t="s">
        <v>139</v>
      </c>
      <c r="EB43" s="27" t="s">
        <v>140</v>
      </c>
      <c r="EC43" s="26">
        <v>19.0</v>
      </c>
      <c r="ED43" s="16">
        <f t="shared" si="71"/>
        <v>117</v>
      </c>
    </row>
    <row r="44" ht="15.75" customHeight="1">
      <c r="A44" s="27" t="s">
        <v>125</v>
      </c>
      <c r="B44" s="16">
        <f t="shared" si="1"/>
        <v>1</v>
      </c>
      <c r="C44" s="17" t="s">
        <v>37</v>
      </c>
      <c r="D44" s="35">
        <v>28.0</v>
      </c>
      <c r="E44" s="16">
        <f t="shared" si="2"/>
        <v>0</v>
      </c>
      <c r="F44" s="16">
        <f t="shared" si="72"/>
        <v>1</v>
      </c>
      <c r="G44" s="16">
        <f t="shared" si="3"/>
        <v>0</v>
      </c>
      <c r="H44" s="16">
        <f t="shared" si="4"/>
        <v>0</v>
      </c>
      <c r="I44" s="35" t="s">
        <v>11</v>
      </c>
      <c r="J44" s="16">
        <f t="shared" si="5"/>
        <v>0</v>
      </c>
      <c r="K44" s="16">
        <f t="shared" si="6"/>
        <v>0</v>
      </c>
      <c r="L44" s="16">
        <f t="shared" si="7"/>
        <v>1</v>
      </c>
      <c r="M44" s="16">
        <f t="shared" si="8"/>
        <v>0</v>
      </c>
      <c r="N44" s="16">
        <f t="shared" si="9"/>
        <v>0</v>
      </c>
      <c r="O44" s="36">
        <v>10000.0</v>
      </c>
      <c r="P44" s="21">
        <f t="shared" si="10"/>
        <v>1</v>
      </c>
      <c r="Q44" s="21">
        <f t="shared" si="11"/>
        <v>0</v>
      </c>
      <c r="R44" s="21">
        <f t="shared" si="12"/>
        <v>0</v>
      </c>
      <c r="S44" s="21">
        <f t="shared" si="13"/>
        <v>0</v>
      </c>
      <c r="T44" s="37" t="s">
        <v>127</v>
      </c>
      <c r="U44" s="21">
        <f t="shared" si="14"/>
        <v>1</v>
      </c>
      <c r="V44" s="37">
        <v>0.0</v>
      </c>
      <c r="W44" s="37">
        <v>0.0</v>
      </c>
      <c r="X44" s="37">
        <v>0.0</v>
      </c>
      <c r="Y44" s="36" t="s">
        <v>149</v>
      </c>
      <c r="Z44" s="21">
        <f t="shared" si="15"/>
        <v>0</v>
      </c>
      <c r="AA44" s="21">
        <f t="shared" si="16"/>
        <v>1</v>
      </c>
      <c r="AB44" s="21">
        <f t="shared" si="17"/>
        <v>0</v>
      </c>
      <c r="AC44" s="21">
        <f t="shared" si="18"/>
        <v>0</v>
      </c>
      <c r="AD44" s="21">
        <f t="shared" si="19"/>
        <v>0</v>
      </c>
      <c r="AE44" s="36" t="s">
        <v>180</v>
      </c>
      <c r="AF44" s="21">
        <f t="shared" si="20"/>
        <v>0</v>
      </c>
      <c r="AG44" s="21">
        <f t="shared" si="21"/>
        <v>0</v>
      </c>
      <c r="AH44" s="21">
        <f t="shared" si="22"/>
        <v>1</v>
      </c>
      <c r="AI44" s="21">
        <f t="shared" si="23"/>
        <v>0</v>
      </c>
      <c r="AJ44" s="27" t="s">
        <v>129</v>
      </c>
      <c r="AK44" s="21">
        <f t="shared" si="24"/>
        <v>0</v>
      </c>
      <c r="AL44" s="21">
        <f t="shared" si="25"/>
        <v>1</v>
      </c>
      <c r="AM44" s="21">
        <f t="shared" si="26"/>
        <v>0</v>
      </c>
      <c r="AN44" s="21">
        <f t="shared" si="27"/>
        <v>0</v>
      </c>
      <c r="AO44" s="27" t="s">
        <v>188</v>
      </c>
      <c r="AP44" s="21">
        <f t="shared" si="28"/>
        <v>0</v>
      </c>
      <c r="AQ44" s="21">
        <f t="shared" si="29"/>
        <v>0</v>
      </c>
      <c r="AR44" s="21">
        <f t="shared" si="30"/>
        <v>0</v>
      </c>
      <c r="AS44" s="21">
        <f t="shared" si="31"/>
        <v>0</v>
      </c>
      <c r="AT44" s="21">
        <f t="shared" si="32"/>
        <v>0</v>
      </c>
      <c r="AU44" s="21">
        <f t="shared" si="73"/>
        <v>1</v>
      </c>
      <c r="AV44" s="27" t="s">
        <v>45</v>
      </c>
      <c r="AW44" s="21">
        <f t="shared" si="33"/>
        <v>0</v>
      </c>
      <c r="AX44" s="21">
        <f t="shared" si="34"/>
        <v>0</v>
      </c>
      <c r="AY44" s="21">
        <f t="shared" si="35"/>
        <v>1</v>
      </c>
      <c r="AZ44" s="21">
        <f t="shared" si="36"/>
        <v>0</v>
      </c>
      <c r="BA44" s="38" t="s">
        <v>202</v>
      </c>
      <c r="BB44" s="21">
        <f t="shared" si="37"/>
        <v>0</v>
      </c>
      <c r="BC44" s="21">
        <f t="shared" si="38"/>
        <v>0</v>
      </c>
      <c r="BD44" s="21">
        <f t="shared" si="39"/>
        <v>0</v>
      </c>
      <c r="BE44" s="21">
        <f t="shared" si="40"/>
        <v>1</v>
      </c>
      <c r="BF44" s="27" t="s">
        <v>137</v>
      </c>
      <c r="BG44" s="21">
        <f t="shared" si="41"/>
        <v>0</v>
      </c>
      <c r="BH44" s="21">
        <f t="shared" si="42"/>
        <v>0</v>
      </c>
      <c r="BI44" s="21">
        <f t="shared" si="43"/>
        <v>1</v>
      </c>
      <c r="BJ44" s="29">
        <v>1500.0</v>
      </c>
      <c r="BK44" s="21">
        <f t="shared" si="44"/>
        <v>0</v>
      </c>
      <c r="BL44" s="21">
        <f t="shared" si="45"/>
        <v>1</v>
      </c>
      <c r="BM44" s="21">
        <f t="shared" si="46"/>
        <v>0</v>
      </c>
      <c r="BN44" s="29" t="s">
        <v>156</v>
      </c>
      <c r="BO44" s="21">
        <f t="shared" si="47"/>
        <v>0</v>
      </c>
      <c r="BP44" s="21">
        <f t="shared" si="48"/>
        <v>0</v>
      </c>
      <c r="BQ44" s="21">
        <f t="shared" si="49"/>
        <v>0</v>
      </c>
      <c r="BR44" s="21">
        <f t="shared" si="50"/>
        <v>1</v>
      </c>
      <c r="BS44" s="21">
        <f t="shared" si="51"/>
        <v>0</v>
      </c>
      <c r="BT44" s="29">
        <v>0.0</v>
      </c>
      <c r="BU44" s="29">
        <v>0.0</v>
      </c>
      <c r="BV44" s="29">
        <v>0.0</v>
      </c>
      <c r="BW44" s="29">
        <v>0.0</v>
      </c>
      <c r="BX44" s="29">
        <v>1.0</v>
      </c>
      <c r="BY44" s="29">
        <v>1.0</v>
      </c>
      <c r="BZ44" s="29">
        <v>1.0</v>
      </c>
      <c r="CA44" s="29">
        <v>0.0</v>
      </c>
      <c r="CB44" s="29">
        <v>1.0</v>
      </c>
      <c r="CC44" s="27" t="s">
        <v>133</v>
      </c>
      <c r="CD44" s="21">
        <f t="shared" si="52"/>
        <v>0</v>
      </c>
      <c r="CE44" s="21">
        <f t="shared" si="53"/>
        <v>1</v>
      </c>
      <c r="CF44" s="21">
        <f t="shared" si="54"/>
        <v>0</v>
      </c>
      <c r="CG44" s="21">
        <f t="shared" si="55"/>
        <v>0</v>
      </c>
      <c r="CH44" s="21">
        <f t="shared" si="56"/>
        <v>0</v>
      </c>
      <c r="CI44" s="27" t="s">
        <v>157</v>
      </c>
      <c r="CJ44" s="21">
        <f t="shared" si="57"/>
        <v>0</v>
      </c>
      <c r="CK44" s="21">
        <f t="shared" si="58"/>
        <v>1</v>
      </c>
      <c r="CL44" s="21">
        <f t="shared" si="59"/>
        <v>0</v>
      </c>
      <c r="CM44" s="21">
        <f t="shared" si="60"/>
        <v>0</v>
      </c>
      <c r="CN44" s="27" t="s">
        <v>135</v>
      </c>
      <c r="CO44" s="21">
        <f t="shared" si="61"/>
        <v>1</v>
      </c>
      <c r="CP44" s="21">
        <f t="shared" si="62"/>
        <v>0</v>
      </c>
      <c r="CQ44" s="21">
        <f t="shared" si="63"/>
        <v>0</v>
      </c>
      <c r="CR44" s="21">
        <f t="shared" si="64"/>
        <v>0</v>
      </c>
      <c r="CS44" s="21">
        <f t="shared" si="65"/>
        <v>0</v>
      </c>
      <c r="CT44" s="29">
        <v>3.0</v>
      </c>
      <c r="CU44" s="29">
        <v>4.0</v>
      </c>
      <c r="CV44" s="29">
        <v>3.0</v>
      </c>
      <c r="CW44" s="29">
        <v>3.0</v>
      </c>
      <c r="CX44" s="16">
        <f t="shared" si="66"/>
        <v>13</v>
      </c>
      <c r="CY44" s="28">
        <v>3.0</v>
      </c>
      <c r="CZ44" s="30">
        <v>4.0</v>
      </c>
      <c r="DA44" s="30">
        <v>3.0</v>
      </c>
      <c r="DB44" s="30">
        <v>3.0</v>
      </c>
      <c r="DC44" s="28" t="s">
        <v>136</v>
      </c>
      <c r="DD44" s="16">
        <f t="shared" si="67"/>
        <v>17</v>
      </c>
      <c r="DE44" s="29">
        <v>4.0</v>
      </c>
      <c r="DF44" s="29">
        <v>4.0</v>
      </c>
      <c r="DG44" s="28" t="s">
        <v>137</v>
      </c>
      <c r="DH44" s="28">
        <v>4.0</v>
      </c>
      <c r="DI44" s="29">
        <v>4.0</v>
      </c>
      <c r="DJ44" s="29">
        <v>4.0</v>
      </c>
      <c r="DK44" s="16">
        <f t="shared" si="68"/>
        <v>23</v>
      </c>
      <c r="DL44" s="28" t="s">
        <v>136</v>
      </c>
      <c r="DM44" s="28" t="s">
        <v>136</v>
      </c>
      <c r="DN44" s="28" t="s">
        <v>136</v>
      </c>
      <c r="DO44" s="28" t="s">
        <v>138</v>
      </c>
      <c r="DP44" s="28" t="s">
        <v>137</v>
      </c>
      <c r="DQ44" s="16">
        <f t="shared" si="69"/>
        <v>20</v>
      </c>
      <c r="DR44" s="28" t="s">
        <v>139</v>
      </c>
      <c r="DS44" s="28" t="s">
        <v>139</v>
      </c>
      <c r="DT44" s="28" t="s">
        <v>139</v>
      </c>
      <c r="DU44" s="28" t="s">
        <v>140</v>
      </c>
      <c r="DV44" s="28" t="s">
        <v>136</v>
      </c>
      <c r="DW44" s="25">
        <f t="shared" si="70"/>
        <v>11</v>
      </c>
      <c r="DX44" s="28" t="s">
        <v>136</v>
      </c>
      <c r="DY44" s="27" t="s">
        <v>138</v>
      </c>
      <c r="DZ44" s="27" t="s">
        <v>139</v>
      </c>
      <c r="EA44" s="27" t="s">
        <v>138</v>
      </c>
      <c r="EB44" s="27" t="s">
        <v>136</v>
      </c>
      <c r="EC44" s="26">
        <v>17.0</v>
      </c>
      <c r="ED44" s="16">
        <f t="shared" si="71"/>
        <v>101</v>
      </c>
    </row>
    <row r="45" ht="15.75" customHeight="1">
      <c r="A45" s="27" t="s">
        <v>125</v>
      </c>
      <c r="B45" s="16">
        <f t="shared" si="1"/>
        <v>1</v>
      </c>
      <c r="C45" s="17" t="s">
        <v>37</v>
      </c>
      <c r="D45" s="35">
        <v>41.0</v>
      </c>
      <c r="E45" s="16">
        <f t="shared" si="2"/>
        <v>0</v>
      </c>
      <c r="F45" s="16">
        <f t="shared" si="72"/>
        <v>0</v>
      </c>
      <c r="G45" s="16">
        <f t="shared" si="3"/>
        <v>1</v>
      </c>
      <c r="H45" s="16">
        <f t="shared" si="4"/>
        <v>0</v>
      </c>
      <c r="I45" s="35" t="s">
        <v>12</v>
      </c>
      <c r="J45" s="16">
        <f t="shared" si="5"/>
        <v>0</v>
      </c>
      <c r="K45" s="16">
        <f t="shared" si="6"/>
        <v>0</v>
      </c>
      <c r="L45" s="16">
        <f t="shared" si="7"/>
        <v>0</v>
      </c>
      <c r="M45" s="16">
        <f t="shared" si="8"/>
        <v>1</v>
      </c>
      <c r="N45" s="16">
        <f t="shared" si="9"/>
        <v>0</v>
      </c>
      <c r="O45" s="36">
        <v>20000.0</v>
      </c>
      <c r="P45" s="21">
        <f t="shared" si="10"/>
        <v>0</v>
      </c>
      <c r="Q45" s="21">
        <f t="shared" si="11"/>
        <v>1</v>
      </c>
      <c r="R45" s="21">
        <f t="shared" si="12"/>
        <v>0</v>
      </c>
      <c r="S45" s="21">
        <f t="shared" si="13"/>
        <v>0</v>
      </c>
      <c r="T45" s="37" t="s">
        <v>127</v>
      </c>
      <c r="U45" s="21">
        <f t="shared" si="14"/>
        <v>1</v>
      </c>
      <c r="V45" s="37">
        <v>0.0</v>
      </c>
      <c r="W45" s="37">
        <v>0.0</v>
      </c>
      <c r="X45" s="37">
        <v>0.0</v>
      </c>
      <c r="Y45" s="36" t="s">
        <v>203</v>
      </c>
      <c r="Z45" s="21">
        <f t="shared" si="15"/>
        <v>0</v>
      </c>
      <c r="AA45" s="21">
        <f t="shared" si="16"/>
        <v>0</v>
      </c>
      <c r="AB45" s="21">
        <f t="shared" si="17"/>
        <v>0</v>
      </c>
      <c r="AC45" s="21">
        <f t="shared" si="18"/>
        <v>0</v>
      </c>
      <c r="AD45" s="21">
        <f t="shared" si="19"/>
        <v>1</v>
      </c>
      <c r="AE45" s="36" t="s">
        <v>204</v>
      </c>
      <c r="AF45" s="21">
        <f t="shared" si="20"/>
        <v>0</v>
      </c>
      <c r="AG45" s="21">
        <f t="shared" si="21"/>
        <v>0</v>
      </c>
      <c r="AH45" s="21">
        <f t="shared" si="22"/>
        <v>0</v>
      </c>
      <c r="AI45" s="21">
        <f t="shared" si="23"/>
        <v>1</v>
      </c>
      <c r="AJ45" s="27" t="s">
        <v>162</v>
      </c>
      <c r="AK45" s="21">
        <f t="shared" si="24"/>
        <v>0</v>
      </c>
      <c r="AL45" s="21">
        <f t="shared" si="25"/>
        <v>0</v>
      </c>
      <c r="AM45" s="21">
        <f t="shared" si="26"/>
        <v>0</v>
      </c>
      <c r="AN45" s="21">
        <f t="shared" si="27"/>
        <v>1</v>
      </c>
      <c r="AO45" s="27" t="s">
        <v>188</v>
      </c>
      <c r="AP45" s="21">
        <f t="shared" si="28"/>
        <v>0</v>
      </c>
      <c r="AQ45" s="21">
        <f t="shared" si="29"/>
        <v>0</v>
      </c>
      <c r="AR45" s="21">
        <f t="shared" si="30"/>
        <v>0</v>
      </c>
      <c r="AS45" s="21">
        <f t="shared" si="31"/>
        <v>0</v>
      </c>
      <c r="AT45" s="21">
        <f t="shared" si="32"/>
        <v>0</v>
      </c>
      <c r="AU45" s="21">
        <f t="shared" si="73"/>
        <v>1</v>
      </c>
      <c r="AV45" s="27" t="s">
        <v>45</v>
      </c>
      <c r="AW45" s="21">
        <f t="shared" si="33"/>
        <v>0</v>
      </c>
      <c r="AX45" s="21">
        <f t="shared" si="34"/>
        <v>0</v>
      </c>
      <c r="AY45" s="21">
        <f t="shared" si="35"/>
        <v>1</v>
      </c>
      <c r="AZ45" s="21">
        <f t="shared" si="36"/>
        <v>0</v>
      </c>
      <c r="BA45" s="38" t="s">
        <v>186</v>
      </c>
      <c r="BB45" s="21">
        <f t="shared" si="37"/>
        <v>0</v>
      </c>
      <c r="BC45" s="21">
        <f t="shared" si="38"/>
        <v>0</v>
      </c>
      <c r="BD45" s="21">
        <f t="shared" si="39"/>
        <v>0</v>
      </c>
      <c r="BE45" s="21">
        <f t="shared" si="40"/>
        <v>1</v>
      </c>
      <c r="BF45" s="27" t="s">
        <v>150</v>
      </c>
      <c r="BG45" s="21">
        <f t="shared" si="41"/>
        <v>0</v>
      </c>
      <c r="BH45" s="21">
        <f t="shared" si="42"/>
        <v>0</v>
      </c>
      <c r="BI45" s="21">
        <f t="shared" si="43"/>
        <v>1</v>
      </c>
      <c r="BJ45" s="29">
        <v>1500.0</v>
      </c>
      <c r="BK45" s="21">
        <f t="shared" si="44"/>
        <v>0</v>
      </c>
      <c r="BL45" s="21">
        <f t="shared" si="45"/>
        <v>1</v>
      </c>
      <c r="BM45" s="21">
        <f t="shared" si="46"/>
        <v>0</v>
      </c>
      <c r="BN45" s="29" t="s">
        <v>132</v>
      </c>
      <c r="BO45" s="21">
        <f t="shared" si="47"/>
        <v>0</v>
      </c>
      <c r="BP45" s="21">
        <f t="shared" si="48"/>
        <v>0</v>
      </c>
      <c r="BQ45" s="21">
        <f t="shared" si="49"/>
        <v>1</v>
      </c>
      <c r="BR45" s="21">
        <f t="shared" si="50"/>
        <v>0</v>
      </c>
      <c r="BS45" s="21">
        <f t="shared" si="51"/>
        <v>0</v>
      </c>
      <c r="BT45" s="29">
        <v>0.0</v>
      </c>
      <c r="BU45" s="29">
        <v>0.0</v>
      </c>
      <c r="BV45" s="29">
        <v>1.0</v>
      </c>
      <c r="BW45" s="29">
        <v>0.0</v>
      </c>
      <c r="BX45" s="29">
        <v>0.0</v>
      </c>
      <c r="BY45" s="29">
        <v>0.0</v>
      </c>
      <c r="BZ45" s="29">
        <v>0.0</v>
      </c>
      <c r="CA45" s="29">
        <v>0.0</v>
      </c>
      <c r="CB45" s="29">
        <v>1.0</v>
      </c>
      <c r="CC45" s="27" t="s">
        <v>164</v>
      </c>
      <c r="CD45" s="21">
        <f t="shared" si="52"/>
        <v>0</v>
      </c>
      <c r="CE45" s="21">
        <f t="shared" si="53"/>
        <v>0</v>
      </c>
      <c r="CF45" s="21">
        <f t="shared" si="54"/>
        <v>1</v>
      </c>
      <c r="CG45" s="21">
        <f t="shared" si="55"/>
        <v>0</v>
      </c>
      <c r="CH45" s="21">
        <f t="shared" si="56"/>
        <v>0</v>
      </c>
      <c r="CI45" s="27" t="s">
        <v>165</v>
      </c>
      <c r="CJ45" s="21">
        <f t="shared" si="57"/>
        <v>0</v>
      </c>
      <c r="CK45" s="21">
        <f t="shared" si="58"/>
        <v>0</v>
      </c>
      <c r="CL45" s="21">
        <f t="shared" si="59"/>
        <v>0</v>
      </c>
      <c r="CM45" s="21">
        <f t="shared" si="60"/>
        <v>1</v>
      </c>
      <c r="CN45" s="27" t="s">
        <v>135</v>
      </c>
      <c r="CO45" s="21">
        <f t="shared" si="61"/>
        <v>1</v>
      </c>
      <c r="CP45" s="21">
        <f t="shared" si="62"/>
        <v>0</v>
      </c>
      <c r="CQ45" s="21">
        <f t="shared" si="63"/>
        <v>0</v>
      </c>
      <c r="CR45" s="21">
        <f t="shared" si="64"/>
        <v>0</v>
      </c>
      <c r="CS45" s="21">
        <f t="shared" si="65"/>
        <v>0</v>
      </c>
      <c r="CT45" s="28" t="s">
        <v>136</v>
      </c>
      <c r="CU45" s="28" t="s">
        <v>136</v>
      </c>
      <c r="CV45" s="29">
        <v>3.0</v>
      </c>
      <c r="CW45" s="29">
        <v>5.0</v>
      </c>
      <c r="CX45" s="16">
        <f t="shared" si="66"/>
        <v>16</v>
      </c>
      <c r="CY45" s="28" t="s">
        <v>136</v>
      </c>
      <c r="CZ45" s="30" t="s">
        <v>136</v>
      </c>
      <c r="DA45" s="30">
        <v>3.0</v>
      </c>
      <c r="DB45" s="30">
        <v>5.0</v>
      </c>
      <c r="DC45" s="29">
        <v>4.0</v>
      </c>
      <c r="DD45" s="16">
        <f t="shared" si="67"/>
        <v>20</v>
      </c>
      <c r="DE45" s="28" t="s">
        <v>136</v>
      </c>
      <c r="DF45" s="28" t="s">
        <v>136</v>
      </c>
      <c r="DG45" s="28" t="s">
        <v>139</v>
      </c>
      <c r="DH45" s="29">
        <v>4.0</v>
      </c>
      <c r="DI45" s="28" t="s">
        <v>139</v>
      </c>
      <c r="DJ45" s="28">
        <v>3.0</v>
      </c>
      <c r="DK45" s="16">
        <f t="shared" si="68"/>
        <v>19</v>
      </c>
      <c r="DL45" s="28" t="s">
        <v>136</v>
      </c>
      <c r="DM45" s="28" t="s">
        <v>136</v>
      </c>
      <c r="DN45" s="28" t="s">
        <v>136</v>
      </c>
      <c r="DO45" s="28" t="s">
        <v>136</v>
      </c>
      <c r="DP45" s="28" t="s">
        <v>139</v>
      </c>
      <c r="DQ45" s="16">
        <f t="shared" si="69"/>
        <v>18</v>
      </c>
      <c r="DR45" s="28" t="s">
        <v>139</v>
      </c>
      <c r="DS45" s="28" t="s">
        <v>140</v>
      </c>
      <c r="DT45" s="28" t="s">
        <v>139</v>
      </c>
      <c r="DU45" s="28" t="s">
        <v>139</v>
      </c>
      <c r="DV45" s="28" t="s">
        <v>138</v>
      </c>
      <c r="DW45" s="25">
        <f t="shared" si="70"/>
        <v>12</v>
      </c>
      <c r="DX45" s="28" t="s">
        <v>138</v>
      </c>
      <c r="DY45" s="27" t="s">
        <v>136</v>
      </c>
      <c r="DZ45" s="27" t="s">
        <v>139</v>
      </c>
      <c r="EA45" s="27" t="s">
        <v>139</v>
      </c>
      <c r="EB45" s="27" t="s">
        <v>136</v>
      </c>
      <c r="EC45" s="26">
        <v>15.0</v>
      </c>
      <c r="ED45" s="16">
        <f t="shared" si="71"/>
        <v>100</v>
      </c>
    </row>
    <row r="46" ht="15.75" customHeight="1">
      <c r="A46" s="27" t="s">
        <v>125</v>
      </c>
      <c r="B46" s="16">
        <f t="shared" si="1"/>
        <v>1</v>
      </c>
      <c r="C46" s="17" t="s">
        <v>37</v>
      </c>
      <c r="D46" s="35">
        <v>29.0</v>
      </c>
      <c r="E46" s="16">
        <f t="shared" si="2"/>
        <v>0</v>
      </c>
      <c r="F46" s="16">
        <f t="shared" si="72"/>
        <v>1</v>
      </c>
      <c r="G46" s="16">
        <f t="shared" si="3"/>
        <v>0</v>
      </c>
      <c r="H46" s="16">
        <f t="shared" si="4"/>
        <v>0</v>
      </c>
      <c r="I46" s="35" t="s">
        <v>11</v>
      </c>
      <c r="J46" s="16">
        <f t="shared" si="5"/>
        <v>0</v>
      </c>
      <c r="K46" s="16">
        <f t="shared" si="6"/>
        <v>0</v>
      </c>
      <c r="L46" s="16">
        <f t="shared" si="7"/>
        <v>1</v>
      </c>
      <c r="M46" s="16">
        <f t="shared" si="8"/>
        <v>0</v>
      </c>
      <c r="N46" s="16">
        <f t="shared" si="9"/>
        <v>0</v>
      </c>
      <c r="O46" s="36">
        <v>30000.0</v>
      </c>
      <c r="P46" s="21">
        <f t="shared" si="10"/>
        <v>0</v>
      </c>
      <c r="Q46" s="21">
        <f t="shared" si="11"/>
        <v>0</v>
      </c>
      <c r="R46" s="21">
        <f t="shared" si="12"/>
        <v>1</v>
      </c>
      <c r="S46" s="21">
        <f t="shared" si="13"/>
        <v>0</v>
      </c>
      <c r="T46" s="37" t="s">
        <v>159</v>
      </c>
      <c r="U46" s="21">
        <f t="shared" si="14"/>
        <v>0</v>
      </c>
      <c r="V46" s="37">
        <v>1.0</v>
      </c>
      <c r="W46" s="37">
        <v>1.0</v>
      </c>
      <c r="X46" s="37">
        <v>1.0</v>
      </c>
      <c r="Y46" s="36" t="s">
        <v>149</v>
      </c>
      <c r="Z46" s="21">
        <f t="shared" si="15"/>
        <v>0</v>
      </c>
      <c r="AA46" s="21">
        <f t="shared" si="16"/>
        <v>1</v>
      </c>
      <c r="AB46" s="21">
        <f t="shared" si="17"/>
        <v>0</v>
      </c>
      <c r="AC46" s="21">
        <f t="shared" si="18"/>
        <v>0</v>
      </c>
      <c r="AD46" s="21">
        <f t="shared" si="19"/>
        <v>0</v>
      </c>
      <c r="AE46" s="36" t="s">
        <v>32</v>
      </c>
      <c r="AF46" s="21">
        <f t="shared" si="20"/>
        <v>0</v>
      </c>
      <c r="AG46" s="21">
        <f t="shared" si="21"/>
        <v>1</v>
      </c>
      <c r="AH46" s="21">
        <f t="shared" si="22"/>
        <v>0</v>
      </c>
      <c r="AI46" s="21">
        <f t="shared" si="23"/>
        <v>0</v>
      </c>
      <c r="AJ46" s="27" t="s">
        <v>128</v>
      </c>
      <c r="AK46" s="21">
        <f t="shared" si="24"/>
        <v>1</v>
      </c>
      <c r="AL46" s="21">
        <f t="shared" si="25"/>
        <v>0</v>
      </c>
      <c r="AM46" s="21">
        <f t="shared" si="26"/>
        <v>0</v>
      </c>
      <c r="AN46" s="21">
        <f t="shared" si="27"/>
        <v>0</v>
      </c>
      <c r="AO46" s="27" t="s">
        <v>188</v>
      </c>
      <c r="AP46" s="21">
        <f t="shared" si="28"/>
        <v>0</v>
      </c>
      <c r="AQ46" s="21">
        <f t="shared" si="29"/>
        <v>0</v>
      </c>
      <c r="AR46" s="21">
        <f t="shared" si="30"/>
        <v>0</v>
      </c>
      <c r="AS46" s="21">
        <f t="shared" si="31"/>
        <v>0</v>
      </c>
      <c r="AT46" s="21">
        <f t="shared" si="32"/>
        <v>0</v>
      </c>
      <c r="AU46" s="21">
        <f t="shared" si="73"/>
        <v>1</v>
      </c>
      <c r="AV46" s="27" t="s">
        <v>130</v>
      </c>
      <c r="AW46" s="21">
        <f t="shared" si="33"/>
        <v>1</v>
      </c>
      <c r="AX46" s="21">
        <f t="shared" si="34"/>
        <v>0</v>
      </c>
      <c r="AY46" s="21">
        <f t="shared" si="35"/>
        <v>0</v>
      </c>
      <c r="AZ46" s="21">
        <f t="shared" si="36"/>
        <v>0</v>
      </c>
      <c r="BA46" s="38" t="s">
        <v>188</v>
      </c>
      <c r="BB46" s="21">
        <f t="shared" si="37"/>
        <v>0</v>
      </c>
      <c r="BC46" s="21">
        <f t="shared" si="38"/>
        <v>0</v>
      </c>
      <c r="BD46" s="21">
        <f t="shared" si="39"/>
        <v>0</v>
      </c>
      <c r="BE46" s="21">
        <f t="shared" si="40"/>
        <v>1</v>
      </c>
      <c r="BF46" s="27" t="s">
        <v>136</v>
      </c>
      <c r="BG46" s="21">
        <f t="shared" si="41"/>
        <v>0</v>
      </c>
      <c r="BH46" s="21">
        <f t="shared" si="42"/>
        <v>0</v>
      </c>
      <c r="BI46" s="21">
        <f t="shared" si="43"/>
        <v>1</v>
      </c>
      <c r="BJ46" s="27" t="s">
        <v>167</v>
      </c>
      <c r="BK46" s="21">
        <f t="shared" si="44"/>
        <v>0</v>
      </c>
      <c r="BL46" s="21">
        <f t="shared" si="45"/>
        <v>0</v>
      </c>
      <c r="BM46" s="21">
        <f t="shared" si="46"/>
        <v>1</v>
      </c>
      <c r="BN46" s="29" t="s">
        <v>59</v>
      </c>
      <c r="BO46" s="21">
        <f t="shared" si="47"/>
        <v>1</v>
      </c>
      <c r="BP46" s="21">
        <f t="shared" si="48"/>
        <v>0</v>
      </c>
      <c r="BQ46" s="21">
        <f t="shared" si="49"/>
        <v>0</v>
      </c>
      <c r="BR46" s="21">
        <f t="shared" si="50"/>
        <v>0</v>
      </c>
      <c r="BS46" s="21">
        <f t="shared" si="51"/>
        <v>0</v>
      </c>
      <c r="BT46" s="29">
        <v>0.0</v>
      </c>
      <c r="BU46" s="29">
        <v>0.0</v>
      </c>
      <c r="BV46" s="29">
        <v>0.0</v>
      </c>
      <c r="BW46" s="29">
        <v>0.0</v>
      </c>
      <c r="BX46" s="29">
        <v>0.0</v>
      </c>
      <c r="BY46" s="29">
        <v>1.0</v>
      </c>
      <c r="BZ46" s="29">
        <v>1.0</v>
      </c>
      <c r="CA46" s="29">
        <v>0.0</v>
      </c>
      <c r="CB46" s="29">
        <v>1.0</v>
      </c>
      <c r="CC46" s="27" t="s">
        <v>168</v>
      </c>
      <c r="CD46" s="21">
        <f t="shared" si="52"/>
        <v>1</v>
      </c>
      <c r="CE46" s="21">
        <f t="shared" si="53"/>
        <v>0</v>
      </c>
      <c r="CF46" s="21">
        <f t="shared" si="54"/>
        <v>0</v>
      </c>
      <c r="CG46" s="21">
        <f t="shared" si="55"/>
        <v>0</v>
      </c>
      <c r="CH46" s="21">
        <f t="shared" si="56"/>
        <v>0</v>
      </c>
      <c r="CI46" s="27" t="s">
        <v>169</v>
      </c>
      <c r="CJ46" s="21">
        <f t="shared" si="57"/>
        <v>0</v>
      </c>
      <c r="CK46" s="21">
        <f t="shared" si="58"/>
        <v>0</v>
      </c>
      <c r="CL46" s="21">
        <f t="shared" si="59"/>
        <v>0</v>
      </c>
      <c r="CM46" s="21">
        <f t="shared" si="60"/>
        <v>1</v>
      </c>
      <c r="CN46" s="27" t="s">
        <v>170</v>
      </c>
      <c r="CO46" s="21">
        <f t="shared" si="61"/>
        <v>0</v>
      </c>
      <c r="CP46" s="21">
        <f t="shared" si="62"/>
        <v>1</v>
      </c>
      <c r="CQ46" s="21">
        <f t="shared" si="63"/>
        <v>0</v>
      </c>
      <c r="CR46" s="21">
        <f t="shared" si="64"/>
        <v>0</v>
      </c>
      <c r="CS46" s="21">
        <f t="shared" si="65"/>
        <v>0</v>
      </c>
      <c r="CT46" s="28" t="s">
        <v>136</v>
      </c>
      <c r="CU46" s="28" t="s">
        <v>138</v>
      </c>
      <c r="CV46" s="28" t="s">
        <v>136</v>
      </c>
      <c r="CW46" s="29">
        <v>3.0</v>
      </c>
      <c r="CX46" s="16">
        <f t="shared" si="66"/>
        <v>16</v>
      </c>
      <c r="CY46" s="28" t="s">
        <v>136</v>
      </c>
      <c r="CZ46" s="30" t="s">
        <v>138</v>
      </c>
      <c r="DA46" s="30" t="s">
        <v>136</v>
      </c>
      <c r="DB46" s="30">
        <v>3.0</v>
      </c>
      <c r="DC46" s="29">
        <v>4.0</v>
      </c>
      <c r="DD46" s="16">
        <f t="shared" si="67"/>
        <v>20</v>
      </c>
      <c r="DE46" s="29">
        <v>1.0</v>
      </c>
      <c r="DF46" s="29">
        <v>2.0</v>
      </c>
      <c r="DG46" s="28" t="s">
        <v>137</v>
      </c>
      <c r="DH46" s="29">
        <v>3.0</v>
      </c>
      <c r="DI46" s="29">
        <v>2.0</v>
      </c>
      <c r="DJ46" s="29">
        <v>2.0</v>
      </c>
      <c r="DK46" s="16">
        <f t="shared" si="68"/>
        <v>13</v>
      </c>
      <c r="DL46" s="28" t="s">
        <v>136</v>
      </c>
      <c r="DM46" s="28" t="s">
        <v>136</v>
      </c>
      <c r="DN46" s="28" t="s">
        <v>136</v>
      </c>
      <c r="DO46" s="28" t="s">
        <v>139</v>
      </c>
      <c r="DP46" s="28" t="s">
        <v>136</v>
      </c>
      <c r="DQ46" s="16">
        <f t="shared" si="69"/>
        <v>18</v>
      </c>
      <c r="DR46" s="28" t="s">
        <v>136</v>
      </c>
      <c r="DS46" s="28" t="s">
        <v>140</v>
      </c>
      <c r="DT46" s="28" t="s">
        <v>137</v>
      </c>
      <c r="DU46" s="28" t="s">
        <v>140</v>
      </c>
      <c r="DV46" s="28" t="s">
        <v>139</v>
      </c>
      <c r="DW46" s="25">
        <f t="shared" si="70"/>
        <v>11</v>
      </c>
      <c r="DX46" s="28" t="s">
        <v>139</v>
      </c>
      <c r="DY46" s="29">
        <v>3.0</v>
      </c>
      <c r="DZ46" s="27" t="s">
        <v>139</v>
      </c>
      <c r="EA46" s="27" t="s">
        <v>137</v>
      </c>
      <c r="EB46" s="27" t="s">
        <v>139</v>
      </c>
      <c r="EC46" s="26">
        <v>15.0</v>
      </c>
      <c r="ED46" s="16">
        <f t="shared" si="71"/>
        <v>93</v>
      </c>
    </row>
    <row r="47" ht="15.75" customHeight="1">
      <c r="A47" s="27" t="s">
        <v>125</v>
      </c>
      <c r="B47" s="16">
        <f t="shared" si="1"/>
        <v>1</v>
      </c>
      <c r="C47" s="17" t="s">
        <v>37</v>
      </c>
      <c r="D47" s="35">
        <v>27.0</v>
      </c>
      <c r="E47" s="16">
        <f t="shared" si="2"/>
        <v>0</v>
      </c>
      <c r="F47" s="16">
        <f t="shared" si="72"/>
        <v>1</v>
      </c>
      <c r="G47" s="16">
        <f t="shared" si="3"/>
        <v>0</v>
      </c>
      <c r="H47" s="16">
        <f t="shared" si="4"/>
        <v>0</v>
      </c>
      <c r="I47" s="35" t="s">
        <v>11</v>
      </c>
      <c r="J47" s="16">
        <f t="shared" si="5"/>
        <v>0</v>
      </c>
      <c r="K47" s="16">
        <f t="shared" si="6"/>
        <v>0</v>
      </c>
      <c r="L47" s="16">
        <f t="shared" si="7"/>
        <v>1</v>
      </c>
      <c r="M47" s="16">
        <f t="shared" si="8"/>
        <v>0</v>
      </c>
      <c r="N47" s="16">
        <f t="shared" si="9"/>
        <v>0</v>
      </c>
      <c r="O47" s="36">
        <v>20000.0</v>
      </c>
      <c r="P47" s="21">
        <f t="shared" si="10"/>
        <v>0</v>
      </c>
      <c r="Q47" s="21">
        <f t="shared" si="11"/>
        <v>1</v>
      </c>
      <c r="R47" s="21">
        <f t="shared" si="12"/>
        <v>0</v>
      </c>
      <c r="S47" s="21">
        <f t="shared" si="13"/>
        <v>0</v>
      </c>
      <c r="T47" s="37" t="s">
        <v>127</v>
      </c>
      <c r="U47" s="21">
        <f t="shared" si="14"/>
        <v>1</v>
      </c>
      <c r="V47" s="37">
        <v>0.0</v>
      </c>
      <c r="W47" s="37">
        <v>0.0</v>
      </c>
      <c r="X47" s="37">
        <v>0.0</v>
      </c>
      <c r="Y47" s="37" t="s">
        <v>25</v>
      </c>
      <c r="Z47" s="21">
        <f t="shared" si="15"/>
        <v>1</v>
      </c>
      <c r="AA47" s="21">
        <f t="shared" si="16"/>
        <v>0</v>
      </c>
      <c r="AB47" s="21">
        <f t="shared" si="17"/>
        <v>0</v>
      </c>
      <c r="AC47" s="21">
        <f t="shared" si="18"/>
        <v>0</v>
      </c>
      <c r="AD47" s="21">
        <f t="shared" si="19"/>
        <v>0</v>
      </c>
      <c r="AE47" s="36" t="s">
        <v>31</v>
      </c>
      <c r="AF47" s="21">
        <f t="shared" si="20"/>
        <v>1</v>
      </c>
      <c r="AG47" s="21">
        <f t="shared" si="21"/>
        <v>0</v>
      </c>
      <c r="AH47" s="21">
        <f t="shared" si="22"/>
        <v>0</v>
      </c>
      <c r="AI47" s="21">
        <f t="shared" si="23"/>
        <v>0</v>
      </c>
      <c r="AJ47" s="27" t="s">
        <v>129</v>
      </c>
      <c r="AK47" s="21">
        <f t="shared" si="24"/>
        <v>0</v>
      </c>
      <c r="AL47" s="21">
        <f t="shared" si="25"/>
        <v>1</v>
      </c>
      <c r="AM47" s="21">
        <f t="shared" si="26"/>
        <v>0</v>
      </c>
      <c r="AN47" s="21">
        <f t="shared" si="27"/>
        <v>0</v>
      </c>
      <c r="AO47" s="27" t="s">
        <v>37</v>
      </c>
      <c r="AP47" s="21">
        <f t="shared" si="28"/>
        <v>1</v>
      </c>
      <c r="AQ47" s="21">
        <f t="shared" si="29"/>
        <v>0</v>
      </c>
      <c r="AR47" s="21">
        <f t="shared" si="30"/>
        <v>0</v>
      </c>
      <c r="AS47" s="21">
        <f t="shared" si="31"/>
        <v>0</v>
      </c>
      <c r="AT47" s="21">
        <f t="shared" si="32"/>
        <v>0</v>
      </c>
      <c r="AU47" s="21">
        <f t="shared" si="73"/>
        <v>0</v>
      </c>
      <c r="AV47" s="27" t="s">
        <v>130</v>
      </c>
      <c r="AW47" s="21">
        <f t="shared" si="33"/>
        <v>1</v>
      </c>
      <c r="AX47" s="21">
        <f t="shared" si="34"/>
        <v>0</v>
      </c>
      <c r="AY47" s="21">
        <f t="shared" si="35"/>
        <v>0</v>
      </c>
      <c r="AZ47" s="21">
        <f t="shared" si="36"/>
        <v>0</v>
      </c>
      <c r="BA47" s="38" t="s">
        <v>37</v>
      </c>
      <c r="BB47" s="21">
        <f t="shared" si="37"/>
        <v>0</v>
      </c>
      <c r="BC47" s="21">
        <f t="shared" si="38"/>
        <v>1</v>
      </c>
      <c r="BD47" s="21">
        <f t="shared" si="39"/>
        <v>0</v>
      </c>
      <c r="BE47" s="21">
        <f t="shared" si="40"/>
        <v>0</v>
      </c>
      <c r="BF47" s="27" t="s">
        <v>150</v>
      </c>
      <c r="BG47" s="21">
        <f t="shared" si="41"/>
        <v>0</v>
      </c>
      <c r="BH47" s="21">
        <f t="shared" si="42"/>
        <v>0</v>
      </c>
      <c r="BI47" s="21">
        <f t="shared" si="43"/>
        <v>1</v>
      </c>
      <c r="BJ47" s="29">
        <v>800.0</v>
      </c>
      <c r="BK47" s="21">
        <f t="shared" si="44"/>
        <v>1</v>
      </c>
      <c r="BL47" s="21">
        <f t="shared" si="45"/>
        <v>0</v>
      </c>
      <c r="BM47" s="21">
        <f t="shared" si="46"/>
        <v>0</v>
      </c>
      <c r="BN47" s="29" t="s">
        <v>132</v>
      </c>
      <c r="BO47" s="21">
        <f t="shared" si="47"/>
        <v>0</v>
      </c>
      <c r="BP47" s="21">
        <f t="shared" si="48"/>
        <v>0</v>
      </c>
      <c r="BQ47" s="21">
        <f t="shared" si="49"/>
        <v>1</v>
      </c>
      <c r="BR47" s="21">
        <f t="shared" si="50"/>
        <v>0</v>
      </c>
      <c r="BS47" s="21">
        <f t="shared" si="51"/>
        <v>0</v>
      </c>
      <c r="BT47" s="29">
        <v>0.0</v>
      </c>
      <c r="BU47" s="29">
        <v>0.0</v>
      </c>
      <c r="BV47" s="29">
        <v>0.0</v>
      </c>
      <c r="BW47" s="29">
        <v>0.0</v>
      </c>
      <c r="BX47" s="29">
        <v>0.0</v>
      </c>
      <c r="BY47" s="29">
        <v>1.0</v>
      </c>
      <c r="BZ47" s="29">
        <v>0.0</v>
      </c>
      <c r="CA47" s="29">
        <v>0.0</v>
      </c>
      <c r="CB47" s="29">
        <v>1.0</v>
      </c>
      <c r="CC47" s="27" t="s">
        <v>164</v>
      </c>
      <c r="CD47" s="21">
        <f t="shared" si="52"/>
        <v>0</v>
      </c>
      <c r="CE47" s="21">
        <f t="shared" si="53"/>
        <v>0</v>
      </c>
      <c r="CF47" s="21">
        <f t="shared" si="54"/>
        <v>1</v>
      </c>
      <c r="CG47" s="21">
        <f t="shared" si="55"/>
        <v>0</v>
      </c>
      <c r="CH47" s="21">
        <f t="shared" si="56"/>
        <v>0</v>
      </c>
      <c r="CI47" s="27" t="s">
        <v>80</v>
      </c>
      <c r="CJ47" s="21">
        <f t="shared" si="57"/>
        <v>1</v>
      </c>
      <c r="CK47" s="21">
        <f t="shared" si="58"/>
        <v>0</v>
      </c>
      <c r="CL47" s="21">
        <f t="shared" si="59"/>
        <v>0</v>
      </c>
      <c r="CM47" s="21">
        <f t="shared" si="60"/>
        <v>0</v>
      </c>
      <c r="CN47" s="27" t="s">
        <v>170</v>
      </c>
      <c r="CO47" s="21">
        <f t="shared" si="61"/>
        <v>0</v>
      </c>
      <c r="CP47" s="21">
        <f t="shared" si="62"/>
        <v>1</v>
      </c>
      <c r="CQ47" s="21">
        <f t="shared" si="63"/>
        <v>0</v>
      </c>
      <c r="CR47" s="21">
        <f t="shared" si="64"/>
        <v>0</v>
      </c>
      <c r="CS47" s="21">
        <f t="shared" si="65"/>
        <v>0</v>
      </c>
      <c r="CT47" s="29">
        <v>4.0</v>
      </c>
      <c r="CU47" s="29">
        <v>4.0</v>
      </c>
      <c r="CV47" s="28" t="s">
        <v>138</v>
      </c>
      <c r="CW47" s="29">
        <v>3.0</v>
      </c>
      <c r="CX47" s="16">
        <f t="shared" si="66"/>
        <v>16</v>
      </c>
      <c r="CY47" s="28">
        <v>4.0</v>
      </c>
      <c r="CZ47" s="30">
        <v>4.0</v>
      </c>
      <c r="DA47" s="30" t="s">
        <v>138</v>
      </c>
      <c r="DB47" s="30">
        <v>3.0</v>
      </c>
      <c r="DC47" s="29">
        <v>4.0</v>
      </c>
      <c r="DD47" s="16">
        <f t="shared" si="67"/>
        <v>20</v>
      </c>
      <c r="DE47" s="28" t="s">
        <v>136</v>
      </c>
      <c r="DF47" s="28" t="s">
        <v>136</v>
      </c>
      <c r="DG47" s="28" t="s">
        <v>136</v>
      </c>
      <c r="DH47" s="28" t="s">
        <v>139</v>
      </c>
      <c r="DI47" s="28" t="s">
        <v>138</v>
      </c>
      <c r="DJ47" s="28" t="s">
        <v>138</v>
      </c>
      <c r="DK47" s="16">
        <f t="shared" si="68"/>
        <v>24</v>
      </c>
      <c r="DL47" s="28" t="s">
        <v>138</v>
      </c>
      <c r="DM47" s="28" t="s">
        <v>138</v>
      </c>
      <c r="DN47" s="28" t="s">
        <v>138</v>
      </c>
      <c r="DO47" s="28" t="s">
        <v>136</v>
      </c>
      <c r="DP47" s="28" t="s">
        <v>136</v>
      </c>
      <c r="DQ47" s="16">
        <f t="shared" si="69"/>
        <v>23</v>
      </c>
      <c r="DR47" s="28" t="s">
        <v>136</v>
      </c>
      <c r="DS47" s="28" t="s">
        <v>136</v>
      </c>
      <c r="DT47" s="28" t="s">
        <v>139</v>
      </c>
      <c r="DU47" s="28" t="s">
        <v>139</v>
      </c>
      <c r="DV47" s="28" t="s">
        <v>139</v>
      </c>
      <c r="DW47" s="25">
        <f t="shared" si="70"/>
        <v>14</v>
      </c>
      <c r="DX47" s="28" t="s">
        <v>138</v>
      </c>
      <c r="DY47" s="27" t="s">
        <v>136</v>
      </c>
      <c r="DZ47" s="27" t="s">
        <v>139</v>
      </c>
      <c r="EA47" s="27" t="s">
        <v>138</v>
      </c>
      <c r="EB47" s="27" t="s">
        <v>138</v>
      </c>
      <c r="EC47" s="26">
        <v>15.0</v>
      </c>
      <c r="ED47" s="16">
        <f t="shared" si="71"/>
        <v>112</v>
      </c>
    </row>
    <row r="48" ht="15.75" customHeight="1">
      <c r="A48" s="27" t="s">
        <v>125</v>
      </c>
      <c r="B48" s="16">
        <f t="shared" si="1"/>
        <v>1</v>
      </c>
      <c r="C48" s="17" t="s">
        <v>37</v>
      </c>
      <c r="D48" s="35">
        <v>21.0</v>
      </c>
      <c r="E48" s="16">
        <f t="shared" si="2"/>
        <v>0</v>
      </c>
      <c r="F48" s="16">
        <f t="shared" si="72"/>
        <v>1</v>
      </c>
      <c r="G48" s="16">
        <f t="shared" si="3"/>
        <v>0</v>
      </c>
      <c r="H48" s="16">
        <f t="shared" si="4"/>
        <v>0</v>
      </c>
      <c r="I48" s="37" t="s">
        <v>12</v>
      </c>
      <c r="J48" s="16">
        <f t="shared" si="5"/>
        <v>0</v>
      </c>
      <c r="K48" s="16">
        <f t="shared" si="6"/>
        <v>0</v>
      </c>
      <c r="L48" s="16">
        <f t="shared" si="7"/>
        <v>0</v>
      </c>
      <c r="M48" s="16">
        <f t="shared" si="8"/>
        <v>1</v>
      </c>
      <c r="N48" s="16">
        <f t="shared" si="9"/>
        <v>0</v>
      </c>
      <c r="O48" s="36">
        <v>25000.0</v>
      </c>
      <c r="P48" s="21">
        <f t="shared" si="10"/>
        <v>0</v>
      </c>
      <c r="Q48" s="21">
        <f t="shared" si="11"/>
        <v>1</v>
      </c>
      <c r="R48" s="21">
        <f t="shared" si="12"/>
        <v>0</v>
      </c>
      <c r="S48" s="21">
        <f t="shared" si="13"/>
        <v>0</v>
      </c>
      <c r="T48" s="37" t="s">
        <v>159</v>
      </c>
      <c r="U48" s="21">
        <f t="shared" si="14"/>
        <v>0</v>
      </c>
      <c r="V48" s="37">
        <v>0.0</v>
      </c>
      <c r="W48" s="37">
        <v>0.0</v>
      </c>
      <c r="X48" s="37">
        <v>0.0</v>
      </c>
      <c r="Y48" s="37" t="s">
        <v>25</v>
      </c>
      <c r="Z48" s="21">
        <f t="shared" si="15"/>
        <v>1</v>
      </c>
      <c r="AA48" s="21">
        <f t="shared" si="16"/>
        <v>0</v>
      </c>
      <c r="AB48" s="21">
        <f t="shared" si="17"/>
        <v>0</v>
      </c>
      <c r="AC48" s="21">
        <f t="shared" si="18"/>
        <v>0</v>
      </c>
      <c r="AD48" s="21">
        <f t="shared" si="19"/>
        <v>0</v>
      </c>
      <c r="AE48" s="36" t="s">
        <v>31</v>
      </c>
      <c r="AF48" s="21">
        <f t="shared" si="20"/>
        <v>1</v>
      </c>
      <c r="AG48" s="21">
        <f t="shared" si="21"/>
        <v>0</v>
      </c>
      <c r="AH48" s="21">
        <f t="shared" si="22"/>
        <v>0</v>
      </c>
      <c r="AI48" s="21">
        <f t="shared" si="23"/>
        <v>0</v>
      </c>
      <c r="AJ48" s="27" t="s">
        <v>128</v>
      </c>
      <c r="AK48" s="21">
        <f t="shared" si="24"/>
        <v>1</v>
      </c>
      <c r="AL48" s="21">
        <f t="shared" si="25"/>
        <v>0</v>
      </c>
      <c r="AM48" s="21">
        <f t="shared" si="26"/>
        <v>0</v>
      </c>
      <c r="AN48" s="21">
        <f t="shared" si="27"/>
        <v>0</v>
      </c>
      <c r="AO48" s="27" t="s">
        <v>38</v>
      </c>
      <c r="AP48" s="21">
        <f t="shared" si="28"/>
        <v>0</v>
      </c>
      <c r="AQ48" s="21">
        <f t="shared" si="29"/>
        <v>1</v>
      </c>
      <c r="AR48" s="21">
        <f t="shared" si="30"/>
        <v>0</v>
      </c>
      <c r="AS48" s="21">
        <f t="shared" si="31"/>
        <v>0</v>
      </c>
      <c r="AT48" s="21">
        <f t="shared" si="32"/>
        <v>0</v>
      </c>
      <c r="AU48" s="21">
        <f t="shared" si="73"/>
        <v>0</v>
      </c>
      <c r="AV48" s="27" t="s">
        <v>130</v>
      </c>
      <c r="AW48" s="21">
        <f t="shared" si="33"/>
        <v>1</v>
      </c>
      <c r="AX48" s="21">
        <f t="shared" si="34"/>
        <v>0</v>
      </c>
      <c r="AY48" s="21">
        <f t="shared" si="35"/>
        <v>0</v>
      </c>
      <c r="AZ48" s="21">
        <f t="shared" si="36"/>
        <v>0</v>
      </c>
      <c r="BA48" s="39" t="s">
        <v>190</v>
      </c>
      <c r="BB48" s="21">
        <f t="shared" si="37"/>
        <v>0</v>
      </c>
      <c r="BC48" s="21">
        <f t="shared" si="38"/>
        <v>0</v>
      </c>
      <c r="BD48" s="21">
        <f t="shared" si="39"/>
        <v>0</v>
      </c>
      <c r="BE48" s="21">
        <f t="shared" si="40"/>
        <v>1</v>
      </c>
      <c r="BF48" s="27" t="s">
        <v>138</v>
      </c>
      <c r="BG48" s="21">
        <f t="shared" si="41"/>
        <v>0</v>
      </c>
      <c r="BH48" s="21">
        <f t="shared" si="42"/>
        <v>0</v>
      </c>
      <c r="BI48" s="21">
        <f t="shared" si="43"/>
        <v>1</v>
      </c>
      <c r="BJ48" s="29">
        <v>1500.0</v>
      </c>
      <c r="BK48" s="21">
        <f t="shared" si="44"/>
        <v>0</v>
      </c>
      <c r="BL48" s="21">
        <f t="shared" si="45"/>
        <v>1</v>
      </c>
      <c r="BM48" s="21">
        <f t="shared" si="46"/>
        <v>0</v>
      </c>
      <c r="BN48" s="27" t="s">
        <v>151</v>
      </c>
      <c r="BO48" s="21">
        <f t="shared" si="47"/>
        <v>0</v>
      </c>
      <c r="BP48" s="21">
        <f t="shared" si="48"/>
        <v>1</v>
      </c>
      <c r="BQ48" s="21">
        <f t="shared" si="49"/>
        <v>0</v>
      </c>
      <c r="BR48" s="21">
        <f t="shared" si="50"/>
        <v>0</v>
      </c>
      <c r="BS48" s="21">
        <f t="shared" si="51"/>
        <v>0</v>
      </c>
      <c r="BT48" s="29">
        <v>0.0</v>
      </c>
      <c r="BU48" s="29">
        <v>0.0</v>
      </c>
      <c r="BV48" s="29">
        <v>0.0</v>
      </c>
      <c r="BW48" s="29">
        <v>1.0</v>
      </c>
      <c r="BX48" s="29">
        <v>0.0</v>
      </c>
      <c r="BY48" s="29">
        <v>1.0</v>
      </c>
      <c r="BZ48" s="29">
        <v>1.0</v>
      </c>
      <c r="CA48" s="29">
        <v>0.0</v>
      </c>
      <c r="CB48" s="29">
        <v>1.0</v>
      </c>
      <c r="CC48" s="27" t="s">
        <v>168</v>
      </c>
      <c r="CD48" s="21">
        <f t="shared" si="52"/>
        <v>1</v>
      </c>
      <c r="CE48" s="21">
        <f t="shared" si="53"/>
        <v>0</v>
      </c>
      <c r="CF48" s="21">
        <f t="shared" si="54"/>
        <v>0</v>
      </c>
      <c r="CG48" s="21">
        <f t="shared" si="55"/>
        <v>0</v>
      </c>
      <c r="CH48" s="21">
        <f t="shared" si="56"/>
        <v>0</v>
      </c>
      <c r="CI48" s="27" t="s">
        <v>157</v>
      </c>
      <c r="CJ48" s="21">
        <f t="shared" si="57"/>
        <v>0</v>
      </c>
      <c r="CK48" s="21">
        <f t="shared" si="58"/>
        <v>1</v>
      </c>
      <c r="CL48" s="21">
        <f t="shared" si="59"/>
        <v>0</v>
      </c>
      <c r="CM48" s="21">
        <f t="shared" si="60"/>
        <v>0</v>
      </c>
      <c r="CN48" s="27" t="s">
        <v>173</v>
      </c>
      <c r="CO48" s="21">
        <f t="shared" si="61"/>
        <v>0</v>
      </c>
      <c r="CP48" s="21">
        <f t="shared" si="62"/>
        <v>0</v>
      </c>
      <c r="CQ48" s="21">
        <f t="shared" si="63"/>
        <v>1</v>
      </c>
      <c r="CR48" s="21">
        <f t="shared" si="64"/>
        <v>0</v>
      </c>
      <c r="CS48" s="21">
        <f t="shared" si="65"/>
        <v>0</v>
      </c>
      <c r="CT48" s="29">
        <v>3.0</v>
      </c>
      <c r="CU48" s="29">
        <v>3.0</v>
      </c>
      <c r="CV48" s="28" t="s">
        <v>137</v>
      </c>
      <c r="CW48" s="29">
        <v>2.0</v>
      </c>
      <c r="CX48" s="16">
        <f t="shared" si="66"/>
        <v>11</v>
      </c>
      <c r="CY48" s="28">
        <v>3.0</v>
      </c>
      <c r="CZ48" s="30">
        <v>3.0</v>
      </c>
      <c r="DA48" s="30" t="s">
        <v>137</v>
      </c>
      <c r="DB48" s="31">
        <v>3.0</v>
      </c>
      <c r="DC48" s="29">
        <v>5.0</v>
      </c>
      <c r="DD48" s="16">
        <f t="shared" si="67"/>
        <v>17</v>
      </c>
      <c r="DE48" s="28" t="s">
        <v>136</v>
      </c>
      <c r="DF48" s="28" t="s">
        <v>136</v>
      </c>
      <c r="DG48" s="29">
        <v>4.0</v>
      </c>
      <c r="DH48" s="28">
        <v>5.0</v>
      </c>
      <c r="DI48" s="29">
        <v>4.0</v>
      </c>
      <c r="DJ48" s="28">
        <v>4.0</v>
      </c>
      <c r="DK48" s="16">
        <f t="shared" si="68"/>
        <v>25</v>
      </c>
      <c r="DL48" s="28" t="s">
        <v>139</v>
      </c>
      <c r="DM48" s="28" t="s">
        <v>137</v>
      </c>
      <c r="DN48" s="28" t="s">
        <v>138</v>
      </c>
      <c r="DO48" s="28" t="s">
        <v>138</v>
      </c>
      <c r="DP48" s="29">
        <v>3.0</v>
      </c>
      <c r="DQ48" s="16">
        <f t="shared" si="69"/>
        <v>18</v>
      </c>
      <c r="DR48" s="28" t="s">
        <v>138</v>
      </c>
      <c r="DS48" s="29">
        <v>4.0</v>
      </c>
      <c r="DT48" s="28" t="s">
        <v>137</v>
      </c>
      <c r="DU48" s="29">
        <v>4.0</v>
      </c>
      <c r="DV48" s="28" t="s">
        <v>136</v>
      </c>
      <c r="DW48" s="25">
        <f t="shared" si="70"/>
        <v>20</v>
      </c>
      <c r="DX48" s="28" t="s">
        <v>136</v>
      </c>
      <c r="DY48" s="27" t="s">
        <v>138</v>
      </c>
      <c r="DZ48" s="27" t="s">
        <v>140</v>
      </c>
      <c r="EA48" s="27" t="s">
        <v>140</v>
      </c>
      <c r="EB48" s="27" t="s">
        <v>139</v>
      </c>
      <c r="EC48" s="26">
        <v>13.0</v>
      </c>
      <c r="ED48" s="16">
        <f t="shared" si="71"/>
        <v>104</v>
      </c>
    </row>
    <row r="49" ht="15.75" customHeight="1">
      <c r="A49" s="27" t="s">
        <v>125</v>
      </c>
      <c r="B49" s="16">
        <f t="shared" si="1"/>
        <v>1</v>
      </c>
      <c r="C49" s="17" t="s">
        <v>37</v>
      </c>
      <c r="D49" s="35">
        <v>26.0</v>
      </c>
      <c r="E49" s="16">
        <f t="shared" si="2"/>
        <v>0</v>
      </c>
      <c r="F49" s="16">
        <f t="shared" si="72"/>
        <v>1</v>
      </c>
      <c r="G49" s="16">
        <f t="shared" si="3"/>
        <v>0</v>
      </c>
      <c r="H49" s="16">
        <f t="shared" si="4"/>
        <v>0</v>
      </c>
      <c r="I49" s="35" t="s">
        <v>12</v>
      </c>
      <c r="J49" s="16">
        <f t="shared" si="5"/>
        <v>0</v>
      </c>
      <c r="K49" s="16">
        <f t="shared" si="6"/>
        <v>0</v>
      </c>
      <c r="L49" s="16">
        <f t="shared" si="7"/>
        <v>0</v>
      </c>
      <c r="M49" s="16">
        <f t="shared" si="8"/>
        <v>1</v>
      </c>
      <c r="N49" s="16">
        <f t="shared" si="9"/>
        <v>0</v>
      </c>
      <c r="O49" s="36">
        <v>20000.0</v>
      </c>
      <c r="P49" s="21">
        <f t="shared" si="10"/>
        <v>0</v>
      </c>
      <c r="Q49" s="21">
        <f t="shared" si="11"/>
        <v>1</v>
      </c>
      <c r="R49" s="21">
        <f t="shared" si="12"/>
        <v>0</v>
      </c>
      <c r="S49" s="21">
        <f t="shared" si="13"/>
        <v>0</v>
      </c>
      <c r="T49" s="37" t="s">
        <v>127</v>
      </c>
      <c r="U49" s="21">
        <f t="shared" si="14"/>
        <v>1</v>
      </c>
      <c r="V49" s="37">
        <v>0.0</v>
      </c>
      <c r="W49" s="37">
        <v>1.0</v>
      </c>
      <c r="X49" s="37">
        <v>0.0</v>
      </c>
      <c r="Y49" s="37" t="s">
        <v>25</v>
      </c>
      <c r="Z49" s="21">
        <f t="shared" si="15"/>
        <v>1</v>
      </c>
      <c r="AA49" s="21">
        <f t="shared" si="16"/>
        <v>0</v>
      </c>
      <c r="AB49" s="21">
        <f t="shared" si="17"/>
        <v>0</v>
      </c>
      <c r="AC49" s="21">
        <f t="shared" si="18"/>
        <v>0</v>
      </c>
      <c r="AD49" s="21">
        <f t="shared" si="19"/>
        <v>0</v>
      </c>
      <c r="AE49" s="36" t="s">
        <v>31</v>
      </c>
      <c r="AF49" s="21">
        <f t="shared" si="20"/>
        <v>1</v>
      </c>
      <c r="AG49" s="21">
        <f t="shared" si="21"/>
        <v>0</v>
      </c>
      <c r="AH49" s="21">
        <f t="shared" si="22"/>
        <v>0</v>
      </c>
      <c r="AI49" s="21">
        <f t="shared" si="23"/>
        <v>0</v>
      </c>
      <c r="AJ49" s="27" t="s">
        <v>128</v>
      </c>
      <c r="AK49" s="21">
        <f t="shared" si="24"/>
        <v>1</v>
      </c>
      <c r="AL49" s="21">
        <f t="shared" si="25"/>
        <v>0</v>
      </c>
      <c r="AM49" s="21">
        <f t="shared" si="26"/>
        <v>0</v>
      </c>
      <c r="AN49" s="21">
        <f t="shared" si="27"/>
        <v>0</v>
      </c>
      <c r="AO49" s="27" t="s">
        <v>39</v>
      </c>
      <c r="AP49" s="21">
        <f t="shared" si="28"/>
        <v>0</v>
      </c>
      <c r="AQ49" s="21">
        <f t="shared" si="29"/>
        <v>0</v>
      </c>
      <c r="AR49" s="21">
        <f t="shared" si="30"/>
        <v>1</v>
      </c>
      <c r="AS49" s="21">
        <f t="shared" si="31"/>
        <v>0</v>
      </c>
      <c r="AT49" s="21">
        <f t="shared" si="32"/>
        <v>0</v>
      </c>
      <c r="AU49" s="21">
        <f t="shared" si="73"/>
        <v>0</v>
      </c>
      <c r="AV49" s="27" t="s">
        <v>45</v>
      </c>
      <c r="AW49" s="21">
        <f t="shared" si="33"/>
        <v>0</v>
      </c>
      <c r="AX49" s="21">
        <f t="shared" si="34"/>
        <v>0</v>
      </c>
      <c r="AY49" s="21">
        <f t="shared" si="35"/>
        <v>1</v>
      </c>
      <c r="AZ49" s="21">
        <f t="shared" si="36"/>
        <v>0</v>
      </c>
      <c r="BA49" s="27" t="s">
        <v>131</v>
      </c>
      <c r="BB49" s="21">
        <f t="shared" si="37"/>
        <v>1</v>
      </c>
      <c r="BC49" s="21">
        <f t="shared" si="38"/>
        <v>0</v>
      </c>
      <c r="BD49" s="21">
        <f t="shared" si="39"/>
        <v>0</v>
      </c>
      <c r="BE49" s="21">
        <f t="shared" si="40"/>
        <v>0</v>
      </c>
      <c r="BF49" s="27">
        <v>5.0</v>
      </c>
      <c r="BG49" s="21">
        <f t="shared" si="41"/>
        <v>0</v>
      </c>
      <c r="BH49" s="21">
        <f t="shared" si="42"/>
        <v>1</v>
      </c>
      <c r="BI49" s="21">
        <f t="shared" si="43"/>
        <v>0</v>
      </c>
      <c r="BJ49" s="29">
        <v>1500.0</v>
      </c>
      <c r="BK49" s="21">
        <f t="shared" si="44"/>
        <v>0</v>
      </c>
      <c r="BL49" s="21">
        <f t="shared" si="45"/>
        <v>1</v>
      </c>
      <c r="BM49" s="21">
        <f t="shared" si="46"/>
        <v>0</v>
      </c>
      <c r="BN49" s="29" t="s">
        <v>156</v>
      </c>
      <c r="BO49" s="21">
        <f t="shared" si="47"/>
        <v>0</v>
      </c>
      <c r="BP49" s="21">
        <f t="shared" si="48"/>
        <v>0</v>
      </c>
      <c r="BQ49" s="21">
        <f t="shared" si="49"/>
        <v>0</v>
      </c>
      <c r="BR49" s="21">
        <f t="shared" si="50"/>
        <v>1</v>
      </c>
      <c r="BS49" s="21">
        <f t="shared" si="51"/>
        <v>0</v>
      </c>
      <c r="BT49" s="29">
        <v>1.0</v>
      </c>
      <c r="BU49" s="29">
        <v>0.0</v>
      </c>
      <c r="BV49" s="29">
        <v>0.0</v>
      </c>
      <c r="BW49" s="29">
        <v>0.0</v>
      </c>
      <c r="BX49" s="29">
        <v>0.0</v>
      </c>
      <c r="BY49" s="29">
        <v>0.0</v>
      </c>
      <c r="BZ49" s="29">
        <v>0.0</v>
      </c>
      <c r="CA49" s="29">
        <v>1.0</v>
      </c>
      <c r="CB49" s="29">
        <v>1.0</v>
      </c>
      <c r="CC49" s="27" t="s">
        <v>176</v>
      </c>
      <c r="CD49" s="21">
        <f t="shared" si="52"/>
        <v>0</v>
      </c>
      <c r="CE49" s="21">
        <f t="shared" si="53"/>
        <v>0</v>
      </c>
      <c r="CF49" s="21">
        <f t="shared" si="54"/>
        <v>0</v>
      </c>
      <c r="CG49" s="21">
        <f t="shared" si="55"/>
        <v>1</v>
      </c>
      <c r="CH49" s="21">
        <f t="shared" si="56"/>
        <v>0</v>
      </c>
      <c r="CI49" s="27" t="s">
        <v>177</v>
      </c>
      <c r="CJ49" s="21">
        <f t="shared" si="57"/>
        <v>1</v>
      </c>
      <c r="CK49" s="21">
        <f t="shared" si="58"/>
        <v>0</v>
      </c>
      <c r="CL49" s="21">
        <f t="shared" si="59"/>
        <v>0</v>
      </c>
      <c r="CM49" s="21">
        <f t="shared" si="60"/>
        <v>0</v>
      </c>
      <c r="CN49" s="27" t="s">
        <v>178</v>
      </c>
      <c r="CO49" s="21">
        <f t="shared" si="61"/>
        <v>0</v>
      </c>
      <c r="CP49" s="21">
        <f t="shared" si="62"/>
        <v>0</v>
      </c>
      <c r="CQ49" s="21">
        <f t="shared" si="63"/>
        <v>0</v>
      </c>
      <c r="CR49" s="21">
        <f t="shared" si="64"/>
        <v>1</v>
      </c>
      <c r="CS49" s="21">
        <f t="shared" si="65"/>
        <v>0</v>
      </c>
      <c r="CT49" s="29">
        <v>4.0</v>
      </c>
      <c r="CU49" s="29">
        <v>4.0</v>
      </c>
      <c r="CV49" s="28" t="s">
        <v>137</v>
      </c>
      <c r="CW49" s="29">
        <v>3.0</v>
      </c>
      <c r="CX49" s="16">
        <f t="shared" si="66"/>
        <v>14</v>
      </c>
      <c r="CY49" s="28">
        <v>4.0</v>
      </c>
      <c r="CZ49" s="30">
        <v>4.0</v>
      </c>
      <c r="DA49" s="30" t="s">
        <v>137</v>
      </c>
      <c r="DB49" s="30">
        <v>3.0</v>
      </c>
      <c r="DC49" s="29">
        <v>5.0</v>
      </c>
      <c r="DD49" s="16">
        <f t="shared" si="67"/>
        <v>19</v>
      </c>
      <c r="DE49" s="29">
        <v>4.0</v>
      </c>
      <c r="DF49" s="29">
        <v>4.0</v>
      </c>
      <c r="DG49" s="29">
        <v>4.0</v>
      </c>
      <c r="DH49" s="29">
        <v>4.0</v>
      </c>
      <c r="DI49" s="28" t="s">
        <v>136</v>
      </c>
      <c r="DJ49" s="29">
        <v>4.0</v>
      </c>
      <c r="DK49" s="16">
        <f t="shared" si="68"/>
        <v>24</v>
      </c>
      <c r="DL49" s="28" t="s">
        <v>136</v>
      </c>
      <c r="DM49" s="29">
        <v>3.0</v>
      </c>
      <c r="DN49" s="28" t="s">
        <v>136</v>
      </c>
      <c r="DO49" s="28" t="s">
        <v>136</v>
      </c>
      <c r="DP49" s="28" t="s">
        <v>139</v>
      </c>
      <c r="DQ49" s="16">
        <f t="shared" si="69"/>
        <v>17</v>
      </c>
      <c r="DR49" s="29">
        <v>3.0</v>
      </c>
      <c r="DS49" s="28" t="s">
        <v>140</v>
      </c>
      <c r="DT49" s="28" t="s">
        <v>140</v>
      </c>
      <c r="DU49" s="28" t="s">
        <v>140</v>
      </c>
      <c r="DV49" s="28" t="s">
        <v>139</v>
      </c>
      <c r="DW49" s="25">
        <f t="shared" si="70"/>
        <v>8</v>
      </c>
      <c r="DX49" s="28" t="s">
        <v>139</v>
      </c>
      <c r="DY49" s="27" t="s">
        <v>136</v>
      </c>
      <c r="DZ49" s="27" t="s">
        <v>136</v>
      </c>
      <c r="EA49" s="27" t="s">
        <v>139</v>
      </c>
      <c r="EB49" s="27" t="s">
        <v>139</v>
      </c>
      <c r="EC49" s="26">
        <v>14.0</v>
      </c>
      <c r="ED49" s="16">
        <f t="shared" si="71"/>
        <v>96</v>
      </c>
    </row>
    <row r="50" ht="15.75" customHeight="1">
      <c r="A50" s="27" t="s">
        <v>125</v>
      </c>
      <c r="B50" s="16">
        <f t="shared" si="1"/>
        <v>1</v>
      </c>
      <c r="C50" s="17" t="s">
        <v>37</v>
      </c>
      <c r="D50" s="35">
        <v>23.0</v>
      </c>
      <c r="E50" s="16">
        <f t="shared" si="2"/>
        <v>0</v>
      </c>
      <c r="F50" s="16">
        <f t="shared" si="72"/>
        <v>1</v>
      </c>
      <c r="G50" s="16">
        <f t="shared" si="3"/>
        <v>0</v>
      </c>
      <c r="H50" s="16">
        <f t="shared" si="4"/>
        <v>0</v>
      </c>
      <c r="I50" s="35" t="s">
        <v>11</v>
      </c>
      <c r="J50" s="16">
        <f t="shared" si="5"/>
        <v>0</v>
      </c>
      <c r="K50" s="16">
        <f t="shared" si="6"/>
        <v>0</v>
      </c>
      <c r="L50" s="16">
        <f t="shared" si="7"/>
        <v>1</v>
      </c>
      <c r="M50" s="16">
        <f t="shared" si="8"/>
        <v>0</v>
      </c>
      <c r="N50" s="16">
        <f t="shared" si="9"/>
        <v>0</v>
      </c>
      <c r="O50" s="36">
        <v>1800.0</v>
      </c>
      <c r="P50" s="21">
        <f t="shared" si="10"/>
        <v>1</v>
      </c>
      <c r="Q50" s="21">
        <f t="shared" si="11"/>
        <v>0</v>
      </c>
      <c r="R50" s="21">
        <f t="shared" si="12"/>
        <v>0</v>
      </c>
      <c r="S50" s="21">
        <f t="shared" si="13"/>
        <v>0</v>
      </c>
      <c r="T50" s="37" t="s">
        <v>159</v>
      </c>
      <c r="U50" s="21">
        <f t="shared" si="14"/>
        <v>0</v>
      </c>
      <c r="V50" s="37">
        <v>0.0</v>
      </c>
      <c r="W50" s="37">
        <v>0.0</v>
      </c>
      <c r="X50" s="37">
        <v>0.0</v>
      </c>
      <c r="Y50" s="37" t="s">
        <v>26</v>
      </c>
      <c r="Z50" s="21">
        <f t="shared" si="15"/>
        <v>0</v>
      </c>
      <c r="AA50" s="21">
        <f t="shared" si="16"/>
        <v>1</v>
      </c>
      <c r="AB50" s="21">
        <f t="shared" si="17"/>
        <v>0</v>
      </c>
      <c r="AC50" s="21">
        <f t="shared" si="18"/>
        <v>0</v>
      </c>
      <c r="AD50" s="21">
        <f t="shared" si="19"/>
        <v>0</v>
      </c>
      <c r="AE50" s="36" t="s">
        <v>31</v>
      </c>
      <c r="AF50" s="21">
        <f t="shared" si="20"/>
        <v>1</v>
      </c>
      <c r="AG50" s="21">
        <f t="shared" si="21"/>
        <v>0</v>
      </c>
      <c r="AH50" s="21">
        <f t="shared" si="22"/>
        <v>0</v>
      </c>
      <c r="AI50" s="21">
        <f t="shared" si="23"/>
        <v>0</v>
      </c>
      <c r="AJ50" s="27" t="s">
        <v>129</v>
      </c>
      <c r="AK50" s="21">
        <f t="shared" si="24"/>
        <v>0</v>
      </c>
      <c r="AL50" s="21">
        <f t="shared" si="25"/>
        <v>1</v>
      </c>
      <c r="AM50" s="21">
        <f t="shared" si="26"/>
        <v>0</v>
      </c>
      <c r="AN50" s="21">
        <f t="shared" si="27"/>
        <v>0</v>
      </c>
      <c r="AO50" s="27" t="s">
        <v>172</v>
      </c>
      <c r="AP50" s="21">
        <f t="shared" si="28"/>
        <v>0</v>
      </c>
      <c r="AQ50" s="21">
        <f t="shared" si="29"/>
        <v>0</v>
      </c>
      <c r="AR50" s="21">
        <f t="shared" si="30"/>
        <v>0</v>
      </c>
      <c r="AS50" s="21">
        <f t="shared" si="31"/>
        <v>0</v>
      </c>
      <c r="AT50" s="21">
        <f t="shared" si="32"/>
        <v>0</v>
      </c>
      <c r="AU50" s="21">
        <f t="shared" si="73"/>
        <v>1</v>
      </c>
      <c r="AV50" s="27" t="s">
        <v>196</v>
      </c>
      <c r="AW50" s="21">
        <f t="shared" si="33"/>
        <v>0</v>
      </c>
      <c r="AX50" s="21">
        <f t="shared" si="34"/>
        <v>0</v>
      </c>
      <c r="AY50" s="21">
        <f t="shared" si="35"/>
        <v>0</v>
      </c>
      <c r="AZ50" s="21">
        <f t="shared" si="36"/>
        <v>1</v>
      </c>
      <c r="BA50" s="27" t="s">
        <v>144</v>
      </c>
      <c r="BB50" s="21">
        <f t="shared" si="37"/>
        <v>0</v>
      </c>
      <c r="BC50" s="21">
        <f t="shared" si="38"/>
        <v>0</v>
      </c>
      <c r="BD50" s="21">
        <f t="shared" si="39"/>
        <v>0</v>
      </c>
      <c r="BE50" s="21">
        <f t="shared" si="40"/>
        <v>1</v>
      </c>
      <c r="BF50" s="27" t="s">
        <v>136</v>
      </c>
      <c r="BG50" s="21">
        <f t="shared" si="41"/>
        <v>0</v>
      </c>
      <c r="BH50" s="21">
        <f t="shared" si="42"/>
        <v>0</v>
      </c>
      <c r="BI50" s="21">
        <f t="shared" si="43"/>
        <v>1</v>
      </c>
      <c r="BJ50" s="27" t="s">
        <v>179</v>
      </c>
      <c r="BK50" s="21">
        <f t="shared" si="44"/>
        <v>0</v>
      </c>
      <c r="BL50" s="21">
        <f t="shared" si="45"/>
        <v>0</v>
      </c>
      <c r="BM50" s="21">
        <f t="shared" si="46"/>
        <v>1</v>
      </c>
      <c r="BN50" s="29" t="s">
        <v>132</v>
      </c>
      <c r="BO50" s="21">
        <f t="shared" si="47"/>
        <v>0</v>
      </c>
      <c r="BP50" s="21">
        <f t="shared" si="48"/>
        <v>0</v>
      </c>
      <c r="BQ50" s="21">
        <f t="shared" si="49"/>
        <v>1</v>
      </c>
      <c r="BR50" s="21">
        <f t="shared" si="50"/>
        <v>0</v>
      </c>
      <c r="BS50" s="21">
        <f t="shared" si="51"/>
        <v>0</v>
      </c>
      <c r="BT50" s="29">
        <v>0.0</v>
      </c>
      <c r="BU50" s="29">
        <v>0.0</v>
      </c>
      <c r="BV50" s="29">
        <v>1.0</v>
      </c>
      <c r="BW50" s="29">
        <v>1.0</v>
      </c>
      <c r="BX50" s="29">
        <v>0.0</v>
      </c>
      <c r="BY50" s="29">
        <v>0.0</v>
      </c>
      <c r="BZ50" s="29">
        <v>0.0</v>
      </c>
      <c r="CA50" s="29">
        <v>0.0</v>
      </c>
      <c r="CB50" s="29">
        <v>0.0</v>
      </c>
      <c r="CC50" s="27" t="s">
        <v>133</v>
      </c>
      <c r="CD50" s="21">
        <f t="shared" si="52"/>
        <v>0</v>
      </c>
      <c r="CE50" s="21">
        <f t="shared" si="53"/>
        <v>1</v>
      </c>
      <c r="CF50" s="21">
        <f t="shared" si="54"/>
        <v>0</v>
      </c>
      <c r="CG50" s="21">
        <f t="shared" si="55"/>
        <v>0</v>
      </c>
      <c r="CH50" s="21">
        <f t="shared" si="56"/>
        <v>0</v>
      </c>
      <c r="CI50" s="27" t="s">
        <v>152</v>
      </c>
      <c r="CJ50" s="21">
        <f t="shared" si="57"/>
        <v>0</v>
      </c>
      <c r="CK50" s="21">
        <f t="shared" si="58"/>
        <v>0</v>
      </c>
      <c r="CL50" s="21">
        <f t="shared" si="59"/>
        <v>0</v>
      </c>
      <c r="CM50" s="21">
        <f t="shared" si="60"/>
        <v>1</v>
      </c>
      <c r="CN50" s="27" t="s">
        <v>135</v>
      </c>
      <c r="CO50" s="21">
        <f t="shared" si="61"/>
        <v>1</v>
      </c>
      <c r="CP50" s="21">
        <f t="shared" si="62"/>
        <v>0</v>
      </c>
      <c r="CQ50" s="21">
        <f t="shared" si="63"/>
        <v>0</v>
      </c>
      <c r="CR50" s="21">
        <f t="shared" si="64"/>
        <v>0</v>
      </c>
      <c r="CS50" s="21">
        <f t="shared" si="65"/>
        <v>0</v>
      </c>
      <c r="CT50" s="28" t="s">
        <v>136</v>
      </c>
      <c r="CU50" s="28" t="s">
        <v>136</v>
      </c>
      <c r="CV50" s="29">
        <v>5.0</v>
      </c>
      <c r="CW50" s="28" t="s">
        <v>136</v>
      </c>
      <c r="CX50" s="16">
        <f t="shared" si="66"/>
        <v>17</v>
      </c>
      <c r="CY50" s="28" t="s">
        <v>136</v>
      </c>
      <c r="CZ50" s="30" t="s">
        <v>136</v>
      </c>
      <c r="DA50" s="30">
        <v>5.0</v>
      </c>
      <c r="DB50" s="30" t="s">
        <v>136</v>
      </c>
      <c r="DC50" s="28" t="s">
        <v>136</v>
      </c>
      <c r="DD50" s="16">
        <f t="shared" si="67"/>
        <v>21</v>
      </c>
      <c r="DE50" s="28" t="s">
        <v>136</v>
      </c>
      <c r="DF50" s="28" t="s">
        <v>136</v>
      </c>
      <c r="DG50" s="28" t="s">
        <v>139</v>
      </c>
      <c r="DH50" s="28">
        <v>4.0</v>
      </c>
      <c r="DI50" s="28" t="s">
        <v>140</v>
      </c>
      <c r="DJ50" s="28">
        <v>5.0</v>
      </c>
      <c r="DK50" s="16">
        <f t="shared" si="68"/>
        <v>20</v>
      </c>
      <c r="DL50" s="28" t="s">
        <v>136</v>
      </c>
      <c r="DM50" s="28" t="s">
        <v>136</v>
      </c>
      <c r="DN50" s="28" t="s">
        <v>138</v>
      </c>
      <c r="DO50" s="28" t="s">
        <v>136</v>
      </c>
      <c r="DP50" s="28" t="s">
        <v>136</v>
      </c>
      <c r="DQ50" s="16">
        <f t="shared" si="69"/>
        <v>21</v>
      </c>
      <c r="DR50" s="28" t="s">
        <v>136</v>
      </c>
      <c r="DS50" s="28" t="s">
        <v>139</v>
      </c>
      <c r="DT50" s="28" t="s">
        <v>140</v>
      </c>
      <c r="DU50" s="28" t="s">
        <v>136</v>
      </c>
      <c r="DV50" s="28" t="s">
        <v>137</v>
      </c>
      <c r="DW50" s="25">
        <f t="shared" si="70"/>
        <v>14</v>
      </c>
      <c r="DX50" s="28" t="s">
        <v>136</v>
      </c>
      <c r="DY50" s="27" t="s">
        <v>138</v>
      </c>
      <c r="DZ50" s="27" t="s">
        <v>137</v>
      </c>
      <c r="EA50" s="27" t="s">
        <v>136</v>
      </c>
      <c r="EB50" s="27" t="s">
        <v>136</v>
      </c>
      <c r="EC50" s="26">
        <v>17.0</v>
      </c>
      <c r="ED50" s="16">
        <f t="shared" si="71"/>
        <v>110</v>
      </c>
    </row>
    <row r="51" ht="15.75" customHeight="1">
      <c r="A51" s="27" t="s">
        <v>125</v>
      </c>
      <c r="B51" s="16">
        <f t="shared" si="1"/>
        <v>1</v>
      </c>
      <c r="C51" s="17" t="s">
        <v>37</v>
      </c>
      <c r="D51" s="35">
        <v>21.0</v>
      </c>
      <c r="E51" s="16">
        <f t="shared" si="2"/>
        <v>0</v>
      </c>
      <c r="F51" s="16">
        <f t="shared" si="72"/>
        <v>1</v>
      </c>
      <c r="G51" s="16">
        <f t="shared" si="3"/>
        <v>0</v>
      </c>
      <c r="H51" s="16">
        <f t="shared" si="4"/>
        <v>0</v>
      </c>
      <c r="I51" s="35" t="s">
        <v>158</v>
      </c>
      <c r="J51" s="16">
        <f t="shared" si="5"/>
        <v>0</v>
      </c>
      <c r="K51" s="16">
        <f t="shared" si="6"/>
        <v>0</v>
      </c>
      <c r="L51" s="16">
        <f t="shared" si="7"/>
        <v>0</v>
      </c>
      <c r="M51" s="16">
        <f t="shared" si="8"/>
        <v>0</v>
      </c>
      <c r="N51" s="16">
        <f t="shared" si="9"/>
        <v>1</v>
      </c>
      <c r="O51" s="36">
        <v>25000.0</v>
      </c>
      <c r="P51" s="21">
        <f t="shared" si="10"/>
        <v>0</v>
      </c>
      <c r="Q51" s="21">
        <f t="shared" si="11"/>
        <v>1</v>
      </c>
      <c r="R51" s="21">
        <f t="shared" si="12"/>
        <v>0</v>
      </c>
      <c r="S51" s="21">
        <f t="shared" si="13"/>
        <v>0</v>
      </c>
      <c r="T51" s="37" t="s">
        <v>159</v>
      </c>
      <c r="U51" s="21">
        <f t="shared" si="14"/>
        <v>0</v>
      </c>
      <c r="V51" s="37">
        <v>0.0</v>
      </c>
      <c r="W51" s="37">
        <v>0.0</v>
      </c>
      <c r="X51" s="37">
        <v>0.0</v>
      </c>
      <c r="Y51" s="37" t="s">
        <v>26</v>
      </c>
      <c r="Z51" s="21">
        <f t="shared" si="15"/>
        <v>0</v>
      </c>
      <c r="AA51" s="21">
        <f t="shared" si="16"/>
        <v>1</v>
      </c>
      <c r="AB51" s="21">
        <f t="shared" si="17"/>
        <v>0</v>
      </c>
      <c r="AC51" s="21">
        <f t="shared" si="18"/>
        <v>0</v>
      </c>
      <c r="AD51" s="21">
        <f t="shared" si="19"/>
        <v>0</v>
      </c>
      <c r="AE51" s="36" t="s">
        <v>31</v>
      </c>
      <c r="AF51" s="21">
        <f t="shared" si="20"/>
        <v>1</v>
      </c>
      <c r="AG51" s="21">
        <f t="shared" si="21"/>
        <v>0</v>
      </c>
      <c r="AH51" s="21">
        <f t="shared" si="22"/>
        <v>0</v>
      </c>
      <c r="AI51" s="21">
        <f t="shared" si="23"/>
        <v>0</v>
      </c>
      <c r="AJ51" s="27" t="s">
        <v>162</v>
      </c>
      <c r="AK51" s="21">
        <f t="shared" si="24"/>
        <v>0</v>
      </c>
      <c r="AL51" s="21">
        <f t="shared" si="25"/>
        <v>0</v>
      </c>
      <c r="AM51" s="21">
        <f t="shared" si="26"/>
        <v>0</v>
      </c>
      <c r="AN51" s="21">
        <f t="shared" si="27"/>
        <v>1</v>
      </c>
      <c r="AO51" s="27" t="s">
        <v>37</v>
      </c>
      <c r="AP51" s="21">
        <f t="shared" si="28"/>
        <v>1</v>
      </c>
      <c r="AQ51" s="21">
        <f t="shared" si="29"/>
        <v>0</v>
      </c>
      <c r="AR51" s="21">
        <f t="shared" si="30"/>
        <v>0</v>
      </c>
      <c r="AS51" s="21">
        <f t="shared" si="31"/>
        <v>0</v>
      </c>
      <c r="AT51" s="21">
        <f t="shared" si="32"/>
        <v>0</v>
      </c>
      <c r="AU51" s="21">
        <f t="shared" si="73"/>
        <v>0</v>
      </c>
      <c r="AV51" s="27" t="s">
        <v>44</v>
      </c>
      <c r="AW51" s="21">
        <f t="shared" si="33"/>
        <v>0</v>
      </c>
      <c r="AX51" s="21">
        <f t="shared" si="34"/>
        <v>1</v>
      </c>
      <c r="AY51" s="21">
        <f t="shared" si="35"/>
        <v>0</v>
      </c>
      <c r="AZ51" s="21">
        <f t="shared" si="36"/>
        <v>0</v>
      </c>
      <c r="BA51" s="27" t="s">
        <v>175</v>
      </c>
      <c r="BB51" s="21">
        <f t="shared" si="37"/>
        <v>0</v>
      </c>
      <c r="BC51" s="21">
        <f t="shared" si="38"/>
        <v>0</v>
      </c>
      <c r="BD51" s="21">
        <f t="shared" si="39"/>
        <v>0</v>
      </c>
      <c r="BE51" s="21">
        <f t="shared" si="40"/>
        <v>1</v>
      </c>
      <c r="BF51" s="27" t="s">
        <v>150</v>
      </c>
      <c r="BG51" s="21">
        <f t="shared" si="41"/>
        <v>0</v>
      </c>
      <c r="BH51" s="21">
        <f t="shared" si="42"/>
        <v>0</v>
      </c>
      <c r="BI51" s="21">
        <f t="shared" si="43"/>
        <v>1</v>
      </c>
      <c r="BJ51" s="29">
        <v>1500.0</v>
      </c>
      <c r="BK51" s="21">
        <f t="shared" si="44"/>
        <v>0</v>
      </c>
      <c r="BL51" s="21">
        <f t="shared" si="45"/>
        <v>1</v>
      </c>
      <c r="BM51" s="21">
        <f t="shared" si="46"/>
        <v>0</v>
      </c>
      <c r="BN51" s="29" t="s">
        <v>132</v>
      </c>
      <c r="BO51" s="21">
        <f t="shared" si="47"/>
        <v>0</v>
      </c>
      <c r="BP51" s="21">
        <f t="shared" si="48"/>
        <v>0</v>
      </c>
      <c r="BQ51" s="21">
        <f t="shared" si="49"/>
        <v>1</v>
      </c>
      <c r="BR51" s="21">
        <f t="shared" si="50"/>
        <v>0</v>
      </c>
      <c r="BS51" s="21">
        <f t="shared" si="51"/>
        <v>0</v>
      </c>
      <c r="BT51" s="29">
        <v>1.0</v>
      </c>
      <c r="BU51" s="29">
        <v>1.0</v>
      </c>
      <c r="BV51" s="29">
        <v>0.0</v>
      </c>
      <c r="BW51" s="29">
        <v>0.0</v>
      </c>
      <c r="BX51" s="29">
        <v>0.0</v>
      </c>
      <c r="BY51" s="29">
        <v>0.0</v>
      </c>
      <c r="BZ51" s="29">
        <v>0.0</v>
      </c>
      <c r="CA51" s="29">
        <v>0.0</v>
      </c>
      <c r="CB51" s="29">
        <v>1.0</v>
      </c>
      <c r="CC51" s="27" t="s">
        <v>164</v>
      </c>
      <c r="CD51" s="21">
        <f t="shared" si="52"/>
        <v>0</v>
      </c>
      <c r="CE51" s="21">
        <f t="shared" si="53"/>
        <v>0</v>
      </c>
      <c r="CF51" s="21">
        <f t="shared" si="54"/>
        <v>1</v>
      </c>
      <c r="CG51" s="21">
        <f t="shared" si="55"/>
        <v>0</v>
      </c>
      <c r="CH51" s="21">
        <f t="shared" si="56"/>
        <v>0</v>
      </c>
      <c r="CI51" s="27" t="s">
        <v>157</v>
      </c>
      <c r="CJ51" s="21">
        <f t="shared" si="57"/>
        <v>0</v>
      </c>
      <c r="CK51" s="21">
        <f t="shared" si="58"/>
        <v>1</v>
      </c>
      <c r="CL51" s="21">
        <f t="shared" si="59"/>
        <v>0</v>
      </c>
      <c r="CM51" s="21">
        <f t="shared" si="60"/>
        <v>0</v>
      </c>
      <c r="CN51" s="27" t="s">
        <v>170</v>
      </c>
      <c r="CO51" s="21">
        <f t="shared" si="61"/>
        <v>0</v>
      </c>
      <c r="CP51" s="21">
        <f t="shared" si="62"/>
        <v>1</v>
      </c>
      <c r="CQ51" s="21">
        <f t="shared" si="63"/>
        <v>0</v>
      </c>
      <c r="CR51" s="21">
        <f t="shared" si="64"/>
        <v>0</v>
      </c>
      <c r="CS51" s="21">
        <f t="shared" si="65"/>
        <v>0</v>
      </c>
      <c r="CT51" s="28" t="s">
        <v>140</v>
      </c>
      <c r="CU51" s="28" t="s">
        <v>139</v>
      </c>
      <c r="CV51" s="29">
        <v>3.0</v>
      </c>
      <c r="CW51" s="28" t="s">
        <v>139</v>
      </c>
      <c r="CX51" s="16">
        <f t="shared" si="66"/>
        <v>8</v>
      </c>
      <c r="CY51" s="28" t="s">
        <v>140</v>
      </c>
      <c r="CZ51" s="30" t="s">
        <v>139</v>
      </c>
      <c r="DA51" s="30">
        <v>3.0</v>
      </c>
      <c r="DB51" s="31">
        <v>3.0</v>
      </c>
      <c r="DC51" s="29">
        <v>4.0</v>
      </c>
      <c r="DD51" s="16">
        <f t="shared" si="67"/>
        <v>13</v>
      </c>
      <c r="DE51" s="29">
        <v>5.0</v>
      </c>
      <c r="DF51" s="29">
        <v>4.0</v>
      </c>
      <c r="DG51" s="29">
        <v>5.0</v>
      </c>
      <c r="DH51" s="29">
        <v>4.0</v>
      </c>
      <c r="DI51" s="28" t="s">
        <v>136</v>
      </c>
      <c r="DJ51" s="29">
        <v>4.0</v>
      </c>
      <c r="DK51" s="16">
        <f t="shared" si="68"/>
        <v>26</v>
      </c>
      <c r="DL51" s="28" t="s">
        <v>137</v>
      </c>
      <c r="DM51" s="29">
        <v>3.0</v>
      </c>
      <c r="DN51" s="28" t="s">
        <v>139</v>
      </c>
      <c r="DO51" s="29">
        <v>4.0</v>
      </c>
      <c r="DP51" s="29">
        <v>2.0</v>
      </c>
      <c r="DQ51" s="16">
        <f t="shared" si="69"/>
        <v>14</v>
      </c>
      <c r="DR51" s="28" t="s">
        <v>136</v>
      </c>
      <c r="DS51" s="28" t="s">
        <v>140</v>
      </c>
      <c r="DT51" s="28" t="s">
        <v>137</v>
      </c>
      <c r="DU51" s="28" t="s">
        <v>139</v>
      </c>
      <c r="DV51" s="28" t="s">
        <v>136</v>
      </c>
      <c r="DW51" s="25">
        <f t="shared" si="70"/>
        <v>14</v>
      </c>
      <c r="DX51" s="28" t="s">
        <v>136</v>
      </c>
      <c r="DY51" s="27" t="s">
        <v>136</v>
      </c>
      <c r="DZ51" s="27" t="s">
        <v>136</v>
      </c>
      <c r="EA51" s="27" t="s">
        <v>137</v>
      </c>
      <c r="EB51" s="27" t="s">
        <v>136</v>
      </c>
      <c r="EC51" s="26">
        <v>19.0</v>
      </c>
      <c r="ED51" s="16">
        <f t="shared" si="71"/>
        <v>94</v>
      </c>
    </row>
    <row r="52" ht="15.75" customHeight="1">
      <c r="A52" s="27" t="s">
        <v>125</v>
      </c>
      <c r="B52" s="16">
        <f t="shared" si="1"/>
        <v>1</v>
      </c>
      <c r="C52" s="17" t="s">
        <v>37</v>
      </c>
      <c r="D52" s="35">
        <v>22.0</v>
      </c>
      <c r="E52" s="16">
        <f t="shared" si="2"/>
        <v>0</v>
      </c>
      <c r="F52" s="16">
        <f t="shared" si="72"/>
        <v>1</v>
      </c>
      <c r="G52" s="16">
        <f t="shared" si="3"/>
        <v>0</v>
      </c>
      <c r="H52" s="16">
        <f t="shared" si="4"/>
        <v>0</v>
      </c>
      <c r="I52" s="35" t="s">
        <v>12</v>
      </c>
      <c r="J52" s="16">
        <f t="shared" si="5"/>
        <v>0</v>
      </c>
      <c r="K52" s="16">
        <f t="shared" si="6"/>
        <v>0</v>
      </c>
      <c r="L52" s="16">
        <f t="shared" si="7"/>
        <v>0</v>
      </c>
      <c r="M52" s="16">
        <f t="shared" si="8"/>
        <v>1</v>
      </c>
      <c r="N52" s="16">
        <f t="shared" si="9"/>
        <v>0</v>
      </c>
      <c r="O52" s="40">
        <v>80000.0</v>
      </c>
      <c r="P52" s="21">
        <f t="shared" si="10"/>
        <v>0</v>
      </c>
      <c r="Q52" s="21">
        <f t="shared" si="11"/>
        <v>0</v>
      </c>
      <c r="R52" s="21">
        <f t="shared" si="12"/>
        <v>0</v>
      </c>
      <c r="S52" s="21">
        <f t="shared" si="13"/>
        <v>1</v>
      </c>
      <c r="T52" s="37" t="s">
        <v>159</v>
      </c>
      <c r="U52" s="21">
        <f t="shared" si="14"/>
        <v>0</v>
      </c>
      <c r="V52" s="37">
        <v>0.0</v>
      </c>
      <c r="W52" s="37">
        <v>0.0</v>
      </c>
      <c r="X52" s="37">
        <v>0.0</v>
      </c>
      <c r="Y52" s="37" t="s">
        <v>26</v>
      </c>
      <c r="Z52" s="21">
        <f t="shared" si="15"/>
        <v>0</v>
      </c>
      <c r="AA52" s="21">
        <f t="shared" si="16"/>
        <v>1</v>
      </c>
      <c r="AB52" s="21">
        <f t="shared" si="17"/>
        <v>0</v>
      </c>
      <c r="AC52" s="21">
        <f t="shared" si="18"/>
        <v>0</v>
      </c>
      <c r="AD52" s="21">
        <f t="shared" si="19"/>
        <v>0</v>
      </c>
      <c r="AE52" s="36" t="s">
        <v>180</v>
      </c>
      <c r="AF52" s="21">
        <f t="shared" si="20"/>
        <v>0</v>
      </c>
      <c r="AG52" s="21">
        <f t="shared" si="21"/>
        <v>0</v>
      </c>
      <c r="AH52" s="21">
        <f t="shared" si="22"/>
        <v>1</v>
      </c>
      <c r="AI52" s="21">
        <f t="shared" si="23"/>
        <v>0</v>
      </c>
      <c r="AJ52" s="27" t="s">
        <v>128</v>
      </c>
      <c r="AK52" s="21">
        <f t="shared" si="24"/>
        <v>1</v>
      </c>
      <c r="AL52" s="21">
        <f t="shared" si="25"/>
        <v>0</v>
      </c>
      <c r="AM52" s="21">
        <f t="shared" si="26"/>
        <v>0</v>
      </c>
      <c r="AN52" s="21">
        <f t="shared" si="27"/>
        <v>0</v>
      </c>
      <c r="AO52" s="27" t="s">
        <v>37</v>
      </c>
      <c r="AP52" s="21">
        <f t="shared" si="28"/>
        <v>1</v>
      </c>
      <c r="AQ52" s="21">
        <f t="shared" si="29"/>
        <v>0</v>
      </c>
      <c r="AR52" s="21">
        <f t="shared" si="30"/>
        <v>0</v>
      </c>
      <c r="AS52" s="21">
        <f t="shared" si="31"/>
        <v>0</v>
      </c>
      <c r="AT52" s="21">
        <f t="shared" si="32"/>
        <v>0</v>
      </c>
      <c r="AU52" s="21">
        <f t="shared" si="73"/>
        <v>0</v>
      </c>
      <c r="AV52" s="27" t="s">
        <v>44</v>
      </c>
      <c r="AW52" s="21">
        <f t="shared" si="33"/>
        <v>0</v>
      </c>
      <c r="AX52" s="21">
        <f t="shared" si="34"/>
        <v>1</v>
      </c>
      <c r="AY52" s="21">
        <f t="shared" si="35"/>
        <v>0</v>
      </c>
      <c r="AZ52" s="21">
        <f t="shared" si="36"/>
        <v>0</v>
      </c>
      <c r="BA52" s="27" t="s">
        <v>182</v>
      </c>
      <c r="BB52" s="21">
        <f t="shared" si="37"/>
        <v>0</v>
      </c>
      <c r="BC52" s="21">
        <f t="shared" si="38"/>
        <v>0</v>
      </c>
      <c r="BD52" s="21">
        <f t="shared" si="39"/>
        <v>1</v>
      </c>
      <c r="BE52" s="21">
        <f t="shared" si="40"/>
        <v>0</v>
      </c>
      <c r="BF52" s="27" t="s">
        <v>155</v>
      </c>
      <c r="BG52" s="21">
        <f t="shared" si="41"/>
        <v>0</v>
      </c>
      <c r="BH52" s="21">
        <f t="shared" si="42"/>
        <v>0</v>
      </c>
      <c r="BI52" s="21">
        <f t="shared" si="43"/>
        <v>1</v>
      </c>
      <c r="BJ52" s="29">
        <v>800.0</v>
      </c>
      <c r="BK52" s="21">
        <f t="shared" si="44"/>
        <v>1</v>
      </c>
      <c r="BL52" s="21">
        <f t="shared" si="45"/>
        <v>0</v>
      </c>
      <c r="BM52" s="21">
        <f t="shared" si="46"/>
        <v>0</v>
      </c>
      <c r="BN52" s="29" t="s">
        <v>132</v>
      </c>
      <c r="BO52" s="21">
        <f t="shared" si="47"/>
        <v>0</v>
      </c>
      <c r="BP52" s="21">
        <f t="shared" si="48"/>
        <v>0</v>
      </c>
      <c r="BQ52" s="21">
        <f t="shared" si="49"/>
        <v>1</v>
      </c>
      <c r="BR52" s="21">
        <f t="shared" si="50"/>
        <v>0</v>
      </c>
      <c r="BS52" s="21">
        <f t="shared" si="51"/>
        <v>0</v>
      </c>
      <c r="BT52" s="29">
        <v>0.0</v>
      </c>
      <c r="BU52" s="29">
        <v>0.0</v>
      </c>
      <c r="BV52" s="29">
        <v>1.0</v>
      </c>
      <c r="BW52" s="29">
        <v>0.0</v>
      </c>
      <c r="BX52" s="29">
        <v>0.0</v>
      </c>
      <c r="BY52" s="29">
        <v>1.0</v>
      </c>
      <c r="BZ52" s="29">
        <v>1.0</v>
      </c>
      <c r="CA52" s="29">
        <v>1.0</v>
      </c>
      <c r="CB52" s="29">
        <v>1.0</v>
      </c>
      <c r="CC52" s="27" t="s">
        <v>164</v>
      </c>
      <c r="CD52" s="21">
        <f t="shared" si="52"/>
        <v>0</v>
      </c>
      <c r="CE52" s="21">
        <f t="shared" si="53"/>
        <v>0</v>
      </c>
      <c r="CF52" s="21">
        <f t="shared" si="54"/>
        <v>1</v>
      </c>
      <c r="CG52" s="21">
        <f t="shared" si="55"/>
        <v>0</v>
      </c>
      <c r="CH52" s="21">
        <f t="shared" si="56"/>
        <v>0</v>
      </c>
      <c r="CI52" s="27" t="s">
        <v>177</v>
      </c>
      <c r="CJ52" s="21">
        <f t="shared" si="57"/>
        <v>1</v>
      </c>
      <c r="CK52" s="21">
        <f t="shared" si="58"/>
        <v>0</v>
      </c>
      <c r="CL52" s="21">
        <f t="shared" si="59"/>
        <v>0</v>
      </c>
      <c r="CM52" s="21">
        <f t="shared" si="60"/>
        <v>0</v>
      </c>
      <c r="CN52" s="27" t="s">
        <v>135</v>
      </c>
      <c r="CO52" s="21">
        <f t="shared" si="61"/>
        <v>1</v>
      </c>
      <c r="CP52" s="21">
        <f t="shared" si="62"/>
        <v>0</v>
      </c>
      <c r="CQ52" s="21">
        <f t="shared" si="63"/>
        <v>0</v>
      </c>
      <c r="CR52" s="21">
        <f t="shared" si="64"/>
        <v>0</v>
      </c>
      <c r="CS52" s="21">
        <f t="shared" si="65"/>
        <v>0</v>
      </c>
      <c r="CT52" s="29">
        <v>1.0</v>
      </c>
      <c r="CU52" s="29">
        <v>2.0</v>
      </c>
      <c r="CV52" s="29">
        <v>1.0</v>
      </c>
      <c r="CW52" s="29">
        <v>2.0</v>
      </c>
      <c r="CX52" s="16">
        <f t="shared" si="66"/>
        <v>6</v>
      </c>
      <c r="CY52" s="28">
        <v>1.0</v>
      </c>
      <c r="CZ52" s="30">
        <v>2.0</v>
      </c>
      <c r="DA52" s="31">
        <v>4.0</v>
      </c>
      <c r="DB52" s="31">
        <v>4.0</v>
      </c>
      <c r="DC52" s="28">
        <v>5.0</v>
      </c>
      <c r="DD52" s="16">
        <f t="shared" si="67"/>
        <v>16</v>
      </c>
      <c r="DE52" s="29">
        <v>3.0</v>
      </c>
      <c r="DF52" s="29">
        <v>3.0</v>
      </c>
      <c r="DG52" s="29">
        <v>2.0</v>
      </c>
      <c r="DH52" s="29">
        <v>4.0</v>
      </c>
      <c r="DI52" s="29">
        <v>3.0</v>
      </c>
      <c r="DJ52" s="28">
        <v>4.0</v>
      </c>
      <c r="DK52" s="16">
        <f t="shared" si="68"/>
        <v>19</v>
      </c>
      <c r="DL52" s="28" t="s">
        <v>138</v>
      </c>
      <c r="DM52" s="28" t="s">
        <v>138</v>
      </c>
      <c r="DN52" s="28" t="s">
        <v>136</v>
      </c>
      <c r="DO52" s="28" t="s">
        <v>136</v>
      </c>
      <c r="DP52" s="28" t="s">
        <v>136</v>
      </c>
      <c r="DQ52" s="16">
        <f t="shared" si="69"/>
        <v>22</v>
      </c>
      <c r="DR52" s="28" t="s">
        <v>137</v>
      </c>
      <c r="DS52" s="28" t="s">
        <v>140</v>
      </c>
      <c r="DT52" s="28" t="s">
        <v>140</v>
      </c>
      <c r="DU52" s="28" t="s">
        <v>139</v>
      </c>
      <c r="DV52" s="29">
        <v>2.0</v>
      </c>
      <c r="DW52" s="25">
        <f t="shared" si="70"/>
        <v>9</v>
      </c>
      <c r="DX52" s="28" t="s">
        <v>137</v>
      </c>
      <c r="DY52" s="29">
        <v>2.0</v>
      </c>
      <c r="DZ52" s="29">
        <v>2.0</v>
      </c>
      <c r="EA52" s="29">
        <v>3.0</v>
      </c>
      <c r="EB52" s="29">
        <v>3.0</v>
      </c>
      <c r="EC52" s="26">
        <v>19.0</v>
      </c>
      <c r="ED52" s="16">
        <f t="shared" si="71"/>
        <v>91</v>
      </c>
    </row>
    <row r="53" ht="15.75" customHeight="1">
      <c r="A53" s="27" t="s">
        <v>125</v>
      </c>
      <c r="B53" s="16">
        <f t="shared" si="1"/>
        <v>1</v>
      </c>
      <c r="C53" s="17" t="s">
        <v>37</v>
      </c>
      <c r="D53" s="35">
        <v>32.0</v>
      </c>
      <c r="E53" s="16">
        <f t="shared" si="2"/>
        <v>0</v>
      </c>
      <c r="F53" s="16">
        <f t="shared" si="72"/>
        <v>1</v>
      </c>
      <c r="G53" s="16">
        <f t="shared" si="3"/>
        <v>0</v>
      </c>
      <c r="H53" s="16">
        <f t="shared" si="4"/>
        <v>0</v>
      </c>
      <c r="I53" s="35" t="s">
        <v>12</v>
      </c>
      <c r="J53" s="16">
        <f t="shared" si="5"/>
        <v>0</v>
      </c>
      <c r="K53" s="16">
        <f t="shared" si="6"/>
        <v>0</v>
      </c>
      <c r="L53" s="16">
        <f t="shared" si="7"/>
        <v>0</v>
      </c>
      <c r="M53" s="16">
        <f t="shared" si="8"/>
        <v>1</v>
      </c>
      <c r="N53" s="16">
        <f t="shared" si="9"/>
        <v>0</v>
      </c>
      <c r="O53" s="36">
        <v>32000.0</v>
      </c>
      <c r="P53" s="21">
        <f t="shared" si="10"/>
        <v>0</v>
      </c>
      <c r="Q53" s="21">
        <f t="shared" si="11"/>
        <v>0</v>
      </c>
      <c r="R53" s="21">
        <f t="shared" si="12"/>
        <v>1</v>
      </c>
      <c r="S53" s="21">
        <f t="shared" si="13"/>
        <v>0</v>
      </c>
      <c r="T53" s="37" t="s">
        <v>127</v>
      </c>
      <c r="U53" s="21">
        <f t="shared" si="14"/>
        <v>1</v>
      </c>
      <c r="V53" s="37">
        <v>0.0</v>
      </c>
      <c r="W53" s="37">
        <v>0.0</v>
      </c>
      <c r="X53" s="37">
        <v>0.0</v>
      </c>
      <c r="Y53" s="36" t="s">
        <v>149</v>
      </c>
      <c r="Z53" s="21">
        <f t="shared" si="15"/>
        <v>0</v>
      </c>
      <c r="AA53" s="21">
        <f t="shared" si="16"/>
        <v>1</v>
      </c>
      <c r="AB53" s="21">
        <f t="shared" si="17"/>
        <v>0</v>
      </c>
      <c r="AC53" s="21">
        <f t="shared" si="18"/>
        <v>0</v>
      </c>
      <c r="AD53" s="21">
        <f t="shared" si="19"/>
        <v>0</v>
      </c>
      <c r="AE53" s="36" t="s">
        <v>143</v>
      </c>
      <c r="AF53" s="21">
        <f t="shared" si="20"/>
        <v>0</v>
      </c>
      <c r="AG53" s="21">
        <f t="shared" si="21"/>
        <v>1</v>
      </c>
      <c r="AH53" s="21">
        <f t="shared" si="22"/>
        <v>0</v>
      </c>
      <c r="AI53" s="21">
        <f t="shared" si="23"/>
        <v>0</v>
      </c>
      <c r="AJ53" s="27" t="s">
        <v>191</v>
      </c>
      <c r="AK53" s="21">
        <f t="shared" si="24"/>
        <v>0</v>
      </c>
      <c r="AL53" s="21">
        <f t="shared" si="25"/>
        <v>0</v>
      </c>
      <c r="AM53" s="21">
        <f t="shared" si="26"/>
        <v>0</v>
      </c>
      <c r="AN53" s="21">
        <f t="shared" si="27"/>
        <v>1</v>
      </c>
      <c r="AO53" s="27" t="s">
        <v>40</v>
      </c>
      <c r="AP53" s="21">
        <f t="shared" si="28"/>
        <v>0</v>
      </c>
      <c r="AQ53" s="21">
        <f t="shared" si="29"/>
        <v>0</v>
      </c>
      <c r="AR53" s="21">
        <f t="shared" si="30"/>
        <v>0</v>
      </c>
      <c r="AS53" s="21">
        <f t="shared" si="31"/>
        <v>1</v>
      </c>
      <c r="AT53" s="21">
        <f t="shared" si="32"/>
        <v>0</v>
      </c>
      <c r="AU53" s="21">
        <f t="shared" si="73"/>
        <v>1</v>
      </c>
      <c r="AV53" s="27" t="s">
        <v>44</v>
      </c>
      <c r="AW53" s="21">
        <f t="shared" si="33"/>
        <v>0</v>
      </c>
      <c r="AX53" s="21">
        <f t="shared" si="34"/>
        <v>1</v>
      </c>
      <c r="AY53" s="21">
        <f t="shared" si="35"/>
        <v>0</v>
      </c>
      <c r="AZ53" s="21">
        <f t="shared" si="36"/>
        <v>0</v>
      </c>
      <c r="BA53" s="27" t="s">
        <v>131</v>
      </c>
      <c r="BB53" s="21">
        <f t="shared" si="37"/>
        <v>1</v>
      </c>
      <c r="BC53" s="21">
        <f t="shared" si="38"/>
        <v>0</v>
      </c>
      <c r="BD53" s="21">
        <f t="shared" si="39"/>
        <v>0</v>
      </c>
      <c r="BE53" s="21">
        <f t="shared" si="40"/>
        <v>0</v>
      </c>
      <c r="BF53" s="27" t="s">
        <v>150</v>
      </c>
      <c r="BG53" s="21">
        <f t="shared" si="41"/>
        <v>0</v>
      </c>
      <c r="BH53" s="21">
        <f t="shared" si="42"/>
        <v>0</v>
      </c>
      <c r="BI53" s="21">
        <f t="shared" si="43"/>
        <v>1</v>
      </c>
      <c r="BJ53" s="27" t="s">
        <v>184</v>
      </c>
      <c r="BK53" s="21">
        <f t="shared" si="44"/>
        <v>0</v>
      </c>
      <c r="BL53" s="21">
        <f t="shared" si="45"/>
        <v>0</v>
      </c>
      <c r="BM53" s="21">
        <f t="shared" si="46"/>
        <v>1</v>
      </c>
      <c r="BN53" s="27" t="s">
        <v>185</v>
      </c>
      <c r="BO53" s="21">
        <f t="shared" si="47"/>
        <v>0</v>
      </c>
      <c r="BP53" s="21">
        <f t="shared" si="48"/>
        <v>0</v>
      </c>
      <c r="BQ53" s="21">
        <f t="shared" si="49"/>
        <v>0</v>
      </c>
      <c r="BR53" s="21">
        <f t="shared" si="50"/>
        <v>0</v>
      </c>
      <c r="BS53" s="21">
        <f t="shared" si="51"/>
        <v>1</v>
      </c>
      <c r="BT53" s="29">
        <v>0.0</v>
      </c>
      <c r="BU53" s="29">
        <v>1.0</v>
      </c>
      <c r="BV53" s="29">
        <v>0.0</v>
      </c>
      <c r="BW53" s="29">
        <v>0.0</v>
      </c>
      <c r="BX53" s="29">
        <v>0.0</v>
      </c>
      <c r="BY53" s="29">
        <v>0.0</v>
      </c>
      <c r="BZ53" s="29">
        <v>1.0</v>
      </c>
      <c r="CA53" s="29">
        <v>0.0</v>
      </c>
      <c r="CB53" s="29">
        <v>0.0</v>
      </c>
      <c r="CC53" s="27" t="s">
        <v>133</v>
      </c>
      <c r="CD53" s="21">
        <f t="shared" si="52"/>
        <v>0</v>
      </c>
      <c r="CE53" s="21">
        <f t="shared" si="53"/>
        <v>1</v>
      </c>
      <c r="CF53" s="21">
        <f t="shared" si="54"/>
        <v>0</v>
      </c>
      <c r="CG53" s="21">
        <f t="shared" si="55"/>
        <v>0</v>
      </c>
      <c r="CH53" s="21">
        <f t="shared" si="56"/>
        <v>0</v>
      </c>
      <c r="CI53" s="27" t="s">
        <v>146</v>
      </c>
      <c r="CJ53" s="21">
        <f t="shared" si="57"/>
        <v>0</v>
      </c>
      <c r="CK53" s="21">
        <f t="shared" si="58"/>
        <v>0</v>
      </c>
      <c r="CL53" s="21">
        <f t="shared" si="59"/>
        <v>1</v>
      </c>
      <c r="CM53" s="21">
        <f t="shared" si="60"/>
        <v>0</v>
      </c>
      <c r="CN53" s="27" t="s">
        <v>135</v>
      </c>
      <c r="CO53" s="21">
        <f t="shared" si="61"/>
        <v>1</v>
      </c>
      <c r="CP53" s="21">
        <f t="shared" si="62"/>
        <v>0</v>
      </c>
      <c r="CQ53" s="21">
        <f t="shared" si="63"/>
        <v>0</v>
      </c>
      <c r="CR53" s="21">
        <f t="shared" si="64"/>
        <v>0</v>
      </c>
      <c r="CS53" s="21">
        <f t="shared" si="65"/>
        <v>0</v>
      </c>
      <c r="CT53" s="28" t="s">
        <v>136</v>
      </c>
      <c r="CU53" s="28" t="s">
        <v>138</v>
      </c>
      <c r="CV53" s="29">
        <v>4.0</v>
      </c>
      <c r="CW53" s="28" t="s">
        <v>136</v>
      </c>
      <c r="CX53" s="16">
        <f t="shared" si="66"/>
        <v>17</v>
      </c>
      <c r="CY53" s="28" t="s">
        <v>136</v>
      </c>
      <c r="CZ53" s="30" t="s">
        <v>138</v>
      </c>
      <c r="DA53" s="30">
        <v>4.0</v>
      </c>
      <c r="DB53" s="30" t="s">
        <v>136</v>
      </c>
      <c r="DC53" s="28" t="s">
        <v>137</v>
      </c>
      <c r="DD53" s="16">
        <f t="shared" si="67"/>
        <v>20</v>
      </c>
      <c r="DE53" s="28" t="s">
        <v>140</v>
      </c>
      <c r="DF53" s="28" t="s">
        <v>139</v>
      </c>
      <c r="DG53" s="29">
        <v>3.0</v>
      </c>
      <c r="DH53" s="28">
        <v>3.0</v>
      </c>
      <c r="DI53" s="28" t="s">
        <v>137</v>
      </c>
      <c r="DJ53" s="29">
        <v>3.0</v>
      </c>
      <c r="DK53" s="16">
        <f t="shared" si="68"/>
        <v>15</v>
      </c>
      <c r="DL53" s="28" t="s">
        <v>138</v>
      </c>
      <c r="DM53" s="28" t="s">
        <v>136</v>
      </c>
      <c r="DN53" s="28" t="s">
        <v>136</v>
      </c>
      <c r="DO53" s="28" t="s">
        <v>137</v>
      </c>
      <c r="DP53" s="29">
        <v>4.0</v>
      </c>
      <c r="DQ53" s="16">
        <f t="shared" si="69"/>
        <v>20</v>
      </c>
      <c r="DR53" s="28" t="s">
        <v>136</v>
      </c>
      <c r="DS53" s="28" t="s">
        <v>140</v>
      </c>
      <c r="DT53" s="28" t="s">
        <v>139</v>
      </c>
      <c r="DU53" s="28" t="s">
        <v>139</v>
      </c>
      <c r="DV53" s="28" t="s">
        <v>138</v>
      </c>
      <c r="DW53" s="25">
        <f t="shared" si="70"/>
        <v>14</v>
      </c>
      <c r="DX53" s="29">
        <v>1.0</v>
      </c>
      <c r="DY53" s="29">
        <v>2.0</v>
      </c>
      <c r="DZ53" s="27" t="s">
        <v>139</v>
      </c>
      <c r="EA53" s="27" t="s">
        <v>139</v>
      </c>
      <c r="EB53" s="29">
        <v>2.0</v>
      </c>
      <c r="EC53" s="26">
        <v>12.0</v>
      </c>
      <c r="ED53" s="16">
        <f t="shared" si="71"/>
        <v>98</v>
      </c>
    </row>
    <row r="54" ht="15.75" customHeight="1">
      <c r="A54" s="27" t="s">
        <v>125</v>
      </c>
      <c r="B54" s="16">
        <f t="shared" si="1"/>
        <v>1</v>
      </c>
      <c r="C54" s="17" t="s">
        <v>37</v>
      </c>
      <c r="D54" s="35">
        <v>35.0</v>
      </c>
      <c r="E54" s="16">
        <f t="shared" si="2"/>
        <v>0</v>
      </c>
      <c r="F54" s="16">
        <f t="shared" si="72"/>
        <v>1</v>
      </c>
      <c r="G54" s="16">
        <f t="shared" si="3"/>
        <v>0</v>
      </c>
      <c r="H54" s="16">
        <f t="shared" si="4"/>
        <v>0</v>
      </c>
      <c r="I54" s="35" t="s">
        <v>12</v>
      </c>
      <c r="J54" s="16">
        <f t="shared" si="5"/>
        <v>0</v>
      </c>
      <c r="K54" s="16">
        <f t="shared" si="6"/>
        <v>0</v>
      </c>
      <c r="L54" s="16">
        <f t="shared" si="7"/>
        <v>0</v>
      </c>
      <c r="M54" s="16">
        <f t="shared" si="8"/>
        <v>1</v>
      </c>
      <c r="N54" s="16">
        <f t="shared" si="9"/>
        <v>0</v>
      </c>
      <c r="O54" s="36">
        <v>42000.0</v>
      </c>
      <c r="P54" s="21">
        <f t="shared" si="10"/>
        <v>0</v>
      </c>
      <c r="Q54" s="21">
        <f t="shared" si="11"/>
        <v>0</v>
      </c>
      <c r="R54" s="21">
        <f t="shared" si="12"/>
        <v>0</v>
      </c>
      <c r="S54" s="21">
        <f t="shared" si="13"/>
        <v>1</v>
      </c>
      <c r="T54" s="37" t="s">
        <v>159</v>
      </c>
      <c r="U54" s="21">
        <f t="shared" si="14"/>
        <v>0</v>
      </c>
      <c r="V54" s="37">
        <v>0.0</v>
      </c>
      <c r="W54" s="37">
        <v>0.0</v>
      </c>
      <c r="X54" s="37">
        <v>0.0</v>
      </c>
      <c r="Y54" s="36" t="s">
        <v>199</v>
      </c>
      <c r="Z54" s="21">
        <f t="shared" si="15"/>
        <v>0</v>
      </c>
      <c r="AA54" s="21">
        <f t="shared" si="16"/>
        <v>0</v>
      </c>
      <c r="AB54" s="21">
        <f t="shared" si="17"/>
        <v>0</v>
      </c>
      <c r="AC54" s="21">
        <f t="shared" si="18"/>
        <v>0</v>
      </c>
      <c r="AD54" s="21">
        <f t="shared" si="19"/>
        <v>1</v>
      </c>
      <c r="AE54" s="36" t="s">
        <v>161</v>
      </c>
      <c r="AF54" s="21">
        <f t="shared" si="20"/>
        <v>0</v>
      </c>
      <c r="AG54" s="21">
        <f t="shared" si="21"/>
        <v>0</v>
      </c>
      <c r="AH54" s="21">
        <f t="shared" si="22"/>
        <v>0</v>
      </c>
      <c r="AI54" s="21">
        <f t="shared" si="23"/>
        <v>1</v>
      </c>
      <c r="AJ54" s="27" t="s">
        <v>128</v>
      </c>
      <c r="AK54" s="21">
        <f t="shared" si="24"/>
        <v>1</v>
      </c>
      <c r="AL54" s="21">
        <f t="shared" si="25"/>
        <v>0</v>
      </c>
      <c r="AM54" s="21">
        <f t="shared" si="26"/>
        <v>0</v>
      </c>
      <c r="AN54" s="21">
        <f t="shared" si="27"/>
        <v>0</v>
      </c>
      <c r="AO54" s="27" t="s">
        <v>37</v>
      </c>
      <c r="AP54" s="21">
        <f t="shared" si="28"/>
        <v>1</v>
      </c>
      <c r="AQ54" s="21">
        <f t="shared" si="29"/>
        <v>0</v>
      </c>
      <c r="AR54" s="21">
        <f t="shared" si="30"/>
        <v>0</v>
      </c>
      <c r="AS54" s="21">
        <f t="shared" si="31"/>
        <v>0</v>
      </c>
      <c r="AT54" s="21">
        <f t="shared" si="32"/>
        <v>0</v>
      </c>
      <c r="AU54" s="21">
        <f t="shared" si="73"/>
        <v>0</v>
      </c>
      <c r="AV54" s="27" t="s">
        <v>44</v>
      </c>
      <c r="AW54" s="21">
        <f t="shared" si="33"/>
        <v>0</v>
      </c>
      <c r="AX54" s="21">
        <f t="shared" si="34"/>
        <v>1</v>
      </c>
      <c r="AY54" s="21">
        <f t="shared" si="35"/>
        <v>0</v>
      </c>
      <c r="AZ54" s="21">
        <f t="shared" si="36"/>
        <v>0</v>
      </c>
      <c r="BA54" s="27" t="s">
        <v>131</v>
      </c>
      <c r="BB54" s="21">
        <f t="shared" si="37"/>
        <v>1</v>
      </c>
      <c r="BC54" s="21">
        <f t="shared" si="38"/>
        <v>0</v>
      </c>
      <c r="BD54" s="21">
        <f t="shared" si="39"/>
        <v>0</v>
      </c>
      <c r="BE54" s="21">
        <f t="shared" si="40"/>
        <v>0</v>
      </c>
      <c r="BF54" s="27" t="s">
        <v>150</v>
      </c>
      <c r="BG54" s="21">
        <f t="shared" si="41"/>
        <v>0</v>
      </c>
      <c r="BH54" s="21">
        <f t="shared" si="42"/>
        <v>0</v>
      </c>
      <c r="BI54" s="21">
        <f t="shared" si="43"/>
        <v>1</v>
      </c>
      <c r="BJ54" s="27">
        <v>800.0</v>
      </c>
      <c r="BK54" s="21">
        <f t="shared" si="44"/>
        <v>1</v>
      </c>
      <c r="BL54" s="21">
        <f t="shared" si="45"/>
        <v>0</v>
      </c>
      <c r="BM54" s="21">
        <f t="shared" si="46"/>
        <v>0</v>
      </c>
      <c r="BN54" s="29" t="s">
        <v>132</v>
      </c>
      <c r="BO54" s="21">
        <f t="shared" si="47"/>
        <v>0</v>
      </c>
      <c r="BP54" s="21">
        <f t="shared" si="48"/>
        <v>0</v>
      </c>
      <c r="BQ54" s="21">
        <f t="shared" si="49"/>
        <v>1</v>
      </c>
      <c r="BR54" s="21">
        <f t="shared" si="50"/>
        <v>0</v>
      </c>
      <c r="BS54" s="21">
        <f t="shared" si="51"/>
        <v>0</v>
      </c>
      <c r="BT54" s="29">
        <v>1.0</v>
      </c>
      <c r="BU54" s="29">
        <v>0.0</v>
      </c>
      <c r="BV54" s="29">
        <v>0.0</v>
      </c>
      <c r="BW54" s="29">
        <v>0.0</v>
      </c>
      <c r="BX54" s="29">
        <v>1.0</v>
      </c>
      <c r="BY54" s="29">
        <v>1.0</v>
      </c>
      <c r="BZ54" s="29">
        <v>0.0</v>
      </c>
      <c r="CA54" s="29">
        <v>0.0</v>
      </c>
      <c r="CB54" s="29">
        <v>1.0</v>
      </c>
      <c r="CC54" s="27" t="s">
        <v>133</v>
      </c>
      <c r="CD54" s="21">
        <f t="shared" si="52"/>
        <v>0</v>
      </c>
      <c r="CE54" s="21">
        <f t="shared" si="53"/>
        <v>1</v>
      </c>
      <c r="CF54" s="21">
        <f t="shared" si="54"/>
        <v>0</v>
      </c>
      <c r="CG54" s="21">
        <f t="shared" si="55"/>
        <v>0</v>
      </c>
      <c r="CH54" s="21">
        <f t="shared" si="56"/>
        <v>0</v>
      </c>
      <c r="CI54" s="27" t="s">
        <v>134</v>
      </c>
      <c r="CJ54" s="21">
        <f t="shared" si="57"/>
        <v>0</v>
      </c>
      <c r="CK54" s="21">
        <f t="shared" si="58"/>
        <v>0</v>
      </c>
      <c r="CL54" s="21">
        <f t="shared" si="59"/>
        <v>0</v>
      </c>
      <c r="CM54" s="21">
        <f t="shared" si="60"/>
        <v>1</v>
      </c>
      <c r="CN54" s="27" t="s">
        <v>135</v>
      </c>
      <c r="CO54" s="21">
        <f t="shared" si="61"/>
        <v>1</v>
      </c>
      <c r="CP54" s="21">
        <f t="shared" si="62"/>
        <v>0</v>
      </c>
      <c r="CQ54" s="21">
        <f t="shared" si="63"/>
        <v>0</v>
      </c>
      <c r="CR54" s="21">
        <f t="shared" si="64"/>
        <v>0</v>
      </c>
      <c r="CS54" s="21">
        <f t="shared" si="65"/>
        <v>0</v>
      </c>
      <c r="CT54" s="28" t="s">
        <v>137</v>
      </c>
      <c r="CU54" s="28" t="s">
        <v>136</v>
      </c>
      <c r="CV54" s="28" t="s">
        <v>137</v>
      </c>
      <c r="CW54" s="29">
        <v>3.0</v>
      </c>
      <c r="CX54" s="16">
        <f t="shared" si="66"/>
        <v>13</v>
      </c>
      <c r="CY54" s="28" t="s">
        <v>137</v>
      </c>
      <c r="CZ54" s="30" t="s">
        <v>136</v>
      </c>
      <c r="DA54" s="30" t="s">
        <v>137</v>
      </c>
      <c r="DB54" s="30">
        <v>3.0</v>
      </c>
      <c r="DC54" s="28">
        <v>3.0</v>
      </c>
      <c r="DD54" s="16">
        <f t="shared" si="67"/>
        <v>16</v>
      </c>
      <c r="DE54" s="28" t="s">
        <v>140</v>
      </c>
      <c r="DF54" s="29">
        <v>2.0</v>
      </c>
      <c r="DG54" s="28" t="s">
        <v>139</v>
      </c>
      <c r="DH54" s="28">
        <v>3.0</v>
      </c>
      <c r="DI54" s="28" t="s">
        <v>139</v>
      </c>
      <c r="DJ54" s="28" t="s">
        <v>139</v>
      </c>
      <c r="DK54" s="16">
        <f t="shared" si="68"/>
        <v>12</v>
      </c>
      <c r="DL54" s="28" t="s">
        <v>137</v>
      </c>
      <c r="DM54" s="28" t="s">
        <v>137</v>
      </c>
      <c r="DN54" s="28" t="s">
        <v>138</v>
      </c>
      <c r="DO54" s="28" t="s">
        <v>136</v>
      </c>
      <c r="DP54" s="28" t="s">
        <v>136</v>
      </c>
      <c r="DQ54" s="16">
        <f t="shared" si="69"/>
        <v>19</v>
      </c>
      <c r="DR54" s="28" t="s">
        <v>139</v>
      </c>
      <c r="DS54" s="28" t="s">
        <v>140</v>
      </c>
      <c r="DT54" s="28" t="s">
        <v>137</v>
      </c>
      <c r="DU54" s="28" t="s">
        <v>139</v>
      </c>
      <c r="DV54" s="29">
        <v>1.0</v>
      </c>
      <c r="DW54" s="25">
        <f t="shared" si="70"/>
        <v>9</v>
      </c>
      <c r="DX54" s="29">
        <v>1.0</v>
      </c>
      <c r="DY54" s="29">
        <v>1.0</v>
      </c>
      <c r="DZ54" s="29">
        <v>1.0</v>
      </c>
      <c r="EA54" s="27" t="s">
        <v>137</v>
      </c>
      <c r="EB54" s="29">
        <v>1.0</v>
      </c>
      <c r="EC54" s="26">
        <v>13.0</v>
      </c>
      <c r="ED54" s="16">
        <f t="shared" si="71"/>
        <v>82</v>
      </c>
    </row>
    <row r="55" ht="15.75" customHeight="1">
      <c r="A55" s="27" t="s">
        <v>125</v>
      </c>
      <c r="B55" s="16">
        <f t="shared" si="1"/>
        <v>1</v>
      </c>
      <c r="C55" s="17" t="s">
        <v>37</v>
      </c>
      <c r="D55" s="35">
        <v>45.0</v>
      </c>
      <c r="E55" s="16">
        <f t="shared" si="2"/>
        <v>0</v>
      </c>
      <c r="F55" s="16">
        <f t="shared" si="72"/>
        <v>0</v>
      </c>
      <c r="G55" s="16">
        <f t="shared" si="3"/>
        <v>1</v>
      </c>
      <c r="H55" s="16">
        <f t="shared" si="4"/>
        <v>0</v>
      </c>
      <c r="I55" s="35" t="s">
        <v>158</v>
      </c>
      <c r="J55" s="16">
        <f t="shared" si="5"/>
        <v>0</v>
      </c>
      <c r="K55" s="16">
        <f t="shared" si="6"/>
        <v>0</v>
      </c>
      <c r="L55" s="16">
        <f t="shared" si="7"/>
        <v>0</v>
      </c>
      <c r="M55" s="16">
        <f t="shared" si="8"/>
        <v>0</v>
      </c>
      <c r="N55" s="16">
        <f t="shared" si="9"/>
        <v>1</v>
      </c>
      <c r="O55" s="36">
        <v>50000.0</v>
      </c>
      <c r="P55" s="21">
        <f t="shared" si="10"/>
        <v>0</v>
      </c>
      <c r="Q55" s="21">
        <f t="shared" si="11"/>
        <v>0</v>
      </c>
      <c r="R55" s="21">
        <f t="shared" si="12"/>
        <v>0</v>
      </c>
      <c r="S55" s="21">
        <f t="shared" si="13"/>
        <v>1</v>
      </c>
      <c r="T55" s="37" t="s">
        <v>159</v>
      </c>
      <c r="U55" s="21">
        <f t="shared" si="14"/>
        <v>0</v>
      </c>
      <c r="V55" s="37">
        <v>0.0</v>
      </c>
      <c r="W55" s="37">
        <v>1.0</v>
      </c>
      <c r="X55" s="37">
        <v>0.0</v>
      </c>
      <c r="Y55" s="36" t="s">
        <v>199</v>
      </c>
      <c r="Z55" s="21">
        <f t="shared" si="15"/>
        <v>0</v>
      </c>
      <c r="AA55" s="21">
        <f t="shared" si="16"/>
        <v>0</v>
      </c>
      <c r="AB55" s="21">
        <f t="shared" si="17"/>
        <v>0</v>
      </c>
      <c r="AC55" s="21">
        <f t="shared" si="18"/>
        <v>0</v>
      </c>
      <c r="AD55" s="21">
        <f t="shared" si="19"/>
        <v>1</v>
      </c>
      <c r="AE55" s="36" t="s">
        <v>31</v>
      </c>
      <c r="AF55" s="21">
        <f t="shared" si="20"/>
        <v>1</v>
      </c>
      <c r="AG55" s="21">
        <f t="shared" si="21"/>
        <v>0</v>
      </c>
      <c r="AH55" s="21">
        <f t="shared" si="22"/>
        <v>0</v>
      </c>
      <c r="AI55" s="21">
        <f t="shared" si="23"/>
        <v>0</v>
      </c>
      <c r="AJ55" s="27" t="s">
        <v>128</v>
      </c>
      <c r="AK55" s="21">
        <f t="shared" si="24"/>
        <v>1</v>
      </c>
      <c r="AL55" s="21">
        <f t="shared" si="25"/>
        <v>0</v>
      </c>
      <c r="AM55" s="21">
        <f t="shared" si="26"/>
        <v>0</v>
      </c>
      <c r="AN55" s="21">
        <f t="shared" si="27"/>
        <v>0</v>
      </c>
      <c r="AO55" s="27" t="s">
        <v>37</v>
      </c>
      <c r="AP55" s="21">
        <f t="shared" si="28"/>
        <v>1</v>
      </c>
      <c r="AQ55" s="21">
        <f t="shared" si="29"/>
        <v>0</v>
      </c>
      <c r="AR55" s="21">
        <f t="shared" si="30"/>
        <v>0</v>
      </c>
      <c r="AS55" s="21">
        <f t="shared" si="31"/>
        <v>0</v>
      </c>
      <c r="AT55" s="21">
        <f t="shared" si="32"/>
        <v>0</v>
      </c>
      <c r="AU55" s="21">
        <f t="shared" si="73"/>
        <v>0</v>
      </c>
      <c r="AV55" s="27" t="s">
        <v>44</v>
      </c>
      <c r="AW55" s="21">
        <f t="shared" si="33"/>
        <v>0</v>
      </c>
      <c r="AX55" s="21">
        <f t="shared" si="34"/>
        <v>1</v>
      </c>
      <c r="AY55" s="21">
        <f t="shared" si="35"/>
        <v>0</v>
      </c>
      <c r="AZ55" s="21">
        <f t="shared" si="36"/>
        <v>0</v>
      </c>
      <c r="BA55" s="27" t="s">
        <v>131</v>
      </c>
      <c r="BB55" s="21">
        <f t="shared" si="37"/>
        <v>1</v>
      </c>
      <c r="BC55" s="21">
        <f t="shared" si="38"/>
        <v>0</v>
      </c>
      <c r="BD55" s="21">
        <f t="shared" si="39"/>
        <v>0</v>
      </c>
      <c r="BE55" s="21">
        <f t="shared" si="40"/>
        <v>0</v>
      </c>
      <c r="BF55" s="27" t="s">
        <v>155</v>
      </c>
      <c r="BG55" s="21">
        <f t="shared" si="41"/>
        <v>0</v>
      </c>
      <c r="BH55" s="21">
        <f t="shared" si="42"/>
        <v>0</v>
      </c>
      <c r="BI55" s="21">
        <f t="shared" si="43"/>
        <v>1</v>
      </c>
      <c r="BJ55" s="27" t="s">
        <v>145</v>
      </c>
      <c r="BK55" s="21">
        <f t="shared" si="44"/>
        <v>0</v>
      </c>
      <c r="BL55" s="21">
        <f t="shared" si="45"/>
        <v>0</v>
      </c>
      <c r="BM55" s="21">
        <f t="shared" si="46"/>
        <v>1</v>
      </c>
      <c r="BN55" s="29" t="s">
        <v>132</v>
      </c>
      <c r="BO55" s="21">
        <f t="shared" si="47"/>
        <v>0</v>
      </c>
      <c r="BP55" s="21">
        <f t="shared" si="48"/>
        <v>0</v>
      </c>
      <c r="BQ55" s="21">
        <f t="shared" si="49"/>
        <v>1</v>
      </c>
      <c r="BR55" s="21">
        <f t="shared" si="50"/>
        <v>0</v>
      </c>
      <c r="BS55" s="21">
        <f t="shared" si="51"/>
        <v>0</v>
      </c>
      <c r="BT55" s="29">
        <v>0.0</v>
      </c>
      <c r="BU55" s="29">
        <v>0.0</v>
      </c>
      <c r="BV55" s="29">
        <v>0.0</v>
      </c>
      <c r="BW55" s="29">
        <v>0.0</v>
      </c>
      <c r="BX55" s="29">
        <v>0.0</v>
      </c>
      <c r="BY55" s="29">
        <v>0.0</v>
      </c>
      <c r="BZ55" s="29">
        <v>0.0</v>
      </c>
      <c r="CA55" s="29">
        <v>1.0</v>
      </c>
      <c r="CB55" s="29">
        <v>0.0</v>
      </c>
      <c r="CC55" s="27" t="s">
        <v>133</v>
      </c>
      <c r="CD55" s="21">
        <f t="shared" si="52"/>
        <v>0</v>
      </c>
      <c r="CE55" s="21">
        <f t="shared" si="53"/>
        <v>1</v>
      </c>
      <c r="CF55" s="21">
        <f t="shared" si="54"/>
        <v>0</v>
      </c>
      <c r="CG55" s="21">
        <f t="shared" si="55"/>
        <v>0</v>
      </c>
      <c r="CH55" s="21">
        <f t="shared" si="56"/>
        <v>0</v>
      </c>
      <c r="CI55" s="27" t="s">
        <v>146</v>
      </c>
      <c r="CJ55" s="21">
        <f t="shared" si="57"/>
        <v>0</v>
      </c>
      <c r="CK55" s="21">
        <f t="shared" si="58"/>
        <v>0</v>
      </c>
      <c r="CL55" s="21">
        <f t="shared" si="59"/>
        <v>1</v>
      </c>
      <c r="CM55" s="21">
        <f t="shared" si="60"/>
        <v>0</v>
      </c>
      <c r="CN55" s="27" t="s">
        <v>147</v>
      </c>
      <c r="CO55" s="21">
        <f t="shared" si="61"/>
        <v>0</v>
      </c>
      <c r="CP55" s="21">
        <f t="shared" si="62"/>
        <v>0</v>
      </c>
      <c r="CQ55" s="21">
        <f t="shared" si="63"/>
        <v>0</v>
      </c>
      <c r="CR55" s="21">
        <f t="shared" si="64"/>
        <v>0</v>
      </c>
      <c r="CS55" s="21">
        <f t="shared" si="65"/>
        <v>1</v>
      </c>
      <c r="CT55" s="28" t="s">
        <v>139</v>
      </c>
      <c r="CU55" s="28" t="s">
        <v>139</v>
      </c>
      <c r="CV55" s="29">
        <v>3.0</v>
      </c>
      <c r="CW55" s="28" t="s">
        <v>139</v>
      </c>
      <c r="CX55" s="16">
        <f t="shared" si="66"/>
        <v>9</v>
      </c>
      <c r="CY55" s="29">
        <v>3.0</v>
      </c>
      <c r="CZ55" s="31">
        <v>4.0</v>
      </c>
      <c r="DA55" s="30">
        <v>3.0</v>
      </c>
      <c r="DB55" s="31">
        <v>4.0</v>
      </c>
      <c r="DC55" s="29">
        <v>4.0</v>
      </c>
      <c r="DD55" s="16">
        <f t="shared" si="67"/>
        <v>18</v>
      </c>
      <c r="DE55" s="29">
        <v>2.0</v>
      </c>
      <c r="DF55" s="28" t="s">
        <v>139</v>
      </c>
      <c r="DG55" s="28" t="s">
        <v>139</v>
      </c>
      <c r="DH55" s="28" t="s">
        <v>140</v>
      </c>
      <c r="DI55" s="29">
        <v>3.0</v>
      </c>
      <c r="DJ55" s="28" t="s">
        <v>138</v>
      </c>
      <c r="DK55" s="16">
        <f t="shared" si="68"/>
        <v>15</v>
      </c>
      <c r="DL55" s="28" t="s">
        <v>138</v>
      </c>
      <c r="DM55" s="29">
        <v>3.0</v>
      </c>
      <c r="DN55" s="28" t="s">
        <v>136</v>
      </c>
      <c r="DO55" s="28" t="s">
        <v>139</v>
      </c>
      <c r="DP55" s="28" t="s">
        <v>139</v>
      </c>
      <c r="DQ55" s="16">
        <f t="shared" si="69"/>
        <v>16</v>
      </c>
      <c r="DR55" s="29">
        <v>2.0</v>
      </c>
      <c r="DS55" s="28" t="s">
        <v>140</v>
      </c>
      <c r="DT55" s="28" t="s">
        <v>140</v>
      </c>
      <c r="DU55" s="28" t="s">
        <v>139</v>
      </c>
      <c r="DV55" s="29">
        <v>3.0</v>
      </c>
      <c r="DW55" s="25">
        <f t="shared" si="70"/>
        <v>9</v>
      </c>
      <c r="DX55" s="29">
        <v>2.0</v>
      </c>
      <c r="DY55" s="29">
        <v>2.0</v>
      </c>
      <c r="DZ55" s="29">
        <v>3.0</v>
      </c>
      <c r="EA55" s="29">
        <v>2.0</v>
      </c>
      <c r="EB55" s="29">
        <v>2.0</v>
      </c>
      <c r="EC55" s="26">
        <v>14.0</v>
      </c>
      <c r="ED55" s="16">
        <f t="shared" si="71"/>
        <v>81</v>
      </c>
    </row>
    <row r="56" ht="15.75" customHeight="1">
      <c r="A56" s="27" t="s">
        <v>125</v>
      </c>
      <c r="B56" s="16">
        <f t="shared" si="1"/>
        <v>1</v>
      </c>
      <c r="C56" s="17" t="s">
        <v>37</v>
      </c>
      <c r="D56" s="35">
        <v>30.0</v>
      </c>
      <c r="E56" s="16">
        <f t="shared" si="2"/>
        <v>0</v>
      </c>
      <c r="F56" s="16">
        <f t="shared" si="72"/>
        <v>1</v>
      </c>
      <c r="G56" s="16">
        <f t="shared" si="3"/>
        <v>0</v>
      </c>
      <c r="H56" s="16">
        <f t="shared" si="4"/>
        <v>0</v>
      </c>
      <c r="I56" s="35" t="s">
        <v>158</v>
      </c>
      <c r="J56" s="16">
        <f t="shared" si="5"/>
        <v>0</v>
      </c>
      <c r="K56" s="16">
        <f t="shared" si="6"/>
        <v>0</v>
      </c>
      <c r="L56" s="16">
        <f t="shared" si="7"/>
        <v>0</v>
      </c>
      <c r="M56" s="16">
        <f t="shared" si="8"/>
        <v>0</v>
      </c>
      <c r="N56" s="16">
        <f t="shared" si="9"/>
        <v>1</v>
      </c>
      <c r="O56" s="36">
        <v>30000.0</v>
      </c>
      <c r="P56" s="21">
        <f t="shared" si="10"/>
        <v>0</v>
      </c>
      <c r="Q56" s="21">
        <f t="shared" si="11"/>
        <v>0</v>
      </c>
      <c r="R56" s="21">
        <f t="shared" si="12"/>
        <v>1</v>
      </c>
      <c r="S56" s="21">
        <f t="shared" si="13"/>
        <v>0</v>
      </c>
      <c r="T56" s="37" t="s">
        <v>159</v>
      </c>
      <c r="U56" s="21">
        <f t="shared" si="14"/>
        <v>0</v>
      </c>
      <c r="V56" s="37">
        <v>0.0</v>
      </c>
      <c r="W56" s="37">
        <v>0.0</v>
      </c>
      <c r="X56" s="37">
        <v>0.0</v>
      </c>
      <c r="Y56" s="36" t="s">
        <v>199</v>
      </c>
      <c r="Z56" s="21">
        <f t="shared" si="15"/>
        <v>0</v>
      </c>
      <c r="AA56" s="21">
        <f t="shared" si="16"/>
        <v>0</v>
      </c>
      <c r="AB56" s="21">
        <f t="shared" si="17"/>
        <v>0</v>
      </c>
      <c r="AC56" s="21">
        <f t="shared" si="18"/>
        <v>0</v>
      </c>
      <c r="AD56" s="21">
        <f t="shared" si="19"/>
        <v>1</v>
      </c>
      <c r="AE56" s="36" t="s">
        <v>31</v>
      </c>
      <c r="AF56" s="21">
        <f t="shared" si="20"/>
        <v>1</v>
      </c>
      <c r="AG56" s="21">
        <f t="shared" si="21"/>
        <v>0</v>
      </c>
      <c r="AH56" s="21">
        <f t="shared" si="22"/>
        <v>0</v>
      </c>
      <c r="AI56" s="21">
        <f t="shared" si="23"/>
        <v>0</v>
      </c>
      <c r="AJ56" s="27" t="s">
        <v>129</v>
      </c>
      <c r="AK56" s="21">
        <f t="shared" si="24"/>
        <v>0</v>
      </c>
      <c r="AL56" s="21">
        <f t="shared" si="25"/>
        <v>1</v>
      </c>
      <c r="AM56" s="21">
        <f t="shared" si="26"/>
        <v>0</v>
      </c>
      <c r="AN56" s="21">
        <f t="shared" si="27"/>
        <v>0</v>
      </c>
      <c r="AO56" s="27" t="s">
        <v>37</v>
      </c>
      <c r="AP56" s="21">
        <f t="shared" si="28"/>
        <v>1</v>
      </c>
      <c r="AQ56" s="21">
        <f t="shared" si="29"/>
        <v>0</v>
      </c>
      <c r="AR56" s="21">
        <f t="shared" si="30"/>
        <v>0</v>
      </c>
      <c r="AS56" s="21">
        <f t="shared" si="31"/>
        <v>0</v>
      </c>
      <c r="AT56" s="21">
        <f t="shared" si="32"/>
        <v>0</v>
      </c>
      <c r="AU56" s="21">
        <f t="shared" si="73"/>
        <v>0</v>
      </c>
      <c r="AV56" s="27" t="s">
        <v>44</v>
      </c>
      <c r="AW56" s="21">
        <f t="shared" si="33"/>
        <v>0</v>
      </c>
      <c r="AX56" s="21">
        <f t="shared" si="34"/>
        <v>1</v>
      </c>
      <c r="AY56" s="21">
        <f t="shared" si="35"/>
        <v>0</v>
      </c>
      <c r="AZ56" s="21">
        <f t="shared" si="36"/>
        <v>0</v>
      </c>
      <c r="BA56" s="27" t="s">
        <v>131</v>
      </c>
      <c r="BB56" s="21">
        <f t="shared" si="37"/>
        <v>1</v>
      </c>
      <c r="BC56" s="21">
        <f t="shared" si="38"/>
        <v>0</v>
      </c>
      <c r="BD56" s="21">
        <f t="shared" si="39"/>
        <v>0</v>
      </c>
      <c r="BE56" s="21">
        <f t="shared" si="40"/>
        <v>0</v>
      </c>
      <c r="BF56" s="27" t="s">
        <v>150</v>
      </c>
      <c r="BG56" s="21">
        <f t="shared" si="41"/>
        <v>0</v>
      </c>
      <c r="BH56" s="21">
        <f t="shared" si="42"/>
        <v>0</v>
      </c>
      <c r="BI56" s="21">
        <f t="shared" si="43"/>
        <v>1</v>
      </c>
      <c r="BJ56" s="29">
        <v>800.0</v>
      </c>
      <c r="BK56" s="21">
        <f t="shared" si="44"/>
        <v>1</v>
      </c>
      <c r="BL56" s="21">
        <f t="shared" si="45"/>
        <v>0</v>
      </c>
      <c r="BM56" s="21">
        <f t="shared" si="46"/>
        <v>0</v>
      </c>
      <c r="BN56" s="27" t="s">
        <v>151</v>
      </c>
      <c r="BO56" s="21">
        <f t="shared" si="47"/>
        <v>0</v>
      </c>
      <c r="BP56" s="21">
        <f t="shared" si="48"/>
        <v>1</v>
      </c>
      <c r="BQ56" s="21">
        <f t="shared" si="49"/>
        <v>0</v>
      </c>
      <c r="BR56" s="21">
        <f t="shared" si="50"/>
        <v>0</v>
      </c>
      <c r="BS56" s="21">
        <f t="shared" si="51"/>
        <v>0</v>
      </c>
      <c r="BT56" s="29">
        <v>0.0</v>
      </c>
      <c r="BU56" s="29">
        <v>0.0</v>
      </c>
      <c r="BV56" s="29">
        <v>1.0</v>
      </c>
      <c r="BW56" s="29">
        <v>0.0</v>
      </c>
      <c r="BX56" s="29">
        <v>0.0</v>
      </c>
      <c r="BY56" s="29">
        <v>1.0</v>
      </c>
      <c r="BZ56" s="29">
        <v>0.0</v>
      </c>
      <c r="CA56" s="29">
        <v>0.0</v>
      </c>
      <c r="CB56" s="29">
        <v>1.0</v>
      </c>
      <c r="CC56" s="27" t="s">
        <v>133</v>
      </c>
      <c r="CD56" s="21">
        <f t="shared" si="52"/>
        <v>0</v>
      </c>
      <c r="CE56" s="21">
        <f t="shared" si="53"/>
        <v>1</v>
      </c>
      <c r="CF56" s="21">
        <f t="shared" si="54"/>
        <v>0</v>
      </c>
      <c r="CG56" s="21">
        <f t="shared" si="55"/>
        <v>0</v>
      </c>
      <c r="CH56" s="21">
        <f t="shared" si="56"/>
        <v>0</v>
      </c>
      <c r="CI56" s="27" t="s">
        <v>152</v>
      </c>
      <c r="CJ56" s="21">
        <f t="shared" si="57"/>
        <v>0</v>
      </c>
      <c r="CK56" s="21">
        <f t="shared" si="58"/>
        <v>0</v>
      </c>
      <c r="CL56" s="21">
        <f t="shared" si="59"/>
        <v>0</v>
      </c>
      <c r="CM56" s="21">
        <f t="shared" si="60"/>
        <v>1</v>
      </c>
      <c r="CN56" s="27" t="s">
        <v>135</v>
      </c>
      <c r="CO56" s="21">
        <f t="shared" si="61"/>
        <v>1</v>
      </c>
      <c r="CP56" s="21">
        <f t="shared" si="62"/>
        <v>0</v>
      </c>
      <c r="CQ56" s="21">
        <f t="shared" si="63"/>
        <v>0</v>
      </c>
      <c r="CR56" s="21">
        <f t="shared" si="64"/>
        <v>0</v>
      </c>
      <c r="CS56" s="21">
        <f t="shared" si="65"/>
        <v>0</v>
      </c>
      <c r="CT56" s="29">
        <v>2.0</v>
      </c>
      <c r="CU56" s="29">
        <v>1.0</v>
      </c>
      <c r="CV56" s="28" t="s">
        <v>139</v>
      </c>
      <c r="CW56" s="29">
        <v>1.0</v>
      </c>
      <c r="CX56" s="16">
        <f t="shared" si="66"/>
        <v>6</v>
      </c>
      <c r="CY56" s="29">
        <v>3.0</v>
      </c>
      <c r="CZ56" s="31">
        <v>4.0</v>
      </c>
      <c r="DA56" s="31">
        <v>4.0</v>
      </c>
      <c r="DB56" s="31">
        <v>4.0</v>
      </c>
      <c r="DC56" s="28" t="s">
        <v>137</v>
      </c>
      <c r="DD56" s="16">
        <f t="shared" si="67"/>
        <v>18</v>
      </c>
      <c r="DE56" s="29">
        <v>2.0</v>
      </c>
      <c r="DF56" s="29">
        <v>3.0</v>
      </c>
      <c r="DG56" s="28" t="s">
        <v>137</v>
      </c>
      <c r="DH56" s="28" t="s">
        <v>139</v>
      </c>
      <c r="DI56" s="28" t="s">
        <v>140</v>
      </c>
      <c r="DJ56" s="28" t="s">
        <v>139</v>
      </c>
      <c r="DK56" s="16">
        <f t="shared" si="68"/>
        <v>13</v>
      </c>
      <c r="DL56" s="29">
        <v>2.0</v>
      </c>
      <c r="DM56" s="29">
        <v>2.0</v>
      </c>
      <c r="DN56" s="29">
        <v>2.0</v>
      </c>
      <c r="DO56" s="28" t="s">
        <v>140</v>
      </c>
      <c r="DP56" s="29">
        <v>2.0</v>
      </c>
      <c r="DQ56" s="16">
        <f t="shared" si="69"/>
        <v>9</v>
      </c>
      <c r="DR56" s="28" t="s">
        <v>139</v>
      </c>
      <c r="DS56" s="28" t="s">
        <v>140</v>
      </c>
      <c r="DT56" s="28" t="s">
        <v>139</v>
      </c>
      <c r="DU56" s="28" t="s">
        <v>139</v>
      </c>
      <c r="DV56" s="28" t="s">
        <v>138</v>
      </c>
      <c r="DW56" s="25">
        <f t="shared" si="70"/>
        <v>12</v>
      </c>
      <c r="DX56" s="28" t="s">
        <v>137</v>
      </c>
      <c r="DY56" s="27" t="s">
        <v>136</v>
      </c>
      <c r="DZ56" s="27" t="s">
        <v>139</v>
      </c>
      <c r="EA56" s="27" t="s">
        <v>139</v>
      </c>
      <c r="EB56" s="27" t="s">
        <v>137</v>
      </c>
      <c r="EC56" s="26">
        <v>17.0</v>
      </c>
      <c r="ED56" s="16">
        <f t="shared" si="71"/>
        <v>75</v>
      </c>
    </row>
    <row r="57" ht="15.75" customHeight="1">
      <c r="A57" s="36" t="s">
        <v>194</v>
      </c>
      <c r="B57" s="16">
        <f t="shared" si="1"/>
        <v>0</v>
      </c>
      <c r="C57" s="17" t="s">
        <v>37</v>
      </c>
      <c r="D57" s="35">
        <v>32.0</v>
      </c>
      <c r="E57" s="16">
        <f t="shared" si="2"/>
        <v>0</v>
      </c>
      <c r="F57" s="16">
        <f t="shared" si="72"/>
        <v>1</v>
      </c>
      <c r="G57" s="16">
        <f t="shared" si="3"/>
        <v>0</v>
      </c>
      <c r="H57" s="16">
        <f t="shared" si="4"/>
        <v>0</v>
      </c>
      <c r="I57" s="35" t="s">
        <v>158</v>
      </c>
      <c r="J57" s="16">
        <f t="shared" si="5"/>
        <v>0</v>
      </c>
      <c r="K57" s="16">
        <f t="shared" si="6"/>
        <v>0</v>
      </c>
      <c r="L57" s="16">
        <f t="shared" si="7"/>
        <v>0</v>
      </c>
      <c r="M57" s="16">
        <f t="shared" si="8"/>
        <v>0</v>
      </c>
      <c r="N57" s="16">
        <f t="shared" si="9"/>
        <v>1</v>
      </c>
      <c r="O57" s="36">
        <v>35000.0</v>
      </c>
      <c r="P57" s="21">
        <f t="shared" si="10"/>
        <v>0</v>
      </c>
      <c r="Q57" s="21">
        <f t="shared" si="11"/>
        <v>0</v>
      </c>
      <c r="R57" s="21">
        <f t="shared" si="12"/>
        <v>1</v>
      </c>
      <c r="S57" s="21">
        <f t="shared" si="13"/>
        <v>0</v>
      </c>
      <c r="T57" s="37" t="s">
        <v>159</v>
      </c>
      <c r="U57" s="21">
        <f t="shared" si="14"/>
        <v>0</v>
      </c>
      <c r="V57" s="37">
        <v>0.0</v>
      </c>
      <c r="W57" s="37">
        <v>0.0</v>
      </c>
      <c r="X57" s="37">
        <v>0.0</v>
      </c>
      <c r="Y57" s="36" t="s">
        <v>199</v>
      </c>
      <c r="Z57" s="21">
        <f t="shared" si="15"/>
        <v>0</v>
      </c>
      <c r="AA57" s="21">
        <f t="shared" si="16"/>
        <v>0</v>
      </c>
      <c r="AB57" s="21">
        <f t="shared" si="17"/>
        <v>0</v>
      </c>
      <c r="AC57" s="21">
        <f t="shared" si="18"/>
        <v>0</v>
      </c>
      <c r="AD57" s="21">
        <f t="shared" si="19"/>
        <v>1</v>
      </c>
      <c r="AE57" s="36" t="s">
        <v>32</v>
      </c>
      <c r="AF57" s="21">
        <f t="shared" si="20"/>
        <v>0</v>
      </c>
      <c r="AG57" s="21">
        <f t="shared" si="21"/>
        <v>1</v>
      </c>
      <c r="AH57" s="21">
        <f t="shared" si="22"/>
        <v>0</v>
      </c>
      <c r="AI57" s="21">
        <f t="shared" si="23"/>
        <v>0</v>
      </c>
      <c r="AJ57" s="27" t="s">
        <v>162</v>
      </c>
      <c r="AK57" s="21">
        <f t="shared" si="24"/>
        <v>0</v>
      </c>
      <c r="AL57" s="21">
        <f t="shared" si="25"/>
        <v>0</v>
      </c>
      <c r="AM57" s="21">
        <f t="shared" si="26"/>
        <v>0</v>
      </c>
      <c r="AN57" s="21">
        <f t="shared" si="27"/>
        <v>1</v>
      </c>
      <c r="AO57" s="27" t="s">
        <v>37</v>
      </c>
      <c r="AP57" s="21">
        <f t="shared" si="28"/>
        <v>1</v>
      </c>
      <c r="AQ57" s="21">
        <f t="shared" si="29"/>
        <v>0</v>
      </c>
      <c r="AR57" s="21">
        <f t="shared" si="30"/>
        <v>0</v>
      </c>
      <c r="AS57" s="21">
        <f t="shared" si="31"/>
        <v>0</v>
      </c>
      <c r="AT57" s="21">
        <f t="shared" si="32"/>
        <v>0</v>
      </c>
      <c r="AU57" s="21">
        <f t="shared" si="73"/>
        <v>0</v>
      </c>
      <c r="AV57" s="27" t="s">
        <v>130</v>
      </c>
      <c r="AW57" s="21">
        <f t="shared" si="33"/>
        <v>1</v>
      </c>
      <c r="AX57" s="21">
        <f t="shared" si="34"/>
        <v>0</v>
      </c>
      <c r="AY57" s="21">
        <f t="shared" si="35"/>
        <v>0</v>
      </c>
      <c r="AZ57" s="21">
        <f t="shared" si="36"/>
        <v>0</v>
      </c>
      <c r="BA57" s="27" t="s">
        <v>175</v>
      </c>
      <c r="BB57" s="21">
        <f t="shared" si="37"/>
        <v>0</v>
      </c>
      <c r="BC57" s="21">
        <f t="shared" si="38"/>
        <v>0</v>
      </c>
      <c r="BD57" s="21">
        <f t="shared" si="39"/>
        <v>0</v>
      </c>
      <c r="BE57" s="21">
        <f t="shared" si="40"/>
        <v>1</v>
      </c>
      <c r="BF57" s="27" t="s">
        <v>136</v>
      </c>
      <c r="BG57" s="21">
        <f t="shared" si="41"/>
        <v>0</v>
      </c>
      <c r="BH57" s="21">
        <f t="shared" si="42"/>
        <v>0</v>
      </c>
      <c r="BI57" s="21">
        <f t="shared" si="43"/>
        <v>1</v>
      </c>
      <c r="BJ57" s="29">
        <v>1500.0</v>
      </c>
      <c r="BK57" s="21">
        <f t="shared" si="44"/>
        <v>0</v>
      </c>
      <c r="BL57" s="21">
        <f t="shared" si="45"/>
        <v>1</v>
      </c>
      <c r="BM57" s="21">
        <f t="shared" si="46"/>
        <v>0</v>
      </c>
      <c r="BN57" s="29" t="s">
        <v>156</v>
      </c>
      <c r="BO57" s="21">
        <f t="shared" si="47"/>
        <v>0</v>
      </c>
      <c r="BP57" s="21">
        <f t="shared" si="48"/>
        <v>0</v>
      </c>
      <c r="BQ57" s="21">
        <f t="shared" si="49"/>
        <v>0</v>
      </c>
      <c r="BR57" s="21">
        <f t="shared" si="50"/>
        <v>1</v>
      </c>
      <c r="BS57" s="21">
        <f t="shared" si="51"/>
        <v>0</v>
      </c>
      <c r="BT57" s="29">
        <v>0.0</v>
      </c>
      <c r="BU57" s="29">
        <v>0.0</v>
      </c>
      <c r="BV57" s="29">
        <v>0.0</v>
      </c>
      <c r="BW57" s="29">
        <v>1.0</v>
      </c>
      <c r="BX57" s="29">
        <v>1.0</v>
      </c>
      <c r="BY57" s="29">
        <v>1.0</v>
      </c>
      <c r="BZ57" s="29">
        <v>1.0</v>
      </c>
      <c r="CA57" s="29">
        <v>0.0</v>
      </c>
      <c r="CB57" s="29">
        <v>1.0</v>
      </c>
      <c r="CC57" s="27" t="s">
        <v>133</v>
      </c>
      <c r="CD57" s="21">
        <f t="shared" si="52"/>
        <v>0</v>
      </c>
      <c r="CE57" s="21">
        <f t="shared" si="53"/>
        <v>1</v>
      </c>
      <c r="CF57" s="21">
        <f t="shared" si="54"/>
        <v>0</v>
      </c>
      <c r="CG57" s="21">
        <f t="shared" si="55"/>
        <v>0</v>
      </c>
      <c r="CH57" s="21">
        <f t="shared" si="56"/>
        <v>0</v>
      </c>
      <c r="CI57" s="27" t="s">
        <v>157</v>
      </c>
      <c r="CJ57" s="21">
        <f t="shared" si="57"/>
        <v>0</v>
      </c>
      <c r="CK57" s="21">
        <f t="shared" si="58"/>
        <v>1</v>
      </c>
      <c r="CL57" s="21">
        <f t="shared" si="59"/>
        <v>0</v>
      </c>
      <c r="CM57" s="21">
        <f t="shared" si="60"/>
        <v>0</v>
      </c>
      <c r="CN57" s="27" t="s">
        <v>135</v>
      </c>
      <c r="CO57" s="21">
        <f t="shared" si="61"/>
        <v>1</v>
      </c>
      <c r="CP57" s="21">
        <f t="shared" si="62"/>
        <v>0</v>
      </c>
      <c r="CQ57" s="21">
        <f t="shared" si="63"/>
        <v>0</v>
      </c>
      <c r="CR57" s="21">
        <f t="shared" si="64"/>
        <v>0</v>
      </c>
      <c r="CS57" s="21">
        <f t="shared" si="65"/>
        <v>0</v>
      </c>
      <c r="CT57" s="28" t="s">
        <v>139</v>
      </c>
      <c r="CU57" s="28" t="s">
        <v>139</v>
      </c>
      <c r="CV57" s="28" t="s">
        <v>136</v>
      </c>
      <c r="CW57" s="28" t="s">
        <v>140</v>
      </c>
      <c r="CX57" s="16">
        <f t="shared" si="66"/>
        <v>9</v>
      </c>
      <c r="CY57" s="28" t="s">
        <v>139</v>
      </c>
      <c r="CZ57" s="30" t="s">
        <v>139</v>
      </c>
      <c r="DA57" s="30" t="s">
        <v>136</v>
      </c>
      <c r="DB57" s="30" t="s">
        <v>140</v>
      </c>
      <c r="DC57" s="29">
        <v>5.0</v>
      </c>
      <c r="DD57" s="16">
        <f t="shared" si="67"/>
        <v>14</v>
      </c>
      <c r="DE57" s="28" t="s">
        <v>140</v>
      </c>
      <c r="DF57" s="28" t="s">
        <v>139</v>
      </c>
      <c r="DG57" s="28" t="s">
        <v>137</v>
      </c>
      <c r="DH57" s="29">
        <v>3.0</v>
      </c>
      <c r="DI57" s="28" t="s">
        <v>140</v>
      </c>
      <c r="DJ57" s="28" t="s">
        <v>140</v>
      </c>
      <c r="DK57" s="16">
        <f t="shared" si="68"/>
        <v>11</v>
      </c>
      <c r="DL57" s="29">
        <v>2.0</v>
      </c>
      <c r="DM57" s="29">
        <v>3.0</v>
      </c>
      <c r="DN57" s="29">
        <v>2.0</v>
      </c>
      <c r="DO57" s="37">
        <v>2.0</v>
      </c>
      <c r="DP57" s="29">
        <v>2.0</v>
      </c>
      <c r="DQ57" s="16">
        <f t="shared" si="69"/>
        <v>11</v>
      </c>
      <c r="DR57" s="28" t="s">
        <v>139</v>
      </c>
      <c r="DS57" s="28" t="s">
        <v>136</v>
      </c>
      <c r="DT57" s="28" t="s">
        <v>136</v>
      </c>
      <c r="DU57" s="28" t="s">
        <v>138</v>
      </c>
      <c r="DV57" s="28" t="s">
        <v>138</v>
      </c>
      <c r="DW57" s="25">
        <f t="shared" si="70"/>
        <v>20</v>
      </c>
      <c r="DX57" s="29">
        <v>2.0</v>
      </c>
      <c r="DY57" s="29">
        <v>2.0</v>
      </c>
      <c r="DZ57" s="29">
        <v>2.0</v>
      </c>
      <c r="EA57" s="27" t="s">
        <v>140</v>
      </c>
      <c r="EB57" s="27" t="s">
        <v>137</v>
      </c>
      <c r="EC57" s="26">
        <v>16.0</v>
      </c>
      <c r="ED57" s="16">
        <f t="shared" si="71"/>
        <v>81</v>
      </c>
    </row>
    <row r="58" ht="15.75" customHeight="1">
      <c r="A58" s="36" t="s">
        <v>194</v>
      </c>
      <c r="B58" s="16">
        <f t="shared" si="1"/>
        <v>0</v>
      </c>
      <c r="C58" s="17" t="s">
        <v>37</v>
      </c>
      <c r="D58" s="35">
        <v>50.0</v>
      </c>
      <c r="E58" s="16">
        <f t="shared" si="2"/>
        <v>0</v>
      </c>
      <c r="F58" s="16">
        <f t="shared" si="72"/>
        <v>0</v>
      </c>
      <c r="G58" s="16">
        <f t="shared" si="3"/>
        <v>1</v>
      </c>
      <c r="H58" s="16">
        <f t="shared" si="4"/>
        <v>0</v>
      </c>
      <c r="I58" s="35" t="s">
        <v>158</v>
      </c>
      <c r="J58" s="16">
        <f t="shared" si="5"/>
        <v>0</v>
      </c>
      <c r="K58" s="16">
        <f t="shared" si="6"/>
        <v>0</v>
      </c>
      <c r="L58" s="16">
        <f t="shared" si="7"/>
        <v>0</v>
      </c>
      <c r="M58" s="16">
        <f t="shared" si="8"/>
        <v>0</v>
      </c>
      <c r="N58" s="16">
        <f t="shared" si="9"/>
        <v>1</v>
      </c>
      <c r="O58" s="36">
        <v>60000.0</v>
      </c>
      <c r="P58" s="21">
        <f t="shared" si="10"/>
        <v>0</v>
      </c>
      <c r="Q58" s="21">
        <f t="shared" si="11"/>
        <v>0</v>
      </c>
      <c r="R58" s="21">
        <f t="shared" si="12"/>
        <v>0</v>
      </c>
      <c r="S58" s="21">
        <f t="shared" si="13"/>
        <v>1</v>
      </c>
      <c r="T58" s="37" t="s">
        <v>159</v>
      </c>
      <c r="U58" s="21">
        <f t="shared" si="14"/>
        <v>0</v>
      </c>
      <c r="V58" s="37">
        <v>0.0</v>
      </c>
      <c r="W58" s="37">
        <v>0.0</v>
      </c>
      <c r="X58" s="37">
        <v>0.0</v>
      </c>
      <c r="Y58" s="36" t="s">
        <v>199</v>
      </c>
      <c r="Z58" s="21">
        <f t="shared" si="15"/>
        <v>0</v>
      </c>
      <c r="AA58" s="21">
        <f t="shared" si="16"/>
        <v>0</v>
      </c>
      <c r="AB58" s="21">
        <f t="shared" si="17"/>
        <v>0</v>
      </c>
      <c r="AC58" s="21">
        <f t="shared" si="18"/>
        <v>0</v>
      </c>
      <c r="AD58" s="21">
        <f t="shared" si="19"/>
        <v>1</v>
      </c>
      <c r="AE58" s="36" t="s">
        <v>31</v>
      </c>
      <c r="AF58" s="21">
        <f t="shared" si="20"/>
        <v>1</v>
      </c>
      <c r="AG58" s="21">
        <f t="shared" si="21"/>
        <v>0</v>
      </c>
      <c r="AH58" s="21">
        <f t="shared" si="22"/>
        <v>0</v>
      </c>
      <c r="AI58" s="21">
        <f t="shared" si="23"/>
        <v>0</v>
      </c>
      <c r="AJ58" s="27" t="s">
        <v>128</v>
      </c>
      <c r="AK58" s="21">
        <f t="shared" si="24"/>
        <v>1</v>
      </c>
      <c r="AL58" s="21">
        <f t="shared" si="25"/>
        <v>0</v>
      </c>
      <c r="AM58" s="21">
        <f t="shared" si="26"/>
        <v>0</v>
      </c>
      <c r="AN58" s="21">
        <f t="shared" si="27"/>
        <v>0</v>
      </c>
      <c r="AO58" s="27" t="s">
        <v>39</v>
      </c>
      <c r="AP58" s="21">
        <f t="shared" si="28"/>
        <v>0</v>
      </c>
      <c r="AQ58" s="21">
        <f t="shared" si="29"/>
        <v>0</v>
      </c>
      <c r="AR58" s="21">
        <f t="shared" si="30"/>
        <v>1</v>
      </c>
      <c r="AS58" s="21">
        <f t="shared" si="31"/>
        <v>0</v>
      </c>
      <c r="AT58" s="21">
        <f t="shared" si="32"/>
        <v>0</v>
      </c>
      <c r="AU58" s="21">
        <f t="shared" si="73"/>
        <v>0</v>
      </c>
      <c r="AV58" s="27" t="s">
        <v>45</v>
      </c>
      <c r="AW58" s="21">
        <f t="shared" si="33"/>
        <v>0</v>
      </c>
      <c r="AX58" s="21">
        <f t="shared" si="34"/>
        <v>0</v>
      </c>
      <c r="AY58" s="21">
        <f t="shared" si="35"/>
        <v>1</v>
      </c>
      <c r="AZ58" s="21">
        <f t="shared" si="36"/>
        <v>0</v>
      </c>
      <c r="BA58" s="27" t="s">
        <v>37</v>
      </c>
      <c r="BB58" s="21">
        <f t="shared" si="37"/>
        <v>0</v>
      </c>
      <c r="BC58" s="21">
        <f t="shared" si="38"/>
        <v>1</v>
      </c>
      <c r="BD58" s="21">
        <f t="shared" si="39"/>
        <v>0</v>
      </c>
      <c r="BE58" s="21">
        <f t="shared" si="40"/>
        <v>0</v>
      </c>
      <c r="BF58" s="27" t="s">
        <v>138</v>
      </c>
      <c r="BG58" s="21">
        <f t="shared" si="41"/>
        <v>0</v>
      </c>
      <c r="BH58" s="21">
        <f t="shared" si="42"/>
        <v>0</v>
      </c>
      <c r="BI58" s="21">
        <f t="shared" si="43"/>
        <v>1</v>
      </c>
      <c r="BJ58" s="29">
        <v>1500.0</v>
      </c>
      <c r="BK58" s="21">
        <f t="shared" si="44"/>
        <v>0</v>
      </c>
      <c r="BL58" s="21">
        <f t="shared" si="45"/>
        <v>1</v>
      </c>
      <c r="BM58" s="21">
        <f t="shared" si="46"/>
        <v>0</v>
      </c>
      <c r="BN58" s="29" t="s">
        <v>132</v>
      </c>
      <c r="BO58" s="21">
        <f t="shared" si="47"/>
        <v>0</v>
      </c>
      <c r="BP58" s="21">
        <f t="shared" si="48"/>
        <v>0</v>
      </c>
      <c r="BQ58" s="21">
        <f t="shared" si="49"/>
        <v>1</v>
      </c>
      <c r="BR58" s="21">
        <f t="shared" si="50"/>
        <v>0</v>
      </c>
      <c r="BS58" s="21">
        <f t="shared" si="51"/>
        <v>0</v>
      </c>
      <c r="BT58" s="29">
        <v>0.0</v>
      </c>
      <c r="BU58" s="29">
        <v>0.0</v>
      </c>
      <c r="BV58" s="29">
        <v>1.0</v>
      </c>
      <c r="BW58" s="29">
        <v>0.0</v>
      </c>
      <c r="BX58" s="29">
        <v>0.0</v>
      </c>
      <c r="BY58" s="29">
        <v>0.0</v>
      </c>
      <c r="BZ58" s="29">
        <v>0.0</v>
      </c>
      <c r="CA58" s="29">
        <v>0.0</v>
      </c>
      <c r="CB58" s="29">
        <v>1.0</v>
      </c>
      <c r="CC58" s="27" t="s">
        <v>164</v>
      </c>
      <c r="CD58" s="21">
        <f t="shared" si="52"/>
        <v>0</v>
      </c>
      <c r="CE58" s="21">
        <f t="shared" si="53"/>
        <v>0</v>
      </c>
      <c r="CF58" s="21">
        <f t="shared" si="54"/>
        <v>1</v>
      </c>
      <c r="CG58" s="21">
        <f t="shared" si="55"/>
        <v>0</v>
      </c>
      <c r="CH58" s="21">
        <f t="shared" si="56"/>
        <v>0</v>
      </c>
      <c r="CI58" s="27" t="s">
        <v>165</v>
      </c>
      <c r="CJ58" s="21">
        <f t="shared" si="57"/>
        <v>0</v>
      </c>
      <c r="CK58" s="21">
        <f t="shared" si="58"/>
        <v>0</v>
      </c>
      <c r="CL58" s="21">
        <f t="shared" si="59"/>
        <v>0</v>
      </c>
      <c r="CM58" s="21">
        <f t="shared" si="60"/>
        <v>1</v>
      </c>
      <c r="CN58" s="27" t="s">
        <v>135</v>
      </c>
      <c r="CO58" s="21">
        <f t="shared" si="61"/>
        <v>1</v>
      </c>
      <c r="CP58" s="21">
        <f t="shared" si="62"/>
        <v>0</v>
      </c>
      <c r="CQ58" s="21">
        <f t="shared" si="63"/>
        <v>0</v>
      </c>
      <c r="CR58" s="21">
        <f t="shared" si="64"/>
        <v>0</v>
      </c>
      <c r="CS58" s="21">
        <f t="shared" si="65"/>
        <v>0</v>
      </c>
      <c r="CT58" s="29">
        <v>3.0</v>
      </c>
      <c r="CU58" s="29">
        <v>1.0</v>
      </c>
      <c r="CV58" s="28" t="s">
        <v>139</v>
      </c>
      <c r="CW58" s="28" t="s">
        <v>139</v>
      </c>
      <c r="CX58" s="16">
        <f t="shared" si="66"/>
        <v>8</v>
      </c>
      <c r="CY58" s="28">
        <v>3.0</v>
      </c>
      <c r="CZ58" s="30">
        <v>1.0</v>
      </c>
      <c r="DA58" s="30" t="s">
        <v>139</v>
      </c>
      <c r="DB58" s="30" t="s">
        <v>139</v>
      </c>
      <c r="DC58" s="29">
        <v>5.0</v>
      </c>
      <c r="DD58" s="16">
        <f t="shared" si="67"/>
        <v>13</v>
      </c>
      <c r="DE58" s="29">
        <v>3.0</v>
      </c>
      <c r="DF58" s="28" t="s">
        <v>136</v>
      </c>
      <c r="DG58" s="28" t="s">
        <v>139</v>
      </c>
      <c r="DH58" s="28" t="s">
        <v>140</v>
      </c>
      <c r="DI58" s="28" t="s">
        <v>139</v>
      </c>
      <c r="DJ58" s="28">
        <v>3.0</v>
      </c>
      <c r="DK58" s="16">
        <f t="shared" si="68"/>
        <v>15</v>
      </c>
      <c r="DL58" s="29">
        <v>4.0</v>
      </c>
      <c r="DM58" s="28" t="s">
        <v>136</v>
      </c>
      <c r="DN58" s="29">
        <v>5.0</v>
      </c>
      <c r="DO58" s="28" t="s">
        <v>138</v>
      </c>
      <c r="DP58" s="29">
        <v>5.0</v>
      </c>
      <c r="DQ58" s="16">
        <f t="shared" si="69"/>
        <v>23</v>
      </c>
      <c r="DR58" s="29">
        <v>1.0</v>
      </c>
      <c r="DS58" s="29">
        <v>1.0</v>
      </c>
      <c r="DT58" s="29">
        <v>1.0</v>
      </c>
      <c r="DU58" s="29">
        <v>1.0</v>
      </c>
      <c r="DV58" s="29">
        <v>1.0</v>
      </c>
      <c r="DW58" s="25">
        <f t="shared" si="70"/>
        <v>5</v>
      </c>
      <c r="DX58" s="28" t="s">
        <v>136</v>
      </c>
      <c r="DY58" s="27" t="s">
        <v>138</v>
      </c>
      <c r="DZ58" s="29">
        <v>4.0</v>
      </c>
      <c r="EA58" s="27" t="s">
        <v>138</v>
      </c>
      <c r="EB58" s="27" t="s">
        <v>136</v>
      </c>
      <c r="EC58" s="26">
        <v>16.0</v>
      </c>
      <c r="ED58" s="16">
        <f t="shared" si="71"/>
        <v>80</v>
      </c>
    </row>
    <row r="59" ht="15.75" customHeight="1">
      <c r="A59" s="36" t="s">
        <v>194</v>
      </c>
      <c r="B59" s="16">
        <f t="shared" si="1"/>
        <v>0</v>
      </c>
      <c r="C59" s="17" t="s">
        <v>37</v>
      </c>
      <c r="D59" s="35">
        <v>24.0</v>
      </c>
      <c r="E59" s="16">
        <f t="shared" si="2"/>
        <v>0</v>
      </c>
      <c r="F59" s="16">
        <f t="shared" si="72"/>
        <v>1</v>
      </c>
      <c r="G59" s="16">
        <f t="shared" si="3"/>
        <v>0</v>
      </c>
      <c r="H59" s="16">
        <f t="shared" si="4"/>
        <v>0</v>
      </c>
      <c r="I59" s="35" t="s">
        <v>11</v>
      </c>
      <c r="J59" s="16">
        <f t="shared" si="5"/>
        <v>0</v>
      </c>
      <c r="K59" s="16">
        <f t="shared" si="6"/>
        <v>0</v>
      </c>
      <c r="L59" s="16">
        <f t="shared" si="7"/>
        <v>1</v>
      </c>
      <c r="M59" s="16">
        <f t="shared" si="8"/>
        <v>0</v>
      </c>
      <c r="N59" s="16">
        <f t="shared" si="9"/>
        <v>0</v>
      </c>
      <c r="O59" s="36">
        <v>16000.0</v>
      </c>
      <c r="P59" s="21">
        <f t="shared" si="10"/>
        <v>0</v>
      </c>
      <c r="Q59" s="21">
        <f t="shared" si="11"/>
        <v>1</v>
      </c>
      <c r="R59" s="21">
        <f t="shared" si="12"/>
        <v>0</v>
      </c>
      <c r="S59" s="21">
        <f t="shared" si="13"/>
        <v>0</v>
      </c>
      <c r="T59" s="37" t="s">
        <v>159</v>
      </c>
      <c r="U59" s="21">
        <f t="shared" si="14"/>
        <v>0</v>
      </c>
      <c r="V59" s="37">
        <v>0.0</v>
      </c>
      <c r="W59" s="37">
        <v>0.0</v>
      </c>
      <c r="X59" s="37">
        <v>0.0</v>
      </c>
      <c r="Y59" s="37" t="s">
        <v>25</v>
      </c>
      <c r="Z59" s="21">
        <f t="shared" si="15"/>
        <v>1</v>
      </c>
      <c r="AA59" s="21">
        <f t="shared" si="16"/>
        <v>0</v>
      </c>
      <c r="AB59" s="21">
        <f t="shared" si="17"/>
        <v>0</v>
      </c>
      <c r="AC59" s="21">
        <f t="shared" si="18"/>
        <v>0</v>
      </c>
      <c r="AD59" s="21">
        <f t="shared" si="19"/>
        <v>0</v>
      </c>
      <c r="AE59" s="36" t="s">
        <v>31</v>
      </c>
      <c r="AF59" s="21">
        <f t="shared" si="20"/>
        <v>1</v>
      </c>
      <c r="AG59" s="21">
        <f t="shared" si="21"/>
        <v>0</v>
      </c>
      <c r="AH59" s="21">
        <f t="shared" si="22"/>
        <v>0</v>
      </c>
      <c r="AI59" s="21">
        <f t="shared" si="23"/>
        <v>0</v>
      </c>
      <c r="AJ59" s="27" t="s">
        <v>129</v>
      </c>
      <c r="AK59" s="21">
        <f t="shared" si="24"/>
        <v>0</v>
      </c>
      <c r="AL59" s="21">
        <f t="shared" si="25"/>
        <v>1</v>
      </c>
      <c r="AM59" s="21">
        <f t="shared" si="26"/>
        <v>0</v>
      </c>
      <c r="AN59" s="21">
        <f t="shared" si="27"/>
        <v>0</v>
      </c>
      <c r="AO59" s="27" t="s">
        <v>39</v>
      </c>
      <c r="AP59" s="21">
        <f t="shared" si="28"/>
        <v>0</v>
      </c>
      <c r="AQ59" s="21">
        <f t="shared" si="29"/>
        <v>0</v>
      </c>
      <c r="AR59" s="21">
        <f t="shared" si="30"/>
        <v>1</v>
      </c>
      <c r="AS59" s="21">
        <f t="shared" si="31"/>
        <v>0</v>
      </c>
      <c r="AT59" s="21">
        <f t="shared" si="32"/>
        <v>0</v>
      </c>
      <c r="AU59" s="21">
        <f t="shared" si="73"/>
        <v>0</v>
      </c>
      <c r="AV59" s="27" t="s">
        <v>130</v>
      </c>
      <c r="AW59" s="21">
        <f t="shared" si="33"/>
        <v>1</v>
      </c>
      <c r="AX59" s="21">
        <f t="shared" si="34"/>
        <v>0</v>
      </c>
      <c r="AY59" s="21">
        <f t="shared" si="35"/>
        <v>0</v>
      </c>
      <c r="AZ59" s="21">
        <f t="shared" si="36"/>
        <v>0</v>
      </c>
      <c r="BA59" s="27" t="s">
        <v>175</v>
      </c>
      <c r="BB59" s="21">
        <f t="shared" si="37"/>
        <v>0</v>
      </c>
      <c r="BC59" s="21">
        <f t="shared" si="38"/>
        <v>0</v>
      </c>
      <c r="BD59" s="21">
        <f t="shared" si="39"/>
        <v>0</v>
      </c>
      <c r="BE59" s="21">
        <f t="shared" si="40"/>
        <v>1</v>
      </c>
      <c r="BF59" s="27" t="s">
        <v>138</v>
      </c>
      <c r="BG59" s="21">
        <f t="shared" si="41"/>
        <v>0</v>
      </c>
      <c r="BH59" s="21">
        <f t="shared" si="42"/>
        <v>0</v>
      </c>
      <c r="BI59" s="21">
        <f t="shared" si="43"/>
        <v>1</v>
      </c>
      <c r="BJ59" s="27" t="s">
        <v>167</v>
      </c>
      <c r="BK59" s="21">
        <f t="shared" si="44"/>
        <v>0</v>
      </c>
      <c r="BL59" s="21">
        <f t="shared" si="45"/>
        <v>0</v>
      </c>
      <c r="BM59" s="21">
        <f t="shared" si="46"/>
        <v>1</v>
      </c>
      <c r="BN59" s="29" t="s">
        <v>59</v>
      </c>
      <c r="BO59" s="21">
        <f t="shared" si="47"/>
        <v>1</v>
      </c>
      <c r="BP59" s="21">
        <f t="shared" si="48"/>
        <v>0</v>
      </c>
      <c r="BQ59" s="21">
        <f t="shared" si="49"/>
        <v>0</v>
      </c>
      <c r="BR59" s="21">
        <f t="shared" si="50"/>
        <v>0</v>
      </c>
      <c r="BS59" s="21">
        <f t="shared" si="51"/>
        <v>0</v>
      </c>
      <c r="BT59" s="29">
        <v>0.0</v>
      </c>
      <c r="BU59" s="29">
        <v>0.0</v>
      </c>
      <c r="BV59" s="29">
        <v>0.0</v>
      </c>
      <c r="BW59" s="29">
        <v>0.0</v>
      </c>
      <c r="BX59" s="29">
        <v>0.0</v>
      </c>
      <c r="BY59" s="29">
        <v>1.0</v>
      </c>
      <c r="BZ59" s="29">
        <v>1.0</v>
      </c>
      <c r="CA59" s="29">
        <v>0.0</v>
      </c>
      <c r="CB59" s="29">
        <v>1.0</v>
      </c>
      <c r="CC59" s="27" t="s">
        <v>168</v>
      </c>
      <c r="CD59" s="21">
        <f t="shared" si="52"/>
        <v>1</v>
      </c>
      <c r="CE59" s="21">
        <f t="shared" si="53"/>
        <v>0</v>
      </c>
      <c r="CF59" s="21">
        <f t="shared" si="54"/>
        <v>0</v>
      </c>
      <c r="CG59" s="21">
        <f t="shared" si="55"/>
        <v>0</v>
      </c>
      <c r="CH59" s="21">
        <f t="shared" si="56"/>
        <v>0</v>
      </c>
      <c r="CI59" s="27" t="s">
        <v>169</v>
      </c>
      <c r="CJ59" s="21">
        <f t="shared" si="57"/>
        <v>0</v>
      </c>
      <c r="CK59" s="21">
        <f t="shared" si="58"/>
        <v>0</v>
      </c>
      <c r="CL59" s="21">
        <f t="shared" si="59"/>
        <v>0</v>
      </c>
      <c r="CM59" s="21">
        <f t="shared" si="60"/>
        <v>1</v>
      </c>
      <c r="CN59" s="27" t="s">
        <v>170</v>
      </c>
      <c r="CO59" s="21">
        <f t="shared" si="61"/>
        <v>0</v>
      </c>
      <c r="CP59" s="21">
        <f t="shared" si="62"/>
        <v>1</v>
      </c>
      <c r="CQ59" s="21">
        <f t="shared" si="63"/>
        <v>0</v>
      </c>
      <c r="CR59" s="21">
        <f t="shared" si="64"/>
        <v>0</v>
      </c>
      <c r="CS59" s="21">
        <f t="shared" si="65"/>
        <v>0</v>
      </c>
      <c r="CT59" s="28" t="s">
        <v>136</v>
      </c>
      <c r="CU59" s="28" t="s">
        <v>138</v>
      </c>
      <c r="CV59" s="28" t="s">
        <v>136</v>
      </c>
      <c r="CW59" s="28" t="s">
        <v>139</v>
      </c>
      <c r="CX59" s="16">
        <f t="shared" si="66"/>
        <v>15</v>
      </c>
      <c r="CY59" s="29">
        <v>3.0</v>
      </c>
      <c r="CZ59" s="31">
        <v>3.0</v>
      </c>
      <c r="DA59" s="30" t="s">
        <v>136</v>
      </c>
      <c r="DB59" s="30" t="s">
        <v>139</v>
      </c>
      <c r="DC59" s="29">
        <v>5.0</v>
      </c>
      <c r="DD59" s="16">
        <f t="shared" si="67"/>
        <v>17</v>
      </c>
      <c r="DE59" s="28" t="s">
        <v>138</v>
      </c>
      <c r="DF59" s="28" t="s">
        <v>138</v>
      </c>
      <c r="DG59" s="28" t="s">
        <v>137</v>
      </c>
      <c r="DH59" s="28">
        <v>4.0</v>
      </c>
      <c r="DI59" s="29">
        <v>4.0</v>
      </c>
      <c r="DJ59" s="28" t="s">
        <v>137</v>
      </c>
      <c r="DK59" s="16">
        <f t="shared" si="68"/>
        <v>24</v>
      </c>
      <c r="DL59" s="29">
        <v>2.0</v>
      </c>
      <c r="DM59" s="29">
        <v>3.0</v>
      </c>
      <c r="DN59" s="29">
        <v>2.0</v>
      </c>
      <c r="DO59" s="29">
        <v>2.0</v>
      </c>
      <c r="DP59" s="29">
        <v>2.0</v>
      </c>
      <c r="DQ59" s="16">
        <f t="shared" si="69"/>
        <v>11</v>
      </c>
      <c r="DR59" s="28" t="s">
        <v>136</v>
      </c>
      <c r="DS59" s="28" t="s">
        <v>138</v>
      </c>
      <c r="DT59" s="28" t="s">
        <v>136</v>
      </c>
      <c r="DU59" s="28" t="s">
        <v>136</v>
      </c>
      <c r="DV59" s="28" t="s">
        <v>138</v>
      </c>
      <c r="DW59" s="25">
        <f t="shared" si="70"/>
        <v>22</v>
      </c>
      <c r="DX59" s="28" t="s">
        <v>138</v>
      </c>
      <c r="DY59" s="27" t="s">
        <v>139</v>
      </c>
      <c r="DZ59" s="27" t="s">
        <v>139</v>
      </c>
      <c r="EA59" s="27" t="s">
        <v>139</v>
      </c>
      <c r="EB59" s="27" t="s">
        <v>140</v>
      </c>
      <c r="EC59" s="26">
        <v>17.0</v>
      </c>
      <c r="ED59" s="16">
        <f t="shared" si="71"/>
        <v>106</v>
      </c>
    </row>
    <row r="60" ht="15.75" customHeight="1">
      <c r="A60" s="36" t="s">
        <v>194</v>
      </c>
      <c r="B60" s="16">
        <f t="shared" si="1"/>
        <v>0</v>
      </c>
      <c r="C60" s="17" t="s">
        <v>37</v>
      </c>
      <c r="D60" s="35">
        <v>28.0</v>
      </c>
      <c r="E60" s="16">
        <f t="shared" si="2"/>
        <v>0</v>
      </c>
      <c r="F60" s="16">
        <f t="shared" si="72"/>
        <v>1</v>
      </c>
      <c r="G60" s="16">
        <f t="shared" si="3"/>
        <v>0</v>
      </c>
      <c r="H60" s="16">
        <f t="shared" si="4"/>
        <v>0</v>
      </c>
      <c r="I60" s="35" t="s">
        <v>12</v>
      </c>
      <c r="J60" s="16">
        <f t="shared" si="5"/>
        <v>0</v>
      </c>
      <c r="K60" s="16">
        <f t="shared" si="6"/>
        <v>0</v>
      </c>
      <c r="L60" s="16">
        <f t="shared" si="7"/>
        <v>0</v>
      </c>
      <c r="M60" s="16">
        <f t="shared" si="8"/>
        <v>1</v>
      </c>
      <c r="N60" s="16">
        <f t="shared" si="9"/>
        <v>0</v>
      </c>
      <c r="O60" s="36">
        <v>23000.0</v>
      </c>
      <c r="P60" s="21">
        <f t="shared" si="10"/>
        <v>0</v>
      </c>
      <c r="Q60" s="21">
        <f t="shared" si="11"/>
        <v>1</v>
      </c>
      <c r="R60" s="21">
        <f t="shared" si="12"/>
        <v>0</v>
      </c>
      <c r="S60" s="21">
        <f t="shared" si="13"/>
        <v>0</v>
      </c>
      <c r="T60" s="37" t="s">
        <v>159</v>
      </c>
      <c r="U60" s="21">
        <f t="shared" si="14"/>
        <v>0</v>
      </c>
      <c r="V60" s="37">
        <v>0.0</v>
      </c>
      <c r="W60" s="37">
        <v>0.0</v>
      </c>
      <c r="X60" s="37">
        <v>0.0</v>
      </c>
      <c r="Y60" s="37" t="s">
        <v>25</v>
      </c>
      <c r="Z60" s="21">
        <f t="shared" si="15"/>
        <v>1</v>
      </c>
      <c r="AA60" s="21">
        <f t="shared" si="16"/>
        <v>0</v>
      </c>
      <c r="AB60" s="21">
        <f t="shared" si="17"/>
        <v>0</v>
      </c>
      <c r="AC60" s="21">
        <f t="shared" si="18"/>
        <v>0</v>
      </c>
      <c r="AD60" s="21">
        <f t="shared" si="19"/>
        <v>0</v>
      </c>
      <c r="AE60" s="36" t="s">
        <v>31</v>
      </c>
      <c r="AF60" s="21">
        <f t="shared" si="20"/>
        <v>1</v>
      </c>
      <c r="AG60" s="21">
        <f t="shared" si="21"/>
        <v>0</v>
      </c>
      <c r="AH60" s="21">
        <f t="shared" si="22"/>
        <v>0</v>
      </c>
      <c r="AI60" s="21">
        <f t="shared" si="23"/>
        <v>0</v>
      </c>
      <c r="AJ60" s="27" t="s">
        <v>128</v>
      </c>
      <c r="AK60" s="21">
        <f t="shared" si="24"/>
        <v>1</v>
      </c>
      <c r="AL60" s="21">
        <f t="shared" si="25"/>
        <v>0</v>
      </c>
      <c r="AM60" s="21">
        <f t="shared" si="26"/>
        <v>0</v>
      </c>
      <c r="AN60" s="21">
        <f t="shared" si="27"/>
        <v>0</v>
      </c>
      <c r="AO60" s="27" t="s">
        <v>39</v>
      </c>
      <c r="AP60" s="21">
        <f t="shared" si="28"/>
        <v>0</v>
      </c>
      <c r="AQ60" s="21">
        <f t="shared" si="29"/>
        <v>0</v>
      </c>
      <c r="AR60" s="21">
        <f t="shared" si="30"/>
        <v>1</v>
      </c>
      <c r="AS60" s="21">
        <f t="shared" si="31"/>
        <v>0</v>
      </c>
      <c r="AT60" s="21">
        <f t="shared" si="32"/>
        <v>0</v>
      </c>
      <c r="AU60" s="21">
        <f t="shared" si="73"/>
        <v>0</v>
      </c>
      <c r="AV60" s="27" t="s">
        <v>45</v>
      </c>
      <c r="AW60" s="21">
        <f t="shared" si="33"/>
        <v>0</v>
      </c>
      <c r="AX60" s="21">
        <f t="shared" si="34"/>
        <v>0</v>
      </c>
      <c r="AY60" s="21">
        <f t="shared" si="35"/>
        <v>1</v>
      </c>
      <c r="AZ60" s="21">
        <f t="shared" si="36"/>
        <v>0</v>
      </c>
      <c r="BA60" s="27" t="s">
        <v>182</v>
      </c>
      <c r="BB60" s="21">
        <f t="shared" si="37"/>
        <v>0</v>
      </c>
      <c r="BC60" s="21">
        <f t="shared" si="38"/>
        <v>0</v>
      </c>
      <c r="BD60" s="21">
        <f t="shared" si="39"/>
        <v>1</v>
      </c>
      <c r="BE60" s="21">
        <f t="shared" si="40"/>
        <v>0</v>
      </c>
      <c r="BF60" s="27">
        <v>5.0</v>
      </c>
      <c r="BG60" s="21">
        <f t="shared" si="41"/>
        <v>0</v>
      </c>
      <c r="BH60" s="21">
        <f t="shared" si="42"/>
        <v>1</v>
      </c>
      <c r="BI60" s="21">
        <f t="shared" si="43"/>
        <v>0</v>
      </c>
      <c r="BJ60" s="29">
        <v>800.0</v>
      </c>
      <c r="BK60" s="21">
        <f t="shared" si="44"/>
        <v>1</v>
      </c>
      <c r="BL60" s="21">
        <f t="shared" si="45"/>
        <v>0</v>
      </c>
      <c r="BM60" s="21">
        <f t="shared" si="46"/>
        <v>0</v>
      </c>
      <c r="BN60" s="29" t="s">
        <v>132</v>
      </c>
      <c r="BO60" s="21">
        <f t="shared" si="47"/>
        <v>0</v>
      </c>
      <c r="BP60" s="21">
        <f t="shared" si="48"/>
        <v>0</v>
      </c>
      <c r="BQ60" s="21">
        <f t="shared" si="49"/>
        <v>1</v>
      </c>
      <c r="BR60" s="21">
        <f t="shared" si="50"/>
        <v>0</v>
      </c>
      <c r="BS60" s="21">
        <f t="shared" si="51"/>
        <v>0</v>
      </c>
      <c r="BT60" s="29">
        <v>1.0</v>
      </c>
      <c r="BU60" s="29">
        <v>0.0</v>
      </c>
      <c r="BV60" s="29">
        <v>0.0</v>
      </c>
      <c r="BW60" s="29">
        <v>0.0</v>
      </c>
      <c r="BX60" s="29">
        <v>0.0</v>
      </c>
      <c r="BY60" s="29">
        <v>1.0</v>
      </c>
      <c r="BZ60" s="29">
        <v>0.0</v>
      </c>
      <c r="CA60" s="29">
        <v>0.0</v>
      </c>
      <c r="CB60" s="29">
        <v>1.0</v>
      </c>
      <c r="CC60" s="27" t="s">
        <v>164</v>
      </c>
      <c r="CD60" s="21">
        <f t="shared" si="52"/>
        <v>0</v>
      </c>
      <c r="CE60" s="21">
        <f t="shared" si="53"/>
        <v>0</v>
      </c>
      <c r="CF60" s="21">
        <f t="shared" si="54"/>
        <v>1</v>
      </c>
      <c r="CG60" s="21">
        <f t="shared" si="55"/>
        <v>0</v>
      </c>
      <c r="CH60" s="21">
        <f t="shared" si="56"/>
        <v>0</v>
      </c>
      <c r="CI60" s="27" t="s">
        <v>80</v>
      </c>
      <c r="CJ60" s="21">
        <f t="shared" si="57"/>
        <v>1</v>
      </c>
      <c r="CK60" s="21">
        <f t="shared" si="58"/>
        <v>0</v>
      </c>
      <c r="CL60" s="21">
        <f t="shared" si="59"/>
        <v>0</v>
      </c>
      <c r="CM60" s="21">
        <f t="shared" si="60"/>
        <v>0</v>
      </c>
      <c r="CN60" s="27" t="s">
        <v>170</v>
      </c>
      <c r="CO60" s="21">
        <f t="shared" si="61"/>
        <v>0</v>
      </c>
      <c r="CP60" s="21">
        <f t="shared" si="62"/>
        <v>1</v>
      </c>
      <c r="CQ60" s="21">
        <f t="shared" si="63"/>
        <v>0</v>
      </c>
      <c r="CR60" s="21">
        <f t="shared" si="64"/>
        <v>0</v>
      </c>
      <c r="CS60" s="21">
        <f t="shared" si="65"/>
        <v>0</v>
      </c>
      <c r="CT60" s="28" t="s">
        <v>139</v>
      </c>
      <c r="CU60" s="28" t="s">
        <v>139</v>
      </c>
      <c r="CV60" s="29">
        <v>3.0</v>
      </c>
      <c r="CW60" s="28" t="s">
        <v>139</v>
      </c>
      <c r="CX60" s="16">
        <f t="shared" si="66"/>
        <v>9</v>
      </c>
      <c r="CY60" s="28" t="s">
        <v>139</v>
      </c>
      <c r="CZ60" s="30" t="s">
        <v>139</v>
      </c>
      <c r="DA60" s="30">
        <v>3.0</v>
      </c>
      <c r="DB60" s="31">
        <v>4.0</v>
      </c>
      <c r="DC60" s="28" t="s">
        <v>138</v>
      </c>
      <c r="DD60" s="16">
        <f t="shared" si="67"/>
        <v>16</v>
      </c>
      <c r="DE60" s="28" t="s">
        <v>136</v>
      </c>
      <c r="DF60" s="28" t="s">
        <v>136</v>
      </c>
      <c r="DG60" s="28" t="s">
        <v>136</v>
      </c>
      <c r="DH60" s="29">
        <v>4.0</v>
      </c>
      <c r="DI60" s="28" t="s">
        <v>138</v>
      </c>
      <c r="DJ60" s="28" t="s">
        <v>138</v>
      </c>
      <c r="DK60" s="16">
        <f t="shared" si="68"/>
        <v>26</v>
      </c>
      <c r="DL60" s="29">
        <v>2.0</v>
      </c>
      <c r="DM60" s="29">
        <v>3.0</v>
      </c>
      <c r="DN60" s="29">
        <v>3.0</v>
      </c>
      <c r="DO60" s="29">
        <v>3.0</v>
      </c>
      <c r="DP60" s="29">
        <v>3.0</v>
      </c>
      <c r="DQ60" s="16">
        <f t="shared" si="69"/>
        <v>14</v>
      </c>
      <c r="DR60" s="28" t="s">
        <v>136</v>
      </c>
      <c r="DS60" s="28" t="s">
        <v>140</v>
      </c>
      <c r="DT60" s="28" t="s">
        <v>140</v>
      </c>
      <c r="DU60" s="28" t="s">
        <v>140</v>
      </c>
      <c r="DV60" s="28" t="s">
        <v>139</v>
      </c>
      <c r="DW60" s="25">
        <f t="shared" si="70"/>
        <v>9</v>
      </c>
      <c r="DX60" s="28" t="s">
        <v>139</v>
      </c>
      <c r="DY60" s="27" t="s">
        <v>136</v>
      </c>
      <c r="DZ60" s="27" t="s">
        <v>136</v>
      </c>
      <c r="EA60" s="27" t="s">
        <v>139</v>
      </c>
      <c r="EB60" s="27" t="s">
        <v>139</v>
      </c>
      <c r="EC60" s="26">
        <v>18.0</v>
      </c>
      <c r="ED60" s="16">
        <f t="shared" si="71"/>
        <v>92</v>
      </c>
    </row>
    <row r="61" ht="15.75" customHeight="1">
      <c r="A61" s="36" t="s">
        <v>194</v>
      </c>
      <c r="B61" s="16">
        <f t="shared" si="1"/>
        <v>0</v>
      </c>
      <c r="C61" s="17" t="s">
        <v>37</v>
      </c>
      <c r="D61" s="35">
        <v>26.0</v>
      </c>
      <c r="E61" s="16">
        <f t="shared" si="2"/>
        <v>0</v>
      </c>
      <c r="F61" s="16">
        <f t="shared" si="72"/>
        <v>1</v>
      </c>
      <c r="G61" s="16">
        <f t="shared" si="3"/>
        <v>0</v>
      </c>
      <c r="H61" s="16">
        <f t="shared" si="4"/>
        <v>0</v>
      </c>
      <c r="I61" s="35" t="s">
        <v>12</v>
      </c>
      <c r="J61" s="16">
        <f t="shared" si="5"/>
        <v>0</v>
      </c>
      <c r="K61" s="16">
        <f t="shared" si="6"/>
        <v>0</v>
      </c>
      <c r="L61" s="16">
        <f t="shared" si="7"/>
        <v>0</v>
      </c>
      <c r="M61" s="16">
        <f t="shared" si="8"/>
        <v>1</v>
      </c>
      <c r="N61" s="16">
        <f t="shared" si="9"/>
        <v>0</v>
      </c>
      <c r="O61" s="36">
        <v>25000.0</v>
      </c>
      <c r="P61" s="21">
        <f t="shared" si="10"/>
        <v>0</v>
      </c>
      <c r="Q61" s="21">
        <f t="shared" si="11"/>
        <v>1</v>
      </c>
      <c r="R61" s="21">
        <f t="shared" si="12"/>
        <v>0</v>
      </c>
      <c r="S61" s="21">
        <f t="shared" si="13"/>
        <v>0</v>
      </c>
      <c r="T61" s="37" t="s">
        <v>159</v>
      </c>
      <c r="U61" s="21">
        <f t="shared" si="14"/>
        <v>0</v>
      </c>
      <c r="V61" s="37">
        <v>0.0</v>
      </c>
      <c r="W61" s="37">
        <v>0.0</v>
      </c>
      <c r="X61" s="37">
        <v>0.0</v>
      </c>
      <c r="Y61" s="36" t="s">
        <v>25</v>
      </c>
      <c r="Z61" s="21">
        <f t="shared" si="15"/>
        <v>1</v>
      </c>
      <c r="AA61" s="21">
        <f t="shared" si="16"/>
        <v>0</v>
      </c>
      <c r="AB61" s="21">
        <f t="shared" si="17"/>
        <v>0</v>
      </c>
      <c r="AC61" s="21">
        <f t="shared" si="18"/>
        <v>0</v>
      </c>
      <c r="AD61" s="21">
        <f t="shared" si="19"/>
        <v>0</v>
      </c>
      <c r="AE61" s="36" t="s">
        <v>143</v>
      </c>
      <c r="AF61" s="21">
        <f t="shared" si="20"/>
        <v>0</v>
      </c>
      <c r="AG61" s="21">
        <f t="shared" si="21"/>
        <v>1</v>
      </c>
      <c r="AH61" s="21">
        <f t="shared" si="22"/>
        <v>0</v>
      </c>
      <c r="AI61" s="21">
        <f t="shared" si="23"/>
        <v>0</v>
      </c>
      <c r="AJ61" s="27" t="s">
        <v>128</v>
      </c>
      <c r="AK61" s="21">
        <f t="shared" si="24"/>
        <v>1</v>
      </c>
      <c r="AL61" s="21">
        <f t="shared" si="25"/>
        <v>0</v>
      </c>
      <c r="AM61" s="21">
        <f t="shared" si="26"/>
        <v>0</v>
      </c>
      <c r="AN61" s="21">
        <f t="shared" si="27"/>
        <v>0</v>
      </c>
      <c r="AO61" s="27" t="s">
        <v>37</v>
      </c>
      <c r="AP61" s="21">
        <f t="shared" si="28"/>
        <v>1</v>
      </c>
      <c r="AQ61" s="21">
        <f t="shared" si="29"/>
        <v>0</v>
      </c>
      <c r="AR61" s="21">
        <f t="shared" si="30"/>
        <v>0</v>
      </c>
      <c r="AS61" s="21">
        <f t="shared" si="31"/>
        <v>0</v>
      </c>
      <c r="AT61" s="21">
        <f t="shared" si="32"/>
        <v>0</v>
      </c>
      <c r="AU61" s="21">
        <f t="shared" si="73"/>
        <v>0</v>
      </c>
      <c r="AV61" s="27" t="s">
        <v>197</v>
      </c>
      <c r="AW61" s="21">
        <f t="shared" si="33"/>
        <v>0</v>
      </c>
      <c r="AX61" s="21">
        <f t="shared" si="34"/>
        <v>0</v>
      </c>
      <c r="AY61" s="21">
        <f t="shared" si="35"/>
        <v>0</v>
      </c>
      <c r="AZ61" s="21">
        <f t="shared" si="36"/>
        <v>1</v>
      </c>
      <c r="BA61" s="27" t="s">
        <v>37</v>
      </c>
      <c r="BB61" s="21">
        <f t="shared" si="37"/>
        <v>0</v>
      </c>
      <c r="BC61" s="21">
        <f t="shared" si="38"/>
        <v>1</v>
      </c>
      <c r="BD61" s="21">
        <f t="shared" si="39"/>
        <v>0</v>
      </c>
      <c r="BE61" s="21">
        <f t="shared" si="40"/>
        <v>0</v>
      </c>
      <c r="BF61" s="27" t="s">
        <v>136</v>
      </c>
      <c r="BG61" s="21">
        <f t="shared" si="41"/>
        <v>0</v>
      </c>
      <c r="BH61" s="21">
        <f t="shared" si="42"/>
        <v>0</v>
      </c>
      <c r="BI61" s="21">
        <f t="shared" si="43"/>
        <v>1</v>
      </c>
      <c r="BJ61" s="29">
        <v>1500.0</v>
      </c>
      <c r="BK61" s="21">
        <f t="shared" si="44"/>
        <v>0</v>
      </c>
      <c r="BL61" s="21">
        <f t="shared" si="45"/>
        <v>1</v>
      </c>
      <c r="BM61" s="21">
        <f t="shared" si="46"/>
        <v>0</v>
      </c>
      <c r="BN61" s="27" t="s">
        <v>151</v>
      </c>
      <c r="BO61" s="21">
        <f t="shared" si="47"/>
        <v>0</v>
      </c>
      <c r="BP61" s="21">
        <f t="shared" si="48"/>
        <v>1</v>
      </c>
      <c r="BQ61" s="21">
        <f t="shared" si="49"/>
        <v>0</v>
      </c>
      <c r="BR61" s="21">
        <f t="shared" si="50"/>
        <v>0</v>
      </c>
      <c r="BS61" s="21">
        <f t="shared" si="51"/>
        <v>0</v>
      </c>
      <c r="BT61" s="29">
        <v>0.0</v>
      </c>
      <c r="BU61" s="29">
        <v>0.0</v>
      </c>
      <c r="BV61" s="29">
        <v>0.0</v>
      </c>
      <c r="BW61" s="29">
        <v>1.0</v>
      </c>
      <c r="BX61" s="29">
        <v>0.0</v>
      </c>
      <c r="BY61" s="29">
        <v>1.0</v>
      </c>
      <c r="BZ61" s="29">
        <v>1.0</v>
      </c>
      <c r="CA61" s="29">
        <v>0.0</v>
      </c>
      <c r="CB61" s="29">
        <v>1.0</v>
      </c>
      <c r="CC61" s="27" t="s">
        <v>168</v>
      </c>
      <c r="CD61" s="21">
        <f t="shared" si="52"/>
        <v>1</v>
      </c>
      <c r="CE61" s="21">
        <f t="shared" si="53"/>
        <v>0</v>
      </c>
      <c r="CF61" s="21">
        <f t="shared" si="54"/>
        <v>0</v>
      </c>
      <c r="CG61" s="21">
        <f t="shared" si="55"/>
        <v>0</v>
      </c>
      <c r="CH61" s="21">
        <f t="shared" si="56"/>
        <v>0</v>
      </c>
      <c r="CI61" s="27" t="s">
        <v>157</v>
      </c>
      <c r="CJ61" s="21">
        <f t="shared" si="57"/>
        <v>0</v>
      </c>
      <c r="CK61" s="21">
        <f t="shared" si="58"/>
        <v>1</v>
      </c>
      <c r="CL61" s="21">
        <f t="shared" si="59"/>
        <v>0</v>
      </c>
      <c r="CM61" s="21">
        <f t="shared" si="60"/>
        <v>0</v>
      </c>
      <c r="CN61" s="27" t="s">
        <v>173</v>
      </c>
      <c r="CO61" s="21">
        <f t="shared" si="61"/>
        <v>0</v>
      </c>
      <c r="CP61" s="21">
        <f t="shared" si="62"/>
        <v>0</v>
      </c>
      <c r="CQ61" s="21">
        <f t="shared" si="63"/>
        <v>1</v>
      </c>
      <c r="CR61" s="21">
        <f t="shared" si="64"/>
        <v>0</v>
      </c>
      <c r="CS61" s="21">
        <f t="shared" si="65"/>
        <v>0</v>
      </c>
      <c r="CT61" s="28" t="s">
        <v>136</v>
      </c>
      <c r="CU61" s="28" t="s">
        <v>138</v>
      </c>
      <c r="CV61" s="29">
        <v>4.0</v>
      </c>
      <c r="CW61" s="28" t="s">
        <v>137</v>
      </c>
      <c r="CX61" s="16">
        <f t="shared" si="66"/>
        <v>16</v>
      </c>
      <c r="CY61" s="28" t="s">
        <v>136</v>
      </c>
      <c r="CZ61" s="30" t="s">
        <v>138</v>
      </c>
      <c r="DA61" s="30">
        <v>4.0</v>
      </c>
      <c r="DB61" s="30" t="s">
        <v>137</v>
      </c>
      <c r="DC61" s="28" t="s">
        <v>136</v>
      </c>
      <c r="DD61" s="16">
        <f t="shared" si="67"/>
        <v>20</v>
      </c>
      <c r="DE61" s="28" t="s">
        <v>136</v>
      </c>
      <c r="DF61" s="28" t="s">
        <v>136</v>
      </c>
      <c r="DG61" s="29">
        <v>4.0</v>
      </c>
      <c r="DH61" s="28">
        <v>5.0</v>
      </c>
      <c r="DI61" s="29">
        <v>3.0</v>
      </c>
      <c r="DJ61" s="28">
        <v>4.0</v>
      </c>
      <c r="DK61" s="16">
        <f t="shared" si="68"/>
        <v>24</v>
      </c>
      <c r="DL61" s="28" t="s">
        <v>136</v>
      </c>
      <c r="DM61" s="29">
        <v>4.0</v>
      </c>
      <c r="DN61" s="28" t="s">
        <v>138</v>
      </c>
      <c r="DO61" s="28" t="s">
        <v>136</v>
      </c>
      <c r="DP61" s="29">
        <v>4.0</v>
      </c>
      <c r="DQ61" s="16">
        <f t="shared" si="69"/>
        <v>21</v>
      </c>
      <c r="DR61" s="28" t="s">
        <v>138</v>
      </c>
      <c r="DS61" s="28" t="s">
        <v>139</v>
      </c>
      <c r="DT61" s="28" t="s">
        <v>140</v>
      </c>
      <c r="DU61" s="28" t="s">
        <v>136</v>
      </c>
      <c r="DV61" s="28" t="s">
        <v>137</v>
      </c>
      <c r="DW61" s="25">
        <f t="shared" si="70"/>
        <v>15</v>
      </c>
      <c r="DX61" s="28" t="s">
        <v>136</v>
      </c>
      <c r="DY61" s="27" t="s">
        <v>138</v>
      </c>
      <c r="DZ61" s="27" t="s">
        <v>137</v>
      </c>
      <c r="EA61" s="27" t="s">
        <v>136</v>
      </c>
      <c r="EB61" s="27" t="s">
        <v>136</v>
      </c>
      <c r="EC61" s="26">
        <v>16.0</v>
      </c>
      <c r="ED61" s="16">
        <f t="shared" si="71"/>
        <v>112</v>
      </c>
    </row>
    <row r="62" ht="15.75" customHeight="1">
      <c r="A62" s="36" t="s">
        <v>194</v>
      </c>
      <c r="B62" s="16">
        <f t="shared" si="1"/>
        <v>0</v>
      </c>
      <c r="C62" s="17" t="s">
        <v>37</v>
      </c>
      <c r="D62" s="35">
        <v>29.0</v>
      </c>
      <c r="E62" s="16">
        <f t="shared" si="2"/>
        <v>0</v>
      </c>
      <c r="F62" s="16">
        <f t="shared" si="72"/>
        <v>1</v>
      </c>
      <c r="G62" s="16">
        <f t="shared" si="3"/>
        <v>0</v>
      </c>
      <c r="H62" s="16">
        <f t="shared" si="4"/>
        <v>0</v>
      </c>
      <c r="I62" s="35" t="s">
        <v>126</v>
      </c>
      <c r="J62" s="16">
        <f t="shared" si="5"/>
        <v>0</v>
      </c>
      <c r="K62" s="16">
        <f t="shared" si="6"/>
        <v>1</v>
      </c>
      <c r="L62" s="16">
        <f t="shared" si="7"/>
        <v>0</v>
      </c>
      <c r="M62" s="16">
        <f t="shared" si="8"/>
        <v>0</v>
      </c>
      <c r="N62" s="16">
        <f t="shared" si="9"/>
        <v>0</v>
      </c>
      <c r="O62" s="36">
        <v>25000.0</v>
      </c>
      <c r="P62" s="21">
        <f t="shared" si="10"/>
        <v>0</v>
      </c>
      <c r="Q62" s="21">
        <f t="shared" si="11"/>
        <v>1</v>
      </c>
      <c r="R62" s="21">
        <f t="shared" si="12"/>
        <v>0</v>
      </c>
      <c r="S62" s="21">
        <f t="shared" si="13"/>
        <v>0</v>
      </c>
      <c r="T62" s="37" t="s">
        <v>159</v>
      </c>
      <c r="U62" s="21">
        <f t="shared" si="14"/>
        <v>0</v>
      </c>
      <c r="V62" s="37">
        <v>0.0</v>
      </c>
      <c r="W62" s="37">
        <v>0.0</v>
      </c>
      <c r="X62" s="37">
        <v>0.0</v>
      </c>
      <c r="Y62" s="36" t="s">
        <v>25</v>
      </c>
      <c r="Z62" s="21">
        <f t="shared" si="15"/>
        <v>1</v>
      </c>
      <c r="AA62" s="21">
        <f t="shared" si="16"/>
        <v>0</v>
      </c>
      <c r="AB62" s="21">
        <f t="shared" si="17"/>
        <v>0</v>
      </c>
      <c r="AC62" s="21">
        <f t="shared" si="18"/>
        <v>0</v>
      </c>
      <c r="AD62" s="21">
        <f t="shared" si="19"/>
        <v>0</v>
      </c>
      <c r="AE62" s="36" t="s">
        <v>180</v>
      </c>
      <c r="AF62" s="21">
        <f t="shared" si="20"/>
        <v>0</v>
      </c>
      <c r="AG62" s="21">
        <f t="shared" si="21"/>
        <v>0</v>
      </c>
      <c r="AH62" s="21">
        <f t="shared" si="22"/>
        <v>1</v>
      </c>
      <c r="AI62" s="21">
        <f t="shared" si="23"/>
        <v>0</v>
      </c>
      <c r="AJ62" s="27" t="s">
        <v>129</v>
      </c>
      <c r="AK62" s="21">
        <f t="shared" si="24"/>
        <v>0</v>
      </c>
      <c r="AL62" s="21">
        <f t="shared" si="25"/>
        <v>1</v>
      </c>
      <c r="AM62" s="21">
        <f t="shared" si="26"/>
        <v>0</v>
      </c>
      <c r="AN62" s="21">
        <f t="shared" si="27"/>
        <v>0</v>
      </c>
      <c r="AO62" s="27" t="s">
        <v>37</v>
      </c>
      <c r="AP62" s="21">
        <f t="shared" si="28"/>
        <v>1</v>
      </c>
      <c r="AQ62" s="21">
        <f t="shared" si="29"/>
        <v>0</v>
      </c>
      <c r="AR62" s="21">
        <f t="shared" si="30"/>
        <v>0</v>
      </c>
      <c r="AS62" s="21">
        <f t="shared" si="31"/>
        <v>0</v>
      </c>
      <c r="AT62" s="21">
        <f t="shared" si="32"/>
        <v>0</v>
      </c>
      <c r="AU62" s="21">
        <f t="shared" si="73"/>
        <v>0</v>
      </c>
      <c r="AV62" s="27" t="s">
        <v>197</v>
      </c>
      <c r="AW62" s="21">
        <f t="shared" si="33"/>
        <v>0</v>
      </c>
      <c r="AX62" s="21">
        <f t="shared" si="34"/>
        <v>0</v>
      </c>
      <c r="AY62" s="21">
        <f t="shared" si="35"/>
        <v>0</v>
      </c>
      <c r="AZ62" s="21">
        <f t="shared" si="36"/>
        <v>1</v>
      </c>
      <c r="BA62" s="38" t="s">
        <v>40</v>
      </c>
      <c r="BB62" s="21">
        <f t="shared" si="37"/>
        <v>0</v>
      </c>
      <c r="BC62" s="21">
        <f t="shared" si="38"/>
        <v>0</v>
      </c>
      <c r="BD62" s="21">
        <f t="shared" si="39"/>
        <v>0</v>
      </c>
      <c r="BE62" s="21">
        <f t="shared" si="40"/>
        <v>1</v>
      </c>
      <c r="BF62" s="27" t="s">
        <v>150</v>
      </c>
      <c r="BG62" s="21">
        <f t="shared" si="41"/>
        <v>0</v>
      </c>
      <c r="BH62" s="21">
        <f t="shared" si="42"/>
        <v>0</v>
      </c>
      <c r="BI62" s="21">
        <f t="shared" si="43"/>
        <v>1</v>
      </c>
      <c r="BJ62" s="29">
        <v>1500.0</v>
      </c>
      <c r="BK62" s="21">
        <f t="shared" si="44"/>
        <v>0</v>
      </c>
      <c r="BL62" s="21">
        <f t="shared" si="45"/>
        <v>1</v>
      </c>
      <c r="BM62" s="21">
        <f t="shared" si="46"/>
        <v>0</v>
      </c>
      <c r="BN62" s="29" t="s">
        <v>156</v>
      </c>
      <c r="BO62" s="21">
        <f t="shared" si="47"/>
        <v>0</v>
      </c>
      <c r="BP62" s="21">
        <f t="shared" si="48"/>
        <v>0</v>
      </c>
      <c r="BQ62" s="21">
        <f t="shared" si="49"/>
        <v>0</v>
      </c>
      <c r="BR62" s="21">
        <f t="shared" si="50"/>
        <v>1</v>
      </c>
      <c r="BS62" s="21">
        <f t="shared" si="51"/>
        <v>0</v>
      </c>
      <c r="BT62" s="29">
        <v>0.0</v>
      </c>
      <c r="BU62" s="29">
        <v>0.0</v>
      </c>
      <c r="BV62" s="29">
        <v>0.0</v>
      </c>
      <c r="BW62" s="29">
        <v>0.0</v>
      </c>
      <c r="BX62" s="29">
        <v>0.0</v>
      </c>
      <c r="BY62" s="29">
        <v>0.0</v>
      </c>
      <c r="BZ62" s="29">
        <v>0.0</v>
      </c>
      <c r="CA62" s="29">
        <v>1.0</v>
      </c>
      <c r="CB62" s="29">
        <v>1.0</v>
      </c>
      <c r="CC62" s="27" t="s">
        <v>176</v>
      </c>
      <c r="CD62" s="21">
        <f t="shared" si="52"/>
        <v>0</v>
      </c>
      <c r="CE62" s="21">
        <f t="shared" si="53"/>
        <v>0</v>
      </c>
      <c r="CF62" s="21">
        <f t="shared" si="54"/>
        <v>0</v>
      </c>
      <c r="CG62" s="21">
        <f t="shared" si="55"/>
        <v>1</v>
      </c>
      <c r="CH62" s="21">
        <f t="shared" si="56"/>
        <v>0</v>
      </c>
      <c r="CI62" s="27" t="s">
        <v>177</v>
      </c>
      <c r="CJ62" s="21">
        <f t="shared" si="57"/>
        <v>1</v>
      </c>
      <c r="CK62" s="21">
        <f t="shared" si="58"/>
        <v>0</v>
      </c>
      <c r="CL62" s="21">
        <f t="shared" si="59"/>
        <v>0</v>
      </c>
      <c r="CM62" s="21">
        <f t="shared" si="60"/>
        <v>0</v>
      </c>
      <c r="CN62" s="27" t="s">
        <v>178</v>
      </c>
      <c r="CO62" s="21">
        <f t="shared" si="61"/>
        <v>0</v>
      </c>
      <c r="CP62" s="21">
        <f t="shared" si="62"/>
        <v>0</v>
      </c>
      <c r="CQ62" s="21">
        <f t="shared" si="63"/>
        <v>0</v>
      </c>
      <c r="CR62" s="21">
        <f t="shared" si="64"/>
        <v>1</v>
      </c>
      <c r="CS62" s="21">
        <f t="shared" si="65"/>
        <v>0</v>
      </c>
      <c r="CT62" s="29">
        <v>4.0</v>
      </c>
      <c r="CU62" s="29">
        <v>5.0</v>
      </c>
      <c r="CV62" s="28" t="s">
        <v>137</v>
      </c>
      <c r="CW62" s="29">
        <v>4.0</v>
      </c>
      <c r="CX62" s="16">
        <f t="shared" si="66"/>
        <v>16</v>
      </c>
      <c r="CY62" s="28">
        <v>4.0</v>
      </c>
      <c r="CZ62" s="30">
        <v>5.0</v>
      </c>
      <c r="DA62" s="30" t="s">
        <v>137</v>
      </c>
      <c r="DB62" s="30">
        <v>4.0</v>
      </c>
      <c r="DC62" s="29">
        <v>4.0</v>
      </c>
      <c r="DD62" s="16">
        <f t="shared" si="67"/>
        <v>20</v>
      </c>
      <c r="DE62" s="28" t="s">
        <v>139</v>
      </c>
      <c r="DF62" s="28" t="s">
        <v>137</v>
      </c>
      <c r="DG62" s="28" t="s">
        <v>139</v>
      </c>
      <c r="DH62" s="28" t="s">
        <v>139</v>
      </c>
      <c r="DI62" s="28" t="s">
        <v>136</v>
      </c>
      <c r="DJ62" s="28" t="s">
        <v>139</v>
      </c>
      <c r="DK62" s="16">
        <f t="shared" si="68"/>
        <v>15</v>
      </c>
      <c r="DL62" s="29">
        <v>2.0</v>
      </c>
      <c r="DM62" s="28" t="s">
        <v>140</v>
      </c>
      <c r="DN62" s="29">
        <v>2.0</v>
      </c>
      <c r="DO62" s="29">
        <v>2.0</v>
      </c>
      <c r="DP62" s="28" t="s">
        <v>139</v>
      </c>
      <c r="DQ62" s="16">
        <f t="shared" si="69"/>
        <v>9</v>
      </c>
      <c r="DR62" s="28" t="s">
        <v>136</v>
      </c>
      <c r="DS62" s="28" t="s">
        <v>140</v>
      </c>
      <c r="DT62" s="28" t="s">
        <v>137</v>
      </c>
      <c r="DU62" s="28" t="s">
        <v>139</v>
      </c>
      <c r="DV62" s="28" t="s">
        <v>136</v>
      </c>
      <c r="DW62" s="25">
        <f t="shared" si="70"/>
        <v>14</v>
      </c>
      <c r="DX62" s="28" t="s">
        <v>136</v>
      </c>
      <c r="DY62" s="27" t="s">
        <v>136</v>
      </c>
      <c r="DZ62" s="27" t="s">
        <v>136</v>
      </c>
      <c r="EA62" s="27" t="s">
        <v>137</v>
      </c>
      <c r="EB62" s="27" t="s">
        <v>136</v>
      </c>
      <c r="EC62" s="26">
        <v>14.0</v>
      </c>
      <c r="ED62" s="16">
        <f t="shared" si="71"/>
        <v>88</v>
      </c>
    </row>
    <row r="63" ht="15.75" customHeight="1">
      <c r="A63" s="36" t="s">
        <v>194</v>
      </c>
      <c r="B63" s="16">
        <f t="shared" si="1"/>
        <v>0</v>
      </c>
      <c r="C63" s="17" t="s">
        <v>37</v>
      </c>
      <c r="D63" s="35">
        <v>31.0</v>
      </c>
      <c r="E63" s="16">
        <f t="shared" si="2"/>
        <v>0</v>
      </c>
      <c r="F63" s="16">
        <f t="shared" si="72"/>
        <v>1</v>
      </c>
      <c r="G63" s="16">
        <f t="shared" si="3"/>
        <v>0</v>
      </c>
      <c r="H63" s="16">
        <f t="shared" si="4"/>
        <v>0</v>
      </c>
      <c r="I63" s="35" t="s">
        <v>11</v>
      </c>
      <c r="J63" s="16">
        <f t="shared" si="5"/>
        <v>0</v>
      </c>
      <c r="K63" s="16">
        <f t="shared" si="6"/>
        <v>0</v>
      </c>
      <c r="L63" s="16">
        <f t="shared" si="7"/>
        <v>1</v>
      </c>
      <c r="M63" s="16">
        <f t="shared" si="8"/>
        <v>0</v>
      </c>
      <c r="N63" s="16">
        <f t="shared" si="9"/>
        <v>0</v>
      </c>
      <c r="O63" s="36">
        <v>25000.0</v>
      </c>
      <c r="P63" s="21">
        <f t="shared" si="10"/>
        <v>0</v>
      </c>
      <c r="Q63" s="21">
        <f t="shared" si="11"/>
        <v>1</v>
      </c>
      <c r="R63" s="21">
        <f t="shared" si="12"/>
        <v>0</v>
      </c>
      <c r="S63" s="21">
        <f t="shared" si="13"/>
        <v>0</v>
      </c>
      <c r="T63" s="37" t="s">
        <v>127</v>
      </c>
      <c r="U63" s="21">
        <f t="shared" si="14"/>
        <v>1</v>
      </c>
      <c r="V63" s="37">
        <v>0.0</v>
      </c>
      <c r="W63" s="37">
        <v>0.0</v>
      </c>
      <c r="X63" s="37">
        <v>0.0</v>
      </c>
      <c r="Y63" s="36" t="s">
        <v>25</v>
      </c>
      <c r="Z63" s="21">
        <f t="shared" si="15"/>
        <v>1</v>
      </c>
      <c r="AA63" s="21">
        <f t="shared" si="16"/>
        <v>0</v>
      </c>
      <c r="AB63" s="21">
        <f t="shared" si="17"/>
        <v>0</v>
      </c>
      <c r="AC63" s="21">
        <f t="shared" si="18"/>
        <v>0</v>
      </c>
      <c r="AD63" s="21">
        <f t="shared" si="19"/>
        <v>0</v>
      </c>
      <c r="AE63" s="36" t="s">
        <v>204</v>
      </c>
      <c r="AF63" s="21">
        <f t="shared" si="20"/>
        <v>0</v>
      </c>
      <c r="AG63" s="21">
        <f t="shared" si="21"/>
        <v>0</v>
      </c>
      <c r="AH63" s="21">
        <f t="shared" si="22"/>
        <v>0</v>
      </c>
      <c r="AI63" s="21">
        <f t="shared" si="23"/>
        <v>1</v>
      </c>
      <c r="AJ63" s="27" t="s">
        <v>191</v>
      </c>
      <c r="AK63" s="21">
        <f t="shared" si="24"/>
        <v>0</v>
      </c>
      <c r="AL63" s="21">
        <f t="shared" si="25"/>
        <v>0</v>
      </c>
      <c r="AM63" s="21">
        <f t="shared" si="26"/>
        <v>0</v>
      </c>
      <c r="AN63" s="21">
        <f t="shared" si="27"/>
        <v>1</v>
      </c>
      <c r="AO63" s="27" t="s">
        <v>37</v>
      </c>
      <c r="AP63" s="21">
        <f t="shared" si="28"/>
        <v>1</v>
      </c>
      <c r="AQ63" s="21">
        <f t="shared" si="29"/>
        <v>0</v>
      </c>
      <c r="AR63" s="21">
        <f t="shared" si="30"/>
        <v>0</v>
      </c>
      <c r="AS63" s="21">
        <f t="shared" si="31"/>
        <v>0</v>
      </c>
      <c r="AT63" s="21">
        <f t="shared" si="32"/>
        <v>0</v>
      </c>
      <c r="AU63" s="21">
        <f t="shared" si="73"/>
        <v>0</v>
      </c>
      <c r="AV63" s="27" t="s">
        <v>45</v>
      </c>
      <c r="AW63" s="21">
        <f t="shared" si="33"/>
        <v>0</v>
      </c>
      <c r="AX63" s="21">
        <f t="shared" si="34"/>
        <v>0</v>
      </c>
      <c r="AY63" s="21">
        <f t="shared" si="35"/>
        <v>1</v>
      </c>
      <c r="AZ63" s="21">
        <f t="shared" si="36"/>
        <v>0</v>
      </c>
      <c r="BA63" s="38" t="s">
        <v>131</v>
      </c>
      <c r="BB63" s="21">
        <f t="shared" si="37"/>
        <v>1</v>
      </c>
      <c r="BC63" s="21">
        <f t="shared" si="38"/>
        <v>0</v>
      </c>
      <c r="BD63" s="21">
        <f t="shared" si="39"/>
        <v>0</v>
      </c>
      <c r="BE63" s="21">
        <f t="shared" si="40"/>
        <v>0</v>
      </c>
      <c r="BF63" s="27" t="s">
        <v>155</v>
      </c>
      <c r="BG63" s="21">
        <f t="shared" si="41"/>
        <v>0</v>
      </c>
      <c r="BH63" s="21">
        <f t="shared" si="42"/>
        <v>0</v>
      </c>
      <c r="BI63" s="21">
        <f t="shared" si="43"/>
        <v>1</v>
      </c>
      <c r="BJ63" s="27" t="s">
        <v>179</v>
      </c>
      <c r="BK63" s="21">
        <f t="shared" si="44"/>
        <v>0</v>
      </c>
      <c r="BL63" s="21">
        <f t="shared" si="45"/>
        <v>0</v>
      </c>
      <c r="BM63" s="21">
        <f t="shared" si="46"/>
        <v>1</v>
      </c>
      <c r="BN63" s="29" t="s">
        <v>132</v>
      </c>
      <c r="BO63" s="21">
        <f t="shared" si="47"/>
        <v>0</v>
      </c>
      <c r="BP63" s="21">
        <f t="shared" si="48"/>
        <v>0</v>
      </c>
      <c r="BQ63" s="21">
        <f t="shared" si="49"/>
        <v>1</v>
      </c>
      <c r="BR63" s="21">
        <f t="shared" si="50"/>
        <v>0</v>
      </c>
      <c r="BS63" s="21">
        <f t="shared" si="51"/>
        <v>0</v>
      </c>
      <c r="BT63" s="29">
        <v>0.0</v>
      </c>
      <c r="BU63" s="29">
        <v>0.0</v>
      </c>
      <c r="BV63" s="29">
        <v>1.0</v>
      </c>
      <c r="BW63" s="29">
        <v>1.0</v>
      </c>
      <c r="BX63" s="29">
        <v>0.0</v>
      </c>
      <c r="BY63" s="29">
        <v>0.0</v>
      </c>
      <c r="BZ63" s="29">
        <v>0.0</v>
      </c>
      <c r="CA63" s="29">
        <v>0.0</v>
      </c>
      <c r="CB63" s="29">
        <v>0.0</v>
      </c>
      <c r="CC63" s="27" t="s">
        <v>133</v>
      </c>
      <c r="CD63" s="21">
        <f t="shared" si="52"/>
        <v>0</v>
      </c>
      <c r="CE63" s="21">
        <f t="shared" si="53"/>
        <v>1</v>
      </c>
      <c r="CF63" s="21">
        <f t="shared" si="54"/>
        <v>0</v>
      </c>
      <c r="CG63" s="21">
        <f t="shared" si="55"/>
        <v>0</v>
      </c>
      <c r="CH63" s="21">
        <f t="shared" si="56"/>
        <v>0</v>
      </c>
      <c r="CI63" s="27" t="s">
        <v>152</v>
      </c>
      <c r="CJ63" s="21">
        <f t="shared" si="57"/>
        <v>0</v>
      </c>
      <c r="CK63" s="21">
        <f t="shared" si="58"/>
        <v>0</v>
      </c>
      <c r="CL63" s="21">
        <f t="shared" si="59"/>
        <v>0</v>
      </c>
      <c r="CM63" s="21">
        <f t="shared" si="60"/>
        <v>1</v>
      </c>
      <c r="CN63" s="27" t="s">
        <v>135</v>
      </c>
      <c r="CO63" s="21">
        <f t="shared" si="61"/>
        <v>1</v>
      </c>
      <c r="CP63" s="21">
        <f t="shared" si="62"/>
        <v>0</v>
      </c>
      <c r="CQ63" s="21">
        <f t="shared" si="63"/>
        <v>0</v>
      </c>
      <c r="CR63" s="21">
        <f t="shared" si="64"/>
        <v>0</v>
      </c>
      <c r="CS63" s="21">
        <f t="shared" si="65"/>
        <v>0</v>
      </c>
      <c r="CT63" s="28" t="s">
        <v>136</v>
      </c>
      <c r="CU63" s="28" t="s">
        <v>136</v>
      </c>
      <c r="CV63" s="28" t="s">
        <v>139</v>
      </c>
      <c r="CW63" s="28" t="s">
        <v>136</v>
      </c>
      <c r="CX63" s="16">
        <f t="shared" si="66"/>
        <v>14</v>
      </c>
      <c r="CY63" s="28" t="s">
        <v>136</v>
      </c>
      <c r="CZ63" s="30" t="s">
        <v>136</v>
      </c>
      <c r="DA63" s="30" t="s">
        <v>139</v>
      </c>
      <c r="DB63" s="30" t="s">
        <v>136</v>
      </c>
      <c r="DC63" s="28" t="s">
        <v>136</v>
      </c>
      <c r="DD63" s="16">
        <f t="shared" si="67"/>
        <v>18</v>
      </c>
      <c r="DE63" s="28" t="s">
        <v>136</v>
      </c>
      <c r="DF63" s="28" t="s">
        <v>136</v>
      </c>
      <c r="DG63" s="29">
        <v>4.0</v>
      </c>
      <c r="DH63" s="28">
        <v>4.0</v>
      </c>
      <c r="DI63" s="29">
        <v>5.0</v>
      </c>
      <c r="DJ63" s="28">
        <v>5.0</v>
      </c>
      <c r="DK63" s="16">
        <f t="shared" si="68"/>
        <v>26</v>
      </c>
      <c r="DL63" s="29">
        <v>1.0</v>
      </c>
      <c r="DM63" s="29">
        <v>1.0</v>
      </c>
      <c r="DN63" s="29">
        <v>1.0</v>
      </c>
      <c r="DO63" s="29">
        <v>1.0</v>
      </c>
      <c r="DP63" s="29">
        <v>1.0</v>
      </c>
      <c r="DQ63" s="16">
        <f t="shared" si="69"/>
        <v>5</v>
      </c>
      <c r="DR63" s="28" t="s">
        <v>136</v>
      </c>
      <c r="DS63" s="28" t="s">
        <v>140</v>
      </c>
      <c r="DT63" s="28" t="s">
        <v>140</v>
      </c>
      <c r="DU63" s="28" t="s">
        <v>139</v>
      </c>
      <c r="DV63" s="28" t="s">
        <v>138</v>
      </c>
      <c r="DW63" s="25">
        <f t="shared" si="70"/>
        <v>13</v>
      </c>
      <c r="DX63" s="28" t="s">
        <v>137</v>
      </c>
      <c r="DY63" s="27" t="s">
        <v>138</v>
      </c>
      <c r="DZ63" s="27" t="s">
        <v>136</v>
      </c>
      <c r="EA63" s="27" t="s">
        <v>138</v>
      </c>
      <c r="EB63" s="27" t="s">
        <v>136</v>
      </c>
      <c r="EC63" s="26">
        <v>16.0</v>
      </c>
      <c r="ED63" s="16">
        <f t="shared" si="71"/>
        <v>92</v>
      </c>
    </row>
    <row r="64" ht="15.75" customHeight="1">
      <c r="A64" s="36" t="s">
        <v>194</v>
      </c>
      <c r="B64" s="16">
        <f t="shared" si="1"/>
        <v>0</v>
      </c>
      <c r="C64" s="17" t="s">
        <v>37</v>
      </c>
      <c r="D64" s="35">
        <v>35.0</v>
      </c>
      <c r="E64" s="16">
        <f t="shared" si="2"/>
        <v>0</v>
      </c>
      <c r="F64" s="16">
        <f t="shared" si="72"/>
        <v>1</v>
      </c>
      <c r="G64" s="16">
        <f t="shared" si="3"/>
        <v>0</v>
      </c>
      <c r="H64" s="16">
        <f t="shared" si="4"/>
        <v>0</v>
      </c>
      <c r="I64" s="35" t="s">
        <v>12</v>
      </c>
      <c r="J64" s="16">
        <f t="shared" si="5"/>
        <v>0</v>
      </c>
      <c r="K64" s="16">
        <f t="shared" si="6"/>
        <v>0</v>
      </c>
      <c r="L64" s="16">
        <f t="shared" si="7"/>
        <v>0</v>
      </c>
      <c r="M64" s="16">
        <f t="shared" si="8"/>
        <v>1</v>
      </c>
      <c r="N64" s="16">
        <f t="shared" si="9"/>
        <v>0</v>
      </c>
      <c r="O64" s="36">
        <v>25000.0</v>
      </c>
      <c r="P64" s="21">
        <f t="shared" si="10"/>
        <v>0</v>
      </c>
      <c r="Q64" s="21">
        <f t="shared" si="11"/>
        <v>1</v>
      </c>
      <c r="R64" s="21">
        <f t="shared" si="12"/>
        <v>0</v>
      </c>
      <c r="S64" s="21">
        <f t="shared" si="13"/>
        <v>0</v>
      </c>
      <c r="T64" s="37" t="s">
        <v>127</v>
      </c>
      <c r="U64" s="21">
        <f t="shared" si="14"/>
        <v>1</v>
      </c>
      <c r="V64" s="37">
        <v>0.0</v>
      </c>
      <c r="W64" s="37">
        <v>0.0</v>
      </c>
      <c r="X64" s="37">
        <v>0.0</v>
      </c>
      <c r="Y64" s="36" t="s">
        <v>25</v>
      </c>
      <c r="Z64" s="21">
        <f t="shared" si="15"/>
        <v>1</v>
      </c>
      <c r="AA64" s="21">
        <f t="shared" si="16"/>
        <v>0</v>
      </c>
      <c r="AB64" s="21">
        <f t="shared" si="17"/>
        <v>0</v>
      </c>
      <c r="AC64" s="21">
        <f t="shared" si="18"/>
        <v>0</v>
      </c>
      <c r="AD64" s="21">
        <f t="shared" si="19"/>
        <v>0</v>
      </c>
      <c r="AE64" s="36" t="s">
        <v>32</v>
      </c>
      <c r="AF64" s="21">
        <f t="shared" si="20"/>
        <v>0</v>
      </c>
      <c r="AG64" s="21">
        <f t="shared" si="21"/>
        <v>1</v>
      </c>
      <c r="AH64" s="21">
        <f t="shared" si="22"/>
        <v>0</v>
      </c>
      <c r="AI64" s="21">
        <f t="shared" si="23"/>
        <v>0</v>
      </c>
      <c r="AJ64" s="27" t="s">
        <v>128</v>
      </c>
      <c r="AK64" s="21">
        <f t="shared" si="24"/>
        <v>1</v>
      </c>
      <c r="AL64" s="21">
        <f t="shared" si="25"/>
        <v>0</v>
      </c>
      <c r="AM64" s="21">
        <f t="shared" si="26"/>
        <v>0</v>
      </c>
      <c r="AN64" s="21">
        <f t="shared" si="27"/>
        <v>0</v>
      </c>
      <c r="AO64" s="27" t="s">
        <v>38</v>
      </c>
      <c r="AP64" s="21">
        <f t="shared" si="28"/>
        <v>0</v>
      </c>
      <c r="AQ64" s="21">
        <f t="shared" si="29"/>
        <v>1</v>
      </c>
      <c r="AR64" s="21">
        <f t="shared" si="30"/>
        <v>0</v>
      </c>
      <c r="AS64" s="21">
        <f t="shared" si="31"/>
        <v>0</v>
      </c>
      <c r="AT64" s="21">
        <f t="shared" si="32"/>
        <v>0</v>
      </c>
      <c r="AU64" s="21">
        <f t="shared" si="73"/>
        <v>0</v>
      </c>
      <c r="AV64" s="27" t="s">
        <v>130</v>
      </c>
      <c r="AW64" s="21">
        <f t="shared" si="33"/>
        <v>1</v>
      </c>
      <c r="AX64" s="21">
        <f t="shared" si="34"/>
        <v>0</v>
      </c>
      <c r="AY64" s="21">
        <f t="shared" si="35"/>
        <v>0</v>
      </c>
      <c r="AZ64" s="21">
        <f t="shared" si="36"/>
        <v>0</v>
      </c>
      <c r="BA64" s="38" t="s">
        <v>175</v>
      </c>
      <c r="BB64" s="21">
        <f t="shared" si="37"/>
        <v>0</v>
      </c>
      <c r="BC64" s="21">
        <f t="shared" si="38"/>
        <v>0</v>
      </c>
      <c r="BD64" s="21">
        <f t="shared" si="39"/>
        <v>0</v>
      </c>
      <c r="BE64" s="21">
        <f t="shared" si="40"/>
        <v>1</v>
      </c>
      <c r="BF64" s="27" t="s">
        <v>150</v>
      </c>
      <c r="BG64" s="21">
        <f t="shared" si="41"/>
        <v>0</v>
      </c>
      <c r="BH64" s="21">
        <f t="shared" si="42"/>
        <v>0</v>
      </c>
      <c r="BI64" s="21">
        <f t="shared" si="43"/>
        <v>1</v>
      </c>
      <c r="BJ64" s="29">
        <v>1500.0</v>
      </c>
      <c r="BK64" s="21">
        <f t="shared" si="44"/>
        <v>0</v>
      </c>
      <c r="BL64" s="21">
        <f t="shared" si="45"/>
        <v>1</v>
      </c>
      <c r="BM64" s="21">
        <f t="shared" si="46"/>
        <v>0</v>
      </c>
      <c r="BN64" s="29" t="s">
        <v>132</v>
      </c>
      <c r="BO64" s="21">
        <f t="shared" si="47"/>
        <v>0</v>
      </c>
      <c r="BP64" s="21">
        <f t="shared" si="48"/>
        <v>0</v>
      </c>
      <c r="BQ64" s="21">
        <f t="shared" si="49"/>
        <v>1</v>
      </c>
      <c r="BR64" s="21">
        <f t="shared" si="50"/>
        <v>0</v>
      </c>
      <c r="BS64" s="21">
        <f t="shared" si="51"/>
        <v>0</v>
      </c>
      <c r="BT64" s="29">
        <v>0.0</v>
      </c>
      <c r="BU64" s="29">
        <v>1.0</v>
      </c>
      <c r="BV64" s="29">
        <v>0.0</v>
      </c>
      <c r="BW64" s="29">
        <v>0.0</v>
      </c>
      <c r="BX64" s="29">
        <v>0.0</v>
      </c>
      <c r="BY64" s="29">
        <v>0.0</v>
      </c>
      <c r="BZ64" s="29">
        <v>0.0</v>
      </c>
      <c r="CA64" s="29">
        <v>0.0</v>
      </c>
      <c r="CB64" s="29">
        <v>1.0</v>
      </c>
      <c r="CC64" s="27" t="s">
        <v>164</v>
      </c>
      <c r="CD64" s="21">
        <f t="shared" si="52"/>
        <v>0</v>
      </c>
      <c r="CE64" s="21">
        <f t="shared" si="53"/>
        <v>0</v>
      </c>
      <c r="CF64" s="21">
        <f t="shared" si="54"/>
        <v>1</v>
      </c>
      <c r="CG64" s="21">
        <f t="shared" si="55"/>
        <v>0</v>
      </c>
      <c r="CH64" s="21">
        <f t="shared" si="56"/>
        <v>0</v>
      </c>
      <c r="CI64" s="27" t="s">
        <v>157</v>
      </c>
      <c r="CJ64" s="21">
        <f t="shared" si="57"/>
        <v>0</v>
      </c>
      <c r="CK64" s="21">
        <f t="shared" si="58"/>
        <v>1</v>
      </c>
      <c r="CL64" s="21">
        <f t="shared" si="59"/>
        <v>0</v>
      </c>
      <c r="CM64" s="21">
        <f t="shared" si="60"/>
        <v>0</v>
      </c>
      <c r="CN64" s="27" t="s">
        <v>170</v>
      </c>
      <c r="CO64" s="21">
        <f t="shared" si="61"/>
        <v>0</v>
      </c>
      <c r="CP64" s="21">
        <f t="shared" si="62"/>
        <v>1</v>
      </c>
      <c r="CQ64" s="21">
        <f t="shared" si="63"/>
        <v>0</v>
      </c>
      <c r="CR64" s="21">
        <f t="shared" si="64"/>
        <v>0</v>
      </c>
      <c r="CS64" s="21">
        <f t="shared" si="65"/>
        <v>0</v>
      </c>
      <c r="CT64" s="29">
        <v>3.0</v>
      </c>
      <c r="CU64" s="29">
        <v>3.0</v>
      </c>
      <c r="CV64" s="28" t="s">
        <v>136</v>
      </c>
      <c r="CW64" s="29">
        <v>4.0</v>
      </c>
      <c r="CX64" s="16">
        <f t="shared" si="66"/>
        <v>14</v>
      </c>
      <c r="CY64" s="28">
        <v>3.0</v>
      </c>
      <c r="CZ64" s="30">
        <v>3.0</v>
      </c>
      <c r="DA64" s="30" t="s">
        <v>136</v>
      </c>
      <c r="DB64" s="30">
        <v>4.0</v>
      </c>
      <c r="DC64" s="29">
        <v>4.0</v>
      </c>
      <c r="DD64" s="16">
        <f t="shared" si="67"/>
        <v>18</v>
      </c>
      <c r="DE64" s="29">
        <v>4.0</v>
      </c>
      <c r="DF64" s="28" t="s">
        <v>137</v>
      </c>
      <c r="DG64" s="29">
        <v>4.0</v>
      </c>
      <c r="DH64" s="29">
        <v>5.0</v>
      </c>
      <c r="DI64" s="28" t="s">
        <v>136</v>
      </c>
      <c r="DJ64" s="28" t="s">
        <v>139</v>
      </c>
      <c r="DK64" s="16">
        <f t="shared" si="68"/>
        <v>22</v>
      </c>
      <c r="DL64" s="29">
        <v>3.0</v>
      </c>
      <c r="DM64" s="28" t="s">
        <v>140</v>
      </c>
      <c r="DN64" s="28" t="s">
        <v>139</v>
      </c>
      <c r="DO64" s="29">
        <v>3.0</v>
      </c>
      <c r="DP64" s="28" t="s">
        <v>140</v>
      </c>
      <c r="DQ64" s="16">
        <f t="shared" si="69"/>
        <v>10</v>
      </c>
      <c r="DR64" s="28" t="s">
        <v>136</v>
      </c>
      <c r="DS64" s="28" t="s">
        <v>140</v>
      </c>
      <c r="DT64" s="28" t="s">
        <v>139</v>
      </c>
      <c r="DU64" s="28" t="s">
        <v>139</v>
      </c>
      <c r="DV64" s="28" t="s">
        <v>138</v>
      </c>
      <c r="DW64" s="25">
        <f t="shared" si="70"/>
        <v>14</v>
      </c>
      <c r="DX64" s="28" t="s">
        <v>137</v>
      </c>
      <c r="DY64" s="27" t="s">
        <v>136</v>
      </c>
      <c r="DZ64" s="27" t="s">
        <v>139</v>
      </c>
      <c r="EA64" s="27" t="s">
        <v>139</v>
      </c>
      <c r="EB64" s="27" t="s">
        <v>137</v>
      </c>
      <c r="EC64" s="26">
        <v>14.0</v>
      </c>
      <c r="ED64" s="16">
        <f t="shared" si="71"/>
        <v>92</v>
      </c>
    </row>
    <row r="65" ht="15.75" customHeight="1">
      <c r="A65" s="36" t="s">
        <v>125</v>
      </c>
      <c r="B65" s="16">
        <f t="shared" si="1"/>
        <v>1</v>
      </c>
      <c r="C65" s="17" t="s">
        <v>37</v>
      </c>
      <c r="D65" s="35">
        <v>38.0</v>
      </c>
      <c r="E65" s="16">
        <f t="shared" si="2"/>
        <v>0</v>
      </c>
      <c r="F65" s="16">
        <f t="shared" si="72"/>
        <v>1</v>
      </c>
      <c r="G65" s="16">
        <f t="shared" si="3"/>
        <v>0</v>
      </c>
      <c r="H65" s="16">
        <f t="shared" si="4"/>
        <v>0</v>
      </c>
      <c r="I65" s="35" t="s">
        <v>126</v>
      </c>
      <c r="J65" s="16">
        <f t="shared" si="5"/>
        <v>0</v>
      </c>
      <c r="K65" s="16">
        <f t="shared" si="6"/>
        <v>1</v>
      </c>
      <c r="L65" s="16">
        <f t="shared" si="7"/>
        <v>0</v>
      </c>
      <c r="M65" s="16">
        <f t="shared" si="8"/>
        <v>0</v>
      </c>
      <c r="N65" s="16">
        <f t="shared" si="9"/>
        <v>0</v>
      </c>
      <c r="O65" s="36">
        <v>25000.0</v>
      </c>
      <c r="P65" s="21">
        <f t="shared" si="10"/>
        <v>0</v>
      </c>
      <c r="Q65" s="21">
        <f t="shared" si="11"/>
        <v>1</v>
      </c>
      <c r="R65" s="21">
        <f t="shared" si="12"/>
        <v>0</v>
      </c>
      <c r="S65" s="21">
        <f t="shared" si="13"/>
        <v>0</v>
      </c>
      <c r="T65" s="37" t="s">
        <v>127</v>
      </c>
      <c r="U65" s="21">
        <f t="shared" si="14"/>
        <v>1</v>
      </c>
      <c r="V65" s="37">
        <v>0.0</v>
      </c>
      <c r="W65" s="37">
        <v>0.0</v>
      </c>
      <c r="X65" s="37">
        <v>0.0</v>
      </c>
      <c r="Y65" s="36" t="s">
        <v>25</v>
      </c>
      <c r="Z65" s="21">
        <f t="shared" si="15"/>
        <v>1</v>
      </c>
      <c r="AA65" s="21">
        <f t="shared" si="16"/>
        <v>0</v>
      </c>
      <c r="AB65" s="21">
        <f t="shared" si="17"/>
        <v>0</v>
      </c>
      <c r="AC65" s="21">
        <f t="shared" si="18"/>
        <v>0</v>
      </c>
      <c r="AD65" s="21">
        <f t="shared" si="19"/>
        <v>0</v>
      </c>
      <c r="AE65" s="36" t="s">
        <v>31</v>
      </c>
      <c r="AF65" s="21">
        <f t="shared" si="20"/>
        <v>1</v>
      </c>
      <c r="AG65" s="21">
        <f t="shared" si="21"/>
        <v>0</v>
      </c>
      <c r="AH65" s="21">
        <f t="shared" si="22"/>
        <v>0</v>
      </c>
      <c r="AI65" s="21">
        <f t="shared" si="23"/>
        <v>0</v>
      </c>
      <c r="AJ65" s="27" t="s">
        <v>129</v>
      </c>
      <c r="AK65" s="21">
        <f t="shared" si="24"/>
        <v>0</v>
      </c>
      <c r="AL65" s="21">
        <f t="shared" si="25"/>
        <v>1</v>
      </c>
      <c r="AM65" s="21">
        <f t="shared" si="26"/>
        <v>0</v>
      </c>
      <c r="AN65" s="21">
        <f t="shared" si="27"/>
        <v>0</v>
      </c>
      <c r="AO65" s="27" t="s">
        <v>38</v>
      </c>
      <c r="AP65" s="21">
        <f t="shared" si="28"/>
        <v>0</v>
      </c>
      <c r="AQ65" s="21">
        <f t="shared" si="29"/>
        <v>1</v>
      </c>
      <c r="AR65" s="21">
        <f t="shared" si="30"/>
        <v>0</v>
      </c>
      <c r="AS65" s="21">
        <f t="shared" si="31"/>
        <v>0</v>
      </c>
      <c r="AT65" s="21">
        <f t="shared" si="32"/>
        <v>0</v>
      </c>
      <c r="AU65" s="21">
        <f t="shared" si="73"/>
        <v>0</v>
      </c>
      <c r="AV65" s="27" t="s">
        <v>197</v>
      </c>
      <c r="AW65" s="21">
        <f t="shared" si="33"/>
        <v>0</v>
      </c>
      <c r="AX65" s="21">
        <f t="shared" si="34"/>
        <v>0</v>
      </c>
      <c r="AY65" s="21">
        <f t="shared" si="35"/>
        <v>0</v>
      </c>
      <c r="AZ65" s="21">
        <f t="shared" si="36"/>
        <v>1</v>
      </c>
      <c r="BA65" s="38" t="s">
        <v>186</v>
      </c>
      <c r="BB65" s="21">
        <f t="shared" si="37"/>
        <v>0</v>
      </c>
      <c r="BC65" s="21">
        <f t="shared" si="38"/>
        <v>0</v>
      </c>
      <c r="BD65" s="21">
        <f t="shared" si="39"/>
        <v>0</v>
      </c>
      <c r="BE65" s="21">
        <f t="shared" si="40"/>
        <v>1</v>
      </c>
      <c r="BF65" s="27" t="s">
        <v>136</v>
      </c>
      <c r="BG65" s="21">
        <f t="shared" si="41"/>
        <v>0</v>
      </c>
      <c r="BH65" s="21">
        <f t="shared" si="42"/>
        <v>0</v>
      </c>
      <c r="BI65" s="21">
        <f t="shared" si="43"/>
        <v>1</v>
      </c>
      <c r="BJ65" s="29">
        <v>800.0</v>
      </c>
      <c r="BK65" s="21">
        <f t="shared" si="44"/>
        <v>1</v>
      </c>
      <c r="BL65" s="21">
        <f t="shared" si="45"/>
        <v>0</v>
      </c>
      <c r="BM65" s="21">
        <f t="shared" si="46"/>
        <v>0</v>
      </c>
      <c r="BN65" s="29" t="s">
        <v>132</v>
      </c>
      <c r="BO65" s="21">
        <f t="shared" si="47"/>
        <v>0</v>
      </c>
      <c r="BP65" s="21">
        <f t="shared" si="48"/>
        <v>0</v>
      </c>
      <c r="BQ65" s="21">
        <f t="shared" si="49"/>
        <v>1</v>
      </c>
      <c r="BR65" s="21">
        <f t="shared" si="50"/>
        <v>0</v>
      </c>
      <c r="BS65" s="21">
        <f t="shared" si="51"/>
        <v>0</v>
      </c>
      <c r="BT65" s="29">
        <v>0.0</v>
      </c>
      <c r="BU65" s="29">
        <v>0.0</v>
      </c>
      <c r="BV65" s="29">
        <v>1.0</v>
      </c>
      <c r="BW65" s="29">
        <v>0.0</v>
      </c>
      <c r="BX65" s="29">
        <v>0.0</v>
      </c>
      <c r="BY65" s="29">
        <v>1.0</v>
      </c>
      <c r="BZ65" s="29">
        <v>1.0</v>
      </c>
      <c r="CA65" s="29">
        <v>1.0</v>
      </c>
      <c r="CB65" s="29">
        <v>1.0</v>
      </c>
      <c r="CC65" s="27" t="s">
        <v>164</v>
      </c>
      <c r="CD65" s="21">
        <f t="shared" si="52"/>
        <v>0</v>
      </c>
      <c r="CE65" s="21">
        <f t="shared" si="53"/>
        <v>0</v>
      </c>
      <c r="CF65" s="21">
        <f t="shared" si="54"/>
        <v>1</v>
      </c>
      <c r="CG65" s="21">
        <f t="shared" si="55"/>
        <v>0</v>
      </c>
      <c r="CH65" s="21">
        <f t="shared" si="56"/>
        <v>0</v>
      </c>
      <c r="CI65" s="27" t="s">
        <v>177</v>
      </c>
      <c r="CJ65" s="21">
        <f t="shared" si="57"/>
        <v>1</v>
      </c>
      <c r="CK65" s="21">
        <f t="shared" si="58"/>
        <v>0</v>
      </c>
      <c r="CL65" s="21">
        <f t="shared" si="59"/>
        <v>0</v>
      </c>
      <c r="CM65" s="21">
        <f t="shared" si="60"/>
        <v>0</v>
      </c>
      <c r="CN65" s="27" t="s">
        <v>135</v>
      </c>
      <c r="CO65" s="21">
        <f t="shared" si="61"/>
        <v>1</v>
      </c>
      <c r="CP65" s="21">
        <f t="shared" si="62"/>
        <v>0</v>
      </c>
      <c r="CQ65" s="21">
        <f t="shared" si="63"/>
        <v>0</v>
      </c>
      <c r="CR65" s="21">
        <f t="shared" si="64"/>
        <v>0</v>
      </c>
      <c r="CS65" s="21">
        <f t="shared" si="65"/>
        <v>0</v>
      </c>
      <c r="CT65" s="29">
        <v>4.0</v>
      </c>
      <c r="CU65" s="28" t="s">
        <v>137</v>
      </c>
      <c r="CV65" s="29">
        <v>4.0</v>
      </c>
      <c r="CW65" s="28" t="s">
        <v>136</v>
      </c>
      <c r="CX65" s="16">
        <f t="shared" si="66"/>
        <v>15</v>
      </c>
      <c r="CY65" s="28">
        <v>4.0</v>
      </c>
      <c r="CZ65" s="30" t="s">
        <v>137</v>
      </c>
      <c r="DA65" s="30">
        <v>4.0</v>
      </c>
      <c r="DB65" s="30" t="s">
        <v>136</v>
      </c>
      <c r="DC65" s="28">
        <v>5.0</v>
      </c>
      <c r="DD65" s="16">
        <f t="shared" si="67"/>
        <v>20</v>
      </c>
      <c r="DE65" s="29">
        <v>5.0</v>
      </c>
      <c r="DF65" s="29">
        <v>5.0</v>
      </c>
      <c r="DG65" s="29">
        <v>4.0</v>
      </c>
      <c r="DH65" s="29">
        <v>5.0</v>
      </c>
      <c r="DI65" s="28" t="s">
        <v>136</v>
      </c>
      <c r="DJ65" s="28">
        <v>4.0</v>
      </c>
      <c r="DK65" s="16">
        <f t="shared" si="68"/>
        <v>27</v>
      </c>
      <c r="DL65" s="29">
        <v>3.0</v>
      </c>
      <c r="DM65" s="29">
        <v>2.0</v>
      </c>
      <c r="DN65" s="29">
        <v>2.0</v>
      </c>
      <c r="DO65" s="29">
        <v>2.0</v>
      </c>
      <c r="DP65" s="29">
        <v>2.0</v>
      </c>
      <c r="DQ65" s="16">
        <f t="shared" si="69"/>
        <v>11</v>
      </c>
      <c r="DR65" s="28" t="s">
        <v>137</v>
      </c>
      <c r="DS65" s="28" t="s">
        <v>136</v>
      </c>
      <c r="DT65" s="28" t="s">
        <v>136</v>
      </c>
      <c r="DU65" s="28" t="s">
        <v>138</v>
      </c>
      <c r="DV65" s="28" t="s">
        <v>138</v>
      </c>
      <c r="DW65" s="25">
        <f t="shared" si="70"/>
        <v>21</v>
      </c>
      <c r="DX65" s="28" t="s">
        <v>138</v>
      </c>
      <c r="DY65" s="27" t="s">
        <v>137</v>
      </c>
      <c r="DZ65" s="27" t="s">
        <v>138</v>
      </c>
      <c r="EA65" s="27" t="s">
        <v>140</v>
      </c>
      <c r="EB65" s="27" t="s">
        <v>137</v>
      </c>
      <c r="EC65" s="26">
        <v>17.0</v>
      </c>
      <c r="ED65" s="16">
        <f t="shared" si="71"/>
        <v>111</v>
      </c>
    </row>
    <row r="66" ht="15.75" customHeight="1">
      <c r="A66" s="36" t="s">
        <v>125</v>
      </c>
      <c r="B66" s="16">
        <f t="shared" si="1"/>
        <v>1</v>
      </c>
      <c r="C66" s="17" t="s">
        <v>37</v>
      </c>
      <c r="D66" s="35">
        <v>39.0</v>
      </c>
      <c r="E66" s="16">
        <f t="shared" si="2"/>
        <v>0</v>
      </c>
      <c r="F66" s="16">
        <f t="shared" si="72"/>
        <v>1</v>
      </c>
      <c r="G66" s="16">
        <f t="shared" si="3"/>
        <v>0</v>
      </c>
      <c r="H66" s="16">
        <f t="shared" si="4"/>
        <v>0</v>
      </c>
      <c r="I66" s="35" t="s">
        <v>11</v>
      </c>
      <c r="J66" s="16">
        <f t="shared" si="5"/>
        <v>0</v>
      </c>
      <c r="K66" s="16">
        <f t="shared" si="6"/>
        <v>0</v>
      </c>
      <c r="L66" s="16">
        <f t="shared" si="7"/>
        <v>1</v>
      </c>
      <c r="M66" s="16">
        <f t="shared" si="8"/>
        <v>0</v>
      </c>
      <c r="N66" s="16">
        <f t="shared" si="9"/>
        <v>0</v>
      </c>
      <c r="O66" s="36">
        <v>30000.0</v>
      </c>
      <c r="P66" s="21">
        <f t="shared" si="10"/>
        <v>0</v>
      </c>
      <c r="Q66" s="21">
        <f t="shared" si="11"/>
        <v>0</v>
      </c>
      <c r="R66" s="21">
        <f t="shared" si="12"/>
        <v>1</v>
      </c>
      <c r="S66" s="21">
        <f t="shared" si="13"/>
        <v>0</v>
      </c>
      <c r="T66" s="37" t="s">
        <v>127</v>
      </c>
      <c r="U66" s="21">
        <f t="shared" si="14"/>
        <v>1</v>
      </c>
      <c r="V66" s="37">
        <v>0.0</v>
      </c>
      <c r="W66" s="37">
        <v>0.0</v>
      </c>
      <c r="X66" s="37">
        <v>0.0</v>
      </c>
      <c r="Y66" s="36" t="s">
        <v>25</v>
      </c>
      <c r="Z66" s="21">
        <f t="shared" si="15"/>
        <v>1</v>
      </c>
      <c r="AA66" s="21">
        <f t="shared" si="16"/>
        <v>0</v>
      </c>
      <c r="AB66" s="21">
        <f t="shared" si="17"/>
        <v>0</v>
      </c>
      <c r="AC66" s="21">
        <f t="shared" si="18"/>
        <v>0</v>
      </c>
      <c r="AD66" s="21">
        <f t="shared" si="19"/>
        <v>0</v>
      </c>
      <c r="AE66" s="36" t="s">
        <v>31</v>
      </c>
      <c r="AF66" s="21">
        <f t="shared" si="20"/>
        <v>1</v>
      </c>
      <c r="AG66" s="21">
        <f t="shared" si="21"/>
        <v>0</v>
      </c>
      <c r="AH66" s="21">
        <f t="shared" si="22"/>
        <v>0</v>
      </c>
      <c r="AI66" s="21">
        <f t="shared" si="23"/>
        <v>0</v>
      </c>
      <c r="AJ66" s="27" t="s">
        <v>128</v>
      </c>
      <c r="AK66" s="21">
        <f t="shared" si="24"/>
        <v>1</v>
      </c>
      <c r="AL66" s="21">
        <f t="shared" si="25"/>
        <v>0</v>
      </c>
      <c r="AM66" s="21">
        <f t="shared" si="26"/>
        <v>0</v>
      </c>
      <c r="AN66" s="21">
        <f t="shared" si="27"/>
        <v>0</v>
      </c>
      <c r="AO66" s="27" t="s">
        <v>38</v>
      </c>
      <c r="AP66" s="21">
        <f t="shared" si="28"/>
        <v>0</v>
      </c>
      <c r="AQ66" s="21">
        <f t="shared" si="29"/>
        <v>1</v>
      </c>
      <c r="AR66" s="21">
        <f t="shared" si="30"/>
        <v>0</v>
      </c>
      <c r="AS66" s="21">
        <f t="shared" si="31"/>
        <v>0</v>
      </c>
      <c r="AT66" s="21">
        <f t="shared" si="32"/>
        <v>0</v>
      </c>
      <c r="AU66" s="21">
        <f t="shared" si="73"/>
        <v>0</v>
      </c>
      <c r="AV66" s="27" t="s">
        <v>44</v>
      </c>
      <c r="AW66" s="21">
        <f t="shared" si="33"/>
        <v>0</v>
      </c>
      <c r="AX66" s="21">
        <f t="shared" si="34"/>
        <v>1</v>
      </c>
      <c r="AY66" s="21">
        <f t="shared" si="35"/>
        <v>0</v>
      </c>
      <c r="AZ66" s="21">
        <f t="shared" si="36"/>
        <v>0</v>
      </c>
      <c r="BA66" s="38" t="s">
        <v>188</v>
      </c>
      <c r="BB66" s="21">
        <f t="shared" si="37"/>
        <v>0</v>
      </c>
      <c r="BC66" s="21">
        <f t="shared" si="38"/>
        <v>0</v>
      </c>
      <c r="BD66" s="21">
        <f t="shared" si="39"/>
        <v>0</v>
      </c>
      <c r="BE66" s="21">
        <f t="shared" si="40"/>
        <v>1</v>
      </c>
      <c r="BF66" s="27" t="s">
        <v>138</v>
      </c>
      <c r="BG66" s="21">
        <f t="shared" si="41"/>
        <v>0</v>
      </c>
      <c r="BH66" s="21">
        <f t="shared" si="42"/>
        <v>0</v>
      </c>
      <c r="BI66" s="21">
        <f t="shared" si="43"/>
        <v>1</v>
      </c>
      <c r="BJ66" s="27" t="s">
        <v>184</v>
      </c>
      <c r="BK66" s="21">
        <f t="shared" si="44"/>
        <v>0</v>
      </c>
      <c r="BL66" s="21">
        <f t="shared" si="45"/>
        <v>0</v>
      </c>
      <c r="BM66" s="21">
        <f t="shared" si="46"/>
        <v>1</v>
      </c>
      <c r="BN66" s="27" t="s">
        <v>185</v>
      </c>
      <c r="BO66" s="21">
        <f t="shared" si="47"/>
        <v>0</v>
      </c>
      <c r="BP66" s="21">
        <f t="shared" si="48"/>
        <v>0</v>
      </c>
      <c r="BQ66" s="21">
        <f t="shared" si="49"/>
        <v>0</v>
      </c>
      <c r="BR66" s="21">
        <f t="shared" si="50"/>
        <v>0</v>
      </c>
      <c r="BS66" s="21">
        <f t="shared" si="51"/>
        <v>1</v>
      </c>
      <c r="BT66" s="29">
        <v>0.0</v>
      </c>
      <c r="BU66" s="29">
        <v>0.0</v>
      </c>
      <c r="BV66" s="29">
        <v>0.0</v>
      </c>
      <c r="BW66" s="29">
        <v>0.0</v>
      </c>
      <c r="BX66" s="29">
        <v>0.0</v>
      </c>
      <c r="BY66" s="29">
        <v>0.0</v>
      </c>
      <c r="BZ66" s="29">
        <v>1.0</v>
      </c>
      <c r="CA66" s="29">
        <v>0.0</v>
      </c>
      <c r="CB66" s="29">
        <v>0.0</v>
      </c>
      <c r="CC66" s="27" t="s">
        <v>133</v>
      </c>
      <c r="CD66" s="21">
        <f t="shared" si="52"/>
        <v>0</v>
      </c>
      <c r="CE66" s="21">
        <f t="shared" si="53"/>
        <v>1</v>
      </c>
      <c r="CF66" s="21">
        <f t="shared" si="54"/>
        <v>0</v>
      </c>
      <c r="CG66" s="21">
        <f t="shared" si="55"/>
        <v>0</v>
      </c>
      <c r="CH66" s="21">
        <f t="shared" si="56"/>
        <v>0</v>
      </c>
      <c r="CI66" s="27" t="s">
        <v>146</v>
      </c>
      <c r="CJ66" s="21">
        <f t="shared" si="57"/>
        <v>0</v>
      </c>
      <c r="CK66" s="21">
        <f t="shared" si="58"/>
        <v>0</v>
      </c>
      <c r="CL66" s="21">
        <f t="shared" si="59"/>
        <v>1</v>
      </c>
      <c r="CM66" s="21">
        <f t="shared" si="60"/>
        <v>0</v>
      </c>
      <c r="CN66" s="27" t="s">
        <v>135</v>
      </c>
      <c r="CO66" s="21">
        <f t="shared" si="61"/>
        <v>1</v>
      </c>
      <c r="CP66" s="21">
        <f t="shared" si="62"/>
        <v>0</v>
      </c>
      <c r="CQ66" s="21">
        <f t="shared" si="63"/>
        <v>0</v>
      </c>
      <c r="CR66" s="21">
        <f t="shared" si="64"/>
        <v>0</v>
      </c>
      <c r="CS66" s="21">
        <f t="shared" si="65"/>
        <v>0</v>
      </c>
      <c r="CT66" s="28" t="s">
        <v>136</v>
      </c>
      <c r="CU66" s="28" t="s">
        <v>138</v>
      </c>
      <c r="CV66" s="29">
        <v>4.0</v>
      </c>
      <c r="CW66" s="28" t="s">
        <v>136</v>
      </c>
      <c r="CX66" s="16">
        <f t="shared" si="66"/>
        <v>17</v>
      </c>
      <c r="CY66" s="28" t="s">
        <v>136</v>
      </c>
      <c r="CZ66" s="30" t="s">
        <v>138</v>
      </c>
      <c r="DA66" s="30">
        <v>4.0</v>
      </c>
      <c r="DB66" s="30" t="s">
        <v>136</v>
      </c>
      <c r="DC66" s="28" t="s">
        <v>137</v>
      </c>
      <c r="DD66" s="16">
        <f t="shared" si="67"/>
        <v>20</v>
      </c>
      <c r="DE66" s="28" t="s">
        <v>140</v>
      </c>
      <c r="DF66" s="28" t="s">
        <v>139</v>
      </c>
      <c r="DG66" s="29">
        <v>2.0</v>
      </c>
      <c r="DH66" s="29">
        <v>1.0</v>
      </c>
      <c r="DI66" s="29">
        <v>1.0</v>
      </c>
      <c r="DJ66" s="28" t="s">
        <v>139</v>
      </c>
      <c r="DK66" s="16">
        <f t="shared" si="68"/>
        <v>9</v>
      </c>
      <c r="DL66" s="29">
        <v>2.0</v>
      </c>
      <c r="DM66" s="29">
        <v>2.0</v>
      </c>
      <c r="DN66" s="29">
        <v>3.0</v>
      </c>
      <c r="DO66" s="29">
        <v>3.0</v>
      </c>
      <c r="DP66" s="28" t="s">
        <v>140</v>
      </c>
      <c r="DQ66" s="16">
        <f t="shared" si="69"/>
        <v>11</v>
      </c>
      <c r="DR66" s="28" t="s">
        <v>139</v>
      </c>
      <c r="DS66" s="28" t="s">
        <v>136</v>
      </c>
      <c r="DT66" s="28" t="s">
        <v>136</v>
      </c>
      <c r="DU66" s="28" t="s">
        <v>137</v>
      </c>
      <c r="DV66" s="28" t="s">
        <v>138</v>
      </c>
      <c r="DW66" s="25">
        <f t="shared" si="70"/>
        <v>18</v>
      </c>
      <c r="DX66" s="28" t="s">
        <v>136</v>
      </c>
      <c r="DY66" s="27" t="s">
        <v>138</v>
      </c>
      <c r="DZ66" s="27" t="s">
        <v>137</v>
      </c>
      <c r="EA66" s="27" t="s">
        <v>138</v>
      </c>
      <c r="EB66" s="27" t="s">
        <v>136</v>
      </c>
      <c r="EC66" s="26">
        <v>18.0</v>
      </c>
      <c r="ED66" s="16">
        <f t="shared" si="71"/>
        <v>93</v>
      </c>
    </row>
    <row r="67" ht="15.75" customHeight="1">
      <c r="A67" s="36" t="s">
        <v>125</v>
      </c>
      <c r="B67" s="16">
        <f t="shared" si="1"/>
        <v>1</v>
      </c>
      <c r="C67" s="17" t="s">
        <v>37</v>
      </c>
      <c r="D67" s="35">
        <v>25.0</v>
      </c>
      <c r="E67" s="16">
        <f t="shared" si="2"/>
        <v>0</v>
      </c>
      <c r="F67" s="16">
        <f t="shared" si="72"/>
        <v>1</v>
      </c>
      <c r="G67" s="16">
        <f t="shared" si="3"/>
        <v>0</v>
      </c>
      <c r="H67" s="16">
        <f t="shared" si="4"/>
        <v>0</v>
      </c>
      <c r="I67" s="35" t="s">
        <v>12</v>
      </c>
      <c r="J67" s="16">
        <f t="shared" si="5"/>
        <v>0</v>
      </c>
      <c r="K67" s="16">
        <f t="shared" si="6"/>
        <v>0</v>
      </c>
      <c r="L67" s="16">
        <f t="shared" si="7"/>
        <v>0</v>
      </c>
      <c r="M67" s="16">
        <f t="shared" si="8"/>
        <v>1</v>
      </c>
      <c r="N67" s="16">
        <f t="shared" si="9"/>
        <v>0</v>
      </c>
      <c r="O67" s="36">
        <v>25000.0</v>
      </c>
      <c r="P67" s="21">
        <f t="shared" si="10"/>
        <v>0</v>
      </c>
      <c r="Q67" s="21">
        <f t="shared" si="11"/>
        <v>1</v>
      </c>
      <c r="R67" s="21">
        <f t="shared" si="12"/>
        <v>0</v>
      </c>
      <c r="S67" s="21">
        <f t="shared" si="13"/>
        <v>0</v>
      </c>
      <c r="T67" s="37" t="s">
        <v>127</v>
      </c>
      <c r="U67" s="21">
        <f t="shared" si="14"/>
        <v>1</v>
      </c>
      <c r="V67" s="37">
        <v>0.0</v>
      </c>
      <c r="W67" s="37">
        <v>0.0</v>
      </c>
      <c r="X67" s="37">
        <v>0.0</v>
      </c>
      <c r="Y67" s="36" t="s">
        <v>25</v>
      </c>
      <c r="Z67" s="21">
        <f t="shared" si="15"/>
        <v>1</v>
      </c>
      <c r="AA67" s="21">
        <f t="shared" si="16"/>
        <v>0</v>
      </c>
      <c r="AB67" s="21">
        <f t="shared" si="17"/>
        <v>0</v>
      </c>
      <c r="AC67" s="21">
        <f t="shared" si="18"/>
        <v>0</v>
      </c>
      <c r="AD67" s="21">
        <f t="shared" si="19"/>
        <v>0</v>
      </c>
      <c r="AE67" s="36" t="s">
        <v>31</v>
      </c>
      <c r="AF67" s="21">
        <f t="shared" si="20"/>
        <v>1</v>
      </c>
      <c r="AG67" s="21">
        <f t="shared" si="21"/>
        <v>0</v>
      </c>
      <c r="AH67" s="21">
        <f t="shared" si="22"/>
        <v>0</v>
      </c>
      <c r="AI67" s="21">
        <f t="shared" si="23"/>
        <v>0</v>
      </c>
      <c r="AJ67" s="27" t="s">
        <v>128</v>
      </c>
      <c r="AK67" s="21">
        <f t="shared" si="24"/>
        <v>1</v>
      </c>
      <c r="AL67" s="21">
        <f t="shared" si="25"/>
        <v>0</v>
      </c>
      <c r="AM67" s="21">
        <f t="shared" si="26"/>
        <v>0</v>
      </c>
      <c r="AN67" s="21">
        <f t="shared" si="27"/>
        <v>0</v>
      </c>
      <c r="AO67" s="27" t="s">
        <v>38</v>
      </c>
      <c r="AP67" s="21">
        <f t="shared" si="28"/>
        <v>0</v>
      </c>
      <c r="AQ67" s="21">
        <f t="shared" si="29"/>
        <v>1</v>
      </c>
      <c r="AR67" s="21">
        <f t="shared" si="30"/>
        <v>0</v>
      </c>
      <c r="AS67" s="21">
        <f t="shared" si="31"/>
        <v>0</v>
      </c>
      <c r="AT67" s="21">
        <f t="shared" si="32"/>
        <v>0</v>
      </c>
      <c r="AU67" s="21">
        <f t="shared" si="73"/>
        <v>0</v>
      </c>
      <c r="AV67" s="27" t="s">
        <v>197</v>
      </c>
      <c r="AW67" s="21">
        <f t="shared" si="33"/>
        <v>0</v>
      </c>
      <c r="AX67" s="21">
        <f t="shared" si="34"/>
        <v>0</v>
      </c>
      <c r="AY67" s="21">
        <f t="shared" si="35"/>
        <v>0</v>
      </c>
      <c r="AZ67" s="21">
        <f t="shared" si="36"/>
        <v>1</v>
      </c>
      <c r="BA67" s="38" t="s">
        <v>37</v>
      </c>
      <c r="BB67" s="21">
        <f t="shared" si="37"/>
        <v>0</v>
      </c>
      <c r="BC67" s="21">
        <f t="shared" si="38"/>
        <v>1</v>
      </c>
      <c r="BD67" s="21">
        <f t="shared" si="39"/>
        <v>0</v>
      </c>
      <c r="BE67" s="21">
        <f t="shared" si="40"/>
        <v>0</v>
      </c>
      <c r="BF67" s="27" t="s">
        <v>138</v>
      </c>
      <c r="BG67" s="21">
        <f t="shared" si="41"/>
        <v>0</v>
      </c>
      <c r="BH67" s="21">
        <f t="shared" si="42"/>
        <v>0</v>
      </c>
      <c r="BI67" s="21">
        <f t="shared" si="43"/>
        <v>1</v>
      </c>
      <c r="BJ67" s="27">
        <v>800.0</v>
      </c>
      <c r="BK67" s="21">
        <f t="shared" si="44"/>
        <v>1</v>
      </c>
      <c r="BL67" s="21">
        <f t="shared" si="45"/>
        <v>0</v>
      </c>
      <c r="BM67" s="21">
        <f t="shared" si="46"/>
        <v>0</v>
      </c>
      <c r="BN67" s="29" t="s">
        <v>132</v>
      </c>
      <c r="BO67" s="21">
        <f t="shared" si="47"/>
        <v>0</v>
      </c>
      <c r="BP67" s="21">
        <f t="shared" si="48"/>
        <v>0</v>
      </c>
      <c r="BQ67" s="21">
        <f t="shared" si="49"/>
        <v>1</v>
      </c>
      <c r="BR67" s="21">
        <f t="shared" si="50"/>
        <v>0</v>
      </c>
      <c r="BS67" s="21">
        <f t="shared" si="51"/>
        <v>0</v>
      </c>
      <c r="BT67" s="29">
        <v>0.0</v>
      </c>
      <c r="BU67" s="29">
        <v>0.0</v>
      </c>
      <c r="BV67" s="29">
        <v>0.0</v>
      </c>
      <c r="BW67" s="29">
        <v>0.0</v>
      </c>
      <c r="BX67" s="29">
        <v>1.0</v>
      </c>
      <c r="BY67" s="29">
        <v>1.0</v>
      </c>
      <c r="BZ67" s="29">
        <v>0.0</v>
      </c>
      <c r="CA67" s="29">
        <v>0.0</v>
      </c>
      <c r="CB67" s="29">
        <v>1.0</v>
      </c>
      <c r="CC67" s="27" t="s">
        <v>133</v>
      </c>
      <c r="CD67" s="21">
        <f t="shared" si="52"/>
        <v>0</v>
      </c>
      <c r="CE67" s="21">
        <f t="shared" si="53"/>
        <v>1</v>
      </c>
      <c r="CF67" s="21">
        <f t="shared" si="54"/>
        <v>0</v>
      </c>
      <c r="CG67" s="21">
        <f t="shared" si="55"/>
        <v>0</v>
      </c>
      <c r="CH67" s="21">
        <f t="shared" si="56"/>
        <v>0</v>
      </c>
      <c r="CI67" s="27" t="s">
        <v>134</v>
      </c>
      <c r="CJ67" s="21">
        <f t="shared" si="57"/>
        <v>0</v>
      </c>
      <c r="CK67" s="21">
        <f t="shared" si="58"/>
        <v>0</v>
      </c>
      <c r="CL67" s="21">
        <f t="shared" si="59"/>
        <v>0</v>
      </c>
      <c r="CM67" s="21">
        <f t="shared" si="60"/>
        <v>1</v>
      </c>
      <c r="CN67" s="27" t="s">
        <v>135</v>
      </c>
      <c r="CO67" s="21">
        <f t="shared" si="61"/>
        <v>1</v>
      </c>
      <c r="CP67" s="21">
        <f t="shared" si="62"/>
        <v>0</v>
      </c>
      <c r="CQ67" s="21">
        <f t="shared" si="63"/>
        <v>0</v>
      </c>
      <c r="CR67" s="21">
        <f t="shared" si="64"/>
        <v>0</v>
      </c>
      <c r="CS67" s="21">
        <f t="shared" si="65"/>
        <v>0</v>
      </c>
      <c r="CT67" s="28" t="s">
        <v>137</v>
      </c>
      <c r="CU67" s="28" t="s">
        <v>136</v>
      </c>
      <c r="CV67" s="28" t="s">
        <v>137</v>
      </c>
      <c r="CW67" s="29">
        <v>4.0</v>
      </c>
      <c r="CX67" s="16">
        <f t="shared" si="66"/>
        <v>14</v>
      </c>
      <c r="CY67" s="28" t="s">
        <v>137</v>
      </c>
      <c r="CZ67" s="30" t="s">
        <v>136</v>
      </c>
      <c r="DA67" s="30" t="s">
        <v>137</v>
      </c>
      <c r="DB67" s="30">
        <v>4.0</v>
      </c>
      <c r="DC67" s="29">
        <v>4.0</v>
      </c>
      <c r="DD67" s="16">
        <f t="shared" si="67"/>
        <v>18</v>
      </c>
      <c r="DE67" s="29">
        <v>4.0</v>
      </c>
      <c r="DF67" s="28">
        <v>4.0</v>
      </c>
      <c r="DG67" s="29">
        <v>4.0</v>
      </c>
      <c r="DH67" s="28">
        <v>3.0</v>
      </c>
      <c r="DI67" s="29">
        <v>4.0</v>
      </c>
      <c r="DJ67" s="29">
        <v>4.0</v>
      </c>
      <c r="DK67" s="16">
        <f t="shared" si="68"/>
        <v>23</v>
      </c>
      <c r="DL67" s="28" t="s">
        <v>138</v>
      </c>
      <c r="DM67" s="28" t="s">
        <v>137</v>
      </c>
      <c r="DN67" s="28" t="s">
        <v>138</v>
      </c>
      <c r="DO67" s="28" t="s">
        <v>137</v>
      </c>
      <c r="DP67" s="28" t="s">
        <v>136</v>
      </c>
      <c r="DQ67" s="16">
        <f t="shared" si="69"/>
        <v>20</v>
      </c>
      <c r="DR67" s="28" t="s">
        <v>136</v>
      </c>
      <c r="DS67" s="28" t="s">
        <v>138</v>
      </c>
      <c r="DT67" s="28" t="s">
        <v>136</v>
      </c>
      <c r="DU67" s="28" t="s">
        <v>136</v>
      </c>
      <c r="DV67" s="28" t="s">
        <v>138</v>
      </c>
      <c r="DW67" s="25">
        <f t="shared" si="70"/>
        <v>22</v>
      </c>
      <c r="DX67" s="28" t="s">
        <v>138</v>
      </c>
      <c r="DY67" s="27" t="s">
        <v>139</v>
      </c>
      <c r="DZ67" s="27" t="s">
        <v>139</v>
      </c>
      <c r="EA67" s="27" t="s">
        <v>139</v>
      </c>
      <c r="EB67" s="27" t="s">
        <v>140</v>
      </c>
      <c r="EC67" s="26">
        <v>19.0</v>
      </c>
      <c r="ED67" s="16">
        <f t="shared" si="71"/>
        <v>116</v>
      </c>
    </row>
    <row r="68" ht="15.75" customHeight="1">
      <c r="A68" s="36" t="s">
        <v>125</v>
      </c>
      <c r="B68" s="16">
        <f t="shared" si="1"/>
        <v>1</v>
      </c>
      <c r="C68" s="17" t="s">
        <v>37</v>
      </c>
      <c r="D68" s="35">
        <v>25.0</v>
      </c>
      <c r="E68" s="16">
        <f t="shared" si="2"/>
        <v>0</v>
      </c>
      <c r="F68" s="16">
        <f t="shared" si="72"/>
        <v>1</v>
      </c>
      <c r="G68" s="16">
        <f t="shared" si="3"/>
        <v>0</v>
      </c>
      <c r="H68" s="16">
        <f t="shared" si="4"/>
        <v>0</v>
      </c>
      <c r="I68" s="35" t="s">
        <v>126</v>
      </c>
      <c r="J68" s="16">
        <f t="shared" si="5"/>
        <v>0</v>
      </c>
      <c r="K68" s="16">
        <f t="shared" si="6"/>
        <v>1</v>
      </c>
      <c r="L68" s="16">
        <f t="shared" si="7"/>
        <v>0</v>
      </c>
      <c r="M68" s="16">
        <f t="shared" si="8"/>
        <v>0</v>
      </c>
      <c r="N68" s="16">
        <f t="shared" si="9"/>
        <v>0</v>
      </c>
      <c r="O68" s="36">
        <v>25000.0</v>
      </c>
      <c r="P68" s="21">
        <f t="shared" si="10"/>
        <v>0</v>
      </c>
      <c r="Q68" s="21">
        <f t="shared" si="11"/>
        <v>1</v>
      </c>
      <c r="R68" s="21">
        <f t="shared" si="12"/>
        <v>0</v>
      </c>
      <c r="S68" s="21">
        <f t="shared" si="13"/>
        <v>0</v>
      </c>
      <c r="T68" s="37" t="s">
        <v>127</v>
      </c>
      <c r="U68" s="21">
        <f t="shared" si="14"/>
        <v>1</v>
      </c>
      <c r="V68" s="37">
        <v>0.0</v>
      </c>
      <c r="W68" s="37">
        <v>0.0</v>
      </c>
      <c r="X68" s="37">
        <v>0.0</v>
      </c>
      <c r="Y68" s="36" t="s">
        <v>25</v>
      </c>
      <c r="Z68" s="21">
        <f t="shared" si="15"/>
        <v>1</v>
      </c>
      <c r="AA68" s="21">
        <f t="shared" si="16"/>
        <v>0</v>
      </c>
      <c r="AB68" s="21">
        <f t="shared" si="17"/>
        <v>0</v>
      </c>
      <c r="AC68" s="21">
        <f t="shared" si="18"/>
        <v>0</v>
      </c>
      <c r="AD68" s="21">
        <f t="shared" si="19"/>
        <v>0</v>
      </c>
      <c r="AE68" s="36" t="s">
        <v>31</v>
      </c>
      <c r="AF68" s="21">
        <f t="shared" si="20"/>
        <v>1</v>
      </c>
      <c r="AG68" s="21">
        <f t="shared" si="21"/>
        <v>0</v>
      </c>
      <c r="AH68" s="21">
        <f t="shared" si="22"/>
        <v>0</v>
      </c>
      <c r="AI68" s="21">
        <f t="shared" si="23"/>
        <v>0</v>
      </c>
      <c r="AJ68" s="27" t="s">
        <v>129</v>
      </c>
      <c r="AK68" s="21">
        <f t="shared" si="24"/>
        <v>0</v>
      </c>
      <c r="AL68" s="21">
        <f t="shared" si="25"/>
        <v>1</v>
      </c>
      <c r="AM68" s="21">
        <f t="shared" si="26"/>
        <v>0</v>
      </c>
      <c r="AN68" s="21">
        <f t="shared" si="27"/>
        <v>0</v>
      </c>
      <c r="AO68" s="27" t="s">
        <v>38</v>
      </c>
      <c r="AP68" s="21">
        <f t="shared" si="28"/>
        <v>0</v>
      </c>
      <c r="AQ68" s="21">
        <f t="shared" si="29"/>
        <v>1</v>
      </c>
      <c r="AR68" s="21">
        <f t="shared" si="30"/>
        <v>0</v>
      </c>
      <c r="AS68" s="21">
        <f t="shared" si="31"/>
        <v>0</v>
      </c>
      <c r="AT68" s="21">
        <f t="shared" si="32"/>
        <v>0</v>
      </c>
      <c r="AU68" s="21">
        <f t="shared" si="73"/>
        <v>0</v>
      </c>
      <c r="AV68" s="27" t="s">
        <v>130</v>
      </c>
      <c r="AW68" s="21">
        <f t="shared" si="33"/>
        <v>1</v>
      </c>
      <c r="AX68" s="21">
        <f t="shared" si="34"/>
        <v>0</v>
      </c>
      <c r="AY68" s="21">
        <f t="shared" si="35"/>
        <v>0</v>
      </c>
      <c r="AZ68" s="21">
        <f t="shared" si="36"/>
        <v>0</v>
      </c>
      <c r="BA68" s="38" t="s">
        <v>190</v>
      </c>
      <c r="BB68" s="21">
        <f t="shared" si="37"/>
        <v>0</v>
      </c>
      <c r="BC68" s="21">
        <f t="shared" si="38"/>
        <v>0</v>
      </c>
      <c r="BD68" s="21">
        <f t="shared" si="39"/>
        <v>0</v>
      </c>
      <c r="BE68" s="21">
        <f t="shared" si="40"/>
        <v>1</v>
      </c>
      <c r="BF68" s="27" t="s">
        <v>137</v>
      </c>
      <c r="BG68" s="21">
        <f t="shared" si="41"/>
        <v>0</v>
      </c>
      <c r="BH68" s="21">
        <f t="shared" si="42"/>
        <v>0</v>
      </c>
      <c r="BI68" s="21">
        <f t="shared" si="43"/>
        <v>1</v>
      </c>
      <c r="BJ68" s="27" t="s">
        <v>145</v>
      </c>
      <c r="BK68" s="21">
        <f t="shared" si="44"/>
        <v>0</v>
      </c>
      <c r="BL68" s="21">
        <f t="shared" si="45"/>
        <v>0</v>
      </c>
      <c r="BM68" s="21">
        <f t="shared" si="46"/>
        <v>1</v>
      </c>
      <c r="BN68" s="29" t="s">
        <v>132</v>
      </c>
      <c r="BO68" s="21">
        <f t="shared" si="47"/>
        <v>0</v>
      </c>
      <c r="BP68" s="21">
        <f t="shared" si="48"/>
        <v>0</v>
      </c>
      <c r="BQ68" s="21">
        <f t="shared" si="49"/>
        <v>1</v>
      </c>
      <c r="BR68" s="21">
        <f t="shared" si="50"/>
        <v>0</v>
      </c>
      <c r="BS68" s="21">
        <f t="shared" si="51"/>
        <v>0</v>
      </c>
      <c r="BT68" s="29">
        <v>1.0</v>
      </c>
      <c r="BU68" s="29">
        <v>0.0</v>
      </c>
      <c r="BV68" s="29">
        <v>1.0</v>
      </c>
      <c r="BW68" s="29">
        <v>0.0</v>
      </c>
      <c r="BX68" s="29">
        <v>0.0</v>
      </c>
      <c r="BY68" s="29">
        <v>0.0</v>
      </c>
      <c r="BZ68" s="29">
        <v>0.0</v>
      </c>
      <c r="CA68" s="29">
        <v>1.0</v>
      </c>
      <c r="CB68" s="29">
        <v>0.0</v>
      </c>
      <c r="CC68" s="27" t="s">
        <v>133</v>
      </c>
      <c r="CD68" s="21">
        <f t="shared" si="52"/>
        <v>0</v>
      </c>
      <c r="CE68" s="21">
        <f t="shared" si="53"/>
        <v>1</v>
      </c>
      <c r="CF68" s="21">
        <f t="shared" si="54"/>
        <v>0</v>
      </c>
      <c r="CG68" s="21">
        <f t="shared" si="55"/>
        <v>0</v>
      </c>
      <c r="CH68" s="21">
        <f t="shared" si="56"/>
        <v>0</v>
      </c>
      <c r="CI68" s="27" t="s">
        <v>146</v>
      </c>
      <c r="CJ68" s="21">
        <f t="shared" si="57"/>
        <v>0</v>
      </c>
      <c r="CK68" s="21">
        <f t="shared" si="58"/>
        <v>0</v>
      </c>
      <c r="CL68" s="21">
        <f t="shared" si="59"/>
        <v>1</v>
      </c>
      <c r="CM68" s="21">
        <f t="shared" si="60"/>
        <v>0</v>
      </c>
      <c r="CN68" s="27" t="s">
        <v>147</v>
      </c>
      <c r="CO68" s="21">
        <f t="shared" si="61"/>
        <v>0</v>
      </c>
      <c r="CP68" s="21">
        <f t="shared" si="62"/>
        <v>0</v>
      </c>
      <c r="CQ68" s="21">
        <f t="shared" si="63"/>
        <v>0</v>
      </c>
      <c r="CR68" s="21">
        <f t="shared" si="64"/>
        <v>0</v>
      </c>
      <c r="CS68" s="21">
        <f t="shared" si="65"/>
        <v>1</v>
      </c>
      <c r="CT68" s="29">
        <v>4.0</v>
      </c>
      <c r="CU68" s="29">
        <v>4.0</v>
      </c>
      <c r="CV68" s="28" t="s">
        <v>136</v>
      </c>
      <c r="CW68" s="29">
        <v>3.0</v>
      </c>
      <c r="CX68" s="16">
        <f t="shared" si="66"/>
        <v>15</v>
      </c>
      <c r="CY68" s="28">
        <v>4.0</v>
      </c>
      <c r="CZ68" s="30">
        <v>4.0</v>
      </c>
      <c r="DA68" s="30" t="s">
        <v>136</v>
      </c>
      <c r="DB68" s="30">
        <v>3.0</v>
      </c>
      <c r="DC68" s="29">
        <v>4.0</v>
      </c>
      <c r="DD68" s="16">
        <f t="shared" si="67"/>
        <v>19</v>
      </c>
      <c r="DE68" s="28" t="s">
        <v>136</v>
      </c>
      <c r="DF68" s="29">
        <v>4.0</v>
      </c>
      <c r="DG68" s="29">
        <v>4.0</v>
      </c>
      <c r="DH68" s="29">
        <v>4.0</v>
      </c>
      <c r="DI68" s="28" t="s">
        <v>138</v>
      </c>
      <c r="DJ68" s="29">
        <v>4.0</v>
      </c>
      <c r="DK68" s="16">
        <f t="shared" si="68"/>
        <v>25</v>
      </c>
      <c r="DL68" s="28" t="s">
        <v>136</v>
      </c>
      <c r="DM68" s="28" t="s">
        <v>139</v>
      </c>
      <c r="DN68" s="28" t="s">
        <v>136</v>
      </c>
      <c r="DO68" s="28" t="s">
        <v>136</v>
      </c>
      <c r="DP68" s="28" t="s">
        <v>139</v>
      </c>
      <c r="DQ68" s="16">
        <f t="shared" si="69"/>
        <v>16</v>
      </c>
      <c r="DR68" s="28" t="s">
        <v>139</v>
      </c>
      <c r="DS68" s="28" t="s">
        <v>139</v>
      </c>
      <c r="DT68" s="28" t="s">
        <v>139</v>
      </c>
      <c r="DU68" s="28" t="s">
        <v>140</v>
      </c>
      <c r="DV68" s="28" t="s">
        <v>136</v>
      </c>
      <c r="DW68" s="25">
        <f t="shared" si="70"/>
        <v>11</v>
      </c>
      <c r="DX68" s="28" t="s">
        <v>136</v>
      </c>
      <c r="DY68" s="27" t="s">
        <v>138</v>
      </c>
      <c r="DZ68" s="27" t="s">
        <v>139</v>
      </c>
      <c r="EA68" s="27" t="s">
        <v>138</v>
      </c>
      <c r="EB68" s="27" t="s">
        <v>136</v>
      </c>
      <c r="EC68" s="26">
        <v>18.0</v>
      </c>
      <c r="ED68" s="16">
        <f t="shared" si="71"/>
        <v>104</v>
      </c>
    </row>
    <row r="69" ht="15.75" customHeight="1">
      <c r="A69" s="36" t="s">
        <v>125</v>
      </c>
      <c r="B69" s="16">
        <f t="shared" si="1"/>
        <v>1</v>
      </c>
      <c r="C69" s="17" t="s">
        <v>37</v>
      </c>
      <c r="D69" s="35">
        <v>24.0</v>
      </c>
      <c r="E69" s="16">
        <f t="shared" si="2"/>
        <v>0</v>
      </c>
      <c r="F69" s="16">
        <f t="shared" si="72"/>
        <v>1</v>
      </c>
      <c r="G69" s="16">
        <f t="shared" si="3"/>
        <v>0</v>
      </c>
      <c r="H69" s="16">
        <f t="shared" si="4"/>
        <v>0</v>
      </c>
      <c r="I69" s="35" t="s">
        <v>12</v>
      </c>
      <c r="J69" s="16">
        <f t="shared" si="5"/>
        <v>0</v>
      </c>
      <c r="K69" s="16">
        <f t="shared" si="6"/>
        <v>0</v>
      </c>
      <c r="L69" s="16">
        <f t="shared" si="7"/>
        <v>0</v>
      </c>
      <c r="M69" s="16">
        <f t="shared" si="8"/>
        <v>1</v>
      </c>
      <c r="N69" s="16">
        <f t="shared" si="9"/>
        <v>0</v>
      </c>
      <c r="O69" s="36">
        <v>1800.0</v>
      </c>
      <c r="P69" s="21">
        <f t="shared" si="10"/>
        <v>1</v>
      </c>
      <c r="Q69" s="21">
        <f t="shared" si="11"/>
        <v>0</v>
      </c>
      <c r="R69" s="21">
        <f t="shared" si="12"/>
        <v>0</v>
      </c>
      <c r="S69" s="21">
        <f t="shared" si="13"/>
        <v>0</v>
      </c>
      <c r="T69" s="37" t="s">
        <v>159</v>
      </c>
      <c r="U69" s="21">
        <f t="shared" si="14"/>
        <v>0</v>
      </c>
      <c r="V69" s="37">
        <v>0.0</v>
      </c>
      <c r="W69" s="37">
        <v>0.0</v>
      </c>
      <c r="X69" s="37">
        <v>0.0</v>
      </c>
      <c r="Y69" s="37" t="s">
        <v>26</v>
      </c>
      <c r="Z69" s="21">
        <f t="shared" si="15"/>
        <v>0</v>
      </c>
      <c r="AA69" s="21">
        <f t="shared" si="16"/>
        <v>1</v>
      </c>
      <c r="AB69" s="21">
        <f t="shared" si="17"/>
        <v>0</v>
      </c>
      <c r="AC69" s="21">
        <f t="shared" si="18"/>
        <v>0</v>
      </c>
      <c r="AD69" s="21">
        <f t="shared" si="19"/>
        <v>0</v>
      </c>
      <c r="AE69" s="36" t="s">
        <v>31</v>
      </c>
      <c r="AF69" s="21">
        <f t="shared" si="20"/>
        <v>1</v>
      </c>
      <c r="AG69" s="21">
        <f t="shared" si="21"/>
        <v>0</v>
      </c>
      <c r="AH69" s="21">
        <f t="shared" si="22"/>
        <v>0</v>
      </c>
      <c r="AI69" s="21">
        <f t="shared" si="23"/>
        <v>0</v>
      </c>
      <c r="AJ69" s="27" t="s">
        <v>162</v>
      </c>
      <c r="AK69" s="21">
        <f t="shared" si="24"/>
        <v>0</v>
      </c>
      <c r="AL69" s="21">
        <f t="shared" si="25"/>
        <v>0</v>
      </c>
      <c r="AM69" s="21">
        <f t="shared" si="26"/>
        <v>0</v>
      </c>
      <c r="AN69" s="21">
        <f t="shared" si="27"/>
        <v>1</v>
      </c>
      <c r="AO69" s="27" t="s">
        <v>38</v>
      </c>
      <c r="AP69" s="21">
        <f t="shared" si="28"/>
        <v>0</v>
      </c>
      <c r="AQ69" s="21">
        <f t="shared" si="29"/>
        <v>1</v>
      </c>
      <c r="AR69" s="21">
        <f t="shared" si="30"/>
        <v>0</v>
      </c>
      <c r="AS69" s="21">
        <f t="shared" si="31"/>
        <v>0</v>
      </c>
      <c r="AT69" s="21">
        <f t="shared" si="32"/>
        <v>0</v>
      </c>
      <c r="AU69" s="21">
        <f t="shared" si="73"/>
        <v>0</v>
      </c>
      <c r="AV69" s="27" t="s">
        <v>44</v>
      </c>
      <c r="AW69" s="21">
        <f t="shared" si="33"/>
        <v>0</v>
      </c>
      <c r="AX69" s="21">
        <f t="shared" si="34"/>
        <v>1</v>
      </c>
      <c r="AY69" s="21">
        <f t="shared" si="35"/>
        <v>0</v>
      </c>
      <c r="AZ69" s="21">
        <f t="shared" si="36"/>
        <v>0</v>
      </c>
      <c r="BA69" s="38" t="s">
        <v>182</v>
      </c>
      <c r="BB69" s="21">
        <f t="shared" si="37"/>
        <v>0</v>
      </c>
      <c r="BC69" s="21">
        <f t="shared" si="38"/>
        <v>0</v>
      </c>
      <c r="BD69" s="21">
        <f t="shared" si="39"/>
        <v>1</v>
      </c>
      <c r="BE69" s="21">
        <f t="shared" si="40"/>
        <v>0</v>
      </c>
      <c r="BF69" s="27" t="s">
        <v>150</v>
      </c>
      <c r="BG69" s="21">
        <f t="shared" si="41"/>
        <v>0</v>
      </c>
      <c r="BH69" s="21">
        <f t="shared" si="42"/>
        <v>0</v>
      </c>
      <c r="BI69" s="21">
        <f t="shared" si="43"/>
        <v>1</v>
      </c>
      <c r="BJ69" s="29">
        <v>800.0</v>
      </c>
      <c r="BK69" s="21">
        <f t="shared" si="44"/>
        <v>1</v>
      </c>
      <c r="BL69" s="21">
        <f t="shared" si="45"/>
        <v>0</v>
      </c>
      <c r="BM69" s="21">
        <f t="shared" si="46"/>
        <v>0</v>
      </c>
      <c r="BN69" s="27" t="s">
        <v>151</v>
      </c>
      <c r="BO69" s="21">
        <f t="shared" si="47"/>
        <v>0</v>
      </c>
      <c r="BP69" s="21">
        <f t="shared" si="48"/>
        <v>1</v>
      </c>
      <c r="BQ69" s="21">
        <f t="shared" si="49"/>
        <v>0</v>
      </c>
      <c r="BR69" s="21">
        <f t="shared" si="50"/>
        <v>0</v>
      </c>
      <c r="BS69" s="21">
        <f t="shared" si="51"/>
        <v>0</v>
      </c>
      <c r="BT69" s="29">
        <v>0.0</v>
      </c>
      <c r="BU69" s="29">
        <v>0.0</v>
      </c>
      <c r="BV69" s="29">
        <v>0.0</v>
      </c>
      <c r="BW69" s="29">
        <v>0.0</v>
      </c>
      <c r="BX69" s="29">
        <v>0.0</v>
      </c>
      <c r="BY69" s="29">
        <v>1.0</v>
      </c>
      <c r="BZ69" s="29">
        <v>0.0</v>
      </c>
      <c r="CA69" s="29">
        <v>0.0</v>
      </c>
      <c r="CB69" s="29">
        <v>1.0</v>
      </c>
      <c r="CC69" s="27" t="s">
        <v>133</v>
      </c>
      <c r="CD69" s="21">
        <f t="shared" si="52"/>
        <v>0</v>
      </c>
      <c r="CE69" s="21">
        <f t="shared" si="53"/>
        <v>1</v>
      </c>
      <c r="CF69" s="21">
        <f t="shared" si="54"/>
        <v>0</v>
      </c>
      <c r="CG69" s="21">
        <f t="shared" si="55"/>
        <v>0</v>
      </c>
      <c r="CH69" s="21">
        <f t="shared" si="56"/>
        <v>0</v>
      </c>
      <c r="CI69" s="27" t="s">
        <v>152</v>
      </c>
      <c r="CJ69" s="21">
        <f t="shared" si="57"/>
        <v>0</v>
      </c>
      <c r="CK69" s="21">
        <f t="shared" si="58"/>
        <v>0</v>
      </c>
      <c r="CL69" s="21">
        <f t="shared" si="59"/>
        <v>0</v>
      </c>
      <c r="CM69" s="21">
        <f t="shared" si="60"/>
        <v>1</v>
      </c>
      <c r="CN69" s="27" t="s">
        <v>135</v>
      </c>
      <c r="CO69" s="21">
        <f t="shared" si="61"/>
        <v>1</v>
      </c>
      <c r="CP69" s="21">
        <f t="shared" si="62"/>
        <v>0</v>
      </c>
      <c r="CQ69" s="21">
        <f t="shared" si="63"/>
        <v>0</v>
      </c>
      <c r="CR69" s="21">
        <f t="shared" si="64"/>
        <v>0</v>
      </c>
      <c r="CS69" s="21">
        <f t="shared" si="65"/>
        <v>0</v>
      </c>
      <c r="CT69" s="28" t="s">
        <v>136</v>
      </c>
      <c r="CU69" s="28" t="s">
        <v>136</v>
      </c>
      <c r="CV69" s="28" t="s">
        <v>139</v>
      </c>
      <c r="CW69" s="28" t="s">
        <v>136</v>
      </c>
      <c r="CX69" s="16">
        <f t="shared" si="66"/>
        <v>14</v>
      </c>
      <c r="CY69" s="28" t="s">
        <v>136</v>
      </c>
      <c r="CZ69" s="30" t="s">
        <v>136</v>
      </c>
      <c r="DA69" s="30" t="s">
        <v>139</v>
      </c>
      <c r="DB69" s="30" t="s">
        <v>136</v>
      </c>
      <c r="DC69" s="28" t="s">
        <v>137</v>
      </c>
      <c r="DD69" s="16">
        <f t="shared" si="67"/>
        <v>17</v>
      </c>
      <c r="DE69" s="29">
        <v>4.0</v>
      </c>
      <c r="DF69" s="28" t="s">
        <v>136</v>
      </c>
      <c r="DG69" s="29">
        <v>4.0</v>
      </c>
      <c r="DH69" s="29">
        <v>4.0</v>
      </c>
      <c r="DI69" s="29">
        <v>4.0</v>
      </c>
      <c r="DJ69" s="29">
        <v>4.0</v>
      </c>
      <c r="DK69" s="16">
        <f t="shared" si="68"/>
        <v>24</v>
      </c>
      <c r="DL69" s="28" t="s">
        <v>136</v>
      </c>
      <c r="DM69" s="28" t="s">
        <v>138</v>
      </c>
      <c r="DN69" s="28" t="s">
        <v>136</v>
      </c>
      <c r="DO69" s="29">
        <v>4.0</v>
      </c>
      <c r="DP69" s="28" t="s">
        <v>136</v>
      </c>
      <c r="DQ69" s="16">
        <f t="shared" si="69"/>
        <v>21</v>
      </c>
      <c r="DR69" s="28" t="s">
        <v>139</v>
      </c>
      <c r="DS69" s="28" t="s">
        <v>140</v>
      </c>
      <c r="DT69" s="28" t="s">
        <v>139</v>
      </c>
      <c r="DU69" s="28" t="s">
        <v>139</v>
      </c>
      <c r="DV69" s="28" t="s">
        <v>138</v>
      </c>
      <c r="DW69" s="25">
        <f t="shared" si="70"/>
        <v>12</v>
      </c>
      <c r="DX69" s="28" t="s">
        <v>138</v>
      </c>
      <c r="DY69" s="27" t="s">
        <v>136</v>
      </c>
      <c r="DZ69" s="27" t="s">
        <v>139</v>
      </c>
      <c r="EA69" s="27" t="s">
        <v>139</v>
      </c>
      <c r="EB69" s="27" t="s">
        <v>136</v>
      </c>
      <c r="EC69" s="26">
        <v>17.0</v>
      </c>
      <c r="ED69" s="16">
        <f t="shared" si="71"/>
        <v>105</v>
      </c>
    </row>
    <row r="70" ht="15.75" customHeight="1">
      <c r="A70" s="36" t="s">
        <v>125</v>
      </c>
      <c r="B70" s="16">
        <f t="shared" si="1"/>
        <v>1</v>
      </c>
      <c r="C70" s="17" t="s">
        <v>37</v>
      </c>
      <c r="D70" s="35">
        <v>24.0</v>
      </c>
      <c r="E70" s="16">
        <f t="shared" si="2"/>
        <v>0</v>
      </c>
      <c r="F70" s="16">
        <f t="shared" si="72"/>
        <v>1</v>
      </c>
      <c r="G70" s="16">
        <f t="shared" si="3"/>
        <v>0</v>
      </c>
      <c r="H70" s="16">
        <f t="shared" si="4"/>
        <v>0</v>
      </c>
      <c r="I70" s="35" t="s">
        <v>12</v>
      </c>
      <c r="J70" s="16">
        <f t="shared" si="5"/>
        <v>0</v>
      </c>
      <c r="K70" s="16">
        <f t="shared" si="6"/>
        <v>0</v>
      </c>
      <c r="L70" s="16">
        <f t="shared" si="7"/>
        <v>0</v>
      </c>
      <c r="M70" s="16">
        <f t="shared" si="8"/>
        <v>1</v>
      </c>
      <c r="N70" s="16">
        <f t="shared" si="9"/>
        <v>0</v>
      </c>
      <c r="O70" s="36">
        <v>1800.0</v>
      </c>
      <c r="P70" s="21">
        <f t="shared" si="10"/>
        <v>1</v>
      </c>
      <c r="Q70" s="21">
        <f t="shared" si="11"/>
        <v>0</v>
      </c>
      <c r="R70" s="21">
        <f t="shared" si="12"/>
        <v>0</v>
      </c>
      <c r="S70" s="21">
        <f t="shared" si="13"/>
        <v>0</v>
      </c>
      <c r="T70" s="37" t="s">
        <v>159</v>
      </c>
      <c r="U70" s="21">
        <f t="shared" si="14"/>
        <v>0</v>
      </c>
      <c r="V70" s="37">
        <v>0.0</v>
      </c>
      <c r="W70" s="37">
        <v>0.0</v>
      </c>
      <c r="X70" s="37">
        <v>0.0</v>
      </c>
      <c r="Y70" s="37" t="s">
        <v>26</v>
      </c>
      <c r="Z70" s="21">
        <f t="shared" si="15"/>
        <v>0</v>
      </c>
      <c r="AA70" s="21">
        <f t="shared" si="16"/>
        <v>1</v>
      </c>
      <c r="AB70" s="21">
        <f t="shared" si="17"/>
        <v>0</v>
      </c>
      <c r="AC70" s="21">
        <f t="shared" si="18"/>
        <v>0</v>
      </c>
      <c r="AD70" s="21">
        <f t="shared" si="19"/>
        <v>0</v>
      </c>
      <c r="AE70" s="36" t="s">
        <v>180</v>
      </c>
      <c r="AF70" s="21">
        <f t="shared" si="20"/>
        <v>0</v>
      </c>
      <c r="AG70" s="21">
        <f t="shared" si="21"/>
        <v>0</v>
      </c>
      <c r="AH70" s="21">
        <f t="shared" si="22"/>
        <v>1</v>
      </c>
      <c r="AI70" s="21">
        <f t="shared" si="23"/>
        <v>0</v>
      </c>
      <c r="AJ70" s="27" t="s">
        <v>128</v>
      </c>
      <c r="AK70" s="21">
        <f t="shared" si="24"/>
        <v>1</v>
      </c>
      <c r="AL70" s="21">
        <f t="shared" si="25"/>
        <v>0</v>
      </c>
      <c r="AM70" s="21">
        <f t="shared" si="26"/>
        <v>0</v>
      </c>
      <c r="AN70" s="21">
        <f t="shared" si="27"/>
        <v>0</v>
      </c>
      <c r="AO70" s="27" t="s">
        <v>38</v>
      </c>
      <c r="AP70" s="21">
        <f t="shared" si="28"/>
        <v>0</v>
      </c>
      <c r="AQ70" s="21">
        <f t="shared" si="29"/>
        <v>1</v>
      </c>
      <c r="AR70" s="21">
        <f t="shared" si="30"/>
        <v>0</v>
      </c>
      <c r="AS70" s="21">
        <f t="shared" si="31"/>
        <v>0</v>
      </c>
      <c r="AT70" s="21">
        <f t="shared" si="32"/>
        <v>0</v>
      </c>
      <c r="AU70" s="21">
        <f t="shared" si="73"/>
        <v>0</v>
      </c>
      <c r="AV70" s="27" t="s">
        <v>45</v>
      </c>
      <c r="AW70" s="21">
        <f t="shared" si="33"/>
        <v>0</v>
      </c>
      <c r="AX70" s="21">
        <f t="shared" si="34"/>
        <v>0</v>
      </c>
      <c r="AY70" s="21">
        <f t="shared" si="35"/>
        <v>1</v>
      </c>
      <c r="AZ70" s="21">
        <f t="shared" si="36"/>
        <v>0</v>
      </c>
      <c r="BA70" s="38" t="s">
        <v>201</v>
      </c>
      <c r="BB70" s="21">
        <f t="shared" si="37"/>
        <v>0</v>
      </c>
      <c r="BC70" s="21">
        <f t="shared" si="38"/>
        <v>0</v>
      </c>
      <c r="BD70" s="21">
        <f t="shared" si="39"/>
        <v>0</v>
      </c>
      <c r="BE70" s="21">
        <f t="shared" si="40"/>
        <v>1</v>
      </c>
      <c r="BF70" s="27" t="s">
        <v>136</v>
      </c>
      <c r="BG70" s="21">
        <f t="shared" si="41"/>
        <v>0</v>
      </c>
      <c r="BH70" s="21">
        <f t="shared" si="42"/>
        <v>0</v>
      </c>
      <c r="BI70" s="21">
        <f t="shared" si="43"/>
        <v>1</v>
      </c>
      <c r="BJ70" s="29">
        <v>1500.0</v>
      </c>
      <c r="BK70" s="21">
        <f t="shared" si="44"/>
        <v>0</v>
      </c>
      <c r="BL70" s="21">
        <f t="shared" si="45"/>
        <v>1</v>
      </c>
      <c r="BM70" s="21">
        <f t="shared" si="46"/>
        <v>0</v>
      </c>
      <c r="BN70" s="29" t="s">
        <v>156</v>
      </c>
      <c r="BO70" s="21">
        <f t="shared" si="47"/>
        <v>0</v>
      </c>
      <c r="BP70" s="21">
        <f t="shared" si="48"/>
        <v>0</v>
      </c>
      <c r="BQ70" s="21">
        <f t="shared" si="49"/>
        <v>0</v>
      </c>
      <c r="BR70" s="21">
        <f t="shared" si="50"/>
        <v>1</v>
      </c>
      <c r="BS70" s="21">
        <f t="shared" si="51"/>
        <v>0</v>
      </c>
      <c r="BT70" s="29">
        <v>1.0</v>
      </c>
      <c r="BU70" s="29">
        <v>0.0</v>
      </c>
      <c r="BV70" s="29">
        <v>1.0</v>
      </c>
      <c r="BW70" s="29">
        <v>1.0</v>
      </c>
      <c r="BX70" s="29">
        <v>1.0</v>
      </c>
      <c r="BY70" s="29">
        <v>1.0</v>
      </c>
      <c r="BZ70" s="29">
        <v>1.0</v>
      </c>
      <c r="CA70" s="29">
        <v>0.0</v>
      </c>
      <c r="CB70" s="29">
        <v>1.0</v>
      </c>
      <c r="CC70" s="27" t="s">
        <v>133</v>
      </c>
      <c r="CD70" s="21">
        <f t="shared" si="52"/>
        <v>0</v>
      </c>
      <c r="CE70" s="21">
        <f t="shared" si="53"/>
        <v>1</v>
      </c>
      <c r="CF70" s="21">
        <f t="shared" si="54"/>
        <v>0</v>
      </c>
      <c r="CG70" s="21">
        <f t="shared" si="55"/>
        <v>0</v>
      </c>
      <c r="CH70" s="21">
        <f t="shared" si="56"/>
        <v>0</v>
      </c>
      <c r="CI70" s="27" t="s">
        <v>157</v>
      </c>
      <c r="CJ70" s="21">
        <f t="shared" si="57"/>
        <v>0</v>
      </c>
      <c r="CK70" s="21">
        <f t="shared" si="58"/>
        <v>1</v>
      </c>
      <c r="CL70" s="21">
        <f t="shared" si="59"/>
        <v>0</v>
      </c>
      <c r="CM70" s="21">
        <f t="shared" si="60"/>
        <v>0</v>
      </c>
      <c r="CN70" s="27" t="s">
        <v>135</v>
      </c>
      <c r="CO70" s="21">
        <f t="shared" si="61"/>
        <v>1</v>
      </c>
      <c r="CP70" s="21">
        <f t="shared" si="62"/>
        <v>0</v>
      </c>
      <c r="CQ70" s="21">
        <f t="shared" si="63"/>
        <v>0</v>
      </c>
      <c r="CR70" s="21">
        <f t="shared" si="64"/>
        <v>0</v>
      </c>
      <c r="CS70" s="21">
        <f t="shared" si="65"/>
        <v>0</v>
      </c>
      <c r="CT70" s="29">
        <v>3.0</v>
      </c>
      <c r="CU70" s="29">
        <v>4.0</v>
      </c>
      <c r="CV70" s="28" t="s">
        <v>136</v>
      </c>
      <c r="CW70" s="29">
        <v>5.0</v>
      </c>
      <c r="CX70" s="16">
        <f t="shared" si="66"/>
        <v>16</v>
      </c>
      <c r="CY70" s="28">
        <v>3.0</v>
      </c>
      <c r="CZ70" s="30">
        <v>4.0</v>
      </c>
      <c r="DA70" s="30" t="s">
        <v>136</v>
      </c>
      <c r="DB70" s="30">
        <v>5.0</v>
      </c>
      <c r="DC70" s="28" t="s">
        <v>136</v>
      </c>
      <c r="DD70" s="16">
        <f t="shared" si="67"/>
        <v>20</v>
      </c>
      <c r="DE70" s="29">
        <v>4.0</v>
      </c>
      <c r="DF70" s="29">
        <v>5.0</v>
      </c>
      <c r="DG70" s="28" t="s">
        <v>137</v>
      </c>
      <c r="DH70" s="28">
        <v>4.0</v>
      </c>
      <c r="DI70" s="29">
        <v>5.0</v>
      </c>
      <c r="DJ70" s="28">
        <v>3.0</v>
      </c>
      <c r="DK70" s="16">
        <f t="shared" si="68"/>
        <v>24</v>
      </c>
      <c r="DL70" s="28" t="s">
        <v>136</v>
      </c>
      <c r="DM70" s="28" t="s">
        <v>136</v>
      </c>
      <c r="DN70" s="28" t="s">
        <v>136</v>
      </c>
      <c r="DO70" s="29">
        <v>3.0</v>
      </c>
      <c r="DP70" s="28" t="s">
        <v>137</v>
      </c>
      <c r="DQ70" s="16">
        <f t="shared" si="69"/>
        <v>18</v>
      </c>
      <c r="DR70" s="28" t="s">
        <v>139</v>
      </c>
      <c r="DS70" s="28" t="s">
        <v>140</v>
      </c>
      <c r="DT70" s="28" t="s">
        <v>137</v>
      </c>
      <c r="DU70" s="28" t="s">
        <v>140</v>
      </c>
      <c r="DV70" s="28" t="s">
        <v>139</v>
      </c>
      <c r="DW70" s="25">
        <f t="shared" si="70"/>
        <v>9</v>
      </c>
      <c r="DX70" s="28" t="s">
        <v>139</v>
      </c>
      <c r="DY70" s="27" t="s">
        <v>136</v>
      </c>
      <c r="DZ70" s="27" t="s">
        <v>139</v>
      </c>
      <c r="EA70" s="27" t="s">
        <v>137</v>
      </c>
      <c r="EB70" s="27" t="s">
        <v>139</v>
      </c>
      <c r="EC70" s="26">
        <v>17.0</v>
      </c>
      <c r="ED70" s="16">
        <f t="shared" si="71"/>
        <v>104</v>
      </c>
    </row>
    <row r="71" ht="15.75" customHeight="1">
      <c r="A71" s="36" t="s">
        <v>125</v>
      </c>
      <c r="B71" s="16">
        <f t="shared" si="1"/>
        <v>1</v>
      </c>
      <c r="C71" s="17" t="s">
        <v>37</v>
      </c>
      <c r="D71" s="35">
        <v>26.0</v>
      </c>
      <c r="E71" s="16">
        <f t="shared" si="2"/>
        <v>0</v>
      </c>
      <c r="F71" s="16">
        <f t="shared" si="72"/>
        <v>1</v>
      </c>
      <c r="G71" s="16">
        <f t="shared" si="3"/>
        <v>0</v>
      </c>
      <c r="H71" s="16">
        <f t="shared" si="4"/>
        <v>0</v>
      </c>
      <c r="I71" s="35" t="s">
        <v>12</v>
      </c>
      <c r="J71" s="16">
        <f t="shared" si="5"/>
        <v>0</v>
      </c>
      <c r="K71" s="16">
        <f t="shared" si="6"/>
        <v>0</v>
      </c>
      <c r="L71" s="16">
        <f t="shared" si="7"/>
        <v>0</v>
      </c>
      <c r="M71" s="16">
        <f t="shared" si="8"/>
        <v>1</v>
      </c>
      <c r="N71" s="16">
        <f t="shared" si="9"/>
        <v>0</v>
      </c>
      <c r="O71" s="36">
        <v>30000.0</v>
      </c>
      <c r="P71" s="21">
        <f t="shared" si="10"/>
        <v>0</v>
      </c>
      <c r="Q71" s="21">
        <f t="shared" si="11"/>
        <v>0</v>
      </c>
      <c r="R71" s="21">
        <f t="shared" si="12"/>
        <v>1</v>
      </c>
      <c r="S71" s="21">
        <f t="shared" si="13"/>
        <v>0</v>
      </c>
      <c r="T71" s="37" t="s">
        <v>159</v>
      </c>
      <c r="U71" s="21">
        <f t="shared" si="14"/>
        <v>0</v>
      </c>
      <c r="V71" s="37">
        <v>1.0</v>
      </c>
      <c r="W71" s="37">
        <v>1.0</v>
      </c>
      <c r="X71" s="37">
        <v>1.0</v>
      </c>
      <c r="Y71" s="36" t="s">
        <v>149</v>
      </c>
      <c r="Z71" s="21">
        <f t="shared" si="15"/>
        <v>0</v>
      </c>
      <c r="AA71" s="21">
        <f t="shared" si="16"/>
        <v>1</v>
      </c>
      <c r="AB71" s="21">
        <f t="shared" si="17"/>
        <v>0</v>
      </c>
      <c r="AC71" s="21">
        <f t="shared" si="18"/>
        <v>0</v>
      </c>
      <c r="AD71" s="21">
        <f t="shared" si="19"/>
        <v>0</v>
      </c>
      <c r="AE71" s="36" t="s">
        <v>143</v>
      </c>
      <c r="AF71" s="21">
        <f t="shared" si="20"/>
        <v>0</v>
      </c>
      <c r="AG71" s="21">
        <f t="shared" si="21"/>
        <v>1</v>
      </c>
      <c r="AH71" s="21">
        <f t="shared" si="22"/>
        <v>0</v>
      </c>
      <c r="AI71" s="21">
        <f t="shared" si="23"/>
        <v>0</v>
      </c>
      <c r="AJ71" s="27" t="s">
        <v>129</v>
      </c>
      <c r="AK71" s="21">
        <f t="shared" si="24"/>
        <v>0</v>
      </c>
      <c r="AL71" s="21">
        <f t="shared" si="25"/>
        <v>1</v>
      </c>
      <c r="AM71" s="21">
        <f t="shared" si="26"/>
        <v>0</v>
      </c>
      <c r="AN71" s="21">
        <f t="shared" si="27"/>
        <v>0</v>
      </c>
      <c r="AO71" s="27" t="s">
        <v>38</v>
      </c>
      <c r="AP71" s="21">
        <f t="shared" si="28"/>
        <v>0</v>
      </c>
      <c r="AQ71" s="21">
        <f t="shared" si="29"/>
        <v>1</v>
      </c>
      <c r="AR71" s="21">
        <f t="shared" si="30"/>
        <v>0</v>
      </c>
      <c r="AS71" s="21">
        <f t="shared" si="31"/>
        <v>0</v>
      </c>
      <c r="AT71" s="21">
        <f t="shared" si="32"/>
        <v>0</v>
      </c>
      <c r="AU71" s="21">
        <f t="shared" si="73"/>
        <v>0</v>
      </c>
      <c r="AV71" s="27" t="s">
        <v>130</v>
      </c>
      <c r="AW71" s="21">
        <f t="shared" si="33"/>
        <v>1</v>
      </c>
      <c r="AX71" s="21">
        <f t="shared" si="34"/>
        <v>0</v>
      </c>
      <c r="AY71" s="21">
        <f t="shared" si="35"/>
        <v>0</v>
      </c>
      <c r="AZ71" s="21">
        <f t="shared" si="36"/>
        <v>0</v>
      </c>
      <c r="BA71" s="38" t="s">
        <v>186</v>
      </c>
      <c r="BB71" s="21">
        <f t="shared" si="37"/>
        <v>0</v>
      </c>
      <c r="BC71" s="21">
        <f t="shared" si="38"/>
        <v>0</v>
      </c>
      <c r="BD71" s="21">
        <f t="shared" si="39"/>
        <v>0</v>
      </c>
      <c r="BE71" s="21">
        <f t="shared" si="40"/>
        <v>1</v>
      </c>
      <c r="BF71" s="27" t="s">
        <v>150</v>
      </c>
      <c r="BG71" s="21">
        <f t="shared" si="41"/>
        <v>0</v>
      </c>
      <c r="BH71" s="21">
        <f t="shared" si="42"/>
        <v>0</v>
      </c>
      <c r="BI71" s="21">
        <f t="shared" si="43"/>
        <v>1</v>
      </c>
      <c r="BJ71" s="29">
        <v>1500.0</v>
      </c>
      <c r="BK71" s="21">
        <f t="shared" si="44"/>
        <v>0</v>
      </c>
      <c r="BL71" s="21">
        <f t="shared" si="45"/>
        <v>1</v>
      </c>
      <c r="BM71" s="21">
        <f t="shared" si="46"/>
        <v>0</v>
      </c>
      <c r="BN71" s="29" t="s">
        <v>132</v>
      </c>
      <c r="BO71" s="21">
        <f t="shared" si="47"/>
        <v>0</v>
      </c>
      <c r="BP71" s="21">
        <f t="shared" si="48"/>
        <v>0</v>
      </c>
      <c r="BQ71" s="21">
        <f t="shared" si="49"/>
        <v>1</v>
      </c>
      <c r="BR71" s="21">
        <f t="shared" si="50"/>
        <v>0</v>
      </c>
      <c r="BS71" s="21">
        <f t="shared" si="51"/>
        <v>0</v>
      </c>
      <c r="BT71" s="29">
        <v>0.0</v>
      </c>
      <c r="BU71" s="29">
        <v>0.0</v>
      </c>
      <c r="BV71" s="29">
        <v>0.0</v>
      </c>
      <c r="BW71" s="29">
        <v>0.0</v>
      </c>
      <c r="BX71" s="29">
        <v>0.0</v>
      </c>
      <c r="BY71" s="29">
        <v>0.0</v>
      </c>
      <c r="BZ71" s="29">
        <v>0.0</v>
      </c>
      <c r="CA71" s="29">
        <v>0.0</v>
      </c>
      <c r="CB71" s="29">
        <v>1.0</v>
      </c>
      <c r="CC71" s="27" t="s">
        <v>164</v>
      </c>
      <c r="CD71" s="21">
        <f t="shared" si="52"/>
        <v>0</v>
      </c>
      <c r="CE71" s="21">
        <f t="shared" si="53"/>
        <v>0</v>
      </c>
      <c r="CF71" s="21">
        <f t="shared" si="54"/>
        <v>1</v>
      </c>
      <c r="CG71" s="21">
        <f t="shared" si="55"/>
        <v>0</v>
      </c>
      <c r="CH71" s="21">
        <f t="shared" si="56"/>
        <v>0</v>
      </c>
      <c r="CI71" s="27" t="s">
        <v>165</v>
      </c>
      <c r="CJ71" s="21">
        <f t="shared" si="57"/>
        <v>0</v>
      </c>
      <c r="CK71" s="21">
        <f t="shared" si="58"/>
        <v>0</v>
      </c>
      <c r="CL71" s="21">
        <f t="shared" si="59"/>
        <v>0</v>
      </c>
      <c r="CM71" s="21">
        <f t="shared" si="60"/>
        <v>1</v>
      </c>
      <c r="CN71" s="27" t="s">
        <v>135</v>
      </c>
      <c r="CO71" s="21">
        <f t="shared" si="61"/>
        <v>1</v>
      </c>
      <c r="CP71" s="21">
        <f t="shared" si="62"/>
        <v>0</v>
      </c>
      <c r="CQ71" s="21">
        <f t="shared" si="63"/>
        <v>0</v>
      </c>
      <c r="CR71" s="21">
        <f t="shared" si="64"/>
        <v>0</v>
      </c>
      <c r="CS71" s="21">
        <f t="shared" si="65"/>
        <v>0</v>
      </c>
      <c r="CT71" s="28" t="s">
        <v>136</v>
      </c>
      <c r="CU71" s="28" t="s">
        <v>136</v>
      </c>
      <c r="CV71" s="28" t="s">
        <v>139</v>
      </c>
      <c r="CW71" s="28" t="s">
        <v>139</v>
      </c>
      <c r="CX71" s="16">
        <f t="shared" si="66"/>
        <v>12</v>
      </c>
      <c r="CY71" s="28" t="s">
        <v>136</v>
      </c>
      <c r="CZ71" s="30" t="s">
        <v>136</v>
      </c>
      <c r="DA71" s="30" t="s">
        <v>139</v>
      </c>
      <c r="DB71" s="30" t="s">
        <v>139</v>
      </c>
      <c r="DC71" s="29">
        <v>4.0</v>
      </c>
      <c r="DD71" s="16">
        <f t="shared" si="67"/>
        <v>16</v>
      </c>
      <c r="DE71" s="29">
        <v>3.0</v>
      </c>
      <c r="DF71" s="29">
        <v>2.0</v>
      </c>
      <c r="DG71" s="29">
        <v>1.0</v>
      </c>
      <c r="DH71" s="29">
        <v>1.0</v>
      </c>
      <c r="DI71" s="29">
        <v>1.0</v>
      </c>
      <c r="DJ71" s="29">
        <v>2.0</v>
      </c>
      <c r="DK71" s="16">
        <f t="shared" si="68"/>
        <v>10</v>
      </c>
      <c r="DL71" s="28" t="s">
        <v>138</v>
      </c>
      <c r="DM71" s="28" t="s">
        <v>136</v>
      </c>
      <c r="DN71" s="28" t="s">
        <v>136</v>
      </c>
      <c r="DO71" s="35">
        <v>3.0</v>
      </c>
      <c r="DP71" s="28" t="s">
        <v>139</v>
      </c>
      <c r="DQ71" s="16">
        <f t="shared" si="69"/>
        <v>18</v>
      </c>
      <c r="DR71" s="28" t="s">
        <v>136</v>
      </c>
      <c r="DS71" s="28" t="s">
        <v>136</v>
      </c>
      <c r="DT71" s="28" t="s">
        <v>139</v>
      </c>
      <c r="DU71" s="28" t="s">
        <v>139</v>
      </c>
      <c r="DV71" s="28" t="s">
        <v>139</v>
      </c>
      <c r="DW71" s="25">
        <f t="shared" si="70"/>
        <v>14</v>
      </c>
      <c r="DX71" s="28" t="s">
        <v>138</v>
      </c>
      <c r="DY71" s="27" t="s">
        <v>136</v>
      </c>
      <c r="DZ71" s="27" t="s">
        <v>139</v>
      </c>
      <c r="EA71" s="27" t="s">
        <v>138</v>
      </c>
      <c r="EB71" s="27" t="s">
        <v>138</v>
      </c>
      <c r="EC71" s="26">
        <v>16.0</v>
      </c>
      <c r="ED71" s="16">
        <f t="shared" si="71"/>
        <v>86</v>
      </c>
    </row>
    <row r="72" ht="15.75" customHeight="1">
      <c r="A72" s="36" t="s">
        <v>125</v>
      </c>
      <c r="B72" s="16">
        <f t="shared" si="1"/>
        <v>1</v>
      </c>
      <c r="C72" s="17" t="s">
        <v>37</v>
      </c>
      <c r="D72" s="35">
        <v>21.0</v>
      </c>
      <c r="E72" s="16">
        <f t="shared" si="2"/>
        <v>0</v>
      </c>
      <c r="F72" s="16">
        <f t="shared" si="72"/>
        <v>1</v>
      </c>
      <c r="G72" s="16">
        <f t="shared" si="3"/>
        <v>0</v>
      </c>
      <c r="H72" s="16">
        <f t="shared" si="4"/>
        <v>0</v>
      </c>
      <c r="I72" s="35" t="s">
        <v>11</v>
      </c>
      <c r="J72" s="16">
        <f t="shared" si="5"/>
        <v>0</v>
      </c>
      <c r="K72" s="16">
        <f t="shared" si="6"/>
        <v>0</v>
      </c>
      <c r="L72" s="16">
        <f t="shared" si="7"/>
        <v>1</v>
      </c>
      <c r="M72" s="16">
        <f t="shared" si="8"/>
        <v>0</v>
      </c>
      <c r="N72" s="16">
        <f t="shared" si="9"/>
        <v>0</v>
      </c>
      <c r="O72" s="36">
        <v>20000.0</v>
      </c>
      <c r="P72" s="21">
        <f t="shared" si="10"/>
        <v>0</v>
      </c>
      <c r="Q72" s="21">
        <f t="shared" si="11"/>
        <v>1</v>
      </c>
      <c r="R72" s="21">
        <f t="shared" si="12"/>
        <v>0</v>
      </c>
      <c r="S72" s="21">
        <f t="shared" si="13"/>
        <v>0</v>
      </c>
      <c r="T72" s="37" t="s">
        <v>159</v>
      </c>
      <c r="U72" s="21">
        <f t="shared" si="14"/>
        <v>0</v>
      </c>
      <c r="V72" s="37">
        <v>0.0</v>
      </c>
      <c r="W72" s="37">
        <v>0.0</v>
      </c>
      <c r="X72" s="37">
        <v>0.0</v>
      </c>
      <c r="Y72" s="36" t="s">
        <v>27</v>
      </c>
      <c r="Z72" s="21">
        <f t="shared" si="15"/>
        <v>0</v>
      </c>
      <c r="AA72" s="21">
        <f t="shared" si="16"/>
        <v>0</v>
      </c>
      <c r="AB72" s="21">
        <f t="shared" si="17"/>
        <v>1</v>
      </c>
      <c r="AC72" s="21">
        <f t="shared" si="18"/>
        <v>0</v>
      </c>
      <c r="AD72" s="21">
        <f t="shared" si="19"/>
        <v>0</v>
      </c>
      <c r="AE72" s="36" t="s">
        <v>161</v>
      </c>
      <c r="AF72" s="21">
        <f t="shared" si="20"/>
        <v>0</v>
      </c>
      <c r="AG72" s="21">
        <f t="shared" si="21"/>
        <v>0</v>
      </c>
      <c r="AH72" s="21">
        <f t="shared" si="22"/>
        <v>0</v>
      </c>
      <c r="AI72" s="21">
        <f t="shared" si="23"/>
        <v>1</v>
      </c>
      <c r="AJ72" s="36" t="s">
        <v>171</v>
      </c>
      <c r="AK72" s="21">
        <f t="shared" si="24"/>
        <v>0</v>
      </c>
      <c r="AL72" s="21">
        <f t="shared" si="25"/>
        <v>0</v>
      </c>
      <c r="AM72" s="21">
        <f t="shared" si="26"/>
        <v>0</v>
      </c>
      <c r="AN72" s="21">
        <f t="shared" si="27"/>
        <v>1</v>
      </c>
      <c r="AO72" s="27" t="s">
        <v>37</v>
      </c>
      <c r="AP72" s="21">
        <f t="shared" si="28"/>
        <v>1</v>
      </c>
      <c r="AQ72" s="21">
        <f t="shared" si="29"/>
        <v>0</v>
      </c>
      <c r="AR72" s="21">
        <f t="shared" si="30"/>
        <v>0</v>
      </c>
      <c r="AS72" s="21">
        <f t="shared" si="31"/>
        <v>0</v>
      </c>
      <c r="AT72" s="21">
        <f t="shared" si="32"/>
        <v>0</v>
      </c>
      <c r="AU72" s="21">
        <f t="shared" si="73"/>
        <v>0</v>
      </c>
      <c r="AV72" s="27" t="s">
        <v>130</v>
      </c>
      <c r="AW72" s="21">
        <f t="shared" si="33"/>
        <v>1</v>
      </c>
      <c r="AX72" s="21">
        <f t="shared" si="34"/>
        <v>0</v>
      </c>
      <c r="AY72" s="21">
        <f t="shared" si="35"/>
        <v>0</v>
      </c>
      <c r="AZ72" s="21">
        <f t="shared" si="36"/>
        <v>0</v>
      </c>
      <c r="BA72" s="38" t="s">
        <v>188</v>
      </c>
      <c r="BB72" s="21">
        <f t="shared" si="37"/>
        <v>0</v>
      </c>
      <c r="BC72" s="21">
        <f t="shared" si="38"/>
        <v>0</v>
      </c>
      <c r="BD72" s="21">
        <f t="shared" si="39"/>
        <v>0</v>
      </c>
      <c r="BE72" s="21">
        <f t="shared" si="40"/>
        <v>1</v>
      </c>
      <c r="BF72" s="27" t="s">
        <v>138</v>
      </c>
      <c r="BG72" s="21">
        <f t="shared" si="41"/>
        <v>0</v>
      </c>
      <c r="BH72" s="21">
        <f t="shared" si="42"/>
        <v>0</v>
      </c>
      <c r="BI72" s="21">
        <f t="shared" si="43"/>
        <v>1</v>
      </c>
      <c r="BJ72" s="27" t="s">
        <v>167</v>
      </c>
      <c r="BK72" s="21">
        <f t="shared" si="44"/>
        <v>0</v>
      </c>
      <c r="BL72" s="21">
        <f t="shared" si="45"/>
        <v>0</v>
      </c>
      <c r="BM72" s="21">
        <f t="shared" si="46"/>
        <v>1</v>
      </c>
      <c r="BN72" s="29" t="s">
        <v>59</v>
      </c>
      <c r="BO72" s="21">
        <f t="shared" si="47"/>
        <v>1</v>
      </c>
      <c r="BP72" s="21">
        <f t="shared" si="48"/>
        <v>0</v>
      </c>
      <c r="BQ72" s="21">
        <f t="shared" si="49"/>
        <v>0</v>
      </c>
      <c r="BR72" s="21">
        <f t="shared" si="50"/>
        <v>0</v>
      </c>
      <c r="BS72" s="21">
        <f t="shared" si="51"/>
        <v>0</v>
      </c>
      <c r="BT72" s="29">
        <v>0.0</v>
      </c>
      <c r="BU72" s="29">
        <v>0.0</v>
      </c>
      <c r="BV72" s="29">
        <v>0.0</v>
      </c>
      <c r="BW72" s="29">
        <v>0.0</v>
      </c>
      <c r="BX72" s="29">
        <v>0.0</v>
      </c>
      <c r="BY72" s="29">
        <v>1.0</v>
      </c>
      <c r="BZ72" s="29">
        <v>1.0</v>
      </c>
      <c r="CA72" s="29">
        <v>0.0</v>
      </c>
      <c r="CB72" s="29">
        <v>1.0</v>
      </c>
      <c r="CC72" s="27" t="s">
        <v>168</v>
      </c>
      <c r="CD72" s="21">
        <f t="shared" si="52"/>
        <v>1</v>
      </c>
      <c r="CE72" s="21">
        <f t="shared" si="53"/>
        <v>0</v>
      </c>
      <c r="CF72" s="21">
        <f t="shared" si="54"/>
        <v>0</v>
      </c>
      <c r="CG72" s="21">
        <f t="shared" si="55"/>
        <v>0</v>
      </c>
      <c r="CH72" s="21">
        <f t="shared" si="56"/>
        <v>0</v>
      </c>
      <c r="CI72" s="27" t="s">
        <v>169</v>
      </c>
      <c r="CJ72" s="21">
        <f t="shared" si="57"/>
        <v>0</v>
      </c>
      <c r="CK72" s="21">
        <f t="shared" si="58"/>
        <v>0</v>
      </c>
      <c r="CL72" s="21">
        <f t="shared" si="59"/>
        <v>0</v>
      </c>
      <c r="CM72" s="21">
        <f t="shared" si="60"/>
        <v>1</v>
      </c>
      <c r="CN72" s="27" t="s">
        <v>170</v>
      </c>
      <c r="CO72" s="21">
        <f t="shared" si="61"/>
        <v>0</v>
      </c>
      <c r="CP72" s="21">
        <f t="shared" si="62"/>
        <v>1</v>
      </c>
      <c r="CQ72" s="21">
        <f t="shared" si="63"/>
        <v>0</v>
      </c>
      <c r="CR72" s="21">
        <f t="shared" si="64"/>
        <v>0</v>
      </c>
      <c r="CS72" s="21">
        <f t="shared" si="65"/>
        <v>0</v>
      </c>
      <c r="CT72" s="28" t="s">
        <v>136</v>
      </c>
      <c r="CU72" s="28" t="s">
        <v>138</v>
      </c>
      <c r="CV72" s="28" t="s">
        <v>136</v>
      </c>
      <c r="CW72" s="29">
        <v>4.0</v>
      </c>
      <c r="CX72" s="16">
        <f t="shared" si="66"/>
        <v>17</v>
      </c>
      <c r="CY72" s="28" t="s">
        <v>136</v>
      </c>
      <c r="CZ72" s="30" t="s">
        <v>138</v>
      </c>
      <c r="DA72" s="30" t="s">
        <v>136</v>
      </c>
      <c r="DB72" s="30">
        <v>4.0</v>
      </c>
      <c r="DC72" s="29">
        <v>4.0</v>
      </c>
      <c r="DD72" s="16">
        <f t="shared" si="67"/>
        <v>21</v>
      </c>
      <c r="DE72" s="28" t="s">
        <v>138</v>
      </c>
      <c r="DF72" s="28" t="s">
        <v>138</v>
      </c>
      <c r="DG72" s="28" t="s">
        <v>137</v>
      </c>
      <c r="DH72" s="28">
        <v>4.0</v>
      </c>
      <c r="DI72" s="28" t="s">
        <v>137</v>
      </c>
      <c r="DJ72" s="28" t="s">
        <v>138</v>
      </c>
      <c r="DK72" s="16">
        <f t="shared" si="68"/>
        <v>25</v>
      </c>
      <c r="DL72" s="28" t="s">
        <v>139</v>
      </c>
      <c r="DM72" s="29">
        <v>2.0</v>
      </c>
      <c r="DN72" s="29">
        <v>1.0</v>
      </c>
      <c r="DO72" s="29">
        <v>2.0</v>
      </c>
      <c r="DP72" s="29">
        <v>2.0</v>
      </c>
      <c r="DQ72" s="16">
        <f t="shared" si="69"/>
        <v>9</v>
      </c>
      <c r="DR72" s="28" t="s">
        <v>136</v>
      </c>
      <c r="DS72" s="28" t="s">
        <v>139</v>
      </c>
      <c r="DT72" s="28" t="s">
        <v>137</v>
      </c>
      <c r="DU72" s="28" t="s">
        <v>139</v>
      </c>
      <c r="DV72" s="28" t="s">
        <v>136</v>
      </c>
      <c r="DW72" s="25">
        <f t="shared" si="70"/>
        <v>15</v>
      </c>
      <c r="DX72" s="28" t="s">
        <v>136</v>
      </c>
      <c r="DY72" s="27" t="s">
        <v>138</v>
      </c>
      <c r="DZ72" s="27" t="s">
        <v>140</v>
      </c>
      <c r="EA72" s="27" t="s">
        <v>140</v>
      </c>
      <c r="EB72" s="27" t="s">
        <v>139</v>
      </c>
      <c r="EC72" s="26">
        <v>16.0</v>
      </c>
      <c r="ED72" s="16">
        <f t="shared" si="71"/>
        <v>103</v>
      </c>
    </row>
    <row r="73" ht="15.75" customHeight="1">
      <c r="A73" s="36" t="s">
        <v>125</v>
      </c>
      <c r="B73" s="16">
        <f t="shared" si="1"/>
        <v>1</v>
      </c>
      <c r="C73" s="17" t="s">
        <v>37</v>
      </c>
      <c r="D73" s="35">
        <v>21.0</v>
      </c>
      <c r="E73" s="16">
        <f t="shared" si="2"/>
        <v>0</v>
      </c>
      <c r="F73" s="16">
        <f t="shared" si="72"/>
        <v>1</v>
      </c>
      <c r="G73" s="16">
        <f t="shared" si="3"/>
        <v>0</v>
      </c>
      <c r="H73" s="16">
        <f t="shared" si="4"/>
        <v>0</v>
      </c>
      <c r="I73" s="35" t="s">
        <v>11</v>
      </c>
      <c r="J73" s="16">
        <f t="shared" si="5"/>
        <v>0</v>
      </c>
      <c r="K73" s="16">
        <f t="shared" si="6"/>
        <v>0</v>
      </c>
      <c r="L73" s="16">
        <f t="shared" si="7"/>
        <v>1</v>
      </c>
      <c r="M73" s="16">
        <f t="shared" si="8"/>
        <v>0</v>
      </c>
      <c r="N73" s="16">
        <f t="shared" si="9"/>
        <v>0</v>
      </c>
      <c r="O73" s="36">
        <v>20000.0</v>
      </c>
      <c r="P73" s="21">
        <f t="shared" si="10"/>
        <v>0</v>
      </c>
      <c r="Q73" s="21">
        <f t="shared" si="11"/>
        <v>1</v>
      </c>
      <c r="R73" s="21">
        <f t="shared" si="12"/>
        <v>0</v>
      </c>
      <c r="S73" s="21">
        <f t="shared" si="13"/>
        <v>0</v>
      </c>
      <c r="T73" s="37" t="s">
        <v>159</v>
      </c>
      <c r="U73" s="21">
        <f t="shared" si="14"/>
        <v>0</v>
      </c>
      <c r="V73" s="37">
        <v>0.0</v>
      </c>
      <c r="W73" s="37">
        <v>0.0</v>
      </c>
      <c r="X73" s="37">
        <v>0.0</v>
      </c>
      <c r="Y73" s="36" t="s">
        <v>27</v>
      </c>
      <c r="Z73" s="21">
        <f t="shared" si="15"/>
        <v>0</v>
      </c>
      <c r="AA73" s="21">
        <f t="shared" si="16"/>
        <v>0</v>
      </c>
      <c r="AB73" s="21">
        <f t="shared" si="17"/>
        <v>1</v>
      </c>
      <c r="AC73" s="21">
        <f t="shared" si="18"/>
        <v>0</v>
      </c>
      <c r="AD73" s="21">
        <f t="shared" si="19"/>
        <v>0</v>
      </c>
      <c r="AE73" s="36" t="s">
        <v>31</v>
      </c>
      <c r="AF73" s="21">
        <f t="shared" si="20"/>
        <v>1</v>
      </c>
      <c r="AG73" s="21">
        <f t="shared" si="21"/>
        <v>0</v>
      </c>
      <c r="AH73" s="21">
        <f t="shared" si="22"/>
        <v>0</v>
      </c>
      <c r="AI73" s="21">
        <f t="shared" si="23"/>
        <v>0</v>
      </c>
      <c r="AJ73" s="36" t="s">
        <v>171</v>
      </c>
      <c r="AK73" s="21">
        <f t="shared" si="24"/>
        <v>0</v>
      </c>
      <c r="AL73" s="21">
        <f t="shared" si="25"/>
        <v>0</v>
      </c>
      <c r="AM73" s="21">
        <f t="shared" si="26"/>
        <v>0</v>
      </c>
      <c r="AN73" s="21">
        <f t="shared" si="27"/>
        <v>1</v>
      </c>
      <c r="AO73" s="27" t="s">
        <v>37</v>
      </c>
      <c r="AP73" s="21">
        <f t="shared" si="28"/>
        <v>1</v>
      </c>
      <c r="AQ73" s="21">
        <f t="shared" si="29"/>
        <v>0</v>
      </c>
      <c r="AR73" s="21">
        <f t="shared" si="30"/>
        <v>0</v>
      </c>
      <c r="AS73" s="21">
        <f t="shared" si="31"/>
        <v>0</v>
      </c>
      <c r="AT73" s="21">
        <f t="shared" si="32"/>
        <v>0</v>
      </c>
      <c r="AU73" s="21">
        <f t="shared" si="73"/>
        <v>0</v>
      </c>
      <c r="AV73" s="27" t="s">
        <v>163</v>
      </c>
      <c r="AW73" s="21">
        <f t="shared" si="33"/>
        <v>0</v>
      </c>
      <c r="AX73" s="21">
        <f t="shared" si="34"/>
        <v>0</v>
      </c>
      <c r="AY73" s="21">
        <f t="shared" si="35"/>
        <v>0</v>
      </c>
      <c r="AZ73" s="21">
        <f t="shared" si="36"/>
        <v>1</v>
      </c>
      <c r="BA73" s="38" t="s">
        <v>37</v>
      </c>
      <c r="BB73" s="21">
        <f t="shared" si="37"/>
        <v>0</v>
      </c>
      <c r="BC73" s="21">
        <f t="shared" si="38"/>
        <v>1</v>
      </c>
      <c r="BD73" s="21">
        <f t="shared" si="39"/>
        <v>0</v>
      </c>
      <c r="BE73" s="21">
        <f t="shared" si="40"/>
        <v>0</v>
      </c>
      <c r="BF73" s="27">
        <v>5.0</v>
      </c>
      <c r="BG73" s="21">
        <f t="shared" si="41"/>
        <v>0</v>
      </c>
      <c r="BH73" s="21">
        <f t="shared" si="42"/>
        <v>1</v>
      </c>
      <c r="BI73" s="21">
        <f t="shared" si="43"/>
        <v>0</v>
      </c>
      <c r="BJ73" s="29">
        <v>800.0</v>
      </c>
      <c r="BK73" s="21">
        <f t="shared" si="44"/>
        <v>1</v>
      </c>
      <c r="BL73" s="21">
        <f t="shared" si="45"/>
        <v>0</v>
      </c>
      <c r="BM73" s="21">
        <f t="shared" si="46"/>
        <v>0</v>
      </c>
      <c r="BN73" s="29" t="s">
        <v>132</v>
      </c>
      <c r="BO73" s="21">
        <f t="shared" si="47"/>
        <v>0</v>
      </c>
      <c r="BP73" s="21">
        <f t="shared" si="48"/>
        <v>0</v>
      </c>
      <c r="BQ73" s="21">
        <f t="shared" si="49"/>
        <v>1</v>
      </c>
      <c r="BR73" s="21">
        <f t="shared" si="50"/>
        <v>0</v>
      </c>
      <c r="BS73" s="21">
        <f t="shared" si="51"/>
        <v>0</v>
      </c>
      <c r="BT73" s="29">
        <v>1.0</v>
      </c>
      <c r="BU73" s="29">
        <v>0.0</v>
      </c>
      <c r="BV73" s="29">
        <v>0.0</v>
      </c>
      <c r="BW73" s="29">
        <v>0.0</v>
      </c>
      <c r="BX73" s="29">
        <v>0.0</v>
      </c>
      <c r="BY73" s="29">
        <v>1.0</v>
      </c>
      <c r="BZ73" s="29">
        <v>0.0</v>
      </c>
      <c r="CA73" s="29">
        <v>0.0</v>
      </c>
      <c r="CB73" s="29">
        <v>1.0</v>
      </c>
      <c r="CC73" s="27" t="s">
        <v>164</v>
      </c>
      <c r="CD73" s="21">
        <f t="shared" si="52"/>
        <v>0</v>
      </c>
      <c r="CE73" s="21">
        <f t="shared" si="53"/>
        <v>0</v>
      </c>
      <c r="CF73" s="21">
        <f t="shared" si="54"/>
        <v>1</v>
      </c>
      <c r="CG73" s="21">
        <f t="shared" si="55"/>
        <v>0</v>
      </c>
      <c r="CH73" s="21">
        <f t="shared" si="56"/>
        <v>0</v>
      </c>
      <c r="CI73" s="27" t="s">
        <v>80</v>
      </c>
      <c r="CJ73" s="21">
        <f t="shared" si="57"/>
        <v>1</v>
      </c>
      <c r="CK73" s="21">
        <f t="shared" si="58"/>
        <v>0</v>
      </c>
      <c r="CL73" s="21">
        <f t="shared" si="59"/>
        <v>0</v>
      </c>
      <c r="CM73" s="21">
        <f t="shared" si="60"/>
        <v>0</v>
      </c>
      <c r="CN73" s="27" t="s">
        <v>170</v>
      </c>
      <c r="CO73" s="21">
        <f t="shared" si="61"/>
        <v>0</v>
      </c>
      <c r="CP73" s="21">
        <f t="shared" si="62"/>
        <v>1</v>
      </c>
      <c r="CQ73" s="21">
        <f t="shared" si="63"/>
        <v>0</v>
      </c>
      <c r="CR73" s="21">
        <f t="shared" si="64"/>
        <v>0</v>
      </c>
      <c r="CS73" s="21">
        <f t="shared" si="65"/>
        <v>0</v>
      </c>
      <c r="CT73" s="29">
        <v>3.0</v>
      </c>
      <c r="CU73" s="29">
        <v>4.0</v>
      </c>
      <c r="CV73" s="28" t="s">
        <v>138</v>
      </c>
      <c r="CW73" s="29">
        <v>3.0</v>
      </c>
      <c r="CX73" s="16">
        <f t="shared" si="66"/>
        <v>15</v>
      </c>
      <c r="CY73" s="28">
        <v>3.0</v>
      </c>
      <c r="CZ73" s="30">
        <v>4.0</v>
      </c>
      <c r="DA73" s="30" t="s">
        <v>138</v>
      </c>
      <c r="DB73" s="30">
        <v>3.0</v>
      </c>
      <c r="DC73" s="28" t="s">
        <v>138</v>
      </c>
      <c r="DD73" s="16">
        <f t="shared" si="67"/>
        <v>20</v>
      </c>
      <c r="DE73" s="28" t="s">
        <v>136</v>
      </c>
      <c r="DF73" s="28" t="s">
        <v>136</v>
      </c>
      <c r="DG73" s="28" t="s">
        <v>136</v>
      </c>
      <c r="DH73" s="29">
        <v>4.0</v>
      </c>
      <c r="DI73" s="28" t="s">
        <v>138</v>
      </c>
      <c r="DJ73" s="28">
        <v>4.0</v>
      </c>
      <c r="DK73" s="16">
        <f t="shared" si="68"/>
        <v>25</v>
      </c>
      <c r="DL73" s="28" t="s">
        <v>136</v>
      </c>
      <c r="DM73" s="28" t="s">
        <v>138</v>
      </c>
      <c r="DN73" s="28" t="s">
        <v>138</v>
      </c>
      <c r="DO73" s="28" t="s">
        <v>136</v>
      </c>
      <c r="DP73" s="28" t="s">
        <v>136</v>
      </c>
      <c r="DQ73" s="16">
        <f t="shared" si="69"/>
        <v>22</v>
      </c>
      <c r="DR73" s="28" t="s">
        <v>138</v>
      </c>
      <c r="DS73" s="28" t="s">
        <v>140</v>
      </c>
      <c r="DT73" s="28" t="s">
        <v>140</v>
      </c>
      <c r="DU73" s="28" t="s">
        <v>140</v>
      </c>
      <c r="DV73" s="28" t="s">
        <v>139</v>
      </c>
      <c r="DW73" s="25">
        <f t="shared" si="70"/>
        <v>10</v>
      </c>
      <c r="DX73" s="28" t="s">
        <v>139</v>
      </c>
      <c r="DY73" s="27" t="s">
        <v>136</v>
      </c>
      <c r="DZ73" s="27" t="s">
        <v>136</v>
      </c>
      <c r="EA73" s="27" t="s">
        <v>139</v>
      </c>
      <c r="EB73" s="27" t="s">
        <v>139</v>
      </c>
      <c r="EC73" s="26">
        <v>14.0</v>
      </c>
      <c r="ED73" s="16">
        <f t="shared" si="71"/>
        <v>106</v>
      </c>
    </row>
    <row r="74" ht="15.75" customHeight="1">
      <c r="A74" s="36" t="s">
        <v>125</v>
      </c>
      <c r="B74" s="16">
        <f t="shared" si="1"/>
        <v>1</v>
      </c>
      <c r="C74" s="17" t="s">
        <v>37</v>
      </c>
      <c r="D74" s="35">
        <v>40.0</v>
      </c>
      <c r="E74" s="16">
        <f t="shared" si="2"/>
        <v>0</v>
      </c>
      <c r="F74" s="16">
        <f t="shared" si="72"/>
        <v>0</v>
      </c>
      <c r="G74" s="16">
        <f t="shared" si="3"/>
        <v>1</v>
      </c>
      <c r="H74" s="16">
        <f t="shared" si="4"/>
        <v>0</v>
      </c>
      <c r="I74" s="35" t="s">
        <v>11</v>
      </c>
      <c r="J74" s="16">
        <f t="shared" si="5"/>
        <v>0</v>
      </c>
      <c r="K74" s="16">
        <f t="shared" si="6"/>
        <v>0</v>
      </c>
      <c r="L74" s="16">
        <f t="shared" si="7"/>
        <v>1</v>
      </c>
      <c r="M74" s="16">
        <f t="shared" si="8"/>
        <v>0</v>
      </c>
      <c r="N74" s="16">
        <f t="shared" si="9"/>
        <v>0</v>
      </c>
      <c r="O74" s="36">
        <v>10000.0</v>
      </c>
      <c r="P74" s="21">
        <f t="shared" si="10"/>
        <v>1</v>
      </c>
      <c r="Q74" s="21">
        <f t="shared" si="11"/>
        <v>0</v>
      </c>
      <c r="R74" s="21">
        <f t="shared" si="12"/>
        <v>0</v>
      </c>
      <c r="S74" s="21">
        <f t="shared" si="13"/>
        <v>0</v>
      </c>
      <c r="T74" s="37" t="s">
        <v>127</v>
      </c>
      <c r="U74" s="21">
        <f t="shared" si="14"/>
        <v>1</v>
      </c>
      <c r="V74" s="37">
        <v>0.0</v>
      </c>
      <c r="W74" s="37">
        <v>0.0</v>
      </c>
      <c r="X74" s="37">
        <v>0.0</v>
      </c>
      <c r="Y74" s="36" t="s">
        <v>25</v>
      </c>
      <c r="Z74" s="21">
        <f t="shared" si="15"/>
        <v>1</v>
      </c>
      <c r="AA74" s="21">
        <f t="shared" si="16"/>
        <v>0</v>
      </c>
      <c r="AB74" s="21">
        <f t="shared" si="17"/>
        <v>0</v>
      </c>
      <c r="AC74" s="21">
        <f t="shared" si="18"/>
        <v>0</v>
      </c>
      <c r="AD74" s="21">
        <f t="shared" si="19"/>
        <v>0</v>
      </c>
      <c r="AE74" s="36" t="s">
        <v>31</v>
      </c>
      <c r="AF74" s="21">
        <f t="shared" si="20"/>
        <v>1</v>
      </c>
      <c r="AG74" s="21">
        <f t="shared" si="21"/>
        <v>0</v>
      </c>
      <c r="AH74" s="21">
        <f t="shared" si="22"/>
        <v>0</v>
      </c>
      <c r="AI74" s="21">
        <f t="shared" si="23"/>
        <v>0</v>
      </c>
      <c r="AJ74" s="36" t="s">
        <v>171</v>
      </c>
      <c r="AK74" s="21">
        <f t="shared" si="24"/>
        <v>0</v>
      </c>
      <c r="AL74" s="21">
        <f t="shared" si="25"/>
        <v>0</v>
      </c>
      <c r="AM74" s="21">
        <f t="shared" si="26"/>
        <v>0</v>
      </c>
      <c r="AN74" s="21">
        <f t="shared" si="27"/>
        <v>1</v>
      </c>
      <c r="AO74" s="27" t="s">
        <v>38</v>
      </c>
      <c r="AP74" s="21">
        <f t="shared" si="28"/>
        <v>0</v>
      </c>
      <c r="AQ74" s="21">
        <f t="shared" si="29"/>
        <v>1</v>
      </c>
      <c r="AR74" s="21">
        <f t="shared" si="30"/>
        <v>0</v>
      </c>
      <c r="AS74" s="21">
        <f t="shared" si="31"/>
        <v>0</v>
      </c>
      <c r="AT74" s="21">
        <f t="shared" si="32"/>
        <v>0</v>
      </c>
      <c r="AU74" s="21">
        <f t="shared" si="73"/>
        <v>0</v>
      </c>
      <c r="AV74" s="27" t="s">
        <v>130</v>
      </c>
      <c r="AW74" s="21">
        <f t="shared" si="33"/>
        <v>1</v>
      </c>
      <c r="AX74" s="21">
        <f t="shared" si="34"/>
        <v>0</v>
      </c>
      <c r="AY74" s="21">
        <f t="shared" si="35"/>
        <v>0</v>
      </c>
      <c r="AZ74" s="21">
        <f t="shared" si="36"/>
        <v>0</v>
      </c>
      <c r="BA74" s="39" t="s">
        <v>190</v>
      </c>
      <c r="BB74" s="21">
        <f t="shared" si="37"/>
        <v>0</v>
      </c>
      <c r="BC74" s="21">
        <f t="shared" si="38"/>
        <v>0</v>
      </c>
      <c r="BD74" s="21">
        <f t="shared" si="39"/>
        <v>0</v>
      </c>
      <c r="BE74" s="21">
        <f t="shared" si="40"/>
        <v>1</v>
      </c>
      <c r="BF74" s="27" t="s">
        <v>136</v>
      </c>
      <c r="BG74" s="21">
        <f t="shared" si="41"/>
        <v>0</v>
      </c>
      <c r="BH74" s="21">
        <f t="shared" si="42"/>
        <v>0</v>
      </c>
      <c r="BI74" s="21">
        <f t="shared" si="43"/>
        <v>1</v>
      </c>
      <c r="BJ74" s="29">
        <v>1500.0</v>
      </c>
      <c r="BK74" s="21">
        <f t="shared" si="44"/>
        <v>0</v>
      </c>
      <c r="BL74" s="21">
        <f t="shared" si="45"/>
        <v>1</v>
      </c>
      <c r="BM74" s="21">
        <f t="shared" si="46"/>
        <v>0</v>
      </c>
      <c r="BN74" s="27" t="s">
        <v>151</v>
      </c>
      <c r="BO74" s="21">
        <f t="shared" si="47"/>
        <v>0</v>
      </c>
      <c r="BP74" s="21">
        <f t="shared" si="48"/>
        <v>1</v>
      </c>
      <c r="BQ74" s="21">
        <f t="shared" si="49"/>
        <v>0</v>
      </c>
      <c r="BR74" s="21">
        <f t="shared" si="50"/>
        <v>0</v>
      </c>
      <c r="BS74" s="21">
        <f t="shared" si="51"/>
        <v>0</v>
      </c>
      <c r="BT74" s="29">
        <v>0.0</v>
      </c>
      <c r="BU74" s="29">
        <v>0.0</v>
      </c>
      <c r="BV74" s="29">
        <v>0.0</v>
      </c>
      <c r="BW74" s="29">
        <v>1.0</v>
      </c>
      <c r="BX74" s="29">
        <v>0.0</v>
      </c>
      <c r="BY74" s="29">
        <v>1.0</v>
      </c>
      <c r="BZ74" s="29">
        <v>1.0</v>
      </c>
      <c r="CA74" s="29">
        <v>0.0</v>
      </c>
      <c r="CB74" s="29">
        <v>1.0</v>
      </c>
      <c r="CC74" s="27" t="s">
        <v>168</v>
      </c>
      <c r="CD74" s="21">
        <f t="shared" si="52"/>
        <v>1</v>
      </c>
      <c r="CE74" s="21">
        <f t="shared" si="53"/>
        <v>0</v>
      </c>
      <c r="CF74" s="21">
        <f t="shared" si="54"/>
        <v>0</v>
      </c>
      <c r="CG74" s="21">
        <f t="shared" si="55"/>
        <v>0</v>
      </c>
      <c r="CH74" s="21">
        <f t="shared" si="56"/>
        <v>0</v>
      </c>
      <c r="CI74" s="27" t="s">
        <v>157</v>
      </c>
      <c r="CJ74" s="21">
        <f t="shared" si="57"/>
        <v>0</v>
      </c>
      <c r="CK74" s="21">
        <f t="shared" si="58"/>
        <v>1</v>
      </c>
      <c r="CL74" s="21">
        <f t="shared" si="59"/>
        <v>0</v>
      </c>
      <c r="CM74" s="21">
        <f t="shared" si="60"/>
        <v>0</v>
      </c>
      <c r="CN74" s="27" t="s">
        <v>173</v>
      </c>
      <c r="CO74" s="21">
        <f t="shared" si="61"/>
        <v>0</v>
      </c>
      <c r="CP74" s="21">
        <f t="shared" si="62"/>
        <v>0</v>
      </c>
      <c r="CQ74" s="21">
        <f t="shared" si="63"/>
        <v>1</v>
      </c>
      <c r="CR74" s="21">
        <f t="shared" si="64"/>
        <v>0</v>
      </c>
      <c r="CS74" s="21">
        <f t="shared" si="65"/>
        <v>0</v>
      </c>
      <c r="CT74" s="28" t="s">
        <v>136</v>
      </c>
      <c r="CU74" s="28" t="s">
        <v>138</v>
      </c>
      <c r="CV74" s="28" t="s">
        <v>137</v>
      </c>
      <c r="CW74" s="28" t="s">
        <v>137</v>
      </c>
      <c r="CX74" s="16">
        <f t="shared" si="66"/>
        <v>15</v>
      </c>
      <c r="CY74" s="28" t="s">
        <v>136</v>
      </c>
      <c r="CZ74" s="30" t="s">
        <v>138</v>
      </c>
      <c r="DA74" s="30" t="s">
        <v>137</v>
      </c>
      <c r="DB74" s="30" t="s">
        <v>137</v>
      </c>
      <c r="DC74" s="28" t="s">
        <v>136</v>
      </c>
      <c r="DD74" s="16">
        <f t="shared" si="67"/>
        <v>19</v>
      </c>
      <c r="DE74" s="28" t="s">
        <v>136</v>
      </c>
      <c r="DF74" s="28" t="s">
        <v>136</v>
      </c>
      <c r="DG74" s="29">
        <v>5.0</v>
      </c>
      <c r="DH74" s="28">
        <v>5.0</v>
      </c>
      <c r="DI74" s="29">
        <v>3.0</v>
      </c>
      <c r="DJ74" s="28" t="s">
        <v>139</v>
      </c>
      <c r="DK74" s="16">
        <f t="shared" si="68"/>
        <v>23</v>
      </c>
      <c r="DL74" s="28" t="s">
        <v>136</v>
      </c>
      <c r="DM74" s="28" t="s">
        <v>137</v>
      </c>
      <c r="DN74" s="28" t="s">
        <v>138</v>
      </c>
      <c r="DO74" s="29">
        <v>3.0</v>
      </c>
      <c r="DP74" s="29">
        <v>4.0</v>
      </c>
      <c r="DQ74" s="16">
        <f t="shared" si="69"/>
        <v>19</v>
      </c>
      <c r="DR74" s="28" t="s">
        <v>136</v>
      </c>
      <c r="DS74" s="28" t="s">
        <v>139</v>
      </c>
      <c r="DT74" s="28" t="s">
        <v>140</v>
      </c>
      <c r="DU74" s="28" t="s">
        <v>136</v>
      </c>
      <c r="DV74" s="28" t="s">
        <v>137</v>
      </c>
      <c r="DW74" s="25">
        <f t="shared" si="70"/>
        <v>14</v>
      </c>
      <c r="DX74" s="28" t="s">
        <v>136</v>
      </c>
      <c r="DY74" s="27" t="s">
        <v>138</v>
      </c>
      <c r="DZ74" s="27" t="s">
        <v>137</v>
      </c>
      <c r="EA74" s="27" t="s">
        <v>136</v>
      </c>
      <c r="EB74" s="27" t="s">
        <v>136</v>
      </c>
      <c r="EC74" s="26">
        <v>21.0</v>
      </c>
      <c r="ED74" s="16">
        <f t="shared" si="71"/>
        <v>111</v>
      </c>
    </row>
    <row r="75" ht="15.75" customHeight="1">
      <c r="A75" s="36" t="s">
        <v>125</v>
      </c>
      <c r="B75" s="16">
        <f t="shared" si="1"/>
        <v>1</v>
      </c>
      <c r="C75" s="17" t="s">
        <v>37</v>
      </c>
      <c r="D75" s="35">
        <v>47.0</v>
      </c>
      <c r="E75" s="16">
        <f t="shared" si="2"/>
        <v>0</v>
      </c>
      <c r="F75" s="16">
        <f t="shared" si="72"/>
        <v>0</v>
      </c>
      <c r="G75" s="16">
        <f t="shared" si="3"/>
        <v>1</v>
      </c>
      <c r="H75" s="16">
        <f t="shared" si="4"/>
        <v>0</v>
      </c>
      <c r="I75" s="35" t="s">
        <v>12</v>
      </c>
      <c r="J75" s="16">
        <f t="shared" si="5"/>
        <v>0</v>
      </c>
      <c r="K75" s="16">
        <f t="shared" si="6"/>
        <v>0</v>
      </c>
      <c r="L75" s="16">
        <f t="shared" si="7"/>
        <v>0</v>
      </c>
      <c r="M75" s="16">
        <f t="shared" si="8"/>
        <v>1</v>
      </c>
      <c r="N75" s="16">
        <f t="shared" si="9"/>
        <v>0</v>
      </c>
      <c r="O75" s="36">
        <v>10000.0</v>
      </c>
      <c r="P75" s="21">
        <f t="shared" si="10"/>
        <v>1</v>
      </c>
      <c r="Q75" s="21">
        <f t="shared" si="11"/>
        <v>0</v>
      </c>
      <c r="R75" s="21">
        <f t="shared" si="12"/>
        <v>0</v>
      </c>
      <c r="S75" s="21">
        <f t="shared" si="13"/>
        <v>0</v>
      </c>
      <c r="T75" s="37" t="s">
        <v>127</v>
      </c>
      <c r="U75" s="21">
        <f t="shared" si="14"/>
        <v>1</v>
      </c>
      <c r="V75" s="37">
        <v>0.0</v>
      </c>
      <c r="W75" s="37">
        <v>0.0</v>
      </c>
      <c r="X75" s="37">
        <v>0.0</v>
      </c>
      <c r="Y75" s="36" t="s">
        <v>25</v>
      </c>
      <c r="Z75" s="21">
        <f t="shared" si="15"/>
        <v>1</v>
      </c>
      <c r="AA75" s="21">
        <f t="shared" si="16"/>
        <v>0</v>
      </c>
      <c r="AB75" s="21">
        <f t="shared" si="17"/>
        <v>0</v>
      </c>
      <c r="AC75" s="21">
        <f t="shared" si="18"/>
        <v>0</v>
      </c>
      <c r="AD75" s="21">
        <f t="shared" si="19"/>
        <v>0</v>
      </c>
      <c r="AE75" s="36" t="s">
        <v>32</v>
      </c>
      <c r="AF75" s="21">
        <f t="shared" si="20"/>
        <v>0</v>
      </c>
      <c r="AG75" s="21">
        <f t="shared" si="21"/>
        <v>1</v>
      </c>
      <c r="AH75" s="21">
        <f t="shared" si="22"/>
        <v>0</v>
      </c>
      <c r="AI75" s="21">
        <f t="shared" si="23"/>
        <v>0</v>
      </c>
      <c r="AJ75" s="36" t="s">
        <v>171</v>
      </c>
      <c r="AK75" s="21">
        <f t="shared" si="24"/>
        <v>0</v>
      </c>
      <c r="AL75" s="21">
        <f t="shared" si="25"/>
        <v>0</v>
      </c>
      <c r="AM75" s="21">
        <f t="shared" si="26"/>
        <v>0</v>
      </c>
      <c r="AN75" s="21">
        <f t="shared" si="27"/>
        <v>1</v>
      </c>
      <c r="AO75" s="27" t="s">
        <v>39</v>
      </c>
      <c r="AP75" s="21">
        <f t="shared" si="28"/>
        <v>0</v>
      </c>
      <c r="AQ75" s="21">
        <f t="shared" si="29"/>
        <v>0</v>
      </c>
      <c r="AR75" s="21">
        <f t="shared" si="30"/>
        <v>1</v>
      </c>
      <c r="AS75" s="21">
        <f t="shared" si="31"/>
        <v>0</v>
      </c>
      <c r="AT75" s="21">
        <f t="shared" si="32"/>
        <v>0</v>
      </c>
      <c r="AU75" s="21">
        <f t="shared" si="73"/>
        <v>0</v>
      </c>
      <c r="AV75" s="27" t="s">
        <v>205</v>
      </c>
      <c r="AW75" s="21">
        <f t="shared" si="33"/>
        <v>0</v>
      </c>
      <c r="AX75" s="21">
        <f t="shared" si="34"/>
        <v>0</v>
      </c>
      <c r="AY75" s="21">
        <f t="shared" si="35"/>
        <v>0</v>
      </c>
      <c r="AZ75" s="21">
        <f t="shared" si="36"/>
        <v>1</v>
      </c>
      <c r="BA75" s="27" t="s">
        <v>131</v>
      </c>
      <c r="BB75" s="21">
        <f t="shared" si="37"/>
        <v>1</v>
      </c>
      <c r="BC75" s="21">
        <f t="shared" si="38"/>
        <v>0</v>
      </c>
      <c r="BD75" s="21">
        <f t="shared" si="39"/>
        <v>0</v>
      </c>
      <c r="BE75" s="21">
        <f t="shared" si="40"/>
        <v>0</v>
      </c>
      <c r="BF75" s="27" t="s">
        <v>150</v>
      </c>
      <c r="BG75" s="21">
        <f t="shared" si="41"/>
        <v>0</v>
      </c>
      <c r="BH75" s="21">
        <f t="shared" si="42"/>
        <v>0</v>
      </c>
      <c r="BI75" s="21">
        <f t="shared" si="43"/>
        <v>1</v>
      </c>
      <c r="BJ75" s="29">
        <v>1500.0</v>
      </c>
      <c r="BK75" s="21">
        <f t="shared" si="44"/>
        <v>0</v>
      </c>
      <c r="BL75" s="21">
        <f t="shared" si="45"/>
        <v>1</v>
      </c>
      <c r="BM75" s="21">
        <f t="shared" si="46"/>
        <v>0</v>
      </c>
      <c r="BN75" s="29" t="s">
        <v>156</v>
      </c>
      <c r="BO75" s="21">
        <f t="shared" si="47"/>
        <v>0</v>
      </c>
      <c r="BP75" s="21">
        <f t="shared" si="48"/>
        <v>0</v>
      </c>
      <c r="BQ75" s="21">
        <f t="shared" si="49"/>
        <v>0</v>
      </c>
      <c r="BR75" s="21">
        <f t="shared" si="50"/>
        <v>1</v>
      </c>
      <c r="BS75" s="21">
        <f t="shared" si="51"/>
        <v>0</v>
      </c>
      <c r="BT75" s="29">
        <v>0.0</v>
      </c>
      <c r="BU75" s="29">
        <v>0.0</v>
      </c>
      <c r="BV75" s="29">
        <v>1.0</v>
      </c>
      <c r="BW75" s="29">
        <v>0.0</v>
      </c>
      <c r="BX75" s="29">
        <v>0.0</v>
      </c>
      <c r="BY75" s="29">
        <v>0.0</v>
      </c>
      <c r="BZ75" s="29">
        <v>0.0</v>
      </c>
      <c r="CA75" s="29">
        <v>1.0</v>
      </c>
      <c r="CB75" s="29">
        <v>1.0</v>
      </c>
      <c r="CC75" s="27" t="s">
        <v>176</v>
      </c>
      <c r="CD75" s="21">
        <f t="shared" si="52"/>
        <v>0</v>
      </c>
      <c r="CE75" s="21">
        <f t="shared" si="53"/>
        <v>0</v>
      </c>
      <c r="CF75" s="21">
        <f t="shared" si="54"/>
        <v>0</v>
      </c>
      <c r="CG75" s="21">
        <f t="shared" si="55"/>
        <v>1</v>
      </c>
      <c r="CH75" s="21">
        <f t="shared" si="56"/>
        <v>0</v>
      </c>
      <c r="CI75" s="27" t="s">
        <v>177</v>
      </c>
      <c r="CJ75" s="21">
        <f t="shared" si="57"/>
        <v>1</v>
      </c>
      <c r="CK75" s="21">
        <f t="shared" si="58"/>
        <v>0</v>
      </c>
      <c r="CL75" s="21">
        <f t="shared" si="59"/>
        <v>0</v>
      </c>
      <c r="CM75" s="21">
        <f t="shared" si="60"/>
        <v>0</v>
      </c>
      <c r="CN75" s="27" t="s">
        <v>178</v>
      </c>
      <c r="CO75" s="21">
        <f t="shared" si="61"/>
        <v>0</v>
      </c>
      <c r="CP75" s="21">
        <f t="shared" si="62"/>
        <v>0</v>
      </c>
      <c r="CQ75" s="21">
        <f t="shared" si="63"/>
        <v>0</v>
      </c>
      <c r="CR75" s="21">
        <f t="shared" si="64"/>
        <v>1</v>
      </c>
      <c r="CS75" s="21">
        <f t="shared" si="65"/>
        <v>0</v>
      </c>
      <c r="CT75" s="29">
        <v>4.0</v>
      </c>
      <c r="CU75" s="29">
        <v>4.0</v>
      </c>
      <c r="CV75" s="28" t="s">
        <v>137</v>
      </c>
      <c r="CW75" s="29">
        <v>4.0</v>
      </c>
      <c r="CX75" s="16">
        <f t="shared" si="66"/>
        <v>15</v>
      </c>
      <c r="CY75" s="28">
        <v>4.0</v>
      </c>
      <c r="CZ75" s="30">
        <v>4.0</v>
      </c>
      <c r="DA75" s="30" t="s">
        <v>137</v>
      </c>
      <c r="DB75" s="30">
        <v>4.0</v>
      </c>
      <c r="DC75" s="29">
        <v>5.0</v>
      </c>
      <c r="DD75" s="16">
        <f t="shared" si="67"/>
        <v>20</v>
      </c>
      <c r="DE75" s="28" t="s">
        <v>139</v>
      </c>
      <c r="DF75" s="28" t="s">
        <v>137</v>
      </c>
      <c r="DG75" s="29">
        <v>4.0</v>
      </c>
      <c r="DH75" s="29">
        <v>4.0</v>
      </c>
      <c r="DI75" s="28" t="s">
        <v>136</v>
      </c>
      <c r="DJ75" s="28">
        <v>5.0</v>
      </c>
      <c r="DK75" s="16">
        <f t="shared" si="68"/>
        <v>22</v>
      </c>
      <c r="DL75" s="28" t="s">
        <v>137</v>
      </c>
      <c r="DM75" s="29">
        <v>3.0</v>
      </c>
      <c r="DN75" s="29">
        <v>3.0</v>
      </c>
      <c r="DO75" s="29">
        <v>3.0</v>
      </c>
      <c r="DP75" s="29">
        <v>3.0</v>
      </c>
      <c r="DQ75" s="16">
        <f t="shared" si="69"/>
        <v>15</v>
      </c>
      <c r="DR75" s="28" t="s">
        <v>136</v>
      </c>
      <c r="DS75" s="28" t="s">
        <v>140</v>
      </c>
      <c r="DT75" s="28" t="s">
        <v>137</v>
      </c>
      <c r="DU75" s="28" t="s">
        <v>139</v>
      </c>
      <c r="DV75" s="28" t="s">
        <v>136</v>
      </c>
      <c r="DW75" s="25">
        <f t="shared" si="70"/>
        <v>14</v>
      </c>
      <c r="DX75" s="28" t="s">
        <v>136</v>
      </c>
      <c r="DY75" s="27" t="s">
        <v>136</v>
      </c>
      <c r="DZ75" s="27" t="s">
        <v>136</v>
      </c>
      <c r="EA75" s="27" t="s">
        <v>137</v>
      </c>
      <c r="EB75" s="27" t="s">
        <v>136</v>
      </c>
      <c r="EC75" s="26">
        <v>23.0</v>
      </c>
      <c r="ED75" s="16">
        <f t="shared" si="71"/>
        <v>109</v>
      </c>
    </row>
    <row r="76" ht="15.75" customHeight="1">
      <c r="A76" s="36" t="s">
        <v>125</v>
      </c>
      <c r="B76" s="16">
        <f t="shared" si="1"/>
        <v>1</v>
      </c>
      <c r="C76" s="17" t="s">
        <v>37</v>
      </c>
      <c r="D76" s="35">
        <v>49.0</v>
      </c>
      <c r="E76" s="16">
        <f t="shared" si="2"/>
        <v>0</v>
      </c>
      <c r="F76" s="16">
        <f t="shared" si="72"/>
        <v>0</v>
      </c>
      <c r="G76" s="16">
        <f t="shared" si="3"/>
        <v>1</v>
      </c>
      <c r="H76" s="16">
        <f t="shared" si="4"/>
        <v>0</v>
      </c>
      <c r="I76" s="35" t="s">
        <v>12</v>
      </c>
      <c r="J76" s="16">
        <f t="shared" si="5"/>
        <v>0</v>
      </c>
      <c r="K76" s="16">
        <f t="shared" si="6"/>
        <v>0</v>
      </c>
      <c r="L76" s="16">
        <f t="shared" si="7"/>
        <v>0</v>
      </c>
      <c r="M76" s="16">
        <f t="shared" si="8"/>
        <v>1</v>
      </c>
      <c r="N76" s="16">
        <f t="shared" si="9"/>
        <v>0</v>
      </c>
      <c r="O76" s="36">
        <v>10000.0</v>
      </c>
      <c r="P76" s="21">
        <f t="shared" si="10"/>
        <v>1</v>
      </c>
      <c r="Q76" s="21">
        <f t="shared" si="11"/>
        <v>0</v>
      </c>
      <c r="R76" s="21">
        <f t="shared" si="12"/>
        <v>0</v>
      </c>
      <c r="S76" s="21">
        <f t="shared" si="13"/>
        <v>0</v>
      </c>
      <c r="T76" s="37" t="s">
        <v>127</v>
      </c>
      <c r="U76" s="21">
        <f t="shared" si="14"/>
        <v>1</v>
      </c>
      <c r="V76" s="37">
        <v>0.0</v>
      </c>
      <c r="W76" s="37">
        <v>0.0</v>
      </c>
      <c r="X76" s="37">
        <v>0.0</v>
      </c>
      <c r="Y76" s="36" t="s">
        <v>25</v>
      </c>
      <c r="Z76" s="21">
        <f t="shared" si="15"/>
        <v>1</v>
      </c>
      <c r="AA76" s="21">
        <f t="shared" si="16"/>
        <v>0</v>
      </c>
      <c r="AB76" s="21">
        <f t="shared" si="17"/>
        <v>0</v>
      </c>
      <c r="AC76" s="21">
        <f t="shared" si="18"/>
        <v>0</v>
      </c>
      <c r="AD76" s="21">
        <f t="shared" si="19"/>
        <v>0</v>
      </c>
      <c r="AE76" s="36" t="s">
        <v>31</v>
      </c>
      <c r="AF76" s="21">
        <f t="shared" si="20"/>
        <v>1</v>
      </c>
      <c r="AG76" s="21">
        <f t="shared" si="21"/>
        <v>0</v>
      </c>
      <c r="AH76" s="21">
        <f t="shared" si="22"/>
        <v>0</v>
      </c>
      <c r="AI76" s="21">
        <f t="shared" si="23"/>
        <v>0</v>
      </c>
      <c r="AJ76" s="36" t="s">
        <v>171</v>
      </c>
      <c r="AK76" s="21">
        <f t="shared" si="24"/>
        <v>0</v>
      </c>
      <c r="AL76" s="21">
        <f t="shared" si="25"/>
        <v>0</v>
      </c>
      <c r="AM76" s="21">
        <f t="shared" si="26"/>
        <v>0</v>
      </c>
      <c r="AN76" s="21">
        <f t="shared" si="27"/>
        <v>1</v>
      </c>
      <c r="AO76" s="27" t="s">
        <v>172</v>
      </c>
      <c r="AP76" s="21">
        <f t="shared" si="28"/>
        <v>0</v>
      </c>
      <c r="AQ76" s="21">
        <f t="shared" si="29"/>
        <v>0</v>
      </c>
      <c r="AR76" s="21">
        <f t="shared" si="30"/>
        <v>0</v>
      </c>
      <c r="AS76" s="21">
        <f t="shared" si="31"/>
        <v>0</v>
      </c>
      <c r="AT76" s="21">
        <f t="shared" si="32"/>
        <v>0</v>
      </c>
      <c r="AU76" s="21">
        <f t="shared" si="73"/>
        <v>1</v>
      </c>
      <c r="AV76" s="27" t="s">
        <v>205</v>
      </c>
      <c r="AW76" s="21">
        <f t="shared" si="33"/>
        <v>0</v>
      </c>
      <c r="AX76" s="21">
        <f t="shared" si="34"/>
        <v>0</v>
      </c>
      <c r="AY76" s="21">
        <f t="shared" si="35"/>
        <v>0</v>
      </c>
      <c r="AZ76" s="21">
        <f t="shared" si="36"/>
        <v>1</v>
      </c>
      <c r="BA76" s="27" t="s">
        <v>144</v>
      </c>
      <c r="BB76" s="21">
        <f t="shared" si="37"/>
        <v>0</v>
      </c>
      <c r="BC76" s="21">
        <f t="shared" si="38"/>
        <v>0</v>
      </c>
      <c r="BD76" s="21">
        <f t="shared" si="39"/>
        <v>0</v>
      </c>
      <c r="BE76" s="21">
        <f t="shared" si="40"/>
        <v>1</v>
      </c>
      <c r="BF76" s="27" t="s">
        <v>155</v>
      </c>
      <c r="BG76" s="21">
        <f t="shared" si="41"/>
        <v>0</v>
      </c>
      <c r="BH76" s="21">
        <f t="shared" si="42"/>
        <v>0</v>
      </c>
      <c r="BI76" s="21">
        <f t="shared" si="43"/>
        <v>1</v>
      </c>
      <c r="BJ76" s="27" t="s">
        <v>179</v>
      </c>
      <c r="BK76" s="21">
        <f t="shared" si="44"/>
        <v>0</v>
      </c>
      <c r="BL76" s="21">
        <f t="shared" si="45"/>
        <v>0</v>
      </c>
      <c r="BM76" s="21">
        <f t="shared" si="46"/>
        <v>1</v>
      </c>
      <c r="BN76" s="29" t="s">
        <v>132</v>
      </c>
      <c r="BO76" s="21">
        <f t="shared" si="47"/>
        <v>0</v>
      </c>
      <c r="BP76" s="21">
        <f t="shared" si="48"/>
        <v>0</v>
      </c>
      <c r="BQ76" s="21">
        <f t="shared" si="49"/>
        <v>1</v>
      </c>
      <c r="BR76" s="21">
        <f t="shared" si="50"/>
        <v>0</v>
      </c>
      <c r="BS76" s="21">
        <f t="shared" si="51"/>
        <v>0</v>
      </c>
      <c r="BT76" s="29">
        <v>0.0</v>
      </c>
      <c r="BU76" s="29">
        <v>1.0</v>
      </c>
      <c r="BV76" s="29">
        <v>0.0</v>
      </c>
      <c r="BW76" s="29">
        <v>1.0</v>
      </c>
      <c r="BX76" s="29">
        <v>0.0</v>
      </c>
      <c r="BY76" s="29">
        <v>0.0</v>
      </c>
      <c r="BZ76" s="29">
        <v>0.0</v>
      </c>
      <c r="CA76" s="29">
        <v>0.0</v>
      </c>
      <c r="CB76" s="29">
        <v>0.0</v>
      </c>
      <c r="CC76" s="27" t="s">
        <v>133</v>
      </c>
      <c r="CD76" s="21">
        <f t="shared" si="52"/>
        <v>0</v>
      </c>
      <c r="CE76" s="21">
        <f t="shared" si="53"/>
        <v>1</v>
      </c>
      <c r="CF76" s="21">
        <f t="shared" si="54"/>
        <v>0</v>
      </c>
      <c r="CG76" s="21">
        <f t="shared" si="55"/>
        <v>0</v>
      </c>
      <c r="CH76" s="21">
        <f t="shared" si="56"/>
        <v>0</v>
      </c>
      <c r="CI76" s="27" t="s">
        <v>152</v>
      </c>
      <c r="CJ76" s="21">
        <f t="shared" si="57"/>
        <v>0</v>
      </c>
      <c r="CK76" s="21">
        <f t="shared" si="58"/>
        <v>0</v>
      </c>
      <c r="CL76" s="21">
        <f t="shared" si="59"/>
        <v>0</v>
      </c>
      <c r="CM76" s="21">
        <f t="shared" si="60"/>
        <v>1</v>
      </c>
      <c r="CN76" s="27" t="s">
        <v>135</v>
      </c>
      <c r="CO76" s="21">
        <f t="shared" si="61"/>
        <v>1</v>
      </c>
      <c r="CP76" s="21">
        <f t="shared" si="62"/>
        <v>0</v>
      </c>
      <c r="CQ76" s="21">
        <f t="shared" si="63"/>
        <v>0</v>
      </c>
      <c r="CR76" s="21">
        <f t="shared" si="64"/>
        <v>0</v>
      </c>
      <c r="CS76" s="21">
        <f t="shared" si="65"/>
        <v>0</v>
      </c>
      <c r="CT76" s="28" t="s">
        <v>136</v>
      </c>
      <c r="CU76" s="28" t="s">
        <v>136</v>
      </c>
      <c r="CV76" s="29">
        <v>3.0</v>
      </c>
      <c r="CW76" s="28" t="s">
        <v>136</v>
      </c>
      <c r="CX76" s="16">
        <f t="shared" si="66"/>
        <v>15</v>
      </c>
      <c r="CY76" s="28" t="s">
        <v>136</v>
      </c>
      <c r="CZ76" s="30" t="s">
        <v>136</v>
      </c>
      <c r="DA76" s="30">
        <v>3.0</v>
      </c>
      <c r="DB76" s="30" t="s">
        <v>136</v>
      </c>
      <c r="DC76" s="28" t="s">
        <v>136</v>
      </c>
      <c r="DD76" s="16">
        <f t="shared" si="67"/>
        <v>19</v>
      </c>
      <c r="DE76" s="28" t="s">
        <v>136</v>
      </c>
      <c r="DF76" s="28" t="s">
        <v>136</v>
      </c>
      <c r="DG76" s="29">
        <v>4.0</v>
      </c>
      <c r="DH76" s="28">
        <v>4.0</v>
      </c>
      <c r="DI76" s="29">
        <v>4.0</v>
      </c>
      <c r="DJ76" s="28" t="s">
        <v>139</v>
      </c>
      <c r="DK76" s="16">
        <f t="shared" si="68"/>
        <v>22</v>
      </c>
      <c r="DL76" s="28" t="s">
        <v>138</v>
      </c>
      <c r="DM76" s="28" t="s">
        <v>136</v>
      </c>
      <c r="DN76" s="28" t="s">
        <v>138</v>
      </c>
      <c r="DO76" s="28" t="s">
        <v>138</v>
      </c>
      <c r="DP76" s="28" t="s">
        <v>136</v>
      </c>
      <c r="DQ76" s="16">
        <f t="shared" si="69"/>
        <v>23</v>
      </c>
      <c r="DR76" s="28" t="s">
        <v>136</v>
      </c>
      <c r="DS76" s="28" t="s">
        <v>140</v>
      </c>
      <c r="DT76" s="28" t="s">
        <v>140</v>
      </c>
      <c r="DU76" s="28" t="s">
        <v>139</v>
      </c>
      <c r="DV76" s="28" t="s">
        <v>138</v>
      </c>
      <c r="DW76" s="25">
        <f t="shared" si="70"/>
        <v>13</v>
      </c>
      <c r="DX76" s="28" t="s">
        <v>137</v>
      </c>
      <c r="DY76" s="27" t="s">
        <v>138</v>
      </c>
      <c r="DZ76" s="27" t="s">
        <v>136</v>
      </c>
      <c r="EA76" s="27" t="s">
        <v>138</v>
      </c>
      <c r="EB76" s="27" t="s">
        <v>136</v>
      </c>
      <c r="EC76" s="26">
        <v>21.0</v>
      </c>
      <c r="ED76" s="16">
        <f t="shared" si="71"/>
        <v>113</v>
      </c>
    </row>
    <row r="77" ht="15.75" customHeight="1">
      <c r="A77" s="36" t="s">
        <v>125</v>
      </c>
      <c r="B77" s="16">
        <f t="shared" si="1"/>
        <v>1</v>
      </c>
      <c r="C77" s="17" t="s">
        <v>37</v>
      </c>
      <c r="D77" s="35">
        <v>46.0</v>
      </c>
      <c r="E77" s="16">
        <f t="shared" si="2"/>
        <v>0</v>
      </c>
      <c r="F77" s="16">
        <f t="shared" si="72"/>
        <v>0</v>
      </c>
      <c r="G77" s="16">
        <f t="shared" si="3"/>
        <v>1</v>
      </c>
      <c r="H77" s="16">
        <f t="shared" si="4"/>
        <v>0</v>
      </c>
      <c r="I77" s="35" t="s">
        <v>158</v>
      </c>
      <c r="J77" s="16">
        <f t="shared" si="5"/>
        <v>0</v>
      </c>
      <c r="K77" s="16">
        <f t="shared" si="6"/>
        <v>0</v>
      </c>
      <c r="L77" s="16">
        <f t="shared" si="7"/>
        <v>0</v>
      </c>
      <c r="M77" s="16">
        <f t="shared" si="8"/>
        <v>0</v>
      </c>
      <c r="N77" s="16">
        <f t="shared" si="9"/>
        <v>1</v>
      </c>
      <c r="O77" s="36">
        <v>10000.0</v>
      </c>
      <c r="P77" s="21">
        <f t="shared" si="10"/>
        <v>1</v>
      </c>
      <c r="Q77" s="21">
        <f t="shared" si="11"/>
        <v>0</v>
      </c>
      <c r="R77" s="21">
        <f t="shared" si="12"/>
        <v>0</v>
      </c>
      <c r="S77" s="21">
        <f t="shared" si="13"/>
        <v>0</v>
      </c>
      <c r="T77" s="37" t="s">
        <v>127</v>
      </c>
      <c r="U77" s="21">
        <f t="shared" si="14"/>
        <v>1</v>
      </c>
      <c r="V77" s="37">
        <v>0.0</v>
      </c>
      <c r="W77" s="37">
        <v>0.0</v>
      </c>
      <c r="X77" s="37">
        <v>0.0</v>
      </c>
      <c r="Y77" s="36" t="s">
        <v>25</v>
      </c>
      <c r="Z77" s="21">
        <f t="shared" si="15"/>
        <v>1</v>
      </c>
      <c r="AA77" s="21">
        <f t="shared" si="16"/>
        <v>0</v>
      </c>
      <c r="AB77" s="21">
        <f t="shared" si="17"/>
        <v>0</v>
      </c>
      <c r="AC77" s="21">
        <f t="shared" si="18"/>
        <v>0</v>
      </c>
      <c r="AD77" s="21">
        <f t="shared" si="19"/>
        <v>0</v>
      </c>
      <c r="AE77" s="36" t="s">
        <v>171</v>
      </c>
      <c r="AF77" s="21">
        <f t="shared" si="20"/>
        <v>0</v>
      </c>
      <c r="AG77" s="21">
        <f t="shared" si="21"/>
        <v>0</v>
      </c>
      <c r="AH77" s="21">
        <f t="shared" si="22"/>
        <v>0</v>
      </c>
      <c r="AI77" s="21">
        <f t="shared" si="23"/>
        <v>1</v>
      </c>
      <c r="AJ77" s="36" t="s">
        <v>171</v>
      </c>
      <c r="AK77" s="21">
        <f t="shared" si="24"/>
        <v>0</v>
      </c>
      <c r="AL77" s="21">
        <f t="shared" si="25"/>
        <v>0</v>
      </c>
      <c r="AM77" s="21">
        <f t="shared" si="26"/>
        <v>0</v>
      </c>
      <c r="AN77" s="21">
        <f t="shared" si="27"/>
        <v>1</v>
      </c>
      <c r="AO77" s="27" t="s">
        <v>37</v>
      </c>
      <c r="AP77" s="21">
        <f t="shared" si="28"/>
        <v>1</v>
      </c>
      <c r="AQ77" s="21">
        <f t="shared" si="29"/>
        <v>0</v>
      </c>
      <c r="AR77" s="21">
        <f t="shared" si="30"/>
        <v>0</v>
      </c>
      <c r="AS77" s="21">
        <f t="shared" si="31"/>
        <v>0</v>
      </c>
      <c r="AT77" s="21">
        <f t="shared" si="32"/>
        <v>0</v>
      </c>
      <c r="AU77" s="21">
        <f t="shared" si="73"/>
        <v>0</v>
      </c>
      <c r="AV77" s="27" t="s">
        <v>205</v>
      </c>
      <c r="AW77" s="21">
        <f t="shared" si="33"/>
        <v>0</v>
      </c>
      <c r="AX77" s="21">
        <f t="shared" si="34"/>
        <v>0</v>
      </c>
      <c r="AY77" s="21">
        <f t="shared" si="35"/>
        <v>0</v>
      </c>
      <c r="AZ77" s="21">
        <f t="shared" si="36"/>
        <v>1</v>
      </c>
      <c r="BA77" s="27" t="s">
        <v>175</v>
      </c>
      <c r="BB77" s="21">
        <f t="shared" si="37"/>
        <v>0</v>
      </c>
      <c r="BC77" s="21">
        <f t="shared" si="38"/>
        <v>0</v>
      </c>
      <c r="BD77" s="21">
        <f t="shared" si="39"/>
        <v>0</v>
      </c>
      <c r="BE77" s="21">
        <f t="shared" si="40"/>
        <v>1</v>
      </c>
      <c r="BF77" s="27" t="s">
        <v>150</v>
      </c>
      <c r="BG77" s="21">
        <f t="shared" si="41"/>
        <v>0</v>
      </c>
      <c r="BH77" s="21">
        <f t="shared" si="42"/>
        <v>0</v>
      </c>
      <c r="BI77" s="21">
        <f t="shared" si="43"/>
        <v>1</v>
      </c>
      <c r="BJ77" s="29">
        <v>1500.0</v>
      </c>
      <c r="BK77" s="21">
        <f t="shared" si="44"/>
        <v>0</v>
      </c>
      <c r="BL77" s="21">
        <f t="shared" si="45"/>
        <v>1</v>
      </c>
      <c r="BM77" s="21">
        <f t="shared" si="46"/>
        <v>0</v>
      </c>
      <c r="BN77" s="29" t="s">
        <v>132</v>
      </c>
      <c r="BO77" s="21">
        <f t="shared" si="47"/>
        <v>0</v>
      </c>
      <c r="BP77" s="21">
        <f t="shared" si="48"/>
        <v>0</v>
      </c>
      <c r="BQ77" s="21">
        <f t="shared" si="49"/>
        <v>1</v>
      </c>
      <c r="BR77" s="21">
        <f t="shared" si="50"/>
        <v>0</v>
      </c>
      <c r="BS77" s="21">
        <f t="shared" si="51"/>
        <v>0</v>
      </c>
      <c r="BT77" s="29">
        <v>0.0</v>
      </c>
      <c r="BU77" s="29">
        <v>0.0</v>
      </c>
      <c r="BV77" s="29">
        <v>1.0</v>
      </c>
      <c r="BW77" s="29">
        <v>0.0</v>
      </c>
      <c r="BX77" s="29">
        <v>0.0</v>
      </c>
      <c r="BY77" s="29">
        <v>0.0</v>
      </c>
      <c r="BZ77" s="29">
        <v>0.0</v>
      </c>
      <c r="CA77" s="29">
        <v>0.0</v>
      </c>
      <c r="CB77" s="29">
        <v>1.0</v>
      </c>
      <c r="CC77" s="27" t="s">
        <v>164</v>
      </c>
      <c r="CD77" s="21">
        <f t="shared" si="52"/>
        <v>0</v>
      </c>
      <c r="CE77" s="21">
        <f t="shared" si="53"/>
        <v>0</v>
      </c>
      <c r="CF77" s="21">
        <f t="shared" si="54"/>
        <v>1</v>
      </c>
      <c r="CG77" s="21">
        <f t="shared" si="55"/>
        <v>0</v>
      </c>
      <c r="CH77" s="21">
        <f t="shared" si="56"/>
        <v>0</v>
      </c>
      <c r="CI77" s="27" t="s">
        <v>157</v>
      </c>
      <c r="CJ77" s="21">
        <f t="shared" si="57"/>
        <v>0</v>
      </c>
      <c r="CK77" s="21">
        <f t="shared" si="58"/>
        <v>1</v>
      </c>
      <c r="CL77" s="21">
        <f t="shared" si="59"/>
        <v>0</v>
      </c>
      <c r="CM77" s="21">
        <f t="shared" si="60"/>
        <v>0</v>
      </c>
      <c r="CN77" s="27" t="s">
        <v>170</v>
      </c>
      <c r="CO77" s="21">
        <f t="shared" si="61"/>
        <v>0</v>
      </c>
      <c r="CP77" s="21">
        <f t="shared" si="62"/>
        <v>1</v>
      </c>
      <c r="CQ77" s="21">
        <f t="shared" si="63"/>
        <v>0</v>
      </c>
      <c r="CR77" s="21">
        <f t="shared" si="64"/>
        <v>0</v>
      </c>
      <c r="CS77" s="21">
        <f t="shared" si="65"/>
        <v>0</v>
      </c>
      <c r="CT77" s="28" t="s">
        <v>140</v>
      </c>
      <c r="CU77" s="28" t="s">
        <v>139</v>
      </c>
      <c r="CV77" s="29">
        <v>3.0</v>
      </c>
      <c r="CW77" s="28" t="s">
        <v>139</v>
      </c>
      <c r="CX77" s="16">
        <f t="shared" si="66"/>
        <v>8</v>
      </c>
      <c r="CY77" s="28" t="s">
        <v>140</v>
      </c>
      <c r="CZ77" s="30" t="s">
        <v>139</v>
      </c>
      <c r="DA77" s="30">
        <v>3.0</v>
      </c>
      <c r="DB77" s="30" t="s">
        <v>139</v>
      </c>
      <c r="DC77" s="29">
        <v>5.0</v>
      </c>
      <c r="DD77" s="16">
        <f t="shared" si="67"/>
        <v>13</v>
      </c>
      <c r="DE77" s="29">
        <v>5.0</v>
      </c>
      <c r="DF77" s="28" t="s">
        <v>137</v>
      </c>
      <c r="DG77" s="29">
        <v>4.0</v>
      </c>
      <c r="DH77" s="29">
        <v>4.0</v>
      </c>
      <c r="DI77" s="28" t="s">
        <v>136</v>
      </c>
      <c r="DJ77" s="28">
        <v>4.0</v>
      </c>
      <c r="DK77" s="16">
        <f t="shared" si="68"/>
        <v>24</v>
      </c>
      <c r="DL77" s="28" t="s">
        <v>138</v>
      </c>
      <c r="DM77" s="29">
        <v>3.0</v>
      </c>
      <c r="DN77" s="29">
        <v>4.0</v>
      </c>
      <c r="DO77" s="28" t="s">
        <v>136</v>
      </c>
      <c r="DP77" s="29">
        <v>4.0</v>
      </c>
      <c r="DQ77" s="16">
        <f t="shared" si="69"/>
        <v>20</v>
      </c>
      <c r="DR77" s="28" t="s">
        <v>137</v>
      </c>
      <c r="DS77" s="28" t="s">
        <v>140</v>
      </c>
      <c r="DT77" s="28" t="s">
        <v>139</v>
      </c>
      <c r="DU77" s="28" t="s">
        <v>139</v>
      </c>
      <c r="DV77" s="28" t="s">
        <v>138</v>
      </c>
      <c r="DW77" s="25">
        <f t="shared" si="70"/>
        <v>13</v>
      </c>
      <c r="DX77" s="28" t="s">
        <v>137</v>
      </c>
      <c r="DY77" s="27" t="s">
        <v>136</v>
      </c>
      <c r="DZ77" s="27" t="s">
        <v>139</v>
      </c>
      <c r="EA77" s="27" t="s">
        <v>139</v>
      </c>
      <c r="EB77" s="27" t="s">
        <v>137</v>
      </c>
      <c r="EC77" s="26">
        <v>22.0</v>
      </c>
      <c r="ED77" s="16">
        <f t="shared" si="71"/>
        <v>100</v>
      </c>
    </row>
    <row r="78" ht="15.75" customHeight="1">
      <c r="A78" s="36" t="s">
        <v>125</v>
      </c>
      <c r="B78" s="16">
        <f t="shared" si="1"/>
        <v>1</v>
      </c>
      <c r="C78" s="17" t="s">
        <v>37</v>
      </c>
      <c r="D78" s="35">
        <v>43.0</v>
      </c>
      <c r="E78" s="16">
        <f t="shared" si="2"/>
        <v>0</v>
      </c>
      <c r="F78" s="16">
        <f t="shared" si="72"/>
        <v>0</v>
      </c>
      <c r="G78" s="16">
        <f t="shared" si="3"/>
        <v>1</v>
      </c>
      <c r="H78" s="16">
        <f t="shared" si="4"/>
        <v>0</v>
      </c>
      <c r="I78" s="35" t="s">
        <v>158</v>
      </c>
      <c r="J78" s="16">
        <f t="shared" si="5"/>
        <v>0</v>
      </c>
      <c r="K78" s="16">
        <f t="shared" si="6"/>
        <v>0</v>
      </c>
      <c r="L78" s="16">
        <f t="shared" si="7"/>
        <v>0</v>
      </c>
      <c r="M78" s="16">
        <f t="shared" si="8"/>
        <v>0</v>
      </c>
      <c r="N78" s="16">
        <f t="shared" si="9"/>
        <v>1</v>
      </c>
      <c r="O78" s="36">
        <v>25000.0</v>
      </c>
      <c r="P78" s="21">
        <f t="shared" si="10"/>
        <v>0</v>
      </c>
      <c r="Q78" s="21">
        <f t="shared" si="11"/>
        <v>1</v>
      </c>
      <c r="R78" s="21">
        <f t="shared" si="12"/>
        <v>0</v>
      </c>
      <c r="S78" s="21">
        <f t="shared" si="13"/>
        <v>0</v>
      </c>
      <c r="T78" s="37" t="s">
        <v>127</v>
      </c>
      <c r="U78" s="21">
        <f t="shared" si="14"/>
        <v>1</v>
      </c>
      <c r="V78" s="37">
        <v>0.0</v>
      </c>
      <c r="W78" s="37">
        <v>0.0</v>
      </c>
      <c r="X78" s="37">
        <v>0.0</v>
      </c>
      <c r="Y78" s="37" t="s">
        <v>26</v>
      </c>
      <c r="Z78" s="21">
        <f t="shared" si="15"/>
        <v>0</v>
      </c>
      <c r="AA78" s="21">
        <f t="shared" si="16"/>
        <v>1</v>
      </c>
      <c r="AB78" s="21">
        <f t="shared" si="17"/>
        <v>0</v>
      </c>
      <c r="AC78" s="21">
        <f t="shared" si="18"/>
        <v>0</v>
      </c>
      <c r="AD78" s="21">
        <f t="shared" si="19"/>
        <v>0</v>
      </c>
      <c r="AE78" s="36" t="s">
        <v>171</v>
      </c>
      <c r="AF78" s="21">
        <f t="shared" si="20"/>
        <v>0</v>
      </c>
      <c r="AG78" s="21">
        <f t="shared" si="21"/>
        <v>0</v>
      </c>
      <c r="AH78" s="21">
        <f t="shared" si="22"/>
        <v>0</v>
      </c>
      <c r="AI78" s="21">
        <f t="shared" si="23"/>
        <v>1</v>
      </c>
      <c r="AJ78" s="27" t="s">
        <v>129</v>
      </c>
      <c r="AK78" s="21">
        <f t="shared" si="24"/>
        <v>0</v>
      </c>
      <c r="AL78" s="21">
        <f t="shared" si="25"/>
        <v>1</v>
      </c>
      <c r="AM78" s="21">
        <f t="shared" si="26"/>
        <v>0</v>
      </c>
      <c r="AN78" s="21">
        <f t="shared" si="27"/>
        <v>0</v>
      </c>
      <c r="AO78" s="27" t="s">
        <v>37</v>
      </c>
      <c r="AP78" s="21">
        <f t="shared" si="28"/>
        <v>1</v>
      </c>
      <c r="AQ78" s="21">
        <f t="shared" si="29"/>
        <v>0</v>
      </c>
      <c r="AR78" s="21">
        <f t="shared" si="30"/>
        <v>0</v>
      </c>
      <c r="AS78" s="21">
        <f t="shared" si="31"/>
        <v>0</v>
      </c>
      <c r="AT78" s="21">
        <f t="shared" si="32"/>
        <v>0</v>
      </c>
      <c r="AU78" s="21">
        <f t="shared" si="73"/>
        <v>0</v>
      </c>
      <c r="AV78" s="27" t="s">
        <v>44</v>
      </c>
      <c r="AW78" s="21">
        <f t="shared" si="33"/>
        <v>0</v>
      </c>
      <c r="AX78" s="21">
        <f t="shared" si="34"/>
        <v>1</v>
      </c>
      <c r="AY78" s="21">
        <f t="shared" si="35"/>
        <v>0</v>
      </c>
      <c r="AZ78" s="21">
        <f t="shared" si="36"/>
        <v>0</v>
      </c>
      <c r="BA78" s="27" t="s">
        <v>182</v>
      </c>
      <c r="BB78" s="21">
        <f t="shared" si="37"/>
        <v>0</v>
      </c>
      <c r="BC78" s="21">
        <f t="shared" si="38"/>
        <v>0</v>
      </c>
      <c r="BD78" s="21">
        <f t="shared" si="39"/>
        <v>1</v>
      </c>
      <c r="BE78" s="21">
        <f t="shared" si="40"/>
        <v>0</v>
      </c>
      <c r="BF78" s="27" t="s">
        <v>136</v>
      </c>
      <c r="BG78" s="21">
        <f t="shared" si="41"/>
        <v>0</v>
      </c>
      <c r="BH78" s="21">
        <f t="shared" si="42"/>
        <v>0</v>
      </c>
      <c r="BI78" s="21">
        <f t="shared" si="43"/>
        <v>1</v>
      </c>
      <c r="BJ78" s="29">
        <v>800.0</v>
      </c>
      <c r="BK78" s="21">
        <f t="shared" si="44"/>
        <v>1</v>
      </c>
      <c r="BL78" s="21">
        <f t="shared" si="45"/>
        <v>0</v>
      </c>
      <c r="BM78" s="21">
        <f t="shared" si="46"/>
        <v>0</v>
      </c>
      <c r="BN78" s="29" t="s">
        <v>132</v>
      </c>
      <c r="BO78" s="21">
        <f t="shared" si="47"/>
        <v>0</v>
      </c>
      <c r="BP78" s="21">
        <f t="shared" si="48"/>
        <v>0</v>
      </c>
      <c r="BQ78" s="21">
        <f t="shared" si="49"/>
        <v>1</v>
      </c>
      <c r="BR78" s="21">
        <f t="shared" si="50"/>
        <v>0</v>
      </c>
      <c r="BS78" s="21">
        <f t="shared" si="51"/>
        <v>0</v>
      </c>
      <c r="BT78" s="29">
        <v>0.0</v>
      </c>
      <c r="BU78" s="29">
        <v>1.0</v>
      </c>
      <c r="BV78" s="29">
        <v>0.0</v>
      </c>
      <c r="BW78" s="29">
        <v>0.0</v>
      </c>
      <c r="BX78" s="29">
        <v>0.0</v>
      </c>
      <c r="BY78" s="29">
        <v>1.0</v>
      </c>
      <c r="BZ78" s="29">
        <v>1.0</v>
      </c>
      <c r="CA78" s="29">
        <v>1.0</v>
      </c>
      <c r="CB78" s="29">
        <v>1.0</v>
      </c>
      <c r="CC78" s="27" t="s">
        <v>164</v>
      </c>
      <c r="CD78" s="21">
        <f t="shared" si="52"/>
        <v>0</v>
      </c>
      <c r="CE78" s="21">
        <f t="shared" si="53"/>
        <v>0</v>
      </c>
      <c r="CF78" s="21">
        <f t="shared" si="54"/>
        <v>1</v>
      </c>
      <c r="CG78" s="21">
        <f t="shared" si="55"/>
        <v>0</v>
      </c>
      <c r="CH78" s="21">
        <f t="shared" si="56"/>
        <v>0</v>
      </c>
      <c r="CI78" s="27" t="s">
        <v>177</v>
      </c>
      <c r="CJ78" s="21">
        <f t="shared" si="57"/>
        <v>1</v>
      </c>
      <c r="CK78" s="21">
        <f t="shared" si="58"/>
        <v>0</v>
      </c>
      <c r="CL78" s="21">
        <f t="shared" si="59"/>
        <v>0</v>
      </c>
      <c r="CM78" s="21">
        <f t="shared" si="60"/>
        <v>0</v>
      </c>
      <c r="CN78" s="27" t="s">
        <v>135</v>
      </c>
      <c r="CO78" s="21">
        <f t="shared" si="61"/>
        <v>1</v>
      </c>
      <c r="CP78" s="21">
        <f t="shared" si="62"/>
        <v>0</v>
      </c>
      <c r="CQ78" s="21">
        <f t="shared" si="63"/>
        <v>0</v>
      </c>
      <c r="CR78" s="21">
        <f t="shared" si="64"/>
        <v>0</v>
      </c>
      <c r="CS78" s="21">
        <f t="shared" si="65"/>
        <v>0</v>
      </c>
      <c r="CT78" s="28" t="s">
        <v>140</v>
      </c>
      <c r="CU78" s="28" t="s">
        <v>137</v>
      </c>
      <c r="CV78" s="28" t="s">
        <v>139</v>
      </c>
      <c r="CW78" s="29">
        <v>3.0</v>
      </c>
      <c r="CX78" s="16">
        <f t="shared" si="66"/>
        <v>9</v>
      </c>
      <c r="CY78" s="28" t="s">
        <v>140</v>
      </c>
      <c r="CZ78" s="30" t="s">
        <v>137</v>
      </c>
      <c r="DA78" s="30" t="s">
        <v>139</v>
      </c>
      <c r="DB78" s="30">
        <v>3.0</v>
      </c>
      <c r="DC78" s="28">
        <v>5.0</v>
      </c>
      <c r="DD78" s="16">
        <f t="shared" si="67"/>
        <v>14</v>
      </c>
      <c r="DE78" s="28" t="s">
        <v>136</v>
      </c>
      <c r="DF78" s="29">
        <v>4.0</v>
      </c>
      <c r="DG78" s="29">
        <v>5.0</v>
      </c>
      <c r="DH78" s="28" t="s">
        <v>139</v>
      </c>
      <c r="DI78" s="28" t="s">
        <v>136</v>
      </c>
      <c r="DJ78" s="29">
        <v>5.0</v>
      </c>
      <c r="DK78" s="16">
        <f t="shared" si="68"/>
        <v>24</v>
      </c>
      <c r="DL78" s="28" t="s">
        <v>138</v>
      </c>
      <c r="DM78" s="28" t="s">
        <v>138</v>
      </c>
      <c r="DN78" s="28" t="s">
        <v>136</v>
      </c>
      <c r="DO78" s="28" t="s">
        <v>136</v>
      </c>
      <c r="DP78" s="28" t="s">
        <v>136</v>
      </c>
      <c r="DQ78" s="16">
        <f t="shared" si="69"/>
        <v>22</v>
      </c>
      <c r="DR78" s="28" t="s">
        <v>136</v>
      </c>
      <c r="DS78" s="28" t="s">
        <v>136</v>
      </c>
      <c r="DT78" s="28" t="s">
        <v>136</v>
      </c>
      <c r="DU78" s="28" t="s">
        <v>138</v>
      </c>
      <c r="DV78" s="28" t="s">
        <v>138</v>
      </c>
      <c r="DW78" s="25">
        <f t="shared" si="70"/>
        <v>22</v>
      </c>
      <c r="DX78" s="28" t="s">
        <v>138</v>
      </c>
      <c r="DY78" s="27" t="s">
        <v>137</v>
      </c>
      <c r="DZ78" s="27" t="s">
        <v>138</v>
      </c>
      <c r="EA78" s="27" t="s">
        <v>140</v>
      </c>
      <c r="EB78" s="27" t="s">
        <v>137</v>
      </c>
      <c r="EC78" s="26">
        <v>22.0</v>
      </c>
      <c r="ED78" s="16">
        <f t="shared" si="71"/>
        <v>113</v>
      </c>
    </row>
    <row r="79" ht="15.75" customHeight="1">
      <c r="A79" s="36" t="s">
        <v>125</v>
      </c>
      <c r="B79" s="16">
        <f t="shared" si="1"/>
        <v>1</v>
      </c>
      <c r="C79" s="17" t="s">
        <v>37</v>
      </c>
      <c r="D79" s="35">
        <v>36.0</v>
      </c>
      <c r="E79" s="16">
        <f t="shared" si="2"/>
        <v>0</v>
      </c>
      <c r="F79" s="16">
        <f t="shared" si="72"/>
        <v>1</v>
      </c>
      <c r="G79" s="16">
        <f t="shared" si="3"/>
        <v>0</v>
      </c>
      <c r="H79" s="16">
        <f t="shared" si="4"/>
        <v>0</v>
      </c>
      <c r="I79" s="35" t="s">
        <v>158</v>
      </c>
      <c r="J79" s="16">
        <f t="shared" si="5"/>
        <v>0</v>
      </c>
      <c r="K79" s="16">
        <f t="shared" si="6"/>
        <v>0</v>
      </c>
      <c r="L79" s="16">
        <f t="shared" si="7"/>
        <v>0</v>
      </c>
      <c r="M79" s="16">
        <f t="shared" si="8"/>
        <v>0</v>
      </c>
      <c r="N79" s="16">
        <f t="shared" si="9"/>
        <v>1</v>
      </c>
      <c r="O79" s="36">
        <v>15000.0</v>
      </c>
      <c r="P79" s="21">
        <f t="shared" si="10"/>
        <v>0</v>
      </c>
      <c r="Q79" s="21">
        <f t="shared" si="11"/>
        <v>1</v>
      </c>
      <c r="R79" s="21">
        <f t="shared" si="12"/>
        <v>0</v>
      </c>
      <c r="S79" s="21">
        <f t="shared" si="13"/>
        <v>0</v>
      </c>
      <c r="T79" s="37" t="s">
        <v>127</v>
      </c>
      <c r="U79" s="21">
        <f t="shared" si="14"/>
        <v>1</v>
      </c>
      <c r="V79" s="37">
        <v>0.0</v>
      </c>
      <c r="W79" s="37">
        <v>0.0</v>
      </c>
      <c r="X79" s="37">
        <v>0.0</v>
      </c>
      <c r="Y79" s="36" t="s">
        <v>192</v>
      </c>
      <c r="Z79" s="21">
        <f t="shared" si="15"/>
        <v>0</v>
      </c>
      <c r="AA79" s="21">
        <f t="shared" si="16"/>
        <v>0</v>
      </c>
      <c r="AB79" s="21">
        <f t="shared" si="17"/>
        <v>0</v>
      </c>
      <c r="AC79" s="21">
        <f t="shared" si="18"/>
        <v>0</v>
      </c>
      <c r="AD79" s="21">
        <f t="shared" si="19"/>
        <v>1</v>
      </c>
      <c r="AE79" s="36" t="s">
        <v>171</v>
      </c>
      <c r="AF79" s="21">
        <f t="shared" si="20"/>
        <v>0</v>
      </c>
      <c r="AG79" s="21">
        <f t="shared" si="21"/>
        <v>0</v>
      </c>
      <c r="AH79" s="21">
        <f t="shared" si="22"/>
        <v>0</v>
      </c>
      <c r="AI79" s="21">
        <f t="shared" si="23"/>
        <v>1</v>
      </c>
      <c r="AJ79" s="27" t="s">
        <v>128</v>
      </c>
      <c r="AK79" s="21">
        <f t="shared" si="24"/>
        <v>1</v>
      </c>
      <c r="AL79" s="21">
        <f t="shared" si="25"/>
        <v>0</v>
      </c>
      <c r="AM79" s="21">
        <f t="shared" si="26"/>
        <v>0</v>
      </c>
      <c r="AN79" s="21">
        <f t="shared" si="27"/>
        <v>0</v>
      </c>
      <c r="AO79" s="27" t="s">
        <v>40</v>
      </c>
      <c r="AP79" s="21">
        <f t="shared" si="28"/>
        <v>0</v>
      </c>
      <c r="AQ79" s="21">
        <f t="shared" si="29"/>
        <v>0</v>
      </c>
      <c r="AR79" s="21">
        <f t="shared" si="30"/>
        <v>0</v>
      </c>
      <c r="AS79" s="21">
        <f t="shared" si="31"/>
        <v>1</v>
      </c>
      <c r="AT79" s="21">
        <f t="shared" si="32"/>
        <v>0</v>
      </c>
      <c r="AU79" s="21">
        <f t="shared" si="73"/>
        <v>1</v>
      </c>
      <c r="AV79" s="27" t="s">
        <v>163</v>
      </c>
      <c r="AW79" s="21">
        <f t="shared" si="33"/>
        <v>0</v>
      </c>
      <c r="AX79" s="21">
        <f t="shared" si="34"/>
        <v>0</v>
      </c>
      <c r="AY79" s="21">
        <f t="shared" si="35"/>
        <v>0</v>
      </c>
      <c r="AZ79" s="21">
        <f t="shared" si="36"/>
        <v>1</v>
      </c>
      <c r="BA79" s="27" t="s">
        <v>131</v>
      </c>
      <c r="BB79" s="21">
        <f t="shared" si="37"/>
        <v>1</v>
      </c>
      <c r="BC79" s="21">
        <f t="shared" si="38"/>
        <v>0</v>
      </c>
      <c r="BD79" s="21">
        <f t="shared" si="39"/>
        <v>0</v>
      </c>
      <c r="BE79" s="21">
        <f t="shared" si="40"/>
        <v>0</v>
      </c>
      <c r="BF79" s="27" t="s">
        <v>138</v>
      </c>
      <c r="BG79" s="21">
        <f t="shared" si="41"/>
        <v>0</v>
      </c>
      <c r="BH79" s="21">
        <f t="shared" si="42"/>
        <v>0</v>
      </c>
      <c r="BI79" s="21">
        <f t="shared" si="43"/>
        <v>1</v>
      </c>
      <c r="BJ79" s="27" t="s">
        <v>184</v>
      </c>
      <c r="BK79" s="21">
        <f t="shared" si="44"/>
        <v>0</v>
      </c>
      <c r="BL79" s="21">
        <f t="shared" si="45"/>
        <v>0</v>
      </c>
      <c r="BM79" s="21">
        <f t="shared" si="46"/>
        <v>1</v>
      </c>
      <c r="BN79" s="27" t="s">
        <v>185</v>
      </c>
      <c r="BO79" s="21">
        <f t="shared" si="47"/>
        <v>0</v>
      </c>
      <c r="BP79" s="21">
        <f t="shared" si="48"/>
        <v>0</v>
      </c>
      <c r="BQ79" s="21">
        <f t="shared" si="49"/>
        <v>0</v>
      </c>
      <c r="BR79" s="21">
        <f t="shared" si="50"/>
        <v>0</v>
      </c>
      <c r="BS79" s="21">
        <f t="shared" si="51"/>
        <v>1</v>
      </c>
      <c r="BT79" s="29">
        <v>0.0</v>
      </c>
      <c r="BU79" s="29">
        <v>0.0</v>
      </c>
      <c r="BV79" s="29">
        <v>0.0</v>
      </c>
      <c r="BW79" s="29">
        <v>0.0</v>
      </c>
      <c r="BX79" s="29">
        <v>0.0</v>
      </c>
      <c r="BY79" s="29">
        <v>0.0</v>
      </c>
      <c r="BZ79" s="29">
        <v>1.0</v>
      </c>
      <c r="CA79" s="29">
        <v>0.0</v>
      </c>
      <c r="CB79" s="29">
        <v>0.0</v>
      </c>
      <c r="CC79" s="27" t="s">
        <v>133</v>
      </c>
      <c r="CD79" s="21">
        <f t="shared" si="52"/>
        <v>0</v>
      </c>
      <c r="CE79" s="21">
        <f t="shared" si="53"/>
        <v>1</v>
      </c>
      <c r="CF79" s="21">
        <f t="shared" si="54"/>
        <v>0</v>
      </c>
      <c r="CG79" s="21">
        <f t="shared" si="55"/>
        <v>0</v>
      </c>
      <c r="CH79" s="21">
        <f t="shared" si="56"/>
        <v>0</v>
      </c>
      <c r="CI79" s="27" t="s">
        <v>146</v>
      </c>
      <c r="CJ79" s="21">
        <f t="shared" si="57"/>
        <v>0</v>
      </c>
      <c r="CK79" s="21">
        <f t="shared" si="58"/>
        <v>0</v>
      </c>
      <c r="CL79" s="21">
        <f t="shared" si="59"/>
        <v>1</v>
      </c>
      <c r="CM79" s="21">
        <f t="shared" si="60"/>
        <v>0</v>
      </c>
      <c r="CN79" s="27" t="s">
        <v>135</v>
      </c>
      <c r="CO79" s="21">
        <f t="shared" si="61"/>
        <v>1</v>
      </c>
      <c r="CP79" s="21">
        <f t="shared" si="62"/>
        <v>0</v>
      </c>
      <c r="CQ79" s="21">
        <f t="shared" si="63"/>
        <v>0</v>
      </c>
      <c r="CR79" s="21">
        <f t="shared" si="64"/>
        <v>0</v>
      </c>
      <c r="CS79" s="21">
        <f t="shared" si="65"/>
        <v>0</v>
      </c>
      <c r="CT79" s="29">
        <v>2.0</v>
      </c>
      <c r="CU79" s="29">
        <v>2.0</v>
      </c>
      <c r="CV79" s="28" t="s">
        <v>139</v>
      </c>
      <c r="CW79" s="29">
        <v>2.0</v>
      </c>
      <c r="CX79" s="16">
        <f t="shared" si="66"/>
        <v>8</v>
      </c>
      <c r="CY79" s="28">
        <v>2.0</v>
      </c>
      <c r="CZ79" s="30">
        <v>2.0</v>
      </c>
      <c r="DA79" s="30" t="s">
        <v>139</v>
      </c>
      <c r="DB79" s="30">
        <v>2.0</v>
      </c>
      <c r="DC79" s="29">
        <v>5.0</v>
      </c>
      <c r="DD79" s="16">
        <f t="shared" si="67"/>
        <v>13</v>
      </c>
      <c r="DE79" s="29">
        <v>5.0</v>
      </c>
      <c r="DF79" s="29">
        <v>4.0</v>
      </c>
      <c r="DG79" s="28" t="s">
        <v>136</v>
      </c>
      <c r="DH79" s="29">
        <v>4.0</v>
      </c>
      <c r="DI79" s="29">
        <v>4.0</v>
      </c>
      <c r="DJ79" s="29">
        <v>4.0</v>
      </c>
      <c r="DK79" s="16">
        <f t="shared" si="68"/>
        <v>25</v>
      </c>
      <c r="DL79" s="28" t="s">
        <v>138</v>
      </c>
      <c r="DM79" s="28" t="s">
        <v>136</v>
      </c>
      <c r="DN79" s="28" t="s">
        <v>136</v>
      </c>
      <c r="DO79" s="28" t="s">
        <v>138</v>
      </c>
      <c r="DP79" s="29">
        <v>5.0</v>
      </c>
      <c r="DQ79" s="16">
        <f t="shared" si="69"/>
        <v>23</v>
      </c>
      <c r="DR79" s="28" t="s">
        <v>139</v>
      </c>
      <c r="DS79" s="28" t="s">
        <v>136</v>
      </c>
      <c r="DT79" s="28" t="s">
        <v>136</v>
      </c>
      <c r="DU79" s="28" t="s">
        <v>137</v>
      </c>
      <c r="DV79" s="28" t="s">
        <v>138</v>
      </c>
      <c r="DW79" s="25">
        <f t="shared" si="70"/>
        <v>18</v>
      </c>
      <c r="DX79" s="28" t="s">
        <v>136</v>
      </c>
      <c r="DY79" s="27" t="s">
        <v>138</v>
      </c>
      <c r="DZ79" s="27" t="s">
        <v>137</v>
      </c>
      <c r="EA79" s="27" t="s">
        <v>138</v>
      </c>
      <c r="EB79" s="27" t="s">
        <v>136</v>
      </c>
      <c r="EC79" s="21">
        <f t="shared" ref="EC79:EC80" si="74">DX79+DY79+DZ79+EA79+EB79</f>
        <v>21</v>
      </c>
      <c r="ED79" s="16">
        <f t="shared" si="71"/>
        <v>108</v>
      </c>
    </row>
    <row r="80" ht="15.75" customHeight="1">
      <c r="A80" s="36" t="s">
        <v>125</v>
      </c>
      <c r="B80" s="16">
        <f t="shared" si="1"/>
        <v>1</v>
      </c>
      <c r="C80" s="17" t="s">
        <v>37</v>
      </c>
      <c r="D80" s="35">
        <v>35.0</v>
      </c>
      <c r="E80" s="16">
        <f t="shared" si="2"/>
        <v>0</v>
      </c>
      <c r="F80" s="16">
        <f t="shared" si="72"/>
        <v>1</v>
      </c>
      <c r="G80" s="16">
        <f t="shared" si="3"/>
        <v>0</v>
      </c>
      <c r="H80" s="16">
        <f t="shared" si="4"/>
        <v>0</v>
      </c>
      <c r="I80" s="35" t="s">
        <v>158</v>
      </c>
      <c r="J80" s="16">
        <f t="shared" si="5"/>
        <v>0</v>
      </c>
      <c r="K80" s="16">
        <f t="shared" si="6"/>
        <v>0</v>
      </c>
      <c r="L80" s="16">
        <f t="shared" si="7"/>
        <v>0</v>
      </c>
      <c r="M80" s="16">
        <f t="shared" si="8"/>
        <v>0</v>
      </c>
      <c r="N80" s="16">
        <f t="shared" si="9"/>
        <v>1</v>
      </c>
      <c r="O80" s="36">
        <v>25000.0</v>
      </c>
      <c r="P80" s="21">
        <f t="shared" si="10"/>
        <v>0</v>
      </c>
      <c r="Q80" s="21">
        <f t="shared" si="11"/>
        <v>1</v>
      </c>
      <c r="R80" s="21">
        <f t="shared" si="12"/>
        <v>0</v>
      </c>
      <c r="S80" s="21">
        <f t="shared" si="13"/>
        <v>0</v>
      </c>
      <c r="T80" s="37" t="s">
        <v>127</v>
      </c>
      <c r="U80" s="21">
        <f t="shared" si="14"/>
        <v>1</v>
      </c>
      <c r="V80" s="37">
        <v>0.0</v>
      </c>
      <c r="W80" s="37">
        <v>0.0</v>
      </c>
      <c r="X80" s="37">
        <v>0.0</v>
      </c>
      <c r="Y80" s="36" t="s">
        <v>192</v>
      </c>
      <c r="Z80" s="21">
        <f t="shared" si="15"/>
        <v>0</v>
      </c>
      <c r="AA80" s="21">
        <f t="shared" si="16"/>
        <v>0</v>
      </c>
      <c r="AB80" s="21">
        <f t="shared" si="17"/>
        <v>0</v>
      </c>
      <c r="AC80" s="21">
        <f t="shared" si="18"/>
        <v>0</v>
      </c>
      <c r="AD80" s="21">
        <f t="shared" si="19"/>
        <v>1</v>
      </c>
      <c r="AE80" s="36" t="s">
        <v>171</v>
      </c>
      <c r="AF80" s="21">
        <f t="shared" si="20"/>
        <v>0</v>
      </c>
      <c r="AG80" s="21">
        <f t="shared" si="21"/>
        <v>0</v>
      </c>
      <c r="AH80" s="21">
        <f t="shared" si="22"/>
        <v>0</v>
      </c>
      <c r="AI80" s="21">
        <f t="shared" si="23"/>
        <v>1</v>
      </c>
      <c r="AJ80" s="27" t="s">
        <v>128</v>
      </c>
      <c r="AK80" s="21">
        <f t="shared" si="24"/>
        <v>1</v>
      </c>
      <c r="AL80" s="21">
        <f t="shared" si="25"/>
        <v>0</v>
      </c>
      <c r="AM80" s="21">
        <f t="shared" si="26"/>
        <v>0</v>
      </c>
      <c r="AN80" s="21">
        <f t="shared" si="27"/>
        <v>0</v>
      </c>
      <c r="AO80" s="27" t="s">
        <v>201</v>
      </c>
      <c r="AP80" s="21">
        <f t="shared" si="28"/>
        <v>0</v>
      </c>
      <c r="AQ80" s="21">
        <f t="shared" si="29"/>
        <v>0</v>
      </c>
      <c r="AR80" s="21">
        <f t="shared" si="30"/>
        <v>0</v>
      </c>
      <c r="AS80" s="21">
        <f t="shared" si="31"/>
        <v>0</v>
      </c>
      <c r="AT80" s="21">
        <f t="shared" si="32"/>
        <v>0</v>
      </c>
      <c r="AU80" s="21">
        <f t="shared" si="73"/>
        <v>1</v>
      </c>
      <c r="AV80" s="27" t="s">
        <v>163</v>
      </c>
      <c r="AW80" s="21">
        <f t="shared" si="33"/>
        <v>0</v>
      </c>
      <c r="AX80" s="21">
        <f t="shared" si="34"/>
        <v>0</v>
      </c>
      <c r="AY80" s="21">
        <f t="shared" si="35"/>
        <v>0</v>
      </c>
      <c r="AZ80" s="21">
        <f t="shared" si="36"/>
        <v>1</v>
      </c>
      <c r="BA80" s="27" t="s">
        <v>131</v>
      </c>
      <c r="BB80" s="21">
        <f t="shared" si="37"/>
        <v>1</v>
      </c>
      <c r="BC80" s="21">
        <f t="shared" si="38"/>
        <v>0</v>
      </c>
      <c r="BD80" s="21">
        <f t="shared" si="39"/>
        <v>0</v>
      </c>
      <c r="BE80" s="21">
        <f t="shared" si="40"/>
        <v>0</v>
      </c>
      <c r="BF80" s="27" t="s">
        <v>138</v>
      </c>
      <c r="BG80" s="21">
        <f t="shared" si="41"/>
        <v>0</v>
      </c>
      <c r="BH80" s="21">
        <f t="shared" si="42"/>
        <v>0</v>
      </c>
      <c r="BI80" s="21">
        <f t="shared" si="43"/>
        <v>1</v>
      </c>
      <c r="BJ80" s="29">
        <v>800.0</v>
      </c>
      <c r="BK80" s="21">
        <f t="shared" si="44"/>
        <v>1</v>
      </c>
      <c r="BL80" s="21">
        <f t="shared" si="45"/>
        <v>0</v>
      </c>
      <c r="BM80" s="21">
        <f t="shared" si="46"/>
        <v>0</v>
      </c>
      <c r="BN80" s="29" t="s">
        <v>132</v>
      </c>
      <c r="BO80" s="21">
        <f t="shared" si="47"/>
        <v>0</v>
      </c>
      <c r="BP80" s="21">
        <f t="shared" si="48"/>
        <v>0</v>
      </c>
      <c r="BQ80" s="21">
        <f t="shared" si="49"/>
        <v>1</v>
      </c>
      <c r="BR80" s="21">
        <f t="shared" si="50"/>
        <v>0</v>
      </c>
      <c r="BS80" s="21">
        <f t="shared" si="51"/>
        <v>0</v>
      </c>
      <c r="BT80" s="29">
        <v>0.0</v>
      </c>
      <c r="BU80" s="29">
        <v>0.0</v>
      </c>
      <c r="BV80" s="29">
        <v>0.0</v>
      </c>
      <c r="BW80" s="29">
        <v>0.0</v>
      </c>
      <c r="BX80" s="29">
        <v>1.0</v>
      </c>
      <c r="BY80" s="29">
        <v>1.0</v>
      </c>
      <c r="BZ80" s="29">
        <v>0.0</v>
      </c>
      <c r="CA80" s="29">
        <v>0.0</v>
      </c>
      <c r="CB80" s="29">
        <v>1.0</v>
      </c>
      <c r="CC80" s="27" t="s">
        <v>164</v>
      </c>
      <c r="CD80" s="21">
        <f t="shared" si="52"/>
        <v>0</v>
      </c>
      <c r="CE80" s="21">
        <f t="shared" si="53"/>
        <v>0</v>
      </c>
      <c r="CF80" s="21">
        <f t="shared" si="54"/>
        <v>1</v>
      </c>
      <c r="CG80" s="21">
        <f t="shared" si="55"/>
        <v>0</v>
      </c>
      <c r="CH80" s="21">
        <f t="shared" si="56"/>
        <v>0</v>
      </c>
      <c r="CI80" s="27" t="s">
        <v>80</v>
      </c>
      <c r="CJ80" s="21">
        <f t="shared" si="57"/>
        <v>1</v>
      </c>
      <c r="CK80" s="21">
        <f t="shared" si="58"/>
        <v>0</v>
      </c>
      <c r="CL80" s="21">
        <f t="shared" si="59"/>
        <v>0</v>
      </c>
      <c r="CM80" s="21">
        <f t="shared" si="60"/>
        <v>0</v>
      </c>
      <c r="CN80" s="27" t="s">
        <v>170</v>
      </c>
      <c r="CO80" s="21">
        <f t="shared" si="61"/>
        <v>0</v>
      </c>
      <c r="CP80" s="21">
        <f t="shared" si="62"/>
        <v>1</v>
      </c>
      <c r="CQ80" s="21">
        <f t="shared" si="63"/>
        <v>0</v>
      </c>
      <c r="CR80" s="21">
        <f t="shared" si="64"/>
        <v>0</v>
      </c>
      <c r="CS80" s="21">
        <f t="shared" si="65"/>
        <v>0</v>
      </c>
      <c r="CT80" s="28" t="s">
        <v>139</v>
      </c>
      <c r="CU80" s="29">
        <v>3.0</v>
      </c>
      <c r="CV80" s="28" t="s">
        <v>137</v>
      </c>
      <c r="CW80" s="28" t="s">
        <v>140</v>
      </c>
      <c r="CX80" s="16">
        <f t="shared" si="66"/>
        <v>9</v>
      </c>
      <c r="CY80" s="28" t="s">
        <v>139</v>
      </c>
      <c r="CZ80" s="30">
        <v>3.0</v>
      </c>
      <c r="DA80" s="30" t="s">
        <v>137</v>
      </c>
      <c r="DB80" s="30" t="s">
        <v>140</v>
      </c>
      <c r="DC80" s="28">
        <v>3.0</v>
      </c>
      <c r="DD80" s="16">
        <f t="shared" si="67"/>
        <v>12</v>
      </c>
      <c r="DE80" s="29">
        <v>5.0</v>
      </c>
      <c r="DF80" s="28">
        <v>4.0</v>
      </c>
      <c r="DG80" s="29">
        <v>4.0</v>
      </c>
      <c r="DH80" s="28">
        <v>3.0</v>
      </c>
      <c r="DI80" s="29">
        <v>5.0</v>
      </c>
      <c r="DJ80" s="28" t="s">
        <v>138</v>
      </c>
      <c r="DK80" s="16">
        <f t="shared" si="68"/>
        <v>26</v>
      </c>
      <c r="DL80" s="28" t="s">
        <v>138</v>
      </c>
      <c r="DM80" s="28" t="s">
        <v>137</v>
      </c>
      <c r="DN80" s="28" t="s">
        <v>138</v>
      </c>
      <c r="DO80" s="28" t="s">
        <v>136</v>
      </c>
      <c r="DP80" s="28" t="s">
        <v>136</v>
      </c>
      <c r="DQ80" s="16">
        <f t="shared" si="69"/>
        <v>21</v>
      </c>
      <c r="DR80" s="28" t="s">
        <v>136</v>
      </c>
      <c r="DS80" s="28" t="s">
        <v>138</v>
      </c>
      <c r="DT80" s="28" t="s">
        <v>136</v>
      </c>
      <c r="DU80" s="28" t="s">
        <v>136</v>
      </c>
      <c r="DV80" s="28" t="s">
        <v>138</v>
      </c>
      <c r="DW80" s="25">
        <f t="shared" si="70"/>
        <v>22</v>
      </c>
      <c r="DX80" s="28" t="s">
        <v>138</v>
      </c>
      <c r="DY80" s="27" t="s">
        <v>139</v>
      </c>
      <c r="DZ80" s="27" t="s">
        <v>139</v>
      </c>
      <c r="EA80" s="27" t="s">
        <v>139</v>
      </c>
      <c r="EB80" s="27" t="s">
        <v>140</v>
      </c>
      <c r="EC80" s="21">
        <f t="shared" si="74"/>
        <v>12</v>
      </c>
      <c r="ED80" s="16">
        <f t="shared" si="71"/>
        <v>102</v>
      </c>
    </row>
    <row r="81" ht="15.75" customHeight="1">
      <c r="A81" s="36" t="s">
        <v>125</v>
      </c>
      <c r="B81" s="16">
        <f t="shared" si="1"/>
        <v>1</v>
      </c>
      <c r="C81" s="17" t="s">
        <v>37</v>
      </c>
      <c r="D81" s="35">
        <v>35.0</v>
      </c>
      <c r="E81" s="16">
        <f t="shared" si="2"/>
        <v>0</v>
      </c>
      <c r="F81" s="16">
        <f t="shared" si="72"/>
        <v>1</v>
      </c>
      <c r="G81" s="16">
        <f t="shared" si="3"/>
        <v>0</v>
      </c>
      <c r="H81" s="16">
        <f t="shared" si="4"/>
        <v>0</v>
      </c>
      <c r="I81" s="35" t="s">
        <v>158</v>
      </c>
      <c r="J81" s="16">
        <f t="shared" si="5"/>
        <v>0</v>
      </c>
      <c r="K81" s="16">
        <f t="shared" si="6"/>
        <v>0</v>
      </c>
      <c r="L81" s="16">
        <f t="shared" si="7"/>
        <v>0</v>
      </c>
      <c r="M81" s="16">
        <f t="shared" si="8"/>
        <v>0</v>
      </c>
      <c r="N81" s="16">
        <f t="shared" si="9"/>
        <v>1</v>
      </c>
      <c r="O81" s="36">
        <v>25000.0</v>
      </c>
      <c r="P81" s="21">
        <f t="shared" si="10"/>
        <v>0</v>
      </c>
      <c r="Q81" s="21">
        <f t="shared" si="11"/>
        <v>1</v>
      </c>
      <c r="R81" s="21">
        <f t="shared" si="12"/>
        <v>0</v>
      </c>
      <c r="S81" s="21">
        <f t="shared" si="13"/>
        <v>0</v>
      </c>
      <c r="T81" s="37" t="s">
        <v>127</v>
      </c>
      <c r="U81" s="21">
        <f t="shared" si="14"/>
        <v>1</v>
      </c>
      <c r="V81" s="37">
        <v>0.0</v>
      </c>
      <c r="W81" s="37">
        <v>0.0</v>
      </c>
      <c r="X81" s="37">
        <v>0.0</v>
      </c>
      <c r="Y81" s="36" t="s">
        <v>192</v>
      </c>
      <c r="Z81" s="21">
        <f t="shared" si="15"/>
        <v>0</v>
      </c>
      <c r="AA81" s="21">
        <f t="shared" si="16"/>
        <v>0</v>
      </c>
      <c r="AB81" s="21">
        <f t="shared" si="17"/>
        <v>0</v>
      </c>
      <c r="AC81" s="21">
        <f t="shared" si="18"/>
        <v>0</v>
      </c>
      <c r="AD81" s="21">
        <f t="shared" si="19"/>
        <v>1</v>
      </c>
      <c r="AE81" s="36" t="s">
        <v>204</v>
      </c>
      <c r="AF81" s="21">
        <f t="shared" si="20"/>
        <v>0</v>
      </c>
      <c r="AG81" s="21">
        <f t="shared" si="21"/>
        <v>0</v>
      </c>
      <c r="AH81" s="21">
        <f t="shared" si="22"/>
        <v>0</v>
      </c>
      <c r="AI81" s="21">
        <f t="shared" si="23"/>
        <v>1</v>
      </c>
      <c r="AJ81" s="27" t="s">
        <v>129</v>
      </c>
      <c r="AK81" s="21">
        <f t="shared" si="24"/>
        <v>0</v>
      </c>
      <c r="AL81" s="21">
        <f t="shared" si="25"/>
        <v>1</v>
      </c>
      <c r="AM81" s="21">
        <f t="shared" si="26"/>
        <v>0</v>
      </c>
      <c r="AN81" s="21">
        <f t="shared" si="27"/>
        <v>0</v>
      </c>
      <c r="AO81" s="27" t="s">
        <v>201</v>
      </c>
      <c r="AP81" s="21">
        <f t="shared" si="28"/>
        <v>0</v>
      </c>
      <c r="AQ81" s="21">
        <f t="shared" si="29"/>
        <v>0</v>
      </c>
      <c r="AR81" s="21">
        <f t="shared" si="30"/>
        <v>0</v>
      </c>
      <c r="AS81" s="21">
        <f t="shared" si="31"/>
        <v>0</v>
      </c>
      <c r="AT81" s="21">
        <f t="shared" si="32"/>
        <v>0</v>
      </c>
      <c r="AU81" s="21">
        <f t="shared" si="73"/>
        <v>1</v>
      </c>
      <c r="AV81" s="27" t="s">
        <v>44</v>
      </c>
      <c r="AW81" s="21">
        <f t="shared" si="33"/>
        <v>0</v>
      </c>
      <c r="AX81" s="21">
        <f t="shared" si="34"/>
        <v>1</v>
      </c>
      <c r="AY81" s="21">
        <f t="shared" si="35"/>
        <v>0</v>
      </c>
      <c r="AZ81" s="21">
        <f t="shared" si="36"/>
        <v>0</v>
      </c>
      <c r="BA81" s="27" t="s">
        <v>131</v>
      </c>
      <c r="BB81" s="21">
        <f t="shared" si="37"/>
        <v>1</v>
      </c>
      <c r="BC81" s="21">
        <f t="shared" si="38"/>
        <v>0</v>
      </c>
      <c r="BD81" s="21">
        <f t="shared" si="39"/>
        <v>0</v>
      </c>
      <c r="BE81" s="21">
        <f t="shared" si="40"/>
        <v>0</v>
      </c>
      <c r="BF81" s="27" t="s">
        <v>137</v>
      </c>
      <c r="BG81" s="21">
        <f t="shared" si="41"/>
        <v>0</v>
      </c>
      <c r="BH81" s="21">
        <f t="shared" si="42"/>
        <v>0</v>
      </c>
      <c r="BI81" s="21">
        <f t="shared" si="43"/>
        <v>1</v>
      </c>
      <c r="BJ81" s="29">
        <v>1500.0</v>
      </c>
      <c r="BK81" s="21">
        <f t="shared" si="44"/>
        <v>0</v>
      </c>
      <c r="BL81" s="21">
        <f t="shared" si="45"/>
        <v>1</v>
      </c>
      <c r="BM81" s="21">
        <f t="shared" si="46"/>
        <v>0</v>
      </c>
      <c r="BN81" s="27" t="s">
        <v>151</v>
      </c>
      <c r="BO81" s="21">
        <f t="shared" si="47"/>
        <v>0</v>
      </c>
      <c r="BP81" s="21">
        <f t="shared" si="48"/>
        <v>1</v>
      </c>
      <c r="BQ81" s="21">
        <f t="shared" si="49"/>
        <v>0</v>
      </c>
      <c r="BR81" s="21">
        <f t="shared" si="50"/>
        <v>0</v>
      </c>
      <c r="BS81" s="21">
        <f t="shared" si="51"/>
        <v>0</v>
      </c>
      <c r="BT81" s="29">
        <v>1.0</v>
      </c>
      <c r="BU81" s="29">
        <v>0.0</v>
      </c>
      <c r="BV81" s="29">
        <v>1.0</v>
      </c>
      <c r="BW81" s="29">
        <v>1.0</v>
      </c>
      <c r="BX81" s="29">
        <v>0.0</v>
      </c>
      <c r="BY81" s="29">
        <v>0.0</v>
      </c>
      <c r="BZ81" s="29">
        <v>0.0</v>
      </c>
      <c r="CA81" s="29">
        <v>1.0</v>
      </c>
      <c r="CB81" s="29">
        <v>1.0</v>
      </c>
      <c r="CC81" s="27" t="s">
        <v>168</v>
      </c>
      <c r="CD81" s="21">
        <f t="shared" si="52"/>
        <v>1</v>
      </c>
      <c r="CE81" s="21">
        <f t="shared" si="53"/>
        <v>0</v>
      </c>
      <c r="CF81" s="21">
        <f t="shared" si="54"/>
        <v>0</v>
      </c>
      <c r="CG81" s="21">
        <f t="shared" si="55"/>
        <v>0</v>
      </c>
      <c r="CH81" s="21">
        <f t="shared" si="56"/>
        <v>0</v>
      </c>
      <c r="CI81" s="27" t="s">
        <v>157</v>
      </c>
      <c r="CJ81" s="21">
        <f t="shared" si="57"/>
        <v>0</v>
      </c>
      <c r="CK81" s="21">
        <f t="shared" si="58"/>
        <v>1</v>
      </c>
      <c r="CL81" s="21">
        <f t="shared" si="59"/>
        <v>0</v>
      </c>
      <c r="CM81" s="21">
        <f t="shared" si="60"/>
        <v>0</v>
      </c>
      <c r="CN81" s="27" t="s">
        <v>173</v>
      </c>
      <c r="CO81" s="21">
        <f t="shared" si="61"/>
        <v>0</v>
      </c>
      <c r="CP81" s="21">
        <f t="shared" si="62"/>
        <v>0</v>
      </c>
      <c r="CQ81" s="21">
        <f t="shared" si="63"/>
        <v>1</v>
      </c>
      <c r="CR81" s="21">
        <f t="shared" si="64"/>
        <v>0</v>
      </c>
      <c r="CS81" s="21">
        <f t="shared" si="65"/>
        <v>0</v>
      </c>
      <c r="CT81" s="28" t="s">
        <v>136</v>
      </c>
      <c r="CU81" s="28" t="s">
        <v>139</v>
      </c>
      <c r="CV81" s="29">
        <v>3.0</v>
      </c>
      <c r="CW81" s="28" t="s">
        <v>139</v>
      </c>
      <c r="CX81" s="16">
        <f t="shared" si="66"/>
        <v>11</v>
      </c>
      <c r="CY81" s="28" t="s">
        <v>136</v>
      </c>
      <c r="CZ81" s="30" t="s">
        <v>139</v>
      </c>
      <c r="DA81" s="30">
        <v>3.0</v>
      </c>
      <c r="DB81" s="30" t="s">
        <v>139</v>
      </c>
      <c r="DC81" s="29">
        <v>5.0</v>
      </c>
      <c r="DD81" s="16">
        <f t="shared" si="67"/>
        <v>16</v>
      </c>
      <c r="DE81" s="28" t="s">
        <v>136</v>
      </c>
      <c r="DF81" s="29">
        <v>4.0</v>
      </c>
      <c r="DG81" s="29">
        <v>5.0</v>
      </c>
      <c r="DH81" s="29">
        <v>4.0</v>
      </c>
      <c r="DI81" s="28" t="s">
        <v>138</v>
      </c>
      <c r="DJ81" s="29">
        <v>4.0</v>
      </c>
      <c r="DK81" s="16">
        <f t="shared" si="68"/>
        <v>26</v>
      </c>
      <c r="DL81" s="29">
        <v>5.0</v>
      </c>
      <c r="DM81" s="29">
        <v>5.0</v>
      </c>
      <c r="DN81" s="29">
        <v>5.0</v>
      </c>
      <c r="DO81" s="29">
        <v>5.0</v>
      </c>
      <c r="DP81" s="29">
        <v>5.0</v>
      </c>
      <c r="DQ81" s="16">
        <f t="shared" si="69"/>
        <v>25</v>
      </c>
      <c r="DR81" s="28" t="s">
        <v>139</v>
      </c>
      <c r="DS81" s="28" t="s">
        <v>139</v>
      </c>
      <c r="DT81" s="28" t="s">
        <v>139</v>
      </c>
      <c r="DU81" s="28" t="s">
        <v>140</v>
      </c>
      <c r="DV81" s="28" t="s">
        <v>136</v>
      </c>
      <c r="DW81" s="25">
        <f t="shared" si="70"/>
        <v>11</v>
      </c>
      <c r="DX81" s="28" t="s">
        <v>136</v>
      </c>
      <c r="DY81" s="27" t="s">
        <v>138</v>
      </c>
      <c r="DZ81" s="27" t="s">
        <v>139</v>
      </c>
      <c r="EA81" s="27" t="s">
        <v>138</v>
      </c>
      <c r="EB81" s="27" t="s">
        <v>136</v>
      </c>
      <c r="EC81" s="26">
        <v>18.0</v>
      </c>
      <c r="ED81" s="16">
        <f t="shared" si="71"/>
        <v>107</v>
      </c>
    </row>
    <row r="82" ht="15.75" customHeight="1">
      <c r="A82" s="36" t="s">
        <v>125</v>
      </c>
      <c r="B82" s="16">
        <f t="shared" si="1"/>
        <v>1</v>
      </c>
      <c r="C82" s="17" t="s">
        <v>37</v>
      </c>
      <c r="D82" s="35">
        <v>32.0</v>
      </c>
      <c r="E82" s="16">
        <f t="shared" si="2"/>
        <v>0</v>
      </c>
      <c r="F82" s="16">
        <f t="shared" si="72"/>
        <v>1</v>
      </c>
      <c r="G82" s="16">
        <f t="shared" si="3"/>
        <v>0</v>
      </c>
      <c r="H82" s="16">
        <f t="shared" si="4"/>
        <v>0</v>
      </c>
      <c r="I82" s="35" t="s">
        <v>158</v>
      </c>
      <c r="J82" s="16">
        <f t="shared" si="5"/>
        <v>0</v>
      </c>
      <c r="K82" s="16">
        <f t="shared" si="6"/>
        <v>0</v>
      </c>
      <c r="L82" s="16">
        <f t="shared" si="7"/>
        <v>0</v>
      </c>
      <c r="M82" s="16">
        <f t="shared" si="8"/>
        <v>0</v>
      </c>
      <c r="N82" s="16">
        <f t="shared" si="9"/>
        <v>1</v>
      </c>
      <c r="O82" s="36">
        <v>20000.0</v>
      </c>
      <c r="P82" s="21">
        <f t="shared" si="10"/>
        <v>0</v>
      </c>
      <c r="Q82" s="21">
        <f t="shared" si="11"/>
        <v>1</v>
      </c>
      <c r="R82" s="21">
        <f t="shared" si="12"/>
        <v>0</v>
      </c>
      <c r="S82" s="21">
        <f t="shared" si="13"/>
        <v>0</v>
      </c>
      <c r="T82" s="37" t="s">
        <v>127</v>
      </c>
      <c r="U82" s="21">
        <f t="shared" si="14"/>
        <v>1</v>
      </c>
      <c r="V82" s="37">
        <v>0.0</v>
      </c>
      <c r="W82" s="37">
        <v>0.0</v>
      </c>
      <c r="X82" s="37">
        <v>0.0</v>
      </c>
      <c r="Y82" s="36" t="s">
        <v>192</v>
      </c>
      <c r="Z82" s="21">
        <f t="shared" si="15"/>
        <v>0</v>
      </c>
      <c r="AA82" s="21">
        <f t="shared" si="16"/>
        <v>0</v>
      </c>
      <c r="AB82" s="21">
        <f t="shared" si="17"/>
        <v>0</v>
      </c>
      <c r="AC82" s="21">
        <f t="shared" si="18"/>
        <v>0</v>
      </c>
      <c r="AD82" s="21">
        <f t="shared" si="19"/>
        <v>1</v>
      </c>
      <c r="AE82" s="36" t="s">
        <v>32</v>
      </c>
      <c r="AF82" s="21">
        <f t="shared" si="20"/>
        <v>0</v>
      </c>
      <c r="AG82" s="21">
        <f t="shared" si="21"/>
        <v>1</v>
      </c>
      <c r="AH82" s="21">
        <f t="shared" si="22"/>
        <v>0</v>
      </c>
      <c r="AI82" s="21">
        <f t="shared" si="23"/>
        <v>0</v>
      </c>
      <c r="AJ82" s="27" t="s">
        <v>191</v>
      </c>
      <c r="AK82" s="21">
        <f t="shared" si="24"/>
        <v>0</v>
      </c>
      <c r="AL82" s="21">
        <f t="shared" si="25"/>
        <v>0</v>
      </c>
      <c r="AM82" s="21">
        <f t="shared" si="26"/>
        <v>0</v>
      </c>
      <c r="AN82" s="21">
        <f t="shared" si="27"/>
        <v>1</v>
      </c>
      <c r="AO82" s="27" t="s">
        <v>201</v>
      </c>
      <c r="AP82" s="21">
        <f t="shared" si="28"/>
        <v>0</v>
      </c>
      <c r="AQ82" s="21">
        <f t="shared" si="29"/>
        <v>0</v>
      </c>
      <c r="AR82" s="21">
        <f t="shared" si="30"/>
        <v>0</v>
      </c>
      <c r="AS82" s="21">
        <f t="shared" si="31"/>
        <v>0</v>
      </c>
      <c r="AT82" s="21">
        <f t="shared" si="32"/>
        <v>0</v>
      </c>
      <c r="AU82" s="21">
        <f t="shared" si="73"/>
        <v>1</v>
      </c>
      <c r="AV82" s="27" t="s">
        <v>44</v>
      </c>
      <c r="AW82" s="21">
        <f t="shared" si="33"/>
        <v>0</v>
      </c>
      <c r="AX82" s="21">
        <f t="shared" si="34"/>
        <v>1</v>
      </c>
      <c r="AY82" s="21">
        <f t="shared" si="35"/>
        <v>0</v>
      </c>
      <c r="AZ82" s="21">
        <f t="shared" si="36"/>
        <v>0</v>
      </c>
      <c r="BA82" s="27" t="s">
        <v>131</v>
      </c>
      <c r="BB82" s="21">
        <f t="shared" si="37"/>
        <v>1</v>
      </c>
      <c r="BC82" s="21">
        <f t="shared" si="38"/>
        <v>0</v>
      </c>
      <c r="BD82" s="21">
        <f t="shared" si="39"/>
        <v>0</v>
      </c>
      <c r="BE82" s="21">
        <f t="shared" si="40"/>
        <v>0</v>
      </c>
      <c r="BF82" s="27" t="s">
        <v>150</v>
      </c>
      <c r="BG82" s="21">
        <f t="shared" si="41"/>
        <v>0</v>
      </c>
      <c r="BH82" s="21">
        <f t="shared" si="42"/>
        <v>0</v>
      </c>
      <c r="BI82" s="21">
        <f t="shared" si="43"/>
        <v>1</v>
      </c>
      <c r="BJ82" s="29">
        <v>1500.0</v>
      </c>
      <c r="BK82" s="21">
        <f t="shared" si="44"/>
        <v>0</v>
      </c>
      <c r="BL82" s="21">
        <f t="shared" si="45"/>
        <v>1</v>
      </c>
      <c r="BM82" s="21">
        <f t="shared" si="46"/>
        <v>0</v>
      </c>
      <c r="BN82" s="29" t="s">
        <v>156</v>
      </c>
      <c r="BO82" s="21">
        <f t="shared" si="47"/>
        <v>0</v>
      </c>
      <c r="BP82" s="21">
        <f t="shared" si="48"/>
        <v>0</v>
      </c>
      <c r="BQ82" s="21">
        <f t="shared" si="49"/>
        <v>0</v>
      </c>
      <c r="BR82" s="21">
        <f t="shared" si="50"/>
        <v>1</v>
      </c>
      <c r="BS82" s="21">
        <f t="shared" si="51"/>
        <v>0</v>
      </c>
      <c r="BT82" s="29">
        <v>0.0</v>
      </c>
      <c r="BU82" s="29">
        <v>0.0</v>
      </c>
      <c r="BV82" s="29">
        <v>0.0</v>
      </c>
      <c r="BW82" s="29">
        <v>0.0</v>
      </c>
      <c r="BX82" s="29">
        <v>0.0</v>
      </c>
      <c r="BY82" s="29">
        <v>1.0</v>
      </c>
      <c r="BZ82" s="29">
        <v>0.0</v>
      </c>
      <c r="CA82" s="29">
        <v>0.0</v>
      </c>
      <c r="CB82" s="29">
        <v>1.0</v>
      </c>
      <c r="CC82" s="27" t="s">
        <v>176</v>
      </c>
      <c r="CD82" s="21">
        <f t="shared" si="52"/>
        <v>0</v>
      </c>
      <c r="CE82" s="21">
        <f t="shared" si="53"/>
        <v>0</v>
      </c>
      <c r="CF82" s="21">
        <f t="shared" si="54"/>
        <v>0</v>
      </c>
      <c r="CG82" s="21">
        <f t="shared" si="55"/>
        <v>1</v>
      </c>
      <c r="CH82" s="21">
        <f t="shared" si="56"/>
        <v>0</v>
      </c>
      <c r="CI82" s="27" t="s">
        <v>177</v>
      </c>
      <c r="CJ82" s="21">
        <f t="shared" si="57"/>
        <v>1</v>
      </c>
      <c r="CK82" s="21">
        <f t="shared" si="58"/>
        <v>0</v>
      </c>
      <c r="CL82" s="21">
        <f t="shared" si="59"/>
        <v>0</v>
      </c>
      <c r="CM82" s="21">
        <f t="shared" si="60"/>
        <v>0</v>
      </c>
      <c r="CN82" s="27" t="s">
        <v>178</v>
      </c>
      <c r="CO82" s="21">
        <f t="shared" si="61"/>
        <v>0</v>
      </c>
      <c r="CP82" s="21">
        <f t="shared" si="62"/>
        <v>0</v>
      </c>
      <c r="CQ82" s="21">
        <f t="shared" si="63"/>
        <v>0</v>
      </c>
      <c r="CR82" s="21">
        <f t="shared" si="64"/>
        <v>1</v>
      </c>
      <c r="CS82" s="21">
        <f t="shared" si="65"/>
        <v>0</v>
      </c>
      <c r="CT82" s="28" t="s">
        <v>139</v>
      </c>
      <c r="CU82" s="29">
        <v>5.0</v>
      </c>
      <c r="CV82" s="28" t="s">
        <v>139</v>
      </c>
      <c r="CW82" s="29">
        <v>2.0</v>
      </c>
      <c r="CX82" s="16">
        <f t="shared" si="66"/>
        <v>11</v>
      </c>
      <c r="CY82" s="28" t="s">
        <v>139</v>
      </c>
      <c r="CZ82" s="30">
        <v>5.0</v>
      </c>
      <c r="DA82" s="30" t="s">
        <v>139</v>
      </c>
      <c r="DB82" s="30">
        <v>2.0</v>
      </c>
      <c r="DC82" s="28" t="s">
        <v>137</v>
      </c>
      <c r="DD82" s="16">
        <f t="shared" si="67"/>
        <v>14</v>
      </c>
      <c r="DE82" s="28" t="s">
        <v>138</v>
      </c>
      <c r="DF82" s="28" t="s">
        <v>136</v>
      </c>
      <c r="DG82" s="28" t="s">
        <v>137</v>
      </c>
      <c r="DH82" s="29">
        <v>4.0</v>
      </c>
      <c r="DI82" s="29">
        <v>4.0</v>
      </c>
      <c r="DJ82" s="29">
        <v>4.0</v>
      </c>
      <c r="DK82" s="16">
        <f t="shared" si="68"/>
        <v>24</v>
      </c>
      <c r="DL82" s="28" t="s">
        <v>136</v>
      </c>
      <c r="DM82" s="29">
        <v>4.0</v>
      </c>
      <c r="DN82" s="28" t="s">
        <v>136</v>
      </c>
      <c r="DO82" s="28" t="s">
        <v>136</v>
      </c>
      <c r="DP82" s="28" t="s">
        <v>136</v>
      </c>
      <c r="DQ82" s="16">
        <f t="shared" si="69"/>
        <v>20</v>
      </c>
      <c r="DR82" s="28" t="s">
        <v>139</v>
      </c>
      <c r="DS82" s="28" t="s">
        <v>140</v>
      </c>
      <c r="DT82" s="28" t="s">
        <v>139</v>
      </c>
      <c r="DU82" s="28" t="s">
        <v>139</v>
      </c>
      <c r="DV82" s="28" t="s">
        <v>138</v>
      </c>
      <c r="DW82" s="25">
        <f t="shared" si="70"/>
        <v>12</v>
      </c>
      <c r="DX82" s="28" t="s">
        <v>138</v>
      </c>
      <c r="DY82" s="27" t="s">
        <v>136</v>
      </c>
      <c r="DZ82" s="27" t="s">
        <v>139</v>
      </c>
      <c r="EA82" s="27" t="s">
        <v>139</v>
      </c>
      <c r="EB82" s="27" t="s">
        <v>136</v>
      </c>
      <c r="EC82" s="26">
        <v>15.0</v>
      </c>
      <c r="ED82" s="16">
        <f t="shared" si="71"/>
        <v>96</v>
      </c>
    </row>
    <row r="83" ht="15.75" customHeight="1">
      <c r="A83" s="36" t="s">
        <v>125</v>
      </c>
      <c r="B83" s="16">
        <f t="shared" si="1"/>
        <v>1</v>
      </c>
      <c r="C83" s="17" t="s">
        <v>37</v>
      </c>
      <c r="D83" s="35">
        <v>32.0</v>
      </c>
      <c r="E83" s="16">
        <f t="shared" si="2"/>
        <v>0</v>
      </c>
      <c r="F83" s="16">
        <f t="shared" si="72"/>
        <v>1</v>
      </c>
      <c r="G83" s="16">
        <f t="shared" si="3"/>
        <v>0</v>
      </c>
      <c r="H83" s="16">
        <f t="shared" si="4"/>
        <v>0</v>
      </c>
      <c r="I83" s="35" t="s">
        <v>158</v>
      </c>
      <c r="J83" s="16">
        <f t="shared" si="5"/>
        <v>0</v>
      </c>
      <c r="K83" s="16">
        <f t="shared" si="6"/>
        <v>0</v>
      </c>
      <c r="L83" s="16">
        <f t="shared" si="7"/>
        <v>0</v>
      </c>
      <c r="M83" s="16">
        <f t="shared" si="8"/>
        <v>0</v>
      </c>
      <c r="N83" s="16">
        <f t="shared" si="9"/>
        <v>1</v>
      </c>
      <c r="O83" s="36">
        <v>40000.0</v>
      </c>
      <c r="P83" s="21">
        <f t="shared" si="10"/>
        <v>0</v>
      </c>
      <c r="Q83" s="21">
        <f t="shared" si="11"/>
        <v>0</v>
      </c>
      <c r="R83" s="21">
        <f t="shared" si="12"/>
        <v>1</v>
      </c>
      <c r="S83" s="21">
        <f t="shared" si="13"/>
        <v>0</v>
      </c>
      <c r="T83" s="37" t="s">
        <v>127</v>
      </c>
      <c r="U83" s="21">
        <f t="shared" si="14"/>
        <v>1</v>
      </c>
      <c r="V83" s="37">
        <v>0.0</v>
      </c>
      <c r="W83" s="37">
        <v>0.0</v>
      </c>
      <c r="X83" s="37">
        <v>0.0</v>
      </c>
      <c r="Y83" s="36" t="s">
        <v>149</v>
      </c>
      <c r="Z83" s="21">
        <f t="shared" si="15"/>
        <v>0</v>
      </c>
      <c r="AA83" s="21">
        <f t="shared" si="16"/>
        <v>1</v>
      </c>
      <c r="AB83" s="21">
        <f t="shared" si="17"/>
        <v>0</v>
      </c>
      <c r="AC83" s="21">
        <f t="shared" si="18"/>
        <v>0</v>
      </c>
      <c r="AD83" s="21">
        <f t="shared" si="19"/>
        <v>0</v>
      </c>
      <c r="AE83" s="36" t="s">
        <v>191</v>
      </c>
      <c r="AF83" s="21">
        <f t="shared" si="20"/>
        <v>0</v>
      </c>
      <c r="AG83" s="21">
        <f t="shared" si="21"/>
        <v>0</v>
      </c>
      <c r="AH83" s="21">
        <f t="shared" si="22"/>
        <v>0</v>
      </c>
      <c r="AI83" s="21">
        <f t="shared" si="23"/>
        <v>1</v>
      </c>
      <c r="AJ83" s="27" t="s">
        <v>128</v>
      </c>
      <c r="AK83" s="21">
        <f t="shared" si="24"/>
        <v>1</v>
      </c>
      <c r="AL83" s="21">
        <f t="shared" si="25"/>
        <v>0</v>
      </c>
      <c r="AM83" s="21">
        <f t="shared" si="26"/>
        <v>0</v>
      </c>
      <c r="AN83" s="21">
        <f t="shared" si="27"/>
        <v>0</v>
      </c>
      <c r="AO83" s="27" t="s">
        <v>201</v>
      </c>
      <c r="AP83" s="21">
        <f t="shared" si="28"/>
        <v>0</v>
      </c>
      <c r="AQ83" s="21">
        <f t="shared" si="29"/>
        <v>0</v>
      </c>
      <c r="AR83" s="21">
        <f t="shared" si="30"/>
        <v>0</v>
      </c>
      <c r="AS83" s="21">
        <f t="shared" si="31"/>
        <v>0</v>
      </c>
      <c r="AT83" s="21">
        <f t="shared" si="32"/>
        <v>0</v>
      </c>
      <c r="AU83" s="21">
        <f t="shared" si="73"/>
        <v>1</v>
      </c>
      <c r="AV83" s="27" t="s">
        <v>130</v>
      </c>
      <c r="AW83" s="21">
        <f t="shared" si="33"/>
        <v>1</v>
      </c>
      <c r="AX83" s="21">
        <f t="shared" si="34"/>
        <v>0</v>
      </c>
      <c r="AY83" s="21">
        <f t="shared" si="35"/>
        <v>0</v>
      </c>
      <c r="AZ83" s="21">
        <f t="shared" si="36"/>
        <v>0</v>
      </c>
      <c r="BA83" s="27" t="s">
        <v>175</v>
      </c>
      <c r="BB83" s="21">
        <f t="shared" si="37"/>
        <v>0</v>
      </c>
      <c r="BC83" s="21">
        <f t="shared" si="38"/>
        <v>0</v>
      </c>
      <c r="BD83" s="21">
        <f t="shared" si="39"/>
        <v>0</v>
      </c>
      <c r="BE83" s="21">
        <f t="shared" si="40"/>
        <v>1</v>
      </c>
      <c r="BF83" s="27" t="s">
        <v>155</v>
      </c>
      <c r="BG83" s="21">
        <f t="shared" si="41"/>
        <v>0</v>
      </c>
      <c r="BH83" s="21">
        <f t="shared" si="42"/>
        <v>0</v>
      </c>
      <c r="BI83" s="21">
        <f t="shared" si="43"/>
        <v>1</v>
      </c>
      <c r="BJ83" s="27" t="s">
        <v>179</v>
      </c>
      <c r="BK83" s="21">
        <f t="shared" si="44"/>
        <v>0</v>
      </c>
      <c r="BL83" s="21">
        <f t="shared" si="45"/>
        <v>0</v>
      </c>
      <c r="BM83" s="21">
        <f t="shared" si="46"/>
        <v>1</v>
      </c>
      <c r="BN83" s="29" t="s">
        <v>132</v>
      </c>
      <c r="BO83" s="21">
        <f t="shared" si="47"/>
        <v>0</v>
      </c>
      <c r="BP83" s="21">
        <f t="shared" si="48"/>
        <v>0</v>
      </c>
      <c r="BQ83" s="21">
        <f t="shared" si="49"/>
        <v>1</v>
      </c>
      <c r="BR83" s="21">
        <f t="shared" si="50"/>
        <v>0</v>
      </c>
      <c r="BS83" s="21">
        <f t="shared" si="51"/>
        <v>0</v>
      </c>
      <c r="BT83" s="29">
        <v>1.0</v>
      </c>
      <c r="BU83" s="29">
        <v>0.0</v>
      </c>
      <c r="BV83" s="29">
        <v>1.0</v>
      </c>
      <c r="BW83" s="29">
        <v>1.0</v>
      </c>
      <c r="BX83" s="29">
        <v>1.0</v>
      </c>
      <c r="BY83" s="29">
        <v>1.0</v>
      </c>
      <c r="BZ83" s="29">
        <v>1.0</v>
      </c>
      <c r="CA83" s="29">
        <v>0.0</v>
      </c>
      <c r="CB83" s="29">
        <v>0.0</v>
      </c>
      <c r="CC83" s="27" t="s">
        <v>133</v>
      </c>
      <c r="CD83" s="21">
        <f t="shared" si="52"/>
        <v>0</v>
      </c>
      <c r="CE83" s="21">
        <f t="shared" si="53"/>
        <v>1</v>
      </c>
      <c r="CF83" s="21">
        <f t="shared" si="54"/>
        <v>0</v>
      </c>
      <c r="CG83" s="21">
        <f t="shared" si="55"/>
        <v>0</v>
      </c>
      <c r="CH83" s="21">
        <f t="shared" si="56"/>
        <v>0</v>
      </c>
      <c r="CI83" s="27" t="s">
        <v>152</v>
      </c>
      <c r="CJ83" s="21">
        <f t="shared" si="57"/>
        <v>0</v>
      </c>
      <c r="CK83" s="21">
        <f t="shared" si="58"/>
        <v>0</v>
      </c>
      <c r="CL83" s="21">
        <f t="shared" si="59"/>
        <v>0</v>
      </c>
      <c r="CM83" s="21">
        <f t="shared" si="60"/>
        <v>1</v>
      </c>
      <c r="CN83" s="27" t="s">
        <v>135</v>
      </c>
      <c r="CO83" s="21">
        <f t="shared" si="61"/>
        <v>1</v>
      </c>
      <c r="CP83" s="21">
        <f t="shared" si="62"/>
        <v>0</v>
      </c>
      <c r="CQ83" s="21">
        <f t="shared" si="63"/>
        <v>0</v>
      </c>
      <c r="CR83" s="21">
        <f t="shared" si="64"/>
        <v>0</v>
      </c>
      <c r="CS83" s="21">
        <f t="shared" si="65"/>
        <v>0</v>
      </c>
      <c r="CT83" s="29">
        <v>1.0</v>
      </c>
      <c r="CU83" s="28" t="s">
        <v>139</v>
      </c>
      <c r="CV83" s="29">
        <v>1.0</v>
      </c>
      <c r="CW83" s="28" t="s">
        <v>140</v>
      </c>
      <c r="CX83" s="16">
        <f t="shared" si="66"/>
        <v>5</v>
      </c>
      <c r="CY83" s="28">
        <v>1.0</v>
      </c>
      <c r="CZ83" s="30" t="s">
        <v>139</v>
      </c>
      <c r="DA83" s="31">
        <v>3.0</v>
      </c>
      <c r="DB83" s="31">
        <v>4.0</v>
      </c>
      <c r="DC83" s="28" t="s">
        <v>136</v>
      </c>
      <c r="DD83" s="16">
        <f t="shared" si="67"/>
        <v>14</v>
      </c>
      <c r="DE83" s="28" t="s">
        <v>140</v>
      </c>
      <c r="DF83" s="28" t="s">
        <v>139</v>
      </c>
      <c r="DG83" s="28" t="s">
        <v>137</v>
      </c>
      <c r="DH83" s="29">
        <v>3.0</v>
      </c>
      <c r="DI83" s="28" t="s">
        <v>140</v>
      </c>
      <c r="DJ83" s="29">
        <v>1.0</v>
      </c>
      <c r="DK83" s="16">
        <f t="shared" si="68"/>
        <v>11</v>
      </c>
      <c r="DL83" s="28" t="s">
        <v>138</v>
      </c>
      <c r="DM83" s="28" t="s">
        <v>136</v>
      </c>
      <c r="DN83" s="28" t="s">
        <v>136</v>
      </c>
      <c r="DO83" s="29">
        <v>4.0</v>
      </c>
      <c r="DP83" s="29">
        <v>5.0</v>
      </c>
      <c r="DQ83" s="16">
        <f t="shared" si="69"/>
        <v>22</v>
      </c>
      <c r="DR83" s="28" t="s">
        <v>139</v>
      </c>
      <c r="DS83" s="28" t="s">
        <v>140</v>
      </c>
      <c r="DT83" s="28" t="s">
        <v>140</v>
      </c>
      <c r="DU83" s="28" t="s">
        <v>139</v>
      </c>
      <c r="DV83" s="28" t="s">
        <v>138</v>
      </c>
      <c r="DW83" s="25">
        <f t="shared" si="70"/>
        <v>11</v>
      </c>
      <c r="DX83" s="29">
        <v>4.0</v>
      </c>
      <c r="DY83" s="27" t="s">
        <v>138</v>
      </c>
      <c r="DZ83" s="27" t="s">
        <v>136</v>
      </c>
      <c r="EA83" s="27" t="s">
        <v>138</v>
      </c>
      <c r="EB83" s="27" t="s">
        <v>136</v>
      </c>
      <c r="EC83" s="26">
        <v>21.0</v>
      </c>
      <c r="ED83" s="16">
        <f t="shared" si="71"/>
        <v>84</v>
      </c>
    </row>
    <row r="84" ht="15.75" customHeight="1">
      <c r="A84" s="36" t="s">
        <v>125</v>
      </c>
      <c r="B84" s="16">
        <f t="shared" si="1"/>
        <v>1</v>
      </c>
      <c r="C84" s="17" t="s">
        <v>37</v>
      </c>
      <c r="D84" s="35">
        <v>23.0</v>
      </c>
      <c r="E84" s="16">
        <f t="shared" si="2"/>
        <v>0</v>
      </c>
      <c r="F84" s="16">
        <f t="shared" si="72"/>
        <v>1</v>
      </c>
      <c r="G84" s="16">
        <f t="shared" si="3"/>
        <v>0</v>
      </c>
      <c r="H84" s="16">
        <f t="shared" si="4"/>
        <v>0</v>
      </c>
      <c r="I84" s="35" t="s">
        <v>11</v>
      </c>
      <c r="J84" s="16">
        <f t="shared" si="5"/>
        <v>0</v>
      </c>
      <c r="K84" s="16">
        <f t="shared" si="6"/>
        <v>0</v>
      </c>
      <c r="L84" s="16">
        <f t="shared" si="7"/>
        <v>1</v>
      </c>
      <c r="M84" s="16">
        <f t="shared" si="8"/>
        <v>0</v>
      </c>
      <c r="N84" s="16">
        <f t="shared" si="9"/>
        <v>0</v>
      </c>
      <c r="O84" s="36">
        <v>20000.0</v>
      </c>
      <c r="P84" s="21">
        <f t="shared" si="10"/>
        <v>0</v>
      </c>
      <c r="Q84" s="21">
        <f t="shared" si="11"/>
        <v>1</v>
      </c>
      <c r="R84" s="21">
        <f t="shared" si="12"/>
        <v>0</v>
      </c>
      <c r="S84" s="21">
        <f t="shared" si="13"/>
        <v>0</v>
      </c>
      <c r="T84" s="37" t="s">
        <v>159</v>
      </c>
      <c r="U84" s="21">
        <f t="shared" si="14"/>
        <v>0</v>
      </c>
      <c r="V84" s="37">
        <v>0.0</v>
      </c>
      <c r="W84" s="37">
        <v>0.0</v>
      </c>
      <c r="X84" s="37">
        <v>0.0</v>
      </c>
      <c r="Y84" s="36" t="s">
        <v>27</v>
      </c>
      <c r="Z84" s="21">
        <f t="shared" si="15"/>
        <v>0</v>
      </c>
      <c r="AA84" s="21">
        <f t="shared" si="16"/>
        <v>0</v>
      </c>
      <c r="AB84" s="21">
        <f t="shared" si="17"/>
        <v>1</v>
      </c>
      <c r="AC84" s="21">
        <f t="shared" si="18"/>
        <v>0</v>
      </c>
      <c r="AD84" s="21">
        <f t="shared" si="19"/>
        <v>0</v>
      </c>
      <c r="AE84" s="36" t="s">
        <v>31</v>
      </c>
      <c r="AF84" s="21">
        <f t="shared" si="20"/>
        <v>1</v>
      </c>
      <c r="AG84" s="21">
        <f t="shared" si="21"/>
        <v>0</v>
      </c>
      <c r="AH84" s="21">
        <f t="shared" si="22"/>
        <v>0</v>
      </c>
      <c r="AI84" s="21">
        <f t="shared" si="23"/>
        <v>0</v>
      </c>
      <c r="AJ84" s="27" t="s">
        <v>129</v>
      </c>
      <c r="AK84" s="21">
        <f t="shared" si="24"/>
        <v>0</v>
      </c>
      <c r="AL84" s="21">
        <f t="shared" si="25"/>
        <v>1</v>
      </c>
      <c r="AM84" s="21">
        <f t="shared" si="26"/>
        <v>0</v>
      </c>
      <c r="AN84" s="21">
        <f t="shared" si="27"/>
        <v>0</v>
      </c>
      <c r="AO84" s="27" t="s">
        <v>201</v>
      </c>
      <c r="AP84" s="21">
        <f t="shared" si="28"/>
        <v>0</v>
      </c>
      <c r="AQ84" s="21">
        <f t="shared" si="29"/>
        <v>0</v>
      </c>
      <c r="AR84" s="21">
        <f t="shared" si="30"/>
        <v>0</v>
      </c>
      <c r="AS84" s="21">
        <f t="shared" si="31"/>
        <v>0</v>
      </c>
      <c r="AT84" s="21">
        <f t="shared" si="32"/>
        <v>0</v>
      </c>
      <c r="AU84" s="21">
        <f t="shared" si="73"/>
        <v>1</v>
      </c>
      <c r="AV84" s="27" t="s">
        <v>45</v>
      </c>
      <c r="AW84" s="21">
        <f t="shared" si="33"/>
        <v>0</v>
      </c>
      <c r="AX84" s="21">
        <f t="shared" si="34"/>
        <v>0</v>
      </c>
      <c r="AY84" s="21">
        <f t="shared" si="35"/>
        <v>1</v>
      </c>
      <c r="AZ84" s="21">
        <f t="shared" si="36"/>
        <v>0</v>
      </c>
      <c r="BA84" s="27" t="s">
        <v>37</v>
      </c>
      <c r="BB84" s="21">
        <f t="shared" si="37"/>
        <v>0</v>
      </c>
      <c r="BC84" s="21">
        <f t="shared" si="38"/>
        <v>1</v>
      </c>
      <c r="BD84" s="21">
        <f t="shared" si="39"/>
        <v>0</v>
      </c>
      <c r="BE84" s="21">
        <f t="shared" si="40"/>
        <v>0</v>
      </c>
      <c r="BF84" s="27" t="s">
        <v>150</v>
      </c>
      <c r="BG84" s="21">
        <f t="shared" si="41"/>
        <v>0</v>
      </c>
      <c r="BH84" s="21">
        <f t="shared" si="42"/>
        <v>0</v>
      </c>
      <c r="BI84" s="21">
        <f t="shared" si="43"/>
        <v>1</v>
      </c>
      <c r="BJ84" s="29">
        <v>1500.0</v>
      </c>
      <c r="BK84" s="21">
        <f t="shared" si="44"/>
        <v>0</v>
      </c>
      <c r="BL84" s="21">
        <f t="shared" si="45"/>
        <v>1</v>
      </c>
      <c r="BM84" s="21">
        <f t="shared" si="46"/>
        <v>0</v>
      </c>
      <c r="BN84" s="29" t="s">
        <v>132</v>
      </c>
      <c r="BO84" s="21">
        <f t="shared" si="47"/>
        <v>0</v>
      </c>
      <c r="BP84" s="21">
        <f t="shared" si="48"/>
        <v>0</v>
      </c>
      <c r="BQ84" s="21">
        <f t="shared" si="49"/>
        <v>1</v>
      </c>
      <c r="BR84" s="21">
        <f t="shared" si="50"/>
        <v>0</v>
      </c>
      <c r="BS84" s="21">
        <f t="shared" si="51"/>
        <v>0</v>
      </c>
      <c r="BT84" s="29">
        <v>0.0</v>
      </c>
      <c r="BU84" s="29">
        <v>0.0</v>
      </c>
      <c r="BV84" s="29">
        <v>0.0</v>
      </c>
      <c r="BW84" s="29">
        <v>0.0</v>
      </c>
      <c r="BX84" s="29">
        <v>0.0</v>
      </c>
      <c r="BY84" s="29">
        <v>0.0</v>
      </c>
      <c r="BZ84" s="29">
        <v>0.0</v>
      </c>
      <c r="CA84" s="29">
        <v>0.0</v>
      </c>
      <c r="CB84" s="29">
        <v>1.0</v>
      </c>
      <c r="CC84" s="27" t="s">
        <v>164</v>
      </c>
      <c r="CD84" s="21">
        <f t="shared" si="52"/>
        <v>0</v>
      </c>
      <c r="CE84" s="21">
        <f t="shared" si="53"/>
        <v>0</v>
      </c>
      <c r="CF84" s="21">
        <f t="shared" si="54"/>
        <v>1</v>
      </c>
      <c r="CG84" s="21">
        <f t="shared" si="55"/>
        <v>0</v>
      </c>
      <c r="CH84" s="21">
        <f t="shared" si="56"/>
        <v>0</v>
      </c>
      <c r="CI84" s="27" t="s">
        <v>157</v>
      </c>
      <c r="CJ84" s="21">
        <f t="shared" si="57"/>
        <v>0</v>
      </c>
      <c r="CK84" s="21">
        <f t="shared" si="58"/>
        <v>1</v>
      </c>
      <c r="CL84" s="21">
        <f t="shared" si="59"/>
        <v>0</v>
      </c>
      <c r="CM84" s="21">
        <f t="shared" si="60"/>
        <v>0</v>
      </c>
      <c r="CN84" s="27" t="s">
        <v>170</v>
      </c>
      <c r="CO84" s="21">
        <f t="shared" si="61"/>
        <v>0</v>
      </c>
      <c r="CP84" s="21">
        <f t="shared" si="62"/>
        <v>1</v>
      </c>
      <c r="CQ84" s="21">
        <f t="shared" si="63"/>
        <v>0</v>
      </c>
      <c r="CR84" s="21">
        <f t="shared" si="64"/>
        <v>0</v>
      </c>
      <c r="CS84" s="21">
        <f t="shared" si="65"/>
        <v>0</v>
      </c>
      <c r="CT84" s="29">
        <v>4.0</v>
      </c>
      <c r="CU84" s="28" t="s">
        <v>136</v>
      </c>
      <c r="CV84" s="29">
        <v>3.0</v>
      </c>
      <c r="CW84" s="29">
        <v>3.0</v>
      </c>
      <c r="CX84" s="16">
        <f t="shared" si="66"/>
        <v>14</v>
      </c>
      <c r="CY84" s="28">
        <v>4.0</v>
      </c>
      <c r="CZ84" s="30" t="s">
        <v>136</v>
      </c>
      <c r="DA84" s="30">
        <v>3.0</v>
      </c>
      <c r="DB84" s="30">
        <v>3.0</v>
      </c>
      <c r="DC84" s="29">
        <v>5.0</v>
      </c>
      <c r="DD84" s="16">
        <f t="shared" si="67"/>
        <v>19</v>
      </c>
      <c r="DE84" s="28" t="s">
        <v>136</v>
      </c>
      <c r="DF84" s="28" t="s">
        <v>136</v>
      </c>
      <c r="DG84" s="28" t="s">
        <v>139</v>
      </c>
      <c r="DH84" s="28" t="s">
        <v>140</v>
      </c>
      <c r="DI84" s="28" t="s">
        <v>139</v>
      </c>
      <c r="DJ84" s="28" t="s">
        <v>137</v>
      </c>
      <c r="DK84" s="16">
        <f t="shared" si="68"/>
        <v>16</v>
      </c>
      <c r="DL84" s="28" t="s">
        <v>138</v>
      </c>
      <c r="DM84" s="28" t="s">
        <v>136</v>
      </c>
      <c r="DN84" s="28" t="s">
        <v>136</v>
      </c>
      <c r="DO84" s="29">
        <v>4.0</v>
      </c>
      <c r="DP84" s="29">
        <v>4.0</v>
      </c>
      <c r="DQ84" s="16">
        <f t="shared" si="69"/>
        <v>21</v>
      </c>
      <c r="DR84" s="28" t="s">
        <v>136</v>
      </c>
      <c r="DS84" s="28" t="s">
        <v>140</v>
      </c>
      <c r="DT84" s="28" t="s">
        <v>139</v>
      </c>
      <c r="DU84" s="28" t="s">
        <v>139</v>
      </c>
      <c r="DV84" s="28" t="s">
        <v>138</v>
      </c>
      <c r="DW84" s="25">
        <f t="shared" si="70"/>
        <v>14</v>
      </c>
      <c r="DX84" s="28" t="s">
        <v>137</v>
      </c>
      <c r="DY84" s="27" t="s">
        <v>136</v>
      </c>
      <c r="DZ84" s="27" t="s">
        <v>139</v>
      </c>
      <c r="EA84" s="27" t="s">
        <v>139</v>
      </c>
      <c r="EB84" s="27" t="s">
        <v>137</v>
      </c>
      <c r="EC84" s="21">
        <f>DX84+DY84+DZ84+EA84+EB84</f>
        <v>14</v>
      </c>
      <c r="ED84" s="16">
        <f t="shared" si="71"/>
        <v>98</v>
      </c>
    </row>
    <row r="85" ht="15.75" customHeight="1">
      <c r="A85" s="36" t="s">
        <v>125</v>
      </c>
      <c r="B85" s="16">
        <f t="shared" si="1"/>
        <v>1</v>
      </c>
      <c r="C85" s="17" t="s">
        <v>37</v>
      </c>
      <c r="D85" s="35">
        <v>23.0</v>
      </c>
      <c r="E85" s="16">
        <f t="shared" si="2"/>
        <v>0</v>
      </c>
      <c r="F85" s="16">
        <f t="shared" si="72"/>
        <v>1</v>
      </c>
      <c r="G85" s="16">
        <f t="shared" si="3"/>
        <v>0</v>
      </c>
      <c r="H85" s="16">
        <f t="shared" si="4"/>
        <v>0</v>
      </c>
      <c r="I85" s="35" t="s">
        <v>11</v>
      </c>
      <c r="J85" s="16">
        <f t="shared" si="5"/>
        <v>0</v>
      </c>
      <c r="K85" s="16">
        <f t="shared" si="6"/>
        <v>0</v>
      </c>
      <c r="L85" s="16">
        <f t="shared" si="7"/>
        <v>1</v>
      </c>
      <c r="M85" s="16">
        <f t="shared" si="8"/>
        <v>0</v>
      </c>
      <c r="N85" s="16">
        <f t="shared" si="9"/>
        <v>0</v>
      </c>
      <c r="O85" s="36">
        <v>20000.0</v>
      </c>
      <c r="P85" s="21">
        <f t="shared" si="10"/>
        <v>0</v>
      </c>
      <c r="Q85" s="21">
        <f t="shared" si="11"/>
        <v>1</v>
      </c>
      <c r="R85" s="21">
        <f t="shared" si="12"/>
        <v>0</v>
      </c>
      <c r="S85" s="21">
        <f t="shared" si="13"/>
        <v>0</v>
      </c>
      <c r="T85" s="37" t="s">
        <v>159</v>
      </c>
      <c r="U85" s="21">
        <f t="shared" si="14"/>
        <v>0</v>
      </c>
      <c r="V85" s="37">
        <v>0.0</v>
      </c>
      <c r="W85" s="37">
        <v>0.0</v>
      </c>
      <c r="X85" s="37">
        <v>0.0</v>
      </c>
      <c r="Y85" s="36" t="s">
        <v>27</v>
      </c>
      <c r="Z85" s="21">
        <f t="shared" si="15"/>
        <v>0</v>
      </c>
      <c r="AA85" s="21">
        <f t="shared" si="16"/>
        <v>0</v>
      </c>
      <c r="AB85" s="21">
        <f t="shared" si="17"/>
        <v>1</v>
      </c>
      <c r="AC85" s="21">
        <f t="shared" si="18"/>
        <v>0</v>
      </c>
      <c r="AD85" s="21">
        <f t="shared" si="19"/>
        <v>0</v>
      </c>
      <c r="AE85" s="36" t="s">
        <v>31</v>
      </c>
      <c r="AF85" s="21">
        <f t="shared" si="20"/>
        <v>1</v>
      </c>
      <c r="AG85" s="21">
        <f t="shared" si="21"/>
        <v>0</v>
      </c>
      <c r="AH85" s="21">
        <f t="shared" si="22"/>
        <v>0</v>
      </c>
      <c r="AI85" s="21">
        <f t="shared" si="23"/>
        <v>0</v>
      </c>
      <c r="AJ85" s="36" t="s">
        <v>171</v>
      </c>
      <c r="AK85" s="21">
        <f t="shared" si="24"/>
        <v>0</v>
      </c>
      <c r="AL85" s="21">
        <f t="shared" si="25"/>
        <v>0</v>
      </c>
      <c r="AM85" s="21">
        <f t="shared" si="26"/>
        <v>0</v>
      </c>
      <c r="AN85" s="21">
        <f t="shared" si="27"/>
        <v>1</v>
      </c>
      <c r="AO85" s="27" t="s">
        <v>201</v>
      </c>
      <c r="AP85" s="21">
        <f t="shared" si="28"/>
        <v>0</v>
      </c>
      <c r="AQ85" s="21">
        <f t="shared" si="29"/>
        <v>0</v>
      </c>
      <c r="AR85" s="21">
        <f t="shared" si="30"/>
        <v>0</v>
      </c>
      <c r="AS85" s="21">
        <f t="shared" si="31"/>
        <v>0</v>
      </c>
      <c r="AT85" s="21">
        <f t="shared" si="32"/>
        <v>0</v>
      </c>
      <c r="AU85" s="21">
        <f t="shared" si="73"/>
        <v>1</v>
      </c>
      <c r="AV85" s="27" t="s">
        <v>163</v>
      </c>
      <c r="AW85" s="21">
        <f t="shared" si="33"/>
        <v>0</v>
      </c>
      <c r="AX85" s="21">
        <f t="shared" si="34"/>
        <v>0</v>
      </c>
      <c r="AY85" s="21">
        <f t="shared" si="35"/>
        <v>0</v>
      </c>
      <c r="AZ85" s="21">
        <f t="shared" si="36"/>
        <v>1</v>
      </c>
      <c r="BA85" s="27" t="s">
        <v>175</v>
      </c>
      <c r="BB85" s="21">
        <f t="shared" si="37"/>
        <v>0</v>
      </c>
      <c r="BC85" s="21">
        <f t="shared" si="38"/>
        <v>0</v>
      </c>
      <c r="BD85" s="21">
        <f t="shared" si="39"/>
        <v>0</v>
      </c>
      <c r="BE85" s="21">
        <f t="shared" si="40"/>
        <v>1</v>
      </c>
      <c r="BF85" s="27" t="s">
        <v>150</v>
      </c>
      <c r="BG85" s="21">
        <f t="shared" si="41"/>
        <v>0</v>
      </c>
      <c r="BH85" s="21">
        <f t="shared" si="42"/>
        <v>0</v>
      </c>
      <c r="BI85" s="21">
        <f t="shared" si="43"/>
        <v>1</v>
      </c>
      <c r="BJ85" s="29">
        <v>800.0</v>
      </c>
      <c r="BK85" s="21">
        <f t="shared" si="44"/>
        <v>1</v>
      </c>
      <c r="BL85" s="21">
        <f t="shared" si="45"/>
        <v>0</v>
      </c>
      <c r="BM85" s="21">
        <f t="shared" si="46"/>
        <v>0</v>
      </c>
      <c r="BN85" s="29" t="s">
        <v>132</v>
      </c>
      <c r="BO85" s="21">
        <f t="shared" si="47"/>
        <v>0</v>
      </c>
      <c r="BP85" s="21">
        <f t="shared" si="48"/>
        <v>0</v>
      </c>
      <c r="BQ85" s="21">
        <f t="shared" si="49"/>
        <v>1</v>
      </c>
      <c r="BR85" s="21">
        <f t="shared" si="50"/>
        <v>0</v>
      </c>
      <c r="BS85" s="21">
        <f t="shared" si="51"/>
        <v>0</v>
      </c>
      <c r="BT85" s="29">
        <v>0.0</v>
      </c>
      <c r="BU85" s="29">
        <v>0.0</v>
      </c>
      <c r="BV85" s="29">
        <v>0.0</v>
      </c>
      <c r="BW85" s="29">
        <v>0.0</v>
      </c>
      <c r="BX85" s="29">
        <v>0.0</v>
      </c>
      <c r="BY85" s="29">
        <v>1.0</v>
      </c>
      <c r="BZ85" s="29">
        <v>1.0</v>
      </c>
      <c r="CA85" s="29">
        <v>0.0</v>
      </c>
      <c r="CB85" s="29">
        <v>1.0</v>
      </c>
      <c r="CC85" s="27" t="s">
        <v>164</v>
      </c>
      <c r="CD85" s="21">
        <f t="shared" si="52"/>
        <v>0</v>
      </c>
      <c r="CE85" s="21">
        <f t="shared" si="53"/>
        <v>0</v>
      </c>
      <c r="CF85" s="21">
        <f t="shared" si="54"/>
        <v>1</v>
      </c>
      <c r="CG85" s="21">
        <f t="shared" si="55"/>
        <v>0</v>
      </c>
      <c r="CH85" s="21">
        <f t="shared" si="56"/>
        <v>0</v>
      </c>
      <c r="CI85" s="27" t="s">
        <v>177</v>
      </c>
      <c r="CJ85" s="21">
        <f t="shared" si="57"/>
        <v>1</v>
      </c>
      <c r="CK85" s="21">
        <f t="shared" si="58"/>
        <v>0</v>
      </c>
      <c r="CL85" s="21">
        <f t="shared" si="59"/>
        <v>0</v>
      </c>
      <c r="CM85" s="21">
        <f t="shared" si="60"/>
        <v>0</v>
      </c>
      <c r="CN85" s="27" t="s">
        <v>135</v>
      </c>
      <c r="CO85" s="21">
        <f t="shared" si="61"/>
        <v>1</v>
      </c>
      <c r="CP85" s="21">
        <f t="shared" si="62"/>
        <v>0</v>
      </c>
      <c r="CQ85" s="21">
        <f t="shared" si="63"/>
        <v>0</v>
      </c>
      <c r="CR85" s="21">
        <f t="shared" si="64"/>
        <v>0</v>
      </c>
      <c r="CS85" s="21">
        <f t="shared" si="65"/>
        <v>0</v>
      </c>
      <c r="CT85" s="29">
        <v>4.0</v>
      </c>
      <c r="CU85" s="28" t="s">
        <v>138</v>
      </c>
      <c r="CV85" s="28" t="s">
        <v>136</v>
      </c>
      <c r="CW85" s="29">
        <v>3.0</v>
      </c>
      <c r="CX85" s="16">
        <f t="shared" si="66"/>
        <v>16</v>
      </c>
      <c r="CY85" s="28">
        <v>4.0</v>
      </c>
      <c r="CZ85" s="30" t="s">
        <v>138</v>
      </c>
      <c r="DA85" s="30" t="s">
        <v>136</v>
      </c>
      <c r="DB85" s="30">
        <v>3.0</v>
      </c>
      <c r="DC85" s="29">
        <v>5.0</v>
      </c>
      <c r="DD85" s="16">
        <f t="shared" si="67"/>
        <v>21</v>
      </c>
      <c r="DE85" s="28" t="s">
        <v>138</v>
      </c>
      <c r="DF85" s="28" t="s">
        <v>138</v>
      </c>
      <c r="DG85" s="28" t="s">
        <v>137</v>
      </c>
      <c r="DH85" s="28">
        <v>4.0</v>
      </c>
      <c r="DI85" s="28" t="s">
        <v>137</v>
      </c>
      <c r="DJ85" s="28" t="s">
        <v>138</v>
      </c>
      <c r="DK85" s="16">
        <f t="shared" si="68"/>
        <v>25</v>
      </c>
      <c r="DL85" s="28" t="s">
        <v>137</v>
      </c>
      <c r="DM85" s="28" t="s">
        <v>136</v>
      </c>
      <c r="DN85" s="28" t="s">
        <v>136</v>
      </c>
      <c r="DO85" s="37">
        <v>4.0</v>
      </c>
      <c r="DP85" s="28" t="s">
        <v>136</v>
      </c>
      <c r="DQ85" s="16">
        <f t="shared" si="69"/>
        <v>19</v>
      </c>
      <c r="DR85" s="28" t="s">
        <v>136</v>
      </c>
      <c r="DS85" s="28" t="s">
        <v>140</v>
      </c>
      <c r="DT85" s="28" t="s">
        <v>137</v>
      </c>
      <c r="DU85" s="28" t="s">
        <v>139</v>
      </c>
      <c r="DV85" s="28" t="s">
        <v>136</v>
      </c>
      <c r="DW85" s="25">
        <f t="shared" si="70"/>
        <v>14</v>
      </c>
      <c r="DX85" s="28" t="s">
        <v>136</v>
      </c>
      <c r="DY85" s="27" t="s">
        <v>136</v>
      </c>
      <c r="DZ85" s="27" t="s">
        <v>136</v>
      </c>
      <c r="EA85" s="27" t="s">
        <v>137</v>
      </c>
      <c r="EB85" s="27" t="s">
        <v>136</v>
      </c>
      <c r="EC85" s="26">
        <v>17.0</v>
      </c>
      <c r="ED85" s="16">
        <f t="shared" si="71"/>
        <v>112</v>
      </c>
    </row>
    <row r="86" ht="15.75" customHeight="1">
      <c r="A86" s="36" t="s">
        <v>125</v>
      </c>
      <c r="B86" s="16">
        <f t="shared" si="1"/>
        <v>1</v>
      </c>
      <c r="C86" s="17" t="s">
        <v>37</v>
      </c>
      <c r="D86" s="35">
        <v>11.0</v>
      </c>
      <c r="E86" s="16">
        <f t="shared" si="2"/>
        <v>1</v>
      </c>
      <c r="F86" s="16">
        <f t="shared" si="72"/>
        <v>0</v>
      </c>
      <c r="G86" s="16">
        <f t="shared" si="3"/>
        <v>0</v>
      </c>
      <c r="H86" s="16">
        <f t="shared" si="4"/>
        <v>0</v>
      </c>
      <c r="I86" s="35" t="s">
        <v>11</v>
      </c>
      <c r="J86" s="16">
        <f t="shared" si="5"/>
        <v>0</v>
      </c>
      <c r="K86" s="16">
        <f t="shared" si="6"/>
        <v>0</v>
      </c>
      <c r="L86" s="16">
        <f t="shared" si="7"/>
        <v>1</v>
      </c>
      <c r="M86" s="16">
        <f t="shared" si="8"/>
        <v>0</v>
      </c>
      <c r="N86" s="16">
        <f t="shared" si="9"/>
        <v>0</v>
      </c>
      <c r="O86" s="36">
        <v>15000.0</v>
      </c>
      <c r="P86" s="21">
        <f t="shared" si="10"/>
        <v>0</v>
      </c>
      <c r="Q86" s="21">
        <f t="shared" si="11"/>
        <v>1</v>
      </c>
      <c r="R86" s="21">
        <f t="shared" si="12"/>
        <v>0</v>
      </c>
      <c r="S86" s="21">
        <f t="shared" si="13"/>
        <v>0</v>
      </c>
      <c r="T86" s="37" t="s">
        <v>159</v>
      </c>
      <c r="U86" s="21">
        <f t="shared" si="14"/>
        <v>0</v>
      </c>
      <c r="V86" s="37">
        <v>0.0</v>
      </c>
      <c r="W86" s="37">
        <v>0.0</v>
      </c>
      <c r="X86" s="37">
        <v>0.0</v>
      </c>
      <c r="Y86" s="36" t="s">
        <v>160</v>
      </c>
      <c r="Z86" s="21">
        <f t="shared" si="15"/>
        <v>0</v>
      </c>
      <c r="AA86" s="21">
        <f t="shared" si="16"/>
        <v>0</v>
      </c>
      <c r="AB86" s="21">
        <f t="shared" si="17"/>
        <v>1</v>
      </c>
      <c r="AC86" s="21">
        <f t="shared" si="18"/>
        <v>0</v>
      </c>
      <c r="AD86" s="21">
        <f t="shared" si="19"/>
        <v>0</v>
      </c>
      <c r="AE86" s="36" t="s">
        <v>31</v>
      </c>
      <c r="AF86" s="21">
        <f t="shared" si="20"/>
        <v>1</v>
      </c>
      <c r="AG86" s="21">
        <f t="shared" si="21"/>
        <v>0</v>
      </c>
      <c r="AH86" s="21">
        <f t="shared" si="22"/>
        <v>0</v>
      </c>
      <c r="AI86" s="21">
        <f t="shared" si="23"/>
        <v>0</v>
      </c>
      <c r="AJ86" s="27" t="s">
        <v>129</v>
      </c>
      <c r="AK86" s="21">
        <f t="shared" si="24"/>
        <v>0</v>
      </c>
      <c r="AL86" s="21">
        <f t="shared" si="25"/>
        <v>1</v>
      </c>
      <c r="AM86" s="21">
        <f t="shared" si="26"/>
        <v>0</v>
      </c>
      <c r="AN86" s="21">
        <f t="shared" si="27"/>
        <v>0</v>
      </c>
      <c r="AO86" s="27" t="s">
        <v>201</v>
      </c>
      <c r="AP86" s="21">
        <f t="shared" si="28"/>
        <v>0</v>
      </c>
      <c r="AQ86" s="21">
        <f t="shared" si="29"/>
        <v>0</v>
      </c>
      <c r="AR86" s="21">
        <f t="shared" si="30"/>
        <v>0</v>
      </c>
      <c r="AS86" s="21">
        <f t="shared" si="31"/>
        <v>0</v>
      </c>
      <c r="AT86" s="21">
        <f t="shared" si="32"/>
        <v>0</v>
      </c>
      <c r="AU86" s="21">
        <f t="shared" si="73"/>
        <v>1</v>
      </c>
      <c r="AV86" s="27" t="s">
        <v>163</v>
      </c>
      <c r="AW86" s="21">
        <f t="shared" si="33"/>
        <v>0</v>
      </c>
      <c r="AX86" s="21">
        <f t="shared" si="34"/>
        <v>0</v>
      </c>
      <c r="AY86" s="21">
        <f t="shared" si="35"/>
        <v>0</v>
      </c>
      <c r="AZ86" s="21">
        <f t="shared" si="36"/>
        <v>1</v>
      </c>
      <c r="BA86" s="27" t="s">
        <v>182</v>
      </c>
      <c r="BB86" s="21">
        <f t="shared" si="37"/>
        <v>0</v>
      </c>
      <c r="BC86" s="21">
        <f t="shared" si="38"/>
        <v>0</v>
      </c>
      <c r="BD86" s="21">
        <f t="shared" si="39"/>
        <v>1</v>
      </c>
      <c r="BE86" s="21">
        <f t="shared" si="40"/>
        <v>0</v>
      </c>
      <c r="BF86" s="27" t="s">
        <v>155</v>
      </c>
      <c r="BG86" s="21">
        <f t="shared" si="41"/>
        <v>0</v>
      </c>
      <c r="BH86" s="21">
        <f t="shared" si="42"/>
        <v>0</v>
      </c>
      <c r="BI86" s="21">
        <f t="shared" si="43"/>
        <v>1</v>
      </c>
      <c r="BJ86" s="27" t="s">
        <v>184</v>
      </c>
      <c r="BK86" s="21">
        <f t="shared" si="44"/>
        <v>0</v>
      </c>
      <c r="BL86" s="21">
        <f t="shared" si="45"/>
        <v>0</v>
      </c>
      <c r="BM86" s="21">
        <f t="shared" si="46"/>
        <v>1</v>
      </c>
      <c r="BN86" s="27" t="s">
        <v>185</v>
      </c>
      <c r="BO86" s="21">
        <f t="shared" si="47"/>
        <v>0</v>
      </c>
      <c r="BP86" s="21">
        <f t="shared" si="48"/>
        <v>0</v>
      </c>
      <c r="BQ86" s="21">
        <f t="shared" si="49"/>
        <v>0</v>
      </c>
      <c r="BR86" s="21">
        <f t="shared" si="50"/>
        <v>0</v>
      </c>
      <c r="BS86" s="21">
        <f t="shared" si="51"/>
        <v>1</v>
      </c>
      <c r="BT86" s="29">
        <v>1.0</v>
      </c>
      <c r="BU86" s="29">
        <v>0.0</v>
      </c>
      <c r="BV86" s="29">
        <v>0.0</v>
      </c>
      <c r="BW86" s="29">
        <v>0.0</v>
      </c>
      <c r="BX86" s="29">
        <v>0.0</v>
      </c>
      <c r="BY86" s="29">
        <v>1.0</v>
      </c>
      <c r="BZ86" s="29">
        <v>0.0</v>
      </c>
      <c r="CA86" s="29">
        <v>0.0</v>
      </c>
      <c r="CB86" s="29">
        <v>0.0</v>
      </c>
      <c r="CC86" s="27" t="s">
        <v>133</v>
      </c>
      <c r="CD86" s="21">
        <f t="shared" si="52"/>
        <v>0</v>
      </c>
      <c r="CE86" s="21">
        <f t="shared" si="53"/>
        <v>1</v>
      </c>
      <c r="CF86" s="21">
        <f t="shared" si="54"/>
        <v>0</v>
      </c>
      <c r="CG86" s="21">
        <f t="shared" si="55"/>
        <v>0</v>
      </c>
      <c r="CH86" s="21">
        <f t="shared" si="56"/>
        <v>0</v>
      </c>
      <c r="CI86" s="27" t="s">
        <v>146</v>
      </c>
      <c r="CJ86" s="21">
        <f t="shared" si="57"/>
        <v>0</v>
      </c>
      <c r="CK86" s="21">
        <f t="shared" si="58"/>
        <v>0</v>
      </c>
      <c r="CL86" s="21">
        <f t="shared" si="59"/>
        <v>1</v>
      </c>
      <c r="CM86" s="21">
        <f t="shared" si="60"/>
        <v>0</v>
      </c>
      <c r="CN86" s="27" t="s">
        <v>135</v>
      </c>
      <c r="CO86" s="21">
        <f t="shared" si="61"/>
        <v>1</v>
      </c>
      <c r="CP86" s="21">
        <f t="shared" si="62"/>
        <v>0</v>
      </c>
      <c r="CQ86" s="21">
        <f t="shared" si="63"/>
        <v>0</v>
      </c>
      <c r="CR86" s="21">
        <f t="shared" si="64"/>
        <v>0</v>
      </c>
      <c r="CS86" s="21">
        <f t="shared" si="65"/>
        <v>0</v>
      </c>
      <c r="CT86" s="28" t="s">
        <v>136</v>
      </c>
      <c r="CU86" s="29">
        <v>3.0</v>
      </c>
      <c r="CV86" s="28" t="s">
        <v>138</v>
      </c>
      <c r="CW86" s="29">
        <v>4.0</v>
      </c>
      <c r="CX86" s="16">
        <f t="shared" si="66"/>
        <v>16</v>
      </c>
      <c r="CY86" s="28" t="s">
        <v>136</v>
      </c>
      <c r="CZ86" s="30">
        <v>3.0</v>
      </c>
      <c r="DA86" s="30" t="s">
        <v>138</v>
      </c>
      <c r="DB86" s="30">
        <v>4.0</v>
      </c>
      <c r="DC86" s="28" t="s">
        <v>138</v>
      </c>
      <c r="DD86" s="16">
        <f t="shared" si="67"/>
        <v>21</v>
      </c>
      <c r="DE86" s="28" t="s">
        <v>136</v>
      </c>
      <c r="DF86" s="28" t="s">
        <v>136</v>
      </c>
      <c r="DG86" s="28" t="s">
        <v>136</v>
      </c>
      <c r="DH86" s="28" t="s">
        <v>139</v>
      </c>
      <c r="DI86" s="28" t="s">
        <v>138</v>
      </c>
      <c r="DJ86" s="28">
        <v>4.0</v>
      </c>
      <c r="DK86" s="16">
        <f t="shared" si="68"/>
        <v>23</v>
      </c>
      <c r="DL86" s="28" t="s">
        <v>138</v>
      </c>
      <c r="DM86" s="28" t="s">
        <v>138</v>
      </c>
      <c r="DN86" s="28" t="s">
        <v>138</v>
      </c>
      <c r="DO86" s="28" t="s">
        <v>138</v>
      </c>
      <c r="DP86" s="28" t="s">
        <v>136</v>
      </c>
      <c r="DQ86" s="16">
        <f t="shared" si="69"/>
        <v>24</v>
      </c>
      <c r="DR86" s="28" t="s">
        <v>138</v>
      </c>
      <c r="DS86" s="28" t="s">
        <v>140</v>
      </c>
      <c r="DT86" s="28" t="s">
        <v>140</v>
      </c>
      <c r="DU86" s="28" t="s">
        <v>139</v>
      </c>
      <c r="DV86" s="28" t="s">
        <v>138</v>
      </c>
      <c r="DW86" s="25">
        <f t="shared" si="70"/>
        <v>14</v>
      </c>
      <c r="DX86" s="28" t="s">
        <v>137</v>
      </c>
      <c r="DY86" s="27" t="s">
        <v>138</v>
      </c>
      <c r="DZ86" s="27" t="s">
        <v>136</v>
      </c>
      <c r="EA86" s="27" t="s">
        <v>138</v>
      </c>
      <c r="EB86" s="27" t="s">
        <v>136</v>
      </c>
      <c r="EC86" s="26">
        <v>16.0</v>
      </c>
      <c r="ED86" s="16">
        <f t="shared" si="71"/>
        <v>114</v>
      </c>
    </row>
    <row r="87" ht="15.75" customHeight="1">
      <c r="A87" s="36" t="s">
        <v>125</v>
      </c>
      <c r="B87" s="16">
        <f t="shared" si="1"/>
        <v>1</v>
      </c>
      <c r="C87" s="17" t="s">
        <v>37</v>
      </c>
      <c r="D87" s="35">
        <v>14.0</v>
      </c>
      <c r="E87" s="16">
        <f t="shared" si="2"/>
        <v>1</v>
      </c>
      <c r="F87" s="16">
        <f t="shared" si="72"/>
        <v>0</v>
      </c>
      <c r="G87" s="16">
        <f t="shared" si="3"/>
        <v>0</v>
      </c>
      <c r="H87" s="16">
        <f t="shared" si="4"/>
        <v>0</v>
      </c>
      <c r="I87" s="35" t="s">
        <v>11</v>
      </c>
      <c r="J87" s="16">
        <f t="shared" si="5"/>
        <v>0</v>
      </c>
      <c r="K87" s="16">
        <f t="shared" si="6"/>
        <v>0</v>
      </c>
      <c r="L87" s="16">
        <f t="shared" si="7"/>
        <v>1</v>
      </c>
      <c r="M87" s="16">
        <f t="shared" si="8"/>
        <v>0</v>
      </c>
      <c r="N87" s="16">
        <f t="shared" si="9"/>
        <v>0</v>
      </c>
      <c r="O87" s="36">
        <v>1800.0</v>
      </c>
      <c r="P87" s="21">
        <f t="shared" si="10"/>
        <v>1</v>
      </c>
      <c r="Q87" s="21">
        <f t="shared" si="11"/>
        <v>0</v>
      </c>
      <c r="R87" s="21">
        <f t="shared" si="12"/>
        <v>0</v>
      </c>
      <c r="S87" s="21">
        <f t="shared" si="13"/>
        <v>0</v>
      </c>
      <c r="T87" s="37" t="s">
        <v>159</v>
      </c>
      <c r="U87" s="21">
        <f t="shared" si="14"/>
        <v>0</v>
      </c>
      <c r="V87" s="37">
        <v>0.0</v>
      </c>
      <c r="W87" s="37">
        <v>0.0</v>
      </c>
      <c r="X87" s="37">
        <v>0.0</v>
      </c>
      <c r="Y87" s="36" t="s">
        <v>160</v>
      </c>
      <c r="Z87" s="21">
        <f t="shared" si="15"/>
        <v>0</v>
      </c>
      <c r="AA87" s="21">
        <f t="shared" si="16"/>
        <v>0</v>
      </c>
      <c r="AB87" s="21">
        <f t="shared" si="17"/>
        <v>1</v>
      </c>
      <c r="AC87" s="21">
        <f t="shared" si="18"/>
        <v>0</v>
      </c>
      <c r="AD87" s="21">
        <f t="shared" si="19"/>
        <v>0</v>
      </c>
      <c r="AE87" s="36" t="s">
        <v>31</v>
      </c>
      <c r="AF87" s="21">
        <f t="shared" si="20"/>
        <v>1</v>
      </c>
      <c r="AG87" s="21">
        <f t="shared" si="21"/>
        <v>0</v>
      </c>
      <c r="AH87" s="21">
        <f t="shared" si="22"/>
        <v>0</v>
      </c>
      <c r="AI87" s="21">
        <f t="shared" si="23"/>
        <v>0</v>
      </c>
      <c r="AJ87" s="27" t="s">
        <v>128</v>
      </c>
      <c r="AK87" s="21">
        <f t="shared" si="24"/>
        <v>1</v>
      </c>
      <c r="AL87" s="21">
        <f t="shared" si="25"/>
        <v>0</v>
      </c>
      <c r="AM87" s="21">
        <f t="shared" si="26"/>
        <v>0</v>
      </c>
      <c r="AN87" s="21">
        <f t="shared" si="27"/>
        <v>0</v>
      </c>
      <c r="AO87" s="27" t="s">
        <v>201</v>
      </c>
      <c r="AP87" s="21">
        <f t="shared" si="28"/>
        <v>0</v>
      </c>
      <c r="AQ87" s="21">
        <f t="shared" si="29"/>
        <v>0</v>
      </c>
      <c r="AR87" s="21">
        <f t="shared" si="30"/>
        <v>0</v>
      </c>
      <c r="AS87" s="21">
        <f t="shared" si="31"/>
        <v>0</v>
      </c>
      <c r="AT87" s="21">
        <f t="shared" si="32"/>
        <v>0</v>
      </c>
      <c r="AU87" s="21">
        <f t="shared" si="73"/>
        <v>1</v>
      </c>
      <c r="AV87" s="27" t="s">
        <v>163</v>
      </c>
      <c r="AW87" s="21">
        <f t="shared" si="33"/>
        <v>0</v>
      </c>
      <c r="AX87" s="21">
        <f t="shared" si="34"/>
        <v>0</v>
      </c>
      <c r="AY87" s="21">
        <f t="shared" si="35"/>
        <v>0</v>
      </c>
      <c r="AZ87" s="21">
        <f t="shared" si="36"/>
        <v>1</v>
      </c>
      <c r="BA87" s="27" t="s">
        <v>37</v>
      </c>
      <c r="BB87" s="21">
        <f t="shared" si="37"/>
        <v>0</v>
      </c>
      <c r="BC87" s="21">
        <f t="shared" si="38"/>
        <v>1</v>
      </c>
      <c r="BD87" s="21">
        <f t="shared" si="39"/>
        <v>0</v>
      </c>
      <c r="BE87" s="21">
        <f t="shared" si="40"/>
        <v>0</v>
      </c>
      <c r="BF87" s="27" t="s">
        <v>150</v>
      </c>
      <c r="BG87" s="21">
        <f t="shared" si="41"/>
        <v>0</v>
      </c>
      <c r="BH87" s="21">
        <f t="shared" si="42"/>
        <v>0</v>
      </c>
      <c r="BI87" s="21">
        <f t="shared" si="43"/>
        <v>1</v>
      </c>
      <c r="BJ87" s="27">
        <v>800.0</v>
      </c>
      <c r="BK87" s="21">
        <f t="shared" si="44"/>
        <v>1</v>
      </c>
      <c r="BL87" s="21">
        <f t="shared" si="45"/>
        <v>0</v>
      </c>
      <c r="BM87" s="21">
        <f t="shared" si="46"/>
        <v>0</v>
      </c>
      <c r="BN87" s="29" t="s">
        <v>132</v>
      </c>
      <c r="BO87" s="21">
        <f t="shared" si="47"/>
        <v>0</v>
      </c>
      <c r="BP87" s="21">
        <f t="shared" si="48"/>
        <v>0</v>
      </c>
      <c r="BQ87" s="21">
        <f t="shared" si="49"/>
        <v>1</v>
      </c>
      <c r="BR87" s="21">
        <f t="shared" si="50"/>
        <v>0</v>
      </c>
      <c r="BS87" s="21">
        <f t="shared" si="51"/>
        <v>0</v>
      </c>
      <c r="BT87" s="29">
        <v>0.0</v>
      </c>
      <c r="BU87" s="29">
        <v>0.0</v>
      </c>
      <c r="BV87" s="29">
        <v>0.0</v>
      </c>
      <c r="BW87" s="29">
        <v>0.0</v>
      </c>
      <c r="BX87" s="29">
        <v>0.0</v>
      </c>
      <c r="BY87" s="29">
        <v>1.0</v>
      </c>
      <c r="BZ87" s="29">
        <v>1.0</v>
      </c>
      <c r="CA87" s="29">
        <v>0.0</v>
      </c>
      <c r="CB87" s="29">
        <v>1.0</v>
      </c>
      <c r="CC87" s="27" t="s">
        <v>133</v>
      </c>
      <c r="CD87" s="21">
        <f t="shared" si="52"/>
        <v>0</v>
      </c>
      <c r="CE87" s="21">
        <f t="shared" si="53"/>
        <v>1</v>
      </c>
      <c r="CF87" s="21">
        <f t="shared" si="54"/>
        <v>0</v>
      </c>
      <c r="CG87" s="21">
        <f t="shared" si="55"/>
        <v>0</v>
      </c>
      <c r="CH87" s="21">
        <f t="shared" si="56"/>
        <v>0</v>
      </c>
      <c r="CI87" s="27" t="s">
        <v>134</v>
      </c>
      <c r="CJ87" s="21">
        <f t="shared" si="57"/>
        <v>0</v>
      </c>
      <c r="CK87" s="21">
        <f t="shared" si="58"/>
        <v>0</v>
      </c>
      <c r="CL87" s="21">
        <f t="shared" si="59"/>
        <v>0</v>
      </c>
      <c r="CM87" s="21">
        <f t="shared" si="60"/>
        <v>1</v>
      </c>
      <c r="CN87" s="27" t="s">
        <v>135</v>
      </c>
      <c r="CO87" s="21">
        <f t="shared" si="61"/>
        <v>1</v>
      </c>
      <c r="CP87" s="21">
        <f t="shared" si="62"/>
        <v>0</v>
      </c>
      <c r="CQ87" s="21">
        <f t="shared" si="63"/>
        <v>0</v>
      </c>
      <c r="CR87" s="21">
        <f t="shared" si="64"/>
        <v>0</v>
      </c>
      <c r="CS87" s="21">
        <f t="shared" si="65"/>
        <v>0</v>
      </c>
      <c r="CT87" s="27" t="s">
        <v>137</v>
      </c>
      <c r="CU87" s="27" t="s">
        <v>138</v>
      </c>
      <c r="CV87" s="27" t="s">
        <v>137</v>
      </c>
      <c r="CW87" s="27" t="s">
        <v>137</v>
      </c>
      <c r="CX87" s="16">
        <f t="shared" si="66"/>
        <v>14</v>
      </c>
      <c r="CY87" s="27" t="s">
        <v>137</v>
      </c>
      <c r="CZ87" s="31">
        <v>3.0</v>
      </c>
      <c r="DA87" s="41" t="s">
        <v>137</v>
      </c>
      <c r="DB87" s="41" t="s">
        <v>137</v>
      </c>
      <c r="DC87" s="27" t="s">
        <v>136</v>
      </c>
      <c r="DD87" s="16">
        <f t="shared" si="67"/>
        <v>16</v>
      </c>
      <c r="DE87" s="27" t="s">
        <v>136</v>
      </c>
      <c r="DF87" s="27" t="s">
        <v>136</v>
      </c>
      <c r="DG87" s="27" t="s">
        <v>140</v>
      </c>
      <c r="DH87" s="27">
        <v>5.0</v>
      </c>
      <c r="DI87" s="27" t="s">
        <v>140</v>
      </c>
      <c r="DJ87" s="27" t="s">
        <v>139</v>
      </c>
      <c r="DK87" s="16">
        <f t="shared" si="68"/>
        <v>17</v>
      </c>
      <c r="DL87" s="27" t="s">
        <v>138</v>
      </c>
      <c r="DM87" s="29">
        <v>5.0</v>
      </c>
      <c r="DN87" s="27" t="s">
        <v>138</v>
      </c>
      <c r="DO87" s="27" t="s">
        <v>136</v>
      </c>
      <c r="DP87" s="29">
        <v>5.0</v>
      </c>
      <c r="DQ87" s="16">
        <f t="shared" si="69"/>
        <v>24</v>
      </c>
      <c r="DR87" s="27" t="s">
        <v>136</v>
      </c>
      <c r="DS87" s="27" t="s">
        <v>140</v>
      </c>
      <c r="DT87" s="27" t="s">
        <v>139</v>
      </c>
      <c r="DU87" s="27" t="s">
        <v>139</v>
      </c>
      <c r="DV87" s="27" t="s">
        <v>138</v>
      </c>
      <c r="DW87" s="25">
        <f t="shared" si="70"/>
        <v>14</v>
      </c>
      <c r="DX87" s="27" t="s">
        <v>137</v>
      </c>
      <c r="DY87" s="27" t="s">
        <v>136</v>
      </c>
      <c r="DZ87" s="27" t="s">
        <v>139</v>
      </c>
      <c r="EA87" s="27" t="s">
        <v>139</v>
      </c>
      <c r="EB87" s="27" t="s">
        <v>137</v>
      </c>
      <c r="EC87" s="21">
        <f>DX87+DY87+DZ87+EA87+EB87</f>
        <v>14</v>
      </c>
      <c r="ED87" s="16">
        <f t="shared" si="71"/>
        <v>99</v>
      </c>
    </row>
    <row r="88" ht="15.75" customHeight="1">
      <c r="A88" s="36" t="s">
        <v>125</v>
      </c>
      <c r="B88" s="16">
        <f t="shared" si="1"/>
        <v>1</v>
      </c>
      <c r="C88" s="17" t="s">
        <v>37</v>
      </c>
      <c r="D88" s="35">
        <v>28.0</v>
      </c>
      <c r="E88" s="16">
        <f t="shared" si="2"/>
        <v>0</v>
      </c>
      <c r="F88" s="16">
        <f t="shared" si="72"/>
        <v>1</v>
      </c>
      <c r="G88" s="16">
        <f t="shared" si="3"/>
        <v>0</v>
      </c>
      <c r="H88" s="16">
        <f t="shared" si="4"/>
        <v>0</v>
      </c>
      <c r="I88" s="35" t="s">
        <v>11</v>
      </c>
      <c r="J88" s="16">
        <f t="shared" si="5"/>
        <v>0</v>
      </c>
      <c r="K88" s="16">
        <f t="shared" si="6"/>
        <v>0</v>
      </c>
      <c r="L88" s="16">
        <f t="shared" si="7"/>
        <v>1</v>
      </c>
      <c r="M88" s="16">
        <f t="shared" si="8"/>
        <v>0</v>
      </c>
      <c r="N88" s="16">
        <f t="shared" si="9"/>
        <v>0</v>
      </c>
      <c r="O88" s="36">
        <v>30000.0</v>
      </c>
      <c r="P88" s="21">
        <f t="shared" si="10"/>
        <v>0</v>
      </c>
      <c r="Q88" s="21">
        <f t="shared" si="11"/>
        <v>0</v>
      </c>
      <c r="R88" s="21">
        <f t="shared" si="12"/>
        <v>1</v>
      </c>
      <c r="S88" s="21">
        <f t="shared" si="13"/>
        <v>0</v>
      </c>
      <c r="T88" s="37" t="s">
        <v>159</v>
      </c>
      <c r="U88" s="21">
        <f t="shared" si="14"/>
        <v>0</v>
      </c>
      <c r="V88" s="37">
        <v>0.0</v>
      </c>
      <c r="W88" s="37">
        <v>0.0</v>
      </c>
      <c r="X88" s="37">
        <v>0.0</v>
      </c>
      <c r="Y88" s="36" t="s">
        <v>206</v>
      </c>
      <c r="Z88" s="21">
        <f t="shared" si="15"/>
        <v>0</v>
      </c>
      <c r="AA88" s="21">
        <f t="shared" si="16"/>
        <v>0</v>
      </c>
      <c r="AB88" s="21">
        <f t="shared" si="17"/>
        <v>0</v>
      </c>
      <c r="AC88" s="21">
        <f t="shared" si="18"/>
        <v>0</v>
      </c>
      <c r="AD88" s="21">
        <f t="shared" si="19"/>
        <v>1</v>
      </c>
      <c r="AE88" s="36" t="s">
        <v>180</v>
      </c>
      <c r="AF88" s="21">
        <f t="shared" si="20"/>
        <v>0</v>
      </c>
      <c r="AG88" s="21">
        <f t="shared" si="21"/>
        <v>0</v>
      </c>
      <c r="AH88" s="21">
        <f t="shared" si="22"/>
        <v>1</v>
      </c>
      <c r="AI88" s="21">
        <f t="shared" si="23"/>
        <v>0</v>
      </c>
      <c r="AJ88" s="27" t="s">
        <v>128</v>
      </c>
      <c r="AK88" s="21">
        <f t="shared" si="24"/>
        <v>1</v>
      </c>
      <c r="AL88" s="21">
        <f t="shared" si="25"/>
        <v>0</v>
      </c>
      <c r="AM88" s="21">
        <f t="shared" si="26"/>
        <v>0</v>
      </c>
      <c r="AN88" s="21">
        <f t="shared" si="27"/>
        <v>0</v>
      </c>
      <c r="AO88" s="27" t="s">
        <v>201</v>
      </c>
      <c r="AP88" s="21">
        <f t="shared" si="28"/>
        <v>0</v>
      </c>
      <c r="AQ88" s="21">
        <f t="shared" si="29"/>
        <v>0</v>
      </c>
      <c r="AR88" s="21">
        <f t="shared" si="30"/>
        <v>0</v>
      </c>
      <c r="AS88" s="21">
        <f t="shared" si="31"/>
        <v>0</v>
      </c>
      <c r="AT88" s="21">
        <f t="shared" si="32"/>
        <v>0</v>
      </c>
      <c r="AU88" s="21">
        <f t="shared" si="73"/>
        <v>1</v>
      </c>
      <c r="AV88" s="27" t="s">
        <v>130</v>
      </c>
      <c r="AW88" s="21">
        <f t="shared" si="33"/>
        <v>1</v>
      </c>
      <c r="AX88" s="21">
        <f t="shared" si="34"/>
        <v>0</v>
      </c>
      <c r="AY88" s="21">
        <f t="shared" si="35"/>
        <v>0</v>
      </c>
      <c r="AZ88" s="21">
        <f t="shared" si="36"/>
        <v>0</v>
      </c>
      <c r="BA88" s="38" t="s">
        <v>40</v>
      </c>
      <c r="BB88" s="21">
        <f t="shared" si="37"/>
        <v>0</v>
      </c>
      <c r="BC88" s="21">
        <f t="shared" si="38"/>
        <v>0</v>
      </c>
      <c r="BD88" s="21">
        <f t="shared" si="39"/>
        <v>0</v>
      </c>
      <c r="BE88" s="21">
        <f t="shared" si="40"/>
        <v>1</v>
      </c>
      <c r="BF88" s="27" t="s">
        <v>136</v>
      </c>
      <c r="BG88" s="21">
        <f t="shared" si="41"/>
        <v>0</v>
      </c>
      <c r="BH88" s="21">
        <f t="shared" si="42"/>
        <v>0</v>
      </c>
      <c r="BI88" s="21">
        <f t="shared" si="43"/>
        <v>1</v>
      </c>
      <c r="BJ88" s="27" t="s">
        <v>145</v>
      </c>
      <c r="BK88" s="21">
        <f t="shared" si="44"/>
        <v>0</v>
      </c>
      <c r="BL88" s="21">
        <f t="shared" si="45"/>
        <v>0</v>
      </c>
      <c r="BM88" s="21">
        <f t="shared" si="46"/>
        <v>1</v>
      </c>
      <c r="BN88" s="29" t="s">
        <v>132</v>
      </c>
      <c r="BO88" s="21">
        <f t="shared" si="47"/>
        <v>0</v>
      </c>
      <c r="BP88" s="21">
        <f t="shared" si="48"/>
        <v>0</v>
      </c>
      <c r="BQ88" s="21">
        <f t="shared" si="49"/>
        <v>1</v>
      </c>
      <c r="BR88" s="21">
        <f t="shared" si="50"/>
        <v>0</v>
      </c>
      <c r="BS88" s="21">
        <f t="shared" si="51"/>
        <v>0</v>
      </c>
      <c r="BT88" s="29">
        <v>0.0</v>
      </c>
      <c r="BU88" s="29">
        <v>0.0</v>
      </c>
      <c r="BV88" s="29">
        <v>1.0</v>
      </c>
      <c r="BW88" s="29">
        <v>0.0</v>
      </c>
      <c r="BX88" s="29">
        <v>0.0</v>
      </c>
      <c r="BY88" s="29">
        <v>0.0</v>
      </c>
      <c r="BZ88" s="29">
        <v>0.0</v>
      </c>
      <c r="CA88" s="29">
        <v>1.0</v>
      </c>
      <c r="CB88" s="29">
        <v>0.0</v>
      </c>
      <c r="CC88" s="27" t="s">
        <v>133</v>
      </c>
      <c r="CD88" s="21">
        <f t="shared" si="52"/>
        <v>0</v>
      </c>
      <c r="CE88" s="21">
        <f t="shared" si="53"/>
        <v>1</v>
      </c>
      <c r="CF88" s="21">
        <f t="shared" si="54"/>
        <v>0</v>
      </c>
      <c r="CG88" s="21">
        <f t="shared" si="55"/>
        <v>0</v>
      </c>
      <c r="CH88" s="21">
        <f t="shared" si="56"/>
        <v>0</v>
      </c>
      <c r="CI88" s="27" t="s">
        <v>146</v>
      </c>
      <c r="CJ88" s="21">
        <f t="shared" si="57"/>
        <v>0</v>
      </c>
      <c r="CK88" s="21">
        <f t="shared" si="58"/>
        <v>0</v>
      </c>
      <c r="CL88" s="21">
        <f t="shared" si="59"/>
        <v>1</v>
      </c>
      <c r="CM88" s="21">
        <f t="shared" si="60"/>
        <v>0</v>
      </c>
      <c r="CN88" s="27" t="s">
        <v>147</v>
      </c>
      <c r="CO88" s="21">
        <f t="shared" si="61"/>
        <v>0</v>
      </c>
      <c r="CP88" s="21">
        <f t="shared" si="62"/>
        <v>0</v>
      </c>
      <c r="CQ88" s="21">
        <f t="shared" si="63"/>
        <v>0</v>
      </c>
      <c r="CR88" s="21">
        <f t="shared" si="64"/>
        <v>0</v>
      </c>
      <c r="CS88" s="21">
        <f t="shared" si="65"/>
        <v>1</v>
      </c>
      <c r="CT88" s="29">
        <v>4.0</v>
      </c>
      <c r="CU88" s="29">
        <v>4.0</v>
      </c>
      <c r="CV88" s="27" t="s">
        <v>137</v>
      </c>
      <c r="CW88" s="29">
        <v>3.0</v>
      </c>
      <c r="CX88" s="16">
        <f t="shared" si="66"/>
        <v>14</v>
      </c>
      <c r="CY88" s="27">
        <v>4.0</v>
      </c>
      <c r="CZ88" s="31">
        <v>3.0</v>
      </c>
      <c r="DA88" s="41" t="s">
        <v>137</v>
      </c>
      <c r="DB88" s="41">
        <v>3.0</v>
      </c>
      <c r="DC88" s="29">
        <v>5.0</v>
      </c>
      <c r="DD88" s="16">
        <f t="shared" si="67"/>
        <v>18</v>
      </c>
      <c r="DE88" s="29">
        <v>3.0</v>
      </c>
      <c r="DF88" s="29">
        <v>2.0</v>
      </c>
      <c r="DG88" s="29">
        <v>2.0</v>
      </c>
      <c r="DH88" s="29">
        <v>2.0</v>
      </c>
      <c r="DI88" s="29">
        <v>2.0</v>
      </c>
      <c r="DJ88" s="29">
        <v>2.0</v>
      </c>
      <c r="DK88" s="16">
        <f t="shared" si="68"/>
        <v>13</v>
      </c>
      <c r="DL88" s="27" t="s">
        <v>138</v>
      </c>
      <c r="DM88" s="29">
        <v>5.0</v>
      </c>
      <c r="DN88" s="27" t="s">
        <v>136</v>
      </c>
      <c r="DO88" s="29">
        <v>4.0</v>
      </c>
      <c r="DP88" s="29">
        <v>5.0</v>
      </c>
      <c r="DQ88" s="16">
        <f t="shared" si="69"/>
        <v>23</v>
      </c>
      <c r="DR88" s="27" t="s">
        <v>136</v>
      </c>
      <c r="DS88" s="27" t="s">
        <v>136</v>
      </c>
      <c r="DT88" s="27" t="s">
        <v>136</v>
      </c>
      <c r="DU88" s="27" t="s">
        <v>138</v>
      </c>
      <c r="DV88" s="27" t="s">
        <v>138</v>
      </c>
      <c r="DW88" s="25">
        <f t="shared" si="70"/>
        <v>22</v>
      </c>
      <c r="DX88" s="29">
        <v>1.0</v>
      </c>
      <c r="DY88" s="29">
        <v>1.0</v>
      </c>
      <c r="DZ88" s="29">
        <v>1.0</v>
      </c>
      <c r="EA88" s="27" t="s">
        <v>140</v>
      </c>
      <c r="EB88" s="29">
        <v>2.0</v>
      </c>
      <c r="EC88" s="26">
        <v>10.0</v>
      </c>
      <c r="ED88" s="16">
        <f t="shared" si="71"/>
        <v>100</v>
      </c>
    </row>
    <row r="89" ht="15.75" customHeight="1">
      <c r="A89" s="36" t="s">
        <v>125</v>
      </c>
      <c r="B89" s="16">
        <f t="shared" si="1"/>
        <v>1</v>
      </c>
      <c r="C89" s="17" t="s">
        <v>37</v>
      </c>
      <c r="D89" s="35">
        <v>30.0</v>
      </c>
      <c r="E89" s="16">
        <f t="shared" si="2"/>
        <v>0</v>
      </c>
      <c r="F89" s="16">
        <f t="shared" si="72"/>
        <v>1</v>
      </c>
      <c r="G89" s="16">
        <f t="shared" si="3"/>
        <v>0</v>
      </c>
      <c r="H89" s="16">
        <f t="shared" si="4"/>
        <v>0</v>
      </c>
      <c r="I89" s="35" t="s">
        <v>12</v>
      </c>
      <c r="J89" s="16">
        <f t="shared" si="5"/>
        <v>0</v>
      </c>
      <c r="K89" s="16">
        <f t="shared" si="6"/>
        <v>0</v>
      </c>
      <c r="L89" s="16">
        <f t="shared" si="7"/>
        <v>0</v>
      </c>
      <c r="M89" s="16">
        <f t="shared" si="8"/>
        <v>1</v>
      </c>
      <c r="N89" s="16">
        <f t="shared" si="9"/>
        <v>0</v>
      </c>
      <c r="O89" s="36">
        <v>20000.0</v>
      </c>
      <c r="P89" s="21">
        <f t="shared" si="10"/>
        <v>0</v>
      </c>
      <c r="Q89" s="21">
        <f t="shared" si="11"/>
        <v>1</v>
      </c>
      <c r="R89" s="21">
        <f t="shared" si="12"/>
        <v>0</v>
      </c>
      <c r="S89" s="21">
        <f t="shared" si="13"/>
        <v>0</v>
      </c>
      <c r="T89" s="37" t="s">
        <v>159</v>
      </c>
      <c r="U89" s="21">
        <f t="shared" si="14"/>
        <v>0</v>
      </c>
      <c r="V89" s="37">
        <v>0.0</v>
      </c>
      <c r="W89" s="37">
        <v>0.0</v>
      </c>
      <c r="X89" s="37">
        <v>0.0</v>
      </c>
      <c r="Y89" s="36" t="s">
        <v>206</v>
      </c>
      <c r="Z89" s="21">
        <f t="shared" si="15"/>
        <v>0</v>
      </c>
      <c r="AA89" s="21">
        <f t="shared" si="16"/>
        <v>0</v>
      </c>
      <c r="AB89" s="21">
        <f t="shared" si="17"/>
        <v>0</v>
      </c>
      <c r="AC89" s="21">
        <f t="shared" si="18"/>
        <v>0</v>
      </c>
      <c r="AD89" s="21">
        <f t="shared" si="19"/>
        <v>1</v>
      </c>
      <c r="AE89" s="36" t="s">
        <v>143</v>
      </c>
      <c r="AF89" s="21">
        <f t="shared" si="20"/>
        <v>0</v>
      </c>
      <c r="AG89" s="21">
        <f t="shared" si="21"/>
        <v>1</v>
      </c>
      <c r="AH89" s="21">
        <f t="shared" si="22"/>
        <v>0</v>
      </c>
      <c r="AI89" s="21">
        <f t="shared" si="23"/>
        <v>0</v>
      </c>
      <c r="AJ89" s="27" t="s">
        <v>129</v>
      </c>
      <c r="AK89" s="21">
        <f t="shared" si="24"/>
        <v>0</v>
      </c>
      <c r="AL89" s="21">
        <f t="shared" si="25"/>
        <v>1</v>
      </c>
      <c r="AM89" s="21">
        <f t="shared" si="26"/>
        <v>0</v>
      </c>
      <c r="AN89" s="21">
        <f t="shared" si="27"/>
        <v>0</v>
      </c>
      <c r="AO89" s="27" t="s">
        <v>201</v>
      </c>
      <c r="AP89" s="21">
        <f t="shared" si="28"/>
        <v>0</v>
      </c>
      <c r="AQ89" s="21">
        <f t="shared" si="29"/>
        <v>0</v>
      </c>
      <c r="AR89" s="21">
        <f t="shared" si="30"/>
        <v>0</v>
      </c>
      <c r="AS89" s="21">
        <f t="shared" si="31"/>
        <v>0</v>
      </c>
      <c r="AT89" s="21">
        <f t="shared" si="32"/>
        <v>0</v>
      </c>
      <c r="AU89" s="21">
        <f t="shared" si="73"/>
        <v>1</v>
      </c>
      <c r="AV89" s="27" t="s">
        <v>45</v>
      </c>
      <c r="AW89" s="21">
        <f t="shared" si="33"/>
        <v>0</v>
      </c>
      <c r="AX89" s="21">
        <f t="shared" si="34"/>
        <v>0</v>
      </c>
      <c r="AY89" s="21">
        <f t="shared" si="35"/>
        <v>1</v>
      </c>
      <c r="AZ89" s="21">
        <f t="shared" si="36"/>
        <v>0</v>
      </c>
      <c r="BA89" s="38" t="s">
        <v>131</v>
      </c>
      <c r="BB89" s="21">
        <f t="shared" si="37"/>
        <v>1</v>
      </c>
      <c r="BC89" s="21">
        <f t="shared" si="38"/>
        <v>0</v>
      </c>
      <c r="BD89" s="21">
        <f t="shared" si="39"/>
        <v>0</v>
      </c>
      <c r="BE89" s="21">
        <f t="shared" si="40"/>
        <v>0</v>
      </c>
      <c r="BF89" s="27" t="s">
        <v>138</v>
      </c>
      <c r="BG89" s="21">
        <f t="shared" si="41"/>
        <v>0</v>
      </c>
      <c r="BH89" s="21">
        <f t="shared" si="42"/>
        <v>0</v>
      </c>
      <c r="BI89" s="21">
        <f t="shared" si="43"/>
        <v>1</v>
      </c>
      <c r="BJ89" s="29">
        <v>800.0</v>
      </c>
      <c r="BK89" s="21">
        <f t="shared" si="44"/>
        <v>1</v>
      </c>
      <c r="BL89" s="21">
        <f t="shared" si="45"/>
        <v>0</v>
      </c>
      <c r="BM89" s="21">
        <f t="shared" si="46"/>
        <v>0</v>
      </c>
      <c r="BN89" s="27" t="s">
        <v>151</v>
      </c>
      <c r="BO89" s="21">
        <f t="shared" si="47"/>
        <v>0</v>
      </c>
      <c r="BP89" s="21">
        <f t="shared" si="48"/>
        <v>1</v>
      </c>
      <c r="BQ89" s="21">
        <f t="shared" si="49"/>
        <v>0</v>
      </c>
      <c r="BR89" s="21">
        <f t="shared" si="50"/>
        <v>0</v>
      </c>
      <c r="BS89" s="21">
        <f t="shared" si="51"/>
        <v>0</v>
      </c>
      <c r="BT89" s="29">
        <v>0.0</v>
      </c>
      <c r="BU89" s="29">
        <v>1.0</v>
      </c>
      <c r="BV89" s="29">
        <v>0.0</v>
      </c>
      <c r="BW89" s="29">
        <v>0.0</v>
      </c>
      <c r="BX89" s="29">
        <v>0.0</v>
      </c>
      <c r="BY89" s="29">
        <v>0.0</v>
      </c>
      <c r="BZ89" s="29">
        <v>0.0</v>
      </c>
      <c r="CA89" s="29">
        <v>0.0</v>
      </c>
      <c r="CB89" s="29">
        <v>1.0</v>
      </c>
      <c r="CC89" s="27" t="s">
        <v>133</v>
      </c>
      <c r="CD89" s="21">
        <f t="shared" si="52"/>
        <v>0</v>
      </c>
      <c r="CE89" s="21">
        <f t="shared" si="53"/>
        <v>1</v>
      </c>
      <c r="CF89" s="21">
        <f t="shared" si="54"/>
        <v>0</v>
      </c>
      <c r="CG89" s="21">
        <f t="shared" si="55"/>
        <v>0</v>
      </c>
      <c r="CH89" s="21">
        <f t="shared" si="56"/>
        <v>0</v>
      </c>
      <c r="CI89" s="27" t="s">
        <v>152</v>
      </c>
      <c r="CJ89" s="21">
        <f t="shared" si="57"/>
        <v>0</v>
      </c>
      <c r="CK89" s="21">
        <f t="shared" si="58"/>
        <v>0</v>
      </c>
      <c r="CL89" s="21">
        <f t="shared" si="59"/>
        <v>0</v>
      </c>
      <c r="CM89" s="21">
        <f t="shared" si="60"/>
        <v>1</v>
      </c>
      <c r="CN89" s="27" t="s">
        <v>135</v>
      </c>
      <c r="CO89" s="21">
        <f t="shared" si="61"/>
        <v>1</v>
      </c>
      <c r="CP89" s="21">
        <f t="shared" si="62"/>
        <v>0</v>
      </c>
      <c r="CQ89" s="21">
        <f t="shared" si="63"/>
        <v>0</v>
      </c>
      <c r="CR89" s="21">
        <f t="shared" si="64"/>
        <v>0</v>
      </c>
      <c r="CS89" s="21">
        <f t="shared" si="65"/>
        <v>0</v>
      </c>
      <c r="CT89" s="27" t="s">
        <v>136</v>
      </c>
      <c r="CU89" s="27" t="s">
        <v>136</v>
      </c>
      <c r="CV89" s="27" t="s">
        <v>139</v>
      </c>
      <c r="CW89" s="27" t="s">
        <v>136</v>
      </c>
      <c r="CX89" s="16">
        <f t="shared" si="66"/>
        <v>14</v>
      </c>
      <c r="CY89" s="27" t="s">
        <v>136</v>
      </c>
      <c r="CZ89" s="31">
        <v>3.0</v>
      </c>
      <c r="DA89" s="41" t="s">
        <v>139</v>
      </c>
      <c r="DB89" s="41" t="s">
        <v>136</v>
      </c>
      <c r="DC89" s="27" t="s">
        <v>136</v>
      </c>
      <c r="DD89" s="16">
        <f t="shared" si="67"/>
        <v>17</v>
      </c>
      <c r="DE89" s="27" t="s">
        <v>136</v>
      </c>
      <c r="DF89" s="27" t="s">
        <v>136</v>
      </c>
      <c r="DG89" s="29">
        <v>4.0</v>
      </c>
      <c r="DH89" s="27">
        <v>4.0</v>
      </c>
      <c r="DI89" s="29">
        <v>3.0</v>
      </c>
      <c r="DJ89" s="29">
        <v>4.0</v>
      </c>
      <c r="DK89" s="16">
        <f t="shared" si="68"/>
        <v>23</v>
      </c>
      <c r="DL89" s="27" t="s">
        <v>138</v>
      </c>
      <c r="DM89" s="27" t="s">
        <v>136</v>
      </c>
      <c r="DN89" s="27" t="s">
        <v>138</v>
      </c>
      <c r="DO89" s="27" t="s">
        <v>136</v>
      </c>
      <c r="DP89" s="27" t="s">
        <v>136</v>
      </c>
      <c r="DQ89" s="16">
        <f t="shared" si="69"/>
        <v>22</v>
      </c>
      <c r="DR89" s="27" t="s">
        <v>136</v>
      </c>
      <c r="DS89" s="27" t="s">
        <v>136</v>
      </c>
      <c r="DT89" s="27" t="s">
        <v>136</v>
      </c>
      <c r="DU89" s="27" t="s">
        <v>137</v>
      </c>
      <c r="DV89" s="27" t="s">
        <v>138</v>
      </c>
      <c r="DW89" s="25">
        <f t="shared" si="70"/>
        <v>20</v>
      </c>
      <c r="DX89" s="27" t="s">
        <v>136</v>
      </c>
      <c r="DY89" s="27" t="s">
        <v>138</v>
      </c>
      <c r="DZ89" s="27" t="s">
        <v>137</v>
      </c>
      <c r="EA89" s="27" t="s">
        <v>138</v>
      </c>
      <c r="EB89" s="27" t="s">
        <v>136</v>
      </c>
      <c r="EC89" s="26">
        <v>16.0</v>
      </c>
      <c r="ED89" s="16">
        <f t="shared" si="71"/>
        <v>112</v>
      </c>
    </row>
    <row r="90" ht="15.75" customHeight="1">
      <c r="A90" s="36" t="s">
        <v>125</v>
      </c>
      <c r="B90" s="16">
        <f t="shared" si="1"/>
        <v>1</v>
      </c>
      <c r="C90" s="17" t="s">
        <v>37</v>
      </c>
      <c r="D90" s="35">
        <v>32.0</v>
      </c>
      <c r="E90" s="16">
        <f t="shared" si="2"/>
        <v>0</v>
      </c>
      <c r="F90" s="16">
        <f t="shared" si="72"/>
        <v>1</v>
      </c>
      <c r="G90" s="16">
        <f t="shared" si="3"/>
        <v>0</v>
      </c>
      <c r="H90" s="16">
        <f t="shared" si="4"/>
        <v>0</v>
      </c>
      <c r="I90" s="35" t="s">
        <v>12</v>
      </c>
      <c r="J90" s="16">
        <f t="shared" si="5"/>
        <v>0</v>
      </c>
      <c r="K90" s="16">
        <f t="shared" si="6"/>
        <v>0</v>
      </c>
      <c r="L90" s="16">
        <f t="shared" si="7"/>
        <v>0</v>
      </c>
      <c r="M90" s="16">
        <f t="shared" si="8"/>
        <v>1</v>
      </c>
      <c r="N90" s="16">
        <f t="shared" si="9"/>
        <v>0</v>
      </c>
      <c r="O90" s="36">
        <v>25000.0</v>
      </c>
      <c r="P90" s="21">
        <f t="shared" si="10"/>
        <v>0</v>
      </c>
      <c r="Q90" s="21">
        <f t="shared" si="11"/>
        <v>1</v>
      </c>
      <c r="R90" s="21">
        <f t="shared" si="12"/>
        <v>0</v>
      </c>
      <c r="S90" s="21">
        <f t="shared" si="13"/>
        <v>0</v>
      </c>
      <c r="T90" s="37" t="s">
        <v>159</v>
      </c>
      <c r="U90" s="21">
        <f t="shared" si="14"/>
        <v>0</v>
      </c>
      <c r="V90" s="37">
        <v>0.0</v>
      </c>
      <c r="W90" s="37">
        <v>0.0</v>
      </c>
      <c r="X90" s="37">
        <v>0.0</v>
      </c>
      <c r="Y90" s="36" t="s">
        <v>206</v>
      </c>
      <c r="Z90" s="21">
        <f t="shared" si="15"/>
        <v>0</v>
      </c>
      <c r="AA90" s="21">
        <f t="shared" si="16"/>
        <v>0</v>
      </c>
      <c r="AB90" s="21">
        <f t="shared" si="17"/>
        <v>0</v>
      </c>
      <c r="AC90" s="21">
        <f t="shared" si="18"/>
        <v>0</v>
      </c>
      <c r="AD90" s="21">
        <f t="shared" si="19"/>
        <v>1</v>
      </c>
      <c r="AE90" s="36" t="s">
        <v>161</v>
      </c>
      <c r="AF90" s="21">
        <f t="shared" si="20"/>
        <v>0</v>
      </c>
      <c r="AG90" s="21">
        <f t="shared" si="21"/>
        <v>0</v>
      </c>
      <c r="AH90" s="21">
        <f t="shared" si="22"/>
        <v>0</v>
      </c>
      <c r="AI90" s="21">
        <f t="shared" si="23"/>
        <v>1</v>
      </c>
      <c r="AJ90" s="27" t="s">
        <v>162</v>
      </c>
      <c r="AK90" s="21">
        <f t="shared" si="24"/>
        <v>0</v>
      </c>
      <c r="AL90" s="21">
        <f t="shared" si="25"/>
        <v>0</v>
      </c>
      <c r="AM90" s="21">
        <f t="shared" si="26"/>
        <v>0</v>
      </c>
      <c r="AN90" s="21">
        <f t="shared" si="27"/>
        <v>1</v>
      </c>
      <c r="AO90" s="27" t="s">
        <v>201</v>
      </c>
      <c r="AP90" s="21">
        <f t="shared" si="28"/>
        <v>0</v>
      </c>
      <c r="AQ90" s="21">
        <f t="shared" si="29"/>
        <v>0</v>
      </c>
      <c r="AR90" s="21">
        <f t="shared" si="30"/>
        <v>0</v>
      </c>
      <c r="AS90" s="21">
        <f t="shared" si="31"/>
        <v>0</v>
      </c>
      <c r="AT90" s="21">
        <f t="shared" si="32"/>
        <v>0</v>
      </c>
      <c r="AU90" s="21">
        <f t="shared" si="73"/>
        <v>1</v>
      </c>
      <c r="AV90" s="27" t="s">
        <v>45</v>
      </c>
      <c r="AW90" s="21">
        <f t="shared" si="33"/>
        <v>0</v>
      </c>
      <c r="AX90" s="21">
        <f t="shared" si="34"/>
        <v>0</v>
      </c>
      <c r="AY90" s="21">
        <f t="shared" si="35"/>
        <v>1</v>
      </c>
      <c r="AZ90" s="21">
        <f t="shared" si="36"/>
        <v>0</v>
      </c>
      <c r="BA90" s="38" t="s">
        <v>186</v>
      </c>
      <c r="BB90" s="21">
        <f t="shared" si="37"/>
        <v>0</v>
      </c>
      <c r="BC90" s="21">
        <f t="shared" si="38"/>
        <v>0</v>
      </c>
      <c r="BD90" s="21">
        <f t="shared" si="39"/>
        <v>0</v>
      </c>
      <c r="BE90" s="21">
        <f t="shared" si="40"/>
        <v>1</v>
      </c>
      <c r="BF90" s="27" t="s">
        <v>138</v>
      </c>
      <c r="BG90" s="21">
        <f t="shared" si="41"/>
        <v>0</v>
      </c>
      <c r="BH90" s="21">
        <f t="shared" si="42"/>
        <v>0</v>
      </c>
      <c r="BI90" s="21">
        <f t="shared" si="43"/>
        <v>1</v>
      </c>
      <c r="BJ90" s="29">
        <v>1500.0</v>
      </c>
      <c r="BK90" s="21">
        <f t="shared" si="44"/>
        <v>0</v>
      </c>
      <c r="BL90" s="21">
        <f t="shared" si="45"/>
        <v>1</v>
      </c>
      <c r="BM90" s="21">
        <f t="shared" si="46"/>
        <v>0</v>
      </c>
      <c r="BN90" s="29" t="s">
        <v>156</v>
      </c>
      <c r="BO90" s="21">
        <f t="shared" si="47"/>
        <v>0</v>
      </c>
      <c r="BP90" s="21">
        <f t="shared" si="48"/>
        <v>0</v>
      </c>
      <c r="BQ90" s="21">
        <f t="shared" si="49"/>
        <v>0</v>
      </c>
      <c r="BR90" s="21">
        <f t="shared" si="50"/>
        <v>1</v>
      </c>
      <c r="BS90" s="21">
        <f t="shared" si="51"/>
        <v>0</v>
      </c>
      <c r="BT90" s="29">
        <v>0.0</v>
      </c>
      <c r="BU90" s="29">
        <v>0.0</v>
      </c>
      <c r="BV90" s="29">
        <v>1.0</v>
      </c>
      <c r="BW90" s="29">
        <v>1.0</v>
      </c>
      <c r="BX90" s="29">
        <v>0.0</v>
      </c>
      <c r="BY90" s="29">
        <v>0.0</v>
      </c>
      <c r="BZ90" s="29">
        <v>0.0</v>
      </c>
      <c r="CA90" s="29">
        <v>0.0</v>
      </c>
      <c r="CB90" s="29">
        <v>1.0</v>
      </c>
      <c r="CC90" s="27" t="s">
        <v>133</v>
      </c>
      <c r="CD90" s="21">
        <f t="shared" si="52"/>
        <v>0</v>
      </c>
      <c r="CE90" s="21">
        <f t="shared" si="53"/>
        <v>1</v>
      </c>
      <c r="CF90" s="21">
        <f t="shared" si="54"/>
        <v>0</v>
      </c>
      <c r="CG90" s="21">
        <f t="shared" si="55"/>
        <v>0</v>
      </c>
      <c r="CH90" s="21">
        <f t="shared" si="56"/>
        <v>0</v>
      </c>
      <c r="CI90" s="27" t="s">
        <v>157</v>
      </c>
      <c r="CJ90" s="21">
        <f t="shared" si="57"/>
        <v>0</v>
      </c>
      <c r="CK90" s="21">
        <f t="shared" si="58"/>
        <v>1</v>
      </c>
      <c r="CL90" s="21">
        <f t="shared" si="59"/>
        <v>0</v>
      </c>
      <c r="CM90" s="21">
        <f t="shared" si="60"/>
        <v>0</v>
      </c>
      <c r="CN90" s="27" t="s">
        <v>135</v>
      </c>
      <c r="CO90" s="21">
        <f t="shared" si="61"/>
        <v>1</v>
      </c>
      <c r="CP90" s="21">
        <f t="shared" si="62"/>
        <v>0</v>
      </c>
      <c r="CQ90" s="21">
        <f t="shared" si="63"/>
        <v>0</v>
      </c>
      <c r="CR90" s="21">
        <f t="shared" si="64"/>
        <v>0</v>
      </c>
      <c r="CS90" s="21">
        <f t="shared" si="65"/>
        <v>0</v>
      </c>
      <c r="CT90" s="29">
        <v>4.0</v>
      </c>
      <c r="CU90" s="29">
        <v>3.0</v>
      </c>
      <c r="CV90" s="27" t="s">
        <v>136</v>
      </c>
      <c r="CW90" s="29">
        <v>4.0</v>
      </c>
      <c r="CX90" s="16">
        <f t="shared" si="66"/>
        <v>15</v>
      </c>
      <c r="CY90" s="27">
        <v>4.0</v>
      </c>
      <c r="CZ90" s="31">
        <v>4.0</v>
      </c>
      <c r="DA90" s="41" t="s">
        <v>136</v>
      </c>
      <c r="DB90" s="41">
        <v>4.0</v>
      </c>
      <c r="DC90" s="29">
        <v>4.0</v>
      </c>
      <c r="DD90" s="16">
        <f t="shared" si="67"/>
        <v>20</v>
      </c>
      <c r="DE90" s="29">
        <v>4.0</v>
      </c>
      <c r="DF90" s="27" t="s">
        <v>137</v>
      </c>
      <c r="DG90" s="27" t="s">
        <v>139</v>
      </c>
      <c r="DH90" s="27" t="s">
        <v>139</v>
      </c>
      <c r="DI90" s="27" t="s">
        <v>136</v>
      </c>
      <c r="DJ90" s="27">
        <v>4.0</v>
      </c>
      <c r="DK90" s="16">
        <f t="shared" si="68"/>
        <v>19</v>
      </c>
      <c r="DL90" s="27" t="s">
        <v>138</v>
      </c>
      <c r="DM90" s="29">
        <v>4.0</v>
      </c>
      <c r="DN90" s="29">
        <v>3.0</v>
      </c>
      <c r="DO90" s="27" t="s">
        <v>138</v>
      </c>
      <c r="DP90" s="29">
        <v>4.0</v>
      </c>
      <c r="DQ90" s="16">
        <f t="shared" si="69"/>
        <v>21</v>
      </c>
      <c r="DR90" s="27" t="s">
        <v>137</v>
      </c>
      <c r="DS90" s="27" t="s">
        <v>138</v>
      </c>
      <c r="DT90" s="27" t="s">
        <v>136</v>
      </c>
      <c r="DU90" s="27" t="s">
        <v>136</v>
      </c>
      <c r="DV90" s="27" t="s">
        <v>138</v>
      </c>
      <c r="DW90" s="25">
        <f t="shared" si="70"/>
        <v>21</v>
      </c>
      <c r="DX90" s="27" t="s">
        <v>138</v>
      </c>
      <c r="DY90" s="29">
        <v>3.0</v>
      </c>
      <c r="DZ90" s="29">
        <v>4.0</v>
      </c>
      <c r="EA90" s="29">
        <v>4.0</v>
      </c>
      <c r="EB90" s="29">
        <v>4.0</v>
      </c>
      <c r="EC90" s="21">
        <f t="shared" ref="EC90:EC91" si="75">DX90+DY90+DZ90+EA90+EB90</f>
        <v>20</v>
      </c>
      <c r="ED90" s="16">
        <f t="shared" si="71"/>
        <v>116</v>
      </c>
    </row>
    <row r="91" ht="15.75" customHeight="1">
      <c r="A91" s="36" t="s">
        <v>125</v>
      </c>
      <c r="B91" s="16">
        <f t="shared" si="1"/>
        <v>1</v>
      </c>
      <c r="C91" s="17" t="s">
        <v>37</v>
      </c>
      <c r="D91" s="35">
        <v>50.0</v>
      </c>
      <c r="E91" s="16">
        <f t="shared" si="2"/>
        <v>0</v>
      </c>
      <c r="F91" s="16">
        <f t="shared" si="72"/>
        <v>0</v>
      </c>
      <c r="G91" s="16">
        <f t="shared" si="3"/>
        <v>1</v>
      </c>
      <c r="H91" s="16">
        <f t="shared" si="4"/>
        <v>0</v>
      </c>
      <c r="I91" s="35" t="s">
        <v>12</v>
      </c>
      <c r="J91" s="16">
        <f t="shared" si="5"/>
        <v>0</v>
      </c>
      <c r="K91" s="16">
        <f t="shared" si="6"/>
        <v>0</v>
      </c>
      <c r="L91" s="16">
        <f t="shared" si="7"/>
        <v>0</v>
      </c>
      <c r="M91" s="16">
        <f t="shared" si="8"/>
        <v>1</v>
      </c>
      <c r="N91" s="16">
        <f t="shared" si="9"/>
        <v>0</v>
      </c>
      <c r="O91" s="36">
        <v>50000.0</v>
      </c>
      <c r="P91" s="21">
        <f t="shared" si="10"/>
        <v>0</v>
      </c>
      <c r="Q91" s="21">
        <f t="shared" si="11"/>
        <v>0</v>
      </c>
      <c r="R91" s="21">
        <f t="shared" si="12"/>
        <v>0</v>
      </c>
      <c r="S91" s="21">
        <f t="shared" si="13"/>
        <v>1</v>
      </c>
      <c r="T91" s="37" t="s">
        <v>159</v>
      </c>
      <c r="U91" s="21">
        <f t="shared" si="14"/>
        <v>0</v>
      </c>
      <c r="V91" s="37">
        <v>0.0</v>
      </c>
      <c r="W91" s="37">
        <v>0.0</v>
      </c>
      <c r="X91" s="37">
        <v>0.0</v>
      </c>
      <c r="Y91" s="36" t="s">
        <v>206</v>
      </c>
      <c r="Z91" s="21">
        <f t="shared" si="15"/>
        <v>0</v>
      </c>
      <c r="AA91" s="21">
        <f t="shared" si="16"/>
        <v>0</v>
      </c>
      <c r="AB91" s="21">
        <f t="shared" si="17"/>
        <v>0</v>
      </c>
      <c r="AC91" s="21">
        <f t="shared" si="18"/>
        <v>0</v>
      </c>
      <c r="AD91" s="21">
        <f t="shared" si="19"/>
        <v>1</v>
      </c>
      <c r="AE91" s="36" t="s">
        <v>31</v>
      </c>
      <c r="AF91" s="21">
        <f t="shared" si="20"/>
        <v>1</v>
      </c>
      <c r="AG91" s="21">
        <f t="shared" si="21"/>
        <v>0</v>
      </c>
      <c r="AH91" s="21">
        <f t="shared" si="22"/>
        <v>0</v>
      </c>
      <c r="AI91" s="21">
        <f t="shared" si="23"/>
        <v>0</v>
      </c>
      <c r="AJ91" s="27" t="s">
        <v>128</v>
      </c>
      <c r="AK91" s="21">
        <f t="shared" si="24"/>
        <v>1</v>
      </c>
      <c r="AL91" s="21">
        <f t="shared" si="25"/>
        <v>0</v>
      </c>
      <c r="AM91" s="21">
        <f t="shared" si="26"/>
        <v>0</v>
      </c>
      <c r="AN91" s="21">
        <f t="shared" si="27"/>
        <v>0</v>
      </c>
      <c r="AO91" s="27" t="s">
        <v>201</v>
      </c>
      <c r="AP91" s="21">
        <f t="shared" si="28"/>
        <v>0</v>
      </c>
      <c r="AQ91" s="21">
        <f t="shared" si="29"/>
        <v>0</v>
      </c>
      <c r="AR91" s="21">
        <f t="shared" si="30"/>
        <v>0</v>
      </c>
      <c r="AS91" s="21">
        <f t="shared" si="31"/>
        <v>0</v>
      </c>
      <c r="AT91" s="21">
        <f t="shared" si="32"/>
        <v>0</v>
      </c>
      <c r="AU91" s="21">
        <f t="shared" si="73"/>
        <v>1</v>
      </c>
      <c r="AV91" s="27" t="s">
        <v>44</v>
      </c>
      <c r="AW91" s="21">
        <f t="shared" si="33"/>
        <v>0</v>
      </c>
      <c r="AX91" s="21">
        <f t="shared" si="34"/>
        <v>1</v>
      </c>
      <c r="AY91" s="21">
        <f t="shared" si="35"/>
        <v>0</v>
      </c>
      <c r="AZ91" s="21">
        <f t="shared" si="36"/>
        <v>0</v>
      </c>
      <c r="BA91" s="38" t="s">
        <v>188</v>
      </c>
      <c r="BB91" s="21">
        <f t="shared" si="37"/>
        <v>0</v>
      </c>
      <c r="BC91" s="21">
        <f t="shared" si="38"/>
        <v>0</v>
      </c>
      <c r="BD91" s="21">
        <f t="shared" si="39"/>
        <v>0</v>
      </c>
      <c r="BE91" s="21">
        <f t="shared" si="40"/>
        <v>1</v>
      </c>
      <c r="BF91" s="27">
        <v>5.0</v>
      </c>
      <c r="BG91" s="21">
        <f t="shared" si="41"/>
        <v>0</v>
      </c>
      <c r="BH91" s="21">
        <f t="shared" si="42"/>
        <v>1</v>
      </c>
      <c r="BI91" s="21">
        <f t="shared" si="43"/>
        <v>0</v>
      </c>
      <c r="BJ91" s="29">
        <v>1500.0</v>
      </c>
      <c r="BK91" s="21">
        <f t="shared" si="44"/>
        <v>0</v>
      </c>
      <c r="BL91" s="21">
        <f t="shared" si="45"/>
        <v>1</v>
      </c>
      <c r="BM91" s="21">
        <f t="shared" si="46"/>
        <v>0</v>
      </c>
      <c r="BN91" s="29" t="s">
        <v>132</v>
      </c>
      <c r="BO91" s="21">
        <f t="shared" si="47"/>
        <v>0</v>
      </c>
      <c r="BP91" s="21">
        <f t="shared" si="48"/>
        <v>0</v>
      </c>
      <c r="BQ91" s="21">
        <f t="shared" si="49"/>
        <v>1</v>
      </c>
      <c r="BR91" s="21">
        <f t="shared" si="50"/>
        <v>0</v>
      </c>
      <c r="BS91" s="21">
        <f t="shared" si="51"/>
        <v>0</v>
      </c>
      <c r="BT91" s="29">
        <v>0.0</v>
      </c>
      <c r="BU91" s="29">
        <v>1.0</v>
      </c>
      <c r="BV91" s="29">
        <v>0.0</v>
      </c>
      <c r="BW91" s="29">
        <v>0.0</v>
      </c>
      <c r="BX91" s="29">
        <v>0.0</v>
      </c>
      <c r="BY91" s="29">
        <v>1.0</v>
      </c>
      <c r="BZ91" s="29">
        <v>1.0</v>
      </c>
      <c r="CA91" s="29">
        <v>1.0</v>
      </c>
      <c r="CB91" s="29">
        <v>1.0</v>
      </c>
      <c r="CC91" s="27" t="s">
        <v>164</v>
      </c>
      <c r="CD91" s="21">
        <f t="shared" si="52"/>
        <v>0</v>
      </c>
      <c r="CE91" s="21">
        <f t="shared" si="53"/>
        <v>0</v>
      </c>
      <c r="CF91" s="21">
        <f t="shared" si="54"/>
        <v>1</v>
      </c>
      <c r="CG91" s="21">
        <f t="shared" si="55"/>
        <v>0</v>
      </c>
      <c r="CH91" s="21">
        <f t="shared" si="56"/>
        <v>0</v>
      </c>
      <c r="CI91" s="27" t="s">
        <v>165</v>
      </c>
      <c r="CJ91" s="21">
        <f t="shared" si="57"/>
        <v>0</v>
      </c>
      <c r="CK91" s="21">
        <f t="shared" si="58"/>
        <v>0</v>
      </c>
      <c r="CL91" s="21">
        <f t="shared" si="59"/>
        <v>0</v>
      </c>
      <c r="CM91" s="21">
        <f t="shared" si="60"/>
        <v>1</v>
      </c>
      <c r="CN91" s="27" t="s">
        <v>135</v>
      </c>
      <c r="CO91" s="21">
        <f t="shared" si="61"/>
        <v>1</v>
      </c>
      <c r="CP91" s="21">
        <f t="shared" si="62"/>
        <v>0</v>
      </c>
      <c r="CQ91" s="21">
        <f t="shared" si="63"/>
        <v>0</v>
      </c>
      <c r="CR91" s="21">
        <f t="shared" si="64"/>
        <v>0</v>
      </c>
      <c r="CS91" s="21">
        <f t="shared" si="65"/>
        <v>0</v>
      </c>
      <c r="CT91" s="27" t="s">
        <v>136</v>
      </c>
      <c r="CU91" s="27" t="s">
        <v>137</v>
      </c>
      <c r="CV91" s="29">
        <v>5.0</v>
      </c>
      <c r="CW91" s="27" t="s">
        <v>136</v>
      </c>
      <c r="CX91" s="16">
        <f t="shared" si="66"/>
        <v>16</v>
      </c>
      <c r="CY91" s="27" t="s">
        <v>136</v>
      </c>
      <c r="CZ91" s="41" t="s">
        <v>137</v>
      </c>
      <c r="DA91" s="31">
        <v>4.0</v>
      </c>
      <c r="DB91" s="41" t="s">
        <v>136</v>
      </c>
      <c r="DC91" s="27">
        <v>5.0</v>
      </c>
      <c r="DD91" s="16">
        <f t="shared" si="67"/>
        <v>20</v>
      </c>
      <c r="DE91" s="27" t="s">
        <v>136</v>
      </c>
      <c r="DF91" s="27" t="s">
        <v>139</v>
      </c>
      <c r="DG91" s="27" t="s">
        <v>139</v>
      </c>
      <c r="DH91" s="27" t="s">
        <v>139</v>
      </c>
      <c r="DI91" s="27" t="s">
        <v>136</v>
      </c>
      <c r="DJ91" s="27" t="s">
        <v>140</v>
      </c>
      <c r="DK91" s="16">
        <f t="shared" si="68"/>
        <v>15</v>
      </c>
      <c r="DL91" s="27" t="s">
        <v>136</v>
      </c>
      <c r="DM91" s="27" t="s">
        <v>138</v>
      </c>
      <c r="DN91" s="27" t="s">
        <v>136</v>
      </c>
      <c r="DO91" s="27" t="s">
        <v>136</v>
      </c>
      <c r="DP91" s="27" t="s">
        <v>136</v>
      </c>
      <c r="DQ91" s="16">
        <f t="shared" si="69"/>
        <v>21</v>
      </c>
      <c r="DR91" s="29">
        <v>2.0</v>
      </c>
      <c r="DS91" s="27" t="s">
        <v>140</v>
      </c>
      <c r="DT91" s="27" t="s">
        <v>140</v>
      </c>
      <c r="DU91" s="27" t="s">
        <v>140</v>
      </c>
      <c r="DV91" s="27" t="s">
        <v>139</v>
      </c>
      <c r="DW91" s="25">
        <f t="shared" si="70"/>
        <v>7</v>
      </c>
      <c r="DX91" s="29">
        <v>3.0</v>
      </c>
      <c r="DY91" s="29">
        <v>3.0</v>
      </c>
      <c r="DZ91" s="29">
        <v>2.0</v>
      </c>
      <c r="EA91" s="27" t="s">
        <v>139</v>
      </c>
      <c r="EB91" s="27" t="s">
        <v>139</v>
      </c>
      <c r="EC91" s="21">
        <f t="shared" si="75"/>
        <v>12</v>
      </c>
      <c r="ED91" s="16">
        <f t="shared" si="71"/>
        <v>91</v>
      </c>
    </row>
    <row r="92" ht="15.75" customHeight="1">
      <c r="A92" s="36" t="s">
        <v>125</v>
      </c>
      <c r="B92" s="16">
        <f t="shared" si="1"/>
        <v>1</v>
      </c>
      <c r="C92" s="17" t="s">
        <v>37</v>
      </c>
      <c r="D92" s="35">
        <v>35.0</v>
      </c>
      <c r="E92" s="16">
        <f t="shared" si="2"/>
        <v>0</v>
      </c>
      <c r="F92" s="16">
        <f t="shared" si="72"/>
        <v>1</v>
      </c>
      <c r="G92" s="16">
        <f t="shared" si="3"/>
        <v>0</v>
      </c>
      <c r="H92" s="16">
        <f t="shared" si="4"/>
        <v>0</v>
      </c>
      <c r="I92" s="35" t="s">
        <v>12</v>
      </c>
      <c r="J92" s="16">
        <f t="shared" si="5"/>
        <v>0</v>
      </c>
      <c r="K92" s="16">
        <f t="shared" si="6"/>
        <v>0</v>
      </c>
      <c r="L92" s="16">
        <f t="shared" si="7"/>
        <v>0</v>
      </c>
      <c r="M92" s="16">
        <f t="shared" si="8"/>
        <v>1</v>
      </c>
      <c r="N92" s="16">
        <f t="shared" si="9"/>
        <v>0</v>
      </c>
      <c r="O92" s="36">
        <v>45000.0</v>
      </c>
      <c r="P92" s="21">
        <f t="shared" si="10"/>
        <v>0</v>
      </c>
      <c r="Q92" s="21">
        <f t="shared" si="11"/>
        <v>0</v>
      </c>
      <c r="R92" s="21">
        <f t="shared" si="12"/>
        <v>0</v>
      </c>
      <c r="S92" s="21">
        <f t="shared" si="13"/>
        <v>1</v>
      </c>
      <c r="T92" s="37" t="s">
        <v>159</v>
      </c>
      <c r="U92" s="21">
        <f t="shared" si="14"/>
        <v>0</v>
      </c>
      <c r="V92" s="37">
        <v>0.0</v>
      </c>
      <c r="W92" s="37">
        <v>0.0</v>
      </c>
      <c r="X92" s="37">
        <v>0.0</v>
      </c>
      <c r="Y92" s="36" t="s">
        <v>206</v>
      </c>
      <c r="Z92" s="21">
        <f t="shared" si="15"/>
        <v>0</v>
      </c>
      <c r="AA92" s="21">
        <f t="shared" si="16"/>
        <v>0</v>
      </c>
      <c r="AB92" s="21">
        <f t="shared" si="17"/>
        <v>0</v>
      </c>
      <c r="AC92" s="21">
        <f t="shared" si="18"/>
        <v>0</v>
      </c>
      <c r="AD92" s="21">
        <f t="shared" si="19"/>
        <v>1</v>
      </c>
      <c r="AE92" s="36" t="s">
        <v>31</v>
      </c>
      <c r="AF92" s="21">
        <f t="shared" si="20"/>
        <v>1</v>
      </c>
      <c r="AG92" s="21">
        <f t="shared" si="21"/>
        <v>0</v>
      </c>
      <c r="AH92" s="21">
        <f t="shared" si="22"/>
        <v>0</v>
      </c>
      <c r="AI92" s="21">
        <f t="shared" si="23"/>
        <v>0</v>
      </c>
      <c r="AJ92" s="27" t="s">
        <v>129</v>
      </c>
      <c r="AK92" s="21">
        <f t="shared" si="24"/>
        <v>0</v>
      </c>
      <c r="AL92" s="21">
        <f t="shared" si="25"/>
        <v>1</v>
      </c>
      <c r="AM92" s="21">
        <f t="shared" si="26"/>
        <v>0</v>
      </c>
      <c r="AN92" s="21">
        <f t="shared" si="27"/>
        <v>0</v>
      </c>
      <c r="AO92" s="27" t="s">
        <v>201</v>
      </c>
      <c r="AP92" s="21">
        <f t="shared" si="28"/>
        <v>0</v>
      </c>
      <c r="AQ92" s="21">
        <f t="shared" si="29"/>
        <v>0</v>
      </c>
      <c r="AR92" s="21">
        <f t="shared" si="30"/>
        <v>0</v>
      </c>
      <c r="AS92" s="21">
        <f t="shared" si="31"/>
        <v>0</v>
      </c>
      <c r="AT92" s="21">
        <f t="shared" si="32"/>
        <v>0</v>
      </c>
      <c r="AU92" s="21">
        <f t="shared" si="73"/>
        <v>1</v>
      </c>
      <c r="AV92" s="27" t="s">
        <v>44</v>
      </c>
      <c r="AW92" s="21">
        <f t="shared" si="33"/>
        <v>0</v>
      </c>
      <c r="AX92" s="21">
        <f t="shared" si="34"/>
        <v>1</v>
      </c>
      <c r="AY92" s="21">
        <f t="shared" si="35"/>
        <v>0</v>
      </c>
      <c r="AZ92" s="21">
        <f t="shared" si="36"/>
        <v>0</v>
      </c>
      <c r="BA92" s="38" t="s">
        <v>37</v>
      </c>
      <c r="BB92" s="21">
        <f t="shared" si="37"/>
        <v>0</v>
      </c>
      <c r="BC92" s="21">
        <f t="shared" si="38"/>
        <v>1</v>
      </c>
      <c r="BD92" s="21">
        <f t="shared" si="39"/>
        <v>0</v>
      </c>
      <c r="BE92" s="21">
        <f t="shared" si="40"/>
        <v>0</v>
      </c>
      <c r="BF92" s="27" t="s">
        <v>136</v>
      </c>
      <c r="BG92" s="21">
        <f t="shared" si="41"/>
        <v>0</v>
      </c>
      <c r="BH92" s="21">
        <f t="shared" si="42"/>
        <v>0</v>
      </c>
      <c r="BI92" s="21">
        <f t="shared" si="43"/>
        <v>1</v>
      </c>
      <c r="BJ92" s="27" t="s">
        <v>167</v>
      </c>
      <c r="BK92" s="21">
        <f t="shared" si="44"/>
        <v>0</v>
      </c>
      <c r="BL92" s="21">
        <f t="shared" si="45"/>
        <v>0</v>
      </c>
      <c r="BM92" s="21">
        <f t="shared" si="46"/>
        <v>1</v>
      </c>
      <c r="BN92" s="29" t="s">
        <v>59</v>
      </c>
      <c r="BO92" s="21">
        <f t="shared" si="47"/>
        <v>1</v>
      </c>
      <c r="BP92" s="21">
        <f t="shared" si="48"/>
        <v>0</v>
      </c>
      <c r="BQ92" s="21">
        <f t="shared" si="49"/>
        <v>0</v>
      </c>
      <c r="BR92" s="21">
        <f t="shared" si="50"/>
        <v>0</v>
      </c>
      <c r="BS92" s="21">
        <f t="shared" si="51"/>
        <v>0</v>
      </c>
      <c r="BT92" s="29">
        <v>0.0</v>
      </c>
      <c r="BU92" s="29">
        <v>0.0</v>
      </c>
      <c r="BV92" s="29">
        <v>0.0</v>
      </c>
      <c r="BW92" s="29">
        <v>0.0</v>
      </c>
      <c r="BX92" s="29">
        <v>0.0</v>
      </c>
      <c r="BY92" s="29">
        <v>0.0</v>
      </c>
      <c r="BZ92" s="29">
        <v>1.0</v>
      </c>
      <c r="CA92" s="29">
        <v>0.0</v>
      </c>
      <c r="CB92" s="29">
        <v>1.0</v>
      </c>
      <c r="CC92" s="27" t="s">
        <v>168</v>
      </c>
      <c r="CD92" s="21">
        <f t="shared" si="52"/>
        <v>1</v>
      </c>
      <c r="CE92" s="21">
        <f t="shared" si="53"/>
        <v>0</v>
      </c>
      <c r="CF92" s="21">
        <f t="shared" si="54"/>
        <v>0</v>
      </c>
      <c r="CG92" s="21">
        <f t="shared" si="55"/>
        <v>0</v>
      </c>
      <c r="CH92" s="21">
        <f t="shared" si="56"/>
        <v>0</v>
      </c>
      <c r="CI92" s="27" t="s">
        <v>169</v>
      </c>
      <c r="CJ92" s="21">
        <f t="shared" si="57"/>
        <v>0</v>
      </c>
      <c r="CK92" s="21">
        <f t="shared" si="58"/>
        <v>0</v>
      </c>
      <c r="CL92" s="21">
        <f t="shared" si="59"/>
        <v>0</v>
      </c>
      <c r="CM92" s="21">
        <f t="shared" si="60"/>
        <v>1</v>
      </c>
      <c r="CN92" s="27" t="s">
        <v>170</v>
      </c>
      <c r="CO92" s="21">
        <f t="shared" si="61"/>
        <v>0</v>
      </c>
      <c r="CP92" s="21">
        <f t="shared" si="62"/>
        <v>1</v>
      </c>
      <c r="CQ92" s="21">
        <f t="shared" si="63"/>
        <v>0</v>
      </c>
      <c r="CR92" s="21">
        <f t="shared" si="64"/>
        <v>0</v>
      </c>
      <c r="CS92" s="21">
        <f t="shared" si="65"/>
        <v>0</v>
      </c>
      <c r="CT92" s="27" t="s">
        <v>136</v>
      </c>
      <c r="CU92" s="27" t="s">
        <v>138</v>
      </c>
      <c r="CV92" s="29">
        <v>5.0</v>
      </c>
      <c r="CW92" s="27" t="s">
        <v>136</v>
      </c>
      <c r="CX92" s="16">
        <f t="shared" si="66"/>
        <v>18</v>
      </c>
      <c r="CY92" s="27" t="s">
        <v>136</v>
      </c>
      <c r="CZ92" s="41" t="s">
        <v>138</v>
      </c>
      <c r="DA92" s="31">
        <v>4.0</v>
      </c>
      <c r="DB92" s="41" t="s">
        <v>136</v>
      </c>
      <c r="DC92" s="27" t="s">
        <v>137</v>
      </c>
      <c r="DD92" s="16">
        <f t="shared" si="67"/>
        <v>20</v>
      </c>
      <c r="DE92" s="29">
        <v>4.0</v>
      </c>
      <c r="DF92" s="29">
        <v>5.0</v>
      </c>
      <c r="DG92" s="27" t="s">
        <v>136</v>
      </c>
      <c r="DH92" s="27">
        <v>3.0</v>
      </c>
      <c r="DI92" s="27" t="s">
        <v>137</v>
      </c>
      <c r="DJ92" s="29">
        <v>4.0</v>
      </c>
      <c r="DK92" s="16">
        <f t="shared" si="68"/>
        <v>23</v>
      </c>
      <c r="DL92" s="27" t="s">
        <v>136</v>
      </c>
      <c r="DM92" s="27" t="s">
        <v>136</v>
      </c>
      <c r="DN92" s="27" t="s">
        <v>136</v>
      </c>
      <c r="DO92" s="27" t="s">
        <v>136</v>
      </c>
      <c r="DP92" s="29">
        <v>3.0</v>
      </c>
      <c r="DQ92" s="16">
        <f t="shared" si="69"/>
        <v>19</v>
      </c>
      <c r="DR92" s="29">
        <v>4.0</v>
      </c>
      <c r="DS92" s="29">
        <v>4.0</v>
      </c>
      <c r="DT92" s="29">
        <v>4.0</v>
      </c>
      <c r="DU92" s="27" t="s">
        <v>136</v>
      </c>
      <c r="DV92" s="27" t="s">
        <v>137</v>
      </c>
      <c r="DW92" s="25">
        <f t="shared" si="70"/>
        <v>19</v>
      </c>
      <c r="DX92" s="29">
        <v>3.0</v>
      </c>
      <c r="DY92" s="29">
        <v>3.0</v>
      </c>
      <c r="DZ92" s="29">
        <v>2.0</v>
      </c>
      <c r="EA92" s="29">
        <v>2.0</v>
      </c>
      <c r="EB92" s="29">
        <v>1.0</v>
      </c>
      <c r="EC92" s="26">
        <v>14.0</v>
      </c>
      <c r="ED92" s="16">
        <f t="shared" si="71"/>
        <v>113</v>
      </c>
    </row>
    <row r="93" ht="15.75" customHeight="1">
      <c r="A93" s="36" t="s">
        <v>125</v>
      </c>
      <c r="B93" s="16">
        <f t="shared" si="1"/>
        <v>1</v>
      </c>
      <c r="C93" s="17" t="s">
        <v>37</v>
      </c>
      <c r="D93" s="35">
        <v>25.0</v>
      </c>
      <c r="E93" s="16">
        <f t="shared" si="2"/>
        <v>0</v>
      </c>
      <c r="F93" s="16">
        <f t="shared" si="72"/>
        <v>1</v>
      </c>
      <c r="G93" s="16">
        <f t="shared" si="3"/>
        <v>0</v>
      </c>
      <c r="H93" s="16">
        <f t="shared" si="4"/>
        <v>0</v>
      </c>
      <c r="I93" s="35" t="s">
        <v>11</v>
      </c>
      <c r="J93" s="16">
        <f t="shared" si="5"/>
        <v>0</v>
      </c>
      <c r="K93" s="16">
        <f t="shared" si="6"/>
        <v>0</v>
      </c>
      <c r="L93" s="16">
        <f t="shared" si="7"/>
        <v>1</v>
      </c>
      <c r="M93" s="16">
        <f t="shared" si="8"/>
        <v>0</v>
      </c>
      <c r="N93" s="16">
        <f t="shared" si="9"/>
        <v>0</v>
      </c>
      <c r="O93" s="36">
        <v>25000.0</v>
      </c>
      <c r="P93" s="21">
        <f t="shared" si="10"/>
        <v>0</v>
      </c>
      <c r="Q93" s="21">
        <f t="shared" si="11"/>
        <v>1</v>
      </c>
      <c r="R93" s="21">
        <f t="shared" si="12"/>
        <v>0</v>
      </c>
      <c r="S93" s="21">
        <f t="shared" si="13"/>
        <v>0</v>
      </c>
      <c r="T93" s="37" t="s">
        <v>159</v>
      </c>
      <c r="U93" s="21">
        <f t="shared" si="14"/>
        <v>0</v>
      </c>
      <c r="V93" s="37">
        <v>0.0</v>
      </c>
      <c r="W93" s="37">
        <v>0.0</v>
      </c>
      <c r="X93" s="37">
        <v>0.0</v>
      </c>
      <c r="Y93" s="36" t="s">
        <v>206</v>
      </c>
      <c r="Z93" s="21">
        <f t="shared" si="15"/>
        <v>0</v>
      </c>
      <c r="AA93" s="21">
        <f t="shared" si="16"/>
        <v>0</v>
      </c>
      <c r="AB93" s="21">
        <f t="shared" si="17"/>
        <v>0</v>
      </c>
      <c r="AC93" s="21">
        <f t="shared" si="18"/>
        <v>0</v>
      </c>
      <c r="AD93" s="21">
        <f t="shared" si="19"/>
        <v>1</v>
      </c>
      <c r="AE93" s="36" t="s">
        <v>32</v>
      </c>
      <c r="AF93" s="21">
        <f t="shared" si="20"/>
        <v>0</v>
      </c>
      <c r="AG93" s="21">
        <f t="shared" si="21"/>
        <v>1</v>
      </c>
      <c r="AH93" s="21">
        <f t="shared" si="22"/>
        <v>0</v>
      </c>
      <c r="AI93" s="21">
        <f t="shared" si="23"/>
        <v>0</v>
      </c>
      <c r="AJ93" s="36" t="s">
        <v>171</v>
      </c>
      <c r="AK93" s="21">
        <f t="shared" si="24"/>
        <v>0</v>
      </c>
      <c r="AL93" s="21">
        <f t="shared" si="25"/>
        <v>0</v>
      </c>
      <c r="AM93" s="21">
        <f t="shared" si="26"/>
        <v>0</v>
      </c>
      <c r="AN93" s="21">
        <f t="shared" si="27"/>
        <v>1</v>
      </c>
      <c r="AO93" s="27" t="s">
        <v>201</v>
      </c>
      <c r="AP93" s="21">
        <f t="shared" si="28"/>
        <v>0</v>
      </c>
      <c r="AQ93" s="21">
        <f t="shared" si="29"/>
        <v>0</v>
      </c>
      <c r="AR93" s="21">
        <f t="shared" si="30"/>
        <v>0</v>
      </c>
      <c r="AS93" s="21">
        <f t="shared" si="31"/>
        <v>0</v>
      </c>
      <c r="AT93" s="21">
        <f t="shared" si="32"/>
        <v>0</v>
      </c>
      <c r="AU93" s="21">
        <f t="shared" si="73"/>
        <v>1</v>
      </c>
      <c r="AV93" s="27" t="s">
        <v>205</v>
      </c>
      <c r="AW93" s="21">
        <f t="shared" si="33"/>
        <v>0</v>
      </c>
      <c r="AX93" s="21">
        <f t="shared" si="34"/>
        <v>0</v>
      </c>
      <c r="AY93" s="21">
        <f t="shared" si="35"/>
        <v>0</v>
      </c>
      <c r="AZ93" s="21">
        <f t="shared" si="36"/>
        <v>1</v>
      </c>
      <c r="BA93" s="39" t="s">
        <v>190</v>
      </c>
      <c r="BB93" s="21">
        <f t="shared" si="37"/>
        <v>0</v>
      </c>
      <c r="BC93" s="21">
        <f t="shared" si="38"/>
        <v>0</v>
      </c>
      <c r="BD93" s="21">
        <f t="shared" si="39"/>
        <v>0</v>
      </c>
      <c r="BE93" s="21">
        <f t="shared" si="40"/>
        <v>1</v>
      </c>
      <c r="BF93" s="27" t="s">
        <v>150</v>
      </c>
      <c r="BG93" s="21">
        <f t="shared" si="41"/>
        <v>0</v>
      </c>
      <c r="BH93" s="21">
        <f t="shared" si="42"/>
        <v>0</v>
      </c>
      <c r="BI93" s="21">
        <f t="shared" si="43"/>
        <v>1</v>
      </c>
      <c r="BJ93" s="29">
        <v>800.0</v>
      </c>
      <c r="BK93" s="21">
        <f t="shared" si="44"/>
        <v>1</v>
      </c>
      <c r="BL93" s="21">
        <f t="shared" si="45"/>
        <v>0</v>
      </c>
      <c r="BM93" s="21">
        <f t="shared" si="46"/>
        <v>0</v>
      </c>
      <c r="BN93" s="29" t="s">
        <v>132</v>
      </c>
      <c r="BO93" s="21">
        <f t="shared" si="47"/>
        <v>0</v>
      </c>
      <c r="BP93" s="21">
        <f t="shared" si="48"/>
        <v>0</v>
      </c>
      <c r="BQ93" s="21">
        <f t="shared" si="49"/>
        <v>1</v>
      </c>
      <c r="BR93" s="21">
        <f t="shared" si="50"/>
        <v>0</v>
      </c>
      <c r="BS93" s="21">
        <f t="shared" si="51"/>
        <v>0</v>
      </c>
      <c r="BT93" s="29">
        <v>0.0</v>
      </c>
      <c r="BU93" s="29">
        <v>0.0</v>
      </c>
      <c r="BV93" s="29">
        <v>0.0</v>
      </c>
      <c r="BW93" s="29">
        <v>0.0</v>
      </c>
      <c r="BX93" s="29">
        <v>1.0</v>
      </c>
      <c r="BY93" s="29">
        <v>1.0</v>
      </c>
      <c r="BZ93" s="29">
        <v>0.0</v>
      </c>
      <c r="CA93" s="29">
        <v>0.0</v>
      </c>
      <c r="CB93" s="29">
        <v>1.0</v>
      </c>
      <c r="CC93" s="27" t="s">
        <v>164</v>
      </c>
      <c r="CD93" s="21">
        <f t="shared" si="52"/>
        <v>0</v>
      </c>
      <c r="CE93" s="21">
        <f t="shared" si="53"/>
        <v>0</v>
      </c>
      <c r="CF93" s="21">
        <f t="shared" si="54"/>
        <v>1</v>
      </c>
      <c r="CG93" s="21">
        <f t="shared" si="55"/>
        <v>0</v>
      </c>
      <c r="CH93" s="21">
        <f t="shared" si="56"/>
        <v>0</v>
      </c>
      <c r="CI93" s="27" t="s">
        <v>80</v>
      </c>
      <c r="CJ93" s="21">
        <f t="shared" si="57"/>
        <v>1</v>
      </c>
      <c r="CK93" s="21">
        <f t="shared" si="58"/>
        <v>0</v>
      </c>
      <c r="CL93" s="21">
        <f t="shared" si="59"/>
        <v>0</v>
      </c>
      <c r="CM93" s="21">
        <f t="shared" si="60"/>
        <v>0</v>
      </c>
      <c r="CN93" s="27" t="s">
        <v>170</v>
      </c>
      <c r="CO93" s="21">
        <f t="shared" si="61"/>
        <v>0</v>
      </c>
      <c r="CP93" s="21">
        <f t="shared" si="62"/>
        <v>1</v>
      </c>
      <c r="CQ93" s="21">
        <f t="shared" si="63"/>
        <v>0</v>
      </c>
      <c r="CR93" s="21">
        <f t="shared" si="64"/>
        <v>0</v>
      </c>
      <c r="CS93" s="21">
        <f t="shared" si="65"/>
        <v>0</v>
      </c>
      <c r="CT93" s="29">
        <v>4.0</v>
      </c>
      <c r="CU93" s="27" t="s">
        <v>136</v>
      </c>
      <c r="CV93" s="27" t="s">
        <v>137</v>
      </c>
      <c r="CW93" s="29">
        <v>4.0</v>
      </c>
      <c r="CX93" s="16">
        <f t="shared" si="66"/>
        <v>15</v>
      </c>
      <c r="CY93" s="29">
        <v>3.0</v>
      </c>
      <c r="CZ93" s="31">
        <v>3.0</v>
      </c>
      <c r="DA93" s="41" t="s">
        <v>137</v>
      </c>
      <c r="DB93" s="31">
        <v>3.0</v>
      </c>
      <c r="DC93" s="27">
        <v>3.0</v>
      </c>
      <c r="DD93" s="16">
        <f t="shared" si="67"/>
        <v>15</v>
      </c>
      <c r="DE93" s="29">
        <v>4.0</v>
      </c>
      <c r="DF93" s="27">
        <v>4.0</v>
      </c>
      <c r="DG93" s="29">
        <v>5.0</v>
      </c>
      <c r="DH93" s="29">
        <v>4.0</v>
      </c>
      <c r="DI93" s="29">
        <v>4.0</v>
      </c>
      <c r="DJ93" s="27" t="s">
        <v>138</v>
      </c>
      <c r="DK93" s="16">
        <f t="shared" si="68"/>
        <v>26</v>
      </c>
      <c r="DL93" s="27" t="s">
        <v>137</v>
      </c>
      <c r="DM93" s="27" t="s">
        <v>137</v>
      </c>
      <c r="DN93" s="27" t="s">
        <v>138</v>
      </c>
      <c r="DO93" s="27" t="s">
        <v>138</v>
      </c>
      <c r="DP93" s="27" t="s">
        <v>136</v>
      </c>
      <c r="DQ93" s="16">
        <f t="shared" si="69"/>
        <v>20</v>
      </c>
      <c r="DR93" s="27" t="s">
        <v>136</v>
      </c>
      <c r="DS93" s="27" t="s">
        <v>140</v>
      </c>
      <c r="DT93" s="27" t="s">
        <v>137</v>
      </c>
      <c r="DU93" s="27" t="s">
        <v>139</v>
      </c>
      <c r="DV93" s="27" t="s">
        <v>136</v>
      </c>
      <c r="DW93" s="25">
        <f t="shared" si="70"/>
        <v>14</v>
      </c>
      <c r="DX93" s="27" t="s">
        <v>136</v>
      </c>
      <c r="DY93" s="27" t="s">
        <v>136</v>
      </c>
      <c r="DZ93" s="27" t="s">
        <v>136</v>
      </c>
      <c r="EA93" s="27" t="s">
        <v>137</v>
      </c>
      <c r="EB93" s="27" t="s">
        <v>136</v>
      </c>
      <c r="EC93" s="21">
        <f>DX93+DY93+DZ93+EA93+EB93</f>
        <v>19</v>
      </c>
      <c r="ED93" s="16">
        <f t="shared" si="71"/>
        <v>109</v>
      </c>
    </row>
    <row r="94" ht="15.75" customHeight="1">
      <c r="A94" s="36" t="s">
        <v>194</v>
      </c>
      <c r="B94" s="16">
        <f t="shared" si="1"/>
        <v>0</v>
      </c>
      <c r="C94" s="17" t="s">
        <v>37</v>
      </c>
      <c r="D94" s="35">
        <v>36.0</v>
      </c>
      <c r="E94" s="16">
        <f t="shared" si="2"/>
        <v>0</v>
      </c>
      <c r="F94" s="16">
        <f t="shared" si="72"/>
        <v>1</v>
      </c>
      <c r="G94" s="16">
        <f t="shared" si="3"/>
        <v>0</v>
      </c>
      <c r="H94" s="16">
        <f t="shared" si="4"/>
        <v>0</v>
      </c>
      <c r="I94" s="35" t="s">
        <v>12</v>
      </c>
      <c r="J94" s="16">
        <f t="shared" si="5"/>
        <v>0</v>
      </c>
      <c r="K94" s="16">
        <f t="shared" si="6"/>
        <v>0</v>
      </c>
      <c r="L94" s="16">
        <f t="shared" si="7"/>
        <v>0</v>
      </c>
      <c r="M94" s="16">
        <f t="shared" si="8"/>
        <v>1</v>
      </c>
      <c r="N94" s="16">
        <f t="shared" si="9"/>
        <v>0</v>
      </c>
      <c r="O94" s="36">
        <v>30000.0</v>
      </c>
      <c r="P94" s="21">
        <f t="shared" si="10"/>
        <v>0</v>
      </c>
      <c r="Q94" s="21">
        <f t="shared" si="11"/>
        <v>0</v>
      </c>
      <c r="R94" s="21">
        <f t="shared" si="12"/>
        <v>1</v>
      </c>
      <c r="S94" s="21">
        <f t="shared" si="13"/>
        <v>0</v>
      </c>
      <c r="T94" s="37" t="s">
        <v>127</v>
      </c>
      <c r="U94" s="21">
        <f t="shared" si="14"/>
        <v>1</v>
      </c>
      <c r="V94" s="37">
        <v>0.0</v>
      </c>
      <c r="W94" s="37">
        <v>0.0</v>
      </c>
      <c r="X94" s="37">
        <v>0.0</v>
      </c>
      <c r="Y94" s="36" t="s">
        <v>207</v>
      </c>
      <c r="Z94" s="21">
        <f t="shared" si="15"/>
        <v>0</v>
      </c>
      <c r="AA94" s="21">
        <f t="shared" si="16"/>
        <v>0</v>
      </c>
      <c r="AB94" s="21">
        <f t="shared" si="17"/>
        <v>0</v>
      </c>
      <c r="AC94" s="21">
        <f t="shared" si="18"/>
        <v>0</v>
      </c>
      <c r="AD94" s="21">
        <f t="shared" si="19"/>
        <v>1</v>
      </c>
      <c r="AE94" s="36" t="s">
        <v>31</v>
      </c>
      <c r="AF94" s="21">
        <f t="shared" si="20"/>
        <v>1</v>
      </c>
      <c r="AG94" s="21">
        <f t="shared" si="21"/>
        <v>0</v>
      </c>
      <c r="AH94" s="21">
        <f t="shared" si="22"/>
        <v>0</v>
      </c>
      <c r="AI94" s="21">
        <f t="shared" si="23"/>
        <v>0</v>
      </c>
      <c r="AJ94" s="27" t="s">
        <v>129</v>
      </c>
      <c r="AK94" s="21">
        <f t="shared" si="24"/>
        <v>0</v>
      </c>
      <c r="AL94" s="21">
        <f t="shared" si="25"/>
        <v>1</v>
      </c>
      <c r="AM94" s="21">
        <f t="shared" si="26"/>
        <v>0</v>
      </c>
      <c r="AN94" s="21">
        <f t="shared" si="27"/>
        <v>0</v>
      </c>
      <c r="AO94" s="27" t="s">
        <v>201</v>
      </c>
      <c r="AP94" s="21">
        <f t="shared" si="28"/>
        <v>0</v>
      </c>
      <c r="AQ94" s="21">
        <f t="shared" si="29"/>
        <v>0</v>
      </c>
      <c r="AR94" s="21">
        <f t="shared" si="30"/>
        <v>0</v>
      </c>
      <c r="AS94" s="21">
        <f t="shared" si="31"/>
        <v>0</v>
      </c>
      <c r="AT94" s="21">
        <f t="shared" si="32"/>
        <v>0</v>
      </c>
      <c r="AU94" s="21">
        <f t="shared" si="73"/>
        <v>1</v>
      </c>
      <c r="AV94" s="27" t="s">
        <v>130</v>
      </c>
      <c r="AW94" s="21">
        <f t="shared" si="33"/>
        <v>1</v>
      </c>
      <c r="AX94" s="21">
        <f t="shared" si="34"/>
        <v>0</v>
      </c>
      <c r="AY94" s="21">
        <f t="shared" si="35"/>
        <v>0</v>
      </c>
      <c r="AZ94" s="21">
        <f t="shared" si="36"/>
        <v>0</v>
      </c>
      <c r="BA94" s="27" t="s">
        <v>131</v>
      </c>
      <c r="BB94" s="21">
        <f t="shared" si="37"/>
        <v>1</v>
      </c>
      <c r="BC94" s="21">
        <f t="shared" si="38"/>
        <v>0</v>
      </c>
      <c r="BD94" s="21">
        <f t="shared" si="39"/>
        <v>0</v>
      </c>
      <c r="BE94" s="21">
        <f t="shared" si="40"/>
        <v>0</v>
      </c>
      <c r="BF94" s="27" t="s">
        <v>155</v>
      </c>
      <c r="BG94" s="21">
        <f t="shared" si="41"/>
        <v>0</v>
      </c>
      <c r="BH94" s="21">
        <f t="shared" si="42"/>
        <v>0</v>
      </c>
      <c r="BI94" s="21">
        <f t="shared" si="43"/>
        <v>1</v>
      </c>
      <c r="BJ94" s="29">
        <v>1500.0</v>
      </c>
      <c r="BK94" s="21">
        <f t="shared" si="44"/>
        <v>0</v>
      </c>
      <c r="BL94" s="21">
        <f t="shared" si="45"/>
        <v>1</v>
      </c>
      <c r="BM94" s="21">
        <f t="shared" si="46"/>
        <v>0</v>
      </c>
      <c r="BN94" s="27" t="s">
        <v>151</v>
      </c>
      <c r="BO94" s="21">
        <f t="shared" si="47"/>
        <v>0</v>
      </c>
      <c r="BP94" s="21">
        <f t="shared" si="48"/>
        <v>1</v>
      </c>
      <c r="BQ94" s="21">
        <f t="shared" si="49"/>
        <v>0</v>
      </c>
      <c r="BR94" s="21">
        <f t="shared" si="50"/>
        <v>0</v>
      </c>
      <c r="BS94" s="21">
        <f t="shared" si="51"/>
        <v>0</v>
      </c>
      <c r="BT94" s="29">
        <v>1.0</v>
      </c>
      <c r="BU94" s="29">
        <v>0.0</v>
      </c>
      <c r="BV94" s="29">
        <v>1.0</v>
      </c>
      <c r="BW94" s="29">
        <v>1.0</v>
      </c>
      <c r="BX94" s="29">
        <v>0.0</v>
      </c>
      <c r="BY94" s="29">
        <v>0.0</v>
      </c>
      <c r="BZ94" s="29">
        <v>0.0</v>
      </c>
      <c r="CA94" s="29">
        <v>1.0</v>
      </c>
      <c r="CB94" s="29">
        <v>1.0</v>
      </c>
      <c r="CC94" s="27" t="s">
        <v>168</v>
      </c>
      <c r="CD94" s="21">
        <f t="shared" si="52"/>
        <v>1</v>
      </c>
      <c r="CE94" s="21">
        <f t="shared" si="53"/>
        <v>0</v>
      </c>
      <c r="CF94" s="21">
        <f t="shared" si="54"/>
        <v>0</v>
      </c>
      <c r="CG94" s="21">
        <f t="shared" si="55"/>
        <v>0</v>
      </c>
      <c r="CH94" s="21">
        <f t="shared" si="56"/>
        <v>0</v>
      </c>
      <c r="CI94" s="27" t="s">
        <v>157</v>
      </c>
      <c r="CJ94" s="21">
        <f t="shared" si="57"/>
        <v>0</v>
      </c>
      <c r="CK94" s="21">
        <f t="shared" si="58"/>
        <v>1</v>
      </c>
      <c r="CL94" s="21">
        <f t="shared" si="59"/>
        <v>0</v>
      </c>
      <c r="CM94" s="21">
        <f t="shared" si="60"/>
        <v>0</v>
      </c>
      <c r="CN94" s="27" t="s">
        <v>173</v>
      </c>
      <c r="CO94" s="21">
        <f t="shared" si="61"/>
        <v>0</v>
      </c>
      <c r="CP94" s="21">
        <f t="shared" si="62"/>
        <v>0</v>
      </c>
      <c r="CQ94" s="21">
        <f t="shared" si="63"/>
        <v>1</v>
      </c>
      <c r="CR94" s="21">
        <f t="shared" si="64"/>
        <v>0</v>
      </c>
      <c r="CS94" s="21">
        <f t="shared" si="65"/>
        <v>0</v>
      </c>
      <c r="CT94" s="27" t="s">
        <v>136</v>
      </c>
      <c r="CU94" s="29">
        <v>4.0</v>
      </c>
      <c r="CV94" s="27" t="s">
        <v>136</v>
      </c>
      <c r="CW94" s="29">
        <v>3.0</v>
      </c>
      <c r="CX94" s="16">
        <f t="shared" si="66"/>
        <v>15</v>
      </c>
      <c r="CY94" s="27" t="s">
        <v>136</v>
      </c>
      <c r="CZ94" s="41">
        <v>4.0</v>
      </c>
      <c r="DA94" s="41" t="s">
        <v>136</v>
      </c>
      <c r="DB94" s="41">
        <v>3.0</v>
      </c>
      <c r="DC94" s="29">
        <v>4.0</v>
      </c>
      <c r="DD94" s="16">
        <f t="shared" si="67"/>
        <v>19</v>
      </c>
      <c r="DE94" s="29">
        <v>1.0</v>
      </c>
      <c r="DF94" s="29">
        <v>3.0</v>
      </c>
      <c r="DG94" s="27" t="s">
        <v>139</v>
      </c>
      <c r="DH94" s="29">
        <v>2.0</v>
      </c>
      <c r="DI94" s="29">
        <v>2.0</v>
      </c>
      <c r="DJ94" s="27" t="s">
        <v>139</v>
      </c>
      <c r="DK94" s="16">
        <f t="shared" si="68"/>
        <v>12</v>
      </c>
      <c r="DL94" s="29">
        <v>2.0</v>
      </c>
      <c r="DM94" s="29">
        <v>3.0</v>
      </c>
      <c r="DN94" s="29">
        <v>2.0</v>
      </c>
      <c r="DO94" s="29">
        <v>2.0</v>
      </c>
      <c r="DP94" s="29">
        <v>2.0</v>
      </c>
      <c r="DQ94" s="16">
        <f t="shared" si="69"/>
        <v>11</v>
      </c>
      <c r="DR94" s="27" t="s">
        <v>139</v>
      </c>
      <c r="DS94" s="27" t="s">
        <v>140</v>
      </c>
      <c r="DT94" s="27" t="s">
        <v>140</v>
      </c>
      <c r="DU94" s="27" t="s">
        <v>139</v>
      </c>
      <c r="DV94" s="27" t="s">
        <v>138</v>
      </c>
      <c r="DW94" s="25">
        <f t="shared" si="70"/>
        <v>11</v>
      </c>
      <c r="DX94" s="27" t="s">
        <v>137</v>
      </c>
      <c r="DY94" s="29">
        <v>3.0</v>
      </c>
      <c r="DZ94" s="29">
        <v>3.0</v>
      </c>
      <c r="EA94" s="29">
        <v>3.0</v>
      </c>
      <c r="EB94" s="29">
        <v>3.0</v>
      </c>
      <c r="EC94" s="26">
        <v>16.0</v>
      </c>
      <c r="ED94" s="16">
        <f t="shared" si="71"/>
        <v>84</v>
      </c>
    </row>
    <row r="95" ht="15.75" customHeight="1">
      <c r="A95" s="36" t="s">
        <v>194</v>
      </c>
      <c r="B95" s="16">
        <f t="shared" si="1"/>
        <v>0</v>
      </c>
      <c r="C95" s="17" t="s">
        <v>37</v>
      </c>
      <c r="D95" s="35">
        <v>81.0</v>
      </c>
      <c r="E95" s="16">
        <f t="shared" si="2"/>
        <v>0</v>
      </c>
      <c r="F95" s="16">
        <f t="shared" si="72"/>
        <v>0</v>
      </c>
      <c r="G95" s="16">
        <f t="shared" si="3"/>
        <v>0</v>
      </c>
      <c r="H95" s="16">
        <f t="shared" si="4"/>
        <v>1</v>
      </c>
      <c r="I95" s="35" t="s">
        <v>126</v>
      </c>
      <c r="J95" s="16">
        <f t="shared" si="5"/>
        <v>0</v>
      </c>
      <c r="K95" s="16">
        <f t="shared" si="6"/>
        <v>1</v>
      </c>
      <c r="L95" s="16">
        <f t="shared" si="7"/>
        <v>0</v>
      </c>
      <c r="M95" s="16">
        <f t="shared" si="8"/>
        <v>0</v>
      </c>
      <c r="N95" s="16">
        <f t="shared" si="9"/>
        <v>0</v>
      </c>
      <c r="O95" s="36">
        <v>30000.0</v>
      </c>
      <c r="P95" s="21">
        <f t="shared" si="10"/>
        <v>0</v>
      </c>
      <c r="Q95" s="21">
        <f t="shared" si="11"/>
        <v>0</v>
      </c>
      <c r="R95" s="21">
        <f t="shared" si="12"/>
        <v>1</v>
      </c>
      <c r="S95" s="21">
        <f t="shared" si="13"/>
        <v>0</v>
      </c>
      <c r="T95" s="37" t="s">
        <v>127</v>
      </c>
      <c r="U95" s="21">
        <f t="shared" si="14"/>
        <v>1</v>
      </c>
      <c r="V95" s="37">
        <v>0.0</v>
      </c>
      <c r="W95" s="37">
        <v>0.0</v>
      </c>
      <c r="X95" s="37">
        <v>0.0</v>
      </c>
      <c r="Y95" s="36" t="s">
        <v>189</v>
      </c>
      <c r="Z95" s="21">
        <f t="shared" si="15"/>
        <v>0</v>
      </c>
      <c r="AA95" s="21">
        <f t="shared" si="16"/>
        <v>0</v>
      </c>
      <c r="AB95" s="21">
        <f t="shared" si="17"/>
        <v>0</v>
      </c>
      <c r="AC95" s="21">
        <f t="shared" si="18"/>
        <v>0</v>
      </c>
      <c r="AD95" s="21">
        <f t="shared" si="19"/>
        <v>1</v>
      </c>
      <c r="AE95" s="36" t="s">
        <v>31</v>
      </c>
      <c r="AF95" s="21">
        <f t="shared" si="20"/>
        <v>1</v>
      </c>
      <c r="AG95" s="21">
        <f t="shared" si="21"/>
        <v>0</v>
      </c>
      <c r="AH95" s="21">
        <f t="shared" si="22"/>
        <v>0</v>
      </c>
      <c r="AI95" s="21">
        <f t="shared" si="23"/>
        <v>0</v>
      </c>
      <c r="AJ95" s="27" t="s">
        <v>128</v>
      </c>
      <c r="AK95" s="21">
        <f t="shared" si="24"/>
        <v>1</v>
      </c>
      <c r="AL95" s="21">
        <f t="shared" si="25"/>
        <v>0</v>
      </c>
      <c r="AM95" s="21">
        <f t="shared" si="26"/>
        <v>0</v>
      </c>
      <c r="AN95" s="21">
        <f t="shared" si="27"/>
        <v>0</v>
      </c>
      <c r="AO95" s="27" t="s">
        <v>37</v>
      </c>
      <c r="AP95" s="21">
        <f t="shared" si="28"/>
        <v>1</v>
      </c>
      <c r="AQ95" s="21">
        <f t="shared" si="29"/>
        <v>0</v>
      </c>
      <c r="AR95" s="21">
        <f t="shared" si="30"/>
        <v>0</v>
      </c>
      <c r="AS95" s="21">
        <f t="shared" si="31"/>
        <v>0</v>
      </c>
      <c r="AT95" s="21">
        <f t="shared" si="32"/>
        <v>0</v>
      </c>
      <c r="AU95" s="21">
        <f t="shared" si="73"/>
        <v>0</v>
      </c>
      <c r="AV95" s="27" t="s">
        <v>44</v>
      </c>
      <c r="AW95" s="21">
        <f t="shared" si="33"/>
        <v>0</v>
      </c>
      <c r="AX95" s="21">
        <f t="shared" si="34"/>
        <v>1</v>
      </c>
      <c r="AY95" s="21">
        <f t="shared" si="35"/>
        <v>0</v>
      </c>
      <c r="AZ95" s="21">
        <f t="shared" si="36"/>
        <v>0</v>
      </c>
      <c r="BA95" s="27" t="s">
        <v>144</v>
      </c>
      <c r="BB95" s="21">
        <f t="shared" si="37"/>
        <v>0</v>
      </c>
      <c r="BC95" s="21">
        <f t="shared" si="38"/>
        <v>0</v>
      </c>
      <c r="BD95" s="21">
        <f t="shared" si="39"/>
        <v>0</v>
      </c>
      <c r="BE95" s="21">
        <f t="shared" si="40"/>
        <v>1</v>
      </c>
      <c r="BF95" s="27" t="s">
        <v>150</v>
      </c>
      <c r="BG95" s="21">
        <f t="shared" si="41"/>
        <v>0</v>
      </c>
      <c r="BH95" s="21">
        <f t="shared" si="42"/>
        <v>0</v>
      </c>
      <c r="BI95" s="21">
        <f t="shared" si="43"/>
        <v>1</v>
      </c>
      <c r="BJ95" s="29">
        <v>800.0</v>
      </c>
      <c r="BK95" s="21">
        <f t="shared" si="44"/>
        <v>1</v>
      </c>
      <c r="BL95" s="21">
        <f t="shared" si="45"/>
        <v>0</v>
      </c>
      <c r="BM95" s="21">
        <f t="shared" si="46"/>
        <v>0</v>
      </c>
      <c r="BN95" s="29" t="s">
        <v>132</v>
      </c>
      <c r="BO95" s="21">
        <f t="shared" si="47"/>
        <v>0</v>
      </c>
      <c r="BP95" s="21">
        <f t="shared" si="48"/>
        <v>0</v>
      </c>
      <c r="BQ95" s="21">
        <f t="shared" si="49"/>
        <v>1</v>
      </c>
      <c r="BR95" s="21">
        <f t="shared" si="50"/>
        <v>0</v>
      </c>
      <c r="BS95" s="21">
        <f t="shared" si="51"/>
        <v>0</v>
      </c>
      <c r="BT95" s="29">
        <v>0.0</v>
      </c>
      <c r="BU95" s="29">
        <v>0.0</v>
      </c>
      <c r="BV95" s="29">
        <v>0.0</v>
      </c>
      <c r="BW95" s="29">
        <v>0.0</v>
      </c>
      <c r="BX95" s="29">
        <v>0.0</v>
      </c>
      <c r="BY95" s="29">
        <v>1.0</v>
      </c>
      <c r="BZ95" s="29">
        <v>0.0</v>
      </c>
      <c r="CA95" s="29">
        <v>0.0</v>
      </c>
      <c r="CB95" s="29">
        <v>1.0</v>
      </c>
      <c r="CC95" s="27" t="s">
        <v>164</v>
      </c>
      <c r="CD95" s="21">
        <f t="shared" si="52"/>
        <v>0</v>
      </c>
      <c r="CE95" s="21">
        <f t="shared" si="53"/>
        <v>0</v>
      </c>
      <c r="CF95" s="21">
        <f t="shared" si="54"/>
        <v>1</v>
      </c>
      <c r="CG95" s="21">
        <f t="shared" si="55"/>
        <v>0</v>
      </c>
      <c r="CH95" s="21">
        <f t="shared" si="56"/>
        <v>0</v>
      </c>
      <c r="CI95" s="27" t="s">
        <v>80</v>
      </c>
      <c r="CJ95" s="21">
        <f t="shared" si="57"/>
        <v>1</v>
      </c>
      <c r="CK95" s="21">
        <f t="shared" si="58"/>
        <v>0</v>
      </c>
      <c r="CL95" s="21">
        <f t="shared" si="59"/>
        <v>0</v>
      </c>
      <c r="CM95" s="21">
        <f t="shared" si="60"/>
        <v>0</v>
      </c>
      <c r="CN95" s="27" t="s">
        <v>170</v>
      </c>
      <c r="CO95" s="21">
        <f t="shared" si="61"/>
        <v>0</v>
      </c>
      <c r="CP95" s="21">
        <f t="shared" si="62"/>
        <v>1</v>
      </c>
      <c r="CQ95" s="21">
        <f t="shared" si="63"/>
        <v>0</v>
      </c>
      <c r="CR95" s="21">
        <f t="shared" si="64"/>
        <v>0</v>
      </c>
      <c r="CS95" s="21">
        <f t="shared" si="65"/>
        <v>0</v>
      </c>
      <c r="CT95" s="29">
        <v>5.0</v>
      </c>
      <c r="CU95" s="27" t="s">
        <v>136</v>
      </c>
      <c r="CV95" s="27" t="s">
        <v>139</v>
      </c>
      <c r="CW95" s="27" t="s">
        <v>136</v>
      </c>
      <c r="CX95" s="16">
        <f t="shared" si="66"/>
        <v>15</v>
      </c>
      <c r="CY95" s="29">
        <v>3.0</v>
      </c>
      <c r="CZ95" s="41" t="s">
        <v>136</v>
      </c>
      <c r="DA95" s="31">
        <v>3.0</v>
      </c>
      <c r="DB95" s="41" t="s">
        <v>136</v>
      </c>
      <c r="DC95" s="27" t="s">
        <v>137</v>
      </c>
      <c r="DD95" s="16">
        <f t="shared" si="67"/>
        <v>17</v>
      </c>
      <c r="DE95" s="29">
        <v>2.0</v>
      </c>
      <c r="DF95" s="29">
        <v>3.0</v>
      </c>
      <c r="DG95" s="27" t="s">
        <v>137</v>
      </c>
      <c r="DH95" s="27" t="s">
        <v>139</v>
      </c>
      <c r="DI95" s="27" t="s">
        <v>140</v>
      </c>
      <c r="DJ95" s="27" t="s">
        <v>140</v>
      </c>
      <c r="DK95" s="16">
        <f t="shared" si="68"/>
        <v>12</v>
      </c>
      <c r="DL95" s="29">
        <v>3.0</v>
      </c>
      <c r="DM95" s="29">
        <v>3.0</v>
      </c>
      <c r="DN95" s="29">
        <v>3.0</v>
      </c>
      <c r="DO95" s="27" t="s">
        <v>137</v>
      </c>
      <c r="DP95" s="29">
        <v>3.0</v>
      </c>
      <c r="DQ95" s="16">
        <f t="shared" si="69"/>
        <v>15</v>
      </c>
      <c r="DR95" s="27" t="s">
        <v>139</v>
      </c>
      <c r="DS95" s="27" t="s">
        <v>140</v>
      </c>
      <c r="DT95" s="27" t="s">
        <v>139</v>
      </c>
      <c r="DU95" s="27" t="s">
        <v>139</v>
      </c>
      <c r="DV95" s="27" t="s">
        <v>138</v>
      </c>
      <c r="DW95" s="25">
        <f t="shared" si="70"/>
        <v>12</v>
      </c>
      <c r="DX95" s="27" t="s">
        <v>137</v>
      </c>
      <c r="DY95" s="29">
        <v>2.0</v>
      </c>
      <c r="DZ95" s="27" t="s">
        <v>139</v>
      </c>
      <c r="EA95" s="27" t="s">
        <v>139</v>
      </c>
      <c r="EB95" s="27" t="s">
        <v>137</v>
      </c>
      <c r="EC95" s="26">
        <v>14.0</v>
      </c>
      <c r="ED95" s="16">
        <f t="shared" si="71"/>
        <v>85</v>
      </c>
    </row>
    <row r="96" ht="15.75" customHeight="1">
      <c r="A96" s="36" t="s">
        <v>194</v>
      </c>
      <c r="B96" s="16">
        <f t="shared" si="1"/>
        <v>0</v>
      </c>
      <c r="C96" s="17" t="s">
        <v>37</v>
      </c>
      <c r="D96" s="35">
        <v>74.0</v>
      </c>
      <c r="E96" s="16">
        <f t="shared" si="2"/>
        <v>0</v>
      </c>
      <c r="F96" s="16">
        <f t="shared" si="72"/>
        <v>0</v>
      </c>
      <c r="G96" s="16">
        <f t="shared" si="3"/>
        <v>0</v>
      </c>
      <c r="H96" s="16">
        <f t="shared" si="4"/>
        <v>1</v>
      </c>
      <c r="I96" s="35" t="s">
        <v>126</v>
      </c>
      <c r="J96" s="16">
        <f t="shared" si="5"/>
        <v>0</v>
      </c>
      <c r="K96" s="16">
        <f t="shared" si="6"/>
        <v>1</v>
      </c>
      <c r="L96" s="16">
        <f t="shared" si="7"/>
        <v>0</v>
      </c>
      <c r="M96" s="16">
        <f t="shared" si="8"/>
        <v>0</v>
      </c>
      <c r="N96" s="16">
        <f t="shared" si="9"/>
        <v>0</v>
      </c>
      <c r="O96" s="36">
        <v>30000.0</v>
      </c>
      <c r="P96" s="21">
        <f t="shared" si="10"/>
        <v>0</v>
      </c>
      <c r="Q96" s="21">
        <f t="shared" si="11"/>
        <v>0</v>
      </c>
      <c r="R96" s="21">
        <f t="shared" si="12"/>
        <v>1</v>
      </c>
      <c r="S96" s="21">
        <f t="shared" si="13"/>
        <v>0</v>
      </c>
      <c r="T96" s="37" t="s">
        <v>127</v>
      </c>
      <c r="U96" s="21">
        <f t="shared" si="14"/>
        <v>1</v>
      </c>
      <c r="V96" s="37">
        <v>0.0</v>
      </c>
      <c r="W96" s="37">
        <v>0.0</v>
      </c>
      <c r="X96" s="37">
        <v>0.0</v>
      </c>
      <c r="Y96" s="36" t="s">
        <v>207</v>
      </c>
      <c r="Z96" s="21">
        <f t="shared" si="15"/>
        <v>0</v>
      </c>
      <c r="AA96" s="21">
        <f t="shared" si="16"/>
        <v>0</v>
      </c>
      <c r="AB96" s="21">
        <f t="shared" si="17"/>
        <v>0</v>
      </c>
      <c r="AC96" s="21">
        <f t="shared" si="18"/>
        <v>0</v>
      </c>
      <c r="AD96" s="21">
        <f t="shared" si="19"/>
        <v>1</v>
      </c>
      <c r="AE96" s="36" t="s">
        <v>31</v>
      </c>
      <c r="AF96" s="21">
        <f t="shared" si="20"/>
        <v>1</v>
      </c>
      <c r="AG96" s="21">
        <f t="shared" si="21"/>
        <v>0</v>
      </c>
      <c r="AH96" s="21">
        <f t="shared" si="22"/>
        <v>0</v>
      </c>
      <c r="AI96" s="21">
        <f t="shared" si="23"/>
        <v>0</v>
      </c>
      <c r="AJ96" s="27" t="s">
        <v>128</v>
      </c>
      <c r="AK96" s="21">
        <f t="shared" si="24"/>
        <v>1</v>
      </c>
      <c r="AL96" s="21">
        <f t="shared" si="25"/>
        <v>0</v>
      </c>
      <c r="AM96" s="21">
        <f t="shared" si="26"/>
        <v>0</v>
      </c>
      <c r="AN96" s="21">
        <f t="shared" si="27"/>
        <v>0</v>
      </c>
      <c r="AO96" s="27" t="s">
        <v>37</v>
      </c>
      <c r="AP96" s="21">
        <f t="shared" si="28"/>
        <v>1</v>
      </c>
      <c r="AQ96" s="21">
        <f t="shared" si="29"/>
        <v>0</v>
      </c>
      <c r="AR96" s="21">
        <f t="shared" si="30"/>
        <v>0</v>
      </c>
      <c r="AS96" s="21">
        <f t="shared" si="31"/>
        <v>0</v>
      </c>
      <c r="AT96" s="21">
        <f t="shared" si="32"/>
        <v>0</v>
      </c>
      <c r="AU96" s="21">
        <f t="shared" si="73"/>
        <v>0</v>
      </c>
      <c r="AV96" s="27" t="s">
        <v>44</v>
      </c>
      <c r="AW96" s="21">
        <f t="shared" si="33"/>
        <v>0</v>
      </c>
      <c r="AX96" s="21">
        <f t="shared" si="34"/>
        <v>1</v>
      </c>
      <c r="AY96" s="21">
        <f t="shared" si="35"/>
        <v>0</v>
      </c>
      <c r="AZ96" s="21">
        <f t="shared" si="36"/>
        <v>0</v>
      </c>
      <c r="BA96" s="27" t="s">
        <v>175</v>
      </c>
      <c r="BB96" s="21">
        <f t="shared" si="37"/>
        <v>0</v>
      </c>
      <c r="BC96" s="21">
        <f t="shared" si="38"/>
        <v>0</v>
      </c>
      <c r="BD96" s="21">
        <f t="shared" si="39"/>
        <v>0</v>
      </c>
      <c r="BE96" s="21">
        <f t="shared" si="40"/>
        <v>1</v>
      </c>
      <c r="BF96" s="27" t="s">
        <v>136</v>
      </c>
      <c r="BG96" s="21">
        <f t="shared" si="41"/>
        <v>0</v>
      </c>
      <c r="BH96" s="21">
        <f t="shared" si="42"/>
        <v>0</v>
      </c>
      <c r="BI96" s="21">
        <f t="shared" si="43"/>
        <v>1</v>
      </c>
      <c r="BJ96" s="29">
        <v>1500.0</v>
      </c>
      <c r="BK96" s="21">
        <f t="shared" si="44"/>
        <v>0</v>
      </c>
      <c r="BL96" s="21">
        <f t="shared" si="45"/>
        <v>1</v>
      </c>
      <c r="BM96" s="21">
        <f t="shared" si="46"/>
        <v>0</v>
      </c>
      <c r="BN96" s="27" t="s">
        <v>151</v>
      </c>
      <c r="BO96" s="21">
        <f t="shared" si="47"/>
        <v>0</v>
      </c>
      <c r="BP96" s="21">
        <f t="shared" si="48"/>
        <v>1</v>
      </c>
      <c r="BQ96" s="21">
        <f t="shared" si="49"/>
        <v>0</v>
      </c>
      <c r="BR96" s="21">
        <f t="shared" si="50"/>
        <v>0</v>
      </c>
      <c r="BS96" s="21">
        <f t="shared" si="51"/>
        <v>0</v>
      </c>
      <c r="BT96" s="29">
        <v>1.0</v>
      </c>
      <c r="BU96" s="29">
        <v>0.0</v>
      </c>
      <c r="BV96" s="29">
        <v>1.0</v>
      </c>
      <c r="BW96" s="29">
        <v>1.0</v>
      </c>
      <c r="BX96" s="29">
        <v>1.0</v>
      </c>
      <c r="BY96" s="29">
        <v>1.0</v>
      </c>
      <c r="BZ96" s="29">
        <v>1.0</v>
      </c>
      <c r="CA96" s="29">
        <v>0.0</v>
      </c>
      <c r="CB96" s="29">
        <v>1.0</v>
      </c>
      <c r="CC96" s="27" t="s">
        <v>168</v>
      </c>
      <c r="CD96" s="21">
        <f t="shared" si="52"/>
        <v>1</v>
      </c>
      <c r="CE96" s="21">
        <f t="shared" si="53"/>
        <v>0</v>
      </c>
      <c r="CF96" s="21">
        <f t="shared" si="54"/>
        <v>0</v>
      </c>
      <c r="CG96" s="21">
        <f t="shared" si="55"/>
        <v>0</v>
      </c>
      <c r="CH96" s="21">
        <f t="shared" si="56"/>
        <v>0</v>
      </c>
      <c r="CI96" s="27" t="s">
        <v>157</v>
      </c>
      <c r="CJ96" s="21">
        <f t="shared" si="57"/>
        <v>0</v>
      </c>
      <c r="CK96" s="21">
        <f t="shared" si="58"/>
        <v>1</v>
      </c>
      <c r="CL96" s="21">
        <f t="shared" si="59"/>
        <v>0</v>
      </c>
      <c r="CM96" s="21">
        <f t="shared" si="60"/>
        <v>0</v>
      </c>
      <c r="CN96" s="27" t="s">
        <v>173</v>
      </c>
      <c r="CO96" s="21">
        <f t="shared" si="61"/>
        <v>0</v>
      </c>
      <c r="CP96" s="21">
        <f t="shared" si="62"/>
        <v>0</v>
      </c>
      <c r="CQ96" s="21">
        <f t="shared" si="63"/>
        <v>1</v>
      </c>
      <c r="CR96" s="21">
        <f t="shared" si="64"/>
        <v>0</v>
      </c>
      <c r="CS96" s="21">
        <f t="shared" si="65"/>
        <v>0</v>
      </c>
      <c r="CT96" s="27" t="s">
        <v>136</v>
      </c>
      <c r="CU96" s="29">
        <v>4.0</v>
      </c>
      <c r="CV96" s="27" t="s">
        <v>136</v>
      </c>
      <c r="CW96" s="29">
        <v>5.0</v>
      </c>
      <c r="CX96" s="16">
        <f t="shared" si="66"/>
        <v>17</v>
      </c>
      <c r="CY96" s="27" t="s">
        <v>136</v>
      </c>
      <c r="CZ96" s="41">
        <v>4.0</v>
      </c>
      <c r="DA96" s="31">
        <v>3.0</v>
      </c>
      <c r="DB96" s="41">
        <v>5.0</v>
      </c>
      <c r="DC96" s="27" t="s">
        <v>136</v>
      </c>
      <c r="DD96" s="16">
        <f t="shared" si="67"/>
        <v>20</v>
      </c>
      <c r="DE96" s="27" t="s">
        <v>140</v>
      </c>
      <c r="DF96" s="27" t="s">
        <v>139</v>
      </c>
      <c r="DG96" s="27" t="s">
        <v>137</v>
      </c>
      <c r="DH96" s="29">
        <v>2.0</v>
      </c>
      <c r="DI96" s="27" t="s">
        <v>140</v>
      </c>
      <c r="DJ96" s="27">
        <v>3.0</v>
      </c>
      <c r="DK96" s="16">
        <f t="shared" si="68"/>
        <v>12</v>
      </c>
      <c r="DL96" s="29">
        <v>2.0</v>
      </c>
      <c r="DM96" s="29">
        <v>1.0</v>
      </c>
      <c r="DN96" s="29">
        <v>2.0</v>
      </c>
      <c r="DO96" s="29">
        <v>2.0</v>
      </c>
      <c r="DP96" s="29">
        <v>1.0</v>
      </c>
      <c r="DQ96" s="16">
        <f t="shared" si="69"/>
        <v>8</v>
      </c>
      <c r="DR96" s="27" t="s">
        <v>139</v>
      </c>
      <c r="DS96" s="27" t="s">
        <v>136</v>
      </c>
      <c r="DT96" s="27" t="s">
        <v>136</v>
      </c>
      <c r="DU96" s="27" t="s">
        <v>138</v>
      </c>
      <c r="DV96" s="27" t="s">
        <v>138</v>
      </c>
      <c r="DW96" s="25">
        <f t="shared" si="70"/>
        <v>20</v>
      </c>
      <c r="DX96" s="29">
        <v>2.0</v>
      </c>
      <c r="DY96" s="27" t="s">
        <v>137</v>
      </c>
      <c r="DZ96" s="29">
        <v>2.0</v>
      </c>
      <c r="EA96" s="29">
        <v>2.0</v>
      </c>
      <c r="EB96" s="27" t="s">
        <v>137</v>
      </c>
      <c r="EC96" s="26">
        <v>14.0</v>
      </c>
      <c r="ED96" s="16">
        <f t="shared" si="71"/>
        <v>91</v>
      </c>
    </row>
    <row r="97" ht="15.75" customHeight="1">
      <c r="A97" s="36" t="s">
        <v>125</v>
      </c>
      <c r="B97" s="16">
        <f t="shared" si="1"/>
        <v>1</v>
      </c>
      <c r="C97" s="17" t="s">
        <v>37</v>
      </c>
      <c r="D97" s="35">
        <v>43.0</v>
      </c>
      <c r="E97" s="16">
        <f t="shared" si="2"/>
        <v>0</v>
      </c>
      <c r="F97" s="16">
        <f t="shared" si="72"/>
        <v>0</v>
      </c>
      <c r="G97" s="16">
        <f t="shared" si="3"/>
        <v>1</v>
      </c>
      <c r="H97" s="16">
        <f t="shared" si="4"/>
        <v>0</v>
      </c>
      <c r="I97" s="35" t="s">
        <v>126</v>
      </c>
      <c r="J97" s="16">
        <f t="shared" si="5"/>
        <v>0</v>
      </c>
      <c r="K97" s="16">
        <f t="shared" si="6"/>
        <v>1</v>
      </c>
      <c r="L97" s="16">
        <f t="shared" si="7"/>
        <v>0</v>
      </c>
      <c r="M97" s="16">
        <f t="shared" si="8"/>
        <v>0</v>
      </c>
      <c r="N97" s="16">
        <f t="shared" si="9"/>
        <v>0</v>
      </c>
      <c r="O97" s="36">
        <v>35000.0</v>
      </c>
      <c r="P97" s="21">
        <f t="shared" si="10"/>
        <v>0</v>
      </c>
      <c r="Q97" s="21">
        <f t="shared" si="11"/>
        <v>0</v>
      </c>
      <c r="R97" s="21">
        <f t="shared" si="12"/>
        <v>1</v>
      </c>
      <c r="S97" s="21">
        <f t="shared" si="13"/>
        <v>0</v>
      </c>
      <c r="T97" s="37" t="s">
        <v>127</v>
      </c>
      <c r="U97" s="21">
        <f t="shared" si="14"/>
        <v>1</v>
      </c>
      <c r="V97" s="37">
        <v>1.0</v>
      </c>
      <c r="W97" s="37">
        <v>0.0</v>
      </c>
      <c r="X97" s="37">
        <v>1.0</v>
      </c>
      <c r="Y97" s="36" t="s">
        <v>25</v>
      </c>
      <c r="Z97" s="21">
        <f t="shared" si="15"/>
        <v>1</v>
      </c>
      <c r="AA97" s="21">
        <f t="shared" si="16"/>
        <v>0</v>
      </c>
      <c r="AB97" s="21">
        <f t="shared" si="17"/>
        <v>0</v>
      </c>
      <c r="AC97" s="21">
        <f t="shared" si="18"/>
        <v>0</v>
      </c>
      <c r="AD97" s="21">
        <f t="shared" si="19"/>
        <v>0</v>
      </c>
      <c r="AE97" s="36" t="s">
        <v>191</v>
      </c>
      <c r="AF97" s="21">
        <f t="shared" si="20"/>
        <v>0</v>
      </c>
      <c r="AG97" s="21">
        <f t="shared" si="21"/>
        <v>0</v>
      </c>
      <c r="AH97" s="21">
        <f t="shared" si="22"/>
        <v>0</v>
      </c>
      <c r="AI97" s="21">
        <f t="shared" si="23"/>
        <v>1</v>
      </c>
      <c r="AJ97" s="27" t="s">
        <v>129</v>
      </c>
      <c r="AK97" s="21">
        <f t="shared" si="24"/>
        <v>0</v>
      </c>
      <c r="AL97" s="21">
        <f t="shared" si="25"/>
        <v>1</v>
      </c>
      <c r="AM97" s="21">
        <f t="shared" si="26"/>
        <v>0</v>
      </c>
      <c r="AN97" s="21">
        <f t="shared" si="27"/>
        <v>0</v>
      </c>
      <c r="AO97" s="27" t="s">
        <v>37</v>
      </c>
      <c r="AP97" s="21">
        <f t="shared" si="28"/>
        <v>1</v>
      </c>
      <c r="AQ97" s="21">
        <f t="shared" si="29"/>
        <v>0</v>
      </c>
      <c r="AR97" s="21">
        <f t="shared" si="30"/>
        <v>0</v>
      </c>
      <c r="AS97" s="21">
        <f t="shared" si="31"/>
        <v>0</v>
      </c>
      <c r="AT97" s="21">
        <f t="shared" si="32"/>
        <v>0</v>
      </c>
      <c r="AU97" s="21">
        <f t="shared" si="73"/>
        <v>0</v>
      </c>
      <c r="AV97" s="27" t="s">
        <v>130</v>
      </c>
      <c r="AW97" s="21">
        <f t="shared" si="33"/>
        <v>1</v>
      </c>
      <c r="AX97" s="21">
        <f t="shared" si="34"/>
        <v>0</v>
      </c>
      <c r="AY97" s="21">
        <f t="shared" si="35"/>
        <v>0</v>
      </c>
      <c r="AZ97" s="21">
        <f t="shared" si="36"/>
        <v>0</v>
      </c>
      <c r="BA97" s="27" t="s">
        <v>182</v>
      </c>
      <c r="BB97" s="21">
        <f t="shared" si="37"/>
        <v>0</v>
      </c>
      <c r="BC97" s="21">
        <f t="shared" si="38"/>
        <v>0</v>
      </c>
      <c r="BD97" s="21">
        <f t="shared" si="39"/>
        <v>1</v>
      </c>
      <c r="BE97" s="21">
        <f t="shared" si="40"/>
        <v>0</v>
      </c>
      <c r="BF97" s="27" t="s">
        <v>138</v>
      </c>
      <c r="BG97" s="21">
        <f t="shared" si="41"/>
        <v>0</v>
      </c>
      <c r="BH97" s="21">
        <f t="shared" si="42"/>
        <v>0</v>
      </c>
      <c r="BI97" s="21">
        <f t="shared" si="43"/>
        <v>1</v>
      </c>
      <c r="BJ97" s="29">
        <v>1500.0</v>
      </c>
      <c r="BK97" s="21">
        <f t="shared" si="44"/>
        <v>0</v>
      </c>
      <c r="BL97" s="21">
        <f t="shared" si="45"/>
        <v>1</v>
      </c>
      <c r="BM97" s="21">
        <f t="shared" si="46"/>
        <v>0</v>
      </c>
      <c r="BN97" s="29" t="s">
        <v>156</v>
      </c>
      <c r="BO97" s="21">
        <f t="shared" si="47"/>
        <v>0</v>
      </c>
      <c r="BP97" s="21">
        <f t="shared" si="48"/>
        <v>0</v>
      </c>
      <c r="BQ97" s="21">
        <f t="shared" si="49"/>
        <v>0</v>
      </c>
      <c r="BR97" s="21">
        <f t="shared" si="50"/>
        <v>1</v>
      </c>
      <c r="BS97" s="21">
        <f t="shared" si="51"/>
        <v>0</v>
      </c>
      <c r="BT97" s="29">
        <v>0.0</v>
      </c>
      <c r="BU97" s="29">
        <v>0.0</v>
      </c>
      <c r="BV97" s="29">
        <v>0.0</v>
      </c>
      <c r="BW97" s="29">
        <v>0.0</v>
      </c>
      <c r="BX97" s="29">
        <v>0.0</v>
      </c>
      <c r="BY97" s="29">
        <v>0.0</v>
      </c>
      <c r="BZ97" s="29">
        <v>0.0</v>
      </c>
      <c r="CA97" s="29">
        <v>0.0</v>
      </c>
      <c r="CB97" s="29">
        <v>1.0</v>
      </c>
      <c r="CC97" s="27" t="s">
        <v>176</v>
      </c>
      <c r="CD97" s="21">
        <f t="shared" si="52"/>
        <v>0</v>
      </c>
      <c r="CE97" s="21">
        <f t="shared" si="53"/>
        <v>0</v>
      </c>
      <c r="CF97" s="21">
        <f t="shared" si="54"/>
        <v>0</v>
      </c>
      <c r="CG97" s="21">
        <f t="shared" si="55"/>
        <v>1</v>
      </c>
      <c r="CH97" s="21">
        <f t="shared" si="56"/>
        <v>0</v>
      </c>
      <c r="CI97" s="27" t="s">
        <v>177</v>
      </c>
      <c r="CJ97" s="21">
        <f t="shared" si="57"/>
        <v>1</v>
      </c>
      <c r="CK97" s="21">
        <f t="shared" si="58"/>
        <v>0</v>
      </c>
      <c r="CL97" s="21">
        <f t="shared" si="59"/>
        <v>0</v>
      </c>
      <c r="CM97" s="21">
        <f t="shared" si="60"/>
        <v>0</v>
      </c>
      <c r="CN97" s="27" t="s">
        <v>178</v>
      </c>
      <c r="CO97" s="21">
        <f t="shared" si="61"/>
        <v>0</v>
      </c>
      <c r="CP97" s="21">
        <f t="shared" si="62"/>
        <v>0</v>
      </c>
      <c r="CQ97" s="21">
        <f t="shared" si="63"/>
        <v>0</v>
      </c>
      <c r="CR97" s="21">
        <f t="shared" si="64"/>
        <v>1</v>
      </c>
      <c r="CS97" s="21">
        <f t="shared" si="65"/>
        <v>0</v>
      </c>
      <c r="CT97" s="29">
        <v>3.0</v>
      </c>
      <c r="CU97" s="27" t="s">
        <v>136</v>
      </c>
      <c r="CV97" s="29">
        <v>4.0</v>
      </c>
      <c r="CW97" s="29">
        <v>3.0</v>
      </c>
      <c r="CX97" s="16">
        <f t="shared" si="66"/>
        <v>14</v>
      </c>
      <c r="CY97" s="27">
        <v>3.0</v>
      </c>
      <c r="CZ97" s="41" t="s">
        <v>136</v>
      </c>
      <c r="DA97" s="41">
        <v>4.0</v>
      </c>
      <c r="DB97" s="41">
        <v>3.0</v>
      </c>
      <c r="DC97" s="29">
        <v>4.0</v>
      </c>
      <c r="DD97" s="16">
        <f t="shared" si="67"/>
        <v>18</v>
      </c>
      <c r="DE97" s="29">
        <v>3.0</v>
      </c>
      <c r="DF97" s="29">
        <v>2.0</v>
      </c>
      <c r="DG97" s="27" t="s">
        <v>139</v>
      </c>
      <c r="DH97" s="27" t="s">
        <v>140</v>
      </c>
      <c r="DI97" s="27" t="s">
        <v>139</v>
      </c>
      <c r="DJ97" s="27" t="s">
        <v>137</v>
      </c>
      <c r="DK97" s="16">
        <f t="shared" si="68"/>
        <v>13</v>
      </c>
      <c r="DL97" s="27" t="s">
        <v>138</v>
      </c>
      <c r="DM97" s="27" t="s">
        <v>136</v>
      </c>
      <c r="DN97" s="27" t="s">
        <v>136</v>
      </c>
      <c r="DO97" s="29">
        <v>4.0</v>
      </c>
      <c r="DP97" s="29">
        <v>3.0</v>
      </c>
      <c r="DQ97" s="16">
        <f t="shared" si="69"/>
        <v>20</v>
      </c>
      <c r="DR97" s="27" t="s">
        <v>136</v>
      </c>
      <c r="DS97" s="27" t="s">
        <v>136</v>
      </c>
      <c r="DT97" s="27" t="s">
        <v>136</v>
      </c>
      <c r="DU97" s="27" t="s">
        <v>137</v>
      </c>
      <c r="DV97" s="27" t="s">
        <v>138</v>
      </c>
      <c r="DW97" s="25">
        <f t="shared" si="70"/>
        <v>20</v>
      </c>
      <c r="DX97" s="29">
        <v>3.0</v>
      </c>
      <c r="DY97" s="29">
        <v>4.0</v>
      </c>
      <c r="DZ97" s="27" t="s">
        <v>137</v>
      </c>
      <c r="EA97" s="29">
        <v>3.0</v>
      </c>
      <c r="EB97" s="27" t="s">
        <v>136</v>
      </c>
      <c r="EC97" s="26">
        <v>13.0</v>
      </c>
      <c r="ED97" s="16">
        <f t="shared" si="71"/>
        <v>98</v>
      </c>
    </row>
    <row r="98" ht="15.75" customHeight="1">
      <c r="A98" s="36" t="s">
        <v>125</v>
      </c>
      <c r="B98" s="16">
        <f t="shared" si="1"/>
        <v>1</v>
      </c>
      <c r="C98" s="17" t="s">
        <v>37</v>
      </c>
      <c r="D98" s="35">
        <v>44.0</v>
      </c>
      <c r="E98" s="16">
        <f t="shared" si="2"/>
        <v>0</v>
      </c>
      <c r="F98" s="16">
        <f t="shared" si="72"/>
        <v>0</v>
      </c>
      <c r="G98" s="16">
        <f t="shared" si="3"/>
        <v>1</v>
      </c>
      <c r="H98" s="16">
        <f t="shared" si="4"/>
        <v>0</v>
      </c>
      <c r="I98" s="35" t="s">
        <v>126</v>
      </c>
      <c r="J98" s="16">
        <f t="shared" si="5"/>
        <v>0</v>
      </c>
      <c r="K98" s="16">
        <f t="shared" si="6"/>
        <v>1</v>
      </c>
      <c r="L98" s="16">
        <f t="shared" si="7"/>
        <v>0</v>
      </c>
      <c r="M98" s="16">
        <f t="shared" si="8"/>
        <v>0</v>
      </c>
      <c r="N98" s="16">
        <f t="shared" si="9"/>
        <v>0</v>
      </c>
      <c r="O98" s="36">
        <v>40000.0</v>
      </c>
      <c r="P98" s="21">
        <f t="shared" si="10"/>
        <v>0</v>
      </c>
      <c r="Q98" s="21">
        <f t="shared" si="11"/>
        <v>0</v>
      </c>
      <c r="R98" s="21">
        <f t="shared" si="12"/>
        <v>1</v>
      </c>
      <c r="S98" s="21">
        <f t="shared" si="13"/>
        <v>0</v>
      </c>
      <c r="T98" s="37" t="s">
        <v>127</v>
      </c>
      <c r="U98" s="21">
        <f t="shared" si="14"/>
        <v>1</v>
      </c>
      <c r="V98" s="37">
        <v>0.0</v>
      </c>
      <c r="W98" s="37">
        <v>0.0</v>
      </c>
      <c r="X98" s="37">
        <v>0.0</v>
      </c>
      <c r="Y98" s="36" t="s">
        <v>25</v>
      </c>
      <c r="Z98" s="21">
        <f t="shared" si="15"/>
        <v>1</v>
      </c>
      <c r="AA98" s="21">
        <f t="shared" si="16"/>
        <v>0</v>
      </c>
      <c r="AB98" s="21">
        <f t="shared" si="17"/>
        <v>0</v>
      </c>
      <c r="AC98" s="21">
        <f t="shared" si="18"/>
        <v>0</v>
      </c>
      <c r="AD98" s="21">
        <f t="shared" si="19"/>
        <v>0</v>
      </c>
      <c r="AE98" s="36" t="s">
        <v>191</v>
      </c>
      <c r="AF98" s="21">
        <f t="shared" si="20"/>
        <v>0</v>
      </c>
      <c r="AG98" s="21">
        <f t="shared" si="21"/>
        <v>0</v>
      </c>
      <c r="AH98" s="21">
        <f t="shared" si="22"/>
        <v>0</v>
      </c>
      <c r="AI98" s="21">
        <f t="shared" si="23"/>
        <v>1</v>
      </c>
      <c r="AJ98" s="27" t="s">
        <v>191</v>
      </c>
      <c r="AK98" s="21">
        <f t="shared" si="24"/>
        <v>0</v>
      </c>
      <c r="AL98" s="21">
        <f t="shared" si="25"/>
        <v>0</v>
      </c>
      <c r="AM98" s="21">
        <f t="shared" si="26"/>
        <v>0</v>
      </c>
      <c r="AN98" s="21">
        <f t="shared" si="27"/>
        <v>1</v>
      </c>
      <c r="AO98" s="27" t="s">
        <v>144</v>
      </c>
      <c r="AP98" s="21">
        <f t="shared" si="28"/>
        <v>0</v>
      </c>
      <c r="AQ98" s="21">
        <f t="shared" si="29"/>
        <v>0</v>
      </c>
      <c r="AR98" s="21">
        <f t="shared" si="30"/>
        <v>0</v>
      </c>
      <c r="AS98" s="21">
        <f t="shared" si="31"/>
        <v>0</v>
      </c>
      <c r="AT98" s="21">
        <f t="shared" si="32"/>
        <v>0</v>
      </c>
      <c r="AU98" s="21">
        <f t="shared" si="73"/>
        <v>1</v>
      </c>
      <c r="AV98" s="27" t="s">
        <v>45</v>
      </c>
      <c r="AW98" s="21">
        <f t="shared" si="33"/>
        <v>0</v>
      </c>
      <c r="AX98" s="21">
        <f t="shared" si="34"/>
        <v>0</v>
      </c>
      <c r="AY98" s="21">
        <f t="shared" si="35"/>
        <v>1</v>
      </c>
      <c r="AZ98" s="21">
        <f t="shared" si="36"/>
        <v>0</v>
      </c>
      <c r="BA98" s="27" t="s">
        <v>131</v>
      </c>
      <c r="BB98" s="21">
        <f t="shared" si="37"/>
        <v>1</v>
      </c>
      <c r="BC98" s="21">
        <f t="shared" si="38"/>
        <v>0</v>
      </c>
      <c r="BD98" s="21">
        <f t="shared" si="39"/>
        <v>0</v>
      </c>
      <c r="BE98" s="21">
        <f t="shared" si="40"/>
        <v>0</v>
      </c>
      <c r="BF98" s="27" t="s">
        <v>138</v>
      </c>
      <c r="BG98" s="21">
        <f t="shared" si="41"/>
        <v>0</v>
      </c>
      <c r="BH98" s="21">
        <f t="shared" si="42"/>
        <v>0</v>
      </c>
      <c r="BI98" s="21">
        <f t="shared" si="43"/>
        <v>1</v>
      </c>
      <c r="BJ98" s="27" t="s">
        <v>179</v>
      </c>
      <c r="BK98" s="21">
        <f t="shared" si="44"/>
        <v>0</v>
      </c>
      <c r="BL98" s="21">
        <f t="shared" si="45"/>
        <v>0</v>
      </c>
      <c r="BM98" s="21">
        <f t="shared" si="46"/>
        <v>1</v>
      </c>
      <c r="BN98" s="29" t="s">
        <v>132</v>
      </c>
      <c r="BO98" s="21">
        <f t="shared" si="47"/>
        <v>0</v>
      </c>
      <c r="BP98" s="21">
        <f t="shared" si="48"/>
        <v>0</v>
      </c>
      <c r="BQ98" s="21">
        <f t="shared" si="49"/>
        <v>1</v>
      </c>
      <c r="BR98" s="21">
        <f t="shared" si="50"/>
        <v>0</v>
      </c>
      <c r="BS98" s="21">
        <f t="shared" si="51"/>
        <v>0</v>
      </c>
      <c r="BT98" s="29">
        <v>0.0</v>
      </c>
      <c r="BU98" s="29">
        <v>0.0</v>
      </c>
      <c r="BV98" s="29">
        <v>0.0</v>
      </c>
      <c r="BW98" s="29">
        <v>0.0</v>
      </c>
      <c r="BX98" s="29">
        <v>0.0</v>
      </c>
      <c r="BY98" s="29">
        <v>1.0</v>
      </c>
      <c r="BZ98" s="29">
        <v>1.0</v>
      </c>
      <c r="CA98" s="29">
        <v>0.0</v>
      </c>
      <c r="CB98" s="29">
        <v>0.0</v>
      </c>
      <c r="CC98" s="27" t="s">
        <v>133</v>
      </c>
      <c r="CD98" s="21">
        <f t="shared" si="52"/>
        <v>0</v>
      </c>
      <c r="CE98" s="21">
        <f t="shared" si="53"/>
        <v>1</v>
      </c>
      <c r="CF98" s="21">
        <f t="shared" si="54"/>
        <v>0</v>
      </c>
      <c r="CG98" s="21">
        <f t="shared" si="55"/>
        <v>0</v>
      </c>
      <c r="CH98" s="21">
        <f t="shared" si="56"/>
        <v>0</v>
      </c>
      <c r="CI98" s="27" t="s">
        <v>152</v>
      </c>
      <c r="CJ98" s="21">
        <f t="shared" si="57"/>
        <v>0</v>
      </c>
      <c r="CK98" s="21">
        <f t="shared" si="58"/>
        <v>0</v>
      </c>
      <c r="CL98" s="21">
        <f t="shared" si="59"/>
        <v>0</v>
      </c>
      <c r="CM98" s="21">
        <f t="shared" si="60"/>
        <v>1</v>
      </c>
      <c r="CN98" s="27" t="s">
        <v>135</v>
      </c>
      <c r="CO98" s="21">
        <f t="shared" si="61"/>
        <v>1</v>
      </c>
      <c r="CP98" s="21">
        <f t="shared" si="62"/>
        <v>0</v>
      </c>
      <c r="CQ98" s="21">
        <f t="shared" si="63"/>
        <v>0</v>
      </c>
      <c r="CR98" s="21">
        <f t="shared" si="64"/>
        <v>0</v>
      </c>
      <c r="CS98" s="21">
        <f t="shared" si="65"/>
        <v>0</v>
      </c>
      <c r="CT98" s="27" t="s">
        <v>136</v>
      </c>
      <c r="CU98" s="27" t="s">
        <v>138</v>
      </c>
      <c r="CV98" s="27" t="s">
        <v>136</v>
      </c>
      <c r="CW98" s="29">
        <v>4.0</v>
      </c>
      <c r="CX98" s="16">
        <f t="shared" si="66"/>
        <v>17</v>
      </c>
      <c r="CY98" s="27" t="s">
        <v>136</v>
      </c>
      <c r="CZ98" s="31">
        <v>4.0</v>
      </c>
      <c r="DA98" s="31">
        <v>3.0</v>
      </c>
      <c r="DB98" s="41">
        <v>4.0</v>
      </c>
      <c r="DC98" s="29">
        <v>4.0</v>
      </c>
      <c r="DD98" s="16">
        <f t="shared" si="67"/>
        <v>19</v>
      </c>
      <c r="DE98" s="29">
        <v>1.0</v>
      </c>
      <c r="DF98" s="29">
        <v>1.0</v>
      </c>
      <c r="DG98" s="27" t="s">
        <v>137</v>
      </c>
      <c r="DH98" s="29">
        <v>1.0</v>
      </c>
      <c r="DI98" s="27" t="s">
        <v>137</v>
      </c>
      <c r="DJ98" s="29">
        <v>1.0</v>
      </c>
      <c r="DK98" s="16">
        <f t="shared" si="68"/>
        <v>10</v>
      </c>
      <c r="DL98" s="27" t="s">
        <v>138</v>
      </c>
      <c r="DM98" s="27" t="s">
        <v>136</v>
      </c>
      <c r="DN98" s="27" t="s">
        <v>136</v>
      </c>
      <c r="DO98" s="29">
        <v>3.0</v>
      </c>
      <c r="DP98" s="27" t="s">
        <v>136</v>
      </c>
      <c r="DQ98" s="16">
        <f t="shared" si="69"/>
        <v>20</v>
      </c>
      <c r="DR98" s="27" t="s">
        <v>136</v>
      </c>
      <c r="DS98" s="27" t="s">
        <v>138</v>
      </c>
      <c r="DT98" s="27" t="s">
        <v>136</v>
      </c>
      <c r="DU98" s="27" t="s">
        <v>136</v>
      </c>
      <c r="DV98" s="27" t="s">
        <v>138</v>
      </c>
      <c r="DW98" s="25">
        <f t="shared" si="70"/>
        <v>22</v>
      </c>
      <c r="DX98" s="27" t="s">
        <v>138</v>
      </c>
      <c r="DY98" s="27" t="s">
        <v>139</v>
      </c>
      <c r="DZ98" s="27" t="s">
        <v>139</v>
      </c>
      <c r="EA98" s="27" t="s">
        <v>139</v>
      </c>
      <c r="EB98" s="27" t="s">
        <v>140</v>
      </c>
      <c r="EC98" s="21">
        <f>DX98+DY98+DZ98+EA98+EB98</f>
        <v>12</v>
      </c>
      <c r="ED98" s="16">
        <f t="shared" si="71"/>
        <v>100</v>
      </c>
    </row>
    <row r="99" ht="15.75" customHeight="1">
      <c r="A99" s="36" t="s">
        <v>125</v>
      </c>
      <c r="B99" s="16">
        <f t="shared" si="1"/>
        <v>1</v>
      </c>
      <c r="C99" s="17" t="s">
        <v>37</v>
      </c>
      <c r="D99" s="35">
        <v>68.0</v>
      </c>
      <c r="E99" s="16">
        <f t="shared" si="2"/>
        <v>0</v>
      </c>
      <c r="F99" s="16">
        <f t="shared" si="72"/>
        <v>0</v>
      </c>
      <c r="G99" s="16">
        <f t="shared" si="3"/>
        <v>0</v>
      </c>
      <c r="H99" s="16">
        <f t="shared" si="4"/>
        <v>1</v>
      </c>
      <c r="I99" s="35" t="s">
        <v>126</v>
      </c>
      <c r="J99" s="16">
        <f t="shared" si="5"/>
        <v>0</v>
      </c>
      <c r="K99" s="16">
        <f t="shared" si="6"/>
        <v>1</v>
      </c>
      <c r="L99" s="16">
        <f t="shared" si="7"/>
        <v>0</v>
      </c>
      <c r="M99" s="16">
        <f t="shared" si="8"/>
        <v>0</v>
      </c>
      <c r="N99" s="16">
        <f t="shared" si="9"/>
        <v>0</v>
      </c>
      <c r="O99" s="36">
        <v>35000.0</v>
      </c>
      <c r="P99" s="21">
        <f t="shared" si="10"/>
        <v>0</v>
      </c>
      <c r="Q99" s="21">
        <f t="shared" si="11"/>
        <v>0</v>
      </c>
      <c r="R99" s="21">
        <f t="shared" si="12"/>
        <v>1</v>
      </c>
      <c r="S99" s="21">
        <f t="shared" si="13"/>
        <v>0</v>
      </c>
      <c r="T99" s="37" t="s">
        <v>127</v>
      </c>
      <c r="U99" s="21">
        <f t="shared" si="14"/>
        <v>1</v>
      </c>
      <c r="V99" s="37">
        <v>1.0</v>
      </c>
      <c r="W99" s="37">
        <v>0.0</v>
      </c>
      <c r="X99" s="37">
        <v>1.0</v>
      </c>
      <c r="Y99" s="36" t="s">
        <v>25</v>
      </c>
      <c r="Z99" s="21">
        <f t="shared" si="15"/>
        <v>1</v>
      </c>
      <c r="AA99" s="21">
        <f t="shared" si="16"/>
        <v>0</v>
      </c>
      <c r="AB99" s="21">
        <f t="shared" si="17"/>
        <v>0</v>
      </c>
      <c r="AC99" s="21">
        <f t="shared" si="18"/>
        <v>0</v>
      </c>
      <c r="AD99" s="21">
        <f t="shared" si="19"/>
        <v>0</v>
      </c>
      <c r="AE99" s="36" t="s">
        <v>191</v>
      </c>
      <c r="AF99" s="21">
        <f t="shared" si="20"/>
        <v>0</v>
      </c>
      <c r="AG99" s="21">
        <f t="shared" si="21"/>
        <v>0</v>
      </c>
      <c r="AH99" s="21">
        <f t="shared" si="22"/>
        <v>0</v>
      </c>
      <c r="AI99" s="21">
        <f t="shared" si="23"/>
        <v>1</v>
      </c>
      <c r="AJ99" s="27" t="s">
        <v>128</v>
      </c>
      <c r="AK99" s="21">
        <f t="shared" si="24"/>
        <v>1</v>
      </c>
      <c r="AL99" s="21">
        <f t="shared" si="25"/>
        <v>0</v>
      </c>
      <c r="AM99" s="21">
        <f t="shared" si="26"/>
        <v>0</v>
      </c>
      <c r="AN99" s="21">
        <f t="shared" si="27"/>
        <v>0</v>
      </c>
      <c r="AO99" s="27" t="s">
        <v>37</v>
      </c>
      <c r="AP99" s="21">
        <f t="shared" si="28"/>
        <v>1</v>
      </c>
      <c r="AQ99" s="21">
        <f t="shared" si="29"/>
        <v>0</v>
      </c>
      <c r="AR99" s="21">
        <f t="shared" si="30"/>
        <v>0</v>
      </c>
      <c r="AS99" s="21">
        <f t="shared" si="31"/>
        <v>0</v>
      </c>
      <c r="AT99" s="21">
        <f t="shared" si="32"/>
        <v>0</v>
      </c>
      <c r="AU99" s="21">
        <f t="shared" si="73"/>
        <v>0</v>
      </c>
      <c r="AV99" s="27" t="s">
        <v>130</v>
      </c>
      <c r="AW99" s="21">
        <f t="shared" si="33"/>
        <v>1</v>
      </c>
      <c r="AX99" s="21">
        <f t="shared" si="34"/>
        <v>0</v>
      </c>
      <c r="AY99" s="21">
        <f t="shared" si="35"/>
        <v>0</v>
      </c>
      <c r="AZ99" s="21">
        <f t="shared" si="36"/>
        <v>0</v>
      </c>
      <c r="BA99" s="27" t="s">
        <v>131</v>
      </c>
      <c r="BB99" s="21">
        <f t="shared" si="37"/>
        <v>1</v>
      </c>
      <c r="BC99" s="21">
        <f t="shared" si="38"/>
        <v>0</v>
      </c>
      <c r="BD99" s="21">
        <f t="shared" si="39"/>
        <v>0</v>
      </c>
      <c r="BE99" s="21">
        <f t="shared" si="40"/>
        <v>0</v>
      </c>
      <c r="BF99" s="27" t="s">
        <v>137</v>
      </c>
      <c r="BG99" s="21">
        <f t="shared" si="41"/>
        <v>0</v>
      </c>
      <c r="BH99" s="21">
        <f t="shared" si="42"/>
        <v>0</v>
      </c>
      <c r="BI99" s="21">
        <f t="shared" si="43"/>
        <v>1</v>
      </c>
      <c r="BJ99" s="29">
        <v>1500.0</v>
      </c>
      <c r="BK99" s="21">
        <f t="shared" si="44"/>
        <v>0</v>
      </c>
      <c r="BL99" s="21">
        <f t="shared" si="45"/>
        <v>1</v>
      </c>
      <c r="BM99" s="21">
        <f t="shared" si="46"/>
        <v>0</v>
      </c>
      <c r="BN99" s="29" t="s">
        <v>132</v>
      </c>
      <c r="BO99" s="21">
        <f t="shared" si="47"/>
        <v>0</v>
      </c>
      <c r="BP99" s="21">
        <f t="shared" si="48"/>
        <v>0</v>
      </c>
      <c r="BQ99" s="21">
        <f t="shared" si="49"/>
        <v>1</v>
      </c>
      <c r="BR99" s="21">
        <f t="shared" si="50"/>
        <v>0</v>
      </c>
      <c r="BS99" s="21">
        <f t="shared" si="51"/>
        <v>0</v>
      </c>
      <c r="BT99" s="29">
        <v>1.0</v>
      </c>
      <c r="BU99" s="29">
        <v>0.0</v>
      </c>
      <c r="BV99" s="29">
        <v>0.0</v>
      </c>
      <c r="BW99" s="29">
        <v>0.0</v>
      </c>
      <c r="BX99" s="29">
        <v>0.0</v>
      </c>
      <c r="BY99" s="29">
        <v>1.0</v>
      </c>
      <c r="BZ99" s="29">
        <v>0.0</v>
      </c>
      <c r="CA99" s="29">
        <v>0.0</v>
      </c>
      <c r="CB99" s="29">
        <v>1.0</v>
      </c>
      <c r="CC99" s="27" t="s">
        <v>164</v>
      </c>
      <c r="CD99" s="21">
        <f t="shared" si="52"/>
        <v>0</v>
      </c>
      <c r="CE99" s="21">
        <f t="shared" si="53"/>
        <v>0</v>
      </c>
      <c r="CF99" s="21">
        <f t="shared" si="54"/>
        <v>1</v>
      </c>
      <c r="CG99" s="21">
        <f t="shared" si="55"/>
        <v>0</v>
      </c>
      <c r="CH99" s="21">
        <f t="shared" si="56"/>
        <v>0</v>
      </c>
      <c r="CI99" s="27" t="s">
        <v>157</v>
      </c>
      <c r="CJ99" s="21">
        <f t="shared" si="57"/>
        <v>0</v>
      </c>
      <c r="CK99" s="21">
        <f t="shared" si="58"/>
        <v>1</v>
      </c>
      <c r="CL99" s="21">
        <f t="shared" si="59"/>
        <v>0</v>
      </c>
      <c r="CM99" s="21">
        <f t="shared" si="60"/>
        <v>0</v>
      </c>
      <c r="CN99" s="27" t="s">
        <v>170</v>
      </c>
      <c r="CO99" s="21">
        <f t="shared" si="61"/>
        <v>0</v>
      </c>
      <c r="CP99" s="21">
        <f t="shared" si="62"/>
        <v>1</v>
      </c>
      <c r="CQ99" s="21">
        <f t="shared" si="63"/>
        <v>0</v>
      </c>
      <c r="CR99" s="21">
        <f t="shared" si="64"/>
        <v>0</v>
      </c>
      <c r="CS99" s="21">
        <f t="shared" si="65"/>
        <v>0</v>
      </c>
      <c r="CT99" s="29">
        <v>4.0</v>
      </c>
      <c r="CU99" s="29">
        <v>4.0</v>
      </c>
      <c r="CV99" s="27" t="s">
        <v>138</v>
      </c>
      <c r="CW99" s="29">
        <v>3.0</v>
      </c>
      <c r="CX99" s="16">
        <f t="shared" si="66"/>
        <v>16</v>
      </c>
      <c r="CY99" s="27">
        <v>4.0</v>
      </c>
      <c r="CZ99" s="41">
        <v>4.0</v>
      </c>
      <c r="DA99" s="31">
        <v>4.0</v>
      </c>
      <c r="DB99" s="41">
        <v>3.0</v>
      </c>
      <c r="DC99" s="27" t="s">
        <v>138</v>
      </c>
      <c r="DD99" s="16">
        <f t="shared" si="67"/>
        <v>20</v>
      </c>
      <c r="DE99" s="29">
        <v>1.0</v>
      </c>
      <c r="DF99" s="29">
        <v>2.0</v>
      </c>
      <c r="DG99" s="29">
        <v>1.0</v>
      </c>
      <c r="DH99" s="29">
        <v>1.0</v>
      </c>
      <c r="DI99" s="29">
        <v>1.0</v>
      </c>
      <c r="DJ99" s="29">
        <v>2.0</v>
      </c>
      <c r="DK99" s="16">
        <f t="shared" si="68"/>
        <v>8</v>
      </c>
      <c r="DL99" s="27" t="s">
        <v>136</v>
      </c>
      <c r="DM99" s="27" t="s">
        <v>138</v>
      </c>
      <c r="DN99" s="27" t="s">
        <v>138</v>
      </c>
      <c r="DO99" s="37">
        <v>4.0</v>
      </c>
      <c r="DP99" s="27" t="s">
        <v>136</v>
      </c>
      <c r="DQ99" s="16">
        <f t="shared" si="69"/>
        <v>22</v>
      </c>
      <c r="DR99" s="27" t="s">
        <v>138</v>
      </c>
      <c r="DS99" s="27" t="s">
        <v>139</v>
      </c>
      <c r="DT99" s="27" t="s">
        <v>139</v>
      </c>
      <c r="DU99" s="27" t="s">
        <v>140</v>
      </c>
      <c r="DV99" s="27" t="s">
        <v>136</v>
      </c>
      <c r="DW99" s="25">
        <f t="shared" si="70"/>
        <v>14</v>
      </c>
      <c r="DX99" s="29">
        <v>2.0</v>
      </c>
      <c r="DY99" s="29">
        <v>1.0</v>
      </c>
      <c r="DZ99" s="27" t="s">
        <v>139</v>
      </c>
      <c r="EA99" s="29">
        <v>1.0</v>
      </c>
      <c r="EB99" s="29">
        <v>1.0</v>
      </c>
      <c r="EC99" s="26">
        <v>10.0</v>
      </c>
      <c r="ED99" s="16">
        <f t="shared" si="71"/>
        <v>90</v>
      </c>
    </row>
    <row r="100" ht="15.75" customHeight="1">
      <c r="A100" s="36" t="s">
        <v>125</v>
      </c>
      <c r="B100" s="16">
        <f t="shared" si="1"/>
        <v>1</v>
      </c>
      <c r="C100" s="17" t="s">
        <v>37</v>
      </c>
      <c r="D100" s="35">
        <v>66.0</v>
      </c>
      <c r="E100" s="16">
        <f t="shared" si="2"/>
        <v>0</v>
      </c>
      <c r="F100" s="16">
        <f t="shared" si="72"/>
        <v>0</v>
      </c>
      <c r="G100" s="16">
        <f t="shared" si="3"/>
        <v>0</v>
      </c>
      <c r="H100" s="16">
        <f t="shared" si="4"/>
        <v>1</v>
      </c>
      <c r="I100" s="35" t="s">
        <v>126</v>
      </c>
      <c r="J100" s="16">
        <f t="shared" si="5"/>
        <v>0</v>
      </c>
      <c r="K100" s="16">
        <f t="shared" si="6"/>
        <v>1</v>
      </c>
      <c r="L100" s="16">
        <f t="shared" si="7"/>
        <v>0</v>
      </c>
      <c r="M100" s="16">
        <f t="shared" si="8"/>
        <v>0</v>
      </c>
      <c r="N100" s="16">
        <f t="shared" si="9"/>
        <v>0</v>
      </c>
      <c r="O100" s="36">
        <v>30000.0</v>
      </c>
      <c r="P100" s="21">
        <f t="shared" si="10"/>
        <v>0</v>
      </c>
      <c r="Q100" s="21">
        <f t="shared" si="11"/>
        <v>0</v>
      </c>
      <c r="R100" s="21">
        <f t="shared" si="12"/>
        <v>1</v>
      </c>
      <c r="S100" s="21">
        <f t="shared" si="13"/>
        <v>0</v>
      </c>
      <c r="T100" s="37" t="s">
        <v>127</v>
      </c>
      <c r="U100" s="21">
        <f t="shared" si="14"/>
        <v>1</v>
      </c>
      <c r="V100" s="37">
        <v>1.0</v>
      </c>
      <c r="W100" s="37">
        <v>0.0</v>
      </c>
      <c r="X100" s="37">
        <v>1.0</v>
      </c>
      <c r="Y100" s="36" t="s">
        <v>25</v>
      </c>
      <c r="Z100" s="21">
        <f t="shared" si="15"/>
        <v>1</v>
      </c>
      <c r="AA100" s="21">
        <f t="shared" si="16"/>
        <v>0</v>
      </c>
      <c r="AB100" s="21">
        <f t="shared" si="17"/>
        <v>0</v>
      </c>
      <c r="AC100" s="21">
        <f t="shared" si="18"/>
        <v>0</v>
      </c>
      <c r="AD100" s="21">
        <f t="shared" si="19"/>
        <v>0</v>
      </c>
      <c r="AE100" s="36" t="s">
        <v>191</v>
      </c>
      <c r="AF100" s="21">
        <f t="shared" si="20"/>
        <v>0</v>
      </c>
      <c r="AG100" s="21">
        <f t="shared" si="21"/>
        <v>0</v>
      </c>
      <c r="AH100" s="21">
        <f t="shared" si="22"/>
        <v>0</v>
      </c>
      <c r="AI100" s="21">
        <f t="shared" si="23"/>
        <v>1</v>
      </c>
      <c r="AJ100" s="27" t="s">
        <v>129</v>
      </c>
      <c r="AK100" s="21">
        <f t="shared" si="24"/>
        <v>0</v>
      </c>
      <c r="AL100" s="21">
        <f t="shared" si="25"/>
        <v>1</v>
      </c>
      <c r="AM100" s="21">
        <f t="shared" si="26"/>
        <v>0</v>
      </c>
      <c r="AN100" s="21">
        <f t="shared" si="27"/>
        <v>0</v>
      </c>
      <c r="AO100" s="27" t="s">
        <v>154</v>
      </c>
      <c r="AP100" s="21">
        <f t="shared" si="28"/>
        <v>0</v>
      </c>
      <c r="AQ100" s="21">
        <f t="shared" si="29"/>
        <v>0</v>
      </c>
      <c r="AR100" s="21">
        <f t="shared" si="30"/>
        <v>0</v>
      </c>
      <c r="AS100" s="21">
        <f t="shared" si="31"/>
        <v>0</v>
      </c>
      <c r="AT100" s="21">
        <f t="shared" si="32"/>
        <v>0</v>
      </c>
      <c r="AU100" s="21">
        <f t="shared" si="73"/>
        <v>1</v>
      </c>
      <c r="AV100" s="27" t="s">
        <v>130</v>
      </c>
      <c r="AW100" s="21">
        <f t="shared" si="33"/>
        <v>1</v>
      </c>
      <c r="AX100" s="21">
        <f t="shared" si="34"/>
        <v>0</v>
      </c>
      <c r="AY100" s="21">
        <f t="shared" si="35"/>
        <v>0</v>
      </c>
      <c r="AZ100" s="21">
        <f t="shared" si="36"/>
        <v>0</v>
      </c>
      <c r="BA100" s="27" t="s">
        <v>131</v>
      </c>
      <c r="BB100" s="21">
        <f t="shared" si="37"/>
        <v>1</v>
      </c>
      <c r="BC100" s="21">
        <f t="shared" si="38"/>
        <v>0</v>
      </c>
      <c r="BD100" s="21">
        <f t="shared" si="39"/>
        <v>0</v>
      </c>
      <c r="BE100" s="21">
        <f t="shared" si="40"/>
        <v>0</v>
      </c>
      <c r="BF100" s="27" t="s">
        <v>150</v>
      </c>
      <c r="BG100" s="21">
        <f t="shared" si="41"/>
        <v>0</v>
      </c>
      <c r="BH100" s="21">
        <f t="shared" si="42"/>
        <v>0</v>
      </c>
      <c r="BI100" s="21">
        <f t="shared" si="43"/>
        <v>1</v>
      </c>
      <c r="BJ100" s="29">
        <v>800.0</v>
      </c>
      <c r="BK100" s="21">
        <f t="shared" si="44"/>
        <v>1</v>
      </c>
      <c r="BL100" s="21">
        <f t="shared" si="45"/>
        <v>0</v>
      </c>
      <c r="BM100" s="21">
        <f t="shared" si="46"/>
        <v>0</v>
      </c>
      <c r="BN100" s="29" t="s">
        <v>132</v>
      </c>
      <c r="BO100" s="21">
        <f t="shared" si="47"/>
        <v>0</v>
      </c>
      <c r="BP100" s="21">
        <f t="shared" si="48"/>
        <v>0</v>
      </c>
      <c r="BQ100" s="21">
        <f t="shared" si="49"/>
        <v>1</v>
      </c>
      <c r="BR100" s="21">
        <f t="shared" si="50"/>
        <v>0</v>
      </c>
      <c r="BS100" s="21">
        <f t="shared" si="51"/>
        <v>0</v>
      </c>
      <c r="BT100" s="29">
        <v>0.0</v>
      </c>
      <c r="BU100" s="29">
        <v>0.0</v>
      </c>
      <c r="BV100" s="29">
        <v>0.0</v>
      </c>
      <c r="BW100" s="29">
        <v>0.0</v>
      </c>
      <c r="BX100" s="29">
        <v>0.0</v>
      </c>
      <c r="BY100" s="29">
        <v>1.0</v>
      </c>
      <c r="BZ100" s="29">
        <v>1.0</v>
      </c>
      <c r="CA100" s="29">
        <v>0.0</v>
      </c>
      <c r="CB100" s="29">
        <v>1.0</v>
      </c>
      <c r="CC100" s="27" t="s">
        <v>164</v>
      </c>
      <c r="CD100" s="21">
        <f t="shared" si="52"/>
        <v>0</v>
      </c>
      <c r="CE100" s="21">
        <f t="shared" si="53"/>
        <v>0</v>
      </c>
      <c r="CF100" s="21">
        <f t="shared" si="54"/>
        <v>1</v>
      </c>
      <c r="CG100" s="21">
        <f t="shared" si="55"/>
        <v>0</v>
      </c>
      <c r="CH100" s="21">
        <f t="shared" si="56"/>
        <v>0</v>
      </c>
      <c r="CI100" s="27" t="s">
        <v>177</v>
      </c>
      <c r="CJ100" s="21">
        <f t="shared" si="57"/>
        <v>1</v>
      </c>
      <c r="CK100" s="21">
        <f t="shared" si="58"/>
        <v>0</v>
      </c>
      <c r="CL100" s="21">
        <f t="shared" si="59"/>
        <v>0</v>
      </c>
      <c r="CM100" s="21">
        <f t="shared" si="60"/>
        <v>0</v>
      </c>
      <c r="CN100" s="27" t="s">
        <v>135</v>
      </c>
      <c r="CO100" s="21">
        <f t="shared" si="61"/>
        <v>1</v>
      </c>
      <c r="CP100" s="21">
        <f t="shared" si="62"/>
        <v>0</v>
      </c>
      <c r="CQ100" s="21">
        <f t="shared" si="63"/>
        <v>0</v>
      </c>
      <c r="CR100" s="21">
        <f t="shared" si="64"/>
        <v>0</v>
      </c>
      <c r="CS100" s="21">
        <f t="shared" si="65"/>
        <v>0</v>
      </c>
      <c r="CT100" s="29">
        <v>4.0</v>
      </c>
      <c r="CU100" s="27" t="s">
        <v>138</v>
      </c>
      <c r="CV100" s="29">
        <v>5.0</v>
      </c>
      <c r="CW100" s="29">
        <v>5.0</v>
      </c>
      <c r="CX100" s="16">
        <f t="shared" si="66"/>
        <v>19</v>
      </c>
      <c r="CY100" s="27">
        <v>4.0</v>
      </c>
      <c r="CZ100" s="41" t="s">
        <v>138</v>
      </c>
      <c r="DA100" s="31">
        <v>3.0</v>
      </c>
      <c r="DB100" s="41">
        <v>5.0</v>
      </c>
      <c r="DC100" s="27" t="s">
        <v>136</v>
      </c>
      <c r="DD100" s="16">
        <f t="shared" si="67"/>
        <v>21</v>
      </c>
      <c r="DE100" s="29">
        <v>2.0</v>
      </c>
      <c r="DF100" s="29">
        <v>2.0</v>
      </c>
      <c r="DG100" s="29">
        <v>2.0</v>
      </c>
      <c r="DH100" s="29">
        <v>2.0</v>
      </c>
      <c r="DI100" s="27" t="s">
        <v>140</v>
      </c>
      <c r="DJ100" s="27" t="s">
        <v>139</v>
      </c>
      <c r="DK100" s="16">
        <f t="shared" si="68"/>
        <v>11</v>
      </c>
      <c r="DL100" s="27" t="s">
        <v>136</v>
      </c>
      <c r="DM100" s="27" t="s">
        <v>137</v>
      </c>
      <c r="DN100" s="27" t="s">
        <v>138</v>
      </c>
      <c r="DO100" s="27" t="s">
        <v>138</v>
      </c>
      <c r="DP100" s="29">
        <v>4.0</v>
      </c>
      <c r="DQ100" s="16">
        <f t="shared" si="69"/>
        <v>21</v>
      </c>
      <c r="DR100" s="27" t="s">
        <v>136</v>
      </c>
      <c r="DS100" s="27" t="s">
        <v>140</v>
      </c>
      <c r="DT100" s="27" t="s">
        <v>139</v>
      </c>
      <c r="DU100" s="27" t="s">
        <v>139</v>
      </c>
      <c r="DV100" s="27" t="s">
        <v>138</v>
      </c>
      <c r="DW100" s="25">
        <f t="shared" si="70"/>
        <v>14</v>
      </c>
      <c r="DX100" s="29">
        <v>2.0</v>
      </c>
      <c r="DY100" s="29">
        <v>2.0</v>
      </c>
      <c r="DZ100" s="27" t="s">
        <v>139</v>
      </c>
      <c r="EA100" s="27" t="s">
        <v>139</v>
      </c>
      <c r="EB100" s="29">
        <v>1.0</v>
      </c>
      <c r="EC100" s="21">
        <f t="shared" ref="EC100:EC101" si="76">DX100+DY100+DZ100+EA100+EB100</f>
        <v>9</v>
      </c>
      <c r="ED100" s="16">
        <f t="shared" si="71"/>
        <v>95</v>
      </c>
    </row>
    <row r="101" ht="15.75" customHeight="1">
      <c r="A101" s="36" t="s">
        <v>125</v>
      </c>
      <c r="B101" s="16">
        <f t="shared" si="1"/>
        <v>1</v>
      </c>
      <c r="C101" s="17" t="s">
        <v>37</v>
      </c>
      <c r="D101" s="35">
        <v>69.0</v>
      </c>
      <c r="E101" s="16">
        <f t="shared" si="2"/>
        <v>0</v>
      </c>
      <c r="F101" s="16">
        <f t="shared" si="72"/>
        <v>0</v>
      </c>
      <c r="G101" s="16">
        <f t="shared" si="3"/>
        <v>0</v>
      </c>
      <c r="H101" s="16">
        <f t="shared" si="4"/>
        <v>1</v>
      </c>
      <c r="I101" s="35" t="s">
        <v>126</v>
      </c>
      <c r="J101" s="16">
        <f t="shared" si="5"/>
        <v>0</v>
      </c>
      <c r="K101" s="16">
        <f t="shared" si="6"/>
        <v>1</v>
      </c>
      <c r="L101" s="16">
        <f t="shared" si="7"/>
        <v>0</v>
      </c>
      <c r="M101" s="16">
        <f t="shared" si="8"/>
        <v>0</v>
      </c>
      <c r="N101" s="16">
        <f t="shared" si="9"/>
        <v>0</v>
      </c>
      <c r="O101" s="36">
        <v>35000.0</v>
      </c>
      <c r="P101" s="21">
        <f t="shared" si="10"/>
        <v>0</v>
      </c>
      <c r="Q101" s="21">
        <f t="shared" si="11"/>
        <v>0</v>
      </c>
      <c r="R101" s="21">
        <f t="shared" si="12"/>
        <v>1</v>
      </c>
      <c r="S101" s="21">
        <f t="shared" si="13"/>
        <v>0</v>
      </c>
      <c r="T101" s="37" t="s">
        <v>127</v>
      </c>
      <c r="U101" s="21">
        <f t="shared" si="14"/>
        <v>1</v>
      </c>
      <c r="V101" s="37">
        <v>0.0</v>
      </c>
      <c r="W101" s="37">
        <v>0.0</v>
      </c>
      <c r="X101" s="37">
        <v>0.0</v>
      </c>
      <c r="Y101" s="36" t="s">
        <v>25</v>
      </c>
      <c r="Z101" s="21">
        <f t="shared" si="15"/>
        <v>1</v>
      </c>
      <c r="AA101" s="21">
        <f t="shared" si="16"/>
        <v>0</v>
      </c>
      <c r="AB101" s="21">
        <f t="shared" si="17"/>
        <v>0</v>
      </c>
      <c r="AC101" s="21">
        <f t="shared" si="18"/>
        <v>0</v>
      </c>
      <c r="AD101" s="21">
        <f t="shared" si="19"/>
        <v>0</v>
      </c>
      <c r="AE101" s="36" t="s">
        <v>31</v>
      </c>
      <c r="AF101" s="21">
        <f t="shared" si="20"/>
        <v>1</v>
      </c>
      <c r="AG101" s="21">
        <f t="shared" si="21"/>
        <v>0</v>
      </c>
      <c r="AH101" s="21">
        <f t="shared" si="22"/>
        <v>0</v>
      </c>
      <c r="AI101" s="21">
        <f t="shared" si="23"/>
        <v>0</v>
      </c>
      <c r="AJ101" s="36" t="s">
        <v>171</v>
      </c>
      <c r="AK101" s="21">
        <f t="shared" si="24"/>
        <v>0</v>
      </c>
      <c r="AL101" s="21">
        <f t="shared" si="25"/>
        <v>0</v>
      </c>
      <c r="AM101" s="21">
        <f t="shared" si="26"/>
        <v>0</v>
      </c>
      <c r="AN101" s="21">
        <f t="shared" si="27"/>
        <v>1</v>
      </c>
      <c r="AO101" s="27" t="s">
        <v>37</v>
      </c>
      <c r="AP101" s="21">
        <f t="shared" si="28"/>
        <v>1</v>
      </c>
      <c r="AQ101" s="21">
        <f t="shared" si="29"/>
        <v>0</v>
      </c>
      <c r="AR101" s="21">
        <f t="shared" si="30"/>
        <v>0</v>
      </c>
      <c r="AS101" s="21">
        <f t="shared" si="31"/>
        <v>0</v>
      </c>
      <c r="AT101" s="21">
        <f t="shared" si="32"/>
        <v>0</v>
      </c>
      <c r="AU101" s="21">
        <f t="shared" si="73"/>
        <v>0</v>
      </c>
      <c r="AV101" s="27" t="s">
        <v>197</v>
      </c>
      <c r="AW101" s="21">
        <f t="shared" si="33"/>
        <v>0</v>
      </c>
      <c r="AX101" s="21">
        <f t="shared" si="34"/>
        <v>0</v>
      </c>
      <c r="AY101" s="21">
        <f t="shared" si="35"/>
        <v>0</v>
      </c>
      <c r="AZ101" s="21">
        <f t="shared" si="36"/>
        <v>1</v>
      </c>
      <c r="BA101" s="27" t="s">
        <v>131</v>
      </c>
      <c r="BB101" s="21">
        <f t="shared" si="37"/>
        <v>1</v>
      </c>
      <c r="BC101" s="21">
        <f t="shared" si="38"/>
        <v>0</v>
      </c>
      <c r="BD101" s="21">
        <f t="shared" si="39"/>
        <v>0</v>
      </c>
      <c r="BE101" s="21">
        <f t="shared" si="40"/>
        <v>0</v>
      </c>
      <c r="BF101" s="27" t="s">
        <v>136</v>
      </c>
      <c r="BG101" s="21">
        <f t="shared" si="41"/>
        <v>0</v>
      </c>
      <c r="BH101" s="21">
        <f t="shared" si="42"/>
        <v>0</v>
      </c>
      <c r="BI101" s="21">
        <f t="shared" si="43"/>
        <v>1</v>
      </c>
      <c r="BJ101" s="27" t="s">
        <v>184</v>
      </c>
      <c r="BK101" s="21">
        <f t="shared" si="44"/>
        <v>0</v>
      </c>
      <c r="BL101" s="21">
        <f t="shared" si="45"/>
        <v>0</v>
      </c>
      <c r="BM101" s="21">
        <f t="shared" si="46"/>
        <v>1</v>
      </c>
      <c r="BN101" s="27" t="s">
        <v>185</v>
      </c>
      <c r="BO101" s="21">
        <f t="shared" si="47"/>
        <v>0</v>
      </c>
      <c r="BP101" s="21">
        <f t="shared" si="48"/>
        <v>0</v>
      </c>
      <c r="BQ101" s="21">
        <f t="shared" si="49"/>
        <v>0</v>
      </c>
      <c r="BR101" s="21">
        <f t="shared" si="50"/>
        <v>0</v>
      </c>
      <c r="BS101" s="21">
        <f t="shared" si="51"/>
        <v>1</v>
      </c>
      <c r="BT101" s="29">
        <v>0.0</v>
      </c>
      <c r="BU101" s="29">
        <v>0.0</v>
      </c>
      <c r="BV101" s="29">
        <v>1.0</v>
      </c>
      <c r="BW101" s="29">
        <v>0.0</v>
      </c>
      <c r="BX101" s="29">
        <v>0.0</v>
      </c>
      <c r="BY101" s="29">
        <v>0.0</v>
      </c>
      <c r="BZ101" s="29">
        <v>0.0</v>
      </c>
      <c r="CA101" s="29">
        <v>1.0</v>
      </c>
      <c r="CB101" s="29">
        <v>0.0</v>
      </c>
      <c r="CC101" s="27" t="s">
        <v>133</v>
      </c>
      <c r="CD101" s="21">
        <f t="shared" si="52"/>
        <v>0</v>
      </c>
      <c r="CE101" s="21">
        <f t="shared" si="53"/>
        <v>1</v>
      </c>
      <c r="CF101" s="21">
        <f t="shared" si="54"/>
        <v>0</v>
      </c>
      <c r="CG101" s="21">
        <f t="shared" si="55"/>
        <v>0</v>
      </c>
      <c r="CH101" s="21">
        <f t="shared" si="56"/>
        <v>0</v>
      </c>
      <c r="CI101" s="27" t="s">
        <v>146</v>
      </c>
      <c r="CJ101" s="21">
        <f t="shared" si="57"/>
        <v>0</v>
      </c>
      <c r="CK101" s="21">
        <f t="shared" si="58"/>
        <v>0</v>
      </c>
      <c r="CL101" s="21">
        <f t="shared" si="59"/>
        <v>1</v>
      </c>
      <c r="CM101" s="21">
        <f t="shared" si="60"/>
        <v>0</v>
      </c>
      <c r="CN101" s="27" t="s">
        <v>135</v>
      </c>
      <c r="CO101" s="21">
        <f t="shared" si="61"/>
        <v>1</v>
      </c>
      <c r="CP101" s="21">
        <f t="shared" si="62"/>
        <v>0</v>
      </c>
      <c r="CQ101" s="21">
        <f t="shared" si="63"/>
        <v>0</v>
      </c>
      <c r="CR101" s="21">
        <f t="shared" si="64"/>
        <v>0</v>
      </c>
      <c r="CS101" s="21">
        <f t="shared" si="65"/>
        <v>0</v>
      </c>
      <c r="CT101" s="27" t="s">
        <v>136</v>
      </c>
      <c r="CU101" s="29">
        <v>4.0</v>
      </c>
      <c r="CV101" s="27" t="s">
        <v>137</v>
      </c>
      <c r="CW101" s="29">
        <v>4.0</v>
      </c>
      <c r="CX101" s="16">
        <f t="shared" si="66"/>
        <v>15</v>
      </c>
      <c r="CY101" s="27" t="s">
        <v>136</v>
      </c>
      <c r="CZ101" s="41">
        <v>4.0</v>
      </c>
      <c r="DA101" s="41" t="s">
        <v>137</v>
      </c>
      <c r="DB101" s="41">
        <v>4.0</v>
      </c>
      <c r="DC101" s="29">
        <v>5.0</v>
      </c>
      <c r="DD101" s="16">
        <f t="shared" si="67"/>
        <v>20</v>
      </c>
      <c r="DE101" s="29">
        <v>4.0</v>
      </c>
      <c r="DF101" s="29">
        <v>4.0</v>
      </c>
      <c r="DG101" s="27" t="s">
        <v>139</v>
      </c>
      <c r="DH101" s="29">
        <v>4.0</v>
      </c>
      <c r="DI101" s="29">
        <v>4.0</v>
      </c>
      <c r="DJ101" s="29">
        <v>4.0</v>
      </c>
      <c r="DK101" s="16">
        <f t="shared" si="68"/>
        <v>22</v>
      </c>
      <c r="DL101" s="27" t="s">
        <v>136</v>
      </c>
      <c r="DM101" s="29">
        <v>3.0</v>
      </c>
      <c r="DN101" s="27" t="s">
        <v>136</v>
      </c>
      <c r="DO101" s="27" t="s">
        <v>136</v>
      </c>
      <c r="DP101" s="27" t="s">
        <v>139</v>
      </c>
      <c r="DQ101" s="16">
        <f t="shared" si="69"/>
        <v>17</v>
      </c>
      <c r="DR101" s="27" t="s">
        <v>136</v>
      </c>
      <c r="DS101" s="27" t="s">
        <v>140</v>
      </c>
      <c r="DT101" s="27" t="s">
        <v>137</v>
      </c>
      <c r="DU101" s="27" t="s">
        <v>140</v>
      </c>
      <c r="DV101" s="27" t="s">
        <v>139</v>
      </c>
      <c r="DW101" s="25">
        <f t="shared" si="70"/>
        <v>11</v>
      </c>
      <c r="DX101" s="27" t="s">
        <v>139</v>
      </c>
      <c r="DY101" s="29">
        <v>3.0</v>
      </c>
      <c r="DZ101" s="27" t="s">
        <v>139</v>
      </c>
      <c r="EA101" s="27" t="s">
        <v>137</v>
      </c>
      <c r="EB101" s="27" t="s">
        <v>139</v>
      </c>
      <c r="EC101" s="21">
        <f t="shared" si="76"/>
        <v>12</v>
      </c>
      <c r="ED101" s="16">
        <f t="shared" si="71"/>
        <v>97</v>
      </c>
    </row>
    <row r="102" ht="15.75" customHeight="1">
      <c r="A102" s="36" t="s">
        <v>125</v>
      </c>
      <c r="B102" s="16">
        <f t="shared" si="1"/>
        <v>1</v>
      </c>
      <c r="C102" s="17" t="s">
        <v>37</v>
      </c>
      <c r="D102" s="35">
        <v>20.0</v>
      </c>
      <c r="E102" s="16">
        <f t="shared" si="2"/>
        <v>0</v>
      </c>
      <c r="F102" s="16">
        <f t="shared" si="72"/>
        <v>1</v>
      </c>
      <c r="G102" s="16">
        <f t="shared" si="3"/>
        <v>0</v>
      </c>
      <c r="H102" s="16">
        <f t="shared" si="4"/>
        <v>0</v>
      </c>
      <c r="I102" s="35" t="s">
        <v>158</v>
      </c>
      <c r="J102" s="16">
        <f t="shared" si="5"/>
        <v>0</v>
      </c>
      <c r="K102" s="16">
        <f t="shared" si="6"/>
        <v>0</v>
      </c>
      <c r="L102" s="16">
        <f t="shared" si="7"/>
        <v>0</v>
      </c>
      <c r="M102" s="16">
        <f t="shared" si="8"/>
        <v>0</v>
      </c>
      <c r="N102" s="16">
        <f t="shared" si="9"/>
        <v>1</v>
      </c>
      <c r="O102" s="36">
        <v>22000.0</v>
      </c>
      <c r="P102" s="21">
        <f t="shared" si="10"/>
        <v>0</v>
      </c>
      <c r="Q102" s="21">
        <f t="shared" si="11"/>
        <v>1</v>
      </c>
      <c r="R102" s="21">
        <f t="shared" si="12"/>
        <v>0</v>
      </c>
      <c r="S102" s="21">
        <f t="shared" si="13"/>
        <v>0</v>
      </c>
      <c r="T102" s="37" t="s">
        <v>159</v>
      </c>
      <c r="U102" s="21">
        <f t="shared" si="14"/>
        <v>0</v>
      </c>
      <c r="V102" s="37">
        <v>0.0</v>
      </c>
      <c r="W102" s="37">
        <v>0.0</v>
      </c>
      <c r="X102" s="37">
        <v>0.0</v>
      </c>
      <c r="Y102" s="36" t="s">
        <v>149</v>
      </c>
      <c r="Z102" s="21">
        <f t="shared" si="15"/>
        <v>0</v>
      </c>
      <c r="AA102" s="21">
        <f t="shared" si="16"/>
        <v>1</v>
      </c>
      <c r="AB102" s="21">
        <f t="shared" si="17"/>
        <v>0</v>
      </c>
      <c r="AC102" s="21">
        <f t="shared" si="18"/>
        <v>0</v>
      </c>
      <c r="AD102" s="21">
        <f t="shared" si="19"/>
        <v>0</v>
      </c>
      <c r="AE102" s="36" t="s">
        <v>191</v>
      </c>
      <c r="AF102" s="21">
        <f t="shared" si="20"/>
        <v>0</v>
      </c>
      <c r="AG102" s="21">
        <f t="shared" si="21"/>
        <v>0</v>
      </c>
      <c r="AH102" s="21">
        <f t="shared" si="22"/>
        <v>0</v>
      </c>
      <c r="AI102" s="21">
        <f t="shared" si="23"/>
        <v>1</v>
      </c>
      <c r="AJ102" s="27" t="s">
        <v>129</v>
      </c>
      <c r="AK102" s="21">
        <f t="shared" si="24"/>
        <v>0</v>
      </c>
      <c r="AL102" s="21">
        <f t="shared" si="25"/>
        <v>1</v>
      </c>
      <c r="AM102" s="21">
        <f t="shared" si="26"/>
        <v>0</v>
      </c>
      <c r="AN102" s="21">
        <f t="shared" si="27"/>
        <v>0</v>
      </c>
      <c r="AO102" s="27" t="s">
        <v>38</v>
      </c>
      <c r="AP102" s="21">
        <f t="shared" si="28"/>
        <v>0</v>
      </c>
      <c r="AQ102" s="21">
        <f t="shared" si="29"/>
        <v>1</v>
      </c>
      <c r="AR102" s="21">
        <f t="shared" si="30"/>
        <v>0</v>
      </c>
      <c r="AS102" s="21">
        <f t="shared" si="31"/>
        <v>0</v>
      </c>
      <c r="AT102" s="21">
        <f t="shared" si="32"/>
        <v>0</v>
      </c>
      <c r="AU102" s="21">
        <f t="shared" si="73"/>
        <v>0</v>
      </c>
      <c r="AV102" s="27" t="s">
        <v>130</v>
      </c>
      <c r="AW102" s="21">
        <f t="shared" si="33"/>
        <v>1</v>
      </c>
      <c r="AX102" s="21">
        <f t="shared" si="34"/>
        <v>0</v>
      </c>
      <c r="AY102" s="21">
        <f t="shared" si="35"/>
        <v>0</v>
      </c>
      <c r="AZ102" s="21">
        <f t="shared" si="36"/>
        <v>0</v>
      </c>
      <c r="BA102" s="27" t="s">
        <v>175</v>
      </c>
      <c r="BB102" s="21">
        <f t="shared" si="37"/>
        <v>0</v>
      </c>
      <c r="BC102" s="21">
        <f t="shared" si="38"/>
        <v>0</v>
      </c>
      <c r="BD102" s="21">
        <f t="shared" si="39"/>
        <v>0</v>
      </c>
      <c r="BE102" s="21">
        <f t="shared" si="40"/>
        <v>1</v>
      </c>
      <c r="BF102" s="27" t="s">
        <v>150</v>
      </c>
      <c r="BG102" s="21">
        <f t="shared" si="41"/>
        <v>0</v>
      </c>
      <c r="BH102" s="21">
        <f t="shared" si="42"/>
        <v>0</v>
      </c>
      <c r="BI102" s="21">
        <f t="shared" si="43"/>
        <v>1</v>
      </c>
      <c r="BJ102" s="27">
        <v>800.0</v>
      </c>
      <c r="BK102" s="21">
        <f t="shared" si="44"/>
        <v>1</v>
      </c>
      <c r="BL102" s="21">
        <f t="shared" si="45"/>
        <v>0</v>
      </c>
      <c r="BM102" s="21">
        <f t="shared" si="46"/>
        <v>0</v>
      </c>
      <c r="BN102" s="29" t="s">
        <v>132</v>
      </c>
      <c r="BO102" s="21">
        <f t="shared" si="47"/>
        <v>0</v>
      </c>
      <c r="BP102" s="21">
        <f t="shared" si="48"/>
        <v>0</v>
      </c>
      <c r="BQ102" s="21">
        <f t="shared" si="49"/>
        <v>1</v>
      </c>
      <c r="BR102" s="21">
        <f t="shared" si="50"/>
        <v>0</v>
      </c>
      <c r="BS102" s="21">
        <f t="shared" si="51"/>
        <v>0</v>
      </c>
      <c r="BT102" s="29">
        <v>1.0</v>
      </c>
      <c r="BU102" s="29">
        <v>1.0</v>
      </c>
      <c r="BV102" s="29">
        <v>0.0</v>
      </c>
      <c r="BW102" s="29">
        <v>0.0</v>
      </c>
      <c r="BX102" s="29">
        <v>0.0</v>
      </c>
      <c r="BY102" s="29">
        <v>0.0</v>
      </c>
      <c r="BZ102" s="29">
        <v>0.0</v>
      </c>
      <c r="CA102" s="29">
        <v>0.0</v>
      </c>
      <c r="CB102" s="29">
        <v>1.0</v>
      </c>
      <c r="CC102" s="27" t="s">
        <v>133</v>
      </c>
      <c r="CD102" s="21">
        <f t="shared" si="52"/>
        <v>0</v>
      </c>
      <c r="CE102" s="21">
        <f t="shared" si="53"/>
        <v>1</v>
      </c>
      <c r="CF102" s="21">
        <f t="shared" si="54"/>
        <v>0</v>
      </c>
      <c r="CG102" s="21">
        <f t="shared" si="55"/>
        <v>0</v>
      </c>
      <c r="CH102" s="21">
        <f t="shared" si="56"/>
        <v>0</v>
      </c>
      <c r="CI102" s="27" t="s">
        <v>134</v>
      </c>
      <c r="CJ102" s="21">
        <f t="shared" si="57"/>
        <v>0</v>
      </c>
      <c r="CK102" s="21">
        <f t="shared" si="58"/>
        <v>0</v>
      </c>
      <c r="CL102" s="21">
        <f t="shared" si="59"/>
        <v>0</v>
      </c>
      <c r="CM102" s="21">
        <f t="shared" si="60"/>
        <v>1</v>
      </c>
      <c r="CN102" s="27" t="s">
        <v>135</v>
      </c>
      <c r="CO102" s="21">
        <f t="shared" si="61"/>
        <v>1</v>
      </c>
      <c r="CP102" s="21">
        <f t="shared" si="62"/>
        <v>0</v>
      </c>
      <c r="CQ102" s="21">
        <f t="shared" si="63"/>
        <v>0</v>
      </c>
      <c r="CR102" s="21">
        <f t="shared" si="64"/>
        <v>0</v>
      </c>
      <c r="CS102" s="21">
        <f t="shared" si="65"/>
        <v>0</v>
      </c>
      <c r="CT102" s="29">
        <v>2.0</v>
      </c>
      <c r="CU102" s="29">
        <v>2.0</v>
      </c>
      <c r="CV102" s="29">
        <v>1.0</v>
      </c>
      <c r="CW102" s="29">
        <v>2.0</v>
      </c>
      <c r="CX102" s="16">
        <f t="shared" si="66"/>
        <v>7</v>
      </c>
      <c r="CY102" s="27">
        <v>2.0</v>
      </c>
      <c r="CZ102" s="31">
        <v>4.0</v>
      </c>
      <c r="DA102" s="31">
        <v>5.0</v>
      </c>
      <c r="DB102" s="41">
        <v>2.0</v>
      </c>
      <c r="DC102" s="27" t="s">
        <v>136</v>
      </c>
      <c r="DD102" s="16">
        <f t="shared" si="67"/>
        <v>17</v>
      </c>
      <c r="DE102" s="29">
        <v>5.0</v>
      </c>
      <c r="DF102" s="29">
        <v>3.0</v>
      </c>
      <c r="DG102" s="29">
        <v>5.0</v>
      </c>
      <c r="DH102" s="29">
        <v>5.0</v>
      </c>
      <c r="DI102" s="29">
        <v>5.0</v>
      </c>
      <c r="DJ102" s="29">
        <v>5.0</v>
      </c>
      <c r="DK102" s="16">
        <f t="shared" si="68"/>
        <v>28</v>
      </c>
      <c r="DL102" s="27" t="s">
        <v>138</v>
      </c>
      <c r="DM102" s="27" t="s">
        <v>136</v>
      </c>
      <c r="DN102" s="27" t="s">
        <v>138</v>
      </c>
      <c r="DO102" s="27" t="s">
        <v>139</v>
      </c>
      <c r="DP102" s="27" t="s">
        <v>136</v>
      </c>
      <c r="DQ102" s="16">
        <f t="shared" si="69"/>
        <v>20</v>
      </c>
      <c r="DR102" s="27" t="s">
        <v>136</v>
      </c>
      <c r="DS102" s="27" t="s">
        <v>136</v>
      </c>
      <c r="DT102" s="27" t="s">
        <v>139</v>
      </c>
      <c r="DU102" s="27" t="s">
        <v>139</v>
      </c>
      <c r="DV102" s="27" t="s">
        <v>139</v>
      </c>
      <c r="DW102" s="25">
        <f t="shared" si="70"/>
        <v>14</v>
      </c>
      <c r="DX102" s="29">
        <v>4.0</v>
      </c>
      <c r="DY102" s="27" t="s">
        <v>136</v>
      </c>
      <c r="DZ102" s="29">
        <v>4.0</v>
      </c>
      <c r="EA102" s="27" t="s">
        <v>138</v>
      </c>
      <c r="EB102" s="27" t="s">
        <v>138</v>
      </c>
      <c r="EC102" s="26">
        <v>16.0</v>
      </c>
      <c r="ED102" s="16">
        <f t="shared" si="71"/>
        <v>102</v>
      </c>
    </row>
    <row r="103" ht="15.75" customHeight="1">
      <c r="A103" s="36" t="s">
        <v>125</v>
      </c>
      <c r="B103" s="16">
        <f t="shared" si="1"/>
        <v>1</v>
      </c>
      <c r="C103" s="17" t="s">
        <v>37</v>
      </c>
      <c r="D103" s="35">
        <v>25.0</v>
      </c>
      <c r="E103" s="16">
        <f t="shared" si="2"/>
        <v>0</v>
      </c>
      <c r="F103" s="16">
        <f t="shared" si="72"/>
        <v>1</v>
      </c>
      <c r="G103" s="16">
        <f t="shared" si="3"/>
        <v>0</v>
      </c>
      <c r="H103" s="16">
        <f t="shared" si="4"/>
        <v>0</v>
      </c>
      <c r="I103" s="35" t="s">
        <v>158</v>
      </c>
      <c r="J103" s="16">
        <f t="shared" si="5"/>
        <v>0</v>
      </c>
      <c r="K103" s="16">
        <f t="shared" si="6"/>
        <v>0</v>
      </c>
      <c r="L103" s="16">
        <f t="shared" si="7"/>
        <v>0</v>
      </c>
      <c r="M103" s="16">
        <f t="shared" si="8"/>
        <v>0</v>
      </c>
      <c r="N103" s="16">
        <f t="shared" si="9"/>
        <v>1</v>
      </c>
      <c r="O103" s="36">
        <v>20000.0</v>
      </c>
      <c r="P103" s="21">
        <f t="shared" si="10"/>
        <v>0</v>
      </c>
      <c r="Q103" s="21">
        <f t="shared" si="11"/>
        <v>1</v>
      </c>
      <c r="R103" s="21">
        <f t="shared" si="12"/>
        <v>0</v>
      </c>
      <c r="S103" s="21">
        <f t="shared" si="13"/>
        <v>0</v>
      </c>
      <c r="T103" s="37" t="s">
        <v>159</v>
      </c>
      <c r="U103" s="21">
        <f t="shared" si="14"/>
        <v>0</v>
      </c>
      <c r="V103" s="37">
        <v>0.0</v>
      </c>
      <c r="W103" s="37">
        <v>0.0</v>
      </c>
      <c r="X103" s="37">
        <v>0.0</v>
      </c>
      <c r="Y103" s="36" t="s">
        <v>149</v>
      </c>
      <c r="Z103" s="21">
        <f t="shared" si="15"/>
        <v>0</v>
      </c>
      <c r="AA103" s="21">
        <f t="shared" si="16"/>
        <v>1</v>
      </c>
      <c r="AB103" s="21">
        <f t="shared" si="17"/>
        <v>0</v>
      </c>
      <c r="AC103" s="21">
        <f t="shared" si="18"/>
        <v>0</v>
      </c>
      <c r="AD103" s="21">
        <f t="shared" si="19"/>
        <v>0</v>
      </c>
      <c r="AE103" s="36" t="s">
        <v>31</v>
      </c>
      <c r="AF103" s="21">
        <f t="shared" si="20"/>
        <v>1</v>
      </c>
      <c r="AG103" s="21">
        <f t="shared" si="21"/>
        <v>0</v>
      </c>
      <c r="AH103" s="21">
        <f t="shared" si="22"/>
        <v>0</v>
      </c>
      <c r="AI103" s="21">
        <f t="shared" si="23"/>
        <v>0</v>
      </c>
      <c r="AJ103" s="27" t="s">
        <v>128</v>
      </c>
      <c r="AK103" s="21">
        <f t="shared" si="24"/>
        <v>1</v>
      </c>
      <c r="AL103" s="21">
        <f t="shared" si="25"/>
        <v>0</v>
      </c>
      <c r="AM103" s="21">
        <f t="shared" si="26"/>
        <v>0</v>
      </c>
      <c r="AN103" s="21">
        <f t="shared" si="27"/>
        <v>0</v>
      </c>
      <c r="AO103" s="27" t="s">
        <v>39</v>
      </c>
      <c r="AP103" s="21">
        <f t="shared" si="28"/>
        <v>0</v>
      </c>
      <c r="AQ103" s="21">
        <f t="shared" si="29"/>
        <v>0</v>
      </c>
      <c r="AR103" s="21">
        <f t="shared" si="30"/>
        <v>1</v>
      </c>
      <c r="AS103" s="21">
        <f t="shared" si="31"/>
        <v>0</v>
      </c>
      <c r="AT103" s="21">
        <f t="shared" si="32"/>
        <v>0</v>
      </c>
      <c r="AU103" s="21">
        <f t="shared" si="73"/>
        <v>0</v>
      </c>
      <c r="AV103" s="27" t="s">
        <v>130</v>
      </c>
      <c r="AW103" s="21">
        <f t="shared" si="33"/>
        <v>1</v>
      </c>
      <c r="AX103" s="21">
        <f t="shared" si="34"/>
        <v>0</v>
      </c>
      <c r="AY103" s="21">
        <f t="shared" si="35"/>
        <v>0</v>
      </c>
      <c r="AZ103" s="21">
        <f t="shared" si="36"/>
        <v>0</v>
      </c>
      <c r="BA103" s="27" t="s">
        <v>37</v>
      </c>
      <c r="BB103" s="21">
        <f t="shared" si="37"/>
        <v>0</v>
      </c>
      <c r="BC103" s="21">
        <f t="shared" si="38"/>
        <v>1</v>
      </c>
      <c r="BD103" s="21">
        <f t="shared" si="39"/>
        <v>0</v>
      </c>
      <c r="BE103" s="21">
        <f t="shared" si="40"/>
        <v>0</v>
      </c>
      <c r="BF103" s="27" t="s">
        <v>138</v>
      </c>
      <c r="BG103" s="21">
        <f t="shared" si="41"/>
        <v>0</v>
      </c>
      <c r="BH103" s="21">
        <f t="shared" si="42"/>
        <v>0</v>
      </c>
      <c r="BI103" s="21">
        <f t="shared" si="43"/>
        <v>1</v>
      </c>
      <c r="BJ103" s="27" t="s">
        <v>145</v>
      </c>
      <c r="BK103" s="21">
        <f t="shared" si="44"/>
        <v>0</v>
      </c>
      <c r="BL103" s="21">
        <f t="shared" si="45"/>
        <v>0</v>
      </c>
      <c r="BM103" s="21">
        <f t="shared" si="46"/>
        <v>1</v>
      </c>
      <c r="BN103" s="29" t="s">
        <v>132</v>
      </c>
      <c r="BO103" s="21">
        <f t="shared" si="47"/>
        <v>0</v>
      </c>
      <c r="BP103" s="21">
        <f t="shared" si="48"/>
        <v>0</v>
      </c>
      <c r="BQ103" s="21">
        <f t="shared" si="49"/>
        <v>1</v>
      </c>
      <c r="BR103" s="21">
        <f t="shared" si="50"/>
        <v>0</v>
      </c>
      <c r="BS103" s="21">
        <f t="shared" si="51"/>
        <v>0</v>
      </c>
      <c r="BT103" s="29">
        <v>0.0</v>
      </c>
      <c r="BU103" s="29">
        <v>0.0</v>
      </c>
      <c r="BV103" s="29">
        <v>1.0</v>
      </c>
      <c r="BW103" s="29">
        <v>1.0</v>
      </c>
      <c r="BX103" s="29">
        <v>0.0</v>
      </c>
      <c r="BY103" s="29">
        <v>0.0</v>
      </c>
      <c r="BZ103" s="29">
        <v>0.0</v>
      </c>
      <c r="CA103" s="29">
        <v>0.0</v>
      </c>
      <c r="CB103" s="29">
        <v>0.0</v>
      </c>
      <c r="CC103" s="27" t="s">
        <v>133</v>
      </c>
      <c r="CD103" s="21">
        <f t="shared" si="52"/>
        <v>0</v>
      </c>
      <c r="CE103" s="21">
        <f t="shared" si="53"/>
        <v>1</v>
      </c>
      <c r="CF103" s="21">
        <f t="shared" si="54"/>
        <v>0</v>
      </c>
      <c r="CG103" s="21">
        <f t="shared" si="55"/>
        <v>0</v>
      </c>
      <c r="CH103" s="21">
        <f t="shared" si="56"/>
        <v>0</v>
      </c>
      <c r="CI103" s="27" t="s">
        <v>146</v>
      </c>
      <c r="CJ103" s="21">
        <f t="shared" si="57"/>
        <v>0</v>
      </c>
      <c r="CK103" s="21">
        <f t="shared" si="58"/>
        <v>0</v>
      </c>
      <c r="CL103" s="21">
        <f t="shared" si="59"/>
        <v>1</v>
      </c>
      <c r="CM103" s="21">
        <f t="shared" si="60"/>
        <v>0</v>
      </c>
      <c r="CN103" s="27" t="s">
        <v>147</v>
      </c>
      <c r="CO103" s="21">
        <f t="shared" si="61"/>
        <v>0</v>
      </c>
      <c r="CP103" s="21">
        <f t="shared" si="62"/>
        <v>0</v>
      </c>
      <c r="CQ103" s="21">
        <f t="shared" si="63"/>
        <v>0</v>
      </c>
      <c r="CR103" s="21">
        <f t="shared" si="64"/>
        <v>0</v>
      </c>
      <c r="CS103" s="21">
        <f t="shared" si="65"/>
        <v>1</v>
      </c>
      <c r="CT103" s="29">
        <v>1.0</v>
      </c>
      <c r="CU103" s="29">
        <v>3.0</v>
      </c>
      <c r="CV103" s="29">
        <v>3.0</v>
      </c>
      <c r="CW103" s="29">
        <v>2.0</v>
      </c>
      <c r="CX103" s="16">
        <f t="shared" si="66"/>
        <v>9</v>
      </c>
      <c r="CY103" s="27">
        <v>1.0</v>
      </c>
      <c r="CZ103" s="41">
        <v>3.0</v>
      </c>
      <c r="DA103" s="31">
        <v>5.0</v>
      </c>
      <c r="DB103" s="41">
        <v>2.0</v>
      </c>
      <c r="DC103" s="29">
        <v>5.0</v>
      </c>
      <c r="DD103" s="16">
        <f t="shared" si="67"/>
        <v>16</v>
      </c>
      <c r="DE103" s="29">
        <v>5.0</v>
      </c>
      <c r="DF103" s="29">
        <v>4.0</v>
      </c>
      <c r="DG103" s="29">
        <v>5.0</v>
      </c>
      <c r="DH103" s="29">
        <v>4.0</v>
      </c>
      <c r="DI103" s="27" t="s">
        <v>136</v>
      </c>
      <c r="DJ103" s="27">
        <v>4.0</v>
      </c>
      <c r="DK103" s="16">
        <f t="shared" si="68"/>
        <v>26</v>
      </c>
      <c r="DL103" s="27" t="s">
        <v>139</v>
      </c>
      <c r="DM103" s="27" t="s">
        <v>140</v>
      </c>
      <c r="DN103" s="27" t="s">
        <v>139</v>
      </c>
      <c r="DO103" s="29">
        <v>2.0</v>
      </c>
      <c r="DP103" s="27" t="s">
        <v>140</v>
      </c>
      <c r="DQ103" s="16">
        <f t="shared" si="69"/>
        <v>8</v>
      </c>
      <c r="DR103" s="27" t="s">
        <v>137</v>
      </c>
      <c r="DS103" s="27" t="s">
        <v>139</v>
      </c>
      <c r="DT103" s="27" t="s">
        <v>137</v>
      </c>
      <c r="DU103" s="27" t="s">
        <v>139</v>
      </c>
      <c r="DV103" s="27" t="s">
        <v>136</v>
      </c>
      <c r="DW103" s="25">
        <f t="shared" si="70"/>
        <v>14</v>
      </c>
      <c r="DX103" s="27" t="s">
        <v>136</v>
      </c>
      <c r="DY103" s="27" t="s">
        <v>138</v>
      </c>
      <c r="DZ103" s="29">
        <v>3.0</v>
      </c>
      <c r="EA103" s="29">
        <v>3.0</v>
      </c>
      <c r="EB103" s="27" t="s">
        <v>139</v>
      </c>
      <c r="EC103" s="26">
        <v>19.0</v>
      </c>
      <c r="ED103" s="16">
        <f t="shared" si="71"/>
        <v>92</v>
      </c>
    </row>
    <row r="104" ht="15.75" customHeight="1">
      <c r="A104" s="36" t="s">
        <v>125</v>
      </c>
      <c r="B104" s="16">
        <f t="shared" si="1"/>
        <v>1</v>
      </c>
      <c r="C104" s="17" t="s">
        <v>37</v>
      </c>
      <c r="D104" s="35">
        <v>21.0</v>
      </c>
      <c r="E104" s="16">
        <f t="shared" si="2"/>
        <v>0</v>
      </c>
      <c r="F104" s="16">
        <f t="shared" si="72"/>
        <v>1</v>
      </c>
      <c r="G104" s="16">
        <f t="shared" si="3"/>
        <v>0</v>
      </c>
      <c r="H104" s="16">
        <f t="shared" si="4"/>
        <v>0</v>
      </c>
      <c r="I104" s="35" t="s">
        <v>11</v>
      </c>
      <c r="J104" s="16">
        <f t="shared" si="5"/>
        <v>0</v>
      </c>
      <c r="K104" s="16">
        <f t="shared" si="6"/>
        <v>0</v>
      </c>
      <c r="L104" s="16">
        <f t="shared" si="7"/>
        <v>1</v>
      </c>
      <c r="M104" s="16">
        <f t="shared" si="8"/>
        <v>0</v>
      </c>
      <c r="N104" s="16">
        <f t="shared" si="9"/>
        <v>0</v>
      </c>
      <c r="O104" s="36">
        <v>10000.0</v>
      </c>
      <c r="P104" s="21">
        <f t="shared" si="10"/>
        <v>1</v>
      </c>
      <c r="Q104" s="21">
        <f t="shared" si="11"/>
        <v>0</v>
      </c>
      <c r="R104" s="21">
        <f t="shared" si="12"/>
        <v>0</v>
      </c>
      <c r="S104" s="21">
        <f t="shared" si="13"/>
        <v>0</v>
      </c>
      <c r="T104" s="37" t="s">
        <v>159</v>
      </c>
      <c r="U104" s="21">
        <f t="shared" si="14"/>
        <v>0</v>
      </c>
      <c r="V104" s="37">
        <v>0.0</v>
      </c>
      <c r="W104" s="37">
        <v>0.0</v>
      </c>
      <c r="X104" s="37">
        <v>0.0</v>
      </c>
      <c r="Y104" s="36" t="s">
        <v>149</v>
      </c>
      <c r="Z104" s="21">
        <f t="shared" si="15"/>
        <v>0</v>
      </c>
      <c r="AA104" s="21">
        <f t="shared" si="16"/>
        <v>1</v>
      </c>
      <c r="AB104" s="21">
        <f t="shared" si="17"/>
        <v>0</v>
      </c>
      <c r="AC104" s="21">
        <f t="shared" si="18"/>
        <v>0</v>
      </c>
      <c r="AD104" s="21">
        <f t="shared" si="19"/>
        <v>0</v>
      </c>
      <c r="AE104" s="36" t="s">
        <v>31</v>
      </c>
      <c r="AF104" s="21">
        <f t="shared" si="20"/>
        <v>1</v>
      </c>
      <c r="AG104" s="21">
        <f t="shared" si="21"/>
        <v>0</v>
      </c>
      <c r="AH104" s="21">
        <f t="shared" si="22"/>
        <v>0</v>
      </c>
      <c r="AI104" s="21">
        <f t="shared" si="23"/>
        <v>0</v>
      </c>
      <c r="AJ104" s="27" t="s">
        <v>128</v>
      </c>
      <c r="AK104" s="21">
        <f t="shared" si="24"/>
        <v>1</v>
      </c>
      <c r="AL104" s="21">
        <f t="shared" si="25"/>
        <v>0</v>
      </c>
      <c r="AM104" s="21">
        <f t="shared" si="26"/>
        <v>0</v>
      </c>
      <c r="AN104" s="21">
        <f t="shared" si="27"/>
        <v>0</v>
      </c>
      <c r="AO104" s="27" t="s">
        <v>172</v>
      </c>
      <c r="AP104" s="21">
        <f t="shared" si="28"/>
        <v>0</v>
      </c>
      <c r="AQ104" s="21">
        <f t="shared" si="29"/>
        <v>0</v>
      </c>
      <c r="AR104" s="21">
        <f t="shared" si="30"/>
        <v>0</v>
      </c>
      <c r="AS104" s="21">
        <f t="shared" si="31"/>
        <v>0</v>
      </c>
      <c r="AT104" s="21">
        <f t="shared" si="32"/>
        <v>0</v>
      </c>
      <c r="AU104" s="21">
        <f t="shared" si="73"/>
        <v>1</v>
      </c>
      <c r="AV104" s="27" t="s">
        <v>205</v>
      </c>
      <c r="AW104" s="21">
        <f t="shared" si="33"/>
        <v>0</v>
      </c>
      <c r="AX104" s="21">
        <f t="shared" si="34"/>
        <v>0</v>
      </c>
      <c r="AY104" s="21">
        <f t="shared" si="35"/>
        <v>0</v>
      </c>
      <c r="AZ104" s="21">
        <f t="shared" si="36"/>
        <v>1</v>
      </c>
      <c r="BA104" s="27" t="s">
        <v>175</v>
      </c>
      <c r="BB104" s="21">
        <f t="shared" si="37"/>
        <v>0</v>
      </c>
      <c r="BC104" s="21">
        <f t="shared" si="38"/>
        <v>0</v>
      </c>
      <c r="BD104" s="21">
        <f t="shared" si="39"/>
        <v>0</v>
      </c>
      <c r="BE104" s="21">
        <f t="shared" si="40"/>
        <v>1</v>
      </c>
      <c r="BF104" s="27">
        <v>5.0</v>
      </c>
      <c r="BG104" s="21">
        <f t="shared" si="41"/>
        <v>0</v>
      </c>
      <c r="BH104" s="21">
        <f t="shared" si="42"/>
        <v>1</v>
      </c>
      <c r="BI104" s="21">
        <f t="shared" si="43"/>
        <v>0</v>
      </c>
      <c r="BJ104" s="29">
        <v>800.0</v>
      </c>
      <c r="BK104" s="21">
        <f t="shared" si="44"/>
        <v>1</v>
      </c>
      <c r="BL104" s="21">
        <f t="shared" si="45"/>
        <v>0</v>
      </c>
      <c r="BM104" s="21">
        <f t="shared" si="46"/>
        <v>0</v>
      </c>
      <c r="BN104" s="27" t="s">
        <v>151</v>
      </c>
      <c r="BO104" s="21">
        <f t="shared" si="47"/>
        <v>0</v>
      </c>
      <c r="BP104" s="21">
        <f t="shared" si="48"/>
        <v>1</v>
      </c>
      <c r="BQ104" s="21">
        <f t="shared" si="49"/>
        <v>0</v>
      </c>
      <c r="BR104" s="21">
        <f t="shared" si="50"/>
        <v>0</v>
      </c>
      <c r="BS104" s="21">
        <f t="shared" si="51"/>
        <v>0</v>
      </c>
      <c r="BT104" s="29">
        <v>0.0</v>
      </c>
      <c r="BU104" s="29">
        <v>1.0</v>
      </c>
      <c r="BV104" s="29">
        <v>0.0</v>
      </c>
      <c r="BW104" s="29">
        <v>0.0</v>
      </c>
      <c r="BX104" s="29">
        <v>0.0</v>
      </c>
      <c r="BY104" s="29">
        <v>1.0</v>
      </c>
      <c r="BZ104" s="29">
        <v>1.0</v>
      </c>
      <c r="CA104" s="29">
        <v>1.0</v>
      </c>
      <c r="CB104" s="29">
        <v>1.0</v>
      </c>
      <c r="CC104" s="27" t="s">
        <v>133</v>
      </c>
      <c r="CD104" s="21">
        <f t="shared" si="52"/>
        <v>0</v>
      </c>
      <c r="CE104" s="21">
        <f t="shared" si="53"/>
        <v>1</v>
      </c>
      <c r="CF104" s="21">
        <f t="shared" si="54"/>
        <v>0</v>
      </c>
      <c r="CG104" s="21">
        <f t="shared" si="55"/>
        <v>0</v>
      </c>
      <c r="CH104" s="21">
        <f t="shared" si="56"/>
        <v>0</v>
      </c>
      <c r="CI104" s="27" t="s">
        <v>152</v>
      </c>
      <c r="CJ104" s="21">
        <f t="shared" si="57"/>
        <v>0</v>
      </c>
      <c r="CK104" s="21">
        <f t="shared" si="58"/>
        <v>0</v>
      </c>
      <c r="CL104" s="21">
        <f t="shared" si="59"/>
        <v>0</v>
      </c>
      <c r="CM104" s="21">
        <f t="shared" si="60"/>
        <v>1</v>
      </c>
      <c r="CN104" s="27" t="s">
        <v>135</v>
      </c>
      <c r="CO104" s="21">
        <f t="shared" si="61"/>
        <v>1</v>
      </c>
      <c r="CP104" s="21">
        <f t="shared" si="62"/>
        <v>0</v>
      </c>
      <c r="CQ104" s="21">
        <f t="shared" si="63"/>
        <v>0</v>
      </c>
      <c r="CR104" s="21">
        <f t="shared" si="64"/>
        <v>0</v>
      </c>
      <c r="CS104" s="21">
        <f t="shared" si="65"/>
        <v>0</v>
      </c>
      <c r="CT104" s="27" t="s">
        <v>136</v>
      </c>
      <c r="CU104" s="29">
        <v>4.0</v>
      </c>
      <c r="CV104" s="27" t="s">
        <v>139</v>
      </c>
      <c r="CW104" s="27" t="s">
        <v>136</v>
      </c>
      <c r="CX104" s="16">
        <f t="shared" si="66"/>
        <v>14</v>
      </c>
      <c r="CY104" s="27" t="s">
        <v>136</v>
      </c>
      <c r="CZ104" s="41">
        <v>4.0</v>
      </c>
      <c r="DA104" s="31">
        <v>5.0</v>
      </c>
      <c r="DB104" s="41" t="s">
        <v>136</v>
      </c>
      <c r="DC104" s="27">
        <v>5.0</v>
      </c>
      <c r="DD104" s="16">
        <f t="shared" si="67"/>
        <v>22</v>
      </c>
      <c r="DE104" s="27" t="s">
        <v>136</v>
      </c>
      <c r="DF104" s="29">
        <v>5.0</v>
      </c>
      <c r="DG104" s="29">
        <v>5.0</v>
      </c>
      <c r="DH104" s="29">
        <v>5.0</v>
      </c>
      <c r="DI104" s="27" t="s">
        <v>136</v>
      </c>
      <c r="DJ104" s="29">
        <v>5.0</v>
      </c>
      <c r="DK104" s="16">
        <f t="shared" si="68"/>
        <v>28</v>
      </c>
      <c r="DL104" s="27" t="s">
        <v>136</v>
      </c>
      <c r="DM104" s="27" t="s">
        <v>138</v>
      </c>
      <c r="DN104" s="27" t="s">
        <v>136</v>
      </c>
      <c r="DO104" s="27" t="s">
        <v>138</v>
      </c>
      <c r="DP104" s="27" t="s">
        <v>136</v>
      </c>
      <c r="DQ104" s="16">
        <f t="shared" si="69"/>
        <v>22</v>
      </c>
      <c r="DR104" s="27" t="s">
        <v>136</v>
      </c>
      <c r="DS104" s="27" t="s">
        <v>140</v>
      </c>
      <c r="DT104" s="27" t="s">
        <v>140</v>
      </c>
      <c r="DU104" s="27" t="s">
        <v>140</v>
      </c>
      <c r="DV104" s="27" t="s">
        <v>139</v>
      </c>
      <c r="DW104" s="25">
        <f t="shared" si="70"/>
        <v>9</v>
      </c>
      <c r="DX104" s="27" t="s">
        <v>139</v>
      </c>
      <c r="DY104" s="27" t="s">
        <v>136</v>
      </c>
      <c r="DZ104" s="27" t="s">
        <v>136</v>
      </c>
      <c r="EA104" s="27" t="s">
        <v>139</v>
      </c>
      <c r="EB104" s="27" t="s">
        <v>139</v>
      </c>
      <c r="EC104" s="21">
        <f t="shared" ref="EC104:EC105" si="77">DX104+DY104+DZ104+EA104+EB104</f>
        <v>14</v>
      </c>
      <c r="ED104" s="16">
        <f t="shared" si="71"/>
        <v>109</v>
      </c>
    </row>
    <row r="105" ht="15.75" customHeight="1">
      <c r="A105" s="36" t="s">
        <v>125</v>
      </c>
      <c r="B105" s="16">
        <f t="shared" si="1"/>
        <v>1</v>
      </c>
      <c r="C105" s="17" t="s">
        <v>37</v>
      </c>
      <c r="D105" s="35">
        <v>26.0</v>
      </c>
      <c r="E105" s="16">
        <f t="shared" si="2"/>
        <v>0</v>
      </c>
      <c r="F105" s="16">
        <f t="shared" si="72"/>
        <v>1</v>
      </c>
      <c r="G105" s="16">
        <f t="shared" si="3"/>
        <v>0</v>
      </c>
      <c r="H105" s="16">
        <f t="shared" si="4"/>
        <v>0</v>
      </c>
      <c r="I105" s="35" t="s">
        <v>12</v>
      </c>
      <c r="J105" s="16">
        <f t="shared" si="5"/>
        <v>0</v>
      </c>
      <c r="K105" s="16">
        <f t="shared" si="6"/>
        <v>0</v>
      </c>
      <c r="L105" s="16">
        <f t="shared" si="7"/>
        <v>0</v>
      </c>
      <c r="M105" s="16">
        <f t="shared" si="8"/>
        <v>1</v>
      </c>
      <c r="N105" s="16">
        <f t="shared" si="9"/>
        <v>0</v>
      </c>
      <c r="O105" s="36">
        <v>25000.0</v>
      </c>
      <c r="P105" s="21">
        <f t="shared" si="10"/>
        <v>0</v>
      </c>
      <c r="Q105" s="21">
        <f t="shared" si="11"/>
        <v>1</v>
      </c>
      <c r="R105" s="21">
        <f t="shared" si="12"/>
        <v>0</v>
      </c>
      <c r="S105" s="21">
        <f t="shared" si="13"/>
        <v>0</v>
      </c>
      <c r="T105" s="37" t="s">
        <v>159</v>
      </c>
      <c r="U105" s="21">
        <f t="shared" si="14"/>
        <v>0</v>
      </c>
      <c r="V105" s="37">
        <v>0.0</v>
      </c>
      <c r="W105" s="37">
        <v>0.0</v>
      </c>
      <c r="X105" s="37">
        <v>0.0</v>
      </c>
      <c r="Y105" s="37" t="s">
        <v>26</v>
      </c>
      <c r="Z105" s="21">
        <f t="shared" si="15"/>
        <v>0</v>
      </c>
      <c r="AA105" s="21">
        <f t="shared" si="16"/>
        <v>1</v>
      </c>
      <c r="AB105" s="21">
        <f t="shared" si="17"/>
        <v>0</v>
      </c>
      <c r="AC105" s="21">
        <f t="shared" si="18"/>
        <v>0</v>
      </c>
      <c r="AD105" s="21">
        <f t="shared" si="19"/>
        <v>0</v>
      </c>
      <c r="AE105" s="36" t="s">
        <v>31</v>
      </c>
      <c r="AF105" s="21">
        <f t="shared" si="20"/>
        <v>1</v>
      </c>
      <c r="AG105" s="21">
        <f t="shared" si="21"/>
        <v>0</v>
      </c>
      <c r="AH105" s="21">
        <f t="shared" si="22"/>
        <v>0</v>
      </c>
      <c r="AI105" s="21">
        <f t="shared" si="23"/>
        <v>0</v>
      </c>
      <c r="AJ105" s="27" t="s">
        <v>129</v>
      </c>
      <c r="AK105" s="21">
        <f t="shared" si="24"/>
        <v>0</v>
      </c>
      <c r="AL105" s="21">
        <f t="shared" si="25"/>
        <v>1</v>
      </c>
      <c r="AM105" s="21">
        <f t="shared" si="26"/>
        <v>0</v>
      </c>
      <c r="AN105" s="21">
        <f t="shared" si="27"/>
        <v>0</v>
      </c>
      <c r="AO105" s="27" t="s">
        <v>37</v>
      </c>
      <c r="AP105" s="21">
        <f t="shared" si="28"/>
        <v>1</v>
      </c>
      <c r="AQ105" s="21">
        <f t="shared" si="29"/>
        <v>0</v>
      </c>
      <c r="AR105" s="21">
        <f t="shared" si="30"/>
        <v>0</v>
      </c>
      <c r="AS105" s="21">
        <f t="shared" si="31"/>
        <v>0</v>
      </c>
      <c r="AT105" s="21">
        <f t="shared" si="32"/>
        <v>0</v>
      </c>
      <c r="AU105" s="21">
        <f t="shared" si="73"/>
        <v>0</v>
      </c>
      <c r="AV105" s="27" t="s">
        <v>44</v>
      </c>
      <c r="AW105" s="21">
        <f t="shared" si="33"/>
        <v>0</v>
      </c>
      <c r="AX105" s="21">
        <f t="shared" si="34"/>
        <v>1</v>
      </c>
      <c r="AY105" s="21">
        <f t="shared" si="35"/>
        <v>0</v>
      </c>
      <c r="AZ105" s="21">
        <f t="shared" si="36"/>
        <v>0</v>
      </c>
      <c r="BA105" s="27" t="s">
        <v>182</v>
      </c>
      <c r="BB105" s="21">
        <f t="shared" si="37"/>
        <v>0</v>
      </c>
      <c r="BC105" s="21">
        <f t="shared" si="38"/>
        <v>0</v>
      </c>
      <c r="BD105" s="21">
        <f t="shared" si="39"/>
        <v>1</v>
      </c>
      <c r="BE105" s="21">
        <f t="shared" si="40"/>
        <v>0</v>
      </c>
      <c r="BF105" s="27" t="s">
        <v>136</v>
      </c>
      <c r="BG105" s="21">
        <f t="shared" si="41"/>
        <v>0</v>
      </c>
      <c r="BH105" s="21">
        <f t="shared" si="42"/>
        <v>0</v>
      </c>
      <c r="BI105" s="21">
        <f t="shared" si="43"/>
        <v>1</v>
      </c>
      <c r="BJ105" s="29">
        <v>1500.0</v>
      </c>
      <c r="BK105" s="21">
        <f t="shared" si="44"/>
        <v>0</v>
      </c>
      <c r="BL105" s="21">
        <f t="shared" si="45"/>
        <v>1</v>
      </c>
      <c r="BM105" s="21">
        <f t="shared" si="46"/>
        <v>0</v>
      </c>
      <c r="BN105" s="29" t="s">
        <v>156</v>
      </c>
      <c r="BO105" s="21">
        <f t="shared" si="47"/>
        <v>0</v>
      </c>
      <c r="BP105" s="21">
        <f t="shared" si="48"/>
        <v>0</v>
      </c>
      <c r="BQ105" s="21">
        <f t="shared" si="49"/>
        <v>0</v>
      </c>
      <c r="BR105" s="21">
        <f t="shared" si="50"/>
        <v>1</v>
      </c>
      <c r="BS105" s="21">
        <f t="shared" si="51"/>
        <v>0</v>
      </c>
      <c r="BT105" s="29">
        <v>0.0</v>
      </c>
      <c r="BU105" s="29">
        <v>0.0</v>
      </c>
      <c r="BV105" s="29">
        <v>0.0</v>
      </c>
      <c r="BW105" s="29">
        <v>0.0</v>
      </c>
      <c r="BX105" s="29">
        <v>0.0</v>
      </c>
      <c r="BY105" s="29">
        <v>0.0</v>
      </c>
      <c r="BZ105" s="29">
        <v>1.0</v>
      </c>
      <c r="CA105" s="29">
        <v>0.0</v>
      </c>
      <c r="CB105" s="29">
        <v>1.0</v>
      </c>
      <c r="CC105" s="27" t="s">
        <v>133</v>
      </c>
      <c r="CD105" s="21">
        <f t="shared" si="52"/>
        <v>0</v>
      </c>
      <c r="CE105" s="21">
        <f t="shared" si="53"/>
        <v>1</v>
      </c>
      <c r="CF105" s="21">
        <f t="shared" si="54"/>
        <v>0</v>
      </c>
      <c r="CG105" s="21">
        <f t="shared" si="55"/>
        <v>0</v>
      </c>
      <c r="CH105" s="21">
        <f t="shared" si="56"/>
        <v>0</v>
      </c>
      <c r="CI105" s="27" t="s">
        <v>157</v>
      </c>
      <c r="CJ105" s="21">
        <f t="shared" si="57"/>
        <v>0</v>
      </c>
      <c r="CK105" s="21">
        <f t="shared" si="58"/>
        <v>1</v>
      </c>
      <c r="CL105" s="21">
        <f t="shared" si="59"/>
        <v>0</v>
      </c>
      <c r="CM105" s="21">
        <f t="shared" si="60"/>
        <v>0</v>
      </c>
      <c r="CN105" s="27" t="s">
        <v>135</v>
      </c>
      <c r="CO105" s="21">
        <f t="shared" si="61"/>
        <v>1</v>
      </c>
      <c r="CP105" s="21">
        <f t="shared" si="62"/>
        <v>0</v>
      </c>
      <c r="CQ105" s="21">
        <f t="shared" si="63"/>
        <v>0</v>
      </c>
      <c r="CR105" s="21">
        <f t="shared" si="64"/>
        <v>0</v>
      </c>
      <c r="CS105" s="21">
        <f t="shared" si="65"/>
        <v>0</v>
      </c>
      <c r="CT105" s="29">
        <v>4.0</v>
      </c>
      <c r="CU105" s="27" t="s">
        <v>138</v>
      </c>
      <c r="CV105" s="29">
        <v>4.0</v>
      </c>
      <c r="CW105" s="27" t="s">
        <v>136</v>
      </c>
      <c r="CX105" s="16">
        <f t="shared" si="66"/>
        <v>17</v>
      </c>
      <c r="CY105" s="27">
        <v>4.0</v>
      </c>
      <c r="CZ105" s="41" t="s">
        <v>138</v>
      </c>
      <c r="DA105" s="41">
        <v>4.0</v>
      </c>
      <c r="DB105" s="41" t="s">
        <v>136</v>
      </c>
      <c r="DC105" s="27" t="s">
        <v>137</v>
      </c>
      <c r="DD105" s="16">
        <f t="shared" si="67"/>
        <v>20</v>
      </c>
      <c r="DE105" s="29">
        <v>4.0</v>
      </c>
      <c r="DF105" s="29">
        <v>4.0</v>
      </c>
      <c r="DG105" s="27" t="s">
        <v>136</v>
      </c>
      <c r="DH105" s="27">
        <v>3.0</v>
      </c>
      <c r="DI105" s="27" t="s">
        <v>137</v>
      </c>
      <c r="DJ105" s="27" t="s">
        <v>139</v>
      </c>
      <c r="DK105" s="16">
        <f t="shared" si="68"/>
        <v>20</v>
      </c>
      <c r="DL105" s="29">
        <v>2.0</v>
      </c>
      <c r="DM105" s="29">
        <v>1.0</v>
      </c>
      <c r="DN105" s="29">
        <v>2.0</v>
      </c>
      <c r="DO105" s="29">
        <v>2.0</v>
      </c>
      <c r="DP105" s="29">
        <v>2.0</v>
      </c>
      <c r="DQ105" s="16">
        <f t="shared" si="69"/>
        <v>9</v>
      </c>
      <c r="DR105" s="27" t="s">
        <v>139</v>
      </c>
      <c r="DS105" s="27" t="s">
        <v>139</v>
      </c>
      <c r="DT105" s="27" t="s">
        <v>140</v>
      </c>
      <c r="DU105" s="27" t="s">
        <v>136</v>
      </c>
      <c r="DV105" s="27" t="s">
        <v>137</v>
      </c>
      <c r="DW105" s="25">
        <f t="shared" si="70"/>
        <v>12</v>
      </c>
      <c r="DX105" s="27" t="s">
        <v>136</v>
      </c>
      <c r="DY105" s="27" t="s">
        <v>138</v>
      </c>
      <c r="DZ105" s="27" t="s">
        <v>137</v>
      </c>
      <c r="EA105" s="27" t="s">
        <v>136</v>
      </c>
      <c r="EB105" s="27" t="s">
        <v>136</v>
      </c>
      <c r="EC105" s="21">
        <f t="shared" si="77"/>
        <v>20</v>
      </c>
      <c r="ED105" s="16">
        <f t="shared" si="71"/>
        <v>98</v>
      </c>
    </row>
    <row r="106" ht="15.75" customHeight="1">
      <c r="A106" s="36" t="s">
        <v>125</v>
      </c>
      <c r="B106" s="16">
        <f t="shared" si="1"/>
        <v>1</v>
      </c>
      <c r="C106" s="17" t="s">
        <v>37</v>
      </c>
      <c r="D106" s="35">
        <v>30.0</v>
      </c>
      <c r="E106" s="16">
        <f t="shared" si="2"/>
        <v>0</v>
      </c>
      <c r="F106" s="16">
        <f t="shared" si="72"/>
        <v>1</v>
      </c>
      <c r="G106" s="16">
        <f t="shared" si="3"/>
        <v>0</v>
      </c>
      <c r="H106" s="16">
        <f t="shared" si="4"/>
        <v>0</v>
      </c>
      <c r="I106" s="35" t="s">
        <v>158</v>
      </c>
      <c r="J106" s="16">
        <f t="shared" si="5"/>
        <v>0</v>
      </c>
      <c r="K106" s="16">
        <f t="shared" si="6"/>
        <v>0</v>
      </c>
      <c r="L106" s="16">
        <f t="shared" si="7"/>
        <v>0</v>
      </c>
      <c r="M106" s="16">
        <f t="shared" si="8"/>
        <v>0</v>
      </c>
      <c r="N106" s="16">
        <f t="shared" si="9"/>
        <v>1</v>
      </c>
      <c r="O106" s="36">
        <v>30000.0</v>
      </c>
      <c r="P106" s="21">
        <f t="shared" si="10"/>
        <v>0</v>
      </c>
      <c r="Q106" s="21">
        <f t="shared" si="11"/>
        <v>0</v>
      </c>
      <c r="R106" s="21">
        <f t="shared" si="12"/>
        <v>1</v>
      </c>
      <c r="S106" s="21">
        <f t="shared" si="13"/>
        <v>0</v>
      </c>
      <c r="T106" s="37" t="s">
        <v>159</v>
      </c>
      <c r="U106" s="21">
        <f t="shared" si="14"/>
        <v>0</v>
      </c>
      <c r="V106" s="37">
        <v>0.0</v>
      </c>
      <c r="W106" s="37">
        <v>0.0</v>
      </c>
      <c r="X106" s="37">
        <v>0.0</v>
      </c>
      <c r="Y106" s="37" t="s">
        <v>26</v>
      </c>
      <c r="Z106" s="21">
        <f t="shared" si="15"/>
        <v>0</v>
      </c>
      <c r="AA106" s="21">
        <f t="shared" si="16"/>
        <v>1</v>
      </c>
      <c r="AB106" s="21">
        <f t="shared" si="17"/>
        <v>0</v>
      </c>
      <c r="AC106" s="21">
        <f t="shared" si="18"/>
        <v>0</v>
      </c>
      <c r="AD106" s="21">
        <f t="shared" si="19"/>
        <v>0</v>
      </c>
      <c r="AE106" s="36" t="s">
        <v>180</v>
      </c>
      <c r="AF106" s="21">
        <f t="shared" si="20"/>
        <v>0</v>
      </c>
      <c r="AG106" s="21">
        <f t="shared" si="21"/>
        <v>0</v>
      </c>
      <c r="AH106" s="21">
        <f t="shared" si="22"/>
        <v>1</v>
      </c>
      <c r="AI106" s="21">
        <f t="shared" si="23"/>
        <v>0</v>
      </c>
      <c r="AJ106" s="27" t="s">
        <v>162</v>
      </c>
      <c r="AK106" s="21">
        <f t="shared" si="24"/>
        <v>0</v>
      </c>
      <c r="AL106" s="21">
        <f t="shared" si="25"/>
        <v>0</v>
      </c>
      <c r="AM106" s="21">
        <f t="shared" si="26"/>
        <v>0</v>
      </c>
      <c r="AN106" s="21">
        <f t="shared" si="27"/>
        <v>1</v>
      </c>
      <c r="AO106" s="27" t="s">
        <v>37</v>
      </c>
      <c r="AP106" s="21">
        <f t="shared" si="28"/>
        <v>1</v>
      </c>
      <c r="AQ106" s="21">
        <f t="shared" si="29"/>
        <v>0</v>
      </c>
      <c r="AR106" s="21">
        <f t="shared" si="30"/>
        <v>0</v>
      </c>
      <c r="AS106" s="21">
        <f t="shared" si="31"/>
        <v>0</v>
      </c>
      <c r="AT106" s="21">
        <f t="shared" si="32"/>
        <v>0</v>
      </c>
      <c r="AU106" s="21">
        <f t="shared" si="73"/>
        <v>0</v>
      </c>
      <c r="AV106" s="27" t="s">
        <v>44</v>
      </c>
      <c r="AW106" s="21">
        <f t="shared" si="33"/>
        <v>0</v>
      </c>
      <c r="AX106" s="21">
        <f t="shared" si="34"/>
        <v>1</v>
      </c>
      <c r="AY106" s="21">
        <f t="shared" si="35"/>
        <v>0</v>
      </c>
      <c r="AZ106" s="21">
        <f t="shared" si="36"/>
        <v>0</v>
      </c>
      <c r="BA106" s="27" t="s">
        <v>37</v>
      </c>
      <c r="BB106" s="21">
        <f t="shared" si="37"/>
        <v>0</v>
      </c>
      <c r="BC106" s="21">
        <f t="shared" si="38"/>
        <v>1</v>
      </c>
      <c r="BD106" s="21">
        <f t="shared" si="39"/>
        <v>0</v>
      </c>
      <c r="BE106" s="21">
        <f t="shared" si="40"/>
        <v>0</v>
      </c>
      <c r="BF106" s="27" t="s">
        <v>150</v>
      </c>
      <c r="BG106" s="21">
        <f t="shared" si="41"/>
        <v>0</v>
      </c>
      <c r="BH106" s="21">
        <f t="shared" si="42"/>
        <v>0</v>
      </c>
      <c r="BI106" s="21">
        <f t="shared" si="43"/>
        <v>1</v>
      </c>
      <c r="BJ106" s="29">
        <v>1500.0</v>
      </c>
      <c r="BK106" s="21">
        <f t="shared" si="44"/>
        <v>0</v>
      </c>
      <c r="BL106" s="21">
        <f t="shared" si="45"/>
        <v>1</v>
      </c>
      <c r="BM106" s="21">
        <f t="shared" si="46"/>
        <v>0</v>
      </c>
      <c r="BN106" s="29" t="s">
        <v>132</v>
      </c>
      <c r="BO106" s="21">
        <f t="shared" si="47"/>
        <v>0</v>
      </c>
      <c r="BP106" s="21">
        <f t="shared" si="48"/>
        <v>0</v>
      </c>
      <c r="BQ106" s="21">
        <f t="shared" si="49"/>
        <v>1</v>
      </c>
      <c r="BR106" s="21">
        <f t="shared" si="50"/>
        <v>0</v>
      </c>
      <c r="BS106" s="21">
        <f t="shared" si="51"/>
        <v>0</v>
      </c>
      <c r="BT106" s="29">
        <v>0.0</v>
      </c>
      <c r="BU106" s="29">
        <v>0.0</v>
      </c>
      <c r="BV106" s="29">
        <v>0.0</v>
      </c>
      <c r="BW106" s="29">
        <v>0.0</v>
      </c>
      <c r="BX106" s="29">
        <v>1.0</v>
      </c>
      <c r="BY106" s="29">
        <v>1.0</v>
      </c>
      <c r="BZ106" s="29">
        <v>0.0</v>
      </c>
      <c r="CA106" s="29">
        <v>0.0</v>
      </c>
      <c r="CB106" s="29">
        <v>1.0</v>
      </c>
      <c r="CC106" s="27" t="s">
        <v>164</v>
      </c>
      <c r="CD106" s="21">
        <f t="shared" si="52"/>
        <v>0</v>
      </c>
      <c r="CE106" s="21">
        <f t="shared" si="53"/>
        <v>0</v>
      </c>
      <c r="CF106" s="21">
        <f t="shared" si="54"/>
        <v>1</v>
      </c>
      <c r="CG106" s="21">
        <f t="shared" si="55"/>
        <v>0</v>
      </c>
      <c r="CH106" s="21">
        <f t="shared" si="56"/>
        <v>0</v>
      </c>
      <c r="CI106" s="27" t="s">
        <v>165</v>
      </c>
      <c r="CJ106" s="21">
        <f t="shared" si="57"/>
        <v>0</v>
      </c>
      <c r="CK106" s="21">
        <f t="shared" si="58"/>
        <v>0</v>
      </c>
      <c r="CL106" s="21">
        <f t="shared" si="59"/>
        <v>0</v>
      </c>
      <c r="CM106" s="21">
        <f t="shared" si="60"/>
        <v>1</v>
      </c>
      <c r="CN106" s="27" t="s">
        <v>135</v>
      </c>
      <c r="CO106" s="21">
        <f t="shared" si="61"/>
        <v>1</v>
      </c>
      <c r="CP106" s="21">
        <f t="shared" si="62"/>
        <v>0</v>
      </c>
      <c r="CQ106" s="21">
        <f t="shared" si="63"/>
        <v>0</v>
      </c>
      <c r="CR106" s="21">
        <f t="shared" si="64"/>
        <v>0</v>
      </c>
      <c r="CS106" s="21">
        <f t="shared" si="65"/>
        <v>0</v>
      </c>
      <c r="CT106" s="29">
        <v>3.0</v>
      </c>
      <c r="CU106" s="29">
        <v>2.0</v>
      </c>
      <c r="CV106" s="27" t="s">
        <v>137</v>
      </c>
      <c r="CW106" s="27" t="s">
        <v>140</v>
      </c>
      <c r="CX106" s="16">
        <f t="shared" si="66"/>
        <v>9</v>
      </c>
      <c r="CY106" s="27">
        <v>3.0</v>
      </c>
      <c r="CZ106" s="31">
        <v>5.0</v>
      </c>
      <c r="DA106" s="41" t="s">
        <v>137</v>
      </c>
      <c r="DB106" s="41" t="s">
        <v>140</v>
      </c>
      <c r="DC106" s="27">
        <v>3.0</v>
      </c>
      <c r="DD106" s="16">
        <f t="shared" si="67"/>
        <v>15</v>
      </c>
      <c r="DE106" s="29">
        <v>4.0</v>
      </c>
      <c r="DF106" s="27">
        <v>4.0</v>
      </c>
      <c r="DG106" s="29">
        <v>4.0</v>
      </c>
      <c r="DH106" s="29">
        <v>4.0</v>
      </c>
      <c r="DI106" s="29">
        <v>4.0</v>
      </c>
      <c r="DJ106" s="27" t="s">
        <v>138</v>
      </c>
      <c r="DK106" s="16">
        <f t="shared" si="68"/>
        <v>25</v>
      </c>
      <c r="DL106" s="27" t="s">
        <v>137</v>
      </c>
      <c r="DM106" s="29">
        <v>4.0</v>
      </c>
      <c r="DN106" s="27" t="s">
        <v>138</v>
      </c>
      <c r="DO106" s="27" t="s">
        <v>136</v>
      </c>
      <c r="DP106" s="27" t="s">
        <v>136</v>
      </c>
      <c r="DQ106" s="16">
        <f t="shared" si="69"/>
        <v>20</v>
      </c>
      <c r="DR106" s="27" t="s">
        <v>136</v>
      </c>
      <c r="DS106" s="27" t="s">
        <v>140</v>
      </c>
      <c r="DT106" s="27" t="s">
        <v>137</v>
      </c>
      <c r="DU106" s="27" t="s">
        <v>139</v>
      </c>
      <c r="DV106" s="27" t="s">
        <v>136</v>
      </c>
      <c r="DW106" s="25">
        <f t="shared" si="70"/>
        <v>14</v>
      </c>
      <c r="DX106" s="27" t="s">
        <v>136</v>
      </c>
      <c r="DY106" s="27" t="s">
        <v>136</v>
      </c>
      <c r="DZ106" s="27" t="s">
        <v>136</v>
      </c>
      <c r="EA106" s="27" t="s">
        <v>137</v>
      </c>
      <c r="EB106" s="27" t="s">
        <v>136</v>
      </c>
      <c r="EC106" s="26">
        <v>11.0</v>
      </c>
      <c r="ED106" s="16">
        <f t="shared" si="71"/>
        <v>94</v>
      </c>
    </row>
    <row r="107" ht="15.75" customHeight="1">
      <c r="A107" s="36" t="s">
        <v>125</v>
      </c>
      <c r="B107" s="16">
        <f t="shared" si="1"/>
        <v>1</v>
      </c>
      <c r="C107" s="17" t="s">
        <v>37</v>
      </c>
      <c r="D107" s="35">
        <v>28.0</v>
      </c>
      <c r="E107" s="16">
        <f t="shared" si="2"/>
        <v>0</v>
      </c>
      <c r="F107" s="16">
        <f t="shared" si="72"/>
        <v>1</v>
      </c>
      <c r="G107" s="16">
        <f t="shared" si="3"/>
        <v>0</v>
      </c>
      <c r="H107" s="16">
        <f t="shared" si="4"/>
        <v>0</v>
      </c>
      <c r="I107" s="35" t="s">
        <v>158</v>
      </c>
      <c r="J107" s="16">
        <f t="shared" si="5"/>
        <v>0</v>
      </c>
      <c r="K107" s="16">
        <f t="shared" si="6"/>
        <v>0</v>
      </c>
      <c r="L107" s="16">
        <f t="shared" si="7"/>
        <v>0</v>
      </c>
      <c r="M107" s="16">
        <f t="shared" si="8"/>
        <v>0</v>
      </c>
      <c r="N107" s="16">
        <f t="shared" si="9"/>
        <v>1</v>
      </c>
      <c r="O107" s="36">
        <v>1800.0</v>
      </c>
      <c r="P107" s="21">
        <f t="shared" si="10"/>
        <v>1</v>
      </c>
      <c r="Q107" s="21">
        <f t="shared" si="11"/>
        <v>0</v>
      </c>
      <c r="R107" s="21">
        <f t="shared" si="12"/>
        <v>0</v>
      </c>
      <c r="S107" s="21">
        <f t="shared" si="13"/>
        <v>0</v>
      </c>
      <c r="T107" s="37" t="s">
        <v>159</v>
      </c>
      <c r="U107" s="21">
        <f t="shared" si="14"/>
        <v>0</v>
      </c>
      <c r="V107" s="37">
        <v>0.0</v>
      </c>
      <c r="W107" s="37">
        <v>0.0</v>
      </c>
      <c r="X107" s="37">
        <v>0.0</v>
      </c>
      <c r="Y107" s="37" t="s">
        <v>26</v>
      </c>
      <c r="Z107" s="21">
        <f t="shared" si="15"/>
        <v>0</v>
      </c>
      <c r="AA107" s="21">
        <f t="shared" si="16"/>
        <v>1</v>
      </c>
      <c r="AB107" s="21">
        <f t="shared" si="17"/>
        <v>0</v>
      </c>
      <c r="AC107" s="21">
        <f t="shared" si="18"/>
        <v>0</v>
      </c>
      <c r="AD107" s="21">
        <f t="shared" si="19"/>
        <v>0</v>
      </c>
      <c r="AE107" s="36" t="s">
        <v>143</v>
      </c>
      <c r="AF107" s="21">
        <f t="shared" si="20"/>
        <v>0</v>
      </c>
      <c r="AG107" s="21">
        <f t="shared" si="21"/>
        <v>1</v>
      </c>
      <c r="AH107" s="21">
        <f t="shared" si="22"/>
        <v>0</v>
      </c>
      <c r="AI107" s="21">
        <f t="shared" si="23"/>
        <v>0</v>
      </c>
      <c r="AJ107" s="27" t="s">
        <v>128</v>
      </c>
      <c r="AK107" s="21">
        <f t="shared" si="24"/>
        <v>1</v>
      </c>
      <c r="AL107" s="21">
        <f t="shared" si="25"/>
        <v>0</v>
      </c>
      <c r="AM107" s="21">
        <f t="shared" si="26"/>
        <v>0</v>
      </c>
      <c r="AN107" s="21">
        <f t="shared" si="27"/>
        <v>0</v>
      </c>
      <c r="AO107" s="27" t="s">
        <v>40</v>
      </c>
      <c r="AP107" s="21">
        <f t="shared" si="28"/>
        <v>0</v>
      </c>
      <c r="AQ107" s="21">
        <f t="shared" si="29"/>
        <v>0</v>
      </c>
      <c r="AR107" s="21">
        <f t="shared" si="30"/>
        <v>0</v>
      </c>
      <c r="AS107" s="21">
        <f t="shared" si="31"/>
        <v>1</v>
      </c>
      <c r="AT107" s="21">
        <f t="shared" si="32"/>
        <v>0</v>
      </c>
      <c r="AU107" s="21">
        <f t="shared" si="73"/>
        <v>1</v>
      </c>
      <c r="AV107" s="27" t="s">
        <v>45</v>
      </c>
      <c r="AW107" s="21">
        <f t="shared" si="33"/>
        <v>0</v>
      </c>
      <c r="AX107" s="21">
        <f t="shared" si="34"/>
        <v>0</v>
      </c>
      <c r="AY107" s="21">
        <f t="shared" si="35"/>
        <v>1</v>
      </c>
      <c r="AZ107" s="21">
        <f t="shared" si="36"/>
        <v>0</v>
      </c>
      <c r="BA107" s="38" t="s">
        <v>40</v>
      </c>
      <c r="BB107" s="21">
        <f t="shared" si="37"/>
        <v>0</v>
      </c>
      <c r="BC107" s="21">
        <f t="shared" si="38"/>
        <v>0</v>
      </c>
      <c r="BD107" s="21">
        <f t="shared" si="39"/>
        <v>0</v>
      </c>
      <c r="BE107" s="21">
        <f t="shared" si="40"/>
        <v>1</v>
      </c>
      <c r="BF107" s="27" t="s">
        <v>155</v>
      </c>
      <c r="BG107" s="21">
        <f t="shared" si="41"/>
        <v>0</v>
      </c>
      <c r="BH107" s="21">
        <f t="shared" si="42"/>
        <v>0</v>
      </c>
      <c r="BI107" s="21">
        <f t="shared" si="43"/>
        <v>1</v>
      </c>
      <c r="BJ107" s="27" t="s">
        <v>167</v>
      </c>
      <c r="BK107" s="21">
        <f t="shared" si="44"/>
        <v>0</v>
      </c>
      <c r="BL107" s="21">
        <f t="shared" si="45"/>
        <v>0</v>
      </c>
      <c r="BM107" s="21">
        <f t="shared" si="46"/>
        <v>1</v>
      </c>
      <c r="BN107" s="29" t="s">
        <v>59</v>
      </c>
      <c r="BO107" s="21">
        <f t="shared" si="47"/>
        <v>1</v>
      </c>
      <c r="BP107" s="21">
        <f t="shared" si="48"/>
        <v>0</v>
      </c>
      <c r="BQ107" s="21">
        <f t="shared" si="49"/>
        <v>0</v>
      </c>
      <c r="BR107" s="21">
        <f t="shared" si="50"/>
        <v>0</v>
      </c>
      <c r="BS107" s="21">
        <f t="shared" si="51"/>
        <v>0</v>
      </c>
      <c r="BT107" s="29">
        <v>0.0</v>
      </c>
      <c r="BU107" s="29">
        <v>0.0</v>
      </c>
      <c r="BV107" s="29">
        <v>0.0</v>
      </c>
      <c r="BW107" s="29">
        <v>1.0</v>
      </c>
      <c r="BX107" s="29">
        <v>0.0</v>
      </c>
      <c r="BY107" s="29">
        <v>0.0</v>
      </c>
      <c r="BZ107" s="29">
        <v>0.0</v>
      </c>
      <c r="CA107" s="29">
        <v>1.0</v>
      </c>
      <c r="CB107" s="29">
        <v>1.0</v>
      </c>
      <c r="CC107" s="27" t="s">
        <v>168</v>
      </c>
      <c r="CD107" s="21">
        <f t="shared" si="52"/>
        <v>1</v>
      </c>
      <c r="CE107" s="21">
        <f t="shared" si="53"/>
        <v>0</v>
      </c>
      <c r="CF107" s="21">
        <f t="shared" si="54"/>
        <v>0</v>
      </c>
      <c r="CG107" s="21">
        <f t="shared" si="55"/>
        <v>0</v>
      </c>
      <c r="CH107" s="21">
        <f t="shared" si="56"/>
        <v>0</v>
      </c>
      <c r="CI107" s="27" t="s">
        <v>169</v>
      </c>
      <c r="CJ107" s="21">
        <f t="shared" si="57"/>
        <v>0</v>
      </c>
      <c r="CK107" s="21">
        <f t="shared" si="58"/>
        <v>0</v>
      </c>
      <c r="CL107" s="21">
        <f t="shared" si="59"/>
        <v>0</v>
      </c>
      <c r="CM107" s="21">
        <f t="shared" si="60"/>
        <v>1</v>
      </c>
      <c r="CN107" s="27" t="s">
        <v>170</v>
      </c>
      <c r="CO107" s="21">
        <f t="shared" si="61"/>
        <v>0</v>
      </c>
      <c r="CP107" s="21">
        <f t="shared" si="62"/>
        <v>1</v>
      </c>
      <c r="CQ107" s="21">
        <f t="shared" si="63"/>
        <v>0</v>
      </c>
      <c r="CR107" s="21">
        <f t="shared" si="64"/>
        <v>0</v>
      </c>
      <c r="CS107" s="21">
        <f t="shared" si="65"/>
        <v>0</v>
      </c>
      <c r="CT107" s="29">
        <v>3.0</v>
      </c>
      <c r="CU107" s="27" t="s">
        <v>139</v>
      </c>
      <c r="CV107" s="29">
        <v>1.0</v>
      </c>
      <c r="CW107" s="27" t="s">
        <v>139</v>
      </c>
      <c r="CX107" s="16">
        <f t="shared" si="66"/>
        <v>8</v>
      </c>
      <c r="CY107" s="27">
        <v>3.0</v>
      </c>
      <c r="CZ107" s="31">
        <v>5.0</v>
      </c>
      <c r="DA107" s="31">
        <v>5.0</v>
      </c>
      <c r="DB107" s="41" t="s">
        <v>139</v>
      </c>
      <c r="DC107" s="27" t="s">
        <v>139</v>
      </c>
      <c r="DD107" s="16">
        <f t="shared" si="67"/>
        <v>17</v>
      </c>
      <c r="DE107" s="27" t="s">
        <v>136</v>
      </c>
      <c r="DF107" s="29">
        <v>4.0</v>
      </c>
      <c r="DG107" s="29">
        <v>5.0</v>
      </c>
      <c r="DH107" s="29">
        <v>4.0</v>
      </c>
      <c r="DI107" s="27" t="s">
        <v>138</v>
      </c>
      <c r="DJ107" s="29">
        <v>4.0</v>
      </c>
      <c r="DK107" s="16">
        <f t="shared" si="68"/>
        <v>26</v>
      </c>
      <c r="DL107" s="27" t="s">
        <v>138</v>
      </c>
      <c r="DM107" s="29">
        <v>4.0</v>
      </c>
      <c r="DN107" s="27" t="s">
        <v>136</v>
      </c>
      <c r="DO107" s="27" t="s">
        <v>138</v>
      </c>
      <c r="DP107" s="29">
        <v>3.0</v>
      </c>
      <c r="DQ107" s="16">
        <f t="shared" si="69"/>
        <v>21</v>
      </c>
      <c r="DR107" s="27" t="s">
        <v>139</v>
      </c>
      <c r="DS107" s="27" t="s">
        <v>140</v>
      </c>
      <c r="DT107" s="27" t="s">
        <v>140</v>
      </c>
      <c r="DU107" s="27" t="s">
        <v>139</v>
      </c>
      <c r="DV107" s="27" t="s">
        <v>138</v>
      </c>
      <c r="DW107" s="25">
        <f t="shared" si="70"/>
        <v>11</v>
      </c>
      <c r="DX107" s="27" t="s">
        <v>137</v>
      </c>
      <c r="DY107" s="27" t="s">
        <v>138</v>
      </c>
      <c r="DZ107" s="27" t="s">
        <v>136</v>
      </c>
      <c r="EA107" s="27" t="s">
        <v>138</v>
      </c>
      <c r="EB107" s="27" t="s">
        <v>136</v>
      </c>
      <c r="EC107" s="21">
        <f t="shared" ref="EC107:EC110" si="78">DX107+DY107+DZ107+EA107+EB107</f>
        <v>21</v>
      </c>
      <c r="ED107" s="16">
        <f t="shared" si="71"/>
        <v>104</v>
      </c>
    </row>
    <row r="108" ht="15.75" customHeight="1">
      <c r="A108" s="36" t="s">
        <v>125</v>
      </c>
      <c r="B108" s="16">
        <f t="shared" si="1"/>
        <v>1</v>
      </c>
      <c r="C108" s="17" t="s">
        <v>37</v>
      </c>
      <c r="D108" s="35">
        <v>23.0</v>
      </c>
      <c r="E108" s="16">
        <f t="shared" si="2"/>
        <v>0</v>
      </c>
      <c r="F108" s="16">
        <f t="shared" si="72"/>
        <v>1</v>
      </c>
      <c r="G108" s="16">
        <f t="shared" si="3"/>
        <v>0</v>
      </c>
      <c r="H108" s="16">
        <f t="shared" si="4"/>
        <v>0</v>
      </c>
      <c r="I108" s="35" t="s">
        <v>158</v>
      </c>
      <c r="J108" s="16">
        <f t="shared" si="5"/>
        <v>0</v>
      </c>
      <c r="K108" s="16">
        <f t="shared" si="6"/>
        <v>0</v>
      </c>
      <c r="L108" s="16">
        <f t="shared" si="7"/>
        <v>0</v>
      </c>
      <c r="M108" s="16">
        <f t="shared" si="8"/>
        <v>0</v>
      </c>
      <c r="N108" s="16">
        <f t="shared" si="9"/>
        <v>1</v>
      </c>
      <c r="O108" s="36">
        <v>15000.0</v>
      </c>
      <c r="P108" s="21">
        <f t="shared" si="10"/>
        <v>0</v>
      </c>
      <c r="Q108" s="21">
        <f t="shared" si="11"/>
        <v>1</v>
      </c>
      <c r="R108" s="21">
        <f t="shared" si="12"/>
        <v>0</v>
      </c>
      <c r="S108" s="21">
        <f t="shared" si="13"/>
        <v>0</v>
      </c>
      <c r="T108" s="37" t="s">
        <v>159</v>
      </c>
      <c r="U108" s="21">
        <f t="shared" si="14"/>
        <v>0</v>
      </c>
      <c r="V108" s="37">
        <v>0.0</v>
      </c>
      <c r="W108" s="37">
        <v>0.0</v>
      </c>
      <c r="X108" s="37">
        <v>0.0</v>
      </c>
      <c r="Y108" s="37" t="s">
        <v>26</v>
      </c>
      <c r="Z108" s="21">
        <f t="shared" si="15"/>
        <v>0</v>
      </c>
      <c r="AA108" s="21">
        <f t="shared" si="16"/>
        <v>1</v>
      </c>
      <c r="AB108" s="21">
        <f t="shared" si="17"/>
        <v>0</v>
      </c>
      <c r="AC108" s="21">
        <f t="shared" si="18"/>
        <v>0</v>
      </c>
      <c r="AD108" s="21">
        <f t="shared" si="19"/>
        <v>0</v>
      </c>
      <c r="AE108" s="36" t="s">
        <v>161</v>
      </c>
      <c r="AF108" s="21">
        <f t="shared" si="20"/>
        <v>0</v>
      </c>
      <c r="AG108" s="21">
        <f t="shared" si="21"/>
        <v>0</v>
      </c>
      <c r="AH108" s="21">
        <f t="shared" si="22"/>
        <v>0</v>
      </c>
      <c r="AI108" s="21">
        <f t="shared" si="23"/>
        <v>1</v>
      </c>
      <c r="AJ108" s="27" t="s">
        <v>129</v>
      </c>
      <c r="AK108" s="21">
        <f t="shared" si="24"/>
        <v>0</v>
      </c>
      <c r="AL108" s="21">
        <f t="shared" si="25"/>
        <v>1</v>
      </c>
      <c r="AM108" s="21">
        <f t="shared" si="26"/>
        <v>0</v>
      </c>
      <c r="AN108" s="21">
        <f t="shared" si="27"/>
        <v>0</v>
      </c>
      <c r="AO108" s="27" t="s">
        <v>37</v>
      </c>
      <c r="AP108" s="21">
        <f t="shared" si="28"/>
        <v>1</v>
      </c>
      <c r="AQ108" s="21">
        <f t="shared" si="29"/>
        <v>0</v>
      </c>
      <c r="AR108" s="21">
        <f t="shared" si="30"/>
        <v>0</v>
      </c>
      <c r="AS108" s="21">
        <f t="shared" si="31"/>
        <v>0</v>
      </c>
      <c r="AT108" s="21">
        <f t="shared" si="32"/>
        <v>0</v>
      </c>
      <c r="AU108" s="21">
        <f t="shared" si="73"/>
        <v>0</v>
      </c>
      <c r="AV108" s="27" t="s">
        <v>45</v>
      </c>
      <c r="AW108" s="21">
        <f t="shared" si="33"/>
        <v>0</v>
      </c>
      <c r="AX108" s="21">
        <f t="shared" si="34"/>
        <v>0</v>
      </c>
      <c r="AY108" s="21">
        <f t="shared" si="35"/>
        <v>1</v>
      </c>
      <c r="AZ108" s="21">
        <f t="shared" si="36"/>
        <v>0</v>
      </c>
      <c r="BA108" s="38" t="s">
        <v>131</v>
      </c>
      <c r="BB108" s="21">
        <f t="shared" si="37"/>
        <v>1</v>
      </c>
      <c r="BC108" s="21">
        <f t="shared" si="38"/>
        <v>0</v>
      </c>
      <c r="BD108" s="21">
        <f t="shared" si="39"/>
        <v>0</v>
      </c>
      <c r="BE108" s="21">
        <f t="shared" si="40"/>
        <v>0</v>
      </c>
      <c r="BF108" s="27" t="s">
        <v>150</v>
      </c>
      <c r="BG108" s="21">
        <f t="shared" si="41"/>
        <v>0</v>
      </c>
      <c r="BH108" s="21">
        <f t="shared" si="42"/>
        <v>0</v>
      </c>
      <c r="BI108" s="21">
        <f t="shared" si="43"/>
        <v>1</v>
      </c>
      <c r="BJ108" s="29">
        <v>800.0</v>
      </c>
      <c r="BK108" s="21">
        <f t="shared" si="44"/>
        <v>1</v>
      </c>
      <c r="BL108" s="21">
        <f t="shared" si="45"/>
        <v>0</v>
      </c>
      <c r="BM108" s="21">
        <f t="shared" si="46"/>
        <v>0</v>
      </c>
      <c r="BN108" s="29" t="s">
        <v>132</v>
      </c>
      <c r="BO108" s="21">
        <f t="shared" si="47"/>
        <v>0</v>
      </c>
      <c r="BP108" s="21">
        <f t="shared" si="48"/>
        <v>0</v>
      </c>
      <c r="BQ108" s="21">
        <f t="shared" si="49"/>
        <v>1</v>
      </c>
      <c r="BR108" s="21">
        <f t="shared" si="50"/>
        <v>0</v>
      </c>
      <c r="BS108" s="21">
        <f t="shared" si="51"/>
        <v>0</v>
      </c>
      <c r="BT108" s="29">
        <v>0.0</v>
      </c>
      <c r="BU108" s="29">
        <v>0.0</v>
      </c>
      <c r="BV108" s="29">
        <v>0.0</v>
      </c>
      <c r="BW108" s="29">
        <v>0.0</v>
      </c>
      <c r="BX108" s="29">
        <v>0.0</v>
      </c>
      <c r="BY108" s="29">
        <v>1.0</v>
      </c>
      <c r="BZ108" s="29">
        <v>0.0</v>
      </c>
      <c r="CA108" s="29">
        <v>0.0</v>
      </c>
      <c r="CB108" s="29">
        <v>1.0</v>
      </c>
      <c r="CC108" s="27" t="s">
        <v>164</v>
      </c>
      <c r="CD108" s="21">
        <f t="shared" si="52"/>
        <v>0</v>
      </c>
      <c r="CE108" s="21">
        <f t="shared" si="53"/>
        <v>0</v>
      </c>
      <c r="CF108" s="21">
        <f t="shared" si="54"/>
        <v>1</v>
      </c>
      <c r="CG108" s="21">
        <f t="shared" si="55"/>
        <v>0</v>
      </c>
      <c r="CH108" s="21">
        <f t="shared" si="56"/>
        <v>0</v>
      </c>
      <c r="CI108" s="27" t="s">
        <v>80</v>
      </c>
      <c r="CJ108" s="21">
        <f t="shared" si="57"/>
        <v>1</v>
      </c>
      <c r="CK108" s="21">
        <f t="shared" si="58"/>
        <v>0</v>
      </c>
      <c r="CL108" s="21">
        <f t="shared" si="59"/>
        <v>0</v>
      </c>
      <c r="CM108" s="21">
        <f t="shared" si="60"/>
        <v>0</v>
      </c>
      <c r="CN108" s="27" t="s">
        <v>170</v>
      </c>
      <c r="CO108" s="21">
        <f t="shared" si="61"/>
        <v>0</v>
      </c>
      <c r="CP108" s="21">
        <f t="shared" si="62"/>
        <v>1</v>
      </c>
      <c r="CQ108" s="21">
        <f t="shared" si="63"/>
        <v>0</v>
      </c>
      <c r="CR108" s="21">
        <f t="shared" si="64"/>
        <v>0</v>
      </c>
      <c r="CS108" s="21">
        <f t="shared" si="65"/>
        <v>0</v>
      </c>
      <c r="CT108" s="29">
        <v>3.0</v>
      </c>
      <c r="CU108" s="29">
        <v>2.0</v>
      </c>
      <c r="CV108" s="27" t="s">
        <v>139</v>
      </c>
      <c r="CW108" s="29">
        <v>2.0</v>
      </c>
      <c r="CX108" s="16">
        <f t="shared" si="66"/>
        <v>9</v>
      </c>
      <c r="CY108" s="27">
        <v>3.0</v>
      </c>
      <c r="CZ108" s="31">
        <v>5.0</v>
      </c>
      <c r="DA108" s="41" t="s">
        <v>139</v>
      </c>
      <c r="DB108" s="41">
        <v>2.0</v>
      </c>
      <c r="DC108" s="27" t="s">
        <v>137</v>
      </c>
      <c r="DD108" s="16">
        <f t="shared" si="67"/>
        <v>15</v>
      </c>
      <c r="DE108" s="27" t="s">
        <v>138</v>
      </c>
      <c r="DF108" s="27" t="s">
        <v>136</v>
      </c>
      <c r="DG108" s="27" t="s">
        <v>137</v>
      </c>
      <c r="DH108" s="29">
        <v>4.0</v>
      </c>
      <c r="DI108" s="29">
        <v>4.0</v>
      </c>
      <c r="DJ108" s="27" t="s">
        <v>138</v>
      </c>
      <c r="DK108" s="16">
        <f t="shared" si="68"/>
        <v>25</v>
      </c>
      <c r="DL108" s="29">
        <v>3.0</v>
      </c>
      <c r="DM108" s="29">
        <v>3.0</v>
      </c>
      <c r="DN108" s="29">
        <v>3.0</v>
      </c>
      <c r="DO108" s="29">
        <v>3.0</v>
      </c>
      <c r="DP108" s="29">
        <v>3.0</v>
      </c>
      <c r="DQ108" s="16">
        <f t="shared" si="69"/>
        <v>15</v>
      </c>
      <c r="DR108" s="27" t="s">
        <v>136</v>
      </c>
      <c r="DS108" s="27" t="s">
        <v>140</v>
      </c>
      <c r="DT108" s="27" t="s">
        <v>139</v>
      </c>
      <c r="DU108" s="27" t="s">
        <v>139</v>
      </c>
      <c r="DV108" s="27" t="s">
        <v>138</v>
      </c>
      <c r="DW108" s="25">
        <f t="shared" si="70"/>
        <v>14</v>
      </c>
      <c r="DX108" s="27" t="s">
        <v>137</v>
      </c>
      <c r="DY108" s="27" t="s">
        <v>136</v>
      </c>
      <c r="DZ108" s="27" t="s">
        <v>139</v>
      </c>
      <c r="EA108" s="27" t="s">
        <v>139</v>
      </c>
      <c r="EB108" s="27" t="s">
        <v>137</v>
      </c>
      <c r="EC108" s="21">
        <f t="shared" si="78"/>
        <v>14</v>
      </c>
      <c r="ED108" s="16">
        <f t="shared" si="71"/>
        <v>92</v>
      </c>
    </row>
    <row r="109" ht="15.75" customHeight="1">
      <c r="A109" s="36" t="s">
        <v>125</v>
      </c>
      <c r="B109" s="16">
        <f t="shared" si="1"/>
        <v>1</v>
      </c>
      <c r="C109" s="17" t="s">
        <v>37</v>
      </c>
      <c r="D109" s="35">
        <v>27.0</v>
      </c>
      <c r="E109" s="16">
        <f t="shared" si="2"/>
        <v>0</v>
      </c>
      <c r="F109" s="16">
        <f t="shared" si="72"/>
        <v>1</v>
      </c>
      <c r="G109" s="16">
        <f t="shared" si="3"/>
        <v>0</v>
      </c>
      <c r="H109" s="16">
        <f t="shared" si="4"/>
        <v>0</v>
      </c>
      <c r="I109" s="35" t="s">
        <v>158</v>
      </c>
      <c r="J109" s="16">
        <f t="shared" si="5"/>
        <v>0</v>
      </c>
      <c r="K109" s="16">
        <f t="shared" si="6"/>
        <v>0</v>
      </c>
      <c r="L109" s="16">
        <f t="shared" si="7"/>
        <v>0</v>
      </c>
      <c r="M109" s="16">
        <f t="shared" si="8"/>
        <v>0</v>
      </c>
      <c r="N109" s="16">
        <f t="shared" si="9"/>
        <v>1</v>
      </c>
      <c r="O109" s="36">
        <v>20000.0</v>
      </c>
      <c r="P109" s="21">
        <f t="shared" si="10"/>
        <v>0</v>
      </c>
      <c r="Q109" s="21">
        <f t="shared" si="11"/>
        <v>1</v>
      </c>
      <c r="R109" s="21">
        <f t="shared" si="12"/>
        <v>0</v>
      </c>
      <c r="S109" s="21">
        <f t="shared" si="13"/>
        <v>0</v>
      </c>
      <c r="T109" s="37" t="s">
        <v>159</v>
      </c>
      <c r="U109" s="21">
        <f t="shared" si="14"/>
        <v>0</v>
      </c>
      <c r="V109" s="37">
        <v>0.0</v>
      </c>
      <c r="W109" s="37">
        <v>0.0</v>
      </c>
      <c r="X109" s="37">
        <v>0.0</v>
      </c>
      <c r="Y109" s="37" t="s">
        <v>26</v>
      </c>
      <c r="Z109" s="21">
        <f t="shared" si="15"/>
        <v>0</v>
      </c>
      <c r="AA109" s="21">
        <f t="shared" si="16"/>
        <v>1</v>
      </c>
      <c r="AB109" s="21">
        <f t="shared" si="17"/>
        <v>0</v>
      </c>
      <c r="AC109" s="21">
        <f t="shared" si="18"/>
        <v>0</v>
      </c>
      <c r="AD109" s="21">
        <f t="shared" si="19"/>
        <v>0</v>
      </c>
      <c r="AE109" s="36" t="s">
        <v>31</v>
      </c>
      <c r="AF109" s="21">
        <f t="shared" si="20"/>
        <v>1</v>
      </c>
      <c r="AG109" s="21">
        <f t="shared" si="21"/>
        <v>0</v>
      </c>
      <c r="AH109" s="21">
        <f t="shared" si="22"/>
        <v>0</v>
      </c>
      <c r="AI109" s="21">
        <f t="shared" si="23"/>
        <v>0</v>
      </c>
      <c r="AJ109" s="36" t="s">
        <v>171</v>
      </c>
      <c r="AK109" s="21">
        <f t="shared" si="24"/>
        <v>0</v>
      </c>
      <c r="AL109" s="21">
        <f t="shared" si="25"/>
        <v>0</v>
      </c>
      <c r="AM109" s="21">
        <f t="shared" si="26"/>
        <v>0</v>
      </c>
      <c r="AN109" s="21">
        <f t="shared" si="27"/>
        <v>1</v>
      </c>
      <c r="AO109" s="27" t="s">
        <v>37</v>
      </c>
      <c r="AP109" s="21">
        <f t="shared" si="28"/>
        <v>1</v>
      </c>
      <c r="AQ109" s="21">
        <f t="shared" si="29"/>
        <v>0</v>
      </c>
      <c r="AR109" s="21">
        <f t="shared" si="30"/>
        <v>0</v>
      </c>
      <c r="AS109" s="21">
        <f t="shared" si="31"/>
        <v>0</v>
      </c>
      <c r="AT109" s="21">
        <f t="shared" si="32"/>
        <v>0</v>
      </c>
      <c r="AU109" s="21">
        <f t="shared" si="73"/>
        <v>0</v>
      </c>
      <c r="AV109" s="27" t="s">
        <v>130</v>
      </c>
      <c r="AW109" s="21">
        <f t="shared" si="33"/>
        <v>1</v>
      </c>
      <c r="AX109" s="21">
        <f t="shared" si="34"/>
        <v>0</v>
      </c>
      <c r="AY109" s="21">
        <f t="shared" si="35"/>
        <v>0</v>
      </c>
      <c r="AZ109" s="21">
        <f t="shared" si="36"/>
        <v>0</v>
      </c>
      <c r="BA109" s="38" t="s">
        <v>175</v>
      </c>
      <c r="BB109" s="21">
        <f t="shared" si="37"/>
        <v>0</v>
      </c>
      <c r="BC109" s="21">
        <f t="shared" si="38"/>
        <v>0</v>
      </c>
      <c r="BD109" s="21">
        <f t="shared" si="39"/>
        <v>0</v>
      </c>
      <c r="BE109" s="21">
        <f t="shared" si="40"/>
        <v>1</v>
      </c>
      <c r="BF109" s="27" t="s">
        <v>136</v>
      </c>
      <c r="BG109" s="21">
        <f t="shared" si="41"/>
        <v>0</v>
      </c>
      <c r="BH109" s="21">
        <f t="shared" si="42"/>
        <v>0</v>
      </c>
      <c r="BI109" s="21">
        <f t="shared" si="43"/>
        <v>1</v>
      </c>
      <c r="BJ109" s="29">
        <v>1500.0</v>
      </c>
      <c r="BK109" s="21">
        <f t="shared" si="44"/>
        <v>0</v>
      </c>
      <c r="BL109" s="21">
        <f t="shared" si="45"/>
        <v>1</v>
      </c>
      <c r="BM109" s="21">
        <f t="shared" si="46"/>
        <v>0</v>
      </c>
      <c r="BN109" s="27" t="s">
        <v>151</v>
      </c>
      <c r="BO109" s="21">
        <f t="shared" si="47"/>
        <v>0</v>
      </c>
      <c r="BP109" s="21">
        <f t="shared" si="48"/>
        <v>1</v>
      </c>
      <c r="BQ109" s="21">
        <f t="shared" si="49"/>
        <v>0</v>
      </c>
      <c r="BR109" s="21">
        <f t="shared" si="50"/>
        <v>0</v>
      </c>
      <c r="BS109" s="21">
        <f t="shared" si="51"/>
        <v>0</v>
      </c>
      <c r="BT109" s="29">
        <v>0.0</v>
      </c>
      <c r="BU109" s="29">
        <v>0.0</v>
      </c>
      <c r="BV109" s="29">
        <v>1.0</v>
      </c>
      <c r="BW109" s="29">
        <v>1.0</v>
      </c>
      <c r="BX109" s="29">
        <v>1.0</v>
      </c>
      <c r="BY109" s="29">
        <v>1.0</v>
      </c>
      <c r="BZ109" s="29">
        <v>1.0</v>
      </c>
      <c r="CA109" s="29">
        <v>0.0</v>
      </c>
      <c r="CB109" s="29">
        <v>1.0</v>
      </c>
      <c r="CC109" s="27" t="s">
        <v>168</v>
      </c>
      <c r="CD109" s="21">
        <f t="shared" si="52"/>
        <v>1</v>
      </c>
      <c r="CE109" s="21">
        <f t="shared" si="53"/>
        <v>0</v>
      </c>
      <c r="CF109" s="21">
        <f t="shared" si="54"/>
        <v>0</v>
      </c>
      <c r="CG109" s="21">
        <f t="shared" si="55"/>
        <v>0</v>
      </c>
      <c r="CH109" s="21">
        <f t="shared" si="56"/>
        <v>0</v>
      </c>
      <c r="CI109" s="27" t="s">
        <v>157</v>
      </c>
      <c r="CJ109" s="21">
        <f t="shared" si="57"/>
        <v>0</v>
      </c>
      <c r="CK109" s="21">
        <f t="shared" si="58"/>
        <v>1</v>
      </c>
      <c r="CL109" s="21">
        <f t="shared" si="59"/>
        <v>0</v>
      </c>
      <c r="CM109" s="21">
        <f t="shared" si="60"/>
        <v>0</v>
      </c>
      <c r="CN109" s="27" t="s">
        <v>173</v>
      </c>
      <c r="CO109" s="21">
        <f t="shared" si="61"/>
        <v>0</v>
      </c>
      <c r="CP109" s="21">
        <f t="shared" si="62"/>
        <v>0</v>
      </c>
      <c r="CQ109" s="21">
        <f t="shared" si="63"/>
        <v>1</v>
      </c>
      <c r="CR109" s="21">
        <f t="shared" si="64"/>
        <v>0</v>
      </c>
      <c r="CS109" s="21">
        <f t="shared" si="65"/>
        <v>0</v>
      </c>
      <c r="CT109" s="29">
        <v>2.0</v>
      </c>
      <c r="CU109" s="27" t="s">
        <v>139</v>
      </c>
      <c r="CV109" s="29">
        <v>1.0</v>
      </c>
      <c r="CW109" s="27" t="s">
        <v>140</v>
      </c>
      <c r="CX109" s="16">
        <f t="shared" si="66"/>
        <v>6</v>
      </c>
      <c r="CY109" s="29">
        <v>5.0</v>
      </c>
      <c r="CZ109" s="31">
        <v>5.0</v>
      </c>
      <c r="DA109" s="31">
        <v>5.0</v>
      </c>
      <c r="DB109" s="41" t="s">
        <v>140</v>
      </c>
      <c r="DC109" s="27" t="s">
        <v>136</v>
      </c>
      <c r="DD109" s="16">
        <f t="shared" si="67"/>
        <v>20</v>
      </c>
      <c r="DE109" s="29">
        <v>5.0</v>
      </c>
      <c r="DF109" s="29">
        <v>4.0</v>
      </c>
      <c r="DG109" s="29">
        <v>4.0</v>
      </c>
      <c r="DH109" s="27">
        <v>4.0</v>
      </c>
      <c r="DI109" s="27" t="s">
        <v>140</v>
      </c>
      <c r="DJ109" s="27" t="s">
        <v>139</v>
      </c>
      <c r="DK109" s="16">
        <f t="shared" si="68"/>
        <v>20</v>
      </c>
      <c r="DL109" s="29">
        <v>3.0</v>
      </c>
      <c r="DM109" s="29">
        <v>3.0</v>
      </c>
      <c r="DN109" s="29">
        <v>3.0</v>
      </c>
      <c r="DO109" s="27" t="s">
        <v>137</v>
      </c>
      <c r="DP109" s="27" t="s">
        <v>137</v>
      </c>
      <c r="DQ109" s="16">
        <f t="shared" si="69"/>
        <v>15</v>
      </c>
      <c r="DR109" s="27" t="s">
        <v>139</v>
      </c>
      <c r="DS109" s="27" t="s">
        <v>136</v>
      </c>
      <c r="DT109" s="27" t="s">
        <v>136</v>
      </c>
      <c r="DU109" s="27" t="s">
        <v>138</v>
      </c>
      <c r="DV109" s="27" t="s">
        <v>138</v>
      </c>
      <c r="DW109" s="25">
        <f t="shared" si="70"/>
        <v>20</v>
      </c>
      <c r="DX109" s="27" t="s">
        <v>138</v>
      </c>
      <c r="DY109" s="27" t="s">
        <v>137</v>
      </c>
      <c r="DZ109" s="27" t="s">
        <v>138</v>
      </c>
      <c r="EA109" s="29">
        <v>4.0</v>
      </c>
      <c r="EB109" s="27" t="s">
        <v>137</v>
      </c>
      <c r="EC109" s="21">
        <f t="shared" si="78"/>
        <v>20</v>
      </c>
      <c r="ED109" s="16">
        <f t="shared" si="71"/>
        <v>101</v>
      </c>
    </row>
    <row r="110" ht="15.75" customHeight="1">
      <c r="A110" s="36" t="s">
        <v>125</v>
      </c>
      <c r="B110" s="16">
        <f t="shared" si="1"/>
        <v>1</v>
      </c>
      <c r="C110" s="17" t="s">
        <v>37</v>
      </c>
      <c r="D110" s="35">
        <v>34.0</v>
      </c>
      <c r="E110" s="16">
        <f t="shared" si="2"/>
        <v>0</v>
      </c>
      <c r="F110" s="16">
        <f t="shared" si="72"/>
        <v>1</v>
      </c>
      <c r="G110" s="16">
        <f t="shared" si="3"/>
        <v>0</v>
      </c>
      <c r="H110" s="16">
        <f t="shared" si="4"/>
        <v>0</v>
      </c>
      <c r="I110" s="35" t="s">
        <v>158</v>
      </c>
      <c r="J110" s="16">
        <f t="shared" si="5"/>
        <v>0</v>
      </c>
      <c r="K110" s="16">
        <f t="shared" si="6"/>
        <v>0</v>
      </c>
      <c r="L110" s="16">
        <f t="shared" si="7"/>
        <v>0</v>
      </c>
      <c r="M110" s="16">
        <f t="shared" si="8"/>
        <v>0</v>
      </c>
      <c r="N110" s="16">
        <f t="shared" si="9"/>
        <v>1</v>
      </c>
      <c r="O110" s="36">
        <v>35000.0</v>
      </c>
      <c r="P110" s="21">
        <f t="shared" si="10"/>
        <v>0</v>
      </c>
      <c r="Q110" s="21">
        <f t="shared" si="11"/>
        <v>0</v>
      </c>
      <c r="R110" s="21">
        <f t="shared" si="12"/>
        <v>1</v>
      </c>
      <c r="S110" s="21">
        <f t="shared" si="13"/>
        <v>0</v>
      </c>
      <c r="T110" s="37" t="s">
        <v>159</v>
      </c>
      <c r="U110" s="21">
        <f t="shared" si="14"/>
        <v>0</v>
      </c>
      <c r="V110" s="37">
        <v>0.0</v>
      </c>
      <c r="W110" s="37">
        <v>0.0</v>
      </c>
      <c r="X110" s="37">
        <v>0.0</v>
      </c>
      <c r="Y110" s="37" t="s">
        <v>26</v>
      </c>
      <c r="Z110" s="21">
        <f t="shared" si="15"/>
        <v>0</v>
      </c>
      <c r="AA110" s="21">
        <f t="shared" si="16"/>
        <v>1</v>
      </c>
      <c r="AB110" s="21">
        <f t="shared" si="17"/>
        <v>0</v>
      </c>
      <c r="AC110" s="21">
        <f t="shared" si="18"/>
        <v>0</v>
      </c>
      <c r="AD110" s="21">
        <f t="shared" si="19"/>
        <v>0</v>
      </c>
      <c r="AE110" s="36" t="s">
        <v>31</v>
      </c>
      <c r="AF110" s="21">
        <f t="shared" si="20"/>
        <v>1</v>
      </c>
      <c r="AG110" s="21">
        <f t="shared" si="21"/>
        <v>0</v>
      </c>
      <c r="AH110" s="21">
        <f t="shared" si="22"/>
        <v>0</v>
      </c>
      <c r="AI110" s="21">
        <f t="shared" si="23"/>
        <v>0</v>
      </c>
      <c r="AJ110" s="27" t="s">
        <v>129</v>
      </c>
      <c r="AK110" s="21">
        <f t="shared" si="24"/>
        <v>0</v>
      </c>
      <c r="AL110" s="21">
        <f t="shared" si="25"/>
        <v>1</v>
      </c>
      <c r="AM110" s="21">
        <f t="shared" si="26"/>
        <v>0</v>
      </c>
      <c r="AN110" s="21">
        <f t="shared" si="27"/>
        <v>0</v>
      </c>
      <c r="AO110" s="27" t="s">
        <v>37</v>
      </c>
      <c r="AP110" s="21">
        <f t="shared" si="28"/>
        <v>1</v>
      </c>
      <c r="AQ110" s="21">
        <f t="shared" si="29"/>
        <v>0</v>
      </c>
      <c r="AR110" s="21">
        <f t="shared" si="30"/>
        <v>0</v>
      </c>
      <c r="AS110" s="21">
        <f t="shared" si="31"/>
        <v>0</v>
      </c>
      <c r="AT110" s="21">
        <f t="shared" si="32"/>
        <v>0</v>
      </c>
      <c r="AU110" s="21">
        <f t="shared" si="73"/>
        <v>0</v>
      </c>
      <c r="AV110" s="27" t="s">
        <v>130</v>
      </c>
      <c r="AW110" s="21">
        <f t="shared" si="33"/>
        <v>1</v>
      </c>
      <c r="AX110" s="21">
        <f t="shared" si="34"/>
        <v>0</v>
      </c>
      <c r="AY110" s="21">
        <f t="shared" si="35"/>
        <v>0</v>
      </c>
      <c r="AZ110" s="21">
        <f t="shared" si="36"/>
        <v>0</v>
      </c>
      <c r="BA110" s="38" t="s">
        <v>186</v>
      </c>
      <c r="BB110" s="21">
        <f t="shared" si="37"/>
        <v>0</v>
      </c>
      <c r="BC110" s="21">
        <f t="shared" si="38"/>
        <v>0</v>
      </c>
      <c r="BD110" s="21">
        <f t="shared" si="39"/>
        <v>0</v>
      </c>
      <c r="BE110" s="21">
        <f t="shared" si="40"/>
        <v>1</v>
      </c>
      <c r="BF110" s="27" t="s">
        <v>138</v>
      </c>
      <c r="BG110" s="21">
        <f t="shared" si="41"/>
        <v>0</v>
      </c>
      <c r="BH110" s="21">
        <f t="shared" si="42"/>
        <v>0</v>
      </c>
      <c r="BI110" s="21">
        <f t="shared" si="43"/>
        <v>1</v>
      </c>
      <c r="BJ110" s="29">
        <v>1500.0</v>
      </c>
      <c r="BK110" s="21">
        <f t="shared" si="44"/>
        <v>0</v>
      </c>
      <c r="BL110" s="21">
        <f t="shared" si="45"/>
        <v>1</v>
      </c>
      <c r="BM110" s="21">
        <f t="shared" si="46"/>
        <v>0</v>
      </c>
      <c r="BN110" s="29" t="s">
        <v>156</v>
      </c>
      <c r="BO110" s="21">
        <f t="shared" si="47"/>
        <v>0</v>
      </c>
      <c r="BP110" s="21">
        <f t="shared" si="48"/>
        <v>0</v>
      </c>
      <c r="BQ110" s="21">
        <f t="shared" si="49"/>
        <v>0</v>
      </c>
      <c r="BR110" s="21">
        <f t="shared" si="50"/>
        <v>1</v>
      </c>
      <c r="BS110" s="21">
        <f t="shared" si="51"/>
        <v>0</v>
      </c>
      <c r="BT110" s="29">
        <v>1.0</v>
      </c>
      <c r="BU110" s="29">
        <v>0.0</v>
      </c>
      <c r="BV110" s="29">
        <v>0.0</v>
      </c>
      <c r="BW110" s="29">
        <v>0.0</v>
      </c>
      <c r="BX110" s="29">
        <v>0.0</v>
      </c>
      <c r="BY110" s="29">
        <v>0.0</v>
      </c>
      <c r="BZ110" s="29">
        <v>0.0</v>
      </c>
      <c r="CA110" s="29">
        <v>0.0</v>
      </c>
      <c r="CB110" s="29">
        <v>1.0</v>
      </c>
      <c r="CC110" s="27" t="s">
        <v>176</v>
      </c>
      <c r="CD110" s="21">
        <f t="shared" si="52"/>
        <v>0</v>
      </c>
      <c r="CE110" s="21">
        <f t="shared" si="53"/>
        <v>0</v>
      </c>
      <c r="CF110" s="21">
        <f t="shared" si="54"/>
        <v>0</v>
      </c>
      <c r="CG110" s="21">
        <f t="shared" si="55"/>
        <v>1</v>
      </c>
      <c r="CH110" s="21">
        <f t="shared" si="56"/>
        <v>0</v>
      </c>
      <c r="CI110" s="27" t="s">
        <v>177</v>
      </c>
      <c r="CJ110" s="21">
        <f t="shared" si="57"/>
        <v>1</v>
      </c>
      <c r="CK110" s="21">
        <f t="shared" si="58"/>
        <v>0</v>
      </c>
      <c r="CL110" s="21">
        <f t="shared" si="59"/>
        <v>0</v>
      </c>
      <c r="CM110" s="21">
        <f t="shared" si="60"/>
        <v>0</v>
      </c>
      <c r="CN110" s="27" t="s">
        <v>178</v>
      </c>
      <c r="CO110" s="21">
        <f t="shared" si="61"/>
        <v>0</v>
      </c>
      <c r="CP110" s="21">
        <f t="shared" si="62"/>
        <v>0</v>
      </c>
      <c r="CQ110" s="21">
        <f t="shared" si="63"/>
        <v>0</v>
      </c>
      <c r="CR110" s="21">
        <f t="shared" si="64"/>
        <v>1</v>
      </c>
      <c r="CS110" s="21">
        <f t="shared" si="65"/>
        <v>0</v>
      </c>
      <c r="CT110" s="27" t="s">
        <v>139</v>
      </c>
      <c r="CU110" s="29">
        <v>2.0</v>
      </c>
      <c r="CV110" s="27" t="s">
        <v>139</v>
      </c>
      <c r="CW110" s="27" t="s">
        <v>139</v>
      </c>
      <c r="CX110" s="16">
        <f t="shared" si="66"/>
        <v>8</v>
      </c>
      <c r="CY110" s="27" t="s">
        <v>139</v>
      </c>
      <c r="CZ110" s="41">
        <v>2.0</v>
      </c>
      <c r="DA110" s="41" t="s">
        <v>139</v>
      </c>
      <c r="DB110" s="41" t="s">
        <v>139</v>
      </c>
      <c r="DC110" s="29">
        <v>5.0</v>
      </c>
      <c r="DD110" s="16">
        <f t="shared" si="67"/>
        <v>13</v>
      </c>
      <c r="DE110" s="27" t="s">
        <v>136</v>
      </c>
      <c r="DF110" s="27" t="s">
        <v>136</v>
      </c>
      <c r="DG110" s="29">
        <v>4.0</v>
      </c>
      <c r="DH110" s="29">
        <v>4.0</v>
      </c>
      <c r="DI110" s="29">
        <v>5.0</v>
      </c>
      <c r="DJ110" s="29">
        <v>4.0</v>
      </c>
      <c r="DK110" s="16">
        <f t="shared" si="68"/>
        <v>25</v>
      </c>
      <c r="DL110" s="29">
        <v>2.0</v>
      </c>
      <c r="DM110" s="29">
        <v>2.0</v>
      </c>
      <c r="DN110" s="29">
        <v>2.0</v>
      </c>
      <c r="DO110" s="29">
        <v>2.0</v>
      </c>
      <c r="DP110" s="27" t="s">
        <v>139</v>
      </c>
      <c r="DQ110" s="16">
        <f t="shared" si="69"/>
        <v>10</v>
      </c>
      <c r="DR110" s="27" t="s">
        <v>139</v>
      </c>
      <c r="DS110" s="27" t="s">
        <v>136</v>
      </c>
      <c r="DT110" s="27" t="s">
        <v>136</v>
      </c>
      <c r="DU110" s="27" t="s">
        <v>137</v>
      </c>
      <c r="DV110" s="27" t="s">
        <v>138</v>
      </c>
      <c r="DW110" s="25">
        <f t="shared" si="70"/>
        <v>18</v>
      </c>
      <c r="DX110" s="27" t="s">
        <v>136</v>
      </c>
      <c r="DY110" s="27" t="s">
        <v>138</v>
      </c>
      <c r="DZ110" s="27" t="s">
        <v>137</v>
      </c>
      <c r="EA110" s="27" t="s">
        <v>138</v>
      </c>
      <c r="EB110" s="27" t="s">
        <v>136</v>
      </c>
      <c r="EC110" s="21">
        <f t="shared" si="78"/>
        <v>21</v>
      </c>
      <c r="ED110" s="16">
        <f t="shared" si="71"/>
        <v>95</v>
      </c>
    </row>
    <row r="111" ht="15.75" customHeight="1">
      <c r="A111" s="36" t="s">
        <v>125</v>
      </c>
      <c r="B111" s="16">
        <f t="shared" si="1"/>
        <v>1</v>
      </c>
      <c r="C111" s="17" t="s">
        <v>37</v>
      </c>
      <c r="D111" s="35">
        <v>22.0</v>
      </c>
      <c r="E111" s="16">
        <f t="shared" si="2"/>
        <v>0</v>
      </c>
      <c r="F111" s="16">
        <f t="shared" si="72"/>
        <v>1</v>
      </c>
      <c r="G111" s="16">
        <f t="shared" si="3"/>
        <v>0</v>
      </c>
      <c r="H111" s="16">
        <f t="shared" si="4"/>
        <v>0</v>
      </c>
      <c r="I111" s="35" t="s">
        <v>12</v>
      </c>
      <c r="J111" s="16">
        <f t="shared" si="5"/>
        <v>0</v>
      </c>
      <c r="K111" s="16">
        <f t="shared" si="6"/>
        <v>0</v>
      </c>
      <c r="L111" s="16">
        <f t="shared" si="7"/>
        <v>0</v>
      </c>
      <c r="M111" s="16">
        <f t="shared" si="8"/>
        <v>1</v>
      </c>
      <c r="N111" s="16">
        <f t="shared" si="9"/>
        <v>0</v>
      </c>
      <c r="O111" s="36">
        <v>20000.0</v>
      </c>
      <c r="P111" s="21">
        <f t="shared" si="10"/>
        <v>0</v>
      </c>
      <c r="Q111" s="21">
        <f t="shared" si="11"/>
        <v>1</v>
      </c>
      <c r="R111" s="21">
        <f t="shared" si="12"/>
        <v>0</v>
      </c>
      <c r="S111" s="21">
        <f t="shared" si="13"/>
        <v>0</v>
      </c>
      <c r="T111" s="37" t="s">
        <v>159</v>
      </c>
      <c r="U111" s="21">
        <f t="shared" si="14"/>
        <v>0</v>
      </c>
      <c r="V111" s="37">
        <v>0.0</v>
      </c>
      <c r="W111" s="37">
        <v>0.0</v>
      </c>
      <c r="X111" s="37">
        <v>0.0</v>
      </c>
      <c r="Y111" s="37" t="s">
        <v>26</v>
      </c>
      <c r="Z111" s="21">
        <f t="shared" si="15"/>
        <v>0</v>
      </c>
      <c r="AA111" s="21">
        <f t="shared" si="16"/>
        <v>1</v>
      </c>
      <c r="AB111" s="21">
        <f t="shared" si="17"/>
        <v>0</v>
      </c>
      <c r="AC111" s="21">
        <f t="shared" si="18"/>
        <v>0</v>
      </c>
      <c r="AD111" s="21">
        <f t="shared" si="19"/>
        <v>0</v>
      </c>
      <c r="AE111" s="36" t="s">
        <v>32</v>
      </c>
      <c r="AF111" s="21">
        <f t="shared" si="20"/>
        <v>0</v>
      </c>
      <c r="AG111" s="21">
        <f t="shared" si="21"/>
        <v>1</v>
      </c>
      <c r="AH111" s="21">
        <f t="shared" si="22"/>
        <v>0</v>
      </c>
      <c r="AI111" s="21">
        <f t="shared" si="23"/>
        <v>0</v>
      </c>
      <c r="AJ111" s="27" t="s">
        <v>128</v>
      </c>
      <c r="AK111" s="21">
        <f t="shared" si="24"/>
        <v>1</v>
      </c>
      <c r="AL111" s="21">
        <f t="shared" si="25"/>
        <v>0</v>
      </c>
      <c r="AM111" s="21">
        <f t="shared" si="26"/>
        <v>0</v>
      </c>
      <c r="AN111" s="21">
        <f t="shared" si="27"/>
        <v>0</v>
      </c>
      <c r="AO111" s="27" t="s">
        <v>37</v>
      </c>
      <c r="AP111" s="21">
        <f t="shared" si="28"/>
        <v>1</v>
      </c>
      <c r="AQ111" s="21">
        <f t="shared" si="29"/>
        <v>0</v>
      </c>
      <c r="AR111" s="21">
        <f t="shared" si="30"/>
        <v>0</v>
      </c>
      <c r="AS111" s="21">
        <f t="shared" si="31"/>
        <v>0</v>
      </c>
      <c r="AT111" s="21">
        <f t="shared" si="32"/>
        <v>0</v>
      </c>
      <c r="AU111" s="21">
        <f t="shared" si="73"/>
        <v>0</v>
      </c>
      <c r="AV111" s="27" t="s">
        <v>44</v>
      </c>
      <c r="AW111" s="21">
        <f t="shared" si="33"/>
        <v>0</v>
      </c>
      <c r="AX111" s="21">
        <f t="shared" si="34"/>
        <v>1</v>
      </c>
      <c r="AY111" s="21">
        <f t="shared" si="35"/>
        <v>0</v>
      </c>
      <c r="AZ111" s="21">
        <f t="shared" si="36"/>
        <v>0</v>
      </c>
      <c r="BA111" s="38" t="s">
        <v>188</v>
      </c>
      <c r="BB111" s="21">
        <f t="shared" si="37"/>
        <v>0</v>
      </c>
      <c r="BC111" s="21">
        <f t="shared" si="38"/>
        <v>0</v>
      </c>
      <c r="BD111" s="21">
        <f t="shared" si="39"/>
        <v>0</v>
      </c>
      <c r="BE111" s="21">
        <f t="shared" si="40"/>
        <v>1</v>
      </c>
      <c r="BF111" s="27" t="s">
        <v>138</v>
      </c>
      <c r="BG111" s="21">
        <f t="shared" si="41"/>
        <v>0</v>
      </c>
      <c r="BH111" s="21">
        <f t="shared" si="42"/>
        <v>0</v>
      </c>
      <c r="BI111" s="21">
        <f t="shared" si="43"/>
        <v>1</v>
      </c>
      <c r="BJ111" s="27" t="s">
        <v>179</v>
      </c>
      <c r="BK111" s="21">
        <f t="shared" si="44"/>
        <v>0</v>
      </c>
      <c r="BL111" s="21">
        <f t="shared" si="45"/>
        <v>0</v>
      </c>
      <c r="BM111" s="21">
        <f t="shared" si="46"/>
        <v>1</v>
      </c>
      <c r="BN111" s="29" t="s">
        <v>132</v>
      </c>
      <c r="BO111" s="21">
        <f t="shared" si="47"/>
        <v>0</v>
      </c>
      <c r="BP111" s="21">
        <f t="shared" si="48"/>
        <v>0</v>
      </c>
      <c r="BQ111" s="21">
        <f t="shared" si="49"/>
        <v>1</v>
      </c>
      <c r="BR111" s="21">
        <f t="shared" si="50"/>
        <v>0</v>
      </c>
      <c r="BS111" s="21">
        <f t="shared" si="51"/>
        <v>0</v>
      </c>
      <c r="BT111" s="29">
        <v>0.0</v>
      </c>
      <c r="BU111" s="29">
        <v>0.0</v>
      </c>
      <c r="BV111" s="29">
        <v>1.0</v>
      </c>
      <c r="BW111" s="29">
        <v>0.0</v>
      </c>
      <c r="BX111" s="29">
        <v>0.0</v>
      </c>
      <c r="BY111" s="29">
        <v>1.0</v>
      </c>
      <c r="BZ111" s="29">
        <v>1.0</v>
      </c>
      <c r="CA111" s="29">
        <v>0.0</v>
      </c>
      <c r="CB111" s="29">
        <v>0.0</v>
      </c>
      <c r="CC111" s="27" t="s">
        <v>133</v>
      </c>
      <c r="CD111" s="21">
        <f t="shared" si="52"/>
        <v>0</v>
      </c>
      <c r="CE111" s="21">
        <f t="shared" si="53"/>
        <v>1</v>
      </c>
      <c r="CF111" s="21">
        <f t="shared" si="54"/>
        <v>0</v>
      </c>
      <c r="CG111" s="21">
        <f t="shared" si="55"/>
        <v>0</v>
      </c>
      <c r="CH111" s="21">
        <f t="shared" si="56"/>
        <v>0</v>
      </c>
      <c r="CI111" s="27" t="s">
        <v>152</v>
      </c>
      <c r="CJ111" s="21">
        <f t="shared" si="57"/>
        <v>0</v>
      </c>
      <c r="CK111" s="21">
        <f t="shared" si="58"/>
        <v>0</v>
      </c>
      <c r="CL111" s="21">
        <f t="shared" si="59"/>
        <v>0</v>
      </c>
      <c r="CM111" s="21">
        <f t="shared" si="60"/>
        <v>1</v>
      </c>
      <c r="CN111" s="27" t="s">
        <v>135</v>
      </c>
      <c r="CO111" s="21">
        <f t="shared" si="61"/>
        <v>1</v>
      </c>
      <c r="CP111" s="21">
        <f t="shared" si="62"/>
        <v>0</v>
      </c>
      <c r="CQ111" s="21">
        <f t="shared" si="63"/>
        <v>0</v>
      </c>
      <c r="CR111" s="21">
        <f t="shared" si="64"/>
        <v>0</v>
      </c>
      <c r="CS111" s="21">
        <f t="shared" si="65"/>
        <v>0</v>
      </c>
      <c r="CT111" s="29">
        <v>2.0</v>
      </c>
      <c r="CU111" s="29">
        <v>3.0</v>
      </c>
      <c r="CV111" s="27" t="s">
        <v>136</v>
      </c>
      <c r="CW111" s="27" t="s">
        <v>139</v>
      </c>
      <c r="CX111" s="16">
        <f t="shared" si="66"/>
        <v>11</v>
      </c>
      <c r="CY111" s="27">
        <v>2.0</v>
      </c>
      <c r="CZ111" s="41">
        <v>3.0</v>
      </c>
      <c r="DA111" s="41" t="s">
        <v>136</v>
      </c>
      <c r="DB111" s="41" t="s">
        <v>139</v>
      </c>
      <c r="DC111" s="27" t="s">
        <v>139</v>
      </c>
      <c r="DD111" s="16">
        <f t="shared" si="67"/>
        <v>13</v>
      </c>
      <c r="DE111" s="27" t="s">
        <v>138</v>
      </c>
      <c r="DF111" s="27" t="s">
        <v>138</v>
      </c>
      <c r="DG111" s="27" t="s">
        <v>137</v>
      </c>
      <c r="DH111" s="27">
        <v>4.0</v>
      </c>
      <c r="DI111" s="27" t="s">
        <v>137</v>
      </c>
      <c r="DJ111" s="27">
        <v>3.0</v>
      </c>
      <c r="DK111" s="16">
        <f t="shared" si="68"/>
        <v>23</v>
      </c>
      <c r="DL111" s="27" t="s">
        <v>138</v>
      </c>
      <c r="DM111" s="27" t="s">
        <v>136</v>
      </c>
      <c r="DN111" s="27" t="s">
        <v>136</v>
      </c>
      <c r="DO111" s="29">
        <v>4.0</v>
      </c>
      <c r="DP111" s="27" t="s">
        <v>136</v>
      </c>
      <c r="DQ111" s="16">
        <f t="shared" si="69"/>
        <v>21</v>
      </c>
      <c r="DR111" s="27" t="s">
        <v>139</v>
      </c>
      <c r="DS111" s="27" t="s">
        <v>138</v>
      </c>
      <c r="DT111" s="27" t="s">
        <v>136</v>
      </c>
      <c r="DU111" s="27" t="s">
        <v>136</v>
      </c>
      <c r="DV111" s="27" t="s">
        <v>138</v>
      </c>
      <c r="DW111" s="25">
        <f t="shared" si="70"/>
        <v>20</v>
      </c>
      <c r="DX111" s="27" t="s">
        <v>138</v>
      </c>
      <c r="DY111" s="27" t="s">
        <v>139</v>
      </c>
      <c r="DZ111" s="27" t="s">
        <v>139</v>
      </c>
      <c r="EA111" s="27" t="s">
        <v>139</v>
      </c>
      <c r="EB111" s="27" t="s">
        <v>140</v>
      </c>
      <c r="EC111" s="26">
        <v>15.0</v>
      </c>
      <c r="ED111" s="16">
        <f t="shared" si="71"/>
        <v>103</v>
      </c>
    </row>
    <row r="112" ht="15.75" customHeight="1">
      <c r="A112" s="36" t="s">
        <v>125</v>
      </c>
      <c r="B112" s="16">
        <f t="shared" si="1"/>
        <v>1</v>
      </c>
      <c r="C112" s="17" t="s">
        <v>37</v>
      </c>
      <c r="D112" s="35">
        <v>27.0</v>
      </c>
      <c r="E112" s="16">
        <f t="shared" si="2"/>
        <v>0</v>
      </c>
      <c r="F112" s="16">
        <f t="shared" si="72"/>
        <v>1</v>
      </c>
      <c r="G112" s="16">
        <f t="shared" si="3"/>
        <v>0</v>
      </c>
      <c r="H112" s="16">
        <f t="shared" si="4"/>
        <v>0</v>
      </c>
      <c r="I112" s="35" t="s">
        <v>158</v>
      </c>
      <c r="J112" s="16">
        <f t="shared" si="5"/>
        <v>0</v>
      </c>
      <c r="K112" s="16">
        <f t="shared" si="6"/>
        <v>0</v>
      </c>
      <c r="L112" s="16">
        <f t="shared" si="7"/>
        <v>0</v>
      </c>
      <c r="M112" s="16">
        <f t="shared" si="8"/>
        <v>0</v>
      </c>
      <c r="N112" s="16">
        <f t="shared" si="9"/>
        <v>1</v>
      </c>
      <c r="O112" s="36">
        <v>25000.0</v>
      </c>
      <c r="P112" s="21">
        <f t="shared" si="10"/>
        <v>0</v>
      </c>
      <c r="Q112" s="21">
        <f t="shared" si="11"/>
        <v>1</v>
      </c>
      <c r="R112" s="21">
        <f t="shared" si="12"/>
        <v>0</v>
      </c>
      <c r="S112" s="21">
        <f t="shared" si="13"/>
        <v>0</v>
      </c>
      <c r="T112" s="37" t="s">
        <v>159</v>
      </c>
      <c r="U112" s="21">
        <f t="shared" si="14"/>
        <v>0</v>
      </c>
      <c r="V112" s="37">
        <v>0.0</v>
      </c>
      <c r="W112" s="37">
        <v>0.0</v>
      </c>
      <c r="X112" s="37">
        <v>0.0</v>
      </c>
      <c r="Y112" s="37" t="s">
        <v>26</v>
      </c>
      <c r="Z112" s="21">
        <f t="shared" si="15"/>
        <v>0</v>
      </c>
      <c r="AA112" s="21">
        <f t="shared" si="16"/>
        <v>1</v>
      </c>
      <c r="AB112" s="21">
        <f t="shared" si="17"/>
        <v>0</v>
      </c>
      <c r="AC112" s="21">
        <f t="shared" si="18"/>
        <v>0</v>
      </c>
      <c r="AD112" s="21">
        <f t="shared" si="19"/>
        <v>0</v>
      </c>
      <c r="AE112" s="36" t="s">
        <v>31</v>
      </c>
      <c r="AF112" s="21">
        <f t="shared" si="20"/>
        <v>1</v>
      </c>
      <c r="AG112" s="21">
        <f t="shared" si="21"/>
        <v>0</v>
      </c>
      <c r="AH112" s="21">
        <f t="shared" si="22"/>
        <v>0</v>
      </c>
      <c r="AI112" s="21">
        <f t="shared" si="23"/>
        <v>0</v>
      </c>
      <c r="AJ112" s="27" t="s">
        <v>128</v>
      </c>
      <c r="AK112" s="21">
        <f t="shared" si="24"/>
        <v>1</v>
      </c>
      <c r="AL112" s="21">
        <f t="shared" si="25"/>
        <v>0</v>
      </c>
      <c r="AM112" s="21">
        <f t="shared" si="26"/>
        <v>0</v>
      </c>
      <c r="AN112" s="21">
        <f t="shared" si="27"/>
        <v>0</v>
      </c>
      <c r="AO112" s="27" t="s">
        <v>40</v>
      </c>
      <c r="AP112" s="21">
        <f t="shared" si="28"/>
        <v>0</v>
      </c>
      <c r="AQ112" s="21">
        <f t="shared" si="29"/>
        <v>0</v>
      </c>
      <c r="AR112" s="21">
        <f t="shared" si="30"/>
        <v>0</v>
      </c>
      <c r="AS112" s="21">
        <f t="shared" si="31"/>
        <v>1</v>
      </c>
      <c r="AT112" s="21">
        <f t="shared" si="32"/>
        <v>0</v>
      </c>
      <c r="AU112" s="21">
        <f t="shared" si="73"/>
        <v>1</v>
      </c>
      <c r="AV112" s="27" t="s">
        <v>45</v>
      </c>
      <c r="AW112" s="21">
        <f t="shared" si="33"/>
        <v>0</v>
      </c>
      <c r="AX112" s="21">
        <f t="shared" si="34"/>
        <v>0</v>
      </c>
      <c r="AY112" s="21">
        <f t="shared" si="35"/>
        <v>1</v>
      </c>
      <c r="AZ112" s="21">
        <f t="shared" si="36"/>
        <v>0</v>
      </c>
      <c r="BA112" s="38" t="s">
        <v>37</v>
      </c>
      <c r="BB112" s="21">
        <f t="shared" si="37"/>
        <v>0</v>
      </c>
      <c r="BC112" s="21">
        <f t="shared" si="38"/>
        <v>1</v>
      </c>
      <c r="BD112" s="21">
        <f t="shared" si="39"/>
        <v>0</v>
      </c>
      <c r="BE112" s="21">
        <f t="shared" si="40"/>
        <v>0</v>
      </c>
      <c r="BF112" s="27" t="s">
        <v>155</v>
      </c>
      <c r="BG112" s="21">
        <f t="shared" si="41"/>
        <v>0</v>
      </c>
      <c r="BH112" s="21">
        <f t="shared" si="42"/>
        <v>0</v>
      </c>
      <c r="BI112" s="21">
        <f t="shared" si="43"/>
        <v>1</v>
      </c>
      <c r="BJ112" s="29">
        <v>1500.0</v>
      </c>
      <c r="BK112" s="21">
        <f t="shared" si="44"/>
        <v>0</v>
      </c>
      <c r="BL112" s="21">
        <f t="shared" si="45"/>
        <v>1</v>
      </c>
      <c r="BM112" s="21">
        <f t="shared" si="46"/>
        <v>0</v>
      </c>
      <c r="BN112" s="29" t="s">
        <v>132</v>
      </c>
      <c r="BO112" s="21">
        <f t="shared" si="47"/>
        <v>0</v>
      </c>
      <c r="BP112" s="21">
        <f t="shared" si="48"/>
        <v>0</v>
      </c>
      <c r="BQ112" s="21">
        <f t="shared" si="49"/>
        <v>1</v>
      </c>
      <c r="BR112" s="21">
        <f t="shared" si="50"/>
        <v>0</v>
      </c>
      <c r="BS112" s="21">
        <f t="shared" si="51"/>
        <v>0</v>
      </c>
      <c r="BT112" s="29">
        <v>1.0</v>
      </c>
      <c r="BU112" s="29">
        <v>0.0</v>
      </c>
      <c r="BV112" s="29">
        <v>0.0</v>
      </c>
      <c r="BW112" s="29">
        <v>0.0</v>
      </c>
      <c r="BX112" s="29">
        <v>0.0</v>
      </c>
      <c r="BY112" s="29">
        <v>1.0</v>
      </c>
      <c r="BZ112" s="29">
        <v>0.0</v>
      </c>
      <c r="CA112" s="29">
        <v>0.0</v>
      </c>
      <c r="CB112" s="29">
        <v>1.0</v>
      </c>
      <c r="CC112" s="27" t="s">
        <v>164</v>
      </c>
      <c r="CD112" s="21">
        <f t="shared" si="52"/>
        <v>0</v>
      </c>
      <c r="CE112" s="21">
        <f t="shared" si="53"/>
        <v>0</v>
      </c>
      <c r="CF112" s="21">
        <f t="shared" si="54"/>
        <v>1</v>
      </c>
      <c r="CG112" s="21">
        <f t="shared" si="55"/>
        <v>0</v>
      </c>
      <c r="CH112" s="21">
        <f t="shared" si="56"/>
        <v>0</v>
      </c>
      <c r="CI112" s="27" t="s">
        <v>157</v>
      </c>
      <c r="CJ112" s="21">
        <f t="shared" si="57"/>
        <v>0</v>
      </c>
      <c r="CK112" s="21">
        <f t="shared" si="58"/>
        <v>1</v>
      </c>
      <c r="CL112" s="21">
        <f t="shared" si="59"/>
        <v>0</v>
      </c>
      <c r="CM112" s="21">
        <f t="shared" si="60"/>
        <v>0</v>
      </c>
      <c r="CN112" s="27" t="s">
        <v>170</v>
      </c>
      <c r="CO112" s="21">
        <f t="shared" si="61"/>
        <v>0</v>
      </c>
      <c r="CP112" s="21">
        <f t="shared" si="62"/>
        <v>1</v>
      </c>
      <c r="CQ112" s="21">
        <f t="shared" si="63"/>
        <v>0</v>
      </c>
      <c r="CR112" s="21">
        <f t="shared" si="64"/>
        <v>0</v>
      </c>
      <c r="CS112" s="21">
        <f t="shared" si="65"/>
        <v>0</v>
      </c>
      <c r="CT112" s="27" t="s">
        <v>140</v>
      </c>
      <c r="CU112" s="27" t="s">
        <v>139</v>
      </c>
      <c r="CV112" s="27" t="s">
        <v>138</v>
      </c>
      <c r="CW112" s="27" t="s">
        <v>139</v>
      </c>
      <c r="CX112" s="16">
        <f t="shared" si="66"/>
        <v>10</v>
      </c>
      <c r="CY112" s="27" t="s">
        <v>140</v>
      </c>
      <c r="CZ112" s="41" t="s">
        <v>139</v>
      </c>
      <c r="DA112" s="41" t="s">
        <v>138</v>
      </c>
      <c r="DB112" s="41" t="s">
        <v>139</v>
      </c>
      <c r="DC112" s="27" t="s">
        <v>138</v>
      </c>
      <c r="DD112" s="16">
        <f t="shared" si="67"/>
        <v>15</v>
      </c>
      <c r="DE112" s="27" t="s">
        <v>136</v>
      </c>
      <c r="DF112" s="27" t="s">
        <v>136</v>
      </c>
      <c r="DG112" s="27" t="s">
        <v>136</v>
      </c>
      <c r="DH112" s="29">
        <v>3.0</v>
      </c>
      <c r="DI112" s="27" t="s">
        <v>138</v>
      </c>
      <c r="DJ112" s="27" t="s">
        <v>137</v>
      </c>
      <c r="DK112" s="16">
        <f t="shared" si="68"/>
        <v>23</v>
      </c>
      <c r="DL112" s="27" t="s">
        <v>138</v>
      </c>
      <c r="DM112" s="27" t="s">
        <v>138</v>
      </c>
      <c r="DN112" s="27" t="s">
        <v>138</v>
      </c>
      <c r="DO112" s="29">
        <v>4.0</v>
      </c>
      <c r="DP112" s="27" t="s">
        <v>136</v>
      </c>
      <c r="DQ112" s="16">
        <f t="shared" si="69"/>
        <v>23</v>
      </c>
      <c r="DR112" s="27" t="s">
        <v>136</v>
      </c>
      <c r="DS112" s="27" t="s">
        <v>140</v>
      </c>
      <c r="DT112" s="27" t="s">
        <v>140</v>
      </c>
      <c r="DU112" s="27" t="s">
        <v>139</v>
      </c>
      <c r="DV112" s="27" t="s">
        <v>138</v>
      </c>
      <c r="DW112" s="25">
        <f t="shared" si="70"/>
        <v>13</v>
      </c>
      <c r="DX112" s="27" t="s">
        <v>137</v>
      </c>
      <c r="DY112" s="27" t="s">
        <v>138</v>
      </c>
      <c r="DZ112" s="27" t="s">
        <v>136</v>
      </c>
      <c r="EA112" s="27" t="s">
        <v>138</v>
      </c>
      <c r="EB112" s="27" t="s">
        <v>136</v>
      </c>
      <c r="EC112" s="21">
        <f>DX112+DY112+DZ112+EA112+EB112</f>
        <v>21</v>
      </c>
      <c r="ED112" s="16">
        <f t="shared" si="71"/>
        <v>105</v>
      </c>
    </row>
    <row r="113" ht="15.75" customHeight="1">
      <c r="A113" s="36" t="s">
        <v>125</v>
      </c>
      <c r="B113" s="16">
        <f t="shared" si="1"/>
        <v>1</v>
      </c>
      <c r="C113" s="17" t="s">
        <v>37</v>
      </c>
      <c r="D113" s="35">
        <v>25.0</v>
      </c>
      <c r="E113" s="16">
        <f t="shared" si="2"/>
        <v>0</v>
      </c>
      <c r="F113" s="16">
        <f t="shared" si="72"/>
        <v>1</v>
      </c>
      <c r="G113" s="16">
        <f t="shared" si="3"/>
        <v>0</v>
      </c>
      <c r="H113" s="16">
        <f t="shared" si="4"/>
        <v>0</v>
      </c>
      <c r="I113" s="35" t="s">
        <v>158</v>
      </c>
      <c r="J113" s="16">
        <f t="shared" si="5"/>
        <v>0</v>
      </c>
      <c r="K113" s="16">
        <f t="shared" si="6"/>
        <v>0</v>
      </c>
      <c r="L113" s="16">
        <f t="shared" si="7"/>
        <v>0</v>
      </c>
      <c r="M113" s="16">
        <f t="shared" si="8"/>
        <v>0</v>
      </c>
      <c r="N113" s="16">
        <f t="shared" si="9"/>
        <v>1</v>
      </c>
      <c r="O113" s="36">
        <v>2800.0</v>
      </c>
      <c r="P113" s="21">
        <f t="shared" si="10"/>
        <v>1</v>
      </c>
      <c r="Q113" s="21">
        <f t="shared" si="11"/>
        <v>0</v>
      </c>
      <c r="R113" s="21">
        <f t="shared" si="12"/>
        <v>0</v>
      </c>
      <c r="S113" s="21">
        <f t="shared" si="13"/>
        <v>0</v>
      </c>
      <c r="T113" s="37" t="s">
        <v>159</v>
      </c>
      <c r="U113" s="21">
        <f t="shared" si="14"/>
        <v>0</v>
      </c>
      <c r="V113" s="37">
        <v>0.0</v>
      </c>
      <c r="W113" s="37">
        <v>0.0</v>
      </c>
      <c r="X113" s="37">
        <v>0.0</v>
      </c>
      <c r="Y113" s="37" t="s">
        <v>26</v>
      </c>
      <c r="Z113" s="21">
        <f t="shared" si="15"/>
        <v>0</v>
      </c>
      <c r="AA113" s="21">
        <f t="shared" si="16"/>
        <v>1</v>
      </c>
      <c r="AB113" s="21">
        <f t="shared" si="17"/>
        <v>0</v>
      </c>
      <c r="AC113" s="21">
        <f t="shared" si="18"/>
        <v>0</v>
      </c>
      <c r="AD113" s="21">
        <f t="shared" si="19"/>
        <v>0</v>
      </c>
      <c r="AE113" s="36" t="s">
        <v>31</v>
      </c>
      <c r="AF113" s="21">
        <f t="shared" si="20"/>
        <v>1</v>
      </c>
      <c r="AG113" s="21">
        <f t="shared" si="21"/>
        <v>0</v>
      </c>
      <c r="AH113" s="21">
        <f t="shared" si="22"/>
        <v>0</v>
      </c>
      <c r="AI113" s="21">
        <f t="shared" si="23"/>
        <v>0</v>
      </c>
      <c r="AJ113" s="27" t="s">
        <v>129</v>
      </c>
      <c r="AK113" s="21">
        <f t="shared" si="24"/>
        <v>0</v>
      </c>
      <c r="AL113" s="21">
        <f t="shared" si="25"/>
        <v>1</v>
      </c>
      <c r="AM113" s="21">
        <f t="shared" si="26"/>
        <v>0</v>
      </c>
      <c r="AN113" s="21">
        <f t="shared" si="27"/>
        <v>0</v>
      </c>
      <c r="AO113" s="27" t="s">
        <v>37</v>
      </c>
      <c r="AP113" s="21">
        <f t="shared" si="28"/>
        <v>1</v>
      </c>
      <c r="AQ113" s="21">
        <f t="shared" si="29"/>
        <v>0</v>
      </c>
      <c r="AR113" s="21">
        <f t="shared" si="30"/>
        <v>0</v>
      </c>
      <c r="AS113" s="21">
        <f t="shared" si="31"/>
        <v>0</v>
      </c>
      <c r="AT113" s="21">
        <f t="shared" si="32"/>
        <v>0</v>
      </c>
      <c r="AU113" s="21">
        <f t="shared" si="73"/>
        <v>0</v>
      </c>
      <c r="AV113" s="27" t="s">
        <v>130</v>
      </c>
      <c r="AW113" s="21">
        <f t="shared" si="33"/>
        <v>1</v>
      </c>
      <c r="AX113" s="21">
        <f t="shared" si="34"/>
        <v>0</v>
      </c>
      <c r="AY113" s="21">
        <f t="shared" si="35"/>
        <v>0</v>
      </c>
      <c r="AZ113" s="21">
        <f t="shared" si="36"/>
        <v>0</v>
      </c>
      <c r="BA113" s="38" t="s">
        <v>188</v>
      </c>
      <c r="BB113" s="21">
        <f t="shared" si="37"/>
        <v>0</v>
      </c>
      <c r="BC113" s="21">
        <f t="shared" si="38"/>
        <v>0</v>
      </c>
      <c r="BD113" s="21">
        <f t="shared" si="39"/>
        <v>0</v>
      </c>
      <c r="BE113" s="21">
        <f t="shared" si="40"/>
        <v>1</v>
      </c>
      <c r="BF113" s="27" t="s">
        <v>150</v>
      </c>
      <c r="BG113" s="21">
        <f t="shared" si="41"/>
        <v>0</v>
      </c>
      <c r="BH113" s="21">
        <f t="shared" si="42"/>
        <v>0</v>
      </c>
      <c r="BI113" s="21">
        <f t="shared" si="43"/>
        <v>1</v>
      </c>
      <c r="BJ113" s="29">
        <v>800.0</v>
      </c>
      <c r="BK113" s="21">
        <f t="shared" si="44"/>
        <v>1</v>
      </c>
      <c r="BL113" s="21">
        <f t="shared" si="45"/>
        <v>0</v>
      </c>
      <c r="BM113" s="21">
        <f t="shared" si="46"/>
        <v>0</v>
      </c>
      <c r="BN113" s="29" t="s">
        <v>132</v>
      </c>
      <c r="BO113" s="21">
        <f t="shared" si="47"/>
        <v>0</v>
      </c>
      <c r="BP113" s="21">
        <f t="shared" si="48"/>
        <v>0</v>
      </c>
      <c r="BQ113" s="21">
        <f t="shared" si="49"/>
        <v>1</v>
      </c>
      <c r="BR113" s="21">
        <f t="shared" si="50"/>
        <v>0</v>
      </c>
      <c r="BS113" s="21">
        <f t="shared" si="51"/>
        <v>0</v>
      </c>
      <c r="BT113" s="29">
        <v>0.0</v>
      </c>
      <c r="BU113" s="29">
        <v>0.0</v>
      </c>
      <c r="BV113" s="29">
        <v>0.0</v>
      </c>
      <c r="BW113" s="29">
        <v>0.0</v>
      </c>
      <c r="BX113" s="29">
        <v>0.0</v>
      </c>
      <c r="BY113" s="29">
        <v>1.0</v>
      </c>
      <c r="BZ113" s="29">
        <v>1.0</v>
      </c>
      <c r="CA113" s="29">
        <v>0.0</v>
      </c>
      <c r="CB113" s="29">
        <v>1.0</v>
      </c>
      <c r="CC113" s="27" t="s">
        <v>164</v>
      </c>
      <c r="CD113" s="21">
        <f t="shared" si="52"/>
        <v>0</v>
      </c>
      <c r="CE113" s="21">
        <f t="shared" si="53"/>
        <v>0</v>
      </c>
      <c r="CF113" s="21">
        <f t="shared" si="54"/>
        <v>1</v>
      </c>
      <c r="CG113" s="21">
        <f t="shared" si="55"/>
        <v>0</v>
      </c>
      <c r="CH113" s="21">
        <f t="shared" si="56"/>
        <v>0</v>
      </c>
      <c r="CI113" s="27" t="s">
        <v>177</v>
      </c>
      <c r="CJ113" s="21">
        <f t="shared" si="57"/>
        <v>1</v>
      </c>
      <c r="CK113" s="21">
        <f t="shared" si="58"/>
        <v>0</v>
      </c>
      <c r="CL113" s="21">
        <f t="shared" si="59"/>
        <v>0</v>
      </c>
      <c r="CM113" s="21">
        <f t="shared" si="60"/>
        <v>0</v>
      </c>
      <c r="CN113" s="27" t="s">
        <v>135</v>
      </c>
      <c r="CO113" s="21">
        <f t="shared" si="61"/>
        <v>1</v>
      </c>
      <c r="CP113" s="21">
        <f t="shared" si="62"/>
        <v>0</v>
      </c>
      <c r="CQ113" s="21">
        <f t="shared" si="63"/>
        <v>0</v>
      </c>
      <c r="CR113" s="21">
        <f t="shared" si="64"/>
        <v>0</v>
      </c>
      <c r="CS113" s="21">
        <f t="shared" si="65"/>
        <v>0</v>
      </c>
      <c r="CT113" s="27" t="s">
        <v>140</v>
      </c>
      <c r="CU113" s="29">
        <v>2.0</v>
      </c>
      <c r="CV113" s="27" t="s">
        <v>137</v>
      </c>
      <c r="CW113" s="27" t="s">
        <v>137</v>
      </c>
      <c r="CX113" s="16">
        <f t="shared" si="66"/>
        <v>9</v>
      </c>
      <c r="CY113" s="27" t="s">
        <v>140</v>
      </c>
      <c r="CZ113" s="31">
        <v>5.0</v>
      </c>
      <c r="DA113" s="41" t="s">
        <v>137</v>
      </c>
      <c r="DB113" s="41" t="s">
        <v>137</v>
      </c>
      <c r="DC113" s="27" t="s">
        <v>136</v>
      </c>
      <c r="DD113" s="16">
        <f t="shared" si="67"/>
        <v>16</v>
      </c>
      <c r="DE113" s="27" t="s">
        <v>136</v>
      </c>
      <c r="DF113" s="27" t="s">
        <v>136</v>
      </c>
      <c r="DG113" s="29">
        <v>4.0</v>
      </c>
      <c r="DH113" s="27">
        <v>5.0</v>
      </c>
      <c r="DI113" s="29">
        <v>4.0</v>
      </c>
      <c r="DJ113" s="27" t="s">
        <v>138</v>
      </c>
      <c r="DK113" s="16">
        <f t="shared" si="68"/>
        <v>26</v>
      </c>
      <c r="DL113" s="27" t="s">
        <v>138</v>
      </c>
      <c r="DM113" s="27" t="s">
        <v>137</v>
      </c>
      <c r="DN113" s="27" t="s">
        <v>138</v>
      </c>
      <c r="DO113" s="36">
        <v>3.0</v>
      </c>
      <c r="DP113" s="29">
        <v>3.0</v>
      </c>
      <c r="DQ113" s="16">
        <f t="shared" si="69"/>
        <v>19</v>
      </c>
      <c r="DR113" s="27" t="s">
        <v>136</v>
      </c>
      <c r="DS113" s="27" t="s">
        <v>140</v>
      </c>
      <c r="DT113" s="27" t="s">
        <v>139</v>
      </c>
      <c r="DU113" s="27" t="s">
        <v>139</v>
      </c>
      <c r="DV113" s="27" t="s">
        <v>138</v>
      </c>
      <c r="DW113" s="25">
        <f t="shared" si="70"/>
        <v>14</v>
      </c>
      <c r="DX113" s="27" t="s">
        <v>137</v>
      </c>
      <c r="DY113" s="27" t="s">
        <v>136</v>
      </c>
      <c r="DZ113" s="27" t="s">
        <v>139</v>
      </c>
      <c r="EA113" s="27" t="s">
        <v>139</v>
      </c>
      <c r="EB113" s="27" t="s">
        <v>137</v>
      </c>
      <c r="EC113" s="26">
        <v>11.0</v>
      </c>
      <c r="ED113" s="16">
        <f t="shared" si="71"/>
        <v>95</v>
      </c>
    </row>
    <row r="114" ht="15.75" customHeight="1">
      <c r="A114" s="36" t="s">
        <v>125</v>
      </c>
      <c r="B114" s="16">
        <f t="shared" si="1"/>
        <v>1</v>
      </c>
      <c r="C114" s="17" t="s">
        <v>37</v>
      </c>
      <c r="D114" s="35">
        <v>34.0</v>
      </c>
      <c r="E114" s="16">
        <f t="shared" si="2"/>
        <v>0</v>
      </c>
      <c r="F114" s="16">
        <f t="shared" si="72"/>
        <v>1</v>
      </c>
      <c r="G114" s="16">
        <f t="shared" si="3"/>
        <v>0</v>
      </c>
      <c r="H114" s="16">
        <f t="shared" si="4"/>
        <v>0</v>
      </c>
      <c r="I114" s="35" t="s">
        <v>158</v>
      </c>
      <c r="J114" s="16">
        <f t="shared" si="5"/>
        <v>0</v>
      </c>
      <c r="K114" s="16">
        <f t="shared" si="6"/>
        <v>0</v>
      </c>
      <c r="L114" s="16">
        <f t="shared" si="7"/>
        <v>0</v>
      </c>
      <c r="M114" s="16">
        <f t="shared" si="8"/>
        <v>0</v>
      </c>
      <c r="N114" s="16">
        <f t="shared" si="9"/>
        <v>1</v>
      </c>
      <c r="O114" s="36">
        <v>33000.0</v>
      </c>
      <c r="P114" s="21">
        <f t="shared" si="10"/>
        <v>0</v>
      </c>
      <c r="Q114" s="21">
        <f t="shared" si="11"/>
        <v>0</v>
      </c>
      <c r="R114" s="21">
        <f t="shared" si="12"/>
        <v>1</v>
      </c>
      <c r="S114" s="21">
        <f t="shared" si="13"/>
        <v>0</v>
      </c>
      <c r="T114" s="37" t="s">
        <v>159</v>
      </c>
      <c r="U114" s="21">
        <f t="shared" si="14"/>
        <v>0</v>
      </c>
      <c r="V114" s="37">
        <v>0.0</v>
      </c>
      <c r="W114" s="37">
        <v>0.0</v>
      </c>
      <c r="X114" s="37">
        <v>0.0</v>
      </c>
      <c r="Y114" s="37" t="s">
        <v>26</v>
      </c>
      <c r="Z114" s="21">
        <f t="shared" si="15"/>
        <v>0</v>
      </c>
      <c r="AA114" s="21">
        <f t="shared" si="16"/>
        <v>1</v>
      </c>
      <c r="AB114" s="21">
        <f t="shared" si="17"/>
        <v>0</v>
      </c>
      <c r="AC114" s="21">
        <f t="shared" si="18"/>
        <v>0</v>
      </c>
      <c r="AD114" s="21">
        <f t="shared" si="19"/>
        <v>0</v>
      </c>
      <c r="AE114" s="36" t="s">
        <v>31</v>
      </c>
      <c r="AF114" s="21">
        <f t="shared" si="20"/>
        <v>1</v>
      </c>
      <c r="AG114" s="21">
        <f t="shared" si="21"/>
        <v>0</v>
      </c>
      <c r="AH114" s="21">
        <f t="shared" si="22"/>
        <v>0</v>
      </c>
      <c r="AI114" s="21">
        <f t="shared" si="23"/>
        <v>0</v>
      </c>
      <c r="AJ114" s="27" t="s">
        <v>191</v>
      </c>
      <c r="AK114" s="21">
        <f t="shared" si="24"/>
        <v>0</v>
      </c>
      <c r="AL114" s="21">
        <f t="shared" si="25"/>
        <v>0</v>
      </c>
      <c r="AM114" s="21">
        <f t="shared" si="26"/>
        <v>0</v>
      </c>
      <c r="AN114" s="21">
        <f t="shared" si="27"/>
        <v>1</v>
      </c>
      <c r="AO114" s="27" t="s">
        <v>37</v>
      </c>
      <c r="AP114" s="21">
        <f t="shared" si="28"/>
        <v>1</v>
      </c>
      <c r="AQ114" s="21">
        <f t="shared" si="29"/>
        <v>0</v>
      </c>
      <c r="AR114" s="21">
        <f t="shared" si="30"/>
        <v>0</v>
      </c>
      <c r="AS114" s="21">
        <f t="shared" si="31"/>
        <v>0</v>
      </c>
      <c r="AT114" s="21">
        <f t="shared" si="32"/>
        <v>0</v>
      </c>
      <c r="AU114" s="21">
        <f t="shared" si="73"/>
        <v>0</v>
      </c>
      <c r="AV114" s="27" t="s">
        <v>44</v>
      </c>
      <c r="AW114" s="21">
        <f t="shared" si="33"/>
        <v>0</v>
      </c>
      <c r="AX114" s="21">
        <f t="shared" si="34"/>
        <v>1</v>
      </c>
      <c r="AY114" s="21">
        <f t="shared" si="35"/>
        <v>0</v>
      </c>
      <c r="AZ114" s="21">
        <f t="shared" si="36"/>
        <v>0</v>
      </c>
      <c r="BA114" s="38" t="s">
        <v>37</v>
      </c>
      <c r="BB114" s="21">
        <f t="shared" si="37"/>
        <v>0</v>
      </c>
      <c r="BC114" s="21">
        <f t="shared" si="38"/>
        <v>1</v>
      </c>
      <c r="BD114" s="21">
        <f t="shared" si="39"/>
        <v>0</v>
      </c>
      <c r="BE114" s="21">
        <f t="shared" si="40"/>
        <v>0</v>
      </c>
      <c r="BF114" s="27" t="s">
        <v>150</v>
      </c>
      <c r="BG114" s="21">
        <f t="shared" si="41"/>
        <v>0</v>
      </c>
      <c r="BH114" s="21">
        <f t="shared" si="42"/>
        <v>0</v>
      </c>
      <c r="BI114" s="21">
        <f t="shared" si="43"/>
        <v>1</v>
      </c>
      <c r="BJ114" s="27" t="s">
        <v>184</v>
      </c>
      <c r="BK114" s="21">
        <f t="shared" si="44"/>
        <v>0</v>
      </c>
      <c r="BL114" s="21">
        <f t="shared" si="45"/>
        <v>0</v>
      </c>
      <c r="BM114" s="21">
        <f t="shared" si="46"/>
        <v>1</v>
      </c>
      <c r="BN114" s="27" t="s">
        <v>185</v>
      </c>
      <c r="BO114" s="21">
        <f t="shared" si="47"/>
        <v>0</v>
      </c>
      <c r="BP114" s="21">
        <f t="shared" si="48"/>
        <v>0</v>
      </c>
      <c r="BQ114" s="21">
        <f t="shared" si="49"/>
        <v>0</v>
      </c>
      <c r="BR114" s="21">
        <f t="shared" si="50"/>
        <v>0</v>
      </c>
      <c r="BS114" s="21">
        <f t="shared" si="51"/>
        <v>1</v>
      </c>
      <c r="BT114" s="29">
        <v>0.0</v>
      </c>
      <c r="BU114" s="29">
        <v>0.0</v>
      </c>
      <c r="BV114" s="29">
        <v>0.0</v>
      </c>
      <c r="BW114" s="29">
        <v>1.0</v>
      </c>
      <c r="BX114" s="29">
        <v>0.0</v>
      </c>
      <c r="BY114" s="29">
        <v>0.0</v>
      </c>
      <c r="BZ114" s="29">
        <v>0.0</v>
      </c>
      <c r="CA114" s="29">
        <v>1.0</v>
      </c>
      <c r="CB114" s="29">
        <v>0.0</v>
      </c>
      <c r="CC114" s="27" t="s">
        <v>133</v>
      </c>
      <c r="CD114" s="21">
        <f t="shared" si="52"/>
        <v>0</v>
      </c>
      <c r="CE114" s="21">
        <f t="shared" si="53"/>
        <v>1</v>
      </c>
      <c r="CF114" s="21">
        <f t="shared" si="54"/>
        <v>0</v>
      </c>
      <c r="CG114" s="21">
        <f t="shared" si="55"/>
        <v>0</v>
      </c>
      <c r="CH114" s="21">
        <f t="shared" si="56"/>
        <v>0</v>
      </c>
      <c r="CI114" s="27" t="s">
        <v>146</v>
      </c>
      <c r="CJ114" s="21">
        <f t="shared" si="57"/>
        <v>0</v>
      </c>
      <c r="CK114" s="21">
        <f t="shared" si="58"/>
        <v>0</v>
      </c>
      <c r="CL114" s="21">
        <f t="shared" si="59"/>
        <v>1</v>
      </c>
      <c r="CM114" s="21">
        <f t="shared" si="60"/>
        <v>0</v>
      </c>
      <c r="CN114" s="27" t="s">
        <v>135</v>
      </c>
      <c r="CO114" s="21">
        <f t="shared" si="61"/>
        <v>1</v>
      </c>
      <c r="CP114" s="21">
        <f t="shared" si="62"/>
        <v>0</v>
      </c>
      <c r="CQ114" s="21">
        <f t="shared" si="63"/>
        <v>0</v>
      </c>
      <c r="CR114" s="21">
        <f t="shared" si="64"/>
        <v>0</v>
      </c>
      <c r="CS114" s="21">
        <f t="shared" si="65"/>
        <v>0</v>
      </c>
      <c r="CT114" s="29">
        <v>2.0</v>
      </c>
      <c r="CU114" s="27" t="s">
        <v>140</v>
      </c>
      <c r="CV114" s="27" t="s">
        <v>137</v>
      </c>
      <c r="CW114" s="27" t="s">
        <v>140</v>
      </c>
      <c r="CX114" s="16">
        <f t="shared" si="66"/>
        <v>7</v>
      </c>
      <c r="CY114" s="27">
        <v>2.0</v>
      </c>
      <c r="CZ114" s="31">
        <v>5.0</v>
      </c>
      <c r="DA114" s="41" t="s">
        <v>137</v>
      </c>
      <c r="DB114" s="41" t="s">
        <v>140</v>
      </c>
      <c r="DC114" s="29">
        <v>5.0</v>
      </c>
      <c r="DD114" s="16">
        <f t="shared" si="67"/>
        <v>16</v>
      </c>
      <c r="DE114" s="27" t="s">
        <v>139</v>
      </c>
      <c r="DF114" s="29">
        <v>2.0</v>
      </c>
      <c r="DG114" s="27" t="s">
        <v>139</v>
      </c>
      <c r="DH114" s="27" t="s">
        <v>139</v>
      </c>
      <c r="DI114" s="29">
        <v>1.0</v>
      </c>
      <c r="DJ114" s="29">
        <v>1.0</v>
      </c>
      <c r="DK114" s="16">
        <f t="shared" si="68"/>
        <v>10</v>
      </c>
      <c r="DL114" s="29">
        <v>5.0</v>
      </c>
      <c r="DM114" s="29">
        <v>5.0</v>
      </c>
      <c r="DN114" s="27" t="s">
        <v>136</v>
      </c>
      <c r="DO114" s="27" t="s">
        <v>138</v>
      </c>
      <c r="DP114" s="29">
        <v>4.0</v>
      </c>
      <c r="DQ114" s="16">
        <f t="shared" si="69"/>
        <v>23</v>
      </c>
      <c r="DR114" s="29">
        <v>2.0</v>
      </c>
      <c r="DS114" s="27" t="s">
        <v>140</v>
      </c>
      <c r="DT114" s="27" t="s">
        <v>137</v>
      </c>
      <c r="DU114" s="27" t="s">
        <v>139</v>
      </c>
      <c r="DV114" s="29">
        <v>2.0</v>
      </c>
      <c r="DW114" s="25">
        <f t="shared" si="70"/>
        <v>10</v>
      </c>
      <c r="DX114" s="29">
        <v>1.0</v>
      </c>
      <c r="DY114" s="29">
        <v>2.0</v>
      </c>
      <c r="DZ114" s="29">
        <v>2.0</v>
      </c>
      <c r="EA114" s="27" t="s">
        <v>137</v>
      </c>
      <c r="EB114" s="29">
        <v>2.0</v>
      </c>
      <c r="EC114" s="21">
        <f t="shared" ref="EC114:EC117" si="79">DX114+DY114+DZ114+EA114+EB114</f>
        <v>10</v>
      </c>
      <c r="ED114" s="16">
        <f t="shared" si="71"/>
        <v>76</v>
      </c>
    </row>
    <row r="115" ht="15.75" customHeight="1">
      <c r="A115" s="36" t="s">
        <v>194</v>
      </c>
      <c r="B115" s="16">
        <f t="shared" si="1"/>
        <v>0</v>
      </c>
      <c r="C115" s="17" t="s">
        <v>37</v>
      </c>
      <c r="D115" s="35">
        <v>24.0</v>
      </c>
      <c r="E115" s="16">
        <f t="shared" si="2"/>
        <v>0</v>
      </c>
      <c r="F115" s="16">
        <f t="shared" si="72"/>
        <v>1</v>
      </c>
      <c r="G115" s="16">
        <f t="shared" si="3"/>
        <v>0</v>
      </c>
      <c r="H115" s="16">
        <f t="shared" si="4"/>
        <v>0</v>
      </c>
      <c r="I115" s="35" t="s">
        <v>11</v>
      </c>
      <c r="J115" s="16">
        <f t="shared" si="5"/>
        <v>0</v>
      </c>
      <c r="K115" s="16">
        <f t="shared" si="6"/>
        <v>0</v>
      </c>
      <c r="L115" s="16">
        <f t="shared" si="7"/>
        <v>1</v>
      </c>
      <c r="M115" s="16">
        <f t="shared" si="8"/>
        <v>0</v>
      </c>
      <c r="N115" s="16">
        <f t="shared" si="9"/>
        <v>0</v>
      </c>
      <c r="O115" s="36">
        <v>32000.0</v>
      </c>
      <c r="P115" s="21">
        <f t="shared" si="10"/>
        <v>0</v>
      </c>
      <c r="Q115" s="21">
        <f t="shared" si="11"/>
        <v>0</v>
      </c>
      <c r="R115" s="21">
        <f t="shared" si="12"/>
        <v>1</v>
      </c>
      <c r="S115" s="21">
        <f t="shared" si="13"/>
        <v>0</v>
      </c>
      <c r="T115" s="37" t="s">
        <v>159</v>
      </c>
      <c r="U115" s="21">
        <f t="shared" si="14"/>
        <v>0</v>
      </c>
      <c r="V115" s="37">
        <v>0.0</v>
      </c>
      <c r="W115" s="37">
        <v>0.0</v>
      </c>
      <c r="X115" s="37">
        <v>0.0</v>
      </c>
      <c r="Y115" s="36" t="s">
        <v>207</v>
      </c>
      <c r="Z115" s="21">
        <f t="shared" si="15"/>
        <v>0</v>
      </c>
      <c r="AA115" s="21">
        <f t="shared" si="16"/>
        <v>0</v>
      </c>
      <c r="AB115" s="21">
        <f t="shared" si="17"/>
        <v>0</v>
      </c>
      <c r="AC115" s="21">
        <f t="shared" si="18"/>
        <v>0</v>
      </c>
      <c r="AD115" s="21">
        <f t="shared" si="19"/>
        <v>1</v>
      </c>
      <c r="AE115" s="36" t="s">
        <v>143</v>
      </c>
      <c r="AF115" s="21">
        <f t="shared" si="20"/>
        <v>0</v>
      </c>
      <c r="AG115" s="21">
        <f t="shared" si="21"/>
        <v>1</v>
      </c>
      <c r="AH115" s="21">
        <f t="shared" si="22"/>
        <v>0</v>
      </c>
      <c r="AI115" s="21">
        <f t="shared" si="23"/>
        <v>0</v>
      </c>
      <c r="AJ115" s="27" t="s">
        <v>128</v>
      </c>
      <c r="AK115" s="21">
        <f t="shared" si="24"/>
        <v>1</v>
      </c>
      <c r="AL115" s="21">
        <f t="shared" si="25"/>
        <v>0</v>
      </c>
      <c r="AM115" s="21">
        <f t="shared" si="26"/>
        <v>0</v>
      </c>
      <c r="AN115" s="21">
        <f t="shared" si="27"/>
        <v>0</v>
      </c>
      <c r="AO115" s="27" t="s">
        <v>144</v>
      </c>
      <c r="AP115" s="21">
        <f t="shared" si="28"/>
        <v>0</v>
      </c>
      <c r="AQ115" s="21">
        <f t="shared" si="29"/>
        <v>0</v>
      </c>
      <c r="AR115" s="21">
        <f t="shared" si="30"/>
        <v>0</v>
      </c>
      <c r="AS115" s="21">
        <f t="shared" si="31"/>
        <v>0</v>
      </c>
      <c r="AT115" s="21">
        <f t="shared" si="32"/>
        <v>0</v>
      </c>
      <c r="AU115" s="21">
        <f t="shared" si="73"/>
        <v>1</v>
      </c>
      <c r="AV115" s="27" t="s">
        <v>45</v>
      </c>
      <c r="AW115" s="21">
        <f t="shared" si="33"/>
        <v>0</v>
      </c>
      <c r="AX115" s="21">
        <f t="shared" si="34"/>
        <v>0</v>
      </c>
      <c r="AY115" s="21">
        <f t="shared" si="35"/>
        <v>1</v>
      </c>
      <c r="AZ115" s="21">
        <f t="shared" si="36"/>
        <v>0</v>
      </c>
      <c r="BA115" s="38" t="s">
        <v>190</v>
      </c>
      <c r="BB115" s="21">
        <f t="shared" si="37"/>
        <v>0</v>
      </c>
      <c r="BC115" s="21">
        <f t="shared" si="38"/>
        <v>0</v>
      </c>
      <c r="BD115" s="21">
        <f t="shared" si="39"/>
        <v>0</v>
      </c>
      <c r="BE115" s="21">
        <f t="shared" si="40"/>
        <v>1</v>
      </c>
      <c r="BF115" s="27" t="s">
        <v>155</v>
      </c>
      <c r="BG115" s="21">
        <f t="shared" si="41"/>
        <v>0</v>
      </c>
      <c r="BH115" s="21">
        <f t="shared" si="42"/>
        <v>0</v>
      </c>
      <c r="BI115" s="21">
        <f t="shared" si="43"/>
        <v>1</v>
      </c>
      <c r="BJ115" s="29">
        <v>1500.0</v>
      </c>
      <c r="BK115" s="21">
        <f t="shared" si="44"/>
        <v>0</v>
      </c>
      <c r="BL115" s="21">
        <f t="shared" si="45"/>
        <v>1</v>
      </c>
      <c r="BM115" s="21">
        <f t="shared" si="46"/>
        <v>0</v>
      </c>
      <c r="BN115" s="29" t="s">
        <v>156</v>
      </c>
      <c r="BO115" s="21">
        <f t="shared" si="47"/>
        <v>0</v>
      </c>
      <c r="BP115" s="21">
        <f t="shared" si="48"/>
        <v>0</v>
      </c>
      <c r="BQ115" s="21">
        <f t="shared" si="49"/>
        <v>0</v>
      </c>
      <c r="BR115" s="21">
        <f t="shared" si="50"/>
        <v>1</v>
      </c>
      <c r="BS115" s="21">
        <f t="shared" si="51"/>
        <v>0</v>
      </c>
      <c r="BT115" s="29">
        <v>1.0</v>
      </c>
      <c r="BU115" s="29">
        <v>0.0</v>
      </c>
      <c r="BV115" s="29">
        <v>0.0</v>
      </c>
      <c r="BW115" s="29">
        <v>0.0</v>
      </c>
      <c r="BX115" s="29">
        <v>0.0</v>
      </c>
      <c r="BY115" s="29">
        <v>0.0</v>
      </c>
      <c r="BZ115" s="29">
        <v>0.0</v>
      </c>
      <c r="CA115" s="29">
        <v>0.0</v>
      </c>
      <c r="CB115" s="29">
        <v>1.0</v>
      </c>
      <c r="CC115" s="27" t="s">
        <v>176</v>
      </c>
      <c r="CD115" s="21">
        <f t="shared" si="52"/>
        <v>0</v>
      </c>
      <c r="CE115" s="21">
        <f t="shared" si="53"/>
        <v>0</v>
      </c>
      <c r="CF115" s="21">
        <f t="shared" si="54"/>
        <v>0</v>
      </c>
      <c r="CG115" s="21">
        <f t="shared" si="55"/>
        <v>1</v>
      </c>
      <c r="CH115" s="21">
        <f t="shared" si="56"/>
        <v>0</v>
      </c>
      <c r="CI115" s="27" t="s">
        <v>177</v>
      </c>
      <c r="CJ115" s="21">
        <f t="shared" si="57"/>
        <v>1</v>
      </c>
      <c r="CK115" s="21">
        <f t="shared" si="58"/>
        <v>0</v>
      </c>
      <c r="CL115" s="21">
        <f t="shared" si="59"/>
        <v>0</v>
      </c>
      <c r="CM115" s="21">
        <f t="shared" si="60"/>
        <v>0</v>
      </c>
      <c r="CN115" s="27" t="s">
        <v>178</v>
      </c>
      <c r="CO115" s="21">
        <f t="shared" si="61"/>
        <v>0</v>
      </c>
      <c r="CP115" s="21">
        <f t="shared" si="62"/>
        <v>0</v>
      </c>
      <c r="CQ115" s="21">
        <f t="shared" si="63"/>
        <v>0</v>
      </c>
      <c r="CR115" s="21">
        <f t="shared" si="64"/>
        <v>1</v>
      </c>
      <c r="CS115" s="21">
        <f t="shared" si="65"/>
        <v>0</v>
      </c>
      <c r="CT115" s="29">
        <v>4.0</v>
      </c>
      <c r="CU115" s="29">
        <v>4.0</v>
      </c>
      <c r="CV115" s="27" t="s">
        <v>139</v>
      </c>
      <c r="CW115" s="29">
        <v>4.0</v>
      </c>
      <c r="CX115" s="16">
        <f t="shared" si="66"/>
        <v>14</v>
      </c>
      <c r="CY115" s="27">
        <v>4.0</v>
      </c>
      <c r="CZ115" s="41">
        <v>4.0</v>
      </c>
      <c r="DA115" s="41" t="s">
        <v>139</v>
      </c>
      <c r="DB115" s="41">
        <v>4.0</v>
      </c>
      <c r="DC115" s="27" t="s">
        <v>136</v>
      </c>
      <c r="DD115" s="16">
        <f t="shared" si="67"/>
        <v>18</v>
      </c>
      <c r="DE115" s="29">
        <v>2.0</v>
      </c>
      <c r="DF115" s="29">
        <v>3.0</v>
      </c>
      <c r="DG115" s="27" t="s">
        <v>139</v>
      </c>
      <c r="DH115" s="29">
        <v>3.0</v>
      </c>
      <c r="DI115" s="27" t="s">
        <v>140</v>
      </c>
      <c r="DJ115" s="27" t="s">
        <v>139</v>
      </c>
      <c r="DK115" s="16">
        <f t="shared" si="68"/>
        <v>13</v>
      </c>
      <c r="DL115" s="29">
        <v>3.0</v>
      </c>
      <c r="DM115" s="29">
        <v>2.0</v>
      </c>
      <c r="DN115" s="29">
        <v>2.0</v>
      </c>
      <c r="DO115" s="29">
        <v>2.0</v>
      </c>
      <c r="DP115" s="29">
        <v>2.0</v>
      </c>
      <c r="DQ115" s="16">
        <f t="shared" si="69"/>
        <v>11</v>
      </c>
      <c r="DR115" s="29">
        <v>3.0</v>
      </c>
      <c r="DS115" s="27" t="s">
        <v>140</v>
      </c>
      <c r="DT115" s="27" t="s">
        <v>140</v>
      </c>
      <c r="DU115" s="27" t="s">
        <v>139</v>
      </c>
      <c r="DV115" s="29">
        <v>2.0</v>
      </c>
      <c r="DW115" s="25">
        <f t="shared" si="70"/>
        <v>9</v>
      </c>
      <c r="DX115" s="27" t="s">
        <v>137</v>
      </c>
      <c r="DY115" s="29">
        <v>3.0</v>
      </c>
      <c r="DZ115" s="29">
        <v>3.0</v>
      </c>
      <c r="EA115" s="29">
        <v>3.0</v>
      </c>
      <c r="EB115" s="29">
        <v>3.0</v>
      </c>
      <c r="EC115" s="21">
        <f t="shared" si="79"/>
        <v>15</v>
      </c>
      <c r="ED115" s="16">
        <f t="shared" si="71"/>
        <v>80</v>
      </c>
    </row>
    <row r="116" ht="15.75" customHeight="1">
      <c r="A116" s="36" t="s">
        <v>194</v>
      </c>
      <c r="B116" s="16">
        <f t="shared" si="1"/>
        <v>0</v>
      </c>
      <c r="C116" s="17" t="s">
        <v>37</v>
      </c>
      <c r="D116" s="35">
        <v>26.0</v>
      </c>
      <c r="E116" s="16">
        <f t="shared" si="2"/>
        <v>0</v>
      </c>
      <c r="F116" s="16">
        <f t="shared" si="72"/>
        <v>1</v>
      </c>
      <c r="G116" s="16">
        <f t="shared" si="3"/>
        <v>0</v>
      </c>
      <c r="H116" s="16">
        <f t="shared" si="4"/>
        <v>0</v>
      </c>
      <c r="I116" s="35" t="s">
        <v>11</v>
      </c>
      <c r="J116" s="16">
        <f t="shared" si="5"/>
        <v>0</v>
      </c>
      <c r="K116" s="16">
        <f t="shared" si="6"/>
        <v>0</v>
      </c>
      <c r="L116" s="16">
        <f t="shared" si="7"/>
        <v>1</v>
      </c>
      <c r="M116" s="16">
        <f t="shared" si="8"/>
        <v>0</v>
      </c>
      <c r="N116" s="16">
        <f t="shared" si="9"/>
        <v>0</v>
      </c>
      <c r="O116" s="36">
        <v>30000.0</v>
      </c>
      <c r="P116" s="21">
        <f t="shared" si="10"/>
        <v>0</v>
      </c>
      <c r="Q116" s="21">
        <f t="shared" si="11"/>
        <v>0</v>
      </c>
      <c r="R116" s="21">
        <f t="shared" si="12"/>
        <v>1</v>
      </c>
      <c r="S116" s="21">
        <f t="shared" si="13"/>
        <v>0</v>
      </c>
      <c r="T116" s="37" t="s">
        <v>159</v>
      </c>
      <c r="U116" s="21">
        <f t="shared" si="14"/>
        <v>0</v>
      </c>
      <c r="V116" s="37">
        <v>1.0</v>
      </c>
      <c r="W116" s="37">
        <v>1.0</v>
      </c>
      <c r="X116" s="37">
        <v>1.0</v>
      </c>
      <c r="Y116" s="36" t="s">
        <v>207</v>
      </c>
      <c r="Z116" s="21">
        <f t="shared" si="15"/>
        <v>0</v>
      </c>
      <c r="AA116" s="21">
        <f t="shared" si="16"/>
        <v>0</v>
      </c>
      <c r="AB116" s="21">
        <f t="shared" si="17"/>
        <v>0</v>
      </c>
      <c r="AC116" s="21">
        <f t="shared" si="18"/>
        <v>0</v>
      </c>
      <c r="AD116" s="21">
        <f t="shared" si="19"/>
        <v>1</v>
      </c>
      <c r="AE116" s="36" t="s">
        <v>180</v>
      </c>
      <c r="AF116" s="21">
        <f t="shared" si="20"/>
        <v>0</v>
      </c>
      <c r="AG116" s="21">
        <f t="shared" si="21"/>
        <v>0</v>
      </c>
      <c r="AH116" s="21">
        <f t="shared" si="22"/>
        <v>1</v>
      </c>
      <c r="AI116" s="21">
        <f t="shared" si="23"/>
        <v>0</v>
      </c>
      <c r="AJ116" s="27" t="s">
        <v>129</v>
      </c>
      <c r="AK116" s="21">
        <f t="shared" si="24"/>
        <v>0</v>
      </c>
      <c r="AL116" s="21">
        <f t="shared" si="25"/>
        <v>1</v>
      </c>
      <c r="AM116" s="21">
        <f t="shared" si="26"/>
        <v>0</v>
      </c>
      <c r="AN116" s="21">
        <f t="shared" si="27"/>
        <v>0</v>
      </c>
      <c r="AO116" s="27" t="s">
        <v>37</v>
      </c>
      <c r="AP116" s="21">
        <f t="shared" si="28"/>
        <v>1</v>
      </c>
      <c r="AQ116" s="21">
        <f t="shared" si="29"/>
        <v>0</v>
      </c>
      <c r="AR116" s="21">
        <f t="shared" si="30"/>
        <v>0</v>
      </c>
      <c r="AS116" s="21">
        <f t="shared" si="31"/>
        <v>0</v>
      </c>
      <c r="AT116" s="21">
        <f t="shared" si="32"/>
        <v>0</v>
      </c>
      <c r="AU116" s="21">
        <f t="shared" si="73"/>
        <v>0</v>
      </c>
      <c r="AV116" s="27" t="s">
        <v>130</v>
      </c>
      <c r="AW116" s="21">
        <f t="shared" si="33"/>
        <v>1</v>
      </c>
      <c r="AX116" s="21">
        <f t="shared" si="34"/>
        <v>0</v>
      </c>
      <c r="AY116" s="21">
        <f t="shared" si="35"/>
        <v>0</v>
      </c>
      <c r="AZ116" s="21">
        <f t="shared" si="36"/>
        <v>0</v>
      </c>
      <c r="BA116" s="38" t="s">
        <v>182</v>
      </c>
      <c r="BB116" s="21">
        <f t="shared" si="37"/>
        <v>0</v>
      </c>
      <c r="BC116" s="21">
        <f t="shared" si="38"/>
        <v>0</v>
      </c>
      <c r="BD116" s="21">
        <f t="shared" si="39"/>
        <v>1</v>
      </c>
      <c r="BE116" s="21">
        <f t="shared" si="40"/>
        <v>0</v>
      </c>
      <c r="BF116" s="27" t="s">
        <v>150</v>
      </c>
      <c r="BG116" s="21">
        <f t="shared" si="41"/>
        <v>0</v>
      </c>
      <c r="BH116" s="21">
        <f t="shared" si="42"/>
        <v>0</v>
      </c>
      <c r="BI116" s="21">
        <f t="shared" si="43"/>
        <v>1</v>
      </c>
      <c r="BJ116" s="27" t="s">
        <v>179</v>
      </c>
      <c r="BK116" s="21">
        <f t="shared" si="44"/>
        <v>0</v>
      </c>
      <c r="BL116" s="21">
        <f t="shared" si="45"/>
        <v>0</v>
      </c>
      <c r="BM116" s="21">
        <f t="shared" si="46"/>
        <v>1</v>
      </c>
      <c r="BN116" s="29" t="s">
        <v>132</v>
      </c>
      <c r="BO116" s="21">
        <f t="shared" si="47"/>
        <v>0</v>
      </c>
      <c r="BP116" s="21">
        <f t="shared" si="48"/>
        <v>0</v>
      </c>
      <c r="BQ116" s="21">
        <f t="shared" si="49"/>
        <v>1</v>
      </c>
      <c r="BR116" s="21">
        <f t="shared" si="50"/>
        <v>0</v>
      </c>
      <c r="BS116" s="21">
        <f t="shared" si="51"/>
        <v>0</v>
      </c>
      <c r="BT116" s="29">
        <v>0.0</v>
      </c>
      <c r="BU116" s="29">
        <v>0.0</v>
      </c>
      <c r="BV116" s="29">
        <v>1.0</v>
      </c>
      <c r="BW116" s="29">
        <v>1.0</v>
      </c>
      <c r="BX116" s="29">
        <v>0.0</v>
      </c>
      <c r="BY116" s="29">
        <v>0.0</v>
      </c>
      <c r="BZ116" s="29">
        <v>0.0</v>
      </c>
      <c r="CA116" s="29">
        <v>0.0</v>
      </c>
      <c r="CB116" s="29">
        <v>0.0</v>
      </c>
      <c r="CC116" s="27" t="s">
        <v>133</v>
      </c>
      <c r="CD116" s="21">
        <f t="shared" si="52"/>
        <v>0</v>
      </c>
      <c r="CE116" s="21">
        <f t="shared" si="53"/>
        <v>1</v>
      </c>
      <c r="CF116" s="21">
        <f t="shared" si="54"/>
        <v>0</v>
      </c>
      <c r="CG116" s="21">
        <f t="shared" si="55"/>
        <v>0</v>
      </c>
      <c r="CH116" s="21">
        <f t="shared" si="56"/>
        <v>0</v>
      </c>
      <c r="CI116" s="27" t="s">
        <v>152</v>
      </c>
      <c r="CJ116" s="21">
        <f t="shared" si="57"/>
        <v>0</v>
      </c>
      <c r="CK116" s="21">
        <f t="shared" si="58"/>
        <v>0</v>
      </c>
      <c r="CL116" s="21">
        <f t="shared" si="59"/>
        <v>0</v>
      </c>
      <c r="CM116" s="21">
        <f t="shared" si="60"/>
        <v>1</v>
      </c>
      <c r="CN116" s="27" t="s">
        <v>135</v>
      </c>
      <c r="CO116" s="21">
        <f t="shared" si="61"/>
        <v>1</v>
      </c>
      <c r="CP116" s="21">
        <f t="shared" si="62"/>
        <v>0</v>
      </c>
      <c r="CQ116" s="21">
        <f t="shared" si="63"/>
        <v>0</v>
      </c>
      <c r="CR116" s="21">
        <f t="shared" si="64"/>
        <v>0</v>
      </c>
      <c r="CS116" s="21">
        <f t="shared" si="65"/>
        <v>0</v>
      </c>
      <c r="CT116" s="27" t="s">
        <v>136</v>
      </c>
      <c r="CU116" s="29">
        <v>3.0</v>
      </c>
      <c r="CV116" s="27" t="s">
        <v>136</v>
      </c>
      <c r="CW116" s="29">
        <v>5.0</v>
      </c>
      <c r="CX116" s="16">
        <f t="shared" si="66"/>
        <v>16</v>
      </c>
      <c r="CY116" s="27" t="s">
        <v>136</v>
      </c>
      <c r="CZ116" s="41">
        <v>3.0</v>
      </c>
      <c r="DA116" s="41" t="s">
        <v>136</v>
      </c>
      <c r="DB116" s="41">
        <v>5.0</v>
      </c>
      <c r="DC116" s="29">
        <v>5.0</v>
      </c>
      <c r="DD116" s="16">
        <f t="shared" si="67"/>
        <v>21</v>
      </c>
      <c r="DE116" s="27" t="s">
        <v>140</v>
      </c>
      <c r="DF116" s="27" t="s">
        <v>137</v>
      </c>
      <c r="DG116" s="27" t="s">
        <v>139</v>
      </c>
      <c r="DH116" s="27" t="s">
        <v>139</v>
      </c>
      <c r="DI116" s="29">
        <v>2.0</v>
      </c>
      <c r="DJ116" s="29">
        <v>3.0</v>
      </c>
      <c r="DK116" s="16">
        <f t="shared" si="68"/>
        <v>13</v>
      </c>
      <c r="DL116" s="29">
        <v>1.0</v>
      </c>
      <c r="DM116" s="29">
        <v>1.0</v>
      </c>
      <c r="DN116" s="27" t="s">
        <v>139</v>
      </c>
      <c r="DO116" s="27" t="s">
        <v>139</v>
      </c>
      <c r="DP116" s="29">
        <v>2.0</v>
      </c>
      <c r="DQ116" s="16">
        <f t="shared" si="69"/>
        <v>8</v>
      </c>
      <c r="DR116" s="29">
        <v>3.0</v>
      </c>
      <c r="DS116" s="27" t="s">
        <v>140</v>
      </c>
      <c r="DT116" s="27" t="s">
        <v>139</v>
      </c>
      <c r="DU116" s="27" t="s">
        <v>139</v>
      </c>
      <c r="DV116" s="29">
        <v>3.0</v>
      </c>
      <c r="DW116" s="25">
        <f t="shared" si="70"/>
        <v>11</v>
      </c>
      <c r="DX116" s="27" t="s">
        <v>137</v>
      </c>
      <c r="DY116" s="29">
        <v>2.0</v>
      </c>
      <c r="DZ116" s="27" t="s">
        <v>139</v>
      </c>
      <c r="EA116" s="27" t="s">
        <v>139</v>
      </c>
      <c r="EB116" s="29">
        <v>1.0</v>
      </c>
      <c r="EC116" s="21">
        <f t="shared" si="79"/>
        <v>10</v>
      </c>
      <c r="ED116" s="16">
        <f t="shared" si="71"/>
        <v>79</v>
      </c>
    </row>
    <row r="117" ht="15.75" customHeight="1">
      <c r="A117" s="36" t="s">
        <v>194</v>
      </c>
      <c r="B117" s="16">
        <f t="shared" si="1"/>
        <v>0</v>
      </c>
      <c r="C117" s="17" t="s">
        <v>37</v>
      </c>
      <c r="D117" s="35">
        <v>35.0</v>
      </c>
      <c r="E117" s="16">
        <f t="shared" si="2"/>
        <v>0</v>
      </c>
      <c r="F117" s="16">
        <f t="shared" si="72"/>
        <v>1</v>
      </c>
      <c r="G117" s="16">
        <f t="shared" si="3"/>
        <v>0</v>
      </c>
      <c r="H117" s="16">
        <f t="shared" si="4"/>
        <v>0</v>
      </c>
      <c r="I117" s="35" t="s">
        <v>158</v>
      </c>
      <c r="J117" s="16">
        <f t="shared" si="5"/>
        <v>0</v>
      </c>
      <c r="K117" s="16">
        <f t="shared" si="6"/>
        <v>0</v>
      </c>
      <c r="L117" s="16">
        <f t="shared" si="7"/>
        <v>0</v>
      </c>
      <c r="M117" s="16">
        <f t="shared" si="8"/>
        <v>0</v>
      </c>
      <c r="N117" s="16">
        <f t="shared" si="9"/>
        <v>1</v>
      </c>
      <c r="O117" s="36">
        <v>30000.0</v>
      </c>
      <c r="P117" s="21">
        <f t="shared" si="10"/>
        <v>0</v>
      </c>
      <c r="Q117" s="21">
        <f t="shared" si="11"/>
        <v>0</v>
      </c>
      <c r="R117" s="21">
        <f t="shared" si="12"/>
        <v>1</v>
      </c>
      <c r="S117" s="21">
        <f t="shared" si="13"/>
        <v>0</v>
      </c>
      <c r="T117" s="37" t="s">
        <v>127</v>
      </c>
      <c r="U117" s="21">
        <f t="shared" si="14"/>
        <v>1</v>
      </c>
      <c r="V117" s="37">
        <v>0.0</v>
      </c>
      <c r="W117" s="37">
        <v>0.0</v>
      </c>
      <c r="X117" s="37">
        <v>0.0</v>
      </c>
      <c r="Y117" s="36" t="s">
        <v>207</v>
      </c>
      <c r="Z117" s="21">
        <f t="shared" si="15"/>
        <v>0</v>
      </c>
      <c r="AA117" s="21">
        <f t="shared" si="16"/>
        <v>0</v>
      </c>
      <c r="AB117" s="21">
        <f t="shared" si="17"/>
        <v>0</v>
      </c>
      <c r="AC117" s="21">
        <f t="shared" si="18"/>
        <v>0</v>
      </c>
      <c r="AD117" s="21">
        <f t="shared" si="19"/>
        <v>1</v>
      </c>
      <c r="AE117" s="36" t="s">
        <v>204</v>
      </c>
      <c r="AF117" s="21">
        <f t="shared" si="20"/>
        <v>0</v>
      </c>
      <c r="AG117" s="21">
        <f t="shared" si="21"/>
        <v>0</v>
      </c>
      <c r="AH117" s="21">
        <f t="shared" si="22"/>
        <v>0</v>
      </c>
      <c r="AI117" s="21">
        <f t="shared" si="23"/>
        <v>1</v>
      </c>
      <c r="AJ117" s="36" t="s">
        <v>171</v>
      </c>
      <c r="AK117" s="21">
        <f t="shared" si="24"/>
        <v>0</v>
      </c>
      <c r="AL117" s="21">
        <f t="shared" si="25"/>
        <v>0</v>
      </c>
      <c r="AM117" s="21">
        <f t="shared" si="26"/>
        <v>0</v>
      </c>
      <c r="AN117" s="21">
        <f t="shared" si="27"/>
        <v>1</v>
      </c>
      <c r="AO117" s="27" t="s">
        <v>154</v>
      </c>
      <c r="AP117" s="21">
        <f t="shared" si="28"/>
        <v>0</v>
      </c>
      <c r="AQ117" s="21">
        <f t="shared" si="29"/>
        <v>0</v>
      </c>
      <c r="AR117" s="21">
        <f t="shared" si="30"/>
        <v>0</v>
      </c>
      <c r="AS117" s="21">
        <f t="shared" si="31"/>
        <v>0</v>
      </c>
      <c r="AT117" s="21">
        <f t="shared" si="32"/>
        <v>0</v>
      </c>
      <c r="AU117" s="21">
        <f t="shared" si="73"/>
        <v>1</v>
      </c>
      <c r="AV117" s="27" t="s">
        <v>130</v>
      </c>
      <c r="AW117" s="21">
        <f t="shared" si="33"/>
        <v>1</v>
      </c>
      <c r="AX117" s="21">
        <f t="shared" si="34"/>
        <v>0</v>
      </c>
      <c r="AY117" s="21">
        <f t="shared" si="35"/>
        <v>0</v>
      </c>
      <c r="AZ117" s="21">
        <f t="shared" si="36"/>
        <v>0</v>
      </c>
      <c r="BA117" s="38" t="s">
        <v>201</v>
      </c>
      <c r="BB117" s="21">
        <f t="shared" si="37"/>
        <v>0</v>
      </c>
      <c r="BC117" s="21">
        <f t="shared" si="38"/>
        <v>0</v>
      </c>
      <c r="BD117" s="21">
        <f t="shared" si="39"/>
        <v>0</v>
      </c>
      <c r="BE117" s="21">
        <f t="shared" si="40"/>
        <v>1</v>
      </c>
      <c r="BF117" s="27" t="s">
        <v>136</v>
      </c>
      <c r="BG117" s="21">
        <f t="shared" si="41"/>
        <v>0</v>
      </c>
      <c r="BH117" s="21">
        <f t="shared" si="42"/>
        <v>0</v>
      </c>
      <c r="BI117" s="21">
        <f t="shared" si="43"/>
        <v>1</v>
      </c>
      <c r="BJ117" s="29">
        <v>1500.0</v>
      </c>
      <c r="BK117" s="21">
        <f t="shared" si="44"/>
        <v>0</v>
      </c>
      <c r="BL117" s="21">
        <f t="shared" si="45"/>
        <v>1</v>
      </c>
      <c r="BM117" s="21">
        <f t="shared" si="46"/>
        <v>0</v>
      </c>
      <c r="BN117" s="29" t="s">
        <v>132</v>
      </c>
      <c r="BO117" s="21">
        <f t="shared" si="47"/>
        <v>0</v>
      </c>
      <c r="BP117" s="21">
        <f t="shared" si="48"/>
        <v>0</v>
      </c>
      <c r="BQ117" s="21">
        <f t="shared" si="49"/>
        <v>1</v>
      </c>
      <c r="BR117" s="21">
        <f t="shared" si="50"/>
        <v>0</v>
      </c>
      <c r="BS117" s="21">
        <f t="shared" si="51"/>
        <v>0</v>
      </c>
      <c r="BT117" s="29">
        <v>0.0</v>
      </c>
      <c r="BU117" s="29">
        <v>1.0</v>
      </c>
      <c r="BV117" s="29">
        <v>0.0</v>
      </c>
      <c r="BW117" s="29">
        <v>0.0</v>
      </c>
      <c r="BX117" s="29">
        <v>0.0</v>
      </c>
      <c r="BY117" s="29">
        <v>1.0</v>
      </c>
      <c r="BZ117" s="29">
        <v>1.0</v>
      </c>
      <c r="CA117" s="29">
        <v>1.0</v>
      </c>
      <c r="CB117" s="29">
        <v>1.0</v>
      </c>
      <c r="CC117" s="27" t="s">
        <v>164</v>
      </c>
      <c r="CD117" s="21">
        <f t="shared" si="52"/>
        <v>0</v>
      </c>
      <c r="CE117" s="21">
        <f t="shared" si="53"/>
        <v>0</v>
      </c>
      <c r="CF117" s="21">
        <f t="shared" si="54"/>
        <v>1</v>
      </c>
      <c r="CG117" s="21">
        <f t="shared" si="55"/>
        <v>0</v>
      </c>
      <c r="CH117" s="21">
        <f t="shared" si="56"/>
        <v>0</v>
      </c>
      <c r="CI117" s="27" t="s">
        <v>157</v>
      </c>
      <c r="CJ117" s="21">
        <f t="shared" si="57"/>
        <v>0</v>
      </c>
      <c r="CK117" s="21">
        <f t="shared" si="58"/>
        <v>1</v>
      </c>
      <c r="CL117" s="21">
        <f t="shared" si="59"/>
        <v>0</v>
      </c>
      <c r="CM117" s="21">
        <f t="shared" si="60"/>
        <v>0</v>
      </c>
      <c r="CN117" s="27" t="s">
        <v>170</v>
      </c>
      <c r="CO117" s="21">
        <f t="shared" si="61"/>
        <v>0</v>
      </c>
      <c r="CP117" s="21">
        <f t="shared" si="62"/>
        <v>1</v>
      </c>
      <c r="CQ117" s="21">
        <f t="shared" si="63"/>
        <v>0</v>
      </c>
      <c r="CR117" s="21">
        <f t="shared" si="64"/>
        <v>0</v>
      </c>
      <c r="CS117" s="21">
        <f t="shared" si="65"/>
        <v>0</v>
      </c>
      <c r="CT117" s="27" t="s">
        <v>140</v>
      </c>
      <c r="CU117" s="27" t="s">
        <v>137</v>
      </c>
      <c r="CV117" s="27" t="s">
        <v>139</v>
      </c>
      <c r="CW117" s="29">
        <v>2.0</v>
      </c>
      <c r="CX117" s="16">
        <f t="shared" si="66"/>
        <v>8</v>
      </c>
      <c r="CY117" s="27" t="s">
        <v>140</v>
      </c>
      <c r="CZ117" s="41" t="s">
        <v>137</v>
      </c>
      <c r="DA117" s="41" t="s">
        <v>139</v>
      </c>
      <c r="DB117" s="41">
        <v>2.0</v>
      </c>
      <c r="DC117" s="27">
        <v>5.0</v>
      </c>
      <c r="DD117" s="16">
        <f t="shared" si="67"/>
        <v>13</v>
      </c>
      <c r="DE117" s="29">
        <v>2.0</v>
      </c>
      <c r="DF117" s="27" t="s">
        <v>139</v>
      </c>
      <c r="DG117" s="27" t="s">
        <v>139</v>
      </c>
      <c r="DH117" s="27" t="s">
        <v>139</v>
      </c>
      <c r="DI117" s="29">
        <v>2.0</v>
      </c>
      <c r="DJ117" s="27" t="s">
        <v>139</v>
      </c>
      <c r="DK117" s="16">
        <f t="shared" si="68"/>
        <v>12</v>
      </c>
      <c r="DL117" s="29">
        <v>2.0</v>
      </c>
      <c r="DM117" s="29">
        <v>3.0</v>
      </c>
      <c r="DN117" s="29">
        <v>3.0</v>
      </c>
      <c r="DO117" s="29">
        <v>3.0</v>
      </c>
      <c r="DP117" s="29">
        <v>2.0</v>
      </c>
      <c r="DQ117" s="16">
        <f t="shared" si="69"/>
        <v>13</v>
      </c>
      <c r="DR117" s="29">
        <v>2.0</v>
      </c>
      <c r="DS117" s="29">
        <v>2.0</v>
      </c>
      <c r="DT117" s="29">
        <v>2.0</v>
      </c>
      <c r="DU117" s="29">
        <v>2.0</v>
      </c>
      <c r="DV117" s="29">
        <v>3.0</v>
      </c>
      <c r="DW117" s="25">
        <f t="shared" si="70"/>
        <v>11</v>
      </c>
      <c r="DX117" s="27" t="s">
        <v>138</v>
      </c>
      <c r="DY117" s="29">
        <v>4.0</v>
      </c>
      <c r="DZ117" s="27" t="s">
        <v>138</v>
      </c>
      <c r="EA117" s="29">
        <v>4.0</v>
      </c>
      <c r="EB117" s="29">
        <v>4.0</v>
      </c>
      <c r="EC117" s="21">
        <f t="shared" si="79"/>
        <v>22</v>
      </c>
      <c r="ED117" s="16">
        <f t="shared" si="71"/>
        <v>79</v>
      </c>
    </row>
    <row r="118" ht="15.75" customHeight="1">
      <c r="A118" s="36" t="s">
        <v>194</v>
      </c>
      <c r="B118" s="16">
        <f t="shared" si="1"/>
        <v>0</v>
      </c>
      <c r="C118" s="17" t="s">
        <v>37</v>
      </c>
      <c r="D118" s="35">
        <v>31.0</v>
      </c>
      <c r="E118" s="16">
        <f t="shared" si="2"/>
        <v>0</v>
      </c>
      <c r="F118" s="16">
        <f t="shared" si="72"/>
        <v>1</v>
      </c>
      <c r="G118" s="16">
        <f t="shared" si="3"/>
        <v>0</v>
      </c>
      <c r="H118" s="16">
        <f t="shared" si="4"/>
        <v>0</v>
      </c>
      <c r="I118" s="35" t="s">
        <v>158</v>
      </c>
      <c r="J118" s="16">
        <f t="shared" si="5"/>
        <v>0</v>
      </c>
      <c r="K118" s="16">
        <f t="shared" si="6"/>
        <v>0</v>
      </c>
      <c r="L118" s="16">
        <f t="shared" si="7"/>
        <v>0</v>
      </c>
      <c r="M118" s="16">
        <f t="shared" si="8"/>
        <v>0</v>
      </c>
      <c r="N118" s="16">
        <f t="shared" si="9"/>
        <v>1</v>
      </c>
      <c r="O118" s="36">
        <v>30000.0</v>
      </c>
      <c r="P118" s="21">
        <f t="shared" si="10"/>
        <v>0</v>
      </c>
      <c r="Q118" s="21">
        <f t="shared" si="11"/>
        <v>0</v>
      </c>
      <c r="R118" s="21">
        <f t="shared" si="12"/>
        <v>1</v>
      </c>
      <c r="S118" s="21">
        <f t="shared" si="13"/>
        <v>0</v>
      </c>
      <c r="T118" s="37" t="s">
        <v>127</v>
      </c>
      <c r="U118" s="21">
        <f t="shared" si="14"/>
        <v>1</v>
      </c>
      <c r="V118" s="37">
        <v>0.0</v>
      </c>
      <c r="W118" s="37">
        <v>0.0</v>
      </c>
      <c r="X118" s="37">
        <v>0.0</v>
      </c>
      <c r="Y118" s="36" t="s">
        <v>207</v>
      </c>
      <c r="Z118" s="21">
        <f t="shared" si="15"/>
        <v>0</v>
      </c>
      <c r="AA118" s="21">
        <f t="shared" si="16"/>
        <v>0</v>
      </c>
      <c r="AB118" s="21">
        <f t="shared" si="17"/>
        <v>0</v>
      </c>
      <c r="AC118" s="21">
        <f t="shared" si="18"/>
        <v>0</v>
      </c>
      <c r="AD118" s="21">
        <f t="shared" si="19"/>
        <v>1</v>
      </c>
      <c r="AE118" s="36" t="s">
        <v>32</v>
      </c>
      <c r="AF118" s="21">
        <f t="shared" si="20"/>
        <v>0</v>
      </c>
      <c r="AG118" s="21">
        <f t="shared" si="21"/>
        <v>1</v>
      </c>
      <c r="AH118" s="21">
        <f t="shared" si="22"/>
        <v>0</v>
      </c>
      <c r="AI118" s="21">
        <f t="shared" si="23"/>
        <v>0</v>
      </c>
      <c r="AJ118" s="27" t="s">
        <v>129</v>
      </c>
      <c r="AK118" s="21">
        <f t="shared" si="24"/>
        <v>0</v>
      </c>
      <c r="AL118" s="21">
        <f t="shared" si="25"/>
        <v>1</v>
      </c>
      <c r="AM118" s="21">
        <f t="shared" si="26"/>
        <v>0</v>
      </c>
      <c r="AN118" s="21">
        <f t="shared" si="27"/>
        <v>0</v>
      </c>
      <c r="AO118" s="27" t="s">
        <v>37</v>
      </c>
      <c r="AP118" s="21">
        <f t="shared" si="28"/>
        <v>1</v>
      </c>
      <c r="AQ118" s="21">
        <f t="shared" si="29"/>
        <v>0</v>
      </c>
      <c r="AR118" s="21">
        <f t="shared" si="30"/>
        <v>0</v>
      </c>
      <c r="AS118" s="21">
        <f t="shared" si="31"/>
        <v>0</v>
      </c>
      <c r="AT118" s="21">
        <f t="shared" si="32"/>
        <v>0</v>
      </c>
      <c r="AU118" s="21">
        <f t="shared" si="73"/>
        <v>0</v>
      </c>
      <c r="AV118" s="27" t="s">
        <v>130</v>
      </c>
      <c r="AW118" s="21">
        <f t="shared" si="33"/>
        <v>1</v>
      </c>
      <c r="AX118" s="21">
        <f t="shared" si="34"/>
        <v>0</v>
      </c>
      <c r="AY118" s="21">
        <f t="shared" si="35"/>
        <v>0</v>
      </c>
      <c r="AZ118" s="21">
        <f t="shared" si="36"/>
        <v>0</v>
      </c>
      <c r="BA118" s="38" t="s">
        <v>186</v>
      </c>
      <c r="BB118" s="21">
        <f t="shared" si="37"/>
        <v>0</v>
      </c>
      <c r="BC118" s="21">
        <f t="shared" si="38"/>
        <v>0</v>
      </c>
      <c r="BD118" s="21">
        <f t="shared" si="39"/>
        <v>0</v>
      </c>
      <c r="BE118" s="21">
        <f t="shared" si="40"/>
        <v>1</v>
      </c>
      <c r="BF118" s="27" t="s">
        <v>138</v>
      </c>
      <c r="BG118" s="21">
        <f t="shared" si="41"/>
        <v>0</v>
      </c>
      <c r="BH118" s="21">
        <f t="shared" si="42"/>
        <v>0</v>
      </c>
      <c r="BI118" s="21">
        <f t="shared" si="43"/>
        <v>1</v>
      </c>
      <c r="BJ118" s="29">
        <v>800.0</v>
      </c>
      <c r="BK118" s="21">
        <f t="shared" si="44"/>
        <v>1</v>
      </c>
      <c r="BL118" s="21">
        <f t="shared" si="45"/>
        <v>0</v>
      </c>
      <c r="BM118" s="21">
        <f t="shared" si="46"/>
        <v>0</v>
      </c>
      <c r="BN118" s="29" t="s">
        <v>132</v>
      </c>
      <c r="BO118" s="21">
        <f t="shared" si="47"/>
        <v>0</v>
      </c>
      <c r="BP118" s="21">
        <f t="shared" si="48"/>
        <v>0</v>
      </c>
      <c r="BQ118" s="21">
        <f t="shared" si="49"/>
        <v>1</v>
      </c>
      <c r="BR118" s="21">
        <f t="shared" si="50"/>
        <v>0</v>
      </c>
      <c r="BS118" s="21">
        <f t="shared" si="51"/>
        <v>0</v>
      </c>
      <c r="BT118" s="29">
        <v>0.0</v>
      </c>
      <c r="BU118" s="29">
        <v>0.0</v>
      </c>
      <c r="BV118" s="29">
        <v>1.0</v>
      </c>
      <c r="BW118" s="29">
        <v>0.0</v>
      </c>
      <c r="BX118" s="29">
        <v>0.0</v>
      </c>
      <c r="BY118" s="29">
        <v>0.0</v>
      </c>
      <c r="BZ118" s="29">
        <v>1.0</v>
      </c>
      <c r="CA118" s="29">
        <v>0.0</v>
      </c>
      <c r="CB118" s="29">
        <v>1.0</v>
      </c>
      <c r="CC118" s="27" t="s">
        <v>164</v>
      </c>
      <c r="CD118" s="21">
        <f t="shared" si="52"/>
        <v>0</v>
      </c>
      <c r="CE118" s="21">
        <f t="shared" si="53"/>
        <v>0</v>
      </c>
      <c r="CF118" s="21">
        <f t="shared" si="54"/>
        <v>1</v>
      </c>
      <c r="CG118" s="21">
        <f t="shared" si="55"/>
        <v>0</v>
      </c>
      <c r="CH118" s="21">
        <f t="shared" si="56"/>
        <v>0</v>
      </c>
      <c r="CI118" s="27" t="s">
        <v>177</v>
      </c>
      <c r="CJ118" s="21">
        <f t="shared" si="57"/>
        <v>1</v>
      </c>
      <c r="CK118" s="21">
        <f t="shared" si="58"/>
        <v>0</v>
      </c>
      <c r="CL118" s="21">
        <f t="shared" si="59"/>
        <v>0</v>
      </c>
      <c r="CM118" s="21">
        <f t="shared" si="60"/>
        <v>0</v>
      </c>
      <c r="CN118" s="27" t="s">
        <v>135</v>
      </c>
      <c r="CO118" s="21">
        <f t="shared" si="61"/>
        <v>1</v>
      </c>
      <c r="CP118" s="21">
        <f t="shared" si="62"/>
        <v>0</v>
      </c>
      <c r="CQ118" s="21">
        <f t="shared" si="63"/>
        <v>0</v>
      </c>
      <c r="CR118" s="21">
        <f t="shared" si="64"/>
        <v>0</v>
      </c>
      <c r="CS118" s="21">
        <f t="shared" si="65"/>
        <v>0</v>
      </c>
      <c r="CT118" s="27" t="s">
        <v>140</v>
      </c>
      <c r="CU118" s="29">
        <v>2.0</v>
      </c>
      <c r="CV118" s="27" t="s">
        <v>139</v>
      </c>
      <c r="CW118" s="29">
        <v>3.0</v>
      </c>
      <c r="CX118" s="16">
        <f t="shared" si="66"/>
        <v>8</v>
      </c>
      <c r="CY118" s="27" t="s">
        <v>140</v>
      </c>
      <c r="CZ118" s="41">
        <v>2.0</v>
      </c>
      <c r="DA118" s="41" t="s">
        <v>139</v>
      </c>
      <c r="DB118" s="41">
        <v>3.0</v>
      </c>
      <c r="DC118" s="27" t="s">
        <v>137</v>
      </c>
      <c r="DD118" s="16">
        <f t="shared" si="67"/>
        <v>11</v>
      </c>
      <c r="DE118" s="27" t="s">
        <v>140</v>
      </c>
      <c r="DF118" s="27" t="s">
        <v>139</v>
      </c>
      <c r="DG118" s="29">
        <v>2.0</v>
      </c>
      <c r="DH118" s="27">
        <v>3.0</v>
      </c>
      <c r="DI118" s="27" t="s">
        <v>137</v>
      </c>
      <c r="DJ118" s="29">
        <v>2.0</v>
      </c>
      <c r="DK118" s="16">
        <f t="shared" si="68"/>
        <v>13</v>
      </c>
      <c r="DL118" s="29">
        <v>2.0</v>
      </c>
      <c r="DM118" s="29">
        <v>2.0</v>
      </c>
      <c r="DN118" s="29">
        <v>2.0</v>
      </c>
      <c r="DO118" s="29">
        <v>3.0</v>
      </c>
      <c r="DP118" s="29">
        <v>3.0</v>
      </c>
      <c r="DQ118" s="16">
        <f t="shared" si="69"/>
        <v>12</v>
      </c>
      <c r="DR118" s="29">
        <v>2.0</v>
      </c>
      <c r="DS118" s="27" t="s">
        <v>136</v>
      </c>
      <c r="DT118" s="29">
        <v>2.0</v>
      </c>
      <c r="DU118" s="29">
        <v>2.0</v>
      </c>
      <c r="DV118" s="29">
        <v>2.0</v>
      </c>
      <c r="DW118" s="25">
        <f t="shared" si="70"/>
        <v>12</v>
      </c>
      <c r="DX118" s="29">
        <v>3.0</v>
      </c>
      <c r="DY118" s="29">
        <v>2.0</v>
      </c>
      <c r="DZ118" s="27" t="s">
        <v>137</v>
      </c>
      <c r="EA118" s="29">
        <v>2.0</v>
      </c>
      <c r="EB118" s="29">
        <v>2.0</v>
      </c>
      <c r="EC118" s="26">
        <v>15.0</v>
      </c>
      <c r="ED118" s="16">
        <f t="shared" si="71"/>
        <v>71</v>
      </c>
    </row>
    <row r="119" ht="15.75" customHeight="1">
      <c r="A119" s="36" t="s">
        <v>125</v>
      </c>
      <c r="B119" s="16">
        <f t="shared" si="1"/>
        <v>1</v>
      </c>
      <c r="C119" s="17" t="s">
        <v>37</v>
      </c>
      <c r="D119" s="35">
        <v>36.0</v>
      </c>
      <c r="E119" s="16">
        <f t="shared" si="2"/>
        <v>0</v>
      </c>
      <c r="F119" s="16">
        <f t="shared" si="72"/>
        <v>1</v>
      </c>
      <c r="G119" s="16">
        <f t="shared" si="3"/>
        <v>0</v>
      </c>
      <c r="H119" s="16">
        <f t="shared" si="4"/>
        <v>0</v>
      </c>
      <c r="I119" s="35" t="s">
        <v>158</v>
      </c>
      <c r="J119" s="16">
        <f t="shared" si="5"/>
        <v>0</v>
      </c>
      <c r="K119" s="16">
        <f t="shared" si="6"/>
        <v>0</v>
      </c>
      <c r="L119" s="16">
        <f t="shared" si="7"/>
        <v>0</v>
      </c>
      <c r="M119" s="16">
        <f t="shared" si="8"/>
        <v>0</v>
      </c>
      <c r="N119" s="16">
        <f t="shared" si="9"/>
        <v>1</v>
      </c>
      <c r="O119" s="36">
        <v>35000.0</v>
      </c>
      <c r="P119" s="21">
        <f t="shared" si="10"/>
        <v>0</v>
      </c>
      <c r="Q119" s="21">
        <f t="shared" si="11"/>
        <v>0</v>
      </c>
      <c r="R119" s="21">
        <f t="shared" si="12"/>
        <v>1</v>
      </c>
      <c r="S119" s="21">
        <f t="shared" si="13"/>
        <v>0</v>
      </c>
      <c r="T119" s="37" t="s">
        <v>127</v>
      </c>
      <c r="U119" s="21">
        <f t="shared" si="14"/>
        <v>1</v>
      </c>
      <c r="V119" s="37">
        <v>0.0</v>
      </c>
      <c r="W119" s="37">
        <v>0.0</v>
      </c>
      <c r="X119" s="37">
        <v>0.0</v>
      </c>
      <c r="Y119" s="36" t="s">
        <v>25</v>
      </c>
      <c r="Z119" s="21">
        <f t="shared" si="15"/>
        <v>1</v>
      </c>
      <c r="AA119" s="21">
        <f t="shared" si="16"/>
        <v>0</v>
      </c>
      <c r="AB119" s="21">
        <f t="shared" si="17"/>
        <v>0</v>
      </c>
      <c r="AC119" s="21">
        <f t="shared" si="18"/>
        <v>0</v>
      </c>
      <c r="AD119" s="21">
        <f t="shared" si="19"/>
        <v>0</v>
      </c>
      <c r="AE119" s="36" t="s">
        <v>191</v>
      </c>
      <c r="AF119" s="21">
        <f t="shared" si="20"/>
        <v>0</v>
      </c>
      <c r="AG119" s="21">
        <f t="shared" si="21"/>
        <v>0</v>
      </c>
      <c r="AH119" s="21">
        <f t="shared" si="22"/>
        <v>0</v>
      </c>
      <c r="AI119" s="21">
        <f t="shared" si="23"/>
        <v>1</v>
      </c>
      <c r="AJ119" s="27" t="s">
        <v>32</v>
      </c>
      <c r="AK119" s="21">
        <f t="shared" si="24"/>
        <v>0</v>
      </c>
      <c r="AL119" s="21">
        <f t="shared" si="25"/>
        <v>0</v>
      </c>
      <c r="AM119" s="21">
        <f t="shared" si="26"/>
        <v>1</v>
      </c>
      <c r="AN119" s="21">
        <f t="shared" si="27"/>
        <v>0</v>
      </c>
      <c r="AO119" s="27" t="s">
        <v>38</v>
      </c>
      <c r="AP119" s="21">
        <f t="shared" si="28"/>
        <v>0</v>
      </c>
      <c r="AQ119" s="21">
        <f t="shared" si="29"/>
        <v>1</v>
      </c>
      <c r="AR119" s="21">
        <f t="shared" si="30"/>
        <v>0</v>
      </c>
      <c r="AS119" s="21">
        <f t="shared" si="31"/>
        <v>0</v>
      </c>
      <c r="AT119" s="21">
        <f t="shared" si="32"/>
        <v>0</v>
      </c>
      <c r="AU119" s="21">
        <f t="shared" si="73"/>
        <v>0</v>
      </c>
      <c r="AV119" s="27" t="s">
        <v>130</v>
      </c>
      <c r="AW119" s="21">
        <f t="shared" si="33"/>
        <v>1</v>
      </c>
      <c r="AX119" s="21">
        <f t="shared" si="34"/>
        <v>0</v>
      </c>
      <c r="AY119" s="21">
        <f t="shared" si="35"/>
        <v>0</v>
      </c>
      <c r="AZ119" s="21">
        <f t="shared" si="36"/>
        <v>0</v>
      </c>
      <c r="BA119" s="38" t="s">
        <v>188</v>
      </c>
      <c r="BB119" s="21">
        <f t="shared" si="37"/>
        <v>0</v>
      </c>
      <c r="BC119" s="21">
        <f t="shared" si="38"/>
        <v>0</v>
      </c>
      <c r="BD119" s="21">
        <f t="shared" si="39"/>
        <v>0</v>
      </c>
      <c r="BE119" s="21">
        <f t="shared" si="40"/>
        <v>1</v>
      </c>
      <c r="BF119" s="27" t="s">
        <v>138</v>
      </c>
      <c r="BG119" s="21">
        <f t="shared" si="41"/>
        <v>0</v>
      </c>
      <c r="BH119" s="21">
        <f t="shared" si="42"/>
        <v>0</v>
      </c>
      <c r="BI119" s="21">
        <f t="shared" si="43"/>
        <v>1</v>
      </c>
      <c r="BJ119" s="27" t="s">
        <v>184</v>
      </c>
      <c r="BK119" s="21">
        <f t="shared" si="44"/>
        <v>0</v>
      </c>
      <c r="BL119" s="21">
        <f t="shared" si="45"/>
        <v>0</v>
      </c>
      <c r="BM119" s="21">
        <f t="shared" si="46"/>
        <v>1</v>
      </c>
      <c r="BN119" s="27" t="s">
        <v>185</v>
      </c>
      <c r="BO119" s="21">
        <f t="shared" si="47"/>
        <v>0</v>
      </c>
      <c r="BP119" s="21">
        <f t="shared" si="48"/>
        <v>0</v>
      </c>
      <c r="BQ119" s="21">
        <f t="shared" si="49"/>
        <v>0</v>
      </c>
      <c r="BR119" s="21">
        <f t="shared" si="50"/>
        <v>0</v>
      </c>
      <c r="BS119" s="21">
        <f t="shared" si="51"/>
        <v>1</v>
      </c>
      <c r="BT119" s="29">
        <v>0.0</v>
      </c>
      <c r="BU119" s="29">
        <v>1.0</v>
      </c>
      <c r="BV119" s="29">
        <v>0.0</v>
      </c>
      <c r="BW119" s="29">
        <v>0.0</v>
      </c>
      <c r="BX119" s="29">
        <v>1.0</v>
      </c>
      <c r="BY119" s="29">
        <v>1.0</v>
      </c>
      <c r="BZ119" s="29">
        <v>0.0</v>
      </c>
      <c r="CA119" s="29">
        <v>0.0</v>
      </c>
      <c r="CB119" s="29">
        <v>0.0</v>
      </c>
      <c r="CC119" s="29" t="s">
        <v>78</v>
      </c>
      <c r="CD119" s="21">
        <f t="shared" si="52"/>
        <v>0</v>
      </c>
      <c r="CE119" s="21">
        <f t="shared" si="53"/>
        <v>0</v>
      </c>
      <c r="CF119" s="21">
        <f t="shared" si="54"/>
        <v>0</v>
      </c>
      <c r="CG119" s="21">
        <f t="shared" si="55"/>
        <v>0</v>
      </c>
      <c r="CH119" s="21">
        <f t="shared" si="56"/>
        <v>1</v>
      </c>
      <c r="CI119" s="27" t="s">
        <v>146</v>
      </c>
      <c r="CJ119" s="21">
        <f t="shared" si="57"/>
        <v>0</v>
      </c>
      <c r="CK119" s="21">
        <f t="shared" si="58"/>
        <v>0</v>
      </c>
      <c r="CL119" s="21">
        <f t="shared" si="59"/>
        <v>1</v>
      </c>
      <c r="CM119" s="21">
        <f t="shared" si="60"/>
        <v>0</v>
      </c>
      <c r="CN119" s="27" t="s">
        <v>135</v>
      </c>
      <c r="CO119" s="21">
        <f t="shared" si="61"/>
        <v>1</v>
      </c>
      <c r="CP119" s="21">
        <f t="shared" si="62"/>
        <v>0</v>
      </c>
      <c r="CQ119" s="21">
        <f t="shared" si="63"/>
        <v>0</v>
      </c>
      <c r="CR119" s="21">
        <f t="shared" si="64"/>
        <v>0</v>
      </c>
      <c r="CS119" s="21">
        <f t="shared" si="65"/>
        <v>0</v>
      </c>
      <c r="CT119" s="29">
        <v>2.0</v>
      </c>
      <c r="CU119" s="29">
        <v>3.0</v>
      </c>
      <c r="CV119" s="27" t="s">
        <v>137</v>
      </c>
      <c r="CW119" s="27" t="s">
        <v>140</v>
      </c>
      <c r="CX119" s="16">
        <f t="shared" si="66"/>
        <v>9</v>
      </c>
      <c r="CY119" s="27">
        <v>2.0</v>
      </c>
      <c r="CZ119" s="41">
        <v>3.0</v>
      </c>
      <c r="DA119" s="41" t="s">
        <v>137</v>
      </c>
      <c r="DB119" s="41" t="s">
        <v>140</v>
      </c>
      <c r="DC119" s="27">
        <v>3.0</v>
      </c>
      <c r="DD119" s="16">
        <f t="shared" si="67"/>
        <v>12</v>
      </c>
      <c r="DE119" s="27" t="s">
        <v>140</v>
      </c>
      <c r="DF119" s="29">
        <v>3.0</v>
      </c>
      <c r="DG119" s="27" t="s">
        <v>139</v>
      </c>
      <c r="DH119" s="27" t="s">
        <v>140</v>
      </c>
      <c r="DI119" s="27" t="s">
        <v>139</v>
      </c>
      <c r="DJ119" s="27" t="s">
        <v>140</v>
      </c>
      <c r="DK119" s="16">
        <f t="shared" si="68"/>
        <v>10</v>
      </c>
      <c r="DL119" s="27" t="s">
        <v>138</v>
      </c>
      <c r="DM119" s="27" t="s">
        <v>137</v>
      </c>
      <c r="DN119" s="27" t="s">
        <v>138</v>
      </c>
      <c r="DO119" s="27" t="s">
        <v>136</v>
      </c>
      <c r="DP119" s="27" t="s">
        <v>136</v>
      </c>
      <c r="DQ119" s="16">
        <f t="shared" si="69"/>
        <v>21</v>
      </c>
      <c r="DR119" s="29">
        <v>1.0</v>
      </c>
      <c r="DS119" s="29">
        <v>3.0</v>
      </c>
      <c r="DT119" s="29">
        <v>3.0</v>
      </c>
      <c r="DU119" s="29">
        <v>3.0</v>
      </c>
      <c r="DV119" s="29">
        <v>2.0</v>
      </c>
      <c r="DW119" s="25">
        <f t="shared" si="70"/>
        <v>12</v>
      </c>
      <c r="DX119" s="27" t="s">
        <v>138</v>
      </c>
      <c r="DY119" s="27" t="s">
        <v>139</v>
      </c>
      <c r="DZ119" s="27" t="s">
        <v>139</v>
      </c>
      <c r="EA119" s="27" t="s">
        <v>139</v>
      </c>
      <c r="EB119" s="27" t="s">
        <v>140</v>
      </c>
      <c r="EC119" s="21">
        <f>DX119+DY119+DZ119+EA119+EB119</f>
        <v>12</v>
      </c>
      <c r="ED119" s="16">
        <f t="shared" si="71"/>
        <v>76</v>
      </c>
    </row>
    <row r="120" ht="15.75" customHeight="1">
      <c r="A120" s="36" t="s">
        <v>125</v>
      </c>
      <c r="B120" s="16">
        <f t="shared" si="1"/>
        <v>1</v>
      </c>
      <c r="C120" s="17" t="s">
        <v>37</v>
      </c>
      <c r="D120" s="35">
        <v>39.0</v>
      </c>
      <c r="E120" s="16">
        <f t="shared" si="2"/>
        <v>0</v>
      </c>
      <c r="F120" s="16">
        <f t="shared" si="72"/>
        <v>1</v>
      </c>
      <c r="G120" s="16">
        <f t="shared" si="3"/>
        <v>0</v>
      </c>
      <c r="H120" s="16">
        <f t="shared" si="4"/>
        <v>0</v>
      </c>
      <c r="I120" s="35" t="s">
        <v>158</v>
      </c>
      <c r="J120" s="16">
        <f t="shared" si="5"/>
        <v>0</v>
      </c>
      <c r="K120" s="16">
        <f t="shared" si="6"/>
        <v>0</v>
      </c>
      <c r="L120" s="16">
        <f t="shared" si="7"/>
        <v>0</v>
      </c>
      <c r="M120" s="16">
        <f t="shared" si="8"/>
        <v>0</v>
      </c>
      <c r="N120" s="16">
        <f t="shared" si="9"/>
        <v>1</v>
      </c>
      <c r="O120" s="36">
        <v>35000.0</v>
      </c>
      <c r="P120" s="21">
        <f t="shared" si="10"/>
        <v>0</v>
      </c>
      <c r="Q120" s="21">
        <f t="shared" si="11"/>
        <v>0</v>
      </c>
      <c r="R120" s="21">
        <f t="shared" si="12"/>
        <v>1</v>
      </c>
      <c r="S120" s="21">
        <f t="shared" si="13"/>
        <v>0</v>
      </c>
      <c r="T120" s="37" t="s">
        <v>127</v>
      </c>
      <c r="U120" s="21">
        <f t="shared" si="14"/>
        <v>1</v>
      </c>
      <c r="V120" s="37">
        <v>0.0</v>
      </c>
      <c r="W120" s="37">
        <v>0.0</v>
      </c>
      <c r="X120" s="37">
        <v>0.0</v>
      </c>
      <c r="Y120" s="36" t="s">
        <v>25</v>
      </c>
      <c r="Z120" s="21">
        <f t="shared" si="15"/>
        <v>1</v>
      </c>
      <c r="AA120" s="21">
        <f t="shared" si="16"/>
        <v>0</v>
      </c>
      <c r="AB120" s="21">
        <f t="shared" si="17"/>
        <v>0</v>
      </c>
      <c r="AC120" s="21">
        <f t="shared" si="18"/>
        <v>0</v>
      </c>
      <c r="AD120" s="21">
        <f t="shared" si="19"/>
        <v>0</v>
      </c>
      <c r="AE120" s="36" t="s">
        <v>191</v>
      </c>
      <c r="AF120" s="21">
        <f t="shared" si="20"/>
        <v>0</v>
      </c>
      <c r="AG120" s="21">
        <f t="shared" si="21"/>
        <v>0</v>
      </c>
      <c r="AH120" s="21">
        <f t="shared" si="22"/>
        <v>0</v>
      </c>
      <c r="AI120" s="21">
        <f t="shared" si="23"/>
        <v>1</v>
      </c>
      <c r="AJ120" s="27" t="s">
        <v>32</v>
      </c>
      <c r="AK120" s="21">
        <f t="shared" si="24"/>
        <v>0</v>
      </c>
      <c r="AL120" s="21">
        <f t="shared" si="25"/>
        <v>0</v>
      </c>
      <c r="AM120" s="21">
        <f t="shared" si="26"/>
        <v>1</v>
      </c>
      <c r="AN120" s="21">
        <f t="shared" si="27"/>
        <v>0</v>
      </c>
      <c r="AO120" s="27" t="s">
        <v>39</v>
      </c>
      <c r="AP120" s="21">
        <f t="shared" si="28"/>
        <v>0</v>
      </c>
      <c r="AQ120" s="21">
        <f t="shared" si="29"/>
        <v>0</v>
      </c>
      <c r="AR120" s="21">
        <f t="shared" si="30"/>
        <v>1</v>
      </c>
      <c r="AS120" s="21">
        <f t="shared" si="31"/>
        <v>0</v>
      </c>
      <c r="AT120" s="21">
        <f t="shared" si="32"/>
        <v>0</v>
      </c>
      <c r="AU120" s="21">
        <f t="shared" si="73"/>
        <v>0</v>
      </c>
      <c r="AV120" s="27" t="s">
        <v>130</v>
      </c>
      <c r="AW120" s="21">
        <f t="shared" si="33"/>
        <v>1</v>
      </c>
      <c r="AX120" s="21">
        <f t="shared" si="34"/>
        <v>0</v>
      </c>
      <c r="AY120" s="21">
        <f t="shared" si="35"/>
        <v>0</v>
      </c>
      <c r="AZ120" s="21">
        <f t="shared" si="36"/>
        <v>0</v>
      </c>
      <c r="BA120" s="38" t="s">
        <v>37</v>
      </c>
      <c r="BB120" s="21">
        <f t="shared" si="37"/>
        <v>0</v>
      </c>
      <c r="BC120" s="21">
        <f t="shared" si="38"/>
        <v>1</v>
      </c>
      <c r="BD120" s="21">
        <f t="shared" si="39"/>
        <v>0</v>
      </c>
      <c r="BE120" s="21">
        <f t="shared" si="40"/>
        <v>0</v>
      </c>
      <c r="BF120" s="27">
        <v>5.0</v>
      </c>
      <c r="BG120" s="21">
        <f t="shared" si="41"/>
        <v>0</v>
      </c>
      <c r="BH120" s="21">
        <f t="shared" si="42"/>
        <v>1</v>
      </c>
      <c r="BI120" s="21">
        <f t="shared" si="43"/>
        <v>0</v>
      </c>
      <c r="BJ120" s="27">
        <v>800.0</v>
      </c>
      <c r="BK120" s="21">
        <f t="shared" si="44"/>
        <v>1</v>
      </c>
      <c r="BL120" s="21">
        <f t="shared" si="45"/>
        <v>0</v>
      </c>
      <c r="BM120" s="21">
        <f t="shared" si="46"/>
        <v>0</v>
      </c>
      <c r="BN120" s="29" t="s">
        <v>132</v>
      </c>
      <c r="BO120" s="21">
        <f t="shared" si="47"/>
        <v>0</v>
      </c>
      <c r="BP120" s="21">
        <f t="shared" si="48"/>
        <v>0</v>
      </c>
      <c r="BQ120" s="21">
        <f t="shared" si="49"/>
        <v>1</v>
      </c>
      <c r="BR120" s="21">
        <f t="shared" si="50"/>
        <v>0</v>
      </c>
      <c r="BS120" s="21">
        <f t="shared" si="51"/>
        <v>0</v>
      </c>
      <c r="BT120" s="29">
        <v>0.0</v>
      </c>
      <c r="BU120" s="29">
        <v>0.0</v>
      </c>
      <c r="BV120" s="29">
        <v>0.0</v>
      </c>
      <c r="BW120" s="29">
        <v>0.0</v>
      </c>
      <c r="BX120" s="29">
        <v>0.0</v>
      </c>
      <c r="BY120" s="29">
        <v>0.0</v>
      </c>
      <c r="BZ120" s="29">
        <v>0.0</v>
      </c>
      <c r="CA120" s="29">
        <v>1.0</v>
      </c>
      <c r="CB120" s="29">
        <v>1.0</v>
      </c>
      <c r="CC120" s="29" t="s">
        <v>78</v>
      </c>
      <c r="CD120" s="21">
        <f t="shared" si="52"/>
        <v>0</v>
      </c>
      <c r="CE120" s="21">
        <f t="shared" si="53"/>
        <v>0</v>
      </c>
      <c r="CF120" s="21">
        <f t="shared" si="54"/>
        <v>0</v>
      </c>
      <c r="CG120" s="21">
        <f t="shared" si="55"/>
        <v>0</v>
      </c>
      <c r="CH120" s="21">
        <f t="shared" si="56"/>
        <v>1</v>
      </c>
      <c r="CI120" s="27" t="s">
        <v>134</v>
      </c>
      <c r="CJ120" s="21">
        <f t="shared" si="57"/>
        <v>0</v>
      </c>
      <c r="CK120" s="21">
        <f t="shared" si="58"/>
        <v>0</v>
      </c>
      <c r="CL120" s="21">
        <f t="shared" si="59"/>
        <v>0</v>
      </c>
      <c r="CM120" s="21">
        <f t="shared" si="60"/>
        <v>1</v>
      </c>
      <c r="CN120" s="27" t="s">
        <v>135</v>
      </c>
      <c r="CO120" s="21">
        <f t="shared" si="61"/>
        <v>1</v>
      </c>
      <c r="CP120" s="21">
        <f t="shared" si="62"/>
        <v>0</v>
      </c>
      <c r="CQ120" s="21">
        <f t="shared" si="63"/>
        <v>0</v>
      </c>
      <c r="CR120" s="21">
        <f t="shared" si="64"/>
        <v>0</v>
      </c>
      <c r="CS120" s="21">
        <f t="shared" si="65"/>
        <v>0</v>
      </c>
      <c r="CT120" s="29">
        <v>1.0</v>
      </c>
      <c r="CU120" s="27" t="s">
        <v>139</v>
      </c>
      <c r="CV120" s="29">
        <v>1.0</v>
      </c>
      <c r="CW120" s="27" t="s">
        <v>139</v>
      </c>
      <c r="CX120" s="16">
        <f t="shared" si="66"/>
        <v>6</v>
      </c>
      <c r="CY120" s="27">
        <v>1.0</v>
      </c>
      <c r="CZ120" s="41" t="s">
        <v>139</v>
      </c>
      <c r="DA120" s="41">
        <v>1.0</v>
      </c>
      <c r="DB120" s="41" t="s">
        <v>139</v>
      </c>
      <c r="DC120" s="29">
        <v>5.0</v>
      </c>
      <c r="DD120" s="16">
        <f t="shared" si="67"/>
        <v>11</v>
      </c>
      <c r="DE120" s="29">
        <v>3.0</v>
      </c>
      <c r="DF120" s="27" t="s">
        <v>139</v>
      </c>
      <c r="DG120" s="27" t="s">
        <v>139</v>
      </c>
      <c r="DH120" s="29">
        <v>3.0</v>
      </c>
      <c r="DI120" s="29">
        <v>3.0</v>
      </c>
      <c r="DJ120" s="27" t="s">
        <v>139</v>
      </c>
      <c r="DK120" s="16">
        <f t="shared" si="68"/>
        <v>15</v>
      </c>
      <c r="DL120" s="27" t="s">
        <v>136</v>
      </c>
      <c r="DM120" s="27" t="s">
        <v>139</v>
      </c>
      <c r="DN120" s="27" t="s">
        <v>136</v>
      </c>
      <c r="DO120" s="27" t="s">
        <v>136</v>
      </c>
      <c r="DP120" s="27" t="s">
        <v>139</v>
      </c>
      <c r="DQ120" s="16">
        <f t="shared" si="69"/>
        <v>16</v>
      </c>
      <c r="DR120" s="27" t="s">
        <v>139</v>
      </c>
      <c r="DS120" s="27" t="s">
        <v>140</v>
      </c>
      <c r="DT120" s="27" t="s">
        <v>140</v>
      </c>
      <c r="DU120" s="27" t="s">
        <v>140</v>
      </c>
      <c r="DV120" s="27" t="s">
        <v>139</v>
      </c>
      <c r="DW120" s="25">
        <f t="shared" si="70"/>
        <v>7</v>
      </c>
      <c r="DX120" s="27" t="s">
        <v>139</v>
      </c>
      <c r="DY120" s="29">
        <v>2.0</v>
      </c>
      <c r="DZ120" s="29">
        <v>2.0</v>
      </c>
      <c r="EA120" s="27" t="s">
        <v>139</v>
      </c>
      <c r="EB120" s="27" t="s">
        <v>139</v>
      </c>
      <c r="EC120" s="26">
        <v>13.0</v>
      </c>
      <c r="ED120" s="16">
        <f t="shared" si="71"/>
        <v>68</v>
      </c>
    </row>
    <row r="121" ht="15.75" customHeight="1">
      <c r="A121" s="36" t="s">
        <v>125</v>
      </c>
      <c r="B121" s="16">
        <f t="shared" si="1"/>
        <v>1</v>
      </c>
      <c r="C121" s="17" t="s">
        <v>37</v>
      </c>
      <c r="D121" s="35">
        <v>37.0</v>
      </c>
      <c r="E121" s="16">
        <f t="shared" si="2"/>
        <v>0</v>
      </c>
      <c r="F121" s="16">
        <f t="shared" si="72"/>
        <v>1</v>
      </c>
      <c r="G121" s="16">
        <f t="shared" si="3"/>
        <v>0</v>
      </c>
      <c r="H121" s="16">
        <f t="shared" si="4"/>
        <v>0</v>
      </c>
      <c r="I121" s="35" t="s">
        <v>158</v>
      </c>
      <c r="J121" s="16">
        <f t="shared" si="5"/>
        <v>0</v>
      </c>
      <c r="K121" s="16">
        <f t="shared" si="6"/>
        <v>0</v>
      </c>
      <c r="L121" s="16">
        <f t="shared" si="7"/>
        <v>0</v>
      </c>
      <c r="M121" s="16">
        <f t="shared" si="8"/>
        <v>0</v>
      </c>
      <c r="N121" s="16">
        <f t="shared" si="9"/>
        <v>1</v>
      </c>
      <c r="O121" s="36">
        <v>35000.0</v>
      </c>
      <c r="P121" s="21">
        <f t="shared" si="10"/>
        <v>0</v>
      </c>
      <c r="Q121" s="21">
        <f t="shared" si="11"/>
        <v>0</v>
      </c>
      <c r="R121" s="21">
        <f t="shared" si="12"/>
        <v>1</v>
      </c>
      <c r="S121" s="21">
        <f t="shared" si="13"/>
        <v>0</v>
      </c>
      <c r="T121" s="37" t="s">
        <v>127</v>
      </c>
      <c r="U121" s="21">
        <f t="shared" si="14"/>
        <v>1</v>
      </c>
      <c r="V121" s="37">
        <v>0.0</v>
      </c>
      <c r="W121" s="37">
        <v>0.0</v>
      </c>
      <c r="X121" s="37">
        <v>0.0</v>
      </c>
      <c r="Y121" s="36" t="s">
        <v>25</v>
      </c>
      <c r="Z121" s="21">
        <f t="shared" si="15"/>
        <v>1</v>
      </c>
      <c r="AA121" s="21">
        <f t="shared" si="16"/>
        <v>0</v>
      </c>
      <c r="AB121" s="21">
        <f t="shared" si="17"/>
        <v>0</v>
      </c>
      <c r="AC121" s="21">
        <f t="shared" si="18"/>
        <v>0</v>
      </c>
      <c r="AD121" s="21">
        <f t="shared" si="19"/>
        <v>0</v>
      </c>
      <c r="AE121" s="36" t="s">
        <v>191</v>
      </c>
      <c r="AF121" s="21">
        <f t="shared" si="20"/>
        <v>0</v>
      </c>
      <c r="AG121" s="21">
        <f t="shared" si="21"/>
        <v>0</v>
      </c>
      <c r="AH121" s="21">
        <f t="shared" si="22"/>
        <v>0</v>
      </c>
      <c r="AI121" s="21">
        <f t="shared" si="23"/>
        <v>1</v>
      </c>
      <c r="AJ121" s="27" t="s">
        <v>32</v>
      </c>
      <c r="AK121" s="21">
        <f t="shared" si="24"/>
        <v>0</v>
      </c>
      <c r="AL121" s="21">
        <f t="shared" si="25"/>
        <v>0</v>
      </c>
      <c r="AM121" s="21">
        <f t="shared" si="26"/>
        <v>1</v>
      </c>
      <c r="AN121" s="21">
        <f t="shared" si="27"/>
        <v>0</v>
      </c>
      <c r="AO121" s="27" t="s">
        <v>208</v>
      </c>
      <c r="AP121" s="21">
        <f t="shared" si="28"/>
        <v>0</v>
      </c>
      <c r="AQ121" s="21">
        <f t="shared" si="29"/>
        <v>0</v>
      </c>
      <c r="AR121" s="21">
        <f t="shared" si="30"/>
        <v>0</v>
      </c>
      <c r="AS121" s="21">
        <f t="shared" si="31"/>
        <v>0</v>
      </c>
      <c r="AT121" s="21">
        <f t="shared" si="32"/>
        <v>0</v>
      </c>
      <c r="AU121" s="21">
        <f t="shared" si="73"/>
        <v>1</v>
      </c>
      <c r="AV121" s="27" t="s">
        <v>130</v>
      </c>
      <c r="AW121" s="21">
        <f t="shared" si="33"/>
        <v>1</v>
      </c>
      <c r="AX121" s="21">
        <f t="shared" si="34"/>
        <v>0</v>
      </c>
      <c r="AY121" s="21">
        <f t="shared" si="35"/>
        <v>0</v>
      </c>
      <c r="AZ121" s="21">
        <f t="shared" si="36"/>
        <v>0</v>
      </c>
      <c r="BA121" s="39" t="s">
        <v>190</v>
      </c>
      <c r="BB121" s="21">
        <f t="shared" si="37"/>
        <v>0</v>
      </c>
      <c r="BC121" s="21">
        <f t="shared" si="38"/>
        <v>0</v>
      </c>
      <c r="BD121" s="21">
        <f t="shared" si="39"/>
        <v>0</v>
      </c>
      <c r="BE121" s="21">
        <f t="shared" si="40"/>
        <v>1</v>
      </c>
      <c r="BF121" s="27" t="s">
        <v>136</v>
      </c>
      <c r="BG121" s="21">
        <f t="shared" si="41"/>
        <v>0</v>
      </c>
      <c r="BH121" s="21">
        <f t="shared" si="42"/>
        <v>0</v>
      </c>
      <c r="BI121" s="21">
        <f t="shared" si="43"/>
        <v>1</v>
      </c>
      <c r="BJ121" s="27" t="s">
        <v>145</v>
      </c>
      <c r="BK121" s="21">
        <f t="shared" si="44"/>
        <v>0</v>
      </c>
      <c r="BL121" s="21">
        <f t="shared" si="45"/>
        <v>0</v>
      </c>
      <c r="BM121" s="21">
        <f t="shared" si="46"/>
        <v>1</v>
      </c>
      <c r="BN121" s="29" t="s">
        <v>132</v>
      </c>
      <c r="BO121" s="21">
        <f t="shared" si="47"/>
        <v>0</v>
      </c>
      <c r="BP121" s="21">
        <f t="shared" si="48"/>
        <v>0</v>
      </c>
      <c r="BQ121" s="21">
        <f t="shared" si="49"/>
        <v>1</v>
      </c>
      <c r="BR121" s="21">
        <f t="shared" si="50"/>
        <v>0</v>
      </c>
      <c r="BS121" s="21">
        <f t="shared" si="51"/>
        <v>0</v>
      </c>
      <c r="BT121" s="29">
        <v>1.0</v>
      </c>
      <c r="BU121" s="29">
        <v>0.0</v>
      </c>
      <c r="BV121" s="29">
        <v>0.0</v>
      </c>
      <c r="BW121" s="29">
        <v>0.0</v>
      </c>
      <c r="BX121" s="29">
        <v>0.0</v>
      </c>
      <c r="BY121" s="29">
        <v>1.0</v>
      </c>
      <c r="BZ121" s="29">
        <v>0.0</v>
      </c>
      <c r="CA121" s="29">
        <v>0.0</v>
      </c>
      <c r="CB121" s="29">
        <v>0.0</v>
      </c>
      <c r="CC121" s="29" t="s">
        <v>78</v>
      </c>
      <c r="CD121" s="21">
        <f t="shared" si="52"/>
        <v>0</v>
      </c>
      <c r="CE121" s="21">
        <f t="shared" si="53"/>
        <v>0</v>
      </c>
      <c r="CF121" s="21">
        <f t="shared" si="54"/>
        <v>0</v>
      </c>
      <c r="CG121" s="21">
        <f t="shared" si="55"/>
        <v>0</v>
      </c>
      <c r="CH121" s="21">
        <f t="shared" si="56"/>
        <v>1</v>
      </c>
      <c r="CI121" s="27" t="s">
        <v>146</v>
      </c>
      <c r="CJ121" s="21">
        <f t="shared" si="57"/>
        <v>0</v>
      </c>
      <c r="CK121" s="21">
        <f t="shared" si="58"/>
        <v>0</v>
      </c>
      <c r="CL121" s="21">
        <f t="shared" si="59"/>
        <v>1</v>
      </c>
      <c r="CM121" s="21">
        <f t="shared" si="60"/>
        <v>0</v>
      </c>
      <c r="CN121" s="27" t="s">
        <v>147</v>
      </c>
      <c r="CO121" s="21">
        <f t="shared" si="61"/>
        <v>0</v>
      </c>
      <c r="CP121" s="21">
        <f t="shared" si="62"/>
        <v>0</v>
      </c>
      <c r="CQ121" s="21">
        <f t="shared" si="63"/>
        <v>0</v>
      </c>
      <c r="CR121" s="21">
        <f t="shared" si="64"/>
        <v>0</v>
      </c>
      <c r="CS121" s="21">
        <f t="shared" si="65"/>
        <v>1</v>
      </c>
      <c r="CT121" s="29">
        <v>1.0</v>
      </c>
      <c r="CU121" s="29">
        <v>1.0</v>
      </c>
      <c r="CV121" s="27" t="s">
        <v>139</v>
      </c>
      <c r="CW121" s="29">
        <v>2.0</v>
      </c>
      <c r="CX121" s="16">
        <f t="shared" si="66"/>
        <v>6</v>
      </c>
      <c r="CY121" s="27">
        <v>1.0</v>
      </c>
      <c r="CZ121" s="41">
        <v>1.0</v>
      </c>
      <c r="DA121" s="41" t="s">
        <v>139</v>
      </c>
      <c r="DB121" s="41">
        <v>2.0</v>
      </c>
      <c r="DC121" s="27" t="s">
        <v>137</v>
      </c>
      <c r="DD121" s="16">
        <f t="shared" si="67"/>
        <v>9</v>
      </c>
      <c r="DE121" s="29">
        <v>2.0</v>
      </c>
      <c r="DF121" s="29">
        <v>2.0</v>
      </c>
      <c r="DG121" s="27" t="s">
        <v>137</v>
      </c>
      <c r="DH121" s="27" t="s">
        <v>139</v>
      </c>
      <c r="DI121" s="29">
        <v>2.0</v>
      </c>
      <c r="DJ121" s="29">
        <v>2.0</v>
      </c>
      <c r="DK121" s="16">
        <f t="shared" si="68"/>
        <v>13</v>
      </c>
      <c r="DL121" s="27" t="s">
        <v>136</v>
      </c>
      <c r="DM121" s="27" t="s">
        <v>138</v>
      </c>
      <c r="DN121" s="27" t="s">
        <v>138</v>
      </c>
      <c r="DO121" s="27" t="s">
        <v>138</v>
      </c>
      <c r="DP121" s="27" t="s">
        <v>136</v>
      </c>
      <c r="DQ121" s="16">
        <f t="shared" si="69"/>
        <v>23</v>
      </c>
      <c r="DR121" s="29">
        <v>2.0</v>
      </c>
      <c r="DS121" s="27" t="s">
        <v>139</v>
      </c>
      <c r="DT121" s="27" t="s">
        <v>140</v>
      </c>
      <c r="DU121" s="29">
        <v>2.0</v>
      </c>
      <c r="DV121" s="27" t="s">
        <v>137</v>
      </c>
      <c r="DW121" s="25">
        <f t="shared" si="70"/>
        <v>10</v>
      </c>
      <c r="DX121" s="27" t="s">
        <v>136</v>
      </c>
      <c r="DY121" s="27" t="s">
        <v>138</v>
      </c>
      <c r="DZ121" s="29">
        <v>4.0</v>
      </c>
      <c r="EA121" s="27" t="s">
        <v>136</v>
      </c>
      <c r="EB121" s="27" t="s">
        <v>136</v>
      </c>
      <c r="EC121" s="21">
        <f t="shared" ref="EC121:EC122" si="80">DX121+DY121+DZ121+EA121+EB121</f>
        <v>21</v>
      </c>
      <c r="ED121" s="16">
        <f t="shared" si="71"/>
        <v>82</v>
      </c>
    </row>
    <row r="122" ht="15.75" customHeight="1">
      <c r="A122" s="36" t="s">
        <v>125</v>
      </c>
      <c r="B122" s="16">
        <f t="shared" si="1"/>
        <v>1</v>
      </c>
      <c r="C122" s="17" t="s">
        <v>37</v>
      </c>
      <c r="D122" s="35">
        <v>39.0</v>
      </c>
      <c r="E122" s="16">
        <f t="shared" si="2"/>
        <v>0</v>
      </c>
      <c r="F122" s="16">
        <f t="shared" si="72"/>
        <v>1</v>
      </c>
      <c r="G122" s="16">
        <f t="shared" si="3"/>
        <v>0</v>
      </c>
      <c r="H122" s="16">
        <f t="shared" si="4"/>
        <v>0</v>
      </c>
      <c r="I122" s="35" t="s">
        <v>158</v>
      </c>
      <c r="J122" s="16">
        <f t="shared" si="5"/>
        <v>0</v>
      </c>
      <c r="K122" s="16">
        <f t="shared" si="6"/>
        <v>0</v>
      </c>
      <c r="L122" s="16">
        <f t="shared" si="7"/>
        <v>0</v>
      </c>
      <c r="M122" s="16">
        <f t="shared" si="8"/>
        <v>0</v>
      </c>
      <c r="N122" s="16">
        <f t="shared" si="9"/>
        <v>1</v>
      </c>
      <c r="O122" s="36">
        <v>35000.0</v>
      </c>
      <c r="P122" s="21">
        <f t="shared" si="10"/>
        <v>0</v>
      </c>
      <c r="Q122" s="21">
        <f t="shared" si="11"/>
        <v>0</v>
      </c>
      <c r="R122" s="21">
        <f t="shared" si="12"/>
        <v>1</v>
      </c>
      <c r="S122" s="21">
        <f t="shared" si="13"/>
        <v>0</v>
      </c>
      <c r="T122" s="37" t="s">
        <v>127</v>
      </c>
      <c r="U122" s="21">
        <f t="shared" si="14"/>
        <v>1</v>
      </c>
      <c r="V122" s="37">
        <v>1.0</v>
      </c>
      <c r="W122" s="37">
        <v>1.0</v>
      </c>
      <c r="X122" s="37">
        <v>1.0</v>
      </c>
      <c r="Y122" s="36" t="s">
        <v>25</v>
      </c>
      <c r="Z122" s="21">
        <f t="shared" si="15"/>
        <v>1</v>
      </c>
      <c r="AA122" s="21">
        <f t="shared" si="16"/>
        <v>0</v>
      </c>
      <c r="AB122" s="21">
        <f t="shared" si="17"/>
        <v>0</v>
      </c>
      <c r="AC122" s="21">
        <f t="shared" si="18"/>
        <v>0</v>
      </c>
      <c r="AD122" s="21">
        <f t="shared" si="19"/>
        <v>0</v>
      </c>
      <c r="AE122" s="36" t="s">
        <v>191</v>
      </c>
      <c r="AF122" s="21">
        <f t="shared" si="20"/>
        <v>0</v>
      </c>
      <c r="AG122" s="21">
        <f t="shared" si="21"/>
        <v>0</v>
      </c>
      <c r="AH122" s="21">
        <f t="shared" si="22"/>
        <v>0</v>
      </c>
      <c r="AI122" s="21">
        <f t="shared" si="23"/>
        <v>1</v>
      </c>
      <c r="AJ122" s="27" t="s">
        <v>32</v>
      </c>
      <c r="AK122" s="21">
        <f t="shared" si="24"/>
        <v>0</v>
      </c>
      <c r="AL122" s="21">
        <f t="shared" si="25"/>
        <v>0</v>
      </c>
      <c r="AM122" s="21">
        <f t="shared" si="26"/>
        <v>1</v>
      </c>
      <c r="AN122" s="21">
        <f t="shared" si="27"/>
        <v>0</v>
      </c>
      <c r="AO122" s="27" t="s">
        <v>208</v>
      </c>
      <c r="AP122" s="21">
        <f t="shared" si="28"/>
        <v>0</v>
      </c>
      <c r="AQ122" s="21">
        <f t="shared" si="29"/>
        <v>0</v>
      </c>
      <c r="AR122" s="21">
        <f t="shared" si="30"/>
        <v>0</v>
      </c>
      <c r="AS122" s="21">
        <f t="shared" si="31"/>
        <v>0</v>
      </c>
      <c r="AT122" s="21">
        <f t="shared" si="32"/>
        <v>0</v>
      </c>
      <c r="AU122" s="21">
        <f t="shared" si="73"/>
        <v>1</v>
      </c>
      <c r="AV122" s="27" t="s">
        <v>130</v>
      </c>
      <c r="AW122" s="21">
        <f t="shared" si="33"/>
        <v>1</v>
      </c>
      <c r="AX122" s="21">
        <f t="shared" si="34"/>
        <v>0</v>
      </c>
      <c r="AY122" s="21">
        <f t="shared" si="35"/>
        <v>0</v>
      </c>
      <c r="AZ122" s="21">
        <f t="shared" si="36"/>
        <v>0</v>
      </c>
      <c r="BA122" s="27" t="s">
        <v>131</v>
      </c>
      <c r="BB122" s="21">
        <f t="shared" si="37"/>
        <v>1</v>
      </c>
      <c r="BC122" s="21">
        <f t="shared" si="38"/>
        <v>0</v>
      </c>
      <c r="BD122" s="21">
        <f t="shared" si="39"/>
        <v>0</v>
      </c>
      <c r="BE122" s="21">
        <f t="shared" si="40"/>
        <v>0</v>
      </c>
      <c r="BF122" s="27" t="s">
        <v>150</v>
      </c>
      <c r="BG122" s="21">
        <f t="shared" si="41"/>
        <v>0</v>
      </c>
      <c r="BH122" s="21">
        <f t="shared" si="42"/>
        <v>0</v>
      </c>
      <c r="BI122" s="21">
        <f t="shared" si="43"/>
        <v>1</v>
      </c>
      <c r="BJ122" s="29">
        <v>800.0</v>
      </c>
      <c r="BK122" s="21">
        <f t="shared" si="44"/>
        <v>1</v>
      </c>
      <c r="BL122" s="21">
        <f t="shared" si="45"/>
        <v>0</v>
      </c>
      <c r="BM122" s="21">
        <f t="shared" si="46"/>
        <v>0</v>
      </c>
      <c r="BN122" s="27" t="s">
        <v>151</v>
      </c>
      <c r="BO122" s="21">
        <f t="shared" si="47"/>
        <v>0</v>
      </c>
      <c r="BP122" s="21">
        <f t="shared" si="48"/>
        <v>1</v>
      </c>
      <c r="BQ122" s="21">
        <f t="shared" si="49"/>
        <v>0</v>
      </c>
      <c r="BR122" s="21">
        <f t="shared" si="50"/>
        <v>0</v>
      </c>
      <c r="BS122" s="21">
        <f t="shared" si="51"/>
        <v>0</v>
      </c>
      <c r="BT122" s="29">
        <v>0.0</v>
      </c>
      <c r="BU122" s="29">
        <v>0.0</v>
      </c>
      <c r="BV122" s="29">
        <v>1.0</v>
      </c>
      <c r="BW122" s="29">
        <v>0.0</v>
      </c>
      <c r="BX122" s="29">
        <v>1.0</v>
      </c>
      <c r="BY122" s="29">
        <v>1.0</v>
      </c>
      <c r="BZ122" s="29">
        <v>1.0</v>
      </c>
      <c r="CA122" s="29">
        <v>0.0</v>
      </c>
      <c r="CB122" s="29">
        <v>1.0</v>
      </c>
      <c r="CC122" s="29" t="s">
        <v>78</v>
      </c>
      <c r="CD122" s="21">
        <f t="shared" si="52"/>
        <v>0</v>
      </c>
      <c r="CE122" s="21">
        <f t="shared" si="53"/>
        <v>0</v>
      </c>
      <c r="CF122" s="21">
        <f t="shared" si="54"/>
        <v>0</v>
      </c>
      <c r="CG122" s="21">
        <f t="shared" si="55"/>
        <v>0</v>
      </c>
      <c r="CH122" s="21">
        <f t="shared" si="56"/>
        <v>1</v>
      </c>
      <c r="CI122" s="27" t="s">
        <v>152</v>
      </c>
      <c r="CJ122" s="21">
        <f t="shared" si="57"/>
        <v>0</v>
      </c>
      <c r="CK122" s="21">
        <f t="shared" si="58"/>
        <v>0</v>
      </c>
      <c r="CL122" s="21">
        <f t="shared" si="59"/>
        <v>0</v>
      </c>
      <c r="CM122" s="21">
        <f t="shared" si="60"/>
        <v>1</v>
      </c>
      <c r="CN122" s="27" t="s">
        <v>135</v>
      </c>
      <c r="CO122" s="21">
        <f t="shared" si="61"/>
        <v>1</v>
      </c>
      <c r="CP122" s="21">
        <f t="shared" si="62"/>
        <v>0</v>
      </c>
      <c r="CQ122" s="21">
        <f t="shared" si="63"/>
        <v>0</v>
      </c>
      <c r="CR122" s="21">
        <f t="shared" si="64"/>
        <v>0</v>
      </c>
      <c r="CS122" s="21">
        <f t="shared" si="65"/>
        <v>0</v>
      </c>
      <c r="CT122" s="29">
        <v>2.0</v>
      </c>
      <c r="CU122" s="27" t="s">
        <v>139</v>
      </c>
      <c r="CV122" s="29">
        <v>3.0</v>
      </c>
      <c r="CW122" s="27" t="s">
        <v>140</v>
      </c>
      <c r="CX122" s="16">
        <f t="shared" si="66"/>
        <v>8</v>
      </c>
      <c r="CY122" s="27">
        <v>2.0</v>
      </c>
      <c r="CZ122" s="41" t="s">
        <v>139</v>
      </c>
      <c r="DA122" s="41">
        <v>3.0</v>
      </c>
      <c r="DB122" s="41" t="s">
        <v>140</v>
      </c>
      <c r="DC122" s="27" t="s">
        <v>136</v>
      </c>
      <c r="DD122" s="16">
        <f t="shared" si="67"/>
        <v>12</v>
      </c>
      <c r="DE122" s="29">
        <v>2.0</v>
      </c>
      <c r="DF122" s="27" t="s">
        <v>139</v>
      </c>
      <c r="DG122" s="29">
        <v>1.0</v>
      </c>
      <c r="DH122" s="29">
        <v>1.0</v>
      </c>
      <c r="DI122" s="27" t="s">
        <v>140</v>
      </c>
      <c r="DJ122" s="29">
        <v>1.0</v>
      </c>
      <c r="DK122" s="16">
        <f t="shared" si="68"/>
        <v>8</v>
      </c>
      <c r="DL122" s="29">
        <v>2.0</v>
      </c>
      <c r="DM122" s="29">
        <v>2.0</v>
      </c>
      <c r="DN122" s="27" t="s">
        <v>139</v>
      </c>
      <c r="DO122" s="29">
        <v>2.0</v>
      </c>
      <c r="DP122" s="29">
        <v>2.0</v>
      </c>
      <c r="DQ122" s="16">
        <f t="shared" si="69"/>
        <v>10</v>
      </c>
      <c r="DR122" s="27" t="s">
        <v>139</v>
      </c>
      <c r="DS122" s="27" t="s">
        <v>140</v>
      </c>
      <c r="DT122" s="27" t="s">
        <v>137</v>
      </c>
      <c r="DU122" s="27" t="s">
        <v>139</v>
      </c>
      <c r="DV122" s="29">
        <v>3.0</v>
      </c>
      <c r="DW122" s="25">
        <f t="shared" si="70"/>
        <v>11</v>
      </c>
      <c r="DX122" s="29">
        <v>2.0</v>
      </c>
      <c r="DY122" s="29">
        <v>2.0</v>
      </c>
      <c r="DZ122" s="29">
        <v>2.0</v>
      </c>
      <c r="EA122" s="29">
        <v>1.0</v>
      </c>
      <c r="EB122" s="29">
        <v>1.0</v>
      </c>
      <c r="EC122" s="21">
        <f t="shared" si="80"/>
        <v>8</v>
      </c>
      <c r="ED122" s="16">
        <f t="shared" si="71"/>
        <v>57</v>
      </c>
    </row>
    <row r="123" ht="15.75" customHeight="1">
      <c r="A123" s="36" t="s">
        <v>125</v>
      </c>
      <c r="B123" s="16">
        <f t="shared" si="1"/>
        <v>1</v>
      </c>
      <c r="C123" s="17" t="s">
        <v>37</v>
      </c>
      <c r="D123" s="35">
        <v>36.0</v>
      </c>
      <c r="E123" s="16">
        <f t="shared" si="2"/>
        <v>0</v>
      </c>
      <c r="F123" s="16">
        <f t="shared" si="72"/>
        <v>1</v>
      </c>
      <c r="G123" s="16">
        <f t="shared" si="3"/>
        <v>0</v>
      </c>
      <c r="H123" s="16">
        <f t="shared" si="4"/>
        <v>0</v>
      </c>
      <c r="I123" s="35" t="s">
        <v>158</v>
      </c>
      <c r="J123" s="16">
        <f t="shared" si="5"/>
        <v>0</v>
      </c>
      <c r="K123" s="16">
        <f t="shared" si="6"/>
        <v>0</v>
      </c>
      <c r="L123" s="16">
        <f t="shared" si="7"/>
        <v>0</v>
      </c>
      <c r="M123" s="16">
        <f t="shared" si="8"/>
        <v>0</v>
      </c>
      <c r="N123" s="16">
        <f t="shared" si="9"/>
        <v>1</v>
      </c>
      <c r="O123" s="36">
        <v>35000.0</v>
      </c>
      <c r="P123" s="21">
        <f t="shared" si="10"/>
        <v>0</v>
      </c>
      <c r="Q123" s="21">
        <f t="shared" si="11"/>
        <v>0</v>
      </c>
      <c r="R123" s="21">
        <f t="shared" si="12"/>
        <v>1</v>
      </c>
      <c r="S123" s="21">
        <f t="shared" si="13"/>
        <v>0</v>
      </c>
      <c r="T123" s="37" t="s">
        <v>127</v>
      </c>
      <c r="U123" s="21">
        <f t="shared" si="14"/>
        <v>1</v>
      </c>
      <c r="V123" s="37">
        <v>0.0</v>
      </c>
      <c r="W123" s="37">
        <v>0.0</v>
      </c>
      <c r="X123" s="37">
        <v>0.0</v>
      </c>
      <c r="Y123" s="36" t="s">
        <v>25</v>
      </c>
      <c r="Z123" s="21">
        <f t="shared" si="15"/>
        <v>1</v>
      </c>
      <c r="AA123" s="21">
        <f t="shared" si="16"/>
        <v>0</v>
      </c>
      <c r="AB123" s="21">
        <f t="shared" si="17"/>
        <v>0</v>
      </c>
      <c r="AC123" s="21">
        <f t="shared" si="18"/>
        <v>0</v>
      </c>
      <c r="AD123" s="21">
        <f t="shared" si="19"/>
        <v>0</v>
      </c>
      <c r="AE123" s="36" t="s">
        <v>31</v>
      </c>
      <c r="AF123" s="21">
        <f t="shared" si="20"/>
        <v>1</v>
      </c>
      <c r="AG123" s="21">
        <f t="shared" si="21"/>
        <v>0</v>
      </c>
      <c r="AH123" s="21">
        <f t="shared" si="22"/>
        <v>0</v>
      </c>
      <c r="AI123" s="21">
        <f t="shared" si="23"/>
        <v>0</v>
      </c>
      <c r="AJ123" s="27" t="s">
        <v>32</v>
      </c>
      <c r="AK123" s="21">
        <f t="shared" si="24"/>
        <v>0</v>
      </c>
      <c r="AL123" s="21">
        <f t="shared" si="25"/>
        <v>0</v>
      </c>
      <c r="AM123" s="21">
        <f t="shared" si="26"/>
        <v>1</v>
      </c>
      <c r="AN123" s="21">
        <f t="shared" si="27"/>
        <v>0</v>
      </c>
      <c r="AO123" s="27" t="s">
        <v>208</v>
      </c>
      <c r="AP123" s="21">
        <f t="shared" si="28"/>
        <v>0</v>
      </c>
      <c r="AQ123" s="21">
        <f t="shared" si="29"/>
        <v>0</v>
      </c>
      <c r="AR123" s="21">
        <f t="shared" si="30"/>
        <v>0</v>
      </c>
      <c r="AS123" s="21">
        <f t="shared" si="31"/>
        <v>0</v>
      </c>
      <c r="AT123" s="21">
        <f t="shared" si="32"/>
        <v>0</v>
      </c>
      <c r="AU123" s="21">
        <f t="shared" si="73"/>
        <v>1</v>
      </c>
      <c r="AV123" s="27" t="s">
        <v>44</v>
      </c>
      <c r="AW123" s="21">
        <f t="shared" si="33"/>
        <v>0</v>
      </c>
      <c r="AX123" s="21">
        <f t="shared" si="34"/>
        <v>1</v>
      </c>
      <c r="AY123" s="21">
        <f t="shared" si="35"/>
        <v>0</v>
      </c>
      <c r="AZ123" s="21">
        <f t="shared" si="36"/>
        <v>0</v>
      </c>
      <c r="BA123" s="27" t="s">
        <v>144</v>
      </c>
      <c r="BB123" s="21">
        <f t="shared" si="37"/>
        <v>0</v>
      </c>
      <c r="BC123" s="21">
        <f t="shared" si="38"/>
        <v>0</v>
      </c>
      <c r="BD123" s="21">
        <f t="shared" si="39"/>
        <v>0</v>
      </c>
      <c r="BE123" s="21">
        <f t="shared" si="40"/>
        <v>1</v>
      </c>
      <c r="BF123" s="27" t="s">
        <v>155</v>
      </c>
      <c r="BG123" s="21">
        <f t="shared" si="41"/>
        <v>0</v>
      </c>
      <c r="BH123" s="21">
        <f t="shared" si="42"/>
        <v>0</v>
      </c>
      <c r="BI123" s="21">
        <f t="shared" si="43"/>
        <v>1</v>
      </c>
      <c r="BJ123" s="29">
        <v>1500.0</v>
      </c>
      <c r="BK123" s="21">
        <f t="shared" si="44"/>
        <v>0</v>
      </c>
      <c r="BL123" s="21">
        <f t="shared" si="45"/>
        <v>1</v>
      </c>
      <c r="BM123" s="21">
        <f t="shared" si="46"/>
        <v>0</v>
      </c>
      <c r="BN123" s="29" t="s">
        <v>156</v>
      </c>
      <c r="BO123" s="21">
        <f t="shared" si="47"/>
        <v>0</v>
      </c>
      <c r="BP123" s="21">
        <f t="shared" si="48"/>
        <v>0</v>
      </c>
      <c r="BQ123" s="21">
        <f t="shared" si="49"/>
        <v>0</v>
      </c>
      <c r="BR123" s="21">
        <f t="shared" si="50"/>
        <v>1</v>
      </c>
      <c r="BS123" s="21">
        <f t="shared" si="51"/>
        <v>0</v>
      </c>
      <c r="BT123" s="29">
        <v>0.0</v>
      </c>
      <c r="BU123" s="29">
        <v>0.0</v>
      </c>
      <c r="BV123" s="29">
        <v>0.0</v>
      </c>
      <c r="BW123" s="29">
        <v>1.0</v>
      </c>
      <c r="BX123" s="29">
        <v>0.0</v>
      </c>
      <c r="BY123" s="29">
        <v>0.0</v>
      </c>
      <c r="BZ123" s="29">
        <v>0.0</v>
      </c>
      <c r="CA123" s="29">
        <v>0.0</v>
      </c>
      <c r="CB123" s="29">
        <v>1.0</v>
      </c>
      <c r="CC123" s="29" t="s">
        <v>78</v>
      </c>
      <c r="CD123" s="21">
        <f t="shared" si="52"/>
        <v>0</v>
      </c>
      <c r="CE123" s="21">
        <f t="shared" si="53"/>
        <v>0</v>
      </c>
      <c r="CF123" s="21">
        <f t="shared" si="54"/>
        <v>0</v>
      </c>
      <c r="CG123" s="21">
        <f t="shared" si="55"/>
        <v>0</v>
      </c>
      <c r="CH123" s="21">
        <f t="shared" si="56"/>
        <v>1</v>
      </c>
      <c r="CI123" s="27" t="s">
        <v>157</v>
      </c>
      <c r="CJ123" s="21">
        <f t="shared" si="57"/>
        <v>0</v>
      </c>
      <c r="CK123" s="21">
        <f t="shared" si="58"/>
        <v>1</v>
      </c>
      <c r="CL123" s="21">
        <f t="shared" si="59"/>
        <v>0</v>
      </c>
      <c r="CM123" s="21">
        <f t="shared" si="60"/>
        <v>0</v>
      </c>
      <c r="CN123" s="27" t="s">
        <v>135</v>
      </c>
      <c r="CO123" s="21">
        <f t="shared" si="61"/>
        <v>1</v>
      </c>
      <c r="CP123" s="21">
        <f t="shared" si="62"/>
        <v>0</v>
      </c>
      <c r="CQ123" s="21">
        <f t="shared" si="63"/>
        <v>0</v>
      </c>
      <c r="CR123" s="21">
        <f t="shared" si="64"/>
        <v>0</v>
      </c>
      <c r="CS123" s="21">
        <f t="shared" si="65"/>
        <v>0</v>
      </c>
      <c r="CT123" s="27" t="s">
        <v>139</v>
      </c>
      <c r="CU123" s="29">
        <v>1.0</v>
      </c>
      <c r="CV123" s="27" t="s">
        <v>139</v>
      </c>
      <c r="CW123" s="27" t="s">
        <v>139</v>
      </c>
      <c r="CX123" s="16">
        <f t="shared" si="66"/>
        <v>7</v>
      </c>
      <c r="CY123" s="27" t="s">
        <v>139</v>
      </c>
      <c r="CZ123" s="41">
        <v>1.0</v>
      </c>
      <c r="DA123" s="41" t="s">
        <v>139</v>
      </c>
      <c r="DB123" s="41" t="s">
        <v>139</v>
      </c>
      <c r="DC123" s="29">
        <v>5.0</v>
      </c>
      <c r="DD123" s="16">
        <f t="shared" si="67"/>
        <v>12</v>
      </c>
      <c r="DE123" s="29">
        <v>2.0</v>
      </c>
      <c r="DF123" s="29">
        <v>1.0</v>
      </c>
      <c r="DG123" s="27" t="s">
        <v>139</v>
      </c>
      <c r="DH123" s="27" t="s">
        <v>139</v>
      </c>
      <c r="DI123" s="27" t="s">
        <v>139</v>
      </c>
      <c r="DJ123" s="27" t="s">
        <v>140</v>
      </c>
      <c r="DK123" s="16">
        <f t="shared" si="68"/>
        <v>10</v>
      </c>
      <c r="DL123" s="29">
        <v>1.0</v>
      </c>
      <c r="DM123" s="29">
        <v>1.0</v>
      </c>
      <c r="DN123" s="29">
        <v>1.0</v>
      </c>
      <c r="DO123" s="29">
        <v>1.0</v>
      </c>
      <c r="DP123" s="27" t="s">
        <v>139</v>
      </c>
      <c r="DQ123" s="16">
        <f t="shared" si="69"/>
        <v>6</v>
      </c>
      <c r="DR123" s="27" t="s">
        <v>139</v>
      </c>
      <c r="DS123" s="27" t="s">
        <v>140</v>
      </c>
      <c r="DT123" s="27" t="s">
        <v>140</v>
      </c>
      <c r="DU123" s="27" t="s">
        <v>139</v>
      </c>
      <c r="DV123" s="29">
        <v>3.0</v>
      </c>
      <c r="DW123" s="25">
        <f t="shared" si="70"/>
        <v>9</v>
      </c>
      <c r="DX123" s="29">
        <v>1.0</v>
      </c>
      <c r="DY123" s="29">
        <v>2.0</v>
      </c>
      <c r="DZ123" s="29">
        <v>2.0</v>
      </c>
      <c r="EA123" s="29">
        <v>2.0</v>
      </c>
      <c r="EB123" s="29">
        <v>2.0</v>
      </c>
      <c r="EC123" s="26">
        <v>14.0</v>
      </c>
      <c r="ED123" s="16">
        <f t="shared" si="71"/>
        <v>58</v>
      </c>
    </row>
    <row r="124" ht="15.75" customHeight="1">
      <c r="A124" s="36" t="s">
        <v>125</v>
      </c>
      <c r="B124" s="16">
        <f t="shared" si="1"/>
        <v>1</v>
      </c>
      <c r="C124" s="17" t="s">
        <v>37</v>
      </c>
      <c r="D124" s="35">
        <v>21.0</v>
      </c>
      <c r="E124" s="16">
        <f t="shared" si="2"/>
        <v>0</v>
      </c>
      <c r="F124" s="16">
        <f t="shared" si="72"/>
        <v>1</v>
      </c>
      <c r="G124" s="16">
        <f t="shared" si="3"/>
        <v>0</v>
      </c>
      <c r="H124" s="16">
        <f t="shared" si="4"/>
        <v>0</v>
      </c>
      <c r="I124" s="35" t="s">
        <v>11</v>
      </c>
      <c r="J124" s="16">
        <f t="shared" si="5"/>
        <v>0</v>
      </c>
      <c r="K124" s="16">
        <f t="shared" si="6"/>
        <v>0</v>
      </c>
      <c r="L124" s="16">
        <f t="shared" si="7"/>
        <v>1</v>
      </c>
      <c r="M124" s="16">
        <f t="shared" si="8"/>
        <v>0</v>
      </c>
      <c r="N124" s="16">
        <f t="shared" si="9"/>
        <v>0</v>
      </c>
      <c r="O124" s="36">
        <v>15000.0</v>
      </c>
      <c r="P124" s="21">
        <f t="shared" si="10"/>
        <v>0</v>
      </c>
      <c r="Q124" s="21">
        <f t="shared" si="11"/>
        <v>1</v>
      </c>
      <c r="R124" s="21">
        <f t="shared" si="12"/>
        <v>0</v>
      </c>
      <c r="S124" s="21">
        <f t="shared" si="13"/>
        <v>0</v>
      </c>
      <c r="T124" s="37" t="s">
        <v>159</v>
      </c>
      <c r="U124" s="21">
        <f t="shared" si="14"/>
        <v>0</v>
      </c>
      <c r="V124" s="37">
        <v>0.0</v>
      </c>
      <c r="W124" s="37">
        <v>0.0</v>
      </c>
      <c r="X124" s="37">
        <v>0.0</v>
      </c>
      <c r="Y124" s="36" t="s">
        <v>27</v>
      </c>
      <c r="Z124" s="21">
        <f t="shared" si="15"/>
        <v>0</v>
      </c>
      <c r="AA124" s="21">
        <f t="shared" si="16"/>
        <v>0</v>
      </c>
      <c r="AB124" s="21">
        <f t="shared" si="17"/>
        <v>1</v>
      </c>
      <c r="AC124" s="21">
        <f t="shared" si="18"/>
        <v>0</v>
      </c>
      <c r="AD124" s="21">
        <f t="shared" si="19"/>
        <v>0</v>
      </c>
      <c r="AE124" s="36" t="s">
        <v>180</v>
      </c>
      <c r="AF124" s="21">
        <f t="shared" si="20"/>
        <v>0</v>
      </c>
      <c r="AG124" s="21">
        <f t="shared" si="21"/>
        <v>0</v>
      </c>
      <c r="AH124" s="21">
        <f t="shared" si="22"/>
        <v>1</v>
      </c>
      <c r="AI124" s="21">
        <f t="shared" si="23"/>
        <v>0</v>
      </c>
      <c r="AJ124" s="27" t="s">
        <v>32</v>
      </c>
      <c r="AK124" s="21">
        <f t="shared" si="24"/>
        <v>0</v>
      </c>
      <c r="AL124" s="21">
        <f t="shared" si="25"/>
        <v>0</v>
      </c>
      <c r="AM124" s="21">
        <f t="shared" si="26"/>
        <v>1</v>
      </c>
      <c r="AN124" s="21">
        <f t="shared" si="27"/>
        <v>0</v>
      </c>
      <c r="AO124" s="27" t="s">
        <v>208</v>
      </c>
      <c r="AP124" s="21">
        <f t="shared" si="28"/>
        <v>0</v>
      </c>
      <c r="AQ124" s="21">
        <f t="shared" si="29"/>
        <v>0</v>
      </c>
      <c r="AR124" s="21">
        <f t="shared" si="30"/>
        <v>0</v>
      </c>
      <c r="AS124" s="21">
        <f t="shared" si="31"/>
        <v>0</v>
      </c>
      <c r="AT124" s="21">
        <f t="shared" si="32"/>
        <v>0</v>
      </c>
      <c r="AU124" s="21">
        <f t="shared" si="73"/>
        <v>1</v>
      </c>
      <c r="AV124" s="27" t="s">
        <v>163</v>
      </c>
      <c r="AW124" s="21">
        <f t="shared" si="33"/>
        <v>0</v>
      </c>
      <c r="AX124" s="21">
        <f t="shared" si="34"/>
        <v>0</v>
      </c>
      <c r="AY124" s="21">
        <f t="shared" si="35"/>
        <v>0</v>
      </c>
      <c r="AZ124" s="21">
        <f t="shared" si="36"/>
        <v>1</v>
      </c>
      <c r="BA124" s="27" t="s">
        <v>175</v>
      </c>
      <c r="BB124" s="21">
        <f t="shared" si="37"/>
        <v>0</v>
      </c>
      <c r="BC124" s="21">
        <f t="shared" si="38"/>
        <v>0</v>
      </c>
      <c r="BD124" s="21">
        <f t="shared" si="39"/>
        <v>0</v>
      </c>
      <c r="BE124" s="21">
        <f t="shared" si="40"/>
        <v>1</v>
      </c>
      <c r="BF124" s="27" t="s">
        <v>150</v>
      </c>
      <c r="BG124" s="21">
        <f t="shared" si="41"/>
        <v>0</v>
      </c>
      <c r="BH124" s="21">
        <f t="shared" si="42"/>
        <v>0</v>
      </c>
      <c r="BI124" s="21">
        <f t="shared" si="43"/>
        <v>1</v>
      </c>
      <c r="BJ124" s="29">
        <v>1500.0</v>
      </c>
      <c r="BK124" s="21">
        <f t="shared" si="44"/>
        <v>0</v>
      </c>
      <c r="BL124" s="21">
        <f t="shared" si="45"/>
        <v>1</v>
      </c>
      <c r="BM124" s="21">
        <f t="shared" si="46"/>
        <v>0</v>
      </c>
      <c r="BN124" s="29" t="s">
        <v>132</v>
      </c>
      <c r="BO124" s="21">
        <f t="shared" si="47"/>
        <v>0</v>
      </c>
      <c r="BP124" s="21">
        <f t="shared" si="48"/>
        <v>0</v>
      </c>
      <c r="BQ124" s="21">
        <f t="shared" si="49"/>
        <v>1</v>
      </c>
      <c r="BR124" s="21">
        <f t="shared" si="50"/>
        <v>0</v>
      </c>
      <c r="BS124" s="21">
        <f t="shared" si="51"/>
        <v>0</v>
      </c>
      <c r="BT124" s="29">
        <v>0.0</v>
      </c>
      <c r="BU124" s="29">
        <v>0.0</v>
      </c>
      <c r="BV124" s="29">
        <v>1.0</v>
      </c>
      <c r="BW124" s="29">
        <v>0.0</v>
      </c>
      <c r="BX124" s="29">
        <v>0.0</v>
      </c>
      <c r="BY124" s="29">
        <v>1.0</v>
      </c>
      <c r="BZ124" s="29">
        <v>1.0</v>
      </c>
      <c r="CA124" s="29">
        <v>0.0</v>
      </c>
      <c r="CB124" s="29">
        <v>1.0</v>
      </c>
      <c r="CC124" s="27" t="s">
        <v>164</v>
      </c>
      <c r="CD124" s="21">
        <f t="shared" si="52"/>
        <v>0</v>
      </c>
      <c r="CE124" s="21">
        <f t="shared" si="53"/>
        <v>0</v>
      </c>
      <c r="CF124" s="21">
        <f t="shared" si="54"/>
        <v>1</v>
      </c>
      <c r="CG124" s="21">
        <f t="shared" si="55"/>
        <v>0</v>
      </c>
      <c r="CH124" s="21">
        <f t="shared" si="56"/>
        <v>0</v>
      </c>
      <c r="CI124" s="27" t="s">
        <v>165</v>
      </c>
      <c r="CJ124" s="21">
        <f t="shared" si="57"/>
        <v>0</v>
      </c>
      <c r="CK124" s="21">
        <f t="shared" si="58"/>
        <v>0</v>
      </c>
      <c r="CL124" s="21">
        <f t="shared" si="59"/>
        <v>0</v>
      </c>
      <c r="CM124" s="21">
        <f t="shared" si="60"/>
        <v>1</v>
      </c>
      <c r="CN124" s="27" t="s">
        <v>135</v>
      </c>
      <c r="CO124" s="21">
        <f t="shared" si="61"/>
        <v>1</v>
      </c>
      <c r="CP124" s="21">
        <f t="shared" si="62"/>
        <v>0</v>
      </c>
      <c r="CQ124" s="21">
        <f t="shared" si="63"/>
        <v>0</v>
      </c>
      <c r="CR124" s="21">
        <f t="shared" si="64"/>
        <v>0</v>
      </c>
      <c r="CS124" s="21">
        <f t="shared" si="65"/>
        <v>0</v>
      </c>
      <c r="CT124" s="27" t="s">
        <v>136</v>
      </c>
      <c r="CU124" s="27" t="s">
        <v>138</v>
      </c>
      <c r="CV124" s="27" t="s">
        <v>136</v>
      </c>
      <c r="CW124" s="29">
        <v>3.0</v>
      </c>
      <c r="CX124" s="16">
        <f t="shared" si="66"/>
        <v>16</v>
      </c>
      <c r="CY124" s="27" t="s">
        <v>136</v>
      </c>
      <c r="CZ124" s="41" t="s">
        <v>138</v>
      </c>
      <c r="DA124" s="41" t="s">
        <v>136</v>
      </c>
      <c r="DB124" s="41">
        <v>3.0</v>
      </c>
      <c r="DC124" s="29">
        <v>4.0</v>
      </c>
      <c r="DD124" s="16">
        <f t="shared" si="67"/>
        <v>20</v>
      </c>
      <c r="DE124" s="29">
        <v>2.0</v>
      </c>
      <c r="DF124" s="29">
        <v>2.0</v>
      </c>
      <c r="DG124" s="27" t="s">
        <v>137</v>
      </c>
      <c r="DH124" s="29">
        <v>1.0</v>
      </c>
      <c r="DI124" s="29">
        <v>1.0</v>
      </c>
      <c r="DJ124" s="27">
        <v>3.0</v>
      </c>
      <c r="DK124" s="16">
        <f t="shared" si="68"/>
        <v>12</v>
      </c>
      <c r="DL124" s="27" t="s">
        <v>138</v>
      </c>
      <c r="DM124" s="27" t="s">
        <v>136</v>
      </c>
      <c r="DN124" s="27" t="s">
        <v>136</v>
      </c>
      <c r="DO124" s="27" t="s">
        <v>136</v>
      </c>
      <c r="DP124" s="27" t="s">
        <v>136</v>
      </c>
      <c r="DQ124" s="16">
        <f t="shared" si="69"/>
        <v>21</v>
      </c>
      <c r="DR124" s="27" t="s">
        <v>139</v>
      </c>
      <c r="DS124" s="29">
        <v>2.0</v>
      </c>
      <c r="DT124" s="27" t="s">
        <v>139</v>
      </c>
      <c r="DU124" s="27" t="s">
        <v>139</v>
      </c>
      <c r="DV124" s="29">
        <v>3.0</v>
      </c>
      <c r="DW124" s="25">
        <f t="shared" si="70"/>
        <v>11</v>
      </c>
      <c r="DX124" s="27" t="s">
        <v>137</v>
      </c>
      <c r="DY124" s="27" t="s">
        <v>136</v>
      </c>
      <c r="DZ124" s="29">
        <v>4.0</v>
      </c>
      <c r="EA124" s="29">
        <v>4.0</v>
      </c>
      <c r="EB124" s="27" t="s">
        <v>137</v>
      </c>
      <c r="EC124" s="26">
        <v>13.0</v>
      </c>
      <c r="ED124" s="16">
        <f t="shared" si="71"/>
        <v>93</v>
      </c>
    </row>
    <row r="125" ht="15.75" customHeight="1">
      <c r="A125" s="36" t="s">
        <v>125</v>
      </c>
      <c r="B125" s="16">
        <f t="shared" si="1"/>
        <v>1</v>
      </c>
      <c r="C125" s="17" t="s">
        <v>37</v>
      </c>
      <c r="D125" s="35">
        <v>27.0</v>
      </c>
      <c r="E125" s="16">
        <f t="shared" si="2"/>
        <v>0</v>
      </c>
      <c r="F125" s="16">
        <f t="shared" si="72"/>
        <v>1</v>
      </c>
      <c r="G125" s="16">
        <f t="shared" si="3"/>
        <v>0</v>
      </c>
      <c r="H125" s="16">
        <f t="shared" si="4"/>
        <v>0</v>
      </c>
      <c r="I125" s="35" t="s">
        <v>11</v>
      </c>
      <c r="J125" s="16">
        <f t="shared" si="5"/>
        <v>0</v>
      </c>
      <c r="K125" s="16">
        <f t="shared" si="6"/>
        <v>0</v>
      </c>
      <c r="L125" s="16">
        <f t="shared" si="7"/>
        <v>1</v>
      </c>
      <c r="M125" s="16">
        <f t="shared" si="8"/>
        <v>0</v>
      </c>
      <c r="N125" s="16">
        <f t="shared" si="9"/>
        <v>0</v>
      </c>
      <c r="O125" s="36">
        <v>30000.0</v>
      </c>
      <c r="P125" s="21">
        <f t="shared" si="10"/>
        <v>0</v>
      </c>
      <c r="Q125" s="21">
        <f t="shared" si="11"/>
        <v>0</v>
      </c>
      <c r="R125" s="21">
        <f t="shared" si="12"/>
        <v>1</v>
      </c>
      <c r="S125" s="21">
        <f t="shared" si="13"/>
        <v>0</v>
      </c>
      <c r="T125" s="37" t="s">
        <v>159</v>
      </c>
      <c r="U125" s="21">
        <f t="shared" si="14"/>
        <v>0</v>
      </c>
      <c r="V125" s="37">
        <v>0.0</v>
      </c>
      <c r="W125" s="37">
        <v>0.0</v>
      </c>
      <c r="X125" s="37">
        <v>0.0</v>
      </c>
      <c r="Y125" s="36" t="s">
        <v>27</v>
      </c>
      <c r="Z125" s="21">
        <f t="shared" si="15"/>
        <v>0</v>
      </c>
      <c r="AA125" s="21">
        <f t="shared" si="16"/>
        <v>0</v>
      </c>
      <c r="AB125" s="21">
        <f t="shared" si="17"/>
        <v>1</v>
      </c>
      <c r="AC125" s="21">
        <f t="shared" si="18"/>
        <v>0</v>
      </c>
      <c r="AD125" s="21">
        <f t="shared" si="19"/>
        <v>0</v>
      </c>
      <c r="AE125" s="36" t="s">
        <v>143</v>
      </c>
      <c r="AF125" s="21">
        <f t="shared" si="20"/>
        <v>0</v>
      </c>
      <c r="AG125" s="21">
        <f t="shared" si="21"/>
        <v>1</v>
      </c>
      <c r="AH125" s="21">
        <f t="shared" si="22"/>
        <v>0</v>
      </c>
      <c r="AI125" s="21">
        <f t="shared" si="23"/>
        <v>0</v>
      </c>
      <c r="AJ125" s="27" t="s">
        <v>32</v>
      </c>
      <c r="AK125" s="21">
        <f t="shared" si="24"/>
        <v>0</v>
      </c>
      <c r="AL125" s="21">
        <f t="shared" si="25"/>
        <v>0</v>
      </c>
      <c r="AM125" s="21">
        <f t="shared" si="26"/>
        <v>1</v>
      </c>
      <c r="AN125" s="21">
        <f t="shared" si="27"/>
        <v>0</v>
      </c>
      <c r="AO125" s="27" t="s">
        <v>208</v>
      </c>
      <c r="AP125" s="21">
        <f t="shared" si="28"/>
        <v>0</v>
      </c>
      <c r="AQ125" s="21">
        <f t="shared" si="29"/>
        <v>0</v>
      </c>
      <c r="AR125" s="21">
        <f t="shared" si="30"/>
        <v>0</v>
      </c>
      <c r="AS125" s="21">
        <f t="shared" si="31"/>
        <v>0</v>
      </c>
      <c r="AT125" s="21">
        <f t="shared" si="32"/>
        <v>0</v>
      </c>
      <c r="AU125" s="21">
        <f t="shared" si="73"/>
        <v>1</v>
      </c>
      <c r="AV125" s="27" t="s">
        <v>163</v>
      </c>
      <c r="AW125" s="21">
        <f t="shared" si="33"/>
        <v>0</v>
      </c>
      <c r="AX125" s="21">
        <f t="shared" si="34"/>
        <v>0</v>
      </c>
      <c r="AY125" s="21">
        <f t="shared" si="35"/>
        <v>0</v>
      </c>
      <c r="AZ125" s="21">
        <f t="shared" si="36"/>
        <v>1</v>
      </c>
      <c r="BA125" s="27" t="s">
        <v>182</v>
      </c>
      <c r="BB125" s="21">
        <f t="shared" si="37"/>
        <v>0</v>
      </c>
      <c r="BC125" s="21">
        <f t="shared" si="38"/>
        <v>0</v>
      </c>
      <c r="BD125" s="21">
        <f t="shared" si="39"/>
        <v>1</v>
      </c>
      <c r="BE125" s="21">
        <f t="shared" si="40"/>
        <v>0</v>
      </c>
      <c r="BF125" s="27" t="s">
        <v>136</v>
      </c>
      <c r="BG125" s="21">
        <f t="shared" si="41"/>
        <v>0</v>
      </c>
      <c r="BH125" s="21">
        <f t="shared" si="42"/>
        <v>0</v>
      </c>
      <c r="BI125" s="21">
        <f t="shared" si="43"/>
        <v>1</v>
      </c>
      <c r="BJ125" s="27" t="s">
        <v>167</v>
      </c>
      <c r="BK125" s="21">
        <f t="shared" si="44"/>
        <v>0</v>
      </c>
      <c r="BL125" s="21">
        <f t="shared" si="45"/>
        <v>0</v>
      </c>
      <c r="BM125" s="21">
        <f t="shared" si="46"/>
        <v>1</v>
      </c>
      <c r="BN125" s="29" t="s">
        <v>59</v>
      </c>
      <c r="BO125" s="21">
        <f t="shared" si="47"/>
        <v>1</v>
      </c>
      <c r="BP125" s="21">
        <f t="shared" si="48"/>
        <v>0</v>
      </c>
      <c r="BQ125" s="21">
        <f t="shared" si="49"/>
        <v>0</v>
      </c>
      <c r="BR125" s="21">
        <f t="shared" si="50"/>
        <v>0</v>
      </c>
      <c r="BS125" s="21">
        <f t="shared" si="51"/>
        <v>0</v>
      </c>
      <c r="BT125" s="29">
        <v>0.0</v>
      </c>
      <c r="BU125" s="29">
        <v>0.0</v>
      </c>
      <c r="BV125" s="29">
        <v>0.0</v>
      </c>
      <c r="BW125" s="29">
        <v>0.0</v>
      </c>
      <c r="BX125" s="29">
        <v>0.0</v>
      </c>
      <c r="BY125" s="29">
        <v>1.0</v>
      </c>
      <c r="BZ125" s="29">
        <v>0.0</v>
      </c>
      <c r="CA125" s="29">
        <v>0.0</v>
      </c>
      <c r="CB125" s="29">
        <v>1.0</v>
      </c>
      <c r="CC125" s="27" t="s">
        <v>168</v>
      </c>
      <c r="CD125" s="21">
        <f t="shared" si="52"/>
        <v>1</v>
      </c>
      <c r="CE125" s="21">
        <f t="shared" si="53"/>
        <v>0</v>
      </c>
      <c r="CF125" s="21">
        <f t="shared" si="54"/>
        <v>0</v>
      </c>
      <c r="CG125" s="21">
        <f t="shared" si="55"/>
        <v>0</v>
      </c>
      <c r="CH125" s="21">
        <f t="shared" si="56"/>
        <v>0</v>
      </c>
      <c r="CI125" s="27" t="s">
        <v>169</v>
      </c>
      <c r="CJ125" s="21">
        <f t="shared" si="57"/>
        <v>0</v>
      </c>
      <c r="CK125" s="21">
        <f t="shared" si="58"/>
        <v>0</v>
      </c>
      <c r="CL125" s="21">
        <f t="shared" si="59"/>
        <v>0</v>
      </c>
      <c r="CM125" s="21">
        <f t="shared" si="60"/>
        <v>1</v>
      </c>
      <c r="CN125" s="27" t="s">
        <v>170</v>
      </c>
      <c r="CO125" s="21">
        <f t="shared" si="61"/>
        <v>0</v>
      </c>
      <c r="CP125" s="21">
        <f t="shared" si="62"/>
        <v>1</v>
      </c>
      <c r="CQ125" s="21">
        <f t="shared" si="63"/>
        <v>0</v>
      </c>
      <c r="CR125" s="21">
        <f t="shared" si="64"/>
        <v>0</v>
      </c>
      <c r="CS125" s="21">
        <f t="shared" si="65"/>
        <v>0</v>
      </c>
      <c r="CT125" s="27" t="s">
        <v>136</v>
      </c>
      <c r="CU125" s="29">
        <v>4.0</v>
      </c>
      <c r="CV125" s="27" t="s">
        <v>138</v>
      </c>
      <c r="CW125" s="29">
        <v>4.0</v>
      </c>
      <c r="CX125" s="16">
        <f t="shared" si="66"/>
        <v>17</v>
      </c>
      <c r="CY125" s="27" t="s">
        <v>136</v>
      </c>
      <c r="CZ125" s="41">
        <v>4.0</v>
      </c>
      <c r="DA125" s="41" t="s">
        <v>138</v>
      </c>
      <c r="DB125" s="41">
        <v>4.0</v>
      </c>
      <c r="DC125" s="27" t="s">
        <v>138</v>
      </c>
      <c r="DD125" s="16">
        <f t="shared" si="67"/>
        <v>22</v>
      </c>
      <c r="DE125" s="29">
        <v>1.0</v>
      </c>
      <c r="DF125" s="29">
        <v>2.0</v>
      </c>
      <c r="DG125" s="29">
        <v>2.0</v>
      </c>
      <c r="DH125" s="27" t="s">
        <v>139</v>
      </c>
      <c r="DI125" s="29">
        <v>1.0</v>
      </c>
      <c r="DJ125" s="27" t="s">
        <v>137</v>
      </c>
      <c r="DK125" s="16">
        <f t="shared" si="68"/>
        <v>11</v>
      </c>
      <c r="DL125" s="27" t="s">
        <v>138</v>
      </c>
      <c r="DM125" s="27" t="s">
        <v>138</v>
      </c>
      <c r="DN125" s="27" t="s">
        <v>138</v>
      </c>
      <c r="DO125" s="27" t="s">
        <v>139</v>
      </c>
      <c r="DP125" s="27" t="s">
        <v>136</v>
      </c>
      <c r="DQ125" s="16">
        <f t="shared" si="69"/>
        <v>21</v>
      </c>
      <c r="DR125" s="27" t="s">
        <v>136</v>
      </c>
      <c r="DS125" s="29">
        <v>2.0</v>
      </c>
      <c r="DT125" s="29">
        <v>2.0</v>
      </c>
      <c r="DU125" s="29">
        <v>3.0</v>
      </c>
      <c r="DV125" s="29">
        <v>3.0</v>
      </c>
      <c r="DW125" s="25">
        <f t="shared" si="70"/>
        <v>14</v>
      </c>
      <c r="DX125" s="27" t="s">
        <v>138</v>
      </c>
      <c r="DY125" s="27" t="s">
        <v>137</v>
      </c>
      <c r="DZ125" s="27" t="s">
        <v>138</v>
      </c>
      <c r="EA125" s="29">
        <v>4.0</v>
      </c>
      <c r="EB125" s="27" t="s">
        <v>137</v>
      </c>
      <c r="EC125" s="26">
        <v>16.0</v>
      </c>
      <c r="ED125" s="16">
        <f t="shared" si="71"/>
        <v>101</v>
      </c>
    </row>
    <row r="126" ht="15.75" customHeight="1">
      <c r="A126" s="36" t="s">
        <v>125</v>
      </c>
      <c r="B126" s="16">
        <f t="shared" si="1"/>
        <v>1</v>
      </c>
      <c r="C126" s="17" t="s">
        <v>37</v>
      </c>
      <c r="D126" s="35">
        <v>15.0</v>
      </c>
      <c r="E126" s="16">
        <f t="shared" si="2"/>
        <v>1</v>
      </c>
      <c r="F126" s="16">
        <f t="shared" si="72"/>
        <v>0</v>
      </c>
      <c r="G126" s="16">
        <f t="shared" si="3"/>
        <v>0</v>
      </c>
      <c r="H126" s="16">
        <f t="shared" si="4"/>
        <v>0</v>
      </c>
      <c r="I126" s="35" t="s">
        <v>11</v>
      </c>
      <c r="J126" s="16">
        <f t="shared" si="5"/>
        <v>0</v>
      </c>
      <c r="K126" s="16">
        <f t="shared" si="6"/>
        <v>0</v>
      </c>
      <c r="L126" s="16">
        <f t="shared" si="7"/>
        <v>1</v>
      </c>
      <c r="M126" s="16">
        <f t="shared" si="8"/>
        <v>0</v>
      </c>
      <c r="N126" s="16">
        <f t="shared" si="9"/>
        <v>0</v>
      </c>
      <c r="O126" s="36">
        <v>30000.0</v>
      </c>
      <c r="P126" s="21">
        <f t="shared" si="10"/>
        <v>0</v>
      </c>
      <c r="Q126" s="21">
        <f t="shared" si="11"/>
        <v>0</v>
      </c>
      <c r="R126" s="21">
        <f t="shared" si="12"/>
        <v>1</v>
      </c>
      <c r="S126" s="21">
        <f t="shared" si="13"/>
        <v>0</v>
      </c>
      <c r="T126" s="37" t="s">
        <v>159</v>
      </c>
      <c r="U126" s="21">
        <f t="shared" si="14"/>
        <v>0</v>
      </c>
      <c r="V126" s="37">
        <v>0.0</v>
      </c>
      <c r="W126" s="37">
        <v>0.0</v>
      </c>
      <c r="X126" s="37">
        <v>0.0</v>
      </c>
      <c r="Y126" s="36" t="s">
        <v>27</v>
      </c>
      <c r="Z126" s="21">
        <f t="shared" si="15"/>
        <v>0</v>
      </c>
      <c r="AA126" s="21">
        <f t="shared" si="16"/>
        <v>0</v>
      </c>
      <c r="AB126" s="21">
        <f t="shared" si="17"/>
        <v>1</v>
      </c>
      <c r="AC126" s="21">
        <f t="shared" si="18"/>
        <v>0</v>
      </c>
      <c r="AD126" s="21">
        <f t="shared" si="19"/>
        <v>0</v>
      </c>
      <c r="AE126" s="36" t="s">
        <v>161</v>
      </c>
      <c r="AF126" s="21">
        <f t="shared" si="20"/>
        <v>0</v>
      </c>
      <c r="AG126" s="21">
        <f t="shared" si="21"/>
        <v>0</v>
      </c>
      <c r="AH126" s="21">
        <f t="shared" si="22"/>
        <v>0</v>
      </c>
      <c r="AI126" s="21">
        <f t="shared" si="23"/>
        <v>1</v>
      </c>
      <c r="AJ126" s="27" t="s">
        <v>32</v>
      </c>
      <c r="AK126" s="21">
        <f t="shared" si="24"/>
        <v>0</v>
      </c>
      <c r="AL126" s="21">
        <f t="shared" si="25"/>
        <v>0</v>
      </c>
      <c r="AM126" s="21">
        <f t="shared" si="26"/>
        <v>1</v>
      </c>
      <c r="AN126" s="21">
        <f t="shared" si="27"/>
        <v>0</v>
      </c>
      <c r="AO126" s="27" t="s">
        <v>208</v>
      </c>
      <c r="AP126" s="21">
        <f t="shared" si="28"/>
        <v>0</v>
      </c>
      <c r="AQ126" s="21">
        <f t="shared" si="29"/>
        <v>0</v>
      </c>
      <c r="AR126" s="21">
        <f t="shared" si="30"/>
        <v>0</v>
      </c>
      <c r="AS126" s="21">
        <f t="shared" si="31"/>
        <v>0</v>
      </c>
      <c r="AT126" s="21">
        <f t="shared" si="32"/>
        <v>0</v>
      </c>
      <c r="AU126" s="21">
        <f t="shared" si="73"/>
        <v>1</v>
      </c>
      <c r="AV126" s="27" t="s">
        <v>163</v>
      </c>
      <c r="AW126" s="21">
        <f t="shared" si="33"/>
        <v>0</v>
      </c>
      <c r="AX126" s="21">
        <f t="shared" si="34"/>
        <v>0</v>
      </c>
      <c r="AY126" s="21">
        <f t="shared" si="35"/>
        <v>0</v>
      </c>
      <c r="AZ126" s="21">
        <f t="shared" si="36"/>
        <v>1</v>
      </c>
      <c r="BA126" s="27" t="s">
        <v>131</v>
      </c>
      <c r="BB126" s="21">
        <f t="shared" si="37"/>
        <v>1</v>
      </c>
      <c r="BC126" s="21">
        <f t="shared" si="38"/>
        <v>0</v>
      </c>
      <c r="BD126" s="21">
        <f t="shared" si="39"/>
        <v>0</v>
      </c>
      <c r="BE126" s="21">
        <f t="shared" si="40"/>
        <v>0</v>
      </c>
      <c r="BF126" s="27" t="s">
        <v>138</v>
      </c>
      <c r="BG126" s="21">
        <f t="shared" si="41"/>
        <v>0</v>
      </c>
      <c r="BH126" s="21">
        <f t="shared" si="42"/>
        <v>0</v>
      </c>
      <c r="BI126" s="21">
        <f t="shared" si="43"/>
        <v>1</v>
      </c>
      <c r="BJ126" s="29">
        <v>800.0</v>
      </c>
      <c r="BK126" s="21">
        <f t="shared" si="44"/>
        <v>1</v>
      </c>
      <c r="BL126" s="21">
        <f t="shared" si="45"/>
        <v>0</v>
      </c>
      <c r="BM126" s="21">
        <f t="shared" si="46"/>
        <v>0</v>
      </c>
      <c r="BN126" s="29" t="s">
        <v>132</v>
      </c>
      <c r="BO126" s="21">
        <f t="shared" si="47"/>
        <v>0</v>
      </c>
      <c r="BP126" s="21">
        <f t="shared" si="48"/>
        <v>0</v>
      </c>
      <c r="BQ126" s="21">
        <f t="shared" si="49"/>
        <v>1</v>
      </c>
      <c r="BR126" s="21">
        <f t="shared" si="50"/>
        <v>0</v>
      </c>
      <c r="BS126" s="21">
        <f t="shared" si="51"/>
        <v>0</v>
      </c>
      <c r="BT126" s="29">
        <v>0.0</v>
      </c>
      <c r="BU126" s="29">
        <v>0.0</v>
      </c>
      <c r="BV126" s="29">
        <v>0.0</v>
      </c>
      <c r="BW126" s="29">
        <v>0.0</v>
      </c>
      <c r="BX126" s="29">
        <v>0.0</v>
      </c>
      <c r="BY126" s="29">
        <v>1.0</v>
      </c>
      <c r="BZ126" s="29">
        <v>1.0</v>
      </c>
      <c r="CA126" s="29">
        <v>0.0</v>
      </c>
      <c r="CB126" s="29">
        <v>1.0</v>
      </c>
      <c r="CC126" s="27" t="s">
        <v>164</v>
      </c>
      <c r="CD126" s="21">
        <f t="shared" si="52"/>
        <v>0</v>
      </c>
      <c r="CE126" s="21">
        <f t="shared" si="53"/>
        <v>0</v>
      </c>
      <c r="CF126" s="21">
        <f t="shared" si="54"/>
        <v>1</v>
      </c>
      <c r="CG126" s="21">
        <f t="shared" si="55"/>
        <v>0</v>
      </c>
      <c r="CH126" s="21">
        <f t="shared" si="56"/>
        <v>0</v>
      </c>
      <c r="CI126" s="27" t="s">
        <v>80</v>
      </c>
      <c r="CJ126" s="21">
        <f t="shared" si="57"/>
        <v>1</v>
      </c>
      <c r="CK126" s="21">
        <f t="shared" si="58"/>
        <v>0</v>
      </c>
      <c r="CL126" s="21">
        <f t="shared" si="59"/>
        <v>0</v>
      </c>
      <c r="CM126" s="21">
        <f t="shared" si="60"/>
        <v>0</v>
      </c>
      <c r="CN126" s="27" t="s">
        <v>170</v>
      </c>
      <c r="CO126" s="21">
        <f t="shared" si="61"/>
        <v>0</v>
      </c>
      <c r="CP126" s="21">
        <f t="shared" si="62"/>
        <v>1</v>
      </c>
      <c r="CQ126" s="21">
        <f t="shared" si="63"/>
        <v>0</v>
      </c>
      <c r="CR126" s="21">
        <f t="shared" si="64"/>
        <v>0</v>
      </c>
      <c r="CS126" s="21">
        <f t="shared" si="65"/>
        <v>0</v>
      </c>
      <c r="CT126" s="29">
        <v>4.0</v>
      </c>
      <c r="CU126" s="27" t="s">
        <v>138</v>
      </c>
      <c r="CV126" s="27" t="s">
        <v>137</v>
      </c>
      <c r="CW126" s="29">
        <v>4.0</v>
      </c>
      <c r="CX126" s="16">
        <f t="shared" si="66"/>
        <v>16</v>
      </c>
      <c r="CY126" s="27">
        <v>4.0</v>
      </c>
      <c r="CZ126" s="41" t="s">
        <v>138</v>
      </c>
      <c r="DA126" s="41" t="s">
        <v>137</v>
      </c>
      <c r="DB126" s="41">
        <v>4.0</v>
      </c>
      <c r="DC126" s="27" t="s">
        <v>136</v>
      </c>
      <c r="DD126" s="16">
        <f t="shared" si="67"/>
        <v>20</v>
      </c>
      <c r="DE126" s="29">
        <v>1.0</v>
      </c>
      <c r="DF126" s="29">
        <v>1.0</v>
      </c>
      <c r="DG126" s="27" t="s">
        <v>140</v>
      </c>
      <c r="DH126" s="29">
        <v>1.0</v>
      </c>
      <c r="DI126" s="27" t="s">
        <v>140</v>
      </c>
      <c r="DJ126" s="29">
        <v>1.0</v>
      </c>
      <c r="DK126" s="16">
        <f t="shared" si="68"/>
        <v>6</v>
      </c>
      <c r="DL126" s="27" t="s">
        <v>138</v>
      </c>
      <c r="DM126" s="27" t="s">
        <v>137</v>
      </c>
      <c r="DN126" s="27" t="s">
        <v>136</v>
      </c>
      <c r="DO126" s="29">
        <v>3.0</v>
      </c>
      <c r="DP126" s="29">
        <v>4.0</v>
      </c>
      <c r="DQ126" s="16">
        <f t="shared" si="69"/>
        <v>19</v>
      </c>
      <c r="DR126" s="27" t="s">
        <v>136</v>
      </c>
      <c r="DS126" s="29">
        <v>1.0</v>
      </c>
      <c r="DT126" s="29">
        <v>3.0</v>
      </c>
      <c r="DU126" s="27" t="s">
        <v>137</v>
      </c>
      <c r="DV126" s="29">
        <v>3.0</v>
      </c>
      <c r="DW126" s="25">
        <f t="shared" si="70"/>
        <v>14</v>
      </c>
      <c r="DX126" s="27" t="s">
        <v>136</v>
      </c>
      <c r="DY126" s="27" t="s">
        <v>138</v>
      </c>
      <c r="DZ126" s="27" t="s">
        <v>137</v>
      </c>
      <c r="EA126" s="27" t="s">
        <v>138</v>
      </c>
      <c r="EB126" s="27" t="s">
        <v>136</v>
      </c>
      <c r="EC126" s="21">
        <f>DX126+DY126+DZ126+EA126+EB126</f>
        <v>21</v>
      </c>
      <c r="ED126" s="16">
        <f t="shared" si="71"/>
        <v>96</v>
      </c>
    </row>
    <row r="127" ht="15.75" customHeight="1">
      <c r="A127" s="36" t="s">
        <v>125</v>
      </c>
      <c r="B127" s="16">
        <f t="shared" si="1"/>
        <v>1</v>
      </c>
      <c r="C127" s="17" t="s">
        <v>37</v>
      </c>
      <c r="D127" s="35">
        <v>25.0</v>
      </c>
      <c r="E127" s="16">
        <f t="shared" si="2"/>
        <v>0</v>
      </c>
      <c r="F127" s="16">
        <f t="shared" si="72"/>
        <v>1</v>
      </c>
      <c r="G127" s="16">
        <f t="shared" si="3"/>
        <v>0</v>
      </c>
      <c r="H127" s="16">
        <f t="shared" si="4"/>
        <v>0</v>
      </c>
      <c r="I127" s="35" t="s">
        <v>11</v>
      </c>
      <c r="J127" s="16">
        <f t="shared" si="5"/>
        <v>0</v>
      </c>
      <c r="K127" s="16">
        <f t="shared" si="6"/>
        <v>0</v>
      </c>
      <c r="L127" s="16">
        <f t="shared" si="7"/>
        <v>1</v>
      </c>
      <c r="M127" s="16">
        <f t="shared" si="8"/>
        <v>0</v>
      </c>
      <c r="N127" s="16">
        <f t="shared" si="9"/>
        <v>0</v>
      </c>
      <c r="O127" s="36">
        <v>30000.0</v>
      </c>
      <c r="P127" s="21">
        <f t="shared" si="10"/>
        <v>0</v>
      </c>
      <c r="Q127" s="21">
        <f t="shared" si="11"/>
        <v>0</v>
      </c>
      <c r="R127" s="21">
        <f t="shared" si="12"/>
        <v>1</v>
      </c>
      <c r="S127" s="21">
        <f t="shared" si="13"/>
        <v>0</v>
      </c>
      <c r="T127" s="37" t="s">
        <v>159</v>
      </c>
      <c r="U127" s="21">
        <f t="shared" si="14"/>
        <v>0</v>
      </c>
      <c r="V127" s="37">
        <v>0.0</v>
      </c>
      <c r="W127" s="37">
        <v>0.0</v>
      </c>
      <c r="X127" s="37">
        <v>0.0</v>
      </c>
      <c r="Y127" s="36" t="s">
        <v>27</v>
      </c>
      <c r="Z127" s="21">
        <f t="shared" si="15"/>
        <v>0</v>
      </c>
      <c r="AA127" s="21">
        <f t="shared" si="16"/>
        <v>0</v>
      </c>
      <c r="AB127" s="21">
        <f t="shared" si="17"/>
        <v>1</v>
      </c>
      <c r="AC127" s="21">
        <f t="shared" si="18"/>
        <v>0</v>
      </c>
      <c r="AD127" s="21">
        <f t="shared" si="19"/>
        <v>0</v>
      </c>
      <c r="AE127" s="36" t="s">
        <v>31</v>
      </c>
      <c r="AF127" s="21">
        <f t="shared" si="20"/>
        <v>1</v>
      </c>
      <c r="AG127" s="21">
        <f t="shared" si="21"/>
        <v>0</v>
      </c>
      <c r="AH127" s="21">
        <f t="shared" si="22"/>
        <v>0</v>
      </c>
      <c r="AI127" s="21">
        <f t="shared" si="23"/>
        <v>0</v>
      </c>
      <c r="AJ127" s="27" t="s">
        <v>32</v>
      </c>
      <c r="AK127" s="21">
        <f t="shared" si="24"/>
        <v>0</v>
      </c>
      <c r="AL127" s="21">
        <f t="shared" si="25"/>
        <v>0</v>
      </c>
      <c r="AM127" s="21">
        <f t="shared" si="26"/>
        <v>1</v>
      </c>
      <c r="AN127" s="21">
        <f t="shared" si="27"/>
        <v>0</v>
      </c>
      <c r="AO127" s="27" t="s">
        <v>208</v>
      </c>
      <c r="AP127" s="21">
        <f t="shared" si="28"/>
        <v>0</v>
      </c>
      <c r="AQ127" s="21">
        <f t="shared" si="29"/>
        <v>0</v>
      </c>
      <c r="AR127" s="21">
        <f t="shared" si="30"/>
        <v>0</v>
      </c>
      <c r="AS127" s="21">
        <f t="shared" si="31"/>
        <v>0</v>
      </c>
      <c r="AT127" s="21">
        <f t="shared" si="32"/>
        <v>0</v>
      </c>
      <c r="AU127" s="21">
        <f t="shared" si="73"/>
        <v>1</v>
      </c>
      <c r="AV127" s="27" t="s">
        <v>44</v>
      </c>
      <c r="AW127" s="21">
        <f t="shared" si="33"/>
        <v>0</v>
      </c>
      <c r="AX127" s="21">
        <f t="shared" si="34"/>
        <v>1</v>
      </c>
      <c r="AY127" s="21">
        <f t="shared" si="35"/>
        <v>0</v>
      </c>
      <c r="AZ127" s="21">
        <f t="shared" si="36"/>
        <v>0</v>
      </c>
      <c r="BA127" s="27" t="s">
        <v>131</v>
      </c>
      <c r="BB127" s="21">
        <f t="shared" si="37"/>
        <v>1</v>
      </c>
      <c r="BC127" s="21">
        <f t="shared" si="38"/>
        <v>0</v>
      </c>
      <c r="BD127" s="21">
        <f t="shared" si="39"/>
        <v>0</v>
      </c>
      <c r="BE127" s="21">
        <f t="shared" si="40"/>
        <v>0</v>
      </c>
      <c r="BF127" s="27" t="s">
        <v>138</v>
      </c>
      <c r="BG127" s="21">
        <f t="shared" si="41"/>
        <v>0</v>
      </c>
      <c r="BH127" s="21">
        <f t="shared" si="42"/>
        <v>0</v>
      </c>
      <c r="BI127" s="21">
        <f t="shared" si="43"/>
        <v>1</v>
      </c>
      <c r="BJ127" s="29">
        <v>1500.0</v>
      </c>
      <c r="BK127" s="21">
        <f t="shared" si="44"/>
        <v>0</v>
      </c>
      <c r="BL127" s="21">
        <f t="shared" si="45"/>
        <v>1</v>
      </c>
      <c r="BM127" s="21">
        <f t="shared" si="46"/>
        <v>0</v>
      </c>
      <c r="BN127" s="27" t="s">
        <v>151</v>
      </c>
      <c r="BO127" s="21">
        <f t="shared" si="47"/>
        <v>0</v>
      </c>
      <c r="BP127" s="21">
        <f t="shared" si="48"/>
        <v>1</v>
      </c>
      <c r="BQ127" s="21">
        <f t="shared" si="49"/>
        <v>0</v>
      </c>
      <c r="BR127" s="21">
        <f t="shared" si="50"/>
        <v>0</v>
      </c>
      <c r="BS127" s="21">
        <f t="shared" si="51"/>
        <v>0</v>
      </c>
      <c r="BT127" s="29">
        <v>0.0</v>
      </c>
      <c r="BU127" s="29">
        <v>0.0</v>
      </c>
      <c r="BV127" s="29">
        <v>0.0</v>
      </c>
      <c r="BW127" s="29">
        <v>1.0</v>
      </c>
      <c r="BX127" s="29">
        <v>0.0</v>
      </c>
      <c r="BY127" s="29">
        <v>0.0</v>
      </c>
      <c r="BZ127" s="29">
        <v>0.0</v>
      </c>
      <c r="CA127" s="29">
        <v>1.0</v>
      </c>
      <c r="CB127" s="29">
        <v>1.0</v>
      </c>
      <c r="CC127" s="27" t="s">
        <v>168</v>
      </c>
      <c r="CD127" s="21">
        <f t="shared" si="52"/>
        <v>1</v>
      </c>
      <c r="CE127" s="21">
        <f t="shared" si="53"/>
        <v>0</v>
      </c>
      <c r="CF127" s="21">
        <f t="shared" si="54"/>
        <v>0</v>
      </c>
      <c r="CG127" s="21">
        <f t="shared" si="55"/>
        <v>0</v>
      </c>
      <c r="CH127" s="21">
        <f t="shared" si="56"/>
        <v>0</v>
      </c>
      <c r="CI127" s="27" t="s">
        <v>157</v>
      </c>
      <c r="CJ127" s="21">
        <f t="shared" si="57"/>
        <v>0</v>
      </c>
      <c r="CK127" s="21">
        <f t="shared" si="58"/>
        <v>1</v>
      </c>
      <c r="CL127" s="21">
        <f t="shared" si="59"/>
        <v>0</v>
      </c>
      <c r="CM127" s="21">
        <f t="shared" si="60"/>
        <v>0</v>
      </c>
      <c r="CN127" s="27" t="s">
        <v>173</v>
      </c>
      <c r="CO127" s="21">
        <f t="shared" si="61"/>
        <v>0</v>
      </c>
      <c r="CP127" s="21">
        <f t="shared" si="62"/>
        <v>0</v>
      </c>
      <c r="CQ127" s="21">
        <f t="shared" si="63"/>
        <v>1</v>
      </c>
      <c r="CR127" s="21">
        <f t="shared" si="64"/>
        <v>0</v>
      </c>
      <c r="CS127" s="21">
        <f t="shared" si="65"/>
        <v>0</v>
      </c>
      <c r="CT127" s="29">
        <v>5.0</v>
      </c>
      <c r="CU127" s="29">
        <v>4.0</v>
      </c>
      <c r="CV127" s="27" t="s">
        <v>137</v>
      </c>
      <c r="CW127" s="29">
        <v>3.0</v>
      </c>
      <c r="CX127" s="16">
        <f t="shared" si="66"/>
        <v>15</v>
      </c>
      <c r="CY127" s="27">
        <v>5.0</v>
      </c>
      <c r="CZ127" s="41">
        <v>4.0</v>
      </c>
      <c r="DA127" s="41" t="s">
        <v>137</v>
      </c>
      <c r="DB127" s="41">
        <v>3.0</v>
      </c>
      <c r="DC127" s="29">
        <v>4.0</v>
      </c>
      <c r="DD127" s="16">
        <f t="shared" si="67"/>
        <v>19</v>
      </c>
      <c r="DE127" s="27" t="s">
        <v>139</v>
      </c>
      <c r="DF127" s="29">
        <v>2.0</v>
      </c>
      <c r="DG127" s="27" t="s">
        <v>139</v>
      </c>
      <c r="DH127" s="29">
        <v>2.0</v>
      </c>
      <c r="DI127" s="29">
        <v>2.0</v>
      </c>
      <c r="DJ127" s="29">
        <v>2.0</v>
      </c>
      <c r="DK127" s="16">
        <f t="shared" si="68"/>
        <v>12</v>
      </c>
      <c r="DL127" s="27" t="s">
        <v>138</v>
      </c>
      <c r="DM127" s="29">
        <v>4.0</v>
      </c>
      <c r="DN127" s="27" t="s">
        <v>136</v>
      </c>
      <c r="DO127" s="36">
        <v>3.0</v>
      </c>
      <c r="DP127" s="29">
        <v>3.0</v>
      </c>
      <c r="DQ127" s="16">
        <f t="shared" si="69"/>
        <v>19</v>
      </c>
      <c r="DR127" s="27" t="s">
        <v>138</v>
      </c>
      <c r="DS127" s="29">
        <v>2.0</v>
      </c>
      <c r="DT127" s="29">
        <v>2.0</v>
      </c>
      <c r="DU127" s="29">
        <v>2.0</v>
      </c>
      <c r="DV127" s="29">
        <v>2.0</v>
      </c>
      <c r="DW127" s="25">
        <f t="shared" si="70"/>
        <v>13</v>
      </c>
      <c r="DX127" s="27" t="s">
        <v>138</v>
      </c>
      <c r="DY127" s="27" t="s">
        <v>139</v>
      </c>
      <c r="DZ127" s="29">
        <v>4.0</v>
      </c>
      <c r="EA127" s="27" t="s">
        <v>139</v>
      </c>
      <c r="EB127" s="27" t="s">
        <v>140</v>
      </c>
      <c r="EC127" s="26">
        <v>15.0</v>
      </c>
      <c r="ED127" s="16">
        <f t="shared" si="71"/>
        <v>93</v>
      </c>
    </row>
    <row r="128" ht="15.75" customHeight="1">
      <c r="A128" s="36" t="s">
        <v>125</v>
      </c>
      <c r="B128" s="16">
        <f t="shared" si="1"/>
        <v>1</v>
      </c>
      <c r="C128" s="17" t="s">
        <v>37</v>
      </c>
      <c r="D128" s="35">
        <v>45.0</v>
      </c>
      <c r="E128" s="16">
        <f t="shared" si="2"/>
        <v>0</v>
      </c>
      <c r="F128" s="16">
        <f t="shared" si="72"/>
        <v>0</v>
      </c>
      <c r="G128" s="16">
        <f t="shared" si="3"/>
        <v>1</v>
      </c>
      <c r="H128" s="16">
        <f t="shared" si="4"/>
        <v>0</v>
      </c>
      <c r="I128" s="35" t="s">
        <v>12</v>
      </c>
      <c r="J128" s="16">
        <f t="shared" si="5"/>
        <v>0</v>
      </c>
      <c r="K128" s="16">
        <f t="shared" si="6"/>
        <v>0</v>
      </c>
      <c r="L128" s="16">
        <f t="shared" si="7"/>
        <v>0</v>
      </c>
      <c r="M128" s="16">
        <f t="shared" si="8"/>
        <v>1</v>
      </c>
      <c r="N128" s="16">
        <f t="shared" si="9"/>
        <v>0</v>
      </c>
      <c r="O128" s="36">
        <v>25000.0</v>
      </c>
      <c r="P128" s="21">
        <f t="shared" si="10"/>
        <v>0</v>
      </c>
      <c r="Q128" s="21">
        <f t="shared" si="11"/>
        <v>1</v>
      </c>
      <c r="R128" s="21">
        <f t="shared" si="12"/>
        <v>0</v>
      </c>
      <c r="S128" s="21">
        <f t="shared" si="13"/>
        <v>0</v>
      </c>
      <c r="T128" s="37" t="s">
        <v>127</v>
      </c>
      <c r="U128" s="21">
        <f t="shared" si="14"/>
        <v>1</v>
      </c>
      <c r="V128" s="37">
        <v>0.0</v>
      </c>
      <c r="W128" s="37">
        <v>0.0</v>
      </c>
      <c r="X128" s="37">
        <v>0.0</v>
      </c>
      <c r="Y128" s="36" t="s">
        <v>25</v>
      </c>
      <c r="Z128" s="21">
        <f t="shared" si="15"/>
        <v>1</v>
      </c>
      <c r="AA128" s="21">
        <f t="shared" si="16"/>
        <v>0</v>
      </c>
      <c r="AB128" s="21">
        <f t="shared" si="17"/>
        <v>0</v>
      </c>
      <c r="AC128" s="21">
        <f t="shared" si="18"/>
        <v>0</v>
      </c>
      <c r="AD128" s="21">
        <f t="shared" si="19"/>
        <v>0</v>
      </c>
      <c r="AE128" s="36" t="s">
        <v>31</v>
      </c>
      <c r="AF128" s="21">
        <f t="shared" si="20"/>
        <v>1</v>
      </c>
      <c r="AG128" s="21">
        <f t="shared" si="21"/>
        <v>0</v>
      </c>
      <c r="AH128" s="21">
        <f t="shared" si="22"/>
        <v>0</v>
      </c>
      <c r="AI128" s="21">
        <f t="shared" si="23"/>
        <v>0</v>
      </c>
      <c r="AJ128" s="27" t="s">
        <v>32</v>
      </c>
      <c r="AK128" s="21">
        <f t="shared" si="24"/>
        <v>0</v>
      </c>
      <c r="AL128" s="21">
        <f t="shared" si="25"/>
        <v>0</v>
      </c>
      <c r="AM128" s="21">
        <f t="shared" si="26"/>
        <v>1</v>
      </c>
      <c r="AN128" s="21">
        <f t="shared" si="27"/>
        <v>0</v>
      </c>
      <c r="AO128" s="27" t="s">
        <v>208</v>
      </c>
      <c r="AP128" s="21">
        <f t="shared" si="28"/>
        <v>0</v>
      </c>
      <c r="AQ128" s="21">
        <f t="shared" si="29"/>
        <v>0</v>
      </c>
      <c r="AR128" s="21">
        <f t="shared" si="30"/>
        <v>0</v>
      </c>
      <c r="AS128" s="21">
        <f t="shared" si="31"/>
        <v>0</v>
      </c>
      <c r="AT128" s="21">
        <f t="shared" si="32"/>
        <v>0</v>
      </c>
      <c r="AU128" s="21">
        <f t="shared" si="73"/>
        <v>1</v>
      </c>
      <c r="AV128" s="27" t="s">
        <v>130</v>
      </c>
      <c r="AW128" s="21">
        <f t="shared" si="33"/>
        <v>1</v>
      </c>
      <c r="AX128" s="21">
        <f t="shared" si="34"/>
        <v>0</v>
      </c>
      <c r="AY128" s="21">
        <f t="shared" si="35"/>
        <v>0</v>
      </c>
      <c r="AZ128" s="21">
        <f t="shared" si="36"/>
        <v>0</v>
      </c>
      <c r="BA128" s="38" t="s">
        <v>188</v>
      </c>
      <c r="BB128" s="21">
        <f t="shared" si="37"/>
        <v>0</v>
      </c>
      <c r="BC128" s="21">
        <f t="shared" si="38"/>
        <v>0</v>
      </c>
      <c r="BD128" s="21">
        <f t="shared" si="39"/>
        <v>0</v>
      </c>
      <c r="BE128" s="21">
        <f t="shared" si="40"/>
        <v>1</v>
      </c>
      <c r="BF128" s="27" t="s">
        <v>137</v>
      </c>
      <c r="BG128" s="21">
        <f t="shared" si="41"/>
        <v>0</v>
      </c>
      <c r="BH128" s="21">
        <f t="shared" si="42"/>
        <v>0</v>
      </c>
      <c r="BI128" s="21">
        <f t="shared" si="43"/>
        <v>1</v>
      </c>
      <c r="BJ128" s="29">
        <v>800.0</v>
      </c>
      <c r="BK128" s="21">
        <f t="shared" si="44"/>
        <v>1</v>
      </c>
      <c r="BL128" s="21">
        <f t="shared" si="45"/>
        <v>0</v>
      </c>
      <c r="BM128" s="21">
        <f t="shared" si="46"/>
        <v>0</v>
      </c>
      <c r="BN128" s="29" t="s">
        <v>132</v>
      </c>
      <c r="BO128" s="21">
        <f t="shared" si="47"/>
        <v>0</v>
      </c>
      <c r="BP128" s="21">
        <f t="shared" si="48"/>
        <v>0</v>
      </c>
      <c r="BQ128" s="21">
        <f t="shared" si="49"/>
        <v>1</v>
      </c>
      <c r="BR128" s="21">
        <f t="shared" si="50"/>
        <v>0</v>
      </c>
      <c r="BS128" s="21">
        <f t="shared" si="51"/>
        <v>0</v>
      </c>
      <c r="BT128" s="29">
        <v>0.0</v>
      </c>
      <c r="BU128" s="29">
        <v>0.0</v>
      </c>
      <c r="BV128" s="29">
        <v>0.0</v>
      </c>
      <c r="BW128" s="29">
        <v>0.0</v>
      </c>
      <c r="BX128" s="29">
        <v>0.0</v>
      </c>
      <c r="BY128" s="29">
        <v>0.0</v>
      </c>
      <c r="BZ128" s="29">
        <v>0.0</v>
      </c>
      <c r="CA128" s="29">
        <v>0.0</v>
      </c>
      <c r="CB128" s="29">
        <v>1.0</v>
      </c>
      <c r="CC128" s="27" t="s">
        <v>164</v>
      </c>
      <c r="CD128" s="21">
        <f t="shared" si="52"/>
        <v>0</v>
      </c>
      <c r="CE128" s="21">
        <f t="shared" si="53"/>
        <v>0</v>
      </c>
      <c r="CF128" s="21">
        <f t="shared" si="54"/>
        <v>1</v>
      </c>
      <c r="CG128" s="21">
        <f t="shared" si="55"/>
        <v>0</v>
      </c>
      <c r="CH128" s="21">
        <f t="shared" si="56"/>
        <v>0</v>
      </c>
      <c r="CI128" s="27" t="s">
        <v>80</v>
      </c>
      <c r="CJ128" s="21">
        <f t="shared" si="57"/>
        <v>1</v>
      </c>
      <c r="CK128" s="21">
        <f t="shared" si="58"/>
        <v>0</v>
      </c>
      <c r="CL128" s="21">
        <f t="shared" si="59"/>
        <v>0</v>
      </c>
      <c r="CM128" s="21">
        <f t="shared" si="60"/>
        <v>0</v>
      </c>
      <c r="CN128" s="27" t="s">
        <v>170</v>
      </c>
      <c r="CO128" s="21">
        <f t="shared" si="61"/>
        <v>0</v>
      </c>
      <c r="CP128" s="21">
        <f t="shared" si="62"/>
        <v>1</v>
      </c>
      <c r="CQ128" s="21">
        <f t="shared" si="63"/>
        <v>0</v>
      </c>
      <c r="CR128" s="21">
        <f t="shared" si="64"/>
        <v>0</v>
      </c>
      <c r="CS128" s="21">
        <f t="shared" si="65"/>
        <v>0</v>
      </c>
      <c r="CT128" s="29">
        <v>5.0</v>
      </c>
      <c r="CU128" s="27" t="s">
        <v>136</v>
      </c>
      <c r="CV128" s="29">
        <v>5.0</v>
      </c>
      <c r="CW128" s="29">
        <v>5.0</v>
      </c>
      <c r="CX128" s="16">
        <f t="shared" si="66"/>
        <v>19</v>
      </c>
      <c r="CY128" s="27">
        <v>5.0</v>
      </c>
      <c r="CZ128" s="41" t="s">
        <v>136</v>
      </c>
      <c r="DA128" s="41">
        <v>5.0</v>
      </c>
      <c r="DB128" s="41">
        <v>5.0</v>
      </c>
      <c r="DC128" s="27" t="s">
        <v>136</v>
      </c>
      <c r="DD128" s="16">
        <f t="shared" si="67"/>
        <v>23</v>
      </c>
      <c r="DE128" s="27" t="s">
        <v>136</v>
      </c>
      <c r="DF128" s="27" t="s">
        <v>136</v>
      </c>
      <c r="DG128" s="29">
        <v>4.0</v>
      </c>
      <c r="DH128" s="27">
        <v>3.0</v>
      </c>
      <c r="DI128" s="29">
        <v>4.0</v>
      </c>
      <c r="DJ128" s="29">
        <v>5.0</v>
      </c>
      <c r="DK128" s="16">
        <f t="shared" si="68"/>
        <v>24</v>
      </c>
      <c r="DL128" s="27" t="s">
        <v>136</v>
      </c>
      <c r="DM128" s="27" t="s">
        <v>136</v>
      </c>
      <c r="DN128" s="27" t="s">
        <v>136</v>
      </c>
      <c r="DO128" s="27" t="s">
        <v>138</v>
      </c>
      <c r="DP128" s="27" t="s">
        <v>136</v>
      </c>
      <c r="DQ128" s="16">
        <f t="shared" si="69"/>
        <v>21</v>
      </c>
      <c r="DR128" s="27" t="s">
        <v>136</v>
      </c>
      <c r="DS128" s="27" t="s">
        <v>139</v>
      </c>
      <c r="DT128" s="27" t="s">
        <v>139</v>
      </c>
      <c r="DU128" s="27" t="s">
        <v>140</v>
      </c>
      <c r="DV128" s="27" t="s">
        <v>136</v>
      </c>
      <c r="DW128" s="25">
        <f t="shared" si="70"/>
        <v>13</v>
      </c>
      <c r="DX128" s="27" t="s">
        <v>136</v>
      </c>
      <c r="DY128" s="27" t="s">
        <v>138</v>
      </c>
      <c r="DZ128" s="29">
        <v>4.0</v>
      </c>
      <c r="EA128" s="27" t="s">
        <v>138</v>
      </c>
      <c r="EB128" s="27" t="s">
        <v>136</v>
      </c>
      <c r="EC128" s="21">
        <f t="shared" ref="EC128:EC129" si="81">DX128+DY128+DZ128+EA128+EB128</f>
        <v>22</v>
      </c>
      <c r="ED128" s="16">
        <f t="shared" si="71"/>
        <v>122</v>
      </c>
    </row>
    <row r="129" ht="15.75" customHeight="1">
      <c r="A129" s="36" t="s">
        <v>125</v>
      </c>
      <c r="B129" s="16">
        <f t="shared" si="1"/>
        <v>1</v>
      </c>
      <c r="C129" s="17" t="s">
        <v>37</v>
      </c>
      <c r="D129" s="35">
        <v>47.0</v>
      </c>
      <c r="E129" s="16">
        <f t="shared" si="2"/>
        <v>0</v>
      </c>
      <c r="F129" s="16">
        <f t="shared" si="72"/>
        <v>0</v>
      </c>
      <c r="G129" s="16">
        <f t="shared" si="3"/>
        <v>1</v>
      </c>
      <c r="H129" s="16">
        <f t="shared" si="4"/>
        <v>0</v>
      </c>
      <c r="I129" s="35" t="s">
        <v>12</v>
      </c>
      <c r="J129" s="16">
        <f t="shared" si="5"/>
        <v>0</v>
      </c>
      <c r="K129" s="16">
        <f t="shared" si="6"/>
        <v>0</v>
      </c>
      <c r="L129" s="16">
        <f t="shared" si="7"/>
        <v>0</v>
      </c>
      <c r="M129" s="16">
        <f t="shared" si="8"/>
        <v>1</v>
      </c>
      <c r="N129" s="16">
        <f t="shared" si="9"/>
        <v>0</v>
      </c>
      <c r="O129" s="36">
        <v>25000.0</v>
      </c>
      <c r="P129" s="21">
        <f t="shared" si="10"/>
        <v>0</v>
      </c>
      <c r="Q129" s="21">
        <f t="shared" si="11"/>
        <v>1</v>
      </c>
      <c r="R129" s="21">
        <f t="shared" si="12"/>
        <v>0</v>
      </c>
      <c r="S129" s="21">
        <f t="shared" si="13"/>
        <v>0</v>
      </c>
      <c r="T129" s="37" t="s">
        <v>127</v>
      </c>
      <c r="U129" s="21">
        <f t="shared" si="14"/>
        <v>1</v>
      </c>
      <c r="V129" s="37">
        <v>0.0</v>
      </c>
      <c r="W129" s="37">
        <v>0.0</v>
      </c>
      <c r="X129" s="37">
        <v>0.0</v>
      </c>
      <c r="Y129" s="36" t="s">
        <v>149</v>
      </c>
      <c r="Z129" s="21">
        <f t="shared" si="15"/>
        <v>0</v>
      </c>
      <c r="AA129" s="21">
        <f t="shared" si="16"/>
        <v>1</v>
      </c>
      <c r="AB129" s="21">
        <f t="shared" si="17"/>
        <v>0</v>
      </c>
      <c r="AC129" s="21">
        <f t="shared" si="18"/>
        <v>0</v>
      </c>
      <c r="AD129" s="21">
        <f t="shared" si="19"/>
        <v>0</v>
      </c>
      <c r="AE129" s="36" t="s">
        <v>32</v>
      </c>
      <c r="AF129" s="21">
        <f t="shared" si="20"/>
        <v>0</v>
      </c>
      <c r="AG129" s="21">
        <f t="shared" si="21"/>
        <v>1</v>
      </c>
      <c r="AH129" s="21">
        <f t="shared" si="22"/>
        <v>0</v>
      </c>
      <c r="AI129" s="21">
        <f t="shared" si="23"/>
        <v>0</v>
      </c>
      <c r="AJ129" s="27" t="s">
        <v>32</v>
      </c>
      <c r="AK129" s="21">
        <f t="shared" si="24"/>
        <v>0</v>
      </c>
      <c r="AL129" s="21">
        <f t="shared" si="25"/>
        <v>0</v>
      </c>
      <c r="AM129" s="21">
        <f t="shared" si="26"/>
        <v>1</v>
      </c>
      <c r="AN129" s="21">
        <f t="shared" si="27"/>
        <v>0</v>
      </c>
      <c r="AO129" s="27" t="s">
        <v>208</v>
      </c>
      <c r="AP129" s="21">
        <f t="shared" si="28"/>
        <v>0</v>
      </c>
      <c r="AQ129" s="21">
        <f t="shared" si="29"/>
        <v>0</v>
      </c>
      <c r="AR129" s="21">
        <f t="shared" si="30"/>
        <v>0</v>
      </c>
      <c r="AS129" s="21">
        <f t="shared" si="31"/>
        <v>0</v>
      </c>
      <c r="AT129" s="21">
        <f t="shared" si="32"/>
        <v>0</v>
      </c>
      <c r="AU129" s="21">
        <f t="shared" si="73"/>
        <v>1</v>
      </c>
      <c r="AV129" s="27" t="s">
        <v>45</v>
      </c>
      <c r="AW129" s="21">
        <f t="shared" si="33"/>
        <v>0</v>
      </c>
      <c r="AX129" s="21">
        <f t="shared" si="34"/>
        <v>0</v>
      </c>
      <c r="AY129" s="21">
        <f t="shared" si="35"/>
        <v>1</v>
      </c>
      <c r="AZ129" s="21">
        <f t="shared" si="36"/>
        <v>0</v>
      </c>
      <c r="BA129" s="38" t="s">
        <v>37</v>
      </c>
      <c r="BB129" s="21">
        <f t="shared" si="37"/>
        <v>0</v>
      </c>
      <c r="BC129" s="21">
        <f t="shared" si="38"/>
        <v>1</v>
      </c>
      <c r="BD129" s="21">
        <f t="shared" si="39"/>
        <v>0</v>
      </c>
      <c r="BE129" s="21">
        <f t="shared" si="40"/>
        <v>0</v>
      </c>
      <c r="BF129" s="27" t="s">
        <v>150</v>
      </c>
      <c r="BG129" s="21">
        <f t="shared" si="41"/>
        <v>0</v>
      </c>
      <c r="BH129" s="21">
        <f t="shared" si="42"/>
        <v>0</v>
      </c>
      <c r="BI129" s="21">
        <f t="shared" si="43"/>
        <v>1</v>
      </c>
      <c r="BJ129" s="29">
        <v>1500.0</v>
      </c>
      <c r="BK129" s="21">
        <f t="shared" si="44"/>
        <v>0</v>
      </c>
      <c r="BL129" s="21">
        <f t="shared" si="45"/>
        <v>1</v>
      </c>
      <c r="BM129" s="21">
        <f t="shared" si="46"/>
        <v>0</v>
      </c>
      <c r="BN129" s="27" t="s">
        <v>151</v>
      </c>
      <c r="BO129" s="21">
        <f t="shared" si="47"/>
        <v>0</v>
      </c>
      <c r="BP129" s="21">
        <f t="shared" si="48"/>
        <v>1</v>
      </c>
      <c r="BQ129" s="21">
        <f t="shared" si="49"/>
        <v>0</v>
      </c>
      <c r="BR129" s="21">
        <f t="shared" si="50"/>
        <v>0</v>
      </c>
      <c r="BS129" s="21">
        <f t="shared" si="51"/>
        <v>0</v>
      </c>
      <c r="BT129" s="29">
        <v>1.0</v>
      </c>
      <c r="BU129" s="29">
        <v>0.0</v>
      </c>
      <c r="BV129" s="29">
        <v>1.0</v>
      </c>
      <c r="BW129" s="29">
        <v>1.0</v>
      </c>
      <c r="BX129" s="29">
        <v>0.0</v>
      </c>
      <c r="BY129" s="29">
        <v>0.0</v>
      </c>
      <c r="BZ129" s="29">
        <v>0.0</v>
      </c>
      <c r="CA129" s="29">
        <v>0.0</v>
      </c>
      <c r="CB129" s="29">
        <v>1.0</v>
      </c>
      <c r="CC129" s="27" t="s">
        <v>168</v>
      </c>
      <c r="CD129" s="21">
        <f t="shared" si="52"/>
        <v>1</v>
      </c>
      <c r="CE129" s="21">
        <f t="shared" si="53"/>
        <v>0</v>
      </c>
      <c r="CF129" s="21">
        <f t="shared" si="54"/>
        <v>0</v>
      </c>
      <c r="CG129" s="21">
        <f t="shared" si="55"/>
        <v>0</v>
      </c>
      <c r="CH129" s="21">
        <f t="shared" si="56"/>
        <v>0</v>
      </c>
      <c r="CI129" s="27" t="s">
        <v>157</v>
      </c>
      <c r="CJ129" s="21">
        <f t="shared" si="57"/>
        <v>0</v>
      </c>
      <c r="CK129" s="21">
        <f t="shared" si="58"/>
        <v>1</v>
      </c>
      <c r="CL129" s="21">
        <f t="shared" si="59"/>
        <v>0</v>
      </c>
      <c r="CM129" s="21">
        <f t="shared" si="60"/>
        <v>0</v>
      </c>
      <c r="CN129" s="27" t="s">
        <v>173</v>
      </c>
      <c r="CO129" s="21">
        <f t="shared" si="61"/>
        <v>0</v>
      </c>
      <c r="CP129" s="21">
        <f t="shared" si="62"/>
        <v>0</v>
      </c>
      <c r="CQ129" s="21">
        <f t="shared" si="63"/>
        <v>1</v>
      </c>
      <c r="CR129" s="21">
        <f t="shared" si="64"/>
        <v>0</v>
      </c>
      <c r="CS129" s="21">
        <f t="shared" si="65"/>
        <v>0</v>
      </c>
      <c r="CT129" s="29">
        <v>5.0</v>
      </c>
      <c r="CU129" s="29">
        <v>4.0</v>
      </c>
      <c r="CV129" s="29">
        <v>5.0</v>
      </c>
      <c r="CW129" s="29">
        <v>4.0</v>
      </c>
      <c r="CX129" s="16">
        <f t="shared" si="66"/>
        <v>18</v>
      </c>
      <c r="CY129" s="27">
        <v>5.0</v>
      </c>
      <c r="CZ129" s="41">
        <v>4.0</v>
      </c>
      <c r="DA129" s="41">
        <v>5.0</v>
      </c>
      <c r="DB129" s="41">
        <v>4.0</v>
      </c>
      <c r="DC129" s="29">
        <v>4.0</v>
      </c>
      <c r="DD129" s="16">
        <f t="shared" si="67"/>
        <v>22</v>
      </c>
      <c r="DE129" s="29">
        <v>4.0</v>
      </c>
      <c r="DF129" s="29">
        <v>4.0</v>
      </c>
      <c r="DG129" s="29">
        <v>5.0</v>
      </c>
      <c r="DH129" s="29">
        <v>4.0</v>
      </c>
      <c r="DI129" s="29">
        <v>3.0</v>
      </c>
      <c r="DJ129" s="27">
        <v>5.0</v>
      </c>
      <c r="DK129" s="16">
        <f t="shared" si="68"/>
        <v>25</v>
      </c>
      <c r="DL129" s="27" t="s">
        <v>136</v>
      </c>
      <c r="DM129" s="29">
        <v>4.0</v>
      </c>
      <c r="DN129" s="27" t="s">
        <v>136</v>
      </c>
      <c r="DO129" s="27" t="s">
        <v>136</v>
      </c>
      <c r="DP129" s="29">
        <v>4.0</v>
      </c>
      <c r="DQ129" s="16">
        <f t="shared" si="69"/>
        <v>20</v>
      </c>
      <c r="DR129" s="27" t="s">
        <v>136</v>
      </c>
      <c r="DS129" s="27" t="s">
        <v>140</v>
      </c>
      <c r="DT129" s="27" t="s">
        <v>139</v>
      </c>
      <c r="DU129" s="27" t="s">
        <v>139</v>
      </c>
      <c r="DV129" s="27" t="s">
        <v>138</v>
      </c>
      <c r="DW129" s="25">
        <f t="shared" si="70"/>
        <v>14</v>
      </c>
      <c r="DX129" s="27" t="s">
        <v>138</v>
      </c>
      <c r="DY129" s="27" t="s">
        <v>136</v>
      </c>
      <c r="DZ129" s="29">
        <v>4.0</v>
      </c>
      <c r="EA129" s="29">
        <v>3.0</v>
      </c>
      <c r="EB129" s="27" t="s">
        <v>136</v>
      </c>
      <c r="EC129" s="21">
        <f t="shared" si="81"/>
        <v>20</v>
      </c>
      <c r="ED129" s="16">
        <f t="shared" si="71"/>
        <v>119</v>
      </c>
    </row>
    <row r="130" ht="15.75" customHeight="1">
      <c r="A130" s="36" t="s">
        <v>125</v>
      </c>
      <c r="B130" s="16">
        <f t="shared" si="1"/>
        <v>1</v>
      </c>
      <c r="C130" s="17" t="s">
        <v>37</v>
      </c>
      <c r="D130" s="35">
        <v>48.0</v>
      </c>
      <c r="E130" s="16">
        <f t="shared" si="2"/>
        <v>0</v>
      </c>
      <c r="F130" s="16">
        <f t="shared" si="72"/>
        <v>0</v>
      </c>
      <c r="G130" s="16">
        <f t="shared" si="3"/>
        <v>1</v>
      </c>
      <c r="H130" s="16">
        <f t="shared" si="4"/>
        <v>0</v>
      </c>
      <c r="I130" s="35" t="s">
        <v>12</v>
      </c>
      <c r="J130" s="16">
        <f t="shared" si="5"/>
        <v>0</v>
      </c>
      <c r="K130" s="16">
        <f t="shared" si="6"/>
        <v>0</v>
      </c>
      <c r="L130" s="16">
        <f t="shared" si="7"/>
        <v>0</v>
      </c>
      <c r="M130" s="16">
        <f t="shared" si="8"/>
        <v>1</v>
      </c>
      <c r="N130" s="16">
        <f t="shared" si="9"/>
        <v>0</v>
      </c>
      <c r="O130" s="36">
        <v>25000.0</v>
      </c>
      <c r="P130" s="21">
        <f t="shared" si="10"/>
        <v>0</v>
      </c>
      <c r="Q130" s="21">
        <f t="shared" si="11"/>
        <v>1</v>
      </c>
      <c r="R130" s="21">
        <f t="shared" si="12"/>
        <v>0</v>
      </c>
      <c r="S130" s="21">
        <f t="shared" si="13"/>
        <v>0</v>
      </c>
      <c r="T130" s="37" t="s">
        <v>127</v>
      </c>
      <c r="U130" s="21">
        <f t="shared" si="14"/>
        <v>1</v>
      </c>
      <c r="V130" s="37">
        <v>0.0</v>
      </c>
      <c r="W130" s="37">
        <v>0.0</v>
      </c>
      <c r="X130" s="37">
        <v>0.0</v>
      </c>
      <c r="Y130" s="36" t="s">
        <v>149</v>
      </c>
      <c r="Z130" s="21">
        <f t="shared" si="15"/>
        <v>0</v>
      </c>
      <c r="AA130" s="21">
        <f t="shared" si="16"/>
        <v>1</v>
      </c>
      <c r="AB130" s="21">
        <f t="shared" si="17"/>
        <v>0</v>
      </c>
      <c r="AC130" s="21">
        <f t="shared" si="18"/>
        <v>0</v>
      </c>
      <c r="AD130" s="21">
        <f t="shared" si="19"/>
        <v>0</v>
      </c>
      <c r="AE130" s="36" t="s">
        <v>31</v>
      </c>
      <c r="AF130" s="21">
        <f t="shared" si="20"/>
        <v>1</v>
      </c>
      <c r="AG130" s="21">
        <f t="shared" si="21"/>
        <v>0</v>
      </c>
      <c r="AH130" s="21">
        <f t="shared" si="22"/>
        <v>0</v>
      </c>
      <c r="AI130" s="21">
        <f t="shared" si="23"/>
        <v>0</v>
      </c>
      <c r="AJ130" s="27" t="s">
        <v>32</v>
      </c>
      <c r="AK130" s="21">
        <f t="shared" si="24"/>
        <v>0</v>
      </c>
      <c r="AL130" s="21">
        <f t="shared" si="25"/>
        <v>0</v>
      </c>
      <c r="AM130" s="21">
        <f t="shared" si="26"/>
        <v>1</v>
      </c>
      <c r="AN130" s="21">
        <f t="shared" si="27"/>
        <v>0</v>
      </c>
      <c r="AO130" s="27" t="s">
        <v>208</v>
      </c>
      <c r="AP130" s="21">
        <f t="shared" si="28"/>
        <v>0</v>
      </c>
      <c r="AQ130" s="21">
        <f t="shared" si="29"/>
        <v>0</v>
      </c>
      <c r="AR130" s="21">
        <f t="shared" si="30"/>
        <v>0</v>
      </c>
      <c r="AS130" s="21">
        <f t="shared" si="31"/>
        <v>0</v>
      </c>
      <c r="AT130" s="21">
        <f t="shared" si="32"/>
        <v>0</v>
      </c>
      <c r="AU130" s="21">
        <f t="shared" si="73"/>
        <v>1</v>
      </c>
      <c r="AV130" s="27" t="s">
        <v>130</v>
      </c>
      <c r="AW130" s="21">
        <f t="shared" si="33"/>
        <v>1</v>
      </c>
      <c r="AX130" s="21">
        <f t="shared" si="34"/>
        <v>0</v>
      </c>
      <c r="AY130" s="21">
        <f t="shared" si="35"/>
        <v>0</v>
      </c>
      <c r="AZ130" s="21">
        <f t="shared" si="36"/>
        <v>0</v>
      </c>
      <c r="BA130" s="38" t="s">
        <v>190</v>
      </c>
      <c r="BB130" s="21">
        <f t="shared" si="37"/>
        <v>0</v>
      </c>
      <c r="BC130" s="21">
        <f t="shared" si="38"/>
        <v>0</v>
      </c>
      <c r="BD130" s="21">
        <f t="shared" si="39"/>
        <v>0</v>
      </c>
      <c r="BE130" s="21">
        <f t="shared" si="40"/>
        <v>1</v>
      </c>
      <c r="BF130" s="27" t="s">
        <v>136</v>
      </c>
      <c r="BG130" s="21">
        <f t="shared" si="41"/>
        <v>0</v>
      </c>
      <c r="BH130" s="21">
        <f t="shared" si="42"/>
        <v>0</v>
      </c>
      <c r="BI130" s="21">
        <f t="shared" si="43"/>
        <v>1</v>
      </c>
      <c r="BJ130" s="29">
        <v>1500.0</v>
      </c>
      <c r="BK130" s="21">
        <f t="shared" si="44"/>
        <v>0</v>
      </c>
      <c r="BL130" s="21">
        <f t="shared" si="45"/>
        <v>1</v>
      </c>
      <c r="BM130" s="21">
        <f t="shared" si="46"/>
        <v>0</v>
      </c>
      <c r="BN130" s="29" t="s">
        <v>156</v>
      </c>
      <c r="BO130" s="21">
        <f t="shared" si="47"/>
        <v>0</v>
      </c>
      <c r="BP130" s="21">
        <f t="shared" si="48"/>
        <v>0</v>
      </c>
      <c r="BQ130" s="21">
        <f t="shared" si="49"/>
        <v>0</v>
      </c>
      <c r="BR130" s="21">
        <f t="shared" si="50"/>
        <v>1</v>
      </c>
      <c r="BS130" s="21">
        <f t="shared" si="51"/>
        <v>0</v>
      </c>
      <c r="BT130" s="29">
        <v>0.0</v>
      </c>
      <c r="BU130" s="29">
        <v>1.0</v>
      </c>
      <c r="BV130" s="29">
        <v>0.0</v>
      </c>
      <c r="BW130" s="29">
        <v>0.0</v>
      </c>
      <c r="BX130" s="29">
        <v>0.0</v>
      </c>
      <c r="BY130" s="29">
        <v>1.0</v>
      </c>
      <c r="BZ130" s="29">
        <v>1.0</v>
      </c>
      <c r="CA130" s="29">
        <v>1.0</v>
      </c>
      <c r="CB130" s="29">
        <v>1.0</v>
      </c>
      <c r="CC130" s="27" t="s">
        <v>176</v>
      </c>
      <c r="CD130" s="21">
        <f t="shared" si="52"/>
        <v>0</v>
      </c>
      <c r="CE130" s="21">
        <f t="shared" si="53"/>
        <v>0</v>
      </c>
      <c r="CF130" s="21">
        <f t="shared" si="54"/>
        <v>0</v>
      </c>
      <c r="CG130" s="21">
        <f t="shared" si="55"/>
        <v>1</v>
      </c>
      <c r="CH130" s="21">
        <f t="shared" si="56"/>
        <v>0</v>
      </c>
      <c r="CI130" s="27" t="s">
        <v>177</v>
      </c>
      <c r="CJ130" s="21">
        <f t="shared" si="57"/>
        <v>1</v>
      </c>
      <c r="CK130" s="21">
        <f t="shared" si="58"/>
        <v>0</v>
      </c>
      <c r="CL130" s="21">
        <f t="shared" si="59"/>
        <v>0</v>
      </c>
      <c r="CM130" s="21">
        <f t="shared" si="60"/>
        <v>0</v>
      </c>
      <c r="CN130" s="27" t="s">
        <v>178</v>
      </c>
      <c r="CO130" s="21">
        <f t="shared" si="61"/>
        <v>0</v>
      </c>
      <c r="CP130" s="21">
        <f t="shared" si="62"/>
        <v>0</v>
      </c>
      <c r="CQ130" s="21">
        <f t="shared" si="63"/>
        <v>0</v>
      </c>
      <c r="CR130" s="21">
        <f t="shared" si="64"/>
        <v>1</v>
      </c>
      <c r="CS130" s="21">
        <f t="shared" si="65"/>
        <v>0</v>
      </c>
      <c r="CT130" s="29">
        <v>2.0</v>
      </c>
      <c r="CU130" s="29">
        <v>3.0</v>
      </c>
      <c r="CV130" s="29">
        <v>3.0</v>
      </c>
      <c r="CW130" s="29">
        <v>3.0</v>
      </c>
      <c r="CX130" s="16">
        <f t="shared" si="66"/>
        <v>11</v>
      </c>
      <c r="CY130" s="27">
        <v>4.0</v>
      </c>
      <c r="CZ130" s="41">
        <v>5.0</v>
      </c>
      <c r="DA130" s="41">
        <v>3.0</v>
      </c>
      <c r="DB130" s="41" t="s">
        <v>136</v>
      </c>
      <c r="DC130" s="27">
        <v>5.0</v>
      </c>
      <c r="DD130" s="16">
        <f t="shared" si="67"/>
        <v>21</v>
      </c>
      <c r="DE130" s="27" t="s">
        <v>136</v>
      </c>
      <c r="DF130" s="29">
        <v>4.0</v>
      </c>
      <c r="DG130" s="29">
        <v>3.0</v>
      </c>
      <c r="DH130" s="29">
        <v>4.0</v>
      </c>
      <c r="DI130" s="27" t="s">
        <v>136</v>
      </c>
      <c r="DJ130" s="29">
        <v>4.0</v>
      </c>
      <c r="DK130" s="16">
        <f t="shared" si="68"/>
        <v>23</v>
      </c>
      <c r="DL130" s="29">
        <v>1.0</v>
      </c>
      <c r="DM130" s="29">
        <v>1.0</v>
      </c>
      <c r="DN130" s="29">
        <v>2.0</v>
      </c>
      <c r="DO130" s="27" t="s">
        <v>139</v>
      </c>
      <c r="DP130" s="29">
        <v>2.0</v>
      </c>
      <c r="DQ130" s="16">
        <f t="shared" si="69"/>
        <v>8</v>
      </c>
      <c r="DR130" s="29">
        <v>2.0</v>
      </c>
      <c r="DS130" s="27" t="s">
        <v>140</v>
      </c>
      <c r="DT130" s="27" t="s">
        <v>137</v>
      </c>
      <c r="DU130" s="27" t="s">
        <v>140</v>
      </c>
      <c r="DV130" s="27" t="s">
        <v>139</v>
      </c>
      <c r="DW130" s="25">
        <f t="shared" si="70"/>
        <v>9</v>
      </c>
      <c r="DX130" s="27" t="s">
        <v>139</v>
      </c>
      <c r="DY130" s="29">
        <v>1.0</v>
      </c>
      <c r="DZ130" s="29">
        <v>1.0</v>
      </c>
      <c r="EA130" s="27" t="s">
        <v>137</v>
      </c>
      <c r="EB130" s="29">
        <v>3.0</v>
      </c>
      <c r="EC130" s="26">
        <v>13.0</v>
      </c>
      <c r="ED130" s="16">
        <f t="shared" si="71"/>
        <v>85</v>
      </c>
    </row>
    <row r="131" ht="15.75" customHeight="1">
      <c r="A131" s="36" t="s">
        <v>125</v>
      </c>
      <c r="B131" s="16">
        <f t="shared" si="1"/>
        <v>1</v>
      </c>
      <c r="C131" s="17" t="s">
        <v>37</v>
      </c>
      <c r="D131" s="35">
        <v>59.0</v>
      </c>
      <c r="E131" s="16">
        <f t="shared" si="2"/>
        <v>0</v>
      </c>
      <c r="F131" s="16">
        <f t="shared" si="72"/>
        <v>0</v>
      </c>
      <c r="G131" s="16">
        <f t="shared" si="3"/>
        <v>1</v>
      </c>
      <c r="H131" s="16">
        <f t="shared" si="4"/>
        <v>0</v>
      </c>
      <c r="I131" s="35" t="s">
        <v>126</v>
      </c>
      <c r="J131" s="16">
        <f t="shared" si="5"/>
        <v>0</v>
      </c>
      <c r="K131" s="16">
        <f t="shared" si="6"/>
        <v>1</v>
      </c>
      <c r="L131" s="16">
        <f t="shared" si="7"/>
        <v>0</v>
      </c>
      <c r="M131" s="16">
        <f t="shared" si="8"/>
        <v>0</v>
      </c>
      <c r="N131" s="16">
        <f t="shared" si="9"/>
        <v>0</v>
      </c>
      <c r="O131" s="36">
        <v>9000.0</v>
      </c>
      <c r="P131" s="21">
        <f t="shared" si="10"/>
        <v>1</v>
      </c>
      <c r="Q131" s="21">
        <f t="shared" si="11"/>
        <v>0</v>
      </c>
      <c r="R131" s="21">
        <f t="shared" si="12"/>
        <v>0</v>
      </c>
      <c r="S131" s="21">
        <f t="shared" si="13"/>
        <v>0</v>
      </c>
      <c r="T131" s="37" t="s">
        <v>127</v>
      </c>
      <c r="U131" s="21">
        <f t="shared" si="14"/>
        <v>1</v>
      </c>
      <c r="V131" s="37">
        <v>0.0</v>
      </c>
      <c r="W131" s="37">
        <v>0.0</v>
      </c>
      <c r="X131" s="37">
        <v>0.0</v>
      </c>
      <c r="Y131" s="36" t="s">
        <v>198</v>
      </c>
      <c r="Z131" s="21">
        <f t="shared" si="15"/>
        <v>0</v>
      </c>
      <c r="AA131" s="21">
        <f t="shared" si="16"/>
        <v>0</v>
      </c>
      <c r="AB131" s="21">
        <f t="shared" si="17"/>
        <v>0</v>
      </c>
      <c r="AC131" s="21">
        <f t="shared" si="18"/>
        <v>0</v>
      </c>
      <c r="AD131" s="21">
        <f t="shared" si="19"/>
        <v>1</v>
      </c>
      <c r="AE131" s="36" t="s">
        <v>31</v>
      </c>
      <c r="AF131" s="21">
        <f t="shared" si="20"/>
        <v>1</v>
      </c>
      <c r="AG131" s="21">
        <f t="shared" si="21"/>
        <v>0</v>
      </c>
      <c r="AH131" s="21">
        <f t="shared" si="22"/>
        <v>0</v>
      </c>
      <c r="AI131" s="21">
        <f t="shared" si="23"/>
        <v>0</v>
      </c>
      <c r="AJ131" s="27" t="s">
        <v>32</v>
      </c>
      <c r="AK131" s="21">
        <f t="shared" si="24"/>
        <v>0</v>
      </c>
      <c r="AL131" s="21">
        <f t="shared" si="25"/>
        <v>0</v>
      </c>
      <c r="AM131" s="21">
        <f t="shared" si="26"/>
        <v>1</v>
      </c>
      <c r="AN131" s="21">
        <f t="shared" si="27"/>
        <v>0</v>
      </c>
      <c r="AO131" s="27" t="s">
        <v>208</v>
      </c>
      <c r="AP131" s="21">
        <f t="shared" si="28"/>
        <v>0</v>
      </c>
      <c r="AQ131" s="21">
        <f t="shared" si="29"/>
        <v>0</v>
      </c>
      <c r="AR131" s="21">
        <f t="shared" si="30"/>
        <v>0</v>
      </c>
      <c r="AS131" s="21">
        <f t="shared" si="31"/>
        <v>0</v>
      </c>
      <c r="AT131" s="21">
        <f t="shared" si="32"/>
        <v>0</v>
      </c>
      <c r="AU131" s="21">
        <f t="shared" si="73"/>
        <v>1</v>
      </c>
      <c r="AV131" s="27" t="s">
        <v>130</v>
      </c>
      <c r="AW131" s="21">
        <f t="shared" si="33"/>
        <v>1</v>
      </c>
      <c r="AX131" s="21">
        <f t="shared" si="34"/>
        <v>0</v>
      </c>
      <c r="AY131" s="21">
        <f t="shared" si="35"/>
        <v>0</v>
      </c>
      <c r="AZ131" s="21">
        <f t="shared" si="36"/>
        <v>0</v>
      </c>
      <c r="BA131" s="38" t="s">
        <v>182</v>
      </c>
      <c r="BB131" s="21">
        <f t="shared" si="37"/>
        <v>0</v>
      </c>
      <c r="BC131" s="21">
        <f t="shared" si="38"/>
        <v>0</v>
      </c>
      <c r="BD131" s="21">
        <f t="shared" si="39"/>
        <v>1</v>
      </c>
      <c r="BE131" s="21">
        <f t="shared" si="40"/>
        <v>0</v>
      </c>
      <c r="BF131" s="27" t="s">
        <v>150</v>
      </c>
      <c r="BG131" s="21">
        <f t="shared" si="41"/>
        <v>0</v>
      </c>
      <c r="BH131" s="21">
        <f t="shared" si="42"/>
        <v>0</v>
      </c>
      <c r="BI131" s="21">
        <f t="shared" si="43"/>
        <v>1</v>
      </c>
      <c r="BJ131" s="27" t="s">
        <v>179</v>
      </c>
      <c r="BK131" s="21">
        <f t="shared" si="44"/>
        <v>0</v>
      </c>
      <c r="BL131" s="21">
        <f t="shared" si="45"/>
        <v>0</v>
      </c>
      <c r="BM131" s="21">
        <f t="shared" si="46"/>
        <v>1</v>
      </c>
      <c r="BN131" s="29" t="s">
        <v>132</v>
      </c>
      <c r="BO131" s="21">
        <f t="shared" si="47"/>
        <v>0</v>
      </c>
      <c r="BP131" s="21">
        <f t="shared" si="48"/>
        <v>0</v>
      </c>
      <c r="BQ131" s="21">
        <f t="shared" si="49"/>
        <v>1</v>
      </c>
      <c r="BR131" s="21">
        <f t="shared" si="50"/>
        <v>0</v>
      </c>
      <c r="BS131" s="21">
        <f t="shared" si="51"/>
        <v>0</v>
      </c>
      <c r="BT131" s="29">
        <v>1.0</v>
      </c>
      <c r="BU131" s="29">
        <v>0.0</v>
      </c>
      <c r="BV131" s="29">
        <v>1.0</v>
      </c>
      <c r="BW131" s="29">
        <v>0.0</v>
      </c>
      <c r="BX131" s="29">
        <v>0.0</v>
      </c>
      <c r="BY131" s="29">
        <v>0.0</v>
      </c>
      <c r="BZ131" s="29">
        <v>1.0</v>
      </c>
      <c r="CA131" s="29">
        <v>0.0</v>
      </c>
      <c r="CB131" s="29">
        <v>0.0</v>
      </c>
      <c r="CC131" s="27" t="s">
        <v>133</v>
      </c>
      <c r="CD131" s="21">
        <f t="shared" si="52"/>
        <v>0</v>
      </c>
      <c r="CE131" s="21">
        <f t="shared" si="53"/>
        <v>1</v>
      </c>
      <c r="CF131" s="21">
        <f t="shared" si="54"/>
        <v>0</v>
      </c>
      <c r="CG131" s="21">
        <f t="shared" si="55"/>
        <v>0</v>
      </c>
      <c r="CH131" s="21">
        <f t="shared" si="56"/>
        <v>0</v>
      </c>
      <c r="CI131" s="27" t="s">
        <v>152</v>
      </c>
      <c r="CJ131" s="21">
        <f t="shared" si="57"/>
        <v>0</v>
      </c>
      <c r="CK131" s="21">
        <f t="shared" si="58"/>
        <v>0</v>
      </c>
      <c r="CL131" s="21">
        <f t="shared" si="59"/>
        <v>0</v>
      </c>
      <c r="CM131" s="21">
        <f t="shared" si="60"/>
        <v>1</v>
      </c>
      <c r="CN131" s="27" t="s">
        <v>135</v>
      </c>
      <c r="CO131" s="21">
        <f t="shared" si="61"/>
        <v>1</v>
      </c>
      <c r="CP131" s="21">
        <f t="shared" si="62"/>
        <v>0</v>
      </c>
      <c r="CQ131" s="21">
        <f t="shared" si="63"/>
        <v>0</v>
      </c>
      <c r="CR131" s="21">
        <f t="shared" si="64"/>
        <v>0</v>
      </c>
      <c r="CS131" s="21">
        <f t="shared" si="65"/>
        <v>0</v>
      </c>
      <c r="CT131" s="29">
        <v>3.0</v>
      </c>
      <c r="CU131" s="29">
        <v>4.0</v>
      </c>
      <c r="CV131" s="29">
        <v>3.0</v>
      </c>
      <c r="CW131" s="29">
        <v>5.0</v>
      </c>
      <c r="CX131" s="16">
        <f t="shared" si="66"/>
        <v>15</v>
      </c>
      <c r="CY131" s="27" t="s">
        <v>136</v>
      </c>
      <c r="CZ131" s="41" t="s">
        <v>138</v>
      </c>
      <c r="DA131" s="41" t="s">
        <v>139</v>
      </c>
      <c r="DB131" s="41" t="s">
        <v>136</v>
      </c>
      <c r="DC131" s="27" t="s">
        <v>137</v>
      </c>
      <c r="DD131" s="16">
        <f t="shared" si="67"/>
        <v>18</v>
      </c>
      <c r="DE131" s="29">
        <v>5.0</v>
      </c>
      <c r="DF131" s="27" t="s">
        <v>139</v>
      </c>
      <c r="DG131" s="27" t="s">
        <v>136</v>
      </c>
      <c r="DH131" s="27">
        <v>4.0</v>
      </c>
      <c r="DI131" s="27" t="s">
        <v>137</v>
      </c>
      <c r="DJ131" s="27">
        <v>4.0</v>
      </c>
      <c r="DK131" s="16">
        <f t="shared" si="68"/>
        <v>22</v>
      </c>
      <c r="DL131" s="27" t="s">
        <v>138</v>
      </c>
      <c r="DM131" s="27" t="s">
        <v>136</v>
      </c>
      <c r="DN131" s="27" t="s">
        <v>138</v>
      </c>
      <c r="DO131" s="27" t="s">
        <v>136</v>
      </c>
      <c r="DP131" s="27" t="s">
        <v>140</v>
      </c>
      <c r="DQ131" s="16">
        <f t="shared" si="69"/>
        <v>19</v>
      </c>
      <c r="DR131" s="27" t="s">
        <v>137</v>
      </c>
      <c r="DS131" s="27" t="s">
        <v>136</v>
      </c>
      <c r="DT131" s="29">
        <v>4.0</v>
      </c>
      <c r="DU131" s="27" t="s">
        <v>139</v>
      </c>
      <c r="DV131" s="29">
        <v>3.0</v>
      </c>
      <c r="DW131" s="25">
        <f t="shared" si="70"/>
        <v>16</v>
      </c>
      <c r="DX131" s="27" t="s">
        <v>138</v>
      </c>
      <c r="DY131" s="27" t="s">
        <v>136</v>
      </c>
      <c r="DZ131" s="27" t="s">
        <v>139</v>
      </c>
      <c r="EA131" s="27" t="s">
        <v>138</v>
      </c>
      <c r="EB131" s="27" t="s">
        <v>138</v>
      </c>
      <c r="EC131" s="21">
        <f t="shared" ref="EC131:EC134" si="82">DX131+DY131+DZ131+EA131+EB131</f>
        <v>21</v>
      </c>
      <c r="ED131" s="16">
        <f t="shared" si="71"/>
        <v>111</v>
      </c>
    </row>
    <row r="132" ht="15.75" customHeight="1">
      <c r="A132" s="36" t="s">
        <v>125</v>
      </c>
      <c r="B132" s="16">
        <f t="shared" si="1"/>
        <v>1</v>
      </c>
      <c r="C132" s="17" t="s">
        <v>37</v>
      </c>
      <c r="D132" s="35">
        <v>58.0</v>
      </c>
      <c r="E132" s="16">
        <f t="shared" si="2"/>
        <v>0</v>
      </c>
      <c r="F132" s="16">
        <f t="shared" si="72"/>
        <v>0</v>
      </c>
      <c r="G132" s="16">
        <f t="shared" si="3"/>
        <v>1</v>
      </c>
      <c r="H132" s="16">
        <f t="shared" si="4"/>
        <v>0</v>
      </c>
      <c r="I132" s="35" t="s">
        <v>126</v>
      </c>
      <c r="J132" s="16">
        <f t="shared" si="5"/>
        <v>0</v>
      </c>
      <c r="K132" s="16">
        <f t="shared" si="6"/>
        <v>1</v>
      </c>
      <c r="L132" s="16">
        <f t="shared" si="7"/>
        <v>0</v>
      </c>
      <c r="M132" s="16">
        <f t="shared" si="8"/>
        <v>0</v>
      </c>
      <c r="N132" s="16">
        <f t="shared" si="9"/>
        <v>0</v>
      </c>
      <c r="O132" s="36">
        <v>6000.0</v>
      </c>
      <c r="P132" s="21">
        <f t="shared" si="10"/>
        <v>1</v>
      </c>
      <c r="Q132" s="21">
        <f t="shared" si="11"/>
        <v>0</v>
      </c>
      <c r="R132" s="21">
        <f t="shared" si="12"/>
        <v>0</v>
      </c>
      <c r="S132" s="21">
        <f t="shared" si="13"/>
        <v>0</v>
      </c>
      <c r="T132" s="37" t="s">
        <v>127</v>
      </c>
      <c r="U132" s="21">
        <f t="shared" si="14"/>
        <v>1</v>
      </c>
      <c r="V132" s="37">
        <v>0.0</v>
      </c>
      <c r="W132" s="37">
        <v>0.0</v>
      </c>
      <c r="X132" s="37">
        <v>0.0</v>
      </c>
      <c r="Y132" s="36" t="s">
        <v>198</v>
      </c>
      <c r="Z132" s="21">
        <f t="shared" si="15"/>
        <v>0</v>
      </c>
      <c r="AA132" s="21">
        <f t="shared" si="16"/>
        <v>0</v>
      </c>
      <c r="AB132" s="21">
        <f t="shared" si="17"/>
        <v>0</v>
      </c>
      <c r="AC132" s="21">
        <f t="shared" si="18"/>
        <v>0</v>
      </c>
      <c r="AD132" s="21">
        <f t="shared" si="19"/>
        <v>1</v>
      </c>
      <c r="AE132" s="36" t="s">
        <v>31</v>
      </c>
      <c r="AF132" s="21">
        <f t="shared" si="20"/>
        <v>1</v>
      </c>
      <c r="AG132" s="21">
        <f t="shared" si="21"/>
        <v>0</v>
      </c>
      <c r="AH132" s="21">
        <f t="shared" si="22"/>
        <v>0</v>
      </c>
      <c r="AI132" s="21">
        <f t="shared" si="23"/>
        <v>0</v>
      </c>
      <c r="AJ132" s="27" t="s">
        <v>32</v>
      </c>
      <c r="AK132" s="21">
        <f t="shared" si="24"/>
        <v>0</v>
      </c>
      <c r="AL132" s="21">
        <f t="shared" si="25"/>
        <v>0</v>
      </c>
      <c r="AM132" s="21">
        <f t="shared" si="26"/>
        <v>1</v>
      </c>
      <c r="AN132" s="21">
        <f t="shared" si="27"/>
        <v>0</v>
      </c>
      <c r="AO132" s="27" t="s">
        <v>37</v>
      </c>
      <c r="AP132" s="21">
        <f t="shared" si="28"/>
        <v>1</v>
      </c>
      <c r="AQ132" s="21">
        <f t="shared" si="29"/>
        <v>0</v>
      </c>
      <c r="AR132" s="21">
        <f t="shared" si="30"/>
        <v>0</v>
      </c>
      <c r="AS132" s="21">
        <f t="shared" si="31"/>
        <v>0</v>
      </c>
      <c r="AT132" s="21">
        <f t="shared" si="32"/>
        <v>0</v>
      </c>
      <c r="AU132" s="21">
        <f t="shared" si="73"/>
        <v>0</v>
      </c>
      <c r="AV132" s="27" t="s">
        <v>130</v>
      </c>
      <c r="AW132" s="21">
        <f t="shared" si="33"/>
        <v>1</v>
      </c>
      <c r="AX132" s="21">
        <f t="shared" si="34"/>
        <v>0</v>
      </c>
      <c r="AY132" s="21">
        <f t="shared" si="35"/>
        <v>0</v>
      </c>
      <c r="AZ132" s="21">
        <f t="shared" si="36"/>
        <v>0</v>
      </c>
      <c r="BA132" s="38" t="s">
        <v>201</v>
      </c>
      <c r="BB132" s="21">
        <f t="shared" si="37"/>
        <v>0</v>
      </c>
      <c r="BC132" s="21">
        <f t="shared" si="38"/>
        <v>0</v>
      </c>
      <c r="BD132" s="21">
        <f t="shared" si="39"/>
        <v>0</v>
      </c>
      <c r="BE132" s="21">
        <f t="shared" si="40"/>
        <v>1</v>
      </c>
      <c r="BF132" s="27" t="s">
        <v>138</v>
      </c>
      <c r="BG132" s="21">
        <f t="shared" si="41"/>
        <v>0</v>
      </c>
      <c r="BH132" s="21">
        <f t="shared" si="42"/>
        <v>0</v>
      </c>
      <c r="BI132" s="21">
        <f t="shared" si="43"/>
        <v>1</v>
      </c>
      <c r="BJ132" s="29">
        <v>1500.0</v>
      </c>
      <c r="BK132" s="21">
        <f t="shared" si="44"/>
        <v>0</v>
      </c>
      <c r="BL132" s="21">
        <f t="shared" si="45"/>
        <v>1</v>
      </c>
      <c r="BM132" s="21">
        <f t="shared" si="46"/>
        <v>0</v>
      </c>
      <c r="BN132" s="29" t="s">
        <v>132</v>
      </c>
      <c r="BO132" s="21">
        <f t="shared" si="47"/>
        <v>0</v>
      </c>
      <c r="BP132" s="21">
        <f t="shared" si="48"/>
        <v>0</v>
      </c>
      <c r="BQ132" s="21">
        <f t="shared" si="49"/>
        <v>1</v>
      </c>
      <c r="BR132" s="21">
        <f t="shared" si="50"/>
        <v>0</v>
      </c>
      <c r="BS132" s="21">
        <f t="shared" si="51"/>
        <v>0</v>
      </c>
      <c r="BT132" s="29">
        <v>0.0</v>
      </c>
      <c r="BU132" s="29">
        <v>1.0</v>
      </c>
      <c r="BV132" s="29">
        <v>0.0</v>
      </c>
      <c r="BW132" s="29">
        <v>0.0</v>
      </c>
      <c r="BX132" s="29">
        <v>1.0</v>
      </c>
      <c r="BY132" s="29">
        <v>1.0</v>
      </c>
      <c r="BZ132" s="29">
        <v>0.0</v>
      </c>
      <c r="CA132" s="29">
        <v>0.0</v>
      </c>
      <c r="CB132" s="29">
        <v>1.0</v>
      </c>
      <c r="CC132" s="27" t="s">
        <v>164</v>
      </c>
      <c r="CD132" s="21">
        <f t="shared" si="52"/>
        <v>0</v>
      </c>
      <c r="CE132" s="21">
        <f t="shared" si="53"/>
        <v>0</v>
      </c>
      <c r="CF132" s="21">
        <f t="shared" si="54"/>
        <v>1</v>
      </c>
      <c r="CG132" s="21">
        <f t="shared" si="55"/>
        <v>0</v>
      </c>
      <c r="CH132" s="21">
        <f t="shared" si="56"/>
        <v>0</v>
      </c>
      <c r="CI132" s="27" t="s">
        <v>157</v>
      </c>
      <c r="CJ132" s="21">
        <f t="shared" si="57"/>
        <v>0</v>
      </c>
      <c r="CK132" s="21">
        <f t="shared" si="58"/>
        <v>1</v>
      </c>
      <c r="CL132" s="21">
        <f t="shared" si="59"/>
        <v>0</v>
      </c>
      <c r="CM132" s="21">
        <f t="shared" si="60"/>
        <v>0</v>
      </c>
      <c r="CN132" s="27" t="s">
        <v>170</v>
      </c>
      <c r="CO132" s="21">
        <f t="shared" si="61"/>
        <v>0</v>
      </c>
      <c r="CP132" s="21">
        <f t="shared" si="62"/>
        <v>1</v>
      </c>
      <c r="CQ132" s="21">
        <f t="shared" si="63"/>
        <v>0</v>
      </c>
      <c r="CR132" s="21">
        <f t="shared" si="64"/>
        <v>0</v>
      </c>
      <c r="CS132" s="21">
        <f t="shared" si="65"/>
        <v>0</v>
      </c>
      <c r="CT132" s="29">
        <v>3.0</v>
      </c>
      <c r="CU132" s="27" t="s">
        <v>136</v>
      </c>
      <c r="CV132" s="27" t="s">
        <v>137</v>
      </c>
      <c r="CW132" s="29">
        <v>4.0</v>
      </c>
      <c r="CX132" s="16">
        <f t="shared" si="66"/>
        <v>14</v>
      </c>
      <c r="CY132" s="29">
        <v>4.0</v>
      </c>
      <c r="CZ132" s="41" t="s">
        <v>136</v>
      </c>
      <c r="DA132" s="41" t="s">
        <v>137</v>
      </c>
      <c r="DB132" s="31">
        <v>4.0</v>
      </c>
      <c r="DC132" s="29">
        <v>5.0</v>
      </c>
      <c r="DD132" s="16">
        <f t="shared" si="67"/>
        <v>20</v>
      </c>
      <c r="DE132" s="29">
        <v>5.0</v>
      </c>
      <c r="DF132" s="27">
        <v>4.0</v>
      </c>
      <c r="DG132" s="27" t="s">
        <v>139</v>
      </c>
      <c r="DH132" s="29">
        <v>4.0</v>
      </c>
      <c r="DI132" s="27" t="s">
        <v>139</v>
      </c>
      <c r="DJ132" s="29">
        <v>3.0</v>
      </c>
      <c r="DK132" s="16">
        <f t="shared" si="68"/>
        <v>20</v>
      </c>
      <c r="DL132" s="27" t="s">
        <v>139</v>
      </c>
      <c r="DM132" s="27" t="s">
        <v>137</v>
      </c>
      <c r="DN132" s="27" t="s">
        <v>138</v>
      </c>
      <c r="DO132" s="27" t="s">
        <v>138</v>
      </c>
      <c r="DP132" s="27" t="s">
        <v>136</v>
      </c>
      <c r="DQ132" s="16">
        <f t="shared" si="69"/>
        <v>19</v>
      </c>
      <c r="DR132" s="29">
        <v>2.0</v>
      </c>
      <c r="DS132" s="27" t="s">
        <v>139</v>
      </c>
      <c r="DT132" s="27" t="s">
        <v>137</v>
      </c>
      <c r="DU132" s="27" t="s">
        <v>139</v>
      </c>
      <c r="DV132" s="29">
        <v>2.0</v>
      </c>
      <c r="DW132" s="25">
        <f t="shared" si="70"/>
        <v>11</v>
      </c>
      <c r="DX132" s="27" t="s">
        <v>136</v>
      </c>
      <c r="DY132" s="27" t="s">
        <v>138</v>
      </c>
      <c r="DZ132" s="29">
        <v>5.0</v>
      </c>
      <c r="EA132" s="29">
        <v>3.0</v>
      </c>
      <c r="EB132" s="27" t="s">
        <v>139</v>
      </c>
      <c r="EC132" s="21">
        <f t="shared" si="82"/>
        <v>19</v>
      </c>
      <c r="ED132" s="16">
        <f t="shared" si="71"/>
        <v>103</v>
      </c>
    </row>
    <row r="133" ht="15.75" customHeight="1">
      <c r="A133" s="36" t="s">
        <v>125</v>
      </c>
      <c r="B133" s="16">
        <f t="shared" si="1"/>
        <v>1</v>
      </c>
      <c r="C133" s="17" t="s">
        <v>37</v>
      </c>
      <c r="D133" s="35">
        <v>53.0</v>
      </c>
      <c r="E133" s="16">
        <f t="shared" si="2"/>
        <v>0</v>
      </c>
      <c r="F133" s="16">
        <f t="shared" si="72"/>
        <v>0</v>
      </c>
      <c r="G133" s="16">
        <f t="shared" si="3"/>
        <v>1</v>
      </c>
      <c r="H133" s="16">
        <f t="shared" si="4"/>
        <v>0</v>
      </c>
      <c r="I133" s="35" t="s">
        <v>126</v>
      </c>
      <c r="J133" s="16">
        <f t="shared" si="5"/>
        <v>0</v>
      </c>
      <c r="K133" s="16">
        <f t="shared" si="6"/>
        <v>1</v>
      </c>
      <c r="L133" s="16">
        <f t="shared" si="7"/>
        <v>0</v>
      </c>
      <c r="M133" s="16">
        <f t="shared" si="8"/>
        <v>0</v>
      </c>
      <c r="N133" s="16">
        <f t="shared" si="9"/>
        <v>0</v>
      </c>
      <c r="O133" s="36">
        <v>9000.0</v>
      </c>
      <c r="P133" s="21">
        <f t="shared" si="10"/>
        <v>1</v>
      </c>
      <c r="Q133" s="21">
        <f t="shared" si="11"/>
        <v>0</v>
      </c>
      <c r="R133" s="21">
        <f t="shared" si="12"/>
        <v>0</v>
      </c>
      <c r="S133" s="21">
        <f t="shared" si="13"/>
        <v>0</v>
      </c>
      <c r="T133" s="37" t="s">
        <v>127</v>
      </c>
      <c r="U133" s="21">
        <f t="shared" si="14"/>
        <v>1</v>
      </c>
      <c r="V133" s="37">
        <v>0.0</v>
      </c>
      <c r="W133" s="37">
        <v>0.0</v>
      </c>
      <c r="X133" s="37">
        <v>0.0</v>
      </c>
      <c r="Y133" s="36" t="s">
        <v>198</v>
      </c>
      <c r="Z133" s="21">
        <f t="shared" si="15"/>
        <v>0</v>
      </c>
      <c r="AA133" s="21">
        <f t="shared" si="16"/>
        <v>0</v>
      </c>
      <c r="AB133" s="21">
        <f t="shared" si="17"/>
        <v>0</v>
      </c>
      <c r="AC133" s="21">
        <f t="shared" si="18"/>
        <v>0</v>
      </c>
      <c r="AD133" s="21">
        <f t="shared" si="19"/>
        <v>1</v>
      </c>
      <c r="AE133" s="36" t="s">
        <v>31</v>
      </c>
      <c r="AF133" s="21">
        <f t="shared" si="20"/>
        <v>1</v>
      </c>
      <c r="AG133" s="21">
        <f t="shared" si="21"/>
        <v>0</v>
      </c>
      <c r="AH133" s="21">
        <f t="shared" si="22"/>
        <v>0</v>
      </c>
      <c r="AI133" s="21">
        <f t="shared" si="23"/>
        <v>0</v>
      </c>
      <c r="AJ133" s="27" t="s">
        <v>32</v>
      </c>
      <c r="AK133" s="21">
        <f t="shared" si="24"/>
        <v>0</v>
      </c>
      <c r="AL133" s="21">
        <f t="shared" si="25"/>
        <v>0</v>
      </c>
      <c r="AM133" s="21">
        <f t="shared" si="26"/>
        <v>1</v>
      </c>
      <c r="AN133" s="21">
        <f t="shared" si="27"/>
        <v>0</v>
      </c>
      <c r="AO133" s="27" t="s">
        <v>38</v>
      </c>
      <c r="AP133" s="21">
        <f t="shared" si="28"/>
        <v>0</v>
      </c>
      <c r="AQ133" s="21">
        <f t="shared" si="29"/>
        <v>1</v>
      </c>
      <c r="AR133" s="21">
        <f t="shared" si="30"/>
        <v>0</v>
      </c>
      <c r="AS133" s="21">
        <f t="shared" si="31"/>
        <v>0</v>
      </c>
      <c r="AT133" s="21">
        <f t="shared" si="32"/>
        <v>0</v>
      </c>
      <c r="AU133" s="21">
        <f t="shared" si="73"/>
        <v>0</v>
      </c>
      <c r="AV133" s="27" t="s">
        <v>130</v>
      </c>
      <c r="AW133" s="21">
        <f t="shared" si="33"/>
        <v>1</v>
      </c>
      <c r="AX133" s="21">
        <f t="shared" si="34"/>
        <v>0</v>
      </c>
      <c r="AY133" s="21">
        <f t="shared" si="35"/>
        <v>0</v>
      </c>
      <c r="AZ133" s="21">
        <f t="shared" si="36"/>
        <v>0</v>
      </c>
      <c r="BA133" s="38" t="s">
        <v>186</v>
      </c>
      <c r="BB133" s="21">
        <f t="shared" si="37"/>
        <v>0</v>
      </c>
      <c r="BC133" s="21">
        <f t="shared" si="38"/>
        <v>0</v>
      </c>
      <c r="BD133" s="21">
        <f t="shared" si="39"/>
        <v>0</v>
      </c>
      <c r="BE133" s="21">
        <f t="shared" si="40"/>
        <v>1</v>
      </c>
      <c r="BF133" s="27">
        <v>5.0</v>
      </c>
      <c r="BG133" s="21">
        <f t="shared" si="41"/>
        <v>0</v>
      </c>
      <c r="BH133" s="21">
        <f t="shared" si="42"/>
        <v>1</v>
      </c>
      <c r="BI133" s="21">
        <f t="shared" si="43"/>
        <v>0</v>
      </c>
      <c r="BJ133" s="29">
        <v>800.0</v>
      </c>
      <c r="BK133" s="21">
        <f t="shared" si="44"/>
        <v>1</v>
      </c>
      <c r="BL133" s="21">
        <f t="shared" si="45"/>
        <v>0</v>
      </c>
      <c r="BM133" s="21">
        <f t="shared" si="46"/>
        <v>0</v>
      </c>
      <c r="BN133" s="29" t="s">
        <v>132</v>
      </c>
      <c r="BO133" s="21">
        <f t="shared" si="47"/>
        <v>0</v>
      </c>
      <c r="BP133" s="21">
        <f t="shared" si="48"/>
        <v>0</v>
      </c>
      <c r="BQ133" s="21">
        <f t="shared" si="49"/>
        <v>1</v>
      </c>
      <c r="BR133" s="21">
        <f t="shared" si="50"/>
        <v>0</v>
      </c>
      <c r="BS133" s="21">
        <f t="shared" si="51"/>
        <v>0</v>
      </c>
      <c r="BT133" s="29">
        <v>0.0</v>
      </c>
      <c r="BU133" s="29">
        <v>0.0</v>
      </c>
      <c r="BV133" s="29">
        <v>0.0</v>
      </c>
      <c r="BW133" s="29">
        <v>0.0</v>
      </c>
      <c r="BX133" s="29">
        <v>0.0</v>
      </c>
      <c r="BY133" s="29">
        <v>0.0</v>
      </c>
      <c r="BZ133" s="29">
        <v>0.0</v>
      </c>
      <c r="CA133" s="29">
        <v>1.0</v>
      </c>
      <c r="CB133" s="29">
        <v>1.0</v>
      </c>
      <c r="CC133" s="27" t="s">
        <v>164</v>
      </c>
      <c r="CD133" s="21">
        <f t="shared" si="52"/>
        <v>0</v>
      </c>
      <c r="CE133" s="21">
        <f t="shared" si="53"/>
        <v>0</v>
      </c>
      <c r="CF133" s="21">
        <f t="shared" si="54"/>
        <v>1</v>
      </c>
      <c r="CG133" s="21">
        <f t="shared" si="55"/>
        <v>0</v>
      </c>
      <c r="CH133" s="21">
        <f t="shared" si="56"/>
        <v>0</v>
      </c>
      <c r="CI133" s="27" t="s">
        <v>177</v>
      </c>
      <c r="CJ133" s="21">
        <f t="shared" si="57"/>
        <v>1</v>
      </c>
      <c r="CK133" s="21">
        <f t="shared" si="58"/>
        <v>0</v>
      </c>
      <c r="CL133" s="21">
        <f t="shared" si="59"/>
        <v>0</v>
      </c>
      <c r="CM133" s="21">
        <f t="shared" si="60"/>
        <v>0</v>
      </c>
      <c r="CN133" s="27" t="s">
        <v>135</v>
      </c>
      <c r="CO133" s="21">
        <f t="shared" si="61"/>
        <v>1</v>
      </c>
      <c r="CP133" s="21">
        <f t="shared" si="62"/>
        <v>0</v>
      </c>
      <c r="CQ133" s="21">
        <f t="shared" si="63"/>
        <v>0</v>
      </c>
      <c r="CR133" s="21">
        <f t="shared" si="64"/>
        <v>0</v>
      </c>
      <c r="CS133" s="21">
        <f t="shared" si="65"/>
        <v>0</v>
      </c>
      <c r="CT133" s="29">
        <v>3.0</v>
      </c>
      <c r="CU133" s="29">
        <v>4.0</v>
      </c>
      <c r="CV133" s="27" t="s">
        <v>136</v>
      </c>
      <c r="CW133" s="29">
        <v>5.0</v>
      </c>
      <c r="CX133" s="16">
        <f t="shared" si="66"/>
        <v>16</v>
      </c>
      <c r="CY133" s="29">
        <v>4.0</v>
      </c>
      <c r="CZ133" s="41" t="s">
        <v>139</v>
      </c>
      <c r="DA133" s="41" t="s">
        <v>136</v>
      </c>
      <c r="DB133" s="31">
        <v>4.0</v>
      </c>
      <c r="DC133" s="29">
        <v>5.0</v>
      </c>
      <c r="DD133" s="16">
        <f t="shared" si="67"/>
        <v>19</v>
      </c>
      <c r="DE133" s="27" t="s">
        <v>136</v>
      </c>
      <c r="DF133" s="27" t="s">
        <v>139</v>
      </c>
      <c r="DG133" s="29">
        <v>4.0</v>
      </c>
      <c r="DH133" s="27">
        <v>4.0</v>
      </c>
      <c r="DI133" s="27" t="s">
        <v>138</v>
      </c>
      <c r="DJ133" s="27" t="s">
        <v>139</v>
      </c>
      <c r="DK133" s="16">
        <f t="shared" si="68"/>
        <v>21</v>
      </c>
      <c r="DL133" s="27" t="s">
        <v>136</v>
      </c>
      <c r="DM133" s="27" t="s">
        <v>139</v>
      </c>
      <c r="DN133" s="27" t="s">
        <v>136</v>
      </c>
      <c r="DO133" s="27" t="s">
        <v>136</v>
      </c>
      <c r="DP133" s="27" t="s">
        <v>139</v>
      </c>
      <c r="DQ133" s="16">
        <f t="shared" si="69"/>
        <v>16</v>
      </c>
      <c r="DR133" s="29">
        <v>4.0</v>
      </c>
      <c r="DS133" s="29">
        <v>3.0</v>
      </c>
      <c r="DT133" s="29">
        <v>4.0</v>
      </c>
      <c r="DU133" s="29">
        <v>3.0</v>
      </c>
      <c r="DV133" s="27" t="s">
        <v>139</v>
      </c>
      <c r="DW133" s="25">
        <f t="shared" si="70"/>
        <v>16</v>
      </c>
      <c r="DX133" s="29">
        <v>3.0</v>
      </c>
      <c r="DY133" s="27" t="s">
        <v>136</v>
      </c>
      <c r="DZ133" s="27" t="s">
        <v>136</v>
      </c>
      <c r="EA133" s="27" t="s">
        <v>139</v>
      </c>
      <c r="EB133" s="27" t="s">
        <v>139</v>
      </c>
      <c r="EC133" s="21">
        <f t="shared" si="82"/>
        <v>15</v>
      </c>
      <c r="ED133" s="16">
        <f t="shared" si="71"/>
        <v>103</v>
      </c>
    </row>
    <row r="134" ht="15.75" customHeight="1">
      <c r="A134" s="36" t="s">
        <v>125</v>
      </c>
      <c r="B134" s="16">
        <f t="shared" si="1"/>
        <v>1</v>
      </c>
      <c r="C134" s="17" t="s">
        <v>37</v>
      </c>
      <c r="D134" s="35">
        <v>65.0</v>
      </c>
      <c r="E134" s="16">
        <f t="shared" si="2"/>
        <v>0</v>
      </c>
      <c r="F134" s="16">
        <f t="shared" si="72"/>
        <v>0</v>
      </c>
      <c r="G134" s="16">
        <f t="shared" si="3"/>
        <v>0</v>
      </c>
      <c r="H134" s="16">
        <f t="shared" si="4"/>
        <v>1</v>
      </c>
      <c r="I134" s="35" t="s">
        <v>126</v>
      </c>
      <c r="J134" s="16">
        <f t="shared" si="5"/>
        <v>0</v>
      </c>
      <c r="K134" s="16">
        <f t="shared" si="6"/>
        <v>1</v>
      </c>
      <c r="L134" s="16">
        <f t="shared" si="7"/>
        <v>0</v>
      </c>
      <c r="M134" s="16">
        <f t="shared" si="8"/>
        <v>0</v>
      </c>
      <c r="N134" s="16">
        <f t="shared" si="9"/>
        <v>0</v>
      </c>
      <c r="O134" s="36">
        <v>7000.0</v>
      </c>
      <c r="P134" s="21">
        <f t="shared" si="10"/>
        <v>1</v>
      </c>
      <c r="Q134" s="21">
        <f t="shared" si="11"/>
        <v>0</v>
      </c>
      <c r="R134" s="21">
        <f t="shared" si="12"/>
        <v>0</v>
      </c>
      <c r="S134" s="21">
        <f t="shared" si="13"/>
        <v>0</v>
      </c>
      <c r="T134" s="37" t="s">
        <v>127</v>
      </c>
      <c r="U134" s="21">
        <f t="shared" si="14"/>
        <v>1</v>
      </c>
      <c r="V134" s="37">
        <v>0.0</v>
      </c>
      <c r="W134" s="37">
        <v>0.0</v>
      </c>
      <c r="X134" s="37">
        <v>0.0</v>
      </c>
      <c r="Y134" s="36" t="s">
        <v>198</v>
      </c>
      <c r="Z134" s="21">
        <f t="shared" si="15"/>
        <v>0</v>
      </c>
      <c r="AA134" s="21">
        <f t="shared" si="16"/>
        <v>0</v>
      </c>
      <c r="AB134" s="21">
        <f t="shared" si="17"/>
        <v>0</v>
      </c>
      <c r="AC134" s="21">
        <f t="shared" si="18"/>
        <v>0</v>
      </c>
      <c r="AD134" s="21">
        <f t="shared" si="19"/>
        <v>1</v>
      </c>
      <c r="AE134" s="36" t="s">
        <v>180</v>
      </c>
      <c r="AF134" s="21">
        <f t="shared" si="20"/>
        <v>0</v>
      </c>
      <c r="AG134" s="21">
        <f t="shared" si="21"/>
        <v>0</v>
      </c>
      <c r="AH134" s="21">
        <f t="shared" si="22"/>
        <v>1</v>
      </c>
      <c r="AI134" s="21">
        <f t="shared" si="23"/>
        <v>0</v>
      </c>
      <c r="AJ134" s="27" t="s">
        <v>32</v>
      </c>
      <c r="AK134" s="21">
        <f t="shared" si="24"/>
        <v>0</v>
      </c>
      <c r="AL134" s="21">
        <f t="shared" si="25"/>
        <v>0</v>
      </c>
      <c r="AM134" s="21">
        <f t="shared" si="26"/>
        <v>1</v>
      </c>
      <c r="AN134" s="21">
        <f t="shared" si="27"/>
        <v>0</v>
      </c>
      <c r="AO134" s="27" t="s">
        <v>39</v>
      </c>
      <c r="AP134" s="21">
        <f t="shared" si="28"/>
        <v>0</v>
      </c>
      <c r="AQ134" s="21">
        <f t="shared" si="29"/>
        <v>0</v>
      </c>
      <c r="AR134" s="21">
        <f t="shared" si="30"/>
        <v>1</v>
      </c>
      <c r="AS134" s="21">
        <f t="shared" si="31"/>
        <v>0</v>
      </c>
      <c r="AT134" s="21">
        <f t="shared" si="32"/>
        <v>0</v>
      </c>
      <c r="AU134" s="21">
        <f t="shared" si="73"/>
        <v>0</v>
      </c>
      <c r="AV134" s="27" t="s">
        <v>130</v>
      </c>
      <c r="AW134" s="21">
        <f t="shared" si="33"/>
        <v>1</v>
      </c>
      <c r="AX134" s="21">
        <f t="shared" si="34"/>
        <v>0</v>
      </c>
      <c r="AY134" s="21">
        <f t="shared" si="35"/>
        <v>0</v>
      </c>
      <c r="AZ134" s="21">
        <f t="shared" si="36"/>
        <v>0</v>
      </c>
      <c r="BA134" s="38" t="s">
        <v>188</v>
      </c>
      <c r="BB134" s="21">
        <f t="shared" si="37"/>
        <v>0</v>
      </c>
      <c r="BC134" s="21">
        <f t="shared" si="38"/>
        <v>0</v>
      </c>
      <c r="BD134" s="21">
        <f t="shared" si="39"/>
        <v>0</v>
      </c>
      <c r="BE134" s="21">
        <f t="shared" si="40"/>
        <v>1</v>
      </c>
      <c r="BF134" s="27" t="s">
        <v>136</v>
      </c>
      <c r="BG134" s="21">
        <f t="shared" si="41"/>
        <v>0</v>
      </c>
      <c r="BH134" s="21">
        <f t="shared" si="42"/>
        <v>0</v>
      </c>
      <c r="BI134" s="21">
        <f t="shared" si="43"/>
        <v>1</v>
      </c>
      <c r="BJ134" s="27" t="s">
        <v>184</v>
      </c>
      <c r="BK134" s="21">
        <f t="shared" si="44"/>
        <v>0</v>
      </c>
      <c r="BL134" s="21">
        <f t="shared" si="45"/>
        <v>0</v>
      </c>
      <c r="BM134" s="21">
        <f t="shared" si="46"/>
        <v>1</v>
      </c>
      <c r="BN134" s="27" t="s">
        <v>185</v>
      </c>
      <c r="BO134" s="21">
        <f t="shared" si="47"/>
        <v>0</v>
      </c>
      <c r="BP134" s="21">
        <f t="shared" si="48"/>
        <v>0</v>
      </c>
      <c r="BQ134" s="21">
        <f t="shared" si="49"/>
        <v>0</v>
      </c>
      <c r="BR134" s="21">
        <f t="shared" si="50"/>
        <v>0</v>
      </c>
      <c r="BS134" s="21">
        <f t="shared" si="51"/>
        <v>1</v>
      </c>
      <c r="BT134" s="29">
        <v>1.0</v>
      </c>
      <c r="BU134" s="29">
        <v>0.0</v>
      </c>
      <c r="BV134" s="29">
        <v>0.0</v>
      </c>
      <c r="BW134" s="29">
        <v>0.0</v>
      </c>
      <c r="BX134" s="29">
        <v>0.0</v>
      </c>
      <c r="BY134" s="29">
        <v>1.0</v>
      </c>
      <c r="BZ134" s="29">
        <v>0.0</v>
      </c>
      <c r="CA134" s="29">
        <v>0.0</v>
      </c>
      <c r="CB134" s="29">
        <v>0.0</v>
      </c>
      <c r="CC134" s="27" t="s">
        <v>133</v>
      </c>
      <c r="CD134" s="21">
        <f t="shared" si="52"/>
        <v>0</v>
      </c>
      <c r="CE134" s="21">
        <f t="shared" si="53"/>
        <v>1</v>
      </c>
      <c r="CF134" s="21">
        <f t="shared" si="54"/>
        <v>0</v>
      </c>
      <c r="CG134" s="21">
        <f t="shared" si="55"/>
        <v>0</v>
      </c>
      <c r="CH134" s="21">
        <f t="shared" si="56"/>
        <v>0</v>
      </c>
      <c r="CI134" s="27" t="s">
        <v>146</v>
      </c>
      <c r="CJ134" s="21">
        <f t="shared" si="57"/>
        <v>0</v>
      </c>
      <c r="CK134" s="21">
        <f t="shared" si="58"/>
        <v>0</v>
      </c>
      <c r="CL134" s="21">
        <f t="shared" si="59"/>
        <v>1</v>
      </c>
      <c r="CM134" s="21">
        <f t="shared" si="60"/>
        <v>0</v>
      </c>
      <c r="CN134" s="27" t="s">
        <v>135</v>
      </c>
      <c r="CO134" s="21">
        <f t="shared" si="61"/>
        <v>1</v>
      </c>
      <c r="CP134" s="21">
        <f t="shared" si="62"/>
        <v>0</v>
      </c>
      <c r="CQ134" s="21">
        <f t="shared" si="63"/>
        <v>0</v>
      </c>
      <c r="CR134" s="21">
        <f t="shared" si="64"/>
        <v>0</v>
      </c>
      <c r="CS134" s="21">
        <f t="shared" si="65"/>
        <v>0</v>
      </c>
      <c r="CT134" s="27" t="s">
        <v>136</v>
      </c>
      <c r="CU134" s="27" t="s">
        <v>136</v>
      </c>
      <c r="CV134" s="27" t="s">
        <v>139</v>
      </c>
      <c r="CW134" s="27" t="s">
        <v>136</v>
      </c>
      <c r="CX134" s="16">
        <f t="shared" si="66"/>
        <v>14</v>
      </c>
      <c r="CY134" s="27" t="s">
        <v>136</v>
      </c>
      <c r="CZ134" s="41" t="s">
        <v>136</v>
      </c>
      <c r="DA134" s="31">
        <v>4.0</v>
      </c>
      <c r="DB134" s="41" t="s">
        <v>136</v>
      </c>
      <c r="DC134" s="27" t="s">
        <v>137</v>
      </c>
      <c r="DD134" s="16">
        <f t="shared" si="67"/>
        <v>19</v>
      </c>
      <c r="DE134" s="27" t="s">
        <v>138</v>
      </c>
      <c r="DF134" s="27" t="s">
        <v>136</v>
      </c>
      <c r="DG134" s="27" t="s">
        <v>137</v>
      </c>
      <c r="DH134" s="29">
        <v>4.0</v>
      </c>
      <c r="DI134" s="27" t="s">
        <v>140</v>
      </c>
      <c r="DJ134" s="27" t="s">
        <v>138</v>
      </c>
      <c r="DK134" s="16">
        <f t="shared" si="68"/>
        <v>22</v>
      </c>
      <c r="DL134" s="27" t="s">
        <v>136</v>
      </c>
      <c r="DM134" s="27" t="s">
        <v>138</v>
      </c>
      <c r="DN134" s="27" t="s">
        <v>138</v>
      </c>
      <c r="DO134" s="27" t="s">
        <v>136</v>
      </c>
      <c r="DP134" s="27" t="s">
        <v>136</v>
      </c>
      <c r="DQ134" s="16">
        <f t="shared" si="69"/>
        <v>22</v>
      </c>
      <c r="DR134" s="29">
        <v>2.0</v>
      </c>
      <c r="DS134" s="27" t="s">
        <v>139</v>
      </c>
      <c r="DT134" s="27" t="s">
        <v>140</v>
      </c>
      <c r="DU134" s="29">
        <v>1.0</v>
      </c>
      <c r="DV134" s="29">
        <v>2.0</v>
      </c>
      <c r="DW134" s="25">
        <f t="shared" si="70"/>
        <v>8</v>
      </c>
      <c r="DX134" s="27" t="s">
        <v>136</v>
      </c>
      <c r="DY134" s="27" t="s">
        <v>138</v>
      </c>
      <c r="DZ134" s="27" t="s">
        <v>137</v>
      </c>
      <c r="EA134" s="27" t="s">
        <v>136</v>
      </c>
      <c r="EB134" s="27" t="s">
        <v>136</v>
      </c>
      <c r="EC134" s="21">
        <f t="shared" si="82"/>
        <v>20</v>
      </c>
      <c r="ED134" s="16">
        <f t="shared" si="71"/>
        <v>105</v>
      </c>
    </row>
    <row r="135" ht="15.75" customHeight="1">
      <c r="A135" s="36" t="s">
        <v>125</v>
      </c>
      <c r="B135" s="16">
        <f t="shared" si="1"/>
        <v>1</v>
      </c>
      <c r="C135" s="17" t="s">
        <v>37</v>
      </c>
      <c r="D135" s="35">
        <v>69.0</v>
      </c>
      <c r="E135" s="16">
        <f t="shared" si="2"/>
        <v>0</v>
      </c>
      <c r="F135" s="16">
        <f t="shared" si="72"/>
        <v>0</v>
      </c>
      <c r="G135" s="16">
        <f t="shared" si="3"/>
        <v>0</v>
      </c>
      <c r="H135" s="16">
        <f t="shared" si="4"/>
        <v>1</v>
      </c>
      <c r="I135" s="35" t="s">
        <v>126</v>
      </c>
      <c r="J135" s="16">
        <f t="shared" si="5"/>
        <v>0</v>
      </c>
      <c r="K135" s="16">
        <f t="shared" si="6"/>
        <v>1</v>
      </c>
      <c r="L135" s="16">
        <f t="shared" si="7"/>
        <v>0</v>
      </c>
      <c r="M135" s="16">
        <f t="shared" si="8"/>
        <v>0</v>
      </c>
      <c r="N135" s="16">
        <f t="shared" si="9"/>
        <v>0</v>
      </c>
      <c r="O135" s="36">
        <v>800.0</v>
      </c>
      <c r="P135" s="21">
        <f t="shared" si="10"/>
        <v>1</v>
      </c>
      <c r="Q135" s="21">
        <f t="shared" si="11"/>
        <v>0</v>
      </c>
      <c r="R135" s="21">
        <f t="shared" si="12"/>
        <v>0</v>
      </c>
      <c r="S135" s="21">
        <f t="shared" si="13"/>
        <v>0</v>
      </c>
      <c r="T135" s="37" t="s">
        <v>127</v>
      </c>
      <c r="U135" s="21">
        <f t="shared" si="14"/>
        <v>1</v>
      </c>
      <c r="V135" s="37">
        <v>0.0</v>
      </c>
      <c r="W135" s="37">
        <v>0.0</v>
      </c>
      <c r="X135" s="37">
        <v>0.0</v>
      </c>
      <c r="Y135" s="36" t="s">
        <v>198</v>
      </c>
      <c r="Z135" s="21">
        <f t="shared" si="15"/>
        <v>0</v>
      </c>
      <c r="AA135" s="21">
        <f t="shared" si="16"/>
        <v>0</v>
      </c>
      <c r="AB135" s="21">
        <f t="shared" si="17"/>
        <v>0</v>
      </c>
      <c r="AC135" s="21">
        <f t="shared" si="18"/>
        <v>0</v>
      </c>
      <c r="AD135" s="21">
        <f t="shared" si="19"/>
        <v>1</v>
      </c>
      <c r="AE135" s="36" t="s">
        <v>31</v>
      </c>
      <c r="AF135" s="21">
        <f t="shared" si="20"/>
        <v>1</v>
      </c>
      <c r="AG135" s="21">
        <f t="shared" si="21"/>
        <v>0</v>
      </c>
      <c r="AH135" s="21">
        <f t="shared" si="22"/>
        <v>0</v>
      </c>
      <c r="AI135" s="21">
        <f t="shared" si="23"/>
        <v>0</v>
      </c>
      <c r="AJ135" s="27" t="s">
        <v>32</v>
      </c>
      <c r="AK135" s="21">
        <f t="shared" si="24"/>
        <v>0</v>
      </c>
      <c r="AL135" s="21">
        <f t="shared" si="25"/>
        <v>0</v>
      </c>
      <c r="AM135" s="21">
        <f t="shared" si="26"/>
        <v>1</v>
      </c>
      <c r="AN135" s="21">
        <f t="shared" si="27"/>
        <v>0</v>
      </c>
      <c r="AO135" s="27" t="s">
        <v>172</v>
      </c>
      <c r="AP135" s="21">
        <f t="shared" si="28"/>
        <v>0</v>
      </c>
      <c r="AQ135" s="21">
        <f t="shared" si="29"/>
        <v>0</v>
      </c>
      <c r="AR135" s="21">
        <f t="shared" si="30"/>
        <v>0</v>
      </c>
      <c r="AS135" s="21">
        <f t="shared" si="31"/>
        <v>0</v>
      </c>
      <c r="AT135" s="21">
        <f t="shared" si="32"/>
        <v>0</v>
      </c>
      <c r="AU135" s="21">
        <f t="shared" si="73"/>
        <v>1</v>
      </c>
      <c r="AV135" s="27" t="s">
        <v>197</v>
      </c>
      <c r="AW135" s="21">
        <f t="shared" si="33"/>
        <v>0</v>
      </c>
      <c r="AX135" s="21">
        <f t="shared" si="34"/>
        <v>0</v>
      </c>
      <c r="AY135" s="21">
        <f t="shared" si="35"/>
        <v>0</v>
      </c>
      <c r="AZ135" s="21">
        <f t="shared" si="36"/>
        <v>1</v>
      </c>
      <c r="BA135" s="38" t="s">
        <v>37</v>
      </c>
      <c r="BB135" s="21">
        <f t="shared" si="37"/>
        <v>0</v>
      </c>
      <c r="BC135" s="21">
        <f t="shared" si="38"/>
        <v>1</v>
      </c>
      <c r="BD135" s="21">
        <f t="shared" si="39"/>
        <v>0</v>
      </c>
      <c r="BE135" s="21">
        <f t="shared" si="40"/>
        <v>0</v>
      </c>
      <c r="BF135" s="27" t="s">
        <v>150</v>
      </c>
      <c r="BG135" s="21">
        <f t="shared" si="41"/>
        <v>0</v>
      </c>
      <c r="BH135" s="21">
        <f t="shared" si="42"/>
        <v>0</v>
      </c>
      <c r="BI135" s="21">
        <f t="shared" si="43"/>
        <v>1</v>
      </c>
      <c r="BJ135" s="27">
        <v>800.0</v>
      </c>
      <c r="BK135" s="21">
        <f t="shared" si="44"/>
        <v>1</v>
      </c>
      <c r="BL135" s="21">
        <f t="shared" si="45"/>
        <v>0</v>
      </c>
      <c r="BM135" s="21">
        <f t="shared" si="46"/>
        <v>0</v>
      </c>
      <c r="BN135" s="29" t="s">
        <v>132</v>
      </c>
      <c r="BO135" s="21">
        <f t="shared" si="47"/>
        <v>0</v>
      </c>
      <c r="BP135" s="21">
        <f t="shared" si="48"/>
        <v>0</v>
      </c>
      <c r="BQ135" s="21">
        <f t="shared" si="49"/>
        <v>1</v>
      </c>
      <c r="BR135" s="21">
        <f t="shared" si="50"/>
        <v>0</v>
      </c>
      <c r="BS135" s="21">
        <f t="shared" si="51"/>
        <v>0</v>
      </c>
      <c r="BT135" s="29">
        <v>0.0</v>
      </c>
      <c r="BU135" s="29">
        <v>0.0</v>
      </c>
      <c r="BV135" s="29">
        <v>1.0</v>
      </c>
      <c r="BW135" s="29">
        <v>0.0</v>
      </c>
      <c r="BX135" s="29">
        <v>1.0</v>
      </c>
      <c r="BY135" s="29">
        <v>1.0</v>
      </c>
      <c r="BZ135" s="29">
        <v>1.0</v>
      </c>
      <c r="CA135" s="29">
        <v>0.0</v>
      </c>
      <c r="CB135" s="29">
        <v>1.0</v>
      </c>
      <c r="CC135" s="27" t="s">
        <v>133</v>
      </c>
      <c r="CD135" s="21">
        <f t="shared" si="52"/>
        <v>0</v>
      </c>
      <c r="CE135" s="21">
        <f t="shared" si="53"/>
        <v>1</v>
      </c>
      <c r="CF135" s="21">
        <f t="shared" si="54"/>
        <v>0</v>
      </c>
      <c r="CG135" s="21">
        <f t="shared" si="55"/>
        <v>0</v>
      </c>
      <c r="CH135" s="21">
        <f t="shared" si="56"/>
        <v>0</v>
      </c>
      <c r="CI135" s="27" t="s">
        <v>134</v>
      </c>
      <c r="CJ135" s="21">
        <f t="shared" si="57"/>
        <v>0</v>
      </c>
      <c r="CK135" s="21">
        <f t="shared" si="58"/>
        <v>0</v>
      </c>
      <c r="CL135" s="21">
        <f t="shared" si="59"/>
        <v>0</v>
      </c>
      <c r="CM135" s="21">
        <f t="shared" si="60"/>
        <v>1</v>
      </c>
      <c r="CN135" s="27" t="s">
        <v>135</v>
      </c>
      <c r="CO135" s="21">
        <f t="shared" si="61"/>
        <v>1</v>
      </c>
      <c r="CP135" s="21">
        <f t="shared" si="62"/>
        <v>0</v>
      </c>
      <c r="CQ135" s="21">
        <f t="shared" si="63"/>
        <v>0</v>
      </c>
      <c r="CR135" s="21">
        <f t="shared" si="64"/>
        <v>0</v>
      </c>
      <c r="CS135" s="21">
        <f t="shared" si="65"/>
        <v>0</v>
      </c>
      <c r="CT135" s="27" t="s">
        <v>137</v>
      </c>
      <c r="CU135" s="29">
        <v>5.0</v>
      </c>
      <c r="CV135" s="27" t="s">
        <v>136</v>
      </c>
      <c r="CW135" s="29">
        <v>4.0</v>
      </c>
      <c r="CX135" s="16">
        <f t="shared" si="66"/>
        <v>16</v>
      </c>
      <c r="CY135" s="29">
        <v>5.0</v>
      </c>
      <c r="CZ135" s="41" t="s">
        <v>139</v>
      </c>
      <c r="DA135" s="41" t="s">
        <v>136</v>
      </c>
      <c r="DB135" s="31">
        <v>5.0</v>
      </c>
      <c r="DC135" s="27" t="s">
        <v>136</v>
      </c>
      <c r="DD135" s="16">
        <f t="shared" si="67"/>
        <v>20</v>
      </c>
      <c r="DE135" s="29">
        <v>5.0</v>
      </c>
      <c r="DF135" s="29">
        <v>4.0</v>
      </c>
      <c r="DG135" s="27" t="s">
        <v>137</v>
      </c>
      <c r="DH135" s="27">
        <v>5.0</v>
      </c>
      <c r="DI135" s="29">
        <v>3.0</v>
      </c>
      <c r="DJ135" s="27" t="s">
        <v>139</v>
      </c>
      <c r="DK135" s="16">
        <f t="shared" si="68"/>
        <v>22</v>
      </c>
      <c r="DL135" s="27" t="s">
        <v>137</v>
      </c>
      <c r="DM135" s="27" t="s">
        <v>136</v>
      </c>
      <c r="DN135" s="27" t="s">
        <v>139</v>
      </c>
      <c r="DO135" s="27" t="s">
        <v>138</v>
      </c>
      <c r="DP135" s="27" t="s">
        <v>137</v>
      </c>
      <c r="DQ135" s="16">
        <f t="shared" si="69"/>
        <v>17</v>
      </c>
      <c r="DR135" s="27" t="s">
        <v>139</v>
      </c>
      <c r="DS135" s="29">
        <v>4.0</v>
      </c>
      <c r="DT135" s="27" t="s">
        <v>137</v>
      </c>
      <c r="DU135" s="27" t="s">
        <v>139</v>
      </c>
      <c r="DV135" s="27" t="s">
        <v>136</v>
      </c>
      <c r="DW135" s="25">
        <f t="shared" si="70"/>
        <v>15</v>
      </c>
      <c r="DX135" s="27" t="s">
        <v>136</v>
      </c>
      <c r="DY135" s="27" t="s">
        <v>136</v>
      </c>
      <c r="DZ135" s="27" t="s">
        <v>136</v>
      </c>
      <c r="EA135" s="27" t="s">
        <v>137</v>
      </c>
      <c r="EB135" s="27" t="s">
        <v>136</v>
      </c>
      <c r="EC135" s="26">
        <v>12.0</v>
      </c>
      <c r="ED135" s="16">
        <f t="shared" si="71"/>
        <v>102</v>
      </c>
    </row>
    <row r="136" ht="15.75" customHeight="1">
      <c r="A136" s="36" t="s">
        <v>125</v>
      </c>
      <c r="B136" s="16">
        <f t="shared" si="1"/>
        <v>1</v>
      </c>
      <c r="C136" s="17" t="s">
        <v>37</v>
      </c>
      <c r="D136" s="35">
        <v>32.0</v>
      </c>
      <c r="E136" s="16">
        <f t="shared" si="2"/>
        <v>0</v>
      </c>
      <c r="F136" s="16">
        <f t="shared" si="72"/>
        <v>1</v>
      </c>
      <c r="G136" s="16">
        <f t="shared" si="3"/>
        <v>0</v>
      </c>
      <c r="H136" s="16">
        <f t="shared" si="4"/>
        <v>0</v>
      </c>
      <c r="I136" s="35" t="s">
        <v>158</v>
      </c>
      <c r="J136" s="16">
        <f t="shared" si="5"/>
        <v>0</v>
      </c>
      <c r="K136" s="16">
        <f t="shared" si="6"/>
        <v>0</v>
      </c>
      <c r="L136" s="16">
        <f t="shared" si="7"/>
        <v>0</v>
      </c>
      <c r="M136" s="16">
        <f t="shared" si="8"/>
        <v>0</v>
      </c>
      <c r="N136" s="16">
        <f t="shared" si="9"/>
        <v>1</v>
      </c>
      <c r="O136" s="36">
        <v>50000.0</v>
      </c>
      <c r="P136" s="21">
        <f t="shared" si="10"/>
        <v>0</v>
      </c>
      <c r="Q136" s="21">
        <f t="shared" si="11"/>
        <v>0</v>
      </c>
      <c r="R136" s="21">
        <f t="shared" si="12"/>
        <v>0</v>
      </c>
      <c r="S136" s="21">
        <f t="shared" si="13"/>
        <v>1</v>
      </c>
      <c r="T136" s="37" t="s">
        <v>127</v>
      </c>
      <c r="U136" s="21">
        <f t="shared" si="14"/>
        <v>1</v>
      </c>
      <c r="V136" s="37">
        <v>1.0</v>
      </c>
      <c r="W136" s="37">
        <v>1.0</v>
      </c>
      <c r="X136" s="37">
        <v>1.0</v>
      </c>
      <c r="Y136" s="37" t="s">
        <v>26</v>
      </c>
      <c r="Z136" s="21">
        <f t="shared" si="15"/>
        <v>0</v>
      </c>
      <c r="AA136" s="21">
        <f t="shared" si="16"/>
        <v>1</v>
      </c>
      <c r="AB136" s="21">
        <f t="shared" si="17"/>
        <v>0</v>
      </c>
      <c r="AC136" s="21">
        <f t="shared" si="18"/>
        <v>0</v>
      </c>
      <c r="AD136" s="21">
        <f t="shared" si="19"/>
        <v>0</v>
      </c>
      <c r="AE136" s="36" t="s">
        <v>191</v>
      </c>
      <c r="AF136" s="21">
        <f t="shared" si="20"/>
        <v>0</v>
      </c>
      <c r="AG136" s="21">
        <f t="shared" si="21"/>
        <v>0</v>
      </c>
      <c r="AH136" s="21">
        <f t="shared" si="22"/>
        <v>0</v>
      </c>
      <c r="AI136" s="21">
        <f t="shared" si="23"/>
        <v>1</v>
      </c>
      <c r="AJ136" s="27" t="s">
        <v>128</v>
      </c>
      <c r="AK136" s="21">
        <f t="shared" si="24"/>
        <v>1</v>
      </c>
      <c r="AL136" s="21">
        <f t="shared" si="25"/>
        <v>0</v>
      </c>
      <c r="AM136" s="21">
        <f t="shared" si="26"/>
        <v>0</v>
      </c>
      <c r="AN136" s="21">
        <f t="shared" si="27"/>
        <v>0</v>
      </c>
      <c r="AO136" s="27" t="s">
        <v>37</v>
      </c>
      <c r="AP136" s="21">
        <f t="shared" si="28"/>
        <v>1</v>
      </c>
      <c r="AQ136" s="21">
        <f t="shared" si="29"/>
        <v>0</v>
      </c>
      <c r="AR136" s="21">
        <f t="shared" si="30"/>
        <v>0</v>
      </c>
      <c r="AS136" s="21">
        <f t="shared" si="31"/>
        <v>0</v>
      </c>
      <c r="AT136" s="21">
        <f t="shared" si="32"/>
        <v>0</v>
      </c>
      <c r="AU136" s="21">
        <f t="shared" si="73"/>
        <v>0</v>
      </c>
      <c r="AV136" s="27" t="s">
        <v>197</v>
      </c>
      <c r="AW136" s="21">
        <f t="shared" si="33"/>
        <v>0</v>
      </c>
      <c r="AX136" s="21">
        <f t="shared" si="34"/>
        <v>0</v>
      </c>
      <c r="AY136" s="21">
        <f t="shared" si="35"/>
        <v>0</v>
      </c>
      <c r="AZ136" s="21">
        <f t="shared" si="36"/>
        <v>1</v>
      </c>
      <c r="BA136" s="39" t="s">
        <v>190</v>
      </c>
      <c r="BB136" s="21">
        <f t="shared" si="37"/>
        <v>0</v>
      </c>
      <c r="BC136" s="21">
        <f t="shared" si="38"/>
        <v>0</v>
      </c>
      <c r="BD136" s="21">
        <f t="shared" si="39"/>
        <v>0</v>
      </c>
      <c r="BE136" s="21">
        <f t="shared" si="40"/>
        <v>1</v>
      </c>
      <c r="BF136" s="27" t="s">
        <v>155</v>
      </c>
      <c r="BG136" s="21">
        <f t="shared" si="41"/>
        <v>0</v>
      </c>
      <c r="BH136" s="21">
        <f t="shared" si="42"/>
        <v>0</v>
      </c>
      <c r="BI136" s="21">
        <f t="shared" si="43"/>
        <v>1</v>
      </c>
      <c r="BJ136" s="27" t="s">
        <v>145</v>
      </c>
      <c r="BK136" s="21">
        <f t="shared" si="44"/>
        <v>0</v>
      </c>
      <c r="BL136" s="21">
        <f t="shared" si="45"/>
        <v>0</v>
      </c>
      <c r="BM136" s="21">
        <f t="shared" si="46"/>
        <v>1</v>
      </c>
      <c r="BN136" s="29" t="s">
        <v>132</v>
      </c>
      <c r="BO136" s="21">
        <f t="shared" si="47"/>
        <v>0</v>
      </c>
      <c r="BP136" s="21">
        <f t="shared" si="48"/>
        <v>0</v>
      </c>
      <c r="BQ136" s="21">
        <f t="shared" si="49"/>
        <v>1</v>
      </c>
      <c r="BR136" s="21">
        <f t="shared" si="50"/>
        <v>0</v>
      </c>
      <c r="BS136" s="21">
        <f t="shared" si="51"/>
        <v>0</v>
      </c>
      <c r="BT136" s="29">
        <v>0.0</v>
      </c>
      <c r="BU136" s="29">
        <v>0.0</v>
      </c>
      <c r="BV136" s="29">
        <v>0.0</v>
      </c>
      <c r="BW136" s="29">
        <v>1.0</v>
      </c>
      <c r="BX136" s="29">
        <v>0.0</v>
      </c>
      <c r="BY136" s="29">
        <v>0.0</v>
      </c>
      <c r="BZ136" s="29">
        <v>0.0</v>
      </c>
      <c r="CA136" s="29">
        <v>0.0</v>
      </c>
      <c r="CB136" s="29">
        <v>0.0</v>
      </c>
      <c r="CC136" s="27" t="s">
        <v>133</v>
      </c>
      <c r="CD136" s="21">
        <f t="shared" si="52"/>
        <v>0</v>
      </c>
      <c r="CE136" s="21">
        <f t="shared" si="53"/>
        <v>1</v>
      </c>
      <c r="CF136" s="21">
        <f t="shared" si="54"/>
        <v>0</v>
      </c>
      <c r="CG136" s="21">
        <f t="shared" si="55"/>
        <v>0</v>
      </c>
      <c r="CH136" s="21">
        <f t="shared" si="56"/>
        <v>0</v>
      </c>
      <c r="CI136" s="27" t="s">
        <v>146</v>
      </c>
      <c r="CJ136" s="21">
        <f t="shared" si="57"/>
        <v>0</v>
      </c>
      <c r="CK136" s="21">
        <f t="shared" si="58"/>
        <v>0</v>
      </c>
      <c r="CL136" s="21">
        <f t="shared" si="59"/>
        <v>1</v>
      </c>
      <c r="CM136" s="21">
        <f t="shared" si="60"/>
        <v>0</v>
      </c>
      <c r="CN136" s="27" t="s">
        <v>147</v>
      </c>
      <c r="CO136" s="21">
        <f t="shared" si="61"/>
        <v>0</v>
      </c>
      <c r="CP136" s="21">
        <f t="shared" si="62"/>
        <v>0</v>
      </c>
      <c r="CQ136" s="21">
        <f t="shared" si="63"/>
        <v>0</v>
      </c>
      <c r="CR136" s="21">
        <f t="shared" si="64"/>
        <v>0</v>
      </c>
      <c r="CS136" s="21">
        <f t="shared" si="65"/>
        <v>1</v>
      </c>
      <c r="CT136" s="29">
        <v>1.0</v>
      </c>
      <c r="CU136" s="29">
        <v>2.0</v>
      </c>
      <c r="CV136" s="29">
        <v>3.0</v>
      </c>
      <c r="CW136" s="29">
        <v>2.0</v>
      </c>
      <c r="CX136" s="16">
        <f t="shared" si="66"/>
        <v>8</v>
      </c>
      <c r="CY136" s="27" t="s">
        <v>139</v>
      </c>
      <c r="CZ136" s="41" t="s">
        <v>136</v>
      </c>
      <c r="DA136" s="41" t="s">
        <v>139</v>
      </c>
      <c r="DB136" s="31">
        <v>1.0</v>
      </c>
      <c r="DC136" s="27" t="s">
        <v>139</v>
      </c>
      <c r="DD136" s="16">
        <f t="shared" si="67"/>
        <v>11</v>
      </c>
      <c r="DE136" s="29">
        <v>1.0</v>
      </c>
      <c r="DF136" s="29">
        <v>2.0</v>
      </c>
      <c r="DG136" s="27" t="s">
        <v>139</v>
      </c>
      <c r="DH136" s="27" t="s">
        <v>139</v>
      </c>
      <c r="DI136" s="27" t="s">
        <v>139</v>
      </c>
      <c r="DJ136" s="27" t="s">
        <v>140</v>
      </c>
      <c r="DK136" s="16">
        <f t="shared" si="68"/>
        <v>10</v>
      </c>
      <c r="DL136" s="27" t="s">
        <v>138</v>
      </c>
      <c r="DM136" s="27" t="s">
        <v>136</v>
      </c>
      <c r="DN136" s="27" t="s">
        <v>136</v>
      </c>
      <c r="DO136" s="27" t="s">
        <v>136</v>
      </c>
      <c r="DP136" s="27" t="s">
        <v>139</v>
      </c>
      <c r="DQ136" s="16">
        <f t="shared" si="69"/>
        <v>19</v>
      </c>
      <c r="DR136" s="27" t="s">
        <v>139</v>
      </c>
      <c r="DS136" s="29">
        <v>4.0</v>
      </c>
      <c r="DT136" s="29">
        <v>4.0</v>
      </c>
      <c r="DU136" s="29">
        <v>3.0</v>
      </c>
      <c r="DV136" s="27" t="s">
        <v>138</v>
      </c>
      <c r="DW136" s="25">
        <f t="shared" si="70"/>
        <v>18</v>
      </c>
      <c r="DX136" s="27" t="s">
        <v>137</v>
      </c>
      <c r="DY136" s="29">
        <v>1.0</v>
      </c>
      <c r="DZ136" s="29">
        <v>3.0</v>
      </c>
      <c r="EA136" s="29">
        <v>2.0</v>
      </c>
      <c r="EB136" s="27" t="s">
        <v>136</v>
      </c>
      <c r="EC136" s="21">
        <f t="shared" ref="EC136:EC142" si="83">DX136+DY136+DZ136+EA136+EB136</f>
        <v>13</v>
      </c>
      <c r="ED136" s="16">
        <f t="shared" si="71"/>
        <v>79</v>
      </c>
    </row>
    <row r="137" ht="15.75" customHeight="1">
      <c r="A137" s="36" t="s">
        <v>125</v>
      </c>
      <c r="B137" s="16">
        <f t="shared" si="1"/>
        <v>1</v>
      </c>
      <c r="C137" s="17" t="s">
        <v>37</v>
      </c>
      <c r="D137" s="35">
        <v>32.0</v>
      </c>
      <c r="E137" s="16">
        <f t="shared" si="2"/>
        <v>0</v>
      </c>
      <c r="F137" s="16">
        <f t="shared" si="72"/>
        <v>1</v>
      </c>
      <c r="G137" s="16">
        <f t="shared" si="3"/>
        <v>0</v>
      </c>
      <c r="H137" s="16">
        <f t="shared" si="4"/>
        <v>0</v>
      </c>
      <c r="I137" s="35" t="s">
        <v>158</v>
      </c>
      <c r="J137" s="16">
        <f t="shared" si="5"/>
        <v>0</v>
      </c>
      <c r="K137" s="16">
        <f t="shared" si="6"/>
        <v>0</v>
      </c>
      <c r="L137" s="16">
        <f t="shared" si="7"/>
        <v>0</v>
      </c>
      <c r="M137" s="16">
        <f t="shared" si="8"/>
        <v>0</v>
      </c>
      <c r="N137" s="16">
        <f t="shared" si="9"/>
        <v>1</v>
      </c>
      <c r="O137" s="36">
        <v>45000.0</v>
      </c>
      <c r="P137" s="21">
        <f t="shared" si="10"/>
        <v>0</v>
      </c>
      <c r="Q137" s="21">
        <f t="shared" si="11"/>
        <v>0</v>
      </c>
      <c r="R137" s="21">
        <f t="shared" si="12"/>
        <v>0</v>
      </c>
      <c r="S137" s="21">
        <f t="shared" si="13"/>
        <v>1</v>
      </c>
      <c r="T137" s="37" t="s">
        <v>127</v>
      </c>
      <c r="U137" s="21">
        <f t="shared" si="14"/>
        <v>1</v>
      </c>
      <c r="V137" s="37">
        <v>1.0</v>
      </c>
      <c r="W137" s="37">
        <v>1.0</v>
      </c>
      <c r="X137" s="37">
        <v>1.0</v>
      </c>
      <c r="Y137" s="37" t="s">
        <v>26</v>
      </c>
      <c r="Z137" s="21">
        <f t="shared" si="15"/>
        <v>0</v>
      </c>
      <c r="AA137" s="21">
        <f t="shared" si="16"/>
        <v>1</v>
      </c>
      <c r="AB137" s="21">
        <f t="shared" si="17"/>
        <v>0</v>
      </c>
      <c r="AC137" s="21">
        <f t="shared" si="18"/>
        <v>0</v>
      </c>
      <c r="AD137" s="21">
        <f t="shared" si="19"/>
        <v>0</v>
      </c>
      <c r="AE137" s="36" t="s">
        <v>31</v>
      </c>
      <c r="AF137" s="21">
        <f t="shared" si="20"/>
        <v>1</v>
      </c>
      <c r="AG137" s="21">
        <f t="shared" si="21"/>
        <v>0</v>
      </c>
      <c r="AH137" s="21">
        <f t="shared" si="22"/>
        <v>0</v>
      </c>
      <c r="AI137" s="21">
        <f t="shared" si="23"/>
        <v>0</v>
      </c>
      <c r="AJ137" s="27" t="s">
        <v>128</v>
      </c>
      <c r="AK137" s="21">
        <f t="shared" si="24"/>
        <v>1</v>
      </c>
      <c r="AL137" s="21">
        <f t="shared" si="25"/>
        <v>0</v>
      </c>
      <c r="AM137" s="21">
        <f t="shared" si="26"/>
        <v>0</v>
      </c>
      <c r="AN137" s="21">
        <f t="shared" si="27"/>
        <v>0</v>
      </c>
      <c r="AO137" s="27" t="s">
        <v>37</v>
      </c>
      <c r="AP137" s="21">
        <f t="shared" si="28"/>
        <v>1</v>
      </c>
      <c r="AQ137" s="21">
        <f t="shared" si="29"/>
        <v>0</v>
      </c>
      <c r="AR137" s="21">
        <f t="shared" si="30"/>
        <v>0</v>
      </c>
      <c r="AS137" s="21">
        <f t="shared" si="31"/>
        <v>0</v>
      </c>
      <c r="AT137" s="21">
        <f t="shared" si="32"/>
        <v>0</v>
      </c>
      <c r="AU137" s="21">
        <f t="shared" si="73"/>
        <v>0</v>
      </c>
      <c r="AV137" s="27" t="s">
        <v>44</v>
      </c>
      <c r="AW137" s="21">
        <f t="shared" si="33"/>
        <v>0</v>
      </c>
      <c r="AX137" s="21">
        <f t="shared" si="34"/>
        <v>1</v>
      </c>
      <c r="AY137" s="21">
        <f t="shared" si="35"/>
        <v>0</v>
      </c>
      <c r="AZ137" s="21">
        <f t="shared" si="36"/>
        <v>0</v>
      </c>
      <c r="BA137" s="27" t="s">
        <v>131</v>
      </c>
      <c r="BB137" s="21">
        <f t="shared" si="37"/>
        <v>1</v>
      </c>
      <c r="BC137" s="21">
        <f t="shared" si="38"/>
        <v>0</v>
      </c>
      <c r="BD137" s="21">
        <f t="shared" si="39"/>
        <v>0</v>
      </c>
      <c r="BE137" s="21">
        <f t="shared" si="40"/>
        <v>0</v>
      </c>
      <c r="BF137" s="27" t="s">
        <v>150</v>
      </c>
      <c r="BG137" s="21">
        <f t="shared" si="41"/>
        <v>0</v>
      </c>
      <c r="BH137" s="21">
        <f t="shared" si="42"/>
        <v>0</v>
      </c>
      <c r="BI137" s="21">
        <f t="shared" si="43"/>
        <v>1</v>
      </c>
      <c r="BJ137" s="29">
        <v>800.0</v>
      </c>
      <c r="BK137" s="21">
        <f t="shared" si="44"/>
        <v>1</v>
      </c>
      <c r="BL137" s="21">
        <f t="shared" si="45"/>
        <v>0</v>
      </c>
      <c r="BM137" s="21">
        <f t="shared" si="46"/>
        <v>0</v>
      </c>
      <c r="BN137" s="27" t="s">
        <v>151</v>
      </c>
      <c r="BO137" s="21">
        <f t="shared" si="47"/>
        <v>0</v>
      </c>
      <c r="BP137" s="21">
        <f t="shared" si="48"/>
        <v>1</v>
      </c>
      <c r="BQ137" s="21">
        <f t="shared" si="49"/>
        <v>0</v>
      </c>
      <c r="BR137" s="21">
        <f t="shared" si="50"/>
        <v>0</v>
      </c>
      <c r="BS137" s="21">
        <f t="shared" si="51"/>
        <v>0</v>
      </c>
      <c r="BT137" s="29">
        <v>0.0</v>
      </c>
      <c r="BU137" s="29">
        <v>0.0</v>
      </c>
      <c r="BV137" s="29">
        <v>1.0</v>
      </c>
      <c r="BW137" s="29">
        <v>0.0</v>
      </c>
      <c r="BX137" s="29">
        <v>0.0</v>
      </c>
      <c r="BY137" s="29">
        <v>1.0</v>
      </c>
      <c r="BZ137" s="29">
        <v>1.0</v>
      </c>
      <c r="CA137" s="29">
        <v>0.0</v>
      </c>
      <c r="CB137" s="29">
        <v>1.0</v>
      </c>
      <c r="CC137" s="27" t="s">
        <v>133</v>
      </c>
      <c r="CD137" s="21">
        <f t="shared" si="52"/>
        <v>0</v>
      </c>
      <c r="CE137" s="21">
        <f t="shared" si="53"/>
        <v>1</v>
      </c>
      <c r="CF137" s="21">
        <f t="shared" si="54"/>
        <v>0</v>
      </c>
      <c r="CG137" s="21">
        <f t="shared" si="55"/>
        <v>0</v>
      </c>
      <c r="CH137" s="21">
        <f t="shared" si="56"/>
        <v>0</v>
      </c>
      <c r="CI137" s="27" t="s">
        <v>152</v>
      </c>
      <c r="CJ137" s="21">
        <f t="shared" si="57"/>
        <v>0</v>
      </c>
      <c r="CK137" s="21">
        <f t="shared" si="58"/>
        <v>0</v>
      </c>
      <c r="CL137" s="21">
        <f t="shared" si="59"/>
        <v>0</v>
      </c>
      <c r="CM137" s="21">
        <f t="shared" si="60"/>
        <v>1</v>
      </c>
      <c r="CN137" s="27" t="s">
        <v>135</v>
      </c>
      <c r="CO137" s="21">
        <f t="shared" si="61"/>
        <v>1</v>
      </c>
      <c r="CP137" s="21">
        <f t="shared" si="62"/>
        <v>0</v>
      </c>
      <c r="CQ137" s="21">
        <f t="shared" si="63"/>
        <v>0</v>
      </c>
      <c r="CR137" s="21">
        <f t="shared" si="64"/>
        <v>0</v>
      </c>
      <c r="CS137" s="21">
        <f t="shared" si="65"/>
        <v>0</v>
      </c>
      <c r="CT137" s="29">
        <v>2.0</v>
      </c>
      <c r="CU137" s="29">
        <v>3.0</v>
      </c>
      <c r="CV137" s="29">
        <v>3.0</v>
      </c>
      <c r="CW137" s="29">
        <v>2.0</v>
      </c>
      <c r="CX137" s="16">
        <f t="shared" si="66"/>
        <v>10</v>
      </c>
      <c r="CY137" s="29">
        <v>2.0</v>
      </c>
      <c r="CZ137" s="31">
        <v>1.0</v>
      </c>
      <c r="DA137" s="41" t="s">
        <v>136</v>
      </c>
      <c r="DB137" s="41" t="s">
        <v>139</v>
      </c>
      <c r="DC137" s="27" t="s">
        <v>139</v>
      </c>
      <c r="DD137" s="16">
        <f t="shared" si="67"/>
        <v>11</v>
      </c>
      <c r="DE137" s="29">
        <v>2.0</v>
      </c>
      <c r="DF137" s="29">
        <v>2.0</v>
      </c>
      <c r="DG137" s="29">
        <v>1.0</v>
      </c>
      <c r="DH137" s="29">
        <v>1.0</v>
      </c>
      <c r="DI137" s="27" t="s">
        <v>137</v>
      </c>
      <c r="DJ137" s="29">
        <v>2.0</v>
      </c>
      <c r="DK137" s="16">
        <f t="shared" si="68"/>
        <v>11</v>
      </c>
      <c r="DL137" s="27" t="s">
        <v>138</v>
      </c>
      <c r="DM137" s="27" t="s">
        <v>136</v>
      </c>
      <c r="DN137" s="27" t="s">
        <v>136</v>
      </c>
      <c r="DO137" s="27" t="s">
        <v>137</v>
      </c>
      <c r="DP137" s="27" t="s">
        <v>136</v>
      </c>
      <c r="DQ137" s="16">
        <f t="shared" si="69"/>
        <v>20</v>
      </c>
      <c r="DR137" s="27" t="s">
        <v>139</v>
      </c>
      <c r="DS137" s="29">
        <v>4.0</v>
      </c>
      <c r="DT137" s="27" t="s">
        <v>139</v>
      </c>
      <c r="DU137" s="27" t="s">
        <v>139</v>
      </c>
      <c r="DV137" s="27" t="s">
        <v>138</v>
      </c>
      <c r="DW137" s="25">
        <f t="shared" si="70"/>
        <v>15</v>
      </c>
      <c r="DX137" s="27" t="s">
        <v>137</v>
      </c>
      <c r="DY137" s="29">
        <v>2.0</v>
      </c>
      <c r="DZ137" s="27" t="s">
        <v>139</v>
      </c>
      <c r="EA137" s="27" t="s">
        <v>139</v>
      </c>
      <c r="EB137" s="29">
        <v>1.0</v>
      </c>
      <c r="EC137" s="21">
        <f t="shared" si="83"/>
        <v>10</v>
      </c>
      <c r="ED137" s="16">
        <f t="shared" si="71"/>
        <v>77</v>
      </c>
    </row>
    <row r="138" ht="15.75" customHeight="1">
      <c r="A138" s="36" t="s">
        <v>125</v>
      </c>
      <c r="B138" s="16">
        <f t="shared" si="1"/>
        <v>1</v>
      </c>
      <c r="C138" s="17" t="s">
        <v>37</v>
      </c>
      <c r="D138" s="35">
        <v>25.0</v>
      </c>
      <c r="E138" s="16">
        <f t="shared" si="2"/>
        <v>0</v>
      </c>
      <c r="F138" s="16">
        <f t="shared" si="72"/>
        <v>1</v>
      </c>
      <c r="G138" s="16">
        <f t="shared" si="3"/>
        <v>0</v>
      </c>
      <c r="H138" s="16">
        <f t="shared" si="4"/>
        <v>0</v>
      </c>
      <c r="I138" s="35" t="s">
        <v>12</v>
      </c>
      <c r="J138" s="16">
        <f t="shared" si="5"/>
        <v>0</v>
      </c>
      <c r="K138" s="16">
        <f t="shared" si="6"/>
        <v>0</v>
      </c>
      <c r="L138" s="16">
        <f t="shared" si="7"/>
        <v>0</v>
      </c>
      <c r="M138" s="16">
        <f t="shared" si="8"/>
        <v>1</v>
      </c>
      <c r="N138" s="16">
        <f t="shared" si="9"/>
        <v>0</v>
      </c>
      <c r="O138" s="36">
        <v>21000.0</v>
      </c>
      <c r="P138" s="21">
        <f t="shared" si="10"/>
        <v>0</v>
      </c>
      <c r="Q138" s="21">
        <f t="shared" si="11"/>
        <v>1</v>
      </c>
      <c r="R138" s="21">
        <f t="shared" si="12"/>
        <v>0</v>
      </c>
      <c r="S138" s="21">
        <f t="shared" si="13"/>
        <v>0</v>
      </c>
      <c r="T138" s="37" t="s">
        <v>127</v>
      </c>
      <c r="U138" s="21">
        <f t="shared" si="14"/>
        <v>1</v>
      </c>
      <c r="V138" s="37">
        <v>0.0</v>
      </c>
      <c r="W138" s="37">
        <v>0.0</v>
      </c>
      <c r="X138" s="37">
        <v>0.0</v>
      </c>
      <c r="Y138" s="37" t="s">
        <v>26</v>
      </c>
      <c r="Z138" s="21">
        <f t="shared" si="15"/>
        <v>0</v>
      </c>
      <c r="AA138" s="21">
        <f t="shared" si="16"/>
        <v>1</v>
      </c>
      <c r="AB138" s="21">
        <f t="shared" si="17"/>
        <v>0</v>
      </c>
      <c r="AC138" s="21">
        <f t="shared" si="18"/>
        <v>0</v>
      </c>
      <c r="AD138" s="21">
        <f t="shared" si="19"/>
        <v>0</v>
      </c>
      <c r="AE138" s="36" t="s">
        <v>31</v>
      </c>
      <c r="AF138" s="21">
        <f t="shared" si="20"/>
        <v>1</v>
      </c>
      <c r="AG138" s="21">
        <f t="shared" si="21"/>
        <v>0</v>
      </c>
      <c r="AH138" s="21">
        <f t="shared" si="22"/>
        <v>0</v>
      </c>
      <c r="AI138" s="21">
        <f t="shared" si="23"/>
        <v>0</v>
      </c>
      <c r="AJ138" s="27" t="s">
        <v>129</v>
      </c>
      <c r="AK138" s="21">
        <f t="shared" si="24"/>
        <v>0</v>
      </c>
      <c r="AL138" s="21">
        <f t="shared" si="25"/>
        <v>1</v>
      </c>
      <c r="AM138" s="21">
        <f t="shared" si="26"/>
        <v>0</v>
      </c>
      <c r="AN138" s="21">
        <f t="shared" si="27"/>
        <v>0</v>
      </c>
      <c r="AO138" s="27" t="s">
        <v>40</v>
      </c>
      <c r="AP138" s="21">
        <f t="shared" si="28"/>
        <v>0</v>
      </c>
      <c r="AQ138" s="21">
        <f t="shared" si="29"/>
        <v>0</v>
      </c>
      <c r="AR138" s="21">
        <f t="shared" si="30"/>
        <v>0</v>
      </c>
      <c r="AS138" s="21">
        <f t="shared" si="31"/>
        <v>1</v>
      </c>
      <c r="AT138" s="21">
        <f t="shared" si="32"/>
        <v>0</v>
      </c>
      <c r="AU138" s="21">
        <f t="shared" si="73"/>
        <v>1</v>
      </c>
      <c r="AV138" s="27" t="s">
        <v>197</v>
      </c>
      <c r="AW138" s="21">
        <f t="shared" si="33"/>
        <v>0</v>
      </c>
      <c r="AX138" s="21">
        <f t="shared" si="34"/>
        <v>0</v>
      </c>
      <c r="AY138" s="21">
        <f t="shared" si="35"/>
        <v>0</v>
      </c>
      <c r="AZ138" s="21">
        <f t="shared" si="36"/>
        <v>1</v>
      </c>
      <c r="BA138" s="27" t="s">
        <v>144</v>
      </c>
      <c r="BB138" s="21">
        <f t="shared" si="37"/>
        <v>0</v>
      </c>
      <c r="BC138" s="21">
        <f t="shared" si="38"/>
        <v>0</v>
      </c>
      <c r="BD138" s="21">
        <f t="shared" si="39"/>
        <v>0</v>
      </c>
      <c r="BE138" s="21">
        <f t="shared" si="40"/>
        <v>1</v>
      </c>
      <c r="BF138" s="27" t="s">
        <v>150</v>
      </c>
      <c r="BG138" s="21">
        <f t="shared" si="41"/>
        <v>0</v>
      </c>
      <c r="BH138" s="21">
        <f t="shared" si="42"/>
        <v>0</v>
      </c>
      <c r="BI138" s="21">
        <f t="shared" si="43"/>
        <v>1</v>
      </c>
      <c r="BJ138" s="29">
        <v>1500.0</v>
      </c>
      <c r="BK138" s="21">
        <f t="shared" si="44"/>
        <v>0</v>
      </c>
      <c r="BL138" s="21">
        <f t="shared" si="45"/>
        <v>1</v>
      </c>
      <c r="BM138" s="21">
        <f t="shared" si="46"/>
        <v>0</v>
      </c>
      <c r="BN138" s="29" t="s">
        <v>156</v>
      </c>
      <c r="BO138" s="21">
        <f t="shared" si="47"/>
        <v>0</v>
      </c>
      <c r="BP138" s="21">
        <f t="shared" si="48"/>
        <v>0</v>
      </c>
      <c r="BQ138" s="21">
        <f t="shared" si="49"/>
        <v>0</v>
      </c>
      <c r="BR138" s="21">
        <f t="shared" si="50"/>
        <v>1</v>
      </c>
      <c r="BS138" s="21">
        <f t="shared" si="51"/>
        <v>0</v>
      </c>
      <c r="BT138" s="29">
        <v>0.0</v>
      </c>
      <c r="BU138" s="29">
        <v>0.0</v>
      </c>
      <c r="BV138" s="29">
        <v>0.0</v>
      </c>
      <c r="BW138" s="29">
        <v>0.0</v>
      </c>
      <c r="BX138" s="29">
        <v>0.0</v>
      </c>
      <c r="BY138" s="29">
        <v>1.0</v>
      </c>
      <c r="BZ138" s="29">
        <v>0.0</v>
      </c>
      <c r="CA138" s="29">
        <v>0.0</v>
      </c>
      <c r="CB138" s="29">
        <v>1.0</v>
      </c>
      <c r="CC138" s="27" t="s">
        <v>133</v>
      </c>
      <c r="CD138" s="21">
        <f t="shared" si="52"/>
        <v>0</v>
      </c>
      <c r="CE138" s="21">
        <f t="shared" si="53"/>
        <v>1</v>
      </c>
      <c r="CF138" s="21">
        <f t="shared" si="54"/>
        <v>0</v>
      </c>
      <c r="CG138" s="21">
        <f t="shared" si="55"/>
        <v>0</v>
      </c>
      <c r="CH138" s="21">
        <f t="shared" si="56"/>
        <v>0</v>
      </c>
      <c r="CI138" s="27" t="s">
        <v>157</v>
      </c>
      <c r="CJ138" s="21">
        <f t="shared" si="57"/>
        <v>0</v>
      </c>
      <c r="CK138" s="21">
        <f t="shared" si="58"/>
        <v>1</v>
      </c>
      <c r="CL138" s="21">
        <f t="shared" si="59"/>
        <v>0</v>
      </c>
      <c r="CM138" s="21">
        <f t="shared" si="60"/>
        <v>0</v>
      </c>
      <c r="CN138" s="27" t="s">
        <v>135</v>
      </c>
      <c r="CO138" s="21">
        <f t="shared" si="61"/>
        <v>1</v>
      </c>
      <c r="CP138" s="21">
        <f t="shared" si="62"/>
        <v>0</v>
      </c>
      <c r="CQ138" s="21">
        <f t="shared" si="63"/>
        <v>0</v>
      </c>
      <c r="CR138" s="21">
        <f t="shared" si="64"/>
        <v>0</v>
      </c>
      <c r="CS138" s="21">
        <f t="shared" si="65"/>
        <v>0</v>
      </c>
      <c r="CT138" s="27" t="s">
        <v>139</v>
      </c>
      <c r="CU138" s="27" t="s">
        <v>139</v>
      </c>
      <c r="CV138" s="29">
        <v>4.0</v>
      </c>
      <c r="CW138" s="27" t="s">
        <v>139</v>
      </c>
      <c r="CX138" s="16">
        <f t="shared" si="66"/>
        <v>10</v>
      </c>
      <c r="CY138" s="27" t="s">
        <v>139</v>
      </c>
      <c r="CZ138" s="41" t="s">
        <v>139</v>
      </c>
      <c r="DA138" s="41" t="s">
        <v>138</v>
      </c>
      <c r="DB138" s="31">
        <v>3.0</v>
      </c>
      <c r="DC138" s="27" t="s">
        <v>138</v>
      </c>
      <c r="DD138" s="16">
        <f t="shared" si="67"/>
        <v>17</v>
      </c>
      <c r="DE138" s="29">
        <v>2.0</v>
      </c>
      <c r="DF138" s="29">
        <v>2.0</v>
      </c>
      <c r="DG138" s="27" t="s">
        <v>136</v>
      </c>
      <c r="DH138" s="27" t="s">
        <v>139</v>
      </c>
      <c r="DI138" s="29">
        <v>2.0</v>
      </c>
      <c r="DJ138" s="27" t="s">
        <v>137</v>
      </c>
      <c r="DK138" s="16">
        <f t="shared" si="68"/>
        <v>15</v>
      </c>
      <c r="DL138" s="27" t="s">
        <v>137</v>
      </c>
      <c r="DM138" s="27" t="s">
        <v>138</v>
      </c>
      <c r="DN138" s="27" t="s">
        <v>138</v>
      </c>
      <c r="DO138" s="27" t="s">
        <v>136</v>
      </c>
      <c r="DP138" s="27" t="s">
        <v>136</v>
      </c>
      <c r="DQ138" s="16">
        <f t="shared" si="69"/>
        <v>21</v>
      </c>
      <c r="DR138" s="29">
        <v>3.0</v>
      </c>
      <c r="DS138" s="27" t="s">
        <v>140</v>
      </c>
      <c r="DT138" s="27" t="s">
        <v>137</v>
      </c>
      <c r="DU138" s="27" t="s">
        <v>139</v>
      </c>
      <c r="DV138" s="29">
        <v>2.0</v>
      </c>
      <c r="DW138" s="25">
        <f t="shared" si="70"/>
        <v>11</v>
      </c>
      <c r="DX138" s="29">
        <v>2.0</v>
      </c>
      <c r="DY138" s="29">
        <v>2.0</v>
      </c>
      <c r="DZ138" s="27" t="s">
        <v>136</v>
      </c>
      <c r="EA138" s="27" t="s">
        <v>137</v>
      </c>
      <c r="EB138" s="27" t="s">
        <v>136</v>
      </c>
      <c r="EC138" s="21">
        <f t="shared" si="83"/>
        <v>15</v>
      </c>
      <c r="ED138" s="16">
        <f t="shared" si="71"/>
        <v>89</v>
      </c>
    </row>
    <row r="139" ht="15.75" customHeight="1">
      <c r="A139" s="36" t="s">
        <v>125</v>
      </c>
      <c r="B139" s="16">
        <f t="shared" si="1"/>
        <v>1</v>
      </c>
      <c r="C139" s="17" t="s">
        <v>37</v>
      </c>
      <c r="D139" s="35">
        <v>15.0</v>
      </c>
      <c r="E139" s="16">
        <f t="shared" si="2"/>
        <v>1</v>
      </c>
      <c r="F139" s="16">
        <f t="shared" si="72"/>
        <v>0</v>
      </c>
      <c r="G139" s="16">
        <f t="shared" si="3"/>
        <v>0</v>
      </c>
      <c r="H139" s="16">
        <f t="shared" si="4"/>
        <v>0</v>
      </c>
      <c r="I139" s="35" t="s">
        <v>11</v>
      </c>
      <c r="J139" s="16">
        <f t="shared" si="5"/>
        <v>0</v>
      </c>
      <c r="K139" s="16">
        <f t="shared" si="6"/>
        <v>0</v>
      </c>
      <c r="L139" s="16">
        <f t="shared" si="7"/>
        <v>1</v>
      </c>
      <c r="M139" s="16">
        <f t="shared" si="8"/>
        <v>0</v>
      </c>
      <c r="N139" s="16">
        <f t="shared" si="9"/>
        <v>0</v>
      </c>
      <c r="O139" s="36">
        <v>25000.0</v>
      </c>
      <c r="P139" s="21">
        <f t="shared" si="10"/>
        <v>0</v>
      </c>
      <c r="Q139" s="21">
        <f t="shared" si="11"/>
        <v>1</v>
      </c>
      <c r="R139" s="21">
        <f t="shared" si="12"/>
        <v>0</v>
      </c>
      <c r="S139" s="21">
        <f t="shared" si="13"/>
        <v>0</v>
      </c>
      <c r="T139" s="37" t="s">
        <v>159</v>
      </c>
      <c r="U139" s="21">
        <f t="shared" si="14"/>
        <v>0</v>
      </c>
      <c r="V139" s="37">
        <v>0.0</v>
      </c>
      <c r="W139" s="37">
        <v>0.0</v>
      </c>
      <c r="X139" s="37">
        <v>0.0</v>
      </c>
      <c r="Y139" s="37" t="s">
        <v>26</v>
      </c>
      <c r="Z139" s="21">
        <f t="shared" si="15"/>
        <v>0</v>
      </c>
      <c r="AA139" s="21">
        <f t="shared" si="16"/>
        <v>1</v>
      </c>
      <c r="AB139" s="21">
        <f t="shared" si="17"/>
        <v>0</v>
      </c>
      <c r="AC139" s="21">
        <f t="shared" si="18"/>
        <v>0</v>
      </c>
      <c r="AD139" s="21">
        <f t="shared" si="19"/>
        <v>0</v>
      </c>
      <c r="AE139" s="36" t="s">
        <v>31</v>
      </c>
      <c r="AF139" s="21">
        <f t="shared" si="20"/>
        <v>1</v>
      </c>
      <c r="AG139" s="21">
        <f t="shared" si="21"/>
        <v>0</v>
      </c>
      <c r="AH139" s="21">
        <f t="shared" si="22"/>
        <v>0</v>
      </c>
      <c r="AI139" s="21">
        <f t="shared" si="23"/>
        <v>0</v>
      </c>
      <c r="AJ139" s="27" t="s">
        <v>191</v>
      </c>
      <c r="AK139" s="21">
        <f t="shared" si="24"/>
        <v>0</v>
      </c>
      <c r="AL139" s="21">
        <f t="shared" si="25"/>
        <v>0</v>
      </c>
      <c r="AM139" s="21">
        <f t="shared" si="26"/>
        <v>0</v>
      </c>
      <c r="AN139" s="21">
        <f t="shared" si="27"/>
        <v>1</v>
      </c>
      <c r="AO139" s="27" t="s">
        <v>37</v>
      </c>
      <c r="AP139" s="21">
        <f t="shared" si="28"/>
        <v>1</v>
      </c>
      <c r="AQ139" s="21">
        <f t="shared" si="29"/>
        <v>0</v>
      </c>
      <c r="AR139" s="21">
        <f t="shared" si="30"/>
        <v>0</v>
      </c>
      <c r="AS139" s="21">
        <f t="shared" si="31"/>
        <v>0</v>
      </c>
      <c r="AT139" s="21">
        <f t="shared" si="32"/>
        <v>0</v>
      </c>
      <c r="AU139" s="21">
        <f t="shared" si="73"/>
        <v>0</v>
      </c>
      <c r="AV139" s="27" t="s">
        <v>197</v>
      </c>
      <c r="AW139" s="21">
        <f t="shared" si="33"/>
        <v>0</v>
      </c>
      <c r="AX139" s="21">
        <f t="shared" si="34"/>
        <v>0</v>
      </c>
      <c r="AY139" s="21">
        <f t="shared" si="35"/>
        <v>0</v>
      </c>
      <c r="AZ139" s="21">
        <f t="shared" si="36"/>
        <v>1</v>
      </c>
      <c r="BA139" s="27" t="s">
        <v>175</v>
      </c>
      <c r="BB139" s="21">
        <f t="shared" si="37"/>
        <v>0</v>
      </c>
      <c r="BC139" s="21">
        <f t="shared" si="38"/>
        <v>0</v>
      </c>
      <c r="BD139" s="21">
        <f t="shared" si="39"/>
        <v>0</v>
      </c>
      <c r="BE139" s="21">
        <f t="shared" si="40"/>
        <v>1</v>
      </c>
      <c r="BF139" s="27" t="s">
        <v>155</v>
      </c>
      <c r="BG139" s="21">
        <f t="shared" si="41"/>
        <v>0</v>
      </c>
      <c r="BH139" s="21">
        <f t="shared" si="42"/>
        <v>0</v>
      </c>
      <c r="BI139" s="21">
        <f t="shared" si="43"/>
        <v>1</v>
      </c>
      <c r="BJ139" s="29">
        <v>1500.0</v>
      </c>
      <c r="BK139" s="21">
        <f t="shared" si="44"/>
        <v>0</v>
      </c>
      <c r="BL139" s="21">
        <f t="shared" si="45"/>
        <v>1</v>
      </c>
      <c r="BM139" s="21">
        <f t="shared" si="46"/>
        <v>0</v>
      </c>
      <c r="BN139" s="29" t="s">
        <v>132</v>
      </c>
      <c r="BO139" s="21">
        <f t="shared" si="47"/>
        <v>0</v>
      </c>
      <c r="BP139" s="21">
        <f t="shared" si="48"/>
        <v>0</v>
      </c>
      <c r="BQ139" s="21">
        <f t="shared" si="49"/>
        <v>1</v>
      </c>
      <c r="BR139" s="21">
        <f t="shared" si="50"/>
        <v>0</v>
      </c>
      <c r="BS139" s="21">
        <f t="shared" si="51"/>
        <v>0</v>
      </c>
      <c r="BT139" s="29">
        <v>0.0</v>
      </c>
      <c r="BU139" s="29">
        <v>0.0</v>
      </c>
      <c r="BV139" s="29">
        <v>0.0</v>
      </c>
      <c r="BW139" s="29">
        <v>0.0</v>
      </c>
      <c r="BX139" s="29">
        <v>0.0</v>
      </c>
      <c r="BY139" s="29">
        <v>1.0</v>
      </c>
      <c r="BZ139" s="29">
        <v>1.0</v>
      </c>
      <c r="CA139" s="29">
        <v>0.0</v>
      </c>
      <c r="CB139" s="29">
        <v>1.0</v>
      </c>
      <c r="CC139" s="27" t="s">
        <v>164</v>
      </c>
      <c r="CD139" s="21">
        <f t="shared" si="52"/>
        <v>0</v>
      </c>
      <c r="CE139" s="21">
        <f t="shared" si="53"/>
        <v>0</v>
      </c>
      <c r="CF139" s="21">
        <f t="shared" si="54"/>
        <v>1</v>
      </c>
      <c r="CG139" s="21">
        <f t="shared" si="55"/>
        <v>0</v>
      </c>
      <c r="CH139" s="21">
        <f t="shared" si="56"/>
        <v>0</v>
      </c>
      <c r="CI139" s="27" t="s">
        <v>165</v>
      </c>
      <c r="CJ139" s="21">
        <f t="shared" si="57"/>
        <v>0</v>
      </c>
      <c r="CK139" s="21">
        <f t="shared" si="58"/>
        <v>0</v>
      </c>
      <c r="CL139" s="21">
        <f t="shared" si="59"/>
        <v>0</v>
      </c>
      <c r="CM139" s="21">
        <f t="shared" si="60"/>
        <v>1</v>
      </c>
      <c r="CN139" s="27" t="s">
        <v>135</v>
      </c>
      <c r="CO139" s="21">
        <f t="shared" si="61"/>
        <v>1</v>
      </c>
      <c r="CP139" s="21">
        <f t="shared" si="62"/>
        <v>0</v>
      </c>
      <c r="CQ139" s="21">
        <f t="shared" si="63"/>
        <v>0</v>
      </c>
      <c r="CR139" s="21">
        <f t="shared" si="64"/>
        <v>0</v>
      </c>
      <c r="CS139" s="21">
        <f t="shared" si="65"/>
        <v>0</v>
      </c>
      <c r="CT139" s="27" t="s">
        <v>136</v>
      </c>
      <c r="CU139" s="29">
        <v>3.0</v>
      </c>
      <c r="CV139" s="27" t="s">
        <v>137</v>
      </c>
      <c r="CW139" s="27" t="s">
        <v>137</v>
      </c>
      <c r="CX139" s="16">
        <f t="shared" si="66"/>
        <v>13</v>
      </c>
      <c r="CY139" s="29">
        <v>2.0</v>
      </c>
      <c r="CZ139" s="31">
        <v>2.0</v>
      </c>
      <c r="DA139" s="41" t="s">
        <v>137</v>
      </c>
      <c r="DB139" s="41" t="s">
        <v>137</v>
      </c>
      <c r="DC139" s="27" t="s">
        <v>136</v>
      </c>
      <c r="DD139" s="16">
        <f t="shared" si="67"/>
        <v>14</v>
      </c>
      <c r="DE139" s="29">
        <v>2.0</v>
      </c>
      <c r="DF139" s="27" t="s">
        <v>136</v>
      </c>
      <c r="DG139" s="27" t="s">
        <v>140</v>
      </c>
      <c r="DH139" s="27" t="s">
        <v>139</v>
      </c>
      <c r="DI139" s="27" t="s">
        <v>140</v>
      </c>
      <c r="DJ139" s="29">
        <v>1.0</v>
      </c>
      <c r="DK139" s="16">
        <f t="shared" si="68"/>
        <v>11</v>
      </c>
      <c r="DL139" s="27" t="s">
        <v>138</v>
      </c>
      <c r="DM139" s="27" t="s">
        <v>137</v>
      </c>
      <c r="DN139" s="27" t="s">
        <v>136</v>
      </c>
      <c r="DO139" s="27" t="s">
        <v>139</v>
      </c>
      <c r="DP139" s="27" t="s">
        <v>140</v>
      </c>
      <c r="DQ139" s="16">
        <f t="shared" si="69"/>
        <v>15</v>
      </c>
      <c r="DR139" s="27" t="s">
        <v>136</v>
      </c>
      <c r="DS139" s="27" t="s">
        <v>140</v>
      </c>
      <c r="DT139" s="27" t="s">
        <v>140</v>
      </c>
      <c r="DU139" s="27" t="s">
        <v>139</v>
      </c>
      <c r="DV139" s="29">
        <v>2.0</v>
      </c>
      <c r="DW139" s="25">
        <f t="shared" si="70"/>
        <v>10</v>
      </c>
      <c r="DX139" s="27" t="s">
        <v>137</v>
      </c>
      <c r="DY139" s="29">
        <v>1.0</v>
      </c>
      <c r="DZ139" s="27" t="s">
        <v>136</v>
      </c>
      <c r="EA139" s="29">
        <v>3.0</v>
      </c>
      <c r="EB139" s="27" t="s">
        <v>136</v>
      </c>
      <c r="EC139" s="21">
        <f t="shared" si="83"/>
        <v>15</v>
      </c>
      <c r="ED139" s="16">
        <f t="shared" si="71"/>
        <v>78</v>
      </c>
    </row>
    <row r="140" ht="15.75" customHeight="1">
      <c r="A140" s="36" t="s">
        <v>125</v>
      </c>
      <c r="B140" s="16">
        <f t="shared" si="1"/>
        <v>1</v>
      </c>
      <c r="C140" s="17" t="s">
        <v>37</v>
      </c>
      <c r="D140" s="35">
        <v>17.0</v>
      </c>
      <c r="E140" s="16">
        <f t="shared" si="2"/>
        <v>1</v>
      </c>
      <c r="F140" s="16">
        <f t="shared" si="72"/>
        <v>0</v>
      </c>
      <c r="G140" s="16">
        <f t="shared" si="3"/>
        <v>0</v>
      </c>
      <c r="H140" s="16">
        <f t="shared" si="4"/>
        <v>0</v>
      </c>
      <c r="I140" s="35" t="s">
        <v>11</v>
      </c>
      <c r="J140" s="16">
        <f t="shared" si="5"/>
        <v>0</v>
      </c>
      <c r="K140" s="16">
        <f t="shared" si="6"/>
        <v>0</v>
      </c>
      <c r="L140" s="16">
        <f t="shared" si="7"/>
        <v>1</v>
      </c>
      <c r="M140" s="16">
        <f t="shared" si="8"/>
        <v>0</v>
      </c>
      <c r="N140" s="16">
        <f t="shared" si="9"/>
        <v>0</v>
      </c>
      <c r="O140" s="36">
        <v>12000.0</v>
      </c>
      <c r="P140" s="21">
        <f t="shared" si="10"/>
        <v>1</v>
      </c>
      <c r="Q140" s="21">
        <f t="shared" si="11"/>
        <v>0</v>
      </c>
      <c r="R140" s="21">
        <f t="shared" si="12"/>
        <v>0</v>
      </c>
      <c r="S140" s="21">
        <f t="shared" si="13"/>
        <v>0</v>
      </c>
      <c r="T140" s="37" t="s">
        <v>159</v>
      </c>
      <c r="U140" s="21">
        <f t="shared" si="14"/>
        <v>0</v>
      </c>
      <c r="V140" s="37">
        <v>0.0</v>
      </c>
      <c r="W140" s="37">
        <v>0.0</v>
      </c>
      <c r="X140" s="37">
        <v>0.0</v>
      </c>
      <c r="Y140" s="37" t="s">
        <v>26</v>
      </c>
      <c r="Z140" s="21">
        <f t="shared" si="15"/>
        <v>0</v>
      </c>
      <c r="AA140" s="21">
        <f t="shared" si="16"/>
        <v>1</v>
      </c>
      <c r="AB140" s="21">
        <f t="shared" si="17"/>
        <v>0</v>
      </c>
      <c r="AC140" s="21">
        <f t="shared" si="18"/>
        <v>0</v>
      </c>
      <c r="AD140" s="21">
        <f t="shared" si="19"/>
        <v>0</v>
      </c>
      <c r="AE140" s="36" t="s">
        <v>31</v>
      </c>
      <c r="AF140" s="21">
        <f t="shared" si="20"/>
        <v>1</v>
      </c>
      <c r="AG140" s="21">
        <f t="shared" si="21"/>
        <v>0</v>
      </c>
      <c r="AH140" s="21">
        <f t="shared" si="22"/>
        <v>0</v>
      </c>
      <c r="AI140" s="21">
        <f t="shared" si="23"/>
        <v>0</v>
      </c>
      <c r="AJ140" s="27" t="s">
        <v>128</v>
      </c>
      <c r="AK140" s="21">
        <f t="shared" si="24"/>
        <v>1</v>
      </c>
      <c r="AL140" s="21">
        <f t="shared" si="25"/>
        <v>0</v>
      </c>
      <c r="AM140" s="21">
        <f t="shared" si="26"/>
        <v>0</v>
      </c>
      <c r="AN140" s="21">
        <f t="shared" si="27"/>
        <v>0</v>
      </c>
      <c r="AO140" s="27" t="s">
        <v>37</v>
      </c>
      <c r="AP140" s="21">
        <f t="shared" si="28"/>
        <v>1</v>
      </c>
      <c r="AQ140" s="21">
        <f t="shared" si="29"/>
        <v>0</v>
      </c>
      <c r="AR140" s="21">
        <f t="shared" si="30"/>
        <v>0</v>
      </c>
      <c r="AS140" s="21">
        <f t="shared" si="31"/>
        <v>0</v>
      </c>
      <c r="AT140" s="21">
        <f t="shared" si="32"/>
        <v>0</v>
      </c>
      <c r="AU140" s="21">
        <f t="shared" si="73"/>
        <v>0</v>
      </c>
      <c r="AV140" s="27" t="s">
        <v>44</v>
      </c>
      <c r="AW140" s="21">
        <f t="shared" si="33"/>
        <v>0</v>
      </c>
      <c r="AX140" s="21">
        <f t="shared" si="34"/>
        <v>1</v>
      </c>
      <c r="AY140" s="21">
        <f t="shared" si="35"/>
        <v>0</v>
      </c>
      <c r="AZ140" s="21">
        <f t="shared" si="36"/>
        <v>0</v>
      </c>
      <c r="BA140" s="27" t="s">
        <v>182</v>
      </c>
      <c r="BB140" s="21">
        <f t="shared" si="37"/>
        <v>0</v>
      </c>
      <c r="BC140" s="21">
        <f t="shared" si="38"/>
        <v>0</v>
      </c>
      <c r="BD140" s="21">
        <f t="shared" si="39"/>
        <v>1</v>
      </c>
      <c r="BE140" s="21">
        <f t="shared" si="40"/>
        <v>0</v>
      </c>
      <c r="BF140" s="27" t="s">
        <v>150</v>
      </c>
      <c r="BG140" s="21">
        <f t="shared" si="41"/>
        <v>0</v>
      </c>
      <c r="BH140" s="21">
        <f t="shared" si="42"/>
        <v>0</v>
      </c>
      <c r="BI140" s="21">
        <f t="shared" si="43"/>
        <v>1</v>
      </c>
      <c r="BJ140" s="27" t="s">
        <v>167</v>
      </c>
      <c r="BK140" s="21">
        <f t="shared" si="44"/>
        <v>0</v>
      </c>
      <c r="BL140" s="21">
        <f t="shared" si="45"/>
        <v>0</v>
      </c>
      <c r="BM140" s="21">
        <f t="shared" si="46"/>
        <v>1</v>
      </c>
      <c r="BN140" s="29" t="s">
        <v>59</v>
      </c>
      <c r="BO140" s="21">
        <f t="shared" si="47"/>
        <v>1</v>
      </c>
      <c r="BP140" s="21">
        <f t="shared" si="48"/>
        <v>0</v>
      </c>
      <c r="BQ140" s="21">
        <f t="shared" si="49"/>
        <v>0</v>
      </c>
      <c r="BR140" s="21">
        <f t="shared" si="50"/>
        <v>0</v>
      </c>
      <c r="BS140" s="21">
        <f t="shared" si="51"/>
        <v>0</v>
      </c>
      <c r="BT140" s="29">
        <v>0.0</v>
      </c>
      <c r="BU140" s="29">
        <v>0.0</v>
      </c>
      <c r="BV140" s="29">
        <v>0.0</v>
      </c>
      <c r="BW140" s="29">
        <v>1.0</v>
      </c>
      <c r="BX140" s="29">
        <v>0.0</v>
      </c>
      <c r="BY140" s="29">
        <v>0.0</v>
      </c>
      <c r="BZ140" s="29">
        <v>0.0</v>
      </c>
      <c r="CA140" s="29">
        <v>1.0</v>
      </c>
      <c r="CB140" s="29">
        <v>1.0</v>
      </c>
      <c r="CC140" s="27" t="s">
        <v>168</v>
      </c>
      <c r="CD140" s="21">
        <f t="shared" si="52"/>
        <v>1</v>
      </c>
      <c r="CE140" s="21">
        <f t="shared" si="53"/>
        <v>0</v>
      </c>
      <c r="CF140" s="21">
        <f t="shared" si="54"/>
        <v>0</v>
      </c>
      <c r="CG140" s="21">
        <f t="shared" si="55"/>
        <v>0</v>
      </c>
      <c r="CH140" s="21">
        <f t="shared" si="56"/>
        <v>0</v>
      </c>
      <c r="CI140" s="27" t="s">
        <v>169</v>
      </c>
      <c r="CJ140" s="21">
        <f t="shared" si="57"/>
        <v>0</v>
      </c>
      <c r="CK140" s="21">
        <f t="shared" si="58"/>
        <v>0</v>
      </c>
      <c r="CL140" s="21">
        <f t="shared" si="59"/>
        <v>0</v>
      </c>
      <c r="CM140" s="21">
        <f t="shared" si="60"/>
        <v>1</v>
      </c>
      <c r="CN140" s="27" t="s">
        <v>170</v>
      </c>
      <c r="CO140" s="21">
        <f t="shared" si="61"/>
        <v>0</v>
      </c>
      <c r="CP140" s="21">
        <f t="shared" si="62"/>
        <v>1</v>
      </c>
      <c r="CQ140" s="21">
        <f t="shared" si="63"/>
        <v>0</v>
      </c>
      <c r="CR140" s="21">
        <f t="shared" si="64"/>
        <v>0</v>
      </c>
      <c r="CS140" s="21">
        <f t="shared" si="65"/>
        <v>0</v>
      </c>
      <c r="CT140" s="27" t="s">
        <v>136</v>
      </c>
      <c r="CU140" s="29">
        <v>2.0</v>
      </c>
      <c r="CV140" s="27" t="s">
        <v>137</v>
      </c>
      <c r="CW140" s="29">
        <v>2.0</v>
      </c>
      <c r="CX140" s="16">
        <f t="shared" si="66"/>
        <v>11</v>
      </c>
      <c r="CY140" s="27" t="s">
        <v>136</v>
      </c>
      <c r="CZ140" s="31">
        <v>4.0</v>
      </c>
      <c r="DA140" s="41" t="s">
        <v>137</v>
      </c>
      <c r="DB140" s="31">
        <v>3.0</v>
      </c>
      <c r="DC140" s="27" t="s">
        <v>139</v>
      </c>
      <c r="DD140" s="16">
        <f t="shared" si="67"/>
        <v>16</v>
      </c>
      <c r="DE140" s="29">
        <v>4.0</v>
      </c>
      <c r="DF140" s="27" t="s">
        <v>137</v>
      </c>
      <c r="DG140" s="27" t="s">
        <v>139</v>
      </c>
      <c r="DH140" s="27">
        <v>3.0</v>
      </c>
      <c r="DI140" s="27" t="s">
        <v>136</v>
      </c>
      <c r="DJ140" s="27">
        <v>4.0</v>
      </c>
      <c r="DK140" s="16">
        <f t="shared" si="68"/>
        <v>20</v>
      </c>
      <c r="DL140" s="27" t="s">
        <v>138</v>
      </c>
      <c r="DM140" s="27" t="s">
        <v>140</v>
      </c>
      <c r="DN140" s="27" t="s">
        <v>136</v>
      </c>
      <c r="DO140" s="27" t="s">
        <v>140</v>
      </c>
      <c r="DP140" s="27" t="s">
        <v>139</v>
      </c>
      <c r="DQ140" s="16">
        <f t="shared" si="69"/>
        <v>13</v>
      </c>
      <c r="DR140" s="27" t="s">
        <v>138</v>
      </c>
      <c r="DS140" s="27" t="s">
        <v>140</v>
      </c>
      <c r="DT140" s="27" t="s">
        <v>139</v>
      </c>
      <c r="DU140" s="27" t="s">
        <v>139</v>
      </c>
      <c r="DV140" s="27" t="s">
        <v>138</v>
      </c>
      <c r="DW140" s="25">
        <f t="shared" si="70"/>
        <v>15</v>
      </c>
      <c r="DX140" s="27" t="s">
        <v>137</v>
      </c>
      <c r="DY140" s="29">
        <v>5.0</v>
      </c>
      <c r="DZ140" s="29">
        <v>3.0</v>
      </c>
      <c r="EA140" s="27" t="s">
        <v>139</v>
      </c>
      <c r="EB140" s="27" t="s">
        <v>137</v>
      </c>
      <c r="EC140" s="21">
        <f t="shared" si="83"/>
        <v>16</v>
      </c>
      <c r="ED140" s="16">
        <f t="shared" si="71"/>
        <v>91</v>
      </c>
    </row>
    <row r="141" ht="15.75" customHeight="1">
      <c r="A141" s="36" t="s">
        <v>125</v>
      </c>
      <c r="B141" s="16">
        <f t="shared" si="1"/>
        <v>1</v>
      </c>
      <c r="C141" s="17" t="s">
        <v>37</v>
      </c>
      <c r="D141" s="35">
        <v>16.0</v>
      </c>
      <c r="E141" s="16">
        <f t="shared" si="2"/>
        <v>1</v>
      </c>
      <c r="F141" s="16">
        <f t="shared" si="72"/>
        <v>0</v>
      </c>
      <c r="G141" s="16">
        <f t="shared" si="3"/>
        <v>0</v>
      </c>
      <c r="H141" s="16">
        <f t="shared" si="4"/>
        <v>0</v>
      </c>
      <c r="I141" s="35" t="s">
        <v>11</v>
      </c>
      <c r="J141" s="16">
        <f t="shared" si="5"/>
        <v>0</v>
      </c>
      <c r="K141" s="16">
        <f t="shared" si="6"/>
        <v>0</v>
      </c>
      <c r="L141" s="16">
        <f t="shared" si="7"/>
        <v>1</v>
      </c>
      <c r="M141" s="16">
        <f t="shared" si="8"/>
        <v>0</v>
      </c>
      <c r="N141" s="16">
        <f t="shared" si="9"/>
        <v>0</v>
      </c>
      <c r="O141" s="36">
        <v>15000.0</v>
      </c>
      <c r="P141" s="21">
        <f t="shared" si="10"/>
        <v>0</v>
      </c>
      <c r="Q141" s="21">
        <f t="shared" si="11"/>
        <v>1</v>
      </c>
      <c r="R141" s="21">
        <f t="shared" si="12"/>
        <v>0</v>
      </c>
      <c r="S141" s="21">
        <f t="shared" si="13"/>
        <v>0</v>
      </c>
      <c r="T141" s="37" t="s">
        <v>159</v>
      </c>
      <c r="U141" s="21">
        <f t="shared" si="14"/>
        <v>0</v>
      </c>
      <c r="V141" s="37">
        <v>0.0</v>
      </c>
      <c r="W141" s="37">
        <v>0.0</v>
      </c>
      <c r="X141" s="37">
        <v>0.0</v>
      </c>
      <c r="Y141" s="37" t="s">
        <v>26</v>
      </c>
      <c r="Z141" s="21">
        <f t="shared" si="15"/>
        <v>0</v>
      </c>
      <c r="AA141" s="21">
        <f t="shared" si="16"/>
        <v>1</v>
      </c>
      <c r="AB141" s="21">
        <f t="shared" si="17"/>
        <v>0</v>
      </c>
      <c r="AC141" s="21">
        <f t="shared" si="18"/>
        <v>0</v>
      </c>
      <c r="AD141" s="21">
        <f t="shared" si="19"/>
        <v>0</v>
      </c>
      <c r="AE141" s="36" t="s">
        <v>31</v>
      </c>
      <c r="AF141" s="21">
        <f t="shared" si="20"/>
        <v>1</v>
      </c>
      <c r="AG141" s="21">
        <f t="shared" si="21"/>
        <v>0</v>
      </c>
      <c r="AH141" s="21">
        <f t="shared" si="22"/>
        <v>0</v>
      </c>
      <c r="AI141" s="21">
        <f t="shared" si="23"/>
        <v>0</v>
      </c>
      <c r="AJ141" s="27" t="s">
        <v>129</v>
      </c>
      <c r="AK141" s="21">
        <f t="shared" si="24"/>
        <v>0</v>
      </c>
      <c r="AL141" s="21">
        <f t="shared" si="25"/>
        <v>1</v>
      </c>
      <c r="AM141" s="21">
        <f t="shared" si="26"/>
        <v>0</v>
      </c>
      <c r="AN141" s="21">
        <f t="shared" si="27"/>
        <v>0</v>
      </c>
      <c r="AO141" s="27" t="s">
        <v>37</v>
      </c>
      <c r="AP141" s="21">
        <f t="shared" si="28"/>
        <v>1</v>
      </c>
      <c r="AQ141" s="21">
        <f t="shared" si="29"/>
        <v>0</v>
      </c>
      <c r="AR141" s="21">
        <f t="shared" si="30"/>
        <v>0</v>
      </c>
      <c r="AS141" s="21">
        <f t="shared" si="31"/>
        <v>0</v>
      </c>
      <c r="AT141" s="21">
        <f t="shared" si="32"/>
        <v>0</v>
      </c>
      <c r="AU141" s="21">
        <f t="shared" si="73"/>
        <v>0</v>
      </c>
      <c r="AV141" s="27" t="s">
        <v>44</v>
      </c>
      <c r="AW141" s="21">
        <f t="shared" si="33"/>
        <v>0</v>
      </c>
      <c r="AX141" s="21">
        <f t="shared" si="34"/>
        <v>1</v>
      </c>
      <c r="AY141" s="21">
        <f t="shared" si="35"/>
        <v>0</v>
      </c>
      <c r="AZ141" s="21">
        <f t="shared" si="36"/>
        <v>0</v>
      </c>
      <c r="BA141" s="27" t="s">
        <v>131</v>
      </c>
      <c r="BB141" s="21">
        <f t="shared" si="37"/>
        <v>1</v>
      </c>
      <c r="BC141" s="21">
        <f t="shared" si="38"/>
        <v>0</v>
      </c>
      <c r="BD141" s="21">
        <f t="shared" si="39"/>
        <v>0</v>
      </c>
      <c r="BE141" s="21">
        <f t="shared" si="40"/>
        <v>0</v>
      </c>
      <c r="BF141" s="27" t="s">
        <v>136</v>
      </c>
      <c r="BG141" s="21">
        <f t="shared" si="41"/>
        <v>0</v>
      </c>
      <c r="BH141" s="21">
        <f t="shared" si="42"/>
        <v>0</v>
      </c>
      <c r="BI141" s="21">
        <f t="shared" si="43"/>
        <v>1</v>
      </c>
      <c r="BJ141" s="29">
        <v>800.0</v>
      </c>
      <c r="BK141" s="21">
        <f t="shared" si="44"/>
        <v>1</v>
      </c>
      <c r="BL141" s="21">
        <f t="shared" si="45"/>
        <v>0</v>
      </c>
      <c r="BM141" s="21">
        <f t="shared" si="46"/>
        <v>0</v>
      </c>
      <c r="BN141" s="29" t="s">
        <v>132</v>
      </c>
      <c r="BO141" s="21">
        <f t="shared" si="47"/>
        <v>0</v>
      </c>
      <c r="BP141" s="21">
        <f t="shared" si="48"/>
        <v>0</v>
      </c>
      <c r="BQ141" s="21">
        <f t="shared" si="49"/>
        <v>1</v>
      </c>
      <c r="BR141" s="21">
        <f t="shared" si="50"/>
        <v>0</v>
      </c>
      <c r="BS141" s="21">
        <f t="shared" si="51"/>
        <v>0</v>
      </c>
      <c r="BT141" s="29">
        <v>0.0</v>
      </c>
      <c r="BU141" s="29">
        <v>0.0</v>
      </c>
      <c r="BV141" s="29">
        <v>0.0</v>
      </c>
      <c r="BW141" s="29">
        <v>0.0</v>
      </c>
      <c r="BX141" s="29">
        <v>0.0</v>
      </c>
      <c r="BY141" s="29">
        <v>0.0</v>
      </c>
      <c r="BZ141" s="29">
        <v>0.0</v>
      </c>
      <c r="CA141" s="29">
        <v>0.0</v>
      </c>
      <c r="CB141" s="29">
        <v>1.0</v>
      </c>
      <c r="CC141" s="27" t="s">
        <v>164</v>
      </c>
      <c r="CD141" s="21">
        <f t="shared" si="52"/>
        <v>0</v>
      </c>
      <c r="CE141" s="21">
        <f t="shared" si="53"/>
        <v>0</v>
      </c>
      <c r="CF141" s="21">
        <f t="shared" si="54"/>
        <v>1</v>
      </c>
      <c r="CG141" s="21">
        <f t="shared" si="55"/>
        <v>0</v>
      </c>
      <c r="CH141" s="21">
        <f t="shared" si="56"/>
        <v>0</v>
      </c>
      <c r="CI141" s="27" t="s">
        <v>80</v>
      </c>
      <c r="CJ141" s="21">
        <f t="shared" si="57"/>
        <v>1</v>
      </c>
      <c r="CK141" s="21">
        <f t="shared" si="58"/>
        <v>0</v>
      </c>
      <c r="CL141" s="21">
        <f t="shared" si="59"/>
        <v>0</v>
      </c>
      <c r="CM141" s="21">
        <f t="shared" si="60"/>
        <v>0</v>
      </c>
      <c r="CN141" s="27" t="s">
        <v>170</v>
      </c>
      <c r="CO141" s="21">
        <f t="shared" si="61"/>
        <v>0</v>
      </c>
      <c r="CP141" s="21">
        <f t="shared" si="62"/>
        <v>1</v>
      </c>
      <c r="CQ141" s="21">
        <f t="shared" si="63"/>
        <v>0</v>
      </c>
      <c r="CR141" s="21">
        <f t="shared" si="64"/>
        <v>0</v>
      </c>
      <c r="CS141" s="21">
        <f t="shared" si="65"/>
        <v>0</v>
      </c>
      <c r="CT141" s="27" t="s">
        <v>139</v>
      </c>
      <c r="CU141" s="27" t="s">
        <v>136</v>
      </c>
      <c r="CV141" s="27" t="s">
        <v>139</v>
      </c>
      <c r="CW141" s="27" t="s">
        <v>136</v>
      </c>
      <c r="CX141" s="16">
        <f t="shared" si="66"/>
        <v>12</v>
      </c>
      <c r="CY141" s="27" t="s">
        <v>139</v>
      </c>
      <c r="CZ141" s="41" t="s">
        <v>136</v>
      </c>
      <c r="DA141" s="41" t="s">
        <v>139</v>
      </c>
      <c r="DB141" s="41" t="s">
        <v>136</v>
      </c>
      <c r="DC141" s="27" t="s">
        <v>136</v>
      </c>
      <c r="DD141" s="16">
        <f t="shared" si="67"/>
        <v>16</v>
      </c>
      <c r="DE141" s="27" t="s">
        <v>136</v>
      </c>
      <c r="DF141" s="27" t="s">
        <v>136</v>
      </c>
      <c r="DG141" s="27" t="s">
        <v>139</v>
      </c>
      <c r="DH141" s="27">
        <v>3.0</v>
      </c>
      <c r="DI141" s="29">
        <v>5.0</v>
      </c>
      <c r="DJ141" s="27" t="s">
        <v>139</v>
      </c>
      <c r="DK141" s="16">
        <f t="shared" si="68"/>
        <v>20</v>
      </c>
      <c r="DL141" s="27" t="s">
        <v>138</v>
      </c>
      <c r="DM141" s="27" t="s">
        <v>136</v>
      </c>
      <c r="DN141" s="27" t="s">
        <v>136</v>
      </c>
      <c r="DO141" s="36">
        <v>3.0</v>
      </c>
      <c r="DP141" s="27" t="s">
        <v>136</v>
      </c>
      <c r="DQ141" s="16">
        <f t="shared" si="69"/>
        <v>20</v>
      </c>
      <c r="DR141" s="29">
        <v>5.0</v>
      </c>
      <c r="DS141" s="27" t="s">
        <v>136</v>
      </c>
      <c r="DT141" s="29">
        <v>3.0</v>
      </c>
      <c r="DU141" s="29">
        <v>5.0</v>
      </c>
      <c r="DV141" s="29">
        <v>3.0</v>
      </c>
      <c r="DW141" s="25">
        <f t="shared" si="70"/>
        <v>20</v>
      </c>
      <c r="DX141" s="27" t="s">
        <v>138</v>
      </c>
      <c r="DY141" s="27" t="s">
        <v>137</v>
      </c>
      <c r="DZ141" s="27" t="s">
        <v>138</v>
      </c>
      <c r="EA141" s="27" t="s">
        <v>140</v>
      </c>
      <c r="EB141" s="27" t="s">
        <v>137</v>
      </c>
      <c r="EC141" s="21">
        <f t="shared" si="83"/>
        <v>17</v>
      </c>
      <c r="ED141" s="16">
        <f t="shared" si="71"/>
        <v>105</v>
      </c>
    </row>
    <row r="142" ht="15.75" customHeight="1">
      <c r="A142" s="36" t="s">
        <v>125</v>
      </c>
      <c r="B142" s="16">
        <f t="shared" si="1"/>
        <v>1</v>
      </c>
      <c r="C142" s="17" t="s">
        <v>37</v>
      </c>
      <c r="D142" s="35">
        <v>19.0</v>
      </c>
      <c r="E142" s="16">
        <f t="shared" si="2"/>
        <v>1</v>
      </c>
      <c r="F142" s="16">
        <f t="shared" si="72"/>
        <v>0</v>
      </c>
      <c r="G142" s="16">
        <f t="shared" si="3"/>
        <v>0</v>
      </c>
      <c r="H142" s="16">
        <f t="shared" si="4"/>
        <v>0</v>
      </c>
      <c r="I142" s="35" t="s">
        <v>11</v>
      </c>
      <c r="J142" s="16">
        <f t="shared" si="5"/>
        <v>0</v>
      </c>
      <c r="K142" s="16">
        <f t="shared" si="6"/>
        <v>0</v>
      </c>
      <c r="L142" s="16">
        <f t="shared" si="7"/>
        <v>1</v>
      </c>
      <c r="M142" s="16">
        <f t="shared" si="8"/>
        <v>0</v>
      </c>
      <c r="N142" s="16">
        <f t="shared" si="9"/>
        <v>0</v>
      </c>
      <c r="O142" s="36">
        <v>1800.0</v>
      </c>
      <c r="P142" s="21">
        <f t="shared" si="10"/>
        <v>1</v>
      </c>
      <c r="Q142" s="21">
        <f t="shared" si="11"/>
        <v>0</v>
      </c>
      <c r="R142" s="21">
        <f t="shared" si="12"/>
        <v>0</v>
      </c>
      <c r="S142" s="21">
        <f t="shared" si="13"/>
        <v>0</v>
      </c>
      <c r="T142" s="37" t="s">
        <v>159</v>
      </c>
      <c r="U142" s="21">
        <f t="shared" si="14"/>
        <v>0</v>
      </c>
      <c r="V142" s="37">
        <v>0.0</v>
      </c>
      <c r="W142" s="37">
        <v>0.0</v>
      </c>
      <c r="X142" s="37">
        <v>0.0</v>
      </c>
      <c r="Y142" s="37" t="s">
        <v>26</v>
      </c>
      <c r="Z142" s="21">
        <f t="shared" si="15"/>
        <v>0</v>
      </c>
      <c r="AA142" s="21">
        <f t="shared" si="16"/>
        <v>1</v>
      </c>
      <c r="AB142" s="21">
        <f t="shared" si="17"/>
        <v>0</v>
      </c>
      <c r="AC142" s="21">
        <f t="shared" si="18"/>
        <v>0</v>
      </c>
      <c r="AD142" s="21">
        <f t="shared" si="19"/>
        <v>0</v>
      </c>
      <c r="AE142" s="36" t="s">
        <v>180</v>
      </c>
      <c r="AF142" s="21">
        <f t="shared" si="20"/>
        <v>0</v>
      </c>
      <c r="AG142" s="21">
        <f t="shared" si="21"/>
        <v>0</v>
      </c>
      <c r="AH142" s="21">
        <f t="shared" si="22"/>
        <v>1</v>
      </c>
      <c r="AI142" s="21">
        <f t="shared" si="23"/>
        <v>0</v>
      </c>
      <c r="AJ142" s="36" t="s">
        <v>171</v>
      </c>
      <c r="AK142" s="21">
        <f t="shared" si="24"/>
        <v>0</v>
      </c>
      <c r="AL142" s="21">
        <f t="shared" si="25"/>
        <v>0</v>
      </c>
      <c r="AM142" s="21">
        <f t="shared" si="26"/>
        <v>0</v>
      </c>
      <c r="AN142" s="21">
        <f t="shared" si="27"/>
        <v>1</v>
      </c>
      <c r="AO142" s="27" t="s">
        <v>37</v>
      </c>
      <c r="AP142" s="21">
        <f t="shared" si="28"/>
        <v>1</v>
      </c>
      <c r="AQ142" s="21">
        <f t="shared" si="29"/>
        <v>0</v>
      </c>
      <c r="AR142" s="21">
        <f t="shared" si="30"/>
        <v>0</v>
      </c>
      <c r="AS142" s="21">
        <f t="shared" si="31"/>
        <v>0</v>
      </c>
      <c r="AT142" s="21">
        <f t="shared" si="32"/>
        <v>0</v>
      </c>
      <c r="AU142" s="21">
        <f t="shared" si="73"/>
        <v>0</v>
      </c>
      <c r="AV142" s="27" t="s">
        <v>130</v>
      </c>
      <c r="AW142" s="21">
        <f t="shared" si="33"/>
        <v>1</v>
      </c>
      <c r="AX142" s="21">
        <f t="shared" si="34"/>
        <v>0</v>
      </c>
      <c r="AY142" s="21">
        <f t="shared" si="35"/>
        <v>0</v>
      </c>
      <c r="AZ142" s="21">
        <f t="shared" si="36"/>
        <v>0</v>
      </c>
      <c r="BA142" s="27" t="s">
        <v>131</v>
      </c>
      <c r="BB142" s="21">
        <f t="shared" si="37"/>
        <v>1</v>
      </c>
      <c r="BC142" s="21">
        <f t="shared" si="38"/>
        <v>0</v>
      </c>
      <c r="BD142" s="21">
        <f t="shared" si="39"/>
        <v>0</v>
      </c>
      <c r="BE142" s="21">
        <f t="shared" si="40"/>
        <v>0</v>
      </c>
      <c r="BF142" s="27" t="s">
        <v>138</v>
      </c>
      <c r="BG142" s="21">
        <f t="shared" si="41"/>
        <v>0</v>
      </c>
      <c r="BH142" s="21">
        <f t="shared" si="42"/>
        <v>0</v>
      </c>
      <c r="BI142" s="21">
        <f t="shared" si="43"/>
        <v>1</v>
      </c>
      <c r="BJ142" s="29">
        <v>1500.0</v>
      </c>
      <c r="BK142" s="21">
        <f t="shared" si="44"/>
        <v>0</v>
      </c>
      <c r="BL142" s="21">
        <f t="shared" si="45"/>
        <v>1</v>
      </c>
      <c r="BM142" s="21">
        <f t="shared" si="46"/>
        <v>0</v>
      </c>
      <c r="BN142" s="27" t="s">
        <v>151</v>
      </c>
      <c r="BO142" s="21">
        <f t="shared" si="47"/>
        <v>0</v>
      </c>
      <c r="BP142" s="21">
        <f t="shared" si="48"/>
        <v>1</v>
      </c>
      <c r="BQ142" s="21">
        <f t="shared" si="49"/>
        <v>0</v>
      </c>
      <c r="BR142" s="21">
        <f t="shared" si="50"/>
        <v>0</v>
      </c>
      <c r="BS142" s="21">
        <f t="shared" si="51"/>
        <v>0</v>
      </c>
      <c r="BT142" s="29">
        <v>1.0</v>
      </c>
      <c r="BU142" s="29">
        <v>0.0</v>
      </c>
      <c r="BV142" s="29">
        <v>1.0</v>
      </c>
      <c r="BW142" s="29">
        <v>1.0</v>
      </c>
      <c r="BX142" s="29">
        <v>0.0</v>
      </c>
      <c r="BY142" s="29">
        <v>0.0</v>
      </c>
      <c r="BZ142" s="29">
        <v>0.0</v>
      </c>
      <c r="CA142" s="29">
        <v>0.0</v>
      </c>
      <c r="CB142" s="29">
        <v>1.0</v>
      </c>
      <c r="CC142" s="27" t="s">
        <v>168</v>
      </c>
      <c r="CD142" s="21">
        <f t="shared" si="52"/>
        <v>1</v>
      </c>
      <c r="CE142" s="21">
        <f t="shared" si="53"/>
        <v>0</v>
      </c>
      <c r="CF142" s="21">
        <f t="shared" si="54"/>
        <v>0</v>
      </c>
      <c r="CG142" s="21">
        <f t="shared" si="55"/>
        <v>0</v>
      </c>
      <c r="CH142" s="21">
        <f t="shared" si="56"/>
        <v>0</v>
      </c>
      <c r="CI142" s="27" t="s">
        <v>157</v>
      </c>
      <c r="CJ142" s="21">
        <f t="shared" si="57"/>
        <v>0</v>
      </c>
      <c r="CK142" s="21">
        <f t="shared" si="58"/>
        <v>1</v>
      </c>
      <c r="CL142" s="21">
        <f t="shared" si="59"/>
        <v>0</v>
      </c>
      <c r="CM142" s="21">
        <f t="shared" si="60"/>
        <v>0</v>
      </c>
      <c r="CN142" s="27" t="s">
        <v>173</v>
      </c>
      <c r="CO142" s="21">
        <f t="shared" si="61"/>
        <v>0</v>
      </c>
      <c r="CP142" s="21">
        <f t="shared" si="62"/>
        <v>0</v>
      </c>
      <c r="CQ142" s="21">
        <f t="shared" si="63"/>
        <v>1</v>
      </c>
      <c r="CR142" s="21">
        <f t="shared" si="64"/>
        <v>0</v>
      </c>
      <c r="CS142" s="21">
        <f t="shared" si="65"/>
        <v>0</v>
      </c>
      <c r="CT142" s="27" t="s">
        <v>136</v>
      </c>
      <c r="CU142" s="29">
        <v>3.0</v>
      </c>
      <c r="CV142" s="27" t="s">
        <v>136</v>
      </c>
      <c r="CW142" s="27" t="s">
        <v>139</v>
      </c>
      <c r="CX142" s="16">
        <f t="shared" si="66"/>
        <v>13</v>
      </c>
      <c r="CY142" s="27" t="s">
        <v>136</v>
      </c>
      <c r="CZ142" s="41" t="s">
        <v>139</v>
      </c>
      <c r="DA142" s="41" t="s">
        <v>136</v>
      </c>
      <c r="DB142" s="31">
        <v>5.0</v>
      </c>
      <c r="DC142" s="29">
        <v>5.0</v>
      </c>
      <c r="DD142" s="16">
        <f t="shared" si="67"/>
        <v>20</v>
      </c>
      <c r="DE142" s="29">
        <v>4.0</v>
      </c>
      <c r="DF142" s="27" t="s">
        <v>137</v>
      </c>
      <c r="DG142" s="27" t="s">
        <v>139</v>
      </c>
      <c r="DH142" s="29">
        <v>3.0</v>
      </c>
      <c r="DI142" s="27" t="s">
        <v>136</v>
      </c>
      <c r="DJ142" s="27">
        <v>5.0</v>
      </c>
      <c r="DK142" s="16">
        <f t="shared" si="68"/>
        <v>21</v>
      </c>
      <c r="DL142" s="27" t="s">
        <v>138</v>
      </c>
      <c r="DM142" s="29">
        <v>4.0</v>
      </c>
      <c r="DN142" s="27" t="s">
        <v>136</v>
      </c>
      <c r="DO142" s="27" t="s">
        <v>138</v>
      </c>
      <c r="DP142" s="29">
        <v>3.0</v>
      </c>
      <c r="DQ142" s="16">
        <f t="shared" si="69"/>
        <v>21</v>
      </c>
      <c r="DR142" s="29">
        <v>1.0</v>
      </c>
      <c r="DS142" s="27" t="s">
        <v>136</v>
      </c>
      <c r="DT142" s="27" t="s">
        <v>136</v>
      </c>
      <c r="DU142" s="27" t="s">
        <v>137</v>
      </c>
      <c r="DV142" s="29">
        <v>2.0</v>
      </c>
      <c r="DW142" s="25">
        <f t="shared" si="70"/>
        <v>14</v>
      </c>
      <c r="DX142" s="27" t="s">
        <v>136</v>
      </c>
      <c r="DY142" s="27" t="s">
        <v>138</v>
      </c>
      <c r="DZ142" s="27" t="s">
        <v>137</v>
      </c>
      <c r="EA142" s="27" t="s">
        <v>138</v>
      </c>
      <c r="EB142" s="27" t="s">
        <v>136</v>
      </c>
      <c r="EC142" s="21">
        <f t="shared" si="83"/>
        <v>21</v>
      </c>
      <c r="ED142" s="16">
        <f t="shared" si="71"/>
        <v>110</v>
      </c>
    </row>
    <row r="143" ht="15.75" customHeight="1">
      <c r="A143" s="36" t="s">
        <v>125</v>
      </c>
      <c r="B143" s="16">
        <f t="shared" si="1"/>
        <v>1</v>
      </c>
      <c r="C143" s="17" t="s">
        <v>37</v>
      </c>
      <c r="D143" s="35">
        <v>45.0</v>
      </c>
      <c r="E143" s="16">
        <f t="shared" si="2"/>
        <v>0</v>
      </c>
      <c r="F143" s="16">
        <f t="shared" si="72"/>
        <v>0</v>
      </c>
      <c r="G143" s="16">
        <f t="shared" si="3"/>
        <v>1</v>
      </c>
      <c r="H143" s="16">
        <f t="shared" si="4"/>
        <v>0</v>
      </c>
      <c r="I143" s="35" t="s">
        <v>126</v>
      </c>
      <c r="J143" s="16">
        <f t="shared" si="5"/>
        <v>0</v>
      </c>
      <c r="K143" s="16">
        <f t="shared" si="6"/>
        <v>1</v>
      </c>
      <c r="L143" s="16">
        <f t="shared" si="7"/>
        <v>0</v>
      </c>
      <c r="M143" s="16">
        <f t="shared" si="8"/>
        <v>0</v>
      </c>
      <c r="N143" s="16">
        <f t="shared" si="9"/>
        <v>0</v>
      </c>
      <c r="O143" s="36">
        <v>7000.0</v>
      </c>
      <c r="P143" s="21">
        <f t="shared" si="10"/>
        <v>1</v>
      </c>
      <c r="Q143" s="21">
        <f t="shared" si="11"/>
        <v>0</v>
      </c>
      <c r="R143" s="21">
        <f t="shared" si="12"/>
        <v>0</v>
      </c>
      <c r="S143" s="21">
        <f t="shared" si="13"/>
        <v>0</v>
      </c>
      <c r="T143" s="37" t="s">
        <v>127</v>
      </c>
      <c r="U143" s="21">
        <f t="shared" si="14"/>
        <v>1</v>
      </c>
      <c r="V143" s="37">
        <v>0.0</v>
      </c>
      <c r="W143" s="37">
        <v>0.0</v>
      </c>
      <c r="X143" s="37">
        <v>0.0</v>
      </c>
      <c r="Y143" s="36" t="s">
        <v>187</v>
      </c>
      <c r="Z143" s="21">
        <f t="shared" si="15"/>
        <v>0</v>
      </c>
      <c r="AA143" s="21">
        <f t="shared" si="16"/>
        <v>0</v>
      </c>
      <c r="AB143" s="21">
        <f t="shared" si="17"/>
        <v>0</v>
      </c>
      <c r="AC143" s="21">
        <f t="shared" si="18"/>
        <v>0</v>
      </c>
      <c r="AD143" s="21">
        <f t="shared" si="19"/>
        <v>1</v>
      </c>
      <c r="AE143" s="36" t="s">
        <v>143</v>
      </c>
      <c r="AF143" s="21">
        <f t="shared" si="20"/>
        <v>0</v>
      </c>
      <c r="AG143" s="21">
        <f t="shared" si="21"/>
        <v>1</v>
      </c>
      <c r="AH143" s="21">
        <f t="shared" si="22"/>
        <v>0</v>
      </c>
      <c r="AI143" s="21">
        <f t="shared" si="23"/>
        <v>0</v>
      </c>
      <c r="AJ143" s="27" t="s">
        <v>129</v>
      </c>
      <c r="AK143" s="21">
        <f t="shared" si="24"/>
        <v>0</v>
      </c>
      <c r="AL143" s="21">
        <f t="shared" si="25"/>
        <v>1</v>
      </c>
      <c r="AM143" s="21">
        <f t="shared" si="26"/>
        <v>0</v>
      </c>
      <c r="AN143" s="21">
        <f t="shared" si="27"/>
        <v>0</v>
      </c>
      <c r="AO143" s="27" t="s">
        <v>144</v>
      </c>
      <c r="AP143" s="21">
        <f t="shared" si="28"/>
        <v>0</v>
      </c>
      <c r="AQ143" s="21">
        <f t="shared" si="29"/>
        <v>0</v>
      </c>
      <c r="AR143" s="21">
        <f t="shared" si="30"/>
        <v>0</v>
      </c>
      <c r="AS143" s="21">
        <f t="shared" si="31"/>
        <v>0</v>
      </c>
      <c r="AT143" s="21">
        <f t="shared" si="32"/>
        <v>0</v>
      </c>
      <c r="AU143" s="21">
        <f t="shared" si="73"/>
        <v>1</v>
      </c>
      <c r="AV143" s="27" t="s">
        <v>45</v>
      </c>
      <c r="AW143" s="21">
        <f t="shared" si="33"/>
        <v>0</v>
      </c>
      <c r="AX143" s="21">
        <f t="shared" si="34"/>
        <v>0</v>
      </c>
      <c r="AY143" s="21">
        <f t="shared" si="35"/>
        <v>1</v>
      </c>
      <c r="AZ143" s="21">
        <f t="shared" si="36"/>
        <v>0</v>
      </c>
      <c r="BA143" s="27" t="s">
        <v>131</v>
      </c>
      <c r="BB143" s="21">
        <f t="shared" si="37"/>
        <v>1</v>
      </c>
      <c r="BC143" s="21">
        <f t="shared" si="38"/>
        <v>0</v>
      </c>
      <c r="BD143" s="21">
        <f t="shared" si="39"/>
        <v>0</v>
      </c>
      <c r="BE143" s="21">
        <f t="shared" si="40"/>
        <v>0</v>
      </c>
      <c r="BF143" s="27" t="s">
        <v>138</v>
      </c>
      <c r="BG143" s="21">
        <f t="shared" si="41"/>
        <v>0</v>
      </c>
      <c r="BH143" s="21">
        <f t="shared" si="42"/>
        <v>0</v>
      </c>
      <c r="BI143" s="21">
        <f t="shared" si="43"/>
        <v>1</v>
      </c>
      <c r="BJ143" s="29">
        <v>1500.0</v>
      </c>
      <c r="BK143" s="21">
        <f t="shared" si="44"/>
        <v>0</v>
      </c>
      <c r="BL143" s="21">
        <f t="shared" si="45"/>
        <v>1</v>
      </c>
      <c r="BM143" s="21">
        <f t="shared" si="46"/>
        <v>0</v>
      </c>
      <c r="BN143" s="29" t="s">
        <v>156</v>
      </c>
      <c r="BO143" s="21">
        <f t="shared" si="47"/>
        <v>0</v>
      </c>
      <c r="BP143" s="21">
        <f t="shared" si="48"/>
        <v>0</v>
      </c>
      <c r="BQ143" s="21">
        <f t="shared" si="49"/>
        <v>0</v>
      </c>
      <c r="BR143" s="21">
        <f t="shared" si="50"/>
        <v>1</v>
      </c>
      <c r="BS143" s="21">
        <f t="shared" si="51"/>
        <v>0</v>
      </c>
      <c r="BT143" s="29">
        <v>0.0</v>
      </c>
      <c r="BU143" s="29">
        <v>1.0</v>
      </c>
      <c r="BV143" s="29">
        <v>0.0</v>
      </c>
      <c r="BW143" s="29">
        <v>0.0</v>
      </c>
      <c r="BX143" s="29">
        <v>0.0</v>
      </c>
      <c r="BY143" s="29">
        <v>1.0</v>
      </c>
      <c r="BZ143" s="29">
        <v>1.0</v>
      </c>
      <c r="CA143" s="29">
        <v>1.0</v>
      </c>
      <c r="CB143" s="29">
        <v>1.0</v>
      </c>
      <c r="CC143" s="27" t="s">
        <v>176</v>
      </c>
      <c r="CD143" s="21">
        <f t="shared" si="52"/>
        <v>0</v>
      </c>
      <c r="CE143" s="21">
        <f t="shared" si="53"/>
        <v>0</v>
      </c>
      <c r="CF143" s="21">
        <f t="shared" si="54"/>
        <v>0</v>
      </c>
      <c r="CG143" s="21">
        <f t="shared" si="55"/>
        <v>1</v>
      </c>
      <c r="CH143" s="21">
        <f t="shared" si="56"/>
        <v>0</v>
      </c>
      <c r="CI143" s="27" t="s">
        <v>177</v>
      </c>
      <c r="CJ143" s="21">
        <f t="shared" si="57"/>
        <v>1</v>
      </c>
      <c r="CK143" s="21">
        <f t="shared" si="58"/>
        <v>0</v>
      </c>
      <c r="CL143" s="21">
        <f t="shared" si="59"/>
        <v>0</v>
      </c>
      <c r="CM143" s="21">
        <f t="shared" si="60"/>
        <v>0</v>
      </c>
      <c r="CN143" s="27" t="s">
        <v>178</v>
      </c>
      <c r="CO143" s="21">
        <f t="shared" si="61"/>
        <v>0</v>
      </c>
      <c r="CP143" s="21">
        <f t="shared" si="62"/>
        <v>0</v>
      </c>
      <c r="CQ143" s="21">
        <f t="shared" si="63"/>
        <v>0</v>
      </c>
      <c r="CR143" s="21">
        <f t="shared" si="64"/>
        <v>1</v>
      </c>
      <c r="CS143" s="21">
        <f t="shared" si="65"/>
        <v>0</v>
      </c>
      <c r="CT143" s="29">
        <v>4.0</v>
      </c>
      <c r="CU143" s="29">
        <v>4.0</v>
      </c>
      <c r="CV143" s="29">
        <v>3.0</v>
      </c>
      <c r="CW143" s="27" t="s">
        <v>136</v>
      </c>
      <c r="CX143" s="16">
        <f t="shared" si="66"/>
        <v>15</v>
      </c>
      <c r="CY143" s="29">
        <v>4.0</v>
      </c>
      <c r="CZ143" s="31">
        <v>5.0</v>
      </c>
      <c r="DA143" s="41" t="s">
        <v>139</v>
      </c>
      <c r="DB143" s="41" t="s">
        <v>136</v>
      </c>
      <c r="DC143" s="27">
        <v>5.0</v>
      </c>
      <c r="DD143" s="16">
        <f t="shared" si="67"/>
        <v>20</v>
      </c>
      <c r="DE143" s="27" t="s">
        <v>136</v>
      </c>
      <c r="DF143" s="27" t="s">
        <v>139</v>
      </c>
      <c r="DG143" s="29">
        <v>5.0</v>
      </c>
      <c r="DH143" s="27" t="s">
        <v>139</v>
      </c>
      <c r="DI143" s="27" t="s">
        <v>136</v>
      </c>
      <c r="DJ143" s="29">
        <v>3.0</v>
      </c>
      <c r="DK143" s="16">
        <f t="shared" si="68"/>
        <v>20</v>
      </c>
      <c r="DL143" s="27" t="s">
        <v>138</v>
      </c>
      <c r="DM143" s="27" t="s">
        <v>138</v>
      </c>
      <c r="DN143" s="27" t="s">
        <v>136</v>
      </c>
      <c r="DO143" s="27" t="s">
        <v>136</v>
      </c>
      <c r="DP143" s="27" t="s">
        <v>136</v>
      </c>
      <c r="DQ143" s="16">
        <f t="shared" si="69"/>
        <v>22</v>
      </c>
      <c r="DR143" s="27" t="s">
        <v>136</v>
      </c>
      <c r="DS143" s="29">
        <v>2.0</v>
      </c>
      <c r="DT143" s="27" t="s">
        <v>136</v>
      </c>
      <c r="DU143" s="27" t="s">
        <v>136</v>
      </c>
      <c r="DV143" s="29">
        <v>1.0</v>
      </c>
      <c r="DW143" s="25">
        <f t="shared" si="70"/>
        <v>15</v>
      </c>
      <c r="DX143" s="27" t="s">
        <v>138</v>
      </c>
      <c r="DY143" s="27" t="s">
        <v>139</v>
      </c>
      <c r="DZ143" s="29">
        <v>5.0</v>
      </c>
      <c r="EA143" s="27" t="s">
        <v>139</v>
      </c>
      <c r="EB143" s="29">
        <v>4.0</v>
      </c>
      <c r="EC143" s="26">
        <v>11.0</v>
      </c>
      <c r="ED143" s="16">
        <f t="shared" si="71"/>
        <v>103</v>
      </c>
    </row>
    <row r="144" ht="15.75" customHeight="1">
      <c r="A144" s="36" t="s">
        <v>125</v>
      </c>
      <c r="B144" s="16">
        <f t="shared" si="1"/>
        <v>1</v>
      </c>
      <c r="C144" s="17" t="s">
        <v>37</v>
      </c>
      <c r="D144" s="35">
        <v>47.0</v>
      </c>
      <c r="E144" s="16">
        <f t="shared" si="2"/>
        <v>0</v>
      </c>
      <c r="F144" s="16">
        <f t="shared" si="72"/>
        <v>0</v>
      </c>
      <c r="G144" s="16">
        <f t="shared" si="3"/>
        <v>1</v>
      </c>
      <c r="H144" s="16">
        <f t="shared" si="4"/>
        <v>0</v>
      </c>
      <c r="I144" s="35" t="s">
        <v>126</v>
      </c>
      <c r="J144" s="16">
        <f t="shared" si="5"/>
        <v>0</v>
      </c>
      <c r="K144" s="16">
        <f t="shared" si="6"/>
        <v>1</v>
      </c>
      <c r="L144" s="16">
        <f t="shared" si="7"/>
        <v>0</v>
      </c>
      <c r="M144" s="16">
        <f t="shared" si="8"/>
        <v>0</v>
      </c>
      <c r="N144" s="16">
        <f t="shared" si="9"/>
        <v>0</v>
      </c>
      <c r="O144" s="36">
        <v>9000.0</v>
      </c>
      <c r="P144" s="21">
        <f t="shared" si="10"/>
        <v>1</v>
      </c>
      <c r="Q144" s="21">
        <f t="shared" si="11"/>
        <v>0</v>
      </c>
      <c r="R144" s="21">
        <f t="shared" si="12"/>
        <v>0</v>
      </c>
      <c r="S144" s="21">
        <f t="shared" si="13"/>
        <v>0</v>
      </c>
      <c r="T144" s="37" t="s">
        <v>127</v>
      </c>
      <c r="U144" s="21">
        <f t="shared" si="14"/>
        <v>1</v>
      </c>
      <c r="V144" s="37">
        <v>0.0</v>
      </c>
      <c r="W144" s="37">
        <v>0.0</v>
      </c>
      <c r="X144" s="37">
        <v>0.0</v>
      </c>
      <c r="Y144" s="36" t="s">
        <v>187</v>
      </c>
      <c r="Z144" s="21">
        <f t="shared" si="15"/>
        <v>0</v>
      </c>
      <c r="AA144" s="21">
        <f t="shared" si="16"/>
        <v>0</v>
      </c>
      <c r="AB144" s="21">
        <f t="shared" si="17"/>
        <v>0</v>
      </c>
      <c r="AC144" s="21">
        <f t="shared" si="18"/>
        <v>0</v>
      </c>
      <c r="AD144" s="21">
        <f t="shared" si="19"/>
        <v>1</v>
      </c>
      <c r="AE144" s="36" t="s">
        <v>161</v>
      </c>
      <c r="AF144" s="21">
        <f t="shared" si="20"/>
        <v>0</v>
      </c>
      <c r="AG144" s="21">
        <f t="shared" si="21"/>
        <v>0</v>
      </c>
      <c r="AH144" s="21">
        <f t="shared" si="22"/>
        <v>0</v>
      </c>
      <c r="AI144" s="21">
        <f t="shared" si="23"/>
        <v>1</v>
      </c>
      <c r="AJ144" s="27" t="s">
        <v>128</v>
      </c>
      <c r="AK144" s="21">
        <f t="shared" si="24"/>
        <v>1</v>
      </c>
      <c r="AL144" s="21">
        <f t="shared" si="25"/>
        <v>0</v>
      </c>
      <c r="AM144" s="21">
        <f t="shared" si="26"/>
        <v>0</v>
      </c>
      <c r="AN144" s="21">
        <f t="shared" si="27"/>
        <v>0</v>
      </c>
      <c r="AO144" s="27" t="s">
        <v>37</v>
      </c>
      <c r="AP144" s="21">
        <f t="shared" si="28"/>
        <v>1</v>
      </c>
      <c r="AQ144" s="21">
        <f t="shared" si="29"/>
        <v>0</v>
      </c>
      <c r="AR144" s="21">
        <f t="shared" si="30"/>
        <v>0</v>
      </c>
      <c r="AS144" s="21">
        <f t="shared" si="31"/>
        <v>0</v>
      </c>
      <c r="AT144" s="21">
        <f t="shared" si="32"/>
        <v>0</v>
      </c>
      <c r="AU144" s="21">
        <f t="shared" si="73"/>
        <v>0</v>
      </c>
      <c r="AV144" s="27" t="s">
        <v>130</v>
      </c>
      <c r="AW144" s="21">
        <f t="shared" si="33"/>
        <v>1</v>
      </c>
      <c r="AX144" s="21">
        <f t="shared" si="34"/>
        <v>0</v>
      </c>
      <c r="AY144" s="21">
        <f t="shared" si="35"/>
        <v>0</v>
      </c>
      <c r="AZ144" s="21">
        <f t="shared" si="36"/>
        <v>0</v>
      </c>
      <c r="BA144" s="38" t="s">
        <v>188</v>
      </c>
      <c r="BB144" s="21">
        <f t="shared" si="37"/>
        <v>0</v>
      </c>
      <c r="BC144" s="21">
        <f t="shared" si="38"/>
        <v>0</v>
      </c>
      <c r="BD144" s="21">
        <f t="shared" si="39"/>
        <v>0</v>
      </c>
      <c r="BE144" s="21">
        <f t="shared" si="40"/>
        <v>1</v>
      </c>
      <c r="BF144" s="27">
        <v>5.0</v>
      </c>
      <c r="BG144" s="21">
        <f t="shared" si="41"/>
        <v>0</v>
      </c>
      <c r="BH144" s="21">
        <f t="shared" si="42"/>
        <v>1</v>
      </c>
      <c r="BI144" s="21">
        <f t="shared" si="43"/>
        <v>0</v>
      </c>
      <c r="BJ144" s="29">
        <v>1500.0</v>
      </c>
      <c r="BK144" s="21">
        <f t="shared" si="44"/>
        <v>0</v>
      </c>
      <c r="BL144" s="21">
        <f t="shared" si="45"/>
        <v>1</v>
      </c>
      <c r="BM144" s="21">
        <f t="shared" si="46"/>
        <v>0</v>
      </c>
      <c r="BN144" s="29" t="s">
        <v>156</v>
      </c>
      <c r="BO144" s="21">
        <f t="shared" si="47"/>
        <v>0</v>
      </c>
      <c r="BP144" s="21">
        <f t="shared" si="48"/>
        <v>0</v>
      </c>
      <c r="BQ144" s="21">
        <f t="shared" si="49"/>
        <v>0</v>
      </c>
      <c r="BR144" s="21">
        <f t="shared" si="50"/>
        <v>1</v>
      </c>
      <c r="BS144" s="21">
        <f t="shared" si="51"/>
        <v>0</v>
      </c>
      <c r="BT144" s="29">
        <v>1.0</v>
      </c>
      <c r="BU144" s="29">
        <v>0.0</v>
      </c>
      <c r="BV144" s="29">
        <v>1.0</v>
      </c>
      <c r="BW144" s="29">
        <v>0.0</v>
      </c>
      <c r="BX144" s="29">
        <v>0.0</v>
      </c>
      <c r="BY144" s="29">
        <v>0.0</v>
      </c>
      <c r="BZ144" s="29">
        <v>1.0</v>
      </c>
      <c r="CA144" s="29">
        <v>0.0</v>
      </c>
      <c r="CB144" s="29">
        <v>1.0</v>
      </c>
      <c r="CC144" s="27" t="s">
        <v>176</v>
      </c>
      <c r="CD144" s="21">
        <f t="shared" si="52"/>
        <v>0</v>
      </c>
      <c r="CE144" s="21">
        <f t="shared" si="53"/>
        <v>0</v>
      </c>
      <c r="CF144" s="21">
        <f t="shared" si="54"/>
        <v>0</v>
      </c>
      <c r="CG144" s="21">
        <f t="shared" si="55"/>
        <v>1</v>
      </c>
      <c r="CH144" s="21">
        <f t="shared" si="56"/>
        <v>0</v>
      </c>
      <c r="CI144" s="27" t="s">
        <v>177</v>
      </c>
      <c r="CJ144" s="21">
        <f t="shared" si="57"/>
        <v>1</v>
      </c>
      <c r="CK144" s="21">
        <f t="shared" si="58"/>
        <v>0</v>
      </c>
      <c r="CL144" s="21">
        <f t="shared" si="59"/>
        <v>0</v>
      </c>
      <c r="CM144" s="21">
        <f t="shared" si="60"/>
        <v>0</v>
      </c>
      <c r="CN144" s="27" t="s">
        <v>178</v>
      </c>
      <c r="CO144" s="21">
        <f t="shared" si="61"/>
        <v>0</v>
      </c>
      <c r="CP144" s="21">
        <f t="shared" si="62"/>
        <v>0</v>
      </c>
      <c r="CQ144" s="21">
        <f t="shared" si="63"/>
        <v>0</v>
      </c>
      <c r="CR144" s="21">
        <f t="shared" si="64"/>
        <v>1</v>
      </c>
      <c r="CS144" s="21">
        <f t="shared" si="65"/>
        <v>0</v>
      </c>
      <c r="CT144" s="29">
        <v>4.0</v>
      </c>
      <c r="CU144" s="27" t="s">
        <v>138</v>
      </c>
      <c r="CV144" s="29">
        <v>3.0</v>
      </c>
      <c r="CW144" s="27" t="s">
        <v>136</v>
      </c>
      <c r="CX144" s="16">
        <f t="shared" si="66"/>
        <v>16</v>
      </c>
      <c r="CY144" s="29">
        <v>5.0</v>
      </c>
      <c r="CZ144" s="41" t="s">
        <v>138</v>
      </c>
      <c r="DA144" s="31">
        <v>4.0</v>
      </c>
      <c r="DB144" s="41" t="s">
        <v>136</v>
      </c>
      <c r="DC144" s="27" t="s">
        <v>137</v>
      </c>
      <c r="DD144" s="16">
        <f t="shared" si="67"/>
        <v>21</v>
      </c>
      <c r="DE144" s="29">
        <v>4.0</v>
      </c>
      <c r="DF144" s="27" t="s">
        <v>139</v>
      </c>
      <c r="DG144" s="27" t="s">
        <v>136</v>
      </c>
      <c r="DH144" s="27">
        <v>4.0</v>
      </c>
      <c r="DI144" s="27" t="s">
        <v>137</v>
      </c>
      <c r="DJ144" s="27">
        <v>4.0</v>
      </c>
      <c r="DK144" s="16">
        <f t="shared" si="68"/>
        <v>21</v>
      </c>
      <c r="DL144" s="27" t="s">
        <v>136</v>
      </c>
      <c r="DM144" s="27" t="s">
        <v>136</v>
      </c>
      <c r="DN144" s="27" t="s">
        <v>138</v>
      </c>
      <c r="DO144" s="27" t="s">
        <v>139</v>
      </c>
      <c r="DP144" s="27" t="s">
        <v>140</v>
      </c>
      <c r="DQ144" s="16">
        <f t="shared" si="69"/>
        <v>16</v>
      </c>
      <c r="DR144" s="27" t="s">
        <v>137</v>
      </c>
      <c r="DS144" s="27" t="s">
        <v>140</v>
      </c>
      <c r="DT144" s="27" t="s">
        <v>140</v>
      </c>
      <c r="DU144" s="27" t="s">
        <v>140</v>
      </c>
      <c r="DV144" s="27" t="s">
        <v>139</v>
      </c>
      <c r="DW144" s="25">
        <f t="shared" si="70"/>
        <v>8</v>
      </c>
      <c r="DX144" s="29">
        <v>3.0</v>
      </c>
      <c r="DY144" s="27" t="s">
        <v>136</v>
      </c>
      <c r="DZ144" s="27" t="s">
        <v>136</v>
      </c>
      <c r="EA144" s="29">
        <v>4.0</v>
      </c>
      <c r="EB144" s="27" t="s">
        <v>139</v>
      </c>
      <c r="EC144" s="21">
        <f>DX144+DY144+DZ144+EA144+EB144</f>
        <v>17</v>
      </c>
      <c r="ED144" s="16">
        <f t="shared" si="71"/>
        <v>99</v>
      </c>
    </row>
    <row r="145" ht="15.75" customHeight="1">
      <c r="A145" s="36" t="s">
        <v>125</v>
      </c>
      <c r="B145" s="16">
        <f t="shared" si="1"/>
        <v>1</v>
      </c>
      <c r="C145" s="17" t="s">
        <v>37</v>
      </c>
      <c r="D145" s="35">
        <v>80.0</v>
      </c>
      <c r="E145" s="16">
        <f t="shared" si="2"/>
        <v>0</v>
      </c>
      <c r="F145" s="16">
        <f t="shared" si="72"/>
        <v>0</v>
      </c>
      <c r="G145" s="16">
        <f t="shared" si="3"/>
        <v>0</v>
      </c>
      <c r="H145" s="16">
        <f t="shared" si="4"/>
        <v>1</v>
      </c>
      <c r="I145" s="35" t="s">
        <v>11</v>
      </c>
      <c r="J145" s="16">
        <f t="shared" si="5"/>
        <v>0</v>
      </c>
      <c r="K145" s="16">
        <f t="shared" si="6"/>
        <v>0</v>
      </c>
      <c r="L145" s="16">
        <f t="shared" si="7"/>
        <v>1</v>
      </c>
      <c r="M145" s="16">
        <f t="shared" si="8"/>
        <v>0</v>
      </c>
      <c r="N145" s="16">
        <f t="shared" si="9"/>
        <v>0</v>
      </c>
      <c r="O145" s="36">
        <v>10000.0</v>
      </c>
      <c r="P145" s="21">
        <f t="shared" si="10"/>
        <v>1</v>
      </c>
      <c r="Q145" s="21">
        <f t="shared" si="11"/>
        <v>0</v>
      </c>
      <c r="R145" s="21">
        <f t="shared" si="12"/>
        <v>0</v>
      </c>
      <c r="S145" s="21">
        <f t="shared" si="13"/>
        <v>0</v>
      </c>
      <c r="T145" s="37" t="s">
        <v>127</v>
      </c>
      <c r="U145" s="21">
        <f t="shared" si="14"/>
        <v>1</v>
      </c>
      <c r="V145" s="37">
        <v>0.0</v>
      </c>
      <c r="W145" s="37">
        <v>0.0</v>
      </c>
      <c r="X145" s="37">
        <v>0.0</v>
      </c>
      <c r="Y145" s="36" t="s">
        <v>187</v>
      </c>
      <c r="Z145" s="21">
        <f t="shared" si="15"/>
        <v>0</v>
      </c>
      <c r="AA145" s="21">
        <f t="shared" si="16"/>
        <v>0</v>
      </c>
      <c r="AB145" s="21">
        <f t="shared" si="17"/>
        <v>0</v>
      </c>
      <c r="AC145" s="21">
        <f t="shared" si="18"/>
        <v>0</v>
      </c>
      <c r="AD145" s="21">
        <f t="shared" si="19"/>
        <v>1</v>
      </c>
      <c r="AE145" s="36" t="s">
        <v>31</v>
      </c>
      <c r="AF145" s="21">
        <f t="shared" si="20"/>
        <v>1</v>
      </c>
      <c r="AG145" s="21">
        <f t="shared" si="21"/>
        <v>0</v>
      </c>
      <c r="AH145" s="21">
        <f t="shared" si="22"/>
        <v>0</v>
      </c>
      <c r="AI145" s="21">
        <f t="shared" si="23"/>
        <v>0</v>
      </c>
      <c r="AJ145" s="27" t="s">
        <v>128</v>
      </c>
      <c r="AK145" s="21">
        <f t="shared" si="24"/>
        <v>1</v>
      </c>
      <c r="AL145" s="21">
        <f t="shared" si="25"/>
        <v>0</v>
      </c>
      <c r="AM145" s="21">
        <f t="shared" si="26"/>
        <v>0</v>
      </c>
      <c r="AN145" s="21">
        <f t="shared" si="27"/>
        <v>0</v>
      </c>
      <c r="AO145" s="27" t="s">
        <v>37</v>
      </c>
      <c r="AP145" s="21">
        <f t="shared" si="28"/>
        <v>1</v>
      </c>
      <c r="AQ145" s="21">
        <f t="shared" si="29"/>
        <v>0</v>
      </c>
      <c r="AR145" s="21">
        <f t="shared" si="30"/>
        <v>0</v>
      </c>
      <c r="AS145" s="21">
        <f t="shared" si="31"/>
        <v>0</v>
      </c>
      <c r="AT145" s="21">
        <f t="shared" si="32"/>
        <v>0</v>
      </c>
      <c r="AU145" s="21">
        <f t="shared" si="73"/>
        <v>0</v>
      </c>
      <c r="AV145" s="27" t="s">
        <v>197</v>
      </c>
      <c r="AW145" s="21">
        <f t="shared" si="33"/>
        <v>0</v>
      </c>
      <c r="AX145" s="21">
        <f t="shared" si="34"/>
        <v>0</v>
      </c>
      <c r="AY145" s="21">
        <f t="shared" si="35"/>
        <v>0</v>
      </c>
      <c r="AZ145" s="21">
        <f t="shared" si="36"/>
        <v>1</v>
      </c>
      <c r="BA145" s="38" t="s">
        <v>37</v>
      </c>
      <c r="BB145" s="21">
        <f t="shared" si="37"/>
        <v>0</v>
      </c>
      <c r="BC145" s="21">
        <f t="shared" si="38"/>
        <v>1</v>
      </c>
      <c r="BD145" s="21">
        <f t="shared" si="39"/>
        <v>0</v>
      </c>
      <c r="BE145" s="21">
        <f t="shared" si="40"/>
        <v>0</v>
      </c>
      <c r="BF145" s="27" t="s">
        <v>136</v>
      </c>
      <c r="BG145" s="21">
        <f t="shared" si="41"/>
        <v>0</v>
      </c>
      <c r="BH145" s="21">
        <f t="shared" si="42"/>
        <v>0</v>
      </c>
      <c r="BI145" s="21">
        <f t="shared" si="43"/>
        <v>1</v>
      </c>
      <c r="BJ145" s="27" t="s">
        <v>179</v>
      </c>
      <c r="BK145" s="21">
        <f t="shared" si="44"/>
        <v>0</v>
      </c>
      <c r="BL145" s="21">
        <f t="shared" si="45"/>
        <v>0</v>
      </c>
      <c r="BM145" s="21">
        <f t="shared" si="46"/>
        <v>1</v>
      </c>
      <c r="BN145" s="29" t="s">
        <v>132</v>
      </c>
      <c r="BO145" s="21">
        <f t="shared" si="47"/>
        <v>0</v>
      </c>
      <c r="BP145" s="21">
        <f t="shared" si="48"/>
        <v>0</v>
      </c>
      <c r="BQ145" s="21">
        <f t="shared" si="49"/>
        <v>1</v>
      </c>
      <c r="BR145" s="21">
        <f t="shared" si="50"/>
        <v>0</v>
      </c>
      <c r="BS145" s="21">
        <f t="shared" si="51"/>
        <v>0</v>
      </c>
      <c r="BT145" s="29">
        <v>0.0</v>
      </c>
      <c r="BU145" s="29">
        <v>1.0</v>
      </c>
      <c r="BV145" s="29">
        <v>0.0</v>
      </c>
      <c r="BW145" s="29">
        <v>0.0</v>
      </c>
      <c r="BX145" s="29">
        <v>1.0</v>
      </c>
      <c r="BY145" s="29">
        <v>1.0</v>
      </c>
      <c r="BZ145" s="29">
        <v>0.0</v>
      </c>
      <c r="CA145" s="29">
        <v>0.0</v>
      </c>
      <c r="CB145" s="29">
        <v>0.0</v>
      </c>
      <c r="CC145" s="27" t="s">
        <v>133</v>
      </c>
      <c r="CD145" s="21">
        <f t="shared" si="52"/>
        <v>0</v>
      </c>
      <c r="CE145" s="21">
        <f t="shared" si="53"/>
        <v>1</v>
      </c>
      <c r="CF145" s="21">
        <f t="shared" si="54"/>
        <v>0</v>
      </c>
      <c r="CG145" s="21">
        <f t="shared" si="55"/>
        <v>0</v>
      </c>
      <c r="CH145" s="21">
        <f t="shared" si="56"/>
        <v>0</v>
      </c>
      <c r="CI145" s="27" t="s">
        <v>152</v>
      </c>
      <c r="CJ145" s="21">
        <f t="shared" si="57"/>
        <v>0</v>
      </c>
      <c r="CK145" s="21">
        <f t="shared" si="58"/>
        <v>0</v>
      </c>
      <c r="CL145" s="21">
        <f t="shared" si="59"/>
        <v>0</v>
      </c>
      <c r="CM145" s="21">
        <f t="shared" si="60"/>
        <v>1</v>
      </c>
      <c r="CN145" s="27" t="s">
        <v>135</v>
      </c>
      <c r="CO145" s="21">
        <f t="shared" si="61"/>
        <v>1</v>
      </c>
      <c r="CP145" s="21">
        <f t="shared" si="62"/>
        <v>0</v>
      </c>
      <c r="CQ145" s="21">
        <f t="shared" si="63"/>
        <v>0</v>
      </c>
      <c r="CR145" s="21">
        <f t="shared" si="64"/>
        <v>0</v>
      </c>
      <c r="CS145" s="21">
        <f t="shared" si="65"/>
        <v>0</v>
      </c>
      <c r="CT145" s="27" t="s">
        <v>136</v>
      </c>
      <c r="CU145" s="27" t="s">
        <v>136</v>
      </c>
      <c r="CV145" s="27" t="s">
        <v>137</v>
      </c>
      <c r="CW145" s="29">
        <v>3.0</v>
      </c>
      <c r="CX145" s="16">
        <f t="shared" si="66"/>
        <v>14</v>
      </c>
      <c r="CY145" s="27" t="s">
        <v>136</v>
      </c>
      <c r="CZ145" s="41" t="s">
        <v>136</v>
      </c>
      <c r="DA145" s="41" t="s">
        <v>137</v>
      </c>
      <c r="DB145" s="31">
        <v>5.0</v>
      </c>
      <c r="DC145" s="27">
        <v>3.0</v>
      </c>
      <c r="DD145" s="16">
        <f t="shared" si="67"/>
        <v>19</v>
      </c>
      <c r="DE145" s="29">
        <v>5.0</v>
      </c>
      <c r="DF145" s="27">
        <v>4.0</v>
      </c>
      <c r="DG145" s="27" t="s">
        <v>139</v>
      </c>
      <c r="DH145" s="29">
        <v>4.0</v>
      </c>
      <c r="DI145" s="27" t="s">
        <v>139</v>
      </c>
      <c r="DJ145" s="29">
        <v>3.0</v>
      </c>
      <c r="DK145" s="16">
        <f t="shared" si="68"/>
        <v>20</v>
      </c>
      <c r="DL145" s="27" t="s">
        <v>136</v>
      </c>
      <c r="DM145" s="27" t="s">
        <v>137</v>
      </c>
      <c r="DN145" s="27" t="s">
        <v>138</v>
      </c>
      <c r="DO145" s="27" t="s">
        <v>136</v>
      </c>
      <c r="DP145" s="27" t="s">
        <v>136</v>
      </c>
      <c r="DQ145" s="16">
        <f t="shared" si="69"/>
        <v>20</v>
      </c>
      <c r="DR145" s="27" t="s">
        <v>136</v>
      </c>
      <c r="DS145" s="27" t="s">
        <v>139</v>
      </c>
      <c r="DT145" s="29">
        <v>5.0</v>
      </c>
      <c r="DU145" s="27" t="s">
        <v>136</v>
      </c>
      <c r="DV145" s="27" t="s">
        <v>137</v>
      </c>
      <c r="DW145" s="25">
        <f t="shared" si="70"/>
        <v>18</v>
      </c>
      <c r="DX145" s="27" t="s">
        <v>136</v>
      </c>
      <c r="DY145" s="27" t="s">
        <v>138</v>
      </c>
      <c r="DZ145" s="27" t="s">
        <v>137</v>
      </c>
      <c r="EA145" s="27" t="s">
        <v>136</v>
      </c>
      <c r="EB145" s="27" t="s">
        <v>136</v>
      </c>
      <c r="EC145" s="26">
        <v>14.0</v>
      </c>
      <c r="ED145" s="16">
        <f t="shared" si="71"/>
        <v>105</v>
      </c>
    </row>
    <row r="146" ht="15.75" customHeight="1">
      <c r="A146" s="36" t="s">
        <v>125</v>
      </c>
      <c r="B146" s="16">
        <f t="shared" si="1"/>
        <v>1</v>
      </c>
      <c r="C146" s="17" t="s">
        <v>37</v>
      </c>
      <c r="D146" s="35">
        <v>75.0</v>
      </c>
      <c r="E146" s="16">
        <f t="shared" si="2"/>
        <v>0</v>
      </c>
      <c r="F146" s="16">
        <f t="shared" si="72"/>
        <v>0</v>
      </c>
      <c r="G146" s="16">
        <f t="shared" si="3"/>
        <v>0</v>
      </c>
      <c r="H146" s="16">
        <f t="shared" si="4"/>
        <v>1</v>
      </c>
      <c r="I146" s="35" t="s">
        <v>11</v>
      </c>
      <c r="J146" s="16">
        <f t="shared" si="5"/>
        <v>0</v>
      </c>
      <c r="K146" s="16">
        <f t="shared" si="6"/>
        <v>0</v>
      </c>
      <c r="L146" s="16">
        <f t="shared" si="7"/>
        <v>1</v>
      </c>
      <c r="M146" s="16">
        <f t="shared" si="8"/>
        <v>0</v>
      </c>
      <c r="N146" s="16">
        <f t="shared" si="9"/>
        <v>0</v>
      </c>
      <c r="O146" s="36">
        <v>6000.0</v>
      </c>
      <c r="P146" s="21">
        <f t="shared" si="10"/>
        <v>1</v>
      </c>
      <c r="Q146" s="21">
        <f t="shared" si="11"/>
        <v>0</v>
      </c>
      <c r="R146" s="21">
        <f t="shared" si="12"/>
        <v>0</v>
      </c>
      <c r="S146" s="21">
        <f t="shared" si="13"/>
        <v>0</v>
      </c>
      <c r="T146" s="37" t="s">
        <v>127</v>
      </c>
      <c r="U146" s="21">
        <f t="shared" si="14"/>
        <v>1</v>
      </c>
      <c r="V146" s="37">
        <v>0.0</v>
      </c>
      <c r="W146" s="37">
        <v>0.0</v>
      </c>
      <c r="X146" s="37">
        <v>0.0</v>
      </c>
      <c r="Y146" s="36" t="s">
        <v>187</v>
      </c>
      <c r="Z146" s="21">
        <f t="shared" si="15"/>
        <v>0</v>
      </c>
      <c r="AA146" s="21">
        <f t="shared" si="16"/>
        <v>0</v>
      </c>
      <c r="AB146" s="21">
        <f t="shared" si="17"/>
        <v>0</v>
      </c>
      <c r="AC146" s="21">
        <f t="shared" si="18"/>
        <v>0</v>
      </c>
      <c r="AD146" s="21">
        <f t="shared" si="19"/>
        <v>1</v>
      </c>
      <c r="AE146" s="36" t="s">
        <v>31</v>
      </c>
      <c r="AF146" s="21">
        <f t="shared" si="20"/>
        <v>1</v>
      </c>
      <c r="AG146" s="21">
        <f t="shared" si="21"/>
        <v>0</v>
      </c>
      <c r="AH146" s="21">
        <f t="shared" si="22"/>
        <v>0</v>
      </c>
      <c r="AI146" s="21">
        <f t="shared" si="23"/>
        <v>0</v>
      </c>
      <c r="AJ146" s="27" t="s">
        <v>129</v>
      </c>
      <c r="AK146" s="21">
        <f t="shared" si="24"/>
        <v>0</v>
      </c>
      <c r="AL146" s="21">
        <f t="shared" si="25"/>
        <v>1</v>
      </c>
      <c r="AM146" s="21">
        <f t="shared" si="26"/>
        <v>0</v>
      </c>
      <c r="AN146" s="21">
        <f t="shared" si="27"/>
        <v>0</v>
      </c>
      <c r="AO146" s="27" t="s">
        <v>37</v>
      </c>
      <c r="AP146" s="21">
        <f t="shared" si="28"/>
        <v>1</v>
      </c>
      <c r="AQ146" s="21">
        <f t="shared" si="29"/>
        <v>0</v>
      </c>
      <c r="AR146" s="21">
        <f t="shared" si="30"/>
        <v>0</v>
      </c>
      <c r="AS146" s="21">
        <f t="shared" si="31"/>
        <v>0</v>
      </c>
      <c r="AT146" s="21">
        <f t="shared" si="32"/>
        <v>0</v>
      </c>
      <c r="AU146" s="21">
        <f t="shared" si="73"/>
        <v>0</v>
      </c>
      <c r="AV146" s="27" t="s">
        <v>44</v>
      </c>
      <c r="AW146" s="21">
        <f t="shared" si="33"/>
        <v>0</v>
      </c>
      <c r="AX146" s="21">
        <f t="shared" si="34"/>
        <v>1</v>
      </c>
      <c r="AY146" s="21">
        <f t="shared" si="35"/>
        <v>0</v>
      </c>
      <c r="AZ146" s="21">
        <f t="shared" si="36"/>
        <v>0</v>
      </c>
      <c r="BA146" s="38" t="s">
        <v>190</v>
      </c>
      <c r="BB146" s="21">
        <f t="shared" si="37"/>
        <v>0</v>
      </c>
      <c r="BC146" s="21">
        <f t="shared" si="38"/>
        <v>0</v>
      </c>
      <c r="BD146" s="21">
        <f t="shared" si="39"/>
        <v>0</v>
      </c>
      <c r="BE146" s="21">
        <f t="shared" si="40"/>
        <v>1</v>
      </c>
      <c r="BF146" s="27" t="s">
        <v>150</v>
      </c>
      <c r="BG146" s="21">
        <f t="shared" si="41"/>
        <v>0</v>
      </c>
      <c r="BH146" s="21">
        <f t="shared" si="42"/>
        <v>0</v>
      </c>
      <c r="BI146" s="21">
        <f t="shared" si="43"/>
        <v>1</v>
      </c>
      <c r="BJ146" s="29">
        <v>1500.0</v>
      </c>
      <c r="BK146" s="21">
        <f t="shared" si="44"/>
        <v>0</v>
      </c>
      <c r="BL146" s="21">
        <f t="shared" si="45"/>
        <v>1</v>
      </c>
      <c r="BM146" s="21">
        <f t="shared" si="46"/>
        <v>0</v>
      </c>
      <c r="BN146" s="29" t="s">
        <v>132</v>
      </c>
      <c r="BO146" s="21">
        <f t="shared" si="47"/>
        <v>0</v>
      </c>
      <c r="BP146" s="21">
        <f t="shared" si="48"/>
        <v>0</v>
      </c>
      <c r="BQ146" s="21">
        <f t="shared" si="49"/>
        <v>1</v>
      </c>
      <c r="BR146" s="21">
        <f t="shared" si="50"/>
        <v>0</v>
      </c>
      <c r="BS146" s="21">
        <f t="shared" si="51"/>
        <v>0</v>
      </c>
      <c r="BT146" s="29">
        <v>0.0</v>
      </c>
      <c r="BU146" s="29">
        <v>0.0</v>
      </c>
      <c r="BV146" s="29">
        <v>0.0</v>
      </c>
      <c r="BW146" s="29">
        <v>0.0</v>
      </c>
      <c r="BX146" s="29">
        <v>0.0</v>
      </c>
      <c r="BY146" s="29">
        <v>0.0</v>
      </c>
      <c r="BZ146" s="29">
        <v>0.0</v>
      </c>
      <c r="CA146" s="29">
        <v>1.0</v>
      </c>
      <c r="CB146" s="29">
        <v>1.0</v>
      </c>
      <c r="CC146" s="27" t="s">
        <v>164</v>
      </c>
      <c r="CD146" s="21">
        <f t="shared" si="52"/>
        <v>0</v>
      </c>
      <c r="CE146" s="21">
        <f t="shared" si="53"/>
        <v>0</v>
      </c>
      <c r="CF146" s="21">
        <f t="shared" si="54"/>
        <v>1</v>
      </c>
      <c r="CG146" s="21">
        <f t="shared" si="55"/>
        <v>0</v>
      </c>
      <c r="CH146" s="21">
        <f t="shared" si="56"/>
        <v>0</v>
      </c>
      <c r="CI146" s="27" t="s">
        <v>157</v>
      </c>
      <c r="CJ146" s="21">
        <f t="shared" si="57"/>
        <v>0</v>
      </c>
      <c r="CK146" s="21">
        <f t="shared" si="58"/>
        <v>1</v>
      </c>
      <c r="CL146" s="21">
        <f t="shared" si="59"/>
        <v>0</v>
      </c>
      <c r="CM146" s="21">
        <f t="shared" si="60"/>
        <v>0</v>
      </c>
      <c r="CN146" s="27" t="s">
        <v>170</v>
      </c>
      <c r="CO146" s="21">
        <f t="shared" si="61"/>
        <v>0</v>
      </c>
      <c r="CP146" s="21">
        <f t="shared" si="62"/>
        <v>1</v>
      </c>
      <c r="CQ146" s="21">
        <f t="shared" si="63"/>
        <v>0</v>
      </c>
      <c r="CR146" s="21">
        <f t="shared" si="64"/>
        <v>0</v>
      </c>
      <c r="CS146" s="21">
        <f t="shared" si="65"/>
        <v>0</v>
      </c>
      <c r="CT146" s="29">
        <v>2.0</v>
      </c>
      <c r="CU146" s="27" t="s">
        <v>139</v>
      </c>
      <c r="CV146" s="27" t="s">
        <v>136</v>
      </c>
      <c r="CW146" s="27" t="s">
        <v>139</v>
      </c>
      <c r="CX146" s="16">
        <f t="shared" si="66"/>
        <v>10</v>
      </c>
      <c r="CY146" s="29">
        <v>3.0</v>
      </c>
      <c r="CZ146" s="41" t="s">
        <v>139</v>
      </c>
      <c r="DA146" s="41" t="s">
        <v>136</v>
      </c>
      <c r="DB146" s="31">
        <v>4.0</v>
      </c>
      <c r="DC146" s="29">
        <v>5.0</v>
      </c>
      <c r="DD146" s="16">
        <f t="shared" si="67"/>
        <v>18</v>
      </c>
      <c r="DE146" s="27" t="s">
        <v>136</v>
      </c>
      <c r="DF146" s="29">
        <v>5.0</v>
      </c>
      <c r="DG146" s="29">
        <v>5.0</v>
      </c>
      <c r="DH146" s="27">
        <v>4.0</v>
      </c>
      <c r="DI146" s="27" t="s">
        <v>138</v>
      </c>
      <c r="DJ146" s="27" t="s">
        <v>139</v>
      </c>
      <c r="DK146" s="16">
        <f t="shared" si="68"/>
        <v>25</v>
      </c>
      <c r="DL146" s="27" t="s">
        <v>137</v>
      </c>
      <c r="DM146" s="27" t="s">
        <v>139</v>
      </c>
      <c r="DN146" s="27" t="s">
        <v>136</v>
      </c>
      <c r="DO146" s="27" t="s">
        <v>138</v>
      </c>
      <c r="DP146" s="27" t="s">
        <v>139</v>
      </c>
      <c r="DQ146" s="16">
        <f t="shared" si="69"/>
        <v>16</v>
      </c>
      <c r="DR146" s="27" t="s">
        <v>139</v>
      </c>
      <c r="DS146" s="27" t="s">
        <v>140</v>
      </c>
      <c r="DT146" s="27" t="s">
        <v>137</v>
      </c>
      <c r="DU146" s="27" t="s">
        <v>139</v>
      </c>
      <c r="DV146" s="27" t="s">
        <v>136</v>
      </c>
      <c r="DW146" s="25">
        <f t="shared" si="70"/>
        <v>12</v>
      </c>
      <c r="DX146" s="27" t="s">
        <v>136</v>
      </c>
      <c r="DY146" s="27" t="s">
        <v>136</v>
      </c>
      <c r="DZ146" s="27" t="s">
        <v>136</v>
      </c>
      <c r="EA146" s="27" t="s">
        <v>137</v>
      </c>
      <c r="EB146" s="27" t="s">
        <v>136</v>
      </c>
      <c r="EC146" s="21">
        <f>DX146+DY146+DZ146+EA146+EB146</f>
        <v>19</v>
      </c>
      <c r="ED146" s="16">
        <f t="shared" si="71"/>
        <v>100</v>
      </c>
    </row>
    <row r="147" ht="15.75" customHeight="1">
      <c r="A147" s="36" t="s">
        <v>125</v>
      </c>
      <c r="B147" s="16">
        <f t="shared" si="1"/>
        <v>1</v>
      </c>
      <c r="C147" s="17" t="s">
        <v>37</v>
      </c>
      <c r="D147" s="35">
        <v>30.0</v>
      </c>
      <c r="E147" s="16">
        <f t="shared" si="2"/>
        <v>0</v>
      </c>
      <c r="F147" s="16">
        <f t="shared" si="72"/>
        <v>1</v>
      </c>
      <c r="G147" s="16">
        <f t="shared" si="3"/>
        <v>0</v>
      </c>
      <c r="H147" s="16">
        <f t="shared" si="4"/>
        <v>0</v>
      </c>
      <c r="I147" s="35" t="s">
        <v>12</v>
      </c>
      <c r="J147" s="16">
        <f t="shared" si="5"/>
        <v>0</v>
      </c>
      <c r="K147" s="16">
        <f t="shared" si="6"/>
        <v>0</v>
      </c>
      <c r="L147" s="16">
        <f t="shared" si="7"/>
        <v>0</v>
      </c>
      <c r="M147" s="16">
        <f t="shared" si="8"/>
        <v>1</v>
      </c>
      <c r="N147" s="16">
        <f t="shared" si="9"/>
        <v>0</v>
      </c>
      <c r="O147" s="36">
        <v>30000.0</v>
      </c>
      <c r="P147" s="21">
        <f t="shared" si="10"/>
        <v>0</v>
      </c>
      <c r="Q147" s="21">
        <f t="shared" si="11"/>
        <v>0</v>
      </c>
      <c r="R147" s="21">
        <f t="shared" si="12"/>
        <v>1</v>
      </c>
      <c r="S147" s="21">
        <f t="shared" si="13"/>
        <v>0</v>
      </c>
      <c r="T147" s="37" t="s">
        <v>159</v>
      </c>
      <c r="U147" s="21">
        <f t="shared" si="14"/>
        <v>0</v>
      </c>
      <c r="V147" s="37">
        <v>0.0</v>
      </c>
      <c r="W147" s="37">
        <v>0.0</v>
      </c>
      <c r="X147" s="37">
        <v>0.0</v>
      </c>
      <c r="Y147" s="36" t="s">
        <v>149</v>
      </c>
      <c r="Z147" s="21">
        <f t="shared" si="15"/>
        <v>0</v>
      </c>
      <c r="AA147" s="21">
        <f t="shared" si="16"/>
        <v>1</v>
      </c>
      <c r="AB147" s="21">
        <f t="shared" si="17"/>
        <v>0</v>
      </c>
      <c r="AC147" s="21">
        <f t="shared" si="18"/>
        <v>0</v>
      </c>
      <c r="AD147" s="21">
        <f t="shared" si="19"/>
        <v>0</v>
      </c>
      <c r="AE147" s="36" t="s">
        <v>32</v>
      </c>
      <c r="AF147" s="21">
        <f t="shared" si="20"/>
        <v>0</v>
      </c>
      <c r="AG147" s="21">
        <f t="shared" si="21"/>
        <v>1</v>
      </c>
      <c r="AH147" s="21">
        <f t="shared" si="22"/>
        <v>0</v>
      </c>
      <c r="AI147" s="21">
        <f t="shared" si="23"/>
        <v>0</v>
      </c>
      <c r="AJ147" s="27" t="s">
        <v>162</v>
      </c>
      <c r="AK147" s="21">
        <f t="shared" si="24"/>
        <v>0</v>
      </c>
      <c r="AL147" s="21">
        <f t="shared" si="25"/>
        <v>0</v>
      </c>
      <c r="AM147" s="21">
        <f t="shared" si="26"/>
        <v>0</v>
      </c>
      <c r="AN147" s="21">
        <f t="shared" si="27"/>
        <v>1</v>
      </c>
      <c r="AO147" s="27" t="s">
        <v>40</v>
      </c>
      <c r="AP147" s="21">
        <f t="shared" si="28"/>
        <v>0</v>
      </c>
      <c r="AQ147" s="21">
        <f t="shared" si="29"/>
        <v>0</v>
      </c>
      <c r="AR147" s="21">
        <f t="shared" si="30"/>
        <v>0</v>
      </c>
      <c r="AS147" s="21">
        <f t="shared" si="31"/>
        <v>1</v>
      </c>
      <c r="AT147" s="21">
        <f t="shared" si="32"/>
        <v>0</v>
      </c>
      <c r="AU147" s="21">
        <f t="shared" si="73"/>
        <v>1</v>
      </c>
      <c r="AV147" s="27" t="s">
        <v>45</v>
      </c>
      <c r="AW147" s="21">
        <f t="shared" si="33"/>
        <v>0</v>
      </c>
      <c r="AX147" s="21">
        <f t="shared" si="34"/>
        <v>0</v>
      </c>
      <c r="AY147" s="21">
        <f t="shared" si="35"/>
        <v>1</v>
      </c>
      <c r="AZ147" s="21">
        <f t="shared" si="36"/>
        <v>0</v>
      </c>
      <c r="BA147" s="38" t="s">
        <v>182</v>
      </c>
      <c r="BB147" s="21">
        <f t="shared" si="37"/>
        <v>0</v>
      </c>
      <c r="BC147" s="21">
        <f t="shared" si="38"/>
        <v>0</v>
      </c>
      <c r="BD147" s="21">
        <f t="shared" si="39"/>
        <v>1</v>
      </c>
      <c r="BE147" s="21">
        <f t="shared" si="40"/>
        <v>0</v>
      </c>
      <c r="BF147" s="27" t="s">
        <v>155</v>
      </c>
      <c r="BG147" s="21">
        <f t="shared" si="41"/>
        <v>0</v>
      </c>
      <c r="BH147" s="21">
        <f t="shared" si="42"/>
        <v>0</v>
      </c>
      <c r="BI147" s="21">
        <f t="shared" si="43"/>
        <v>1</v>
      </c>
      <c r="BJ147" s="29">
        <v>800.0</v>
      </c>
      <c r="BK147" s="21">
        <f t="shared" si="44"/>
        <v>1</v>
      </c>
      <c r="BL147" s="21">
        <f t="shared" si="45"/>
        <v>0</v>
      </c>
      <c r="BM147" s="21">
        <f t="shared" si="46"/>
        <v>0</v>
      </c>
      <c r="BN147" s="29" t="s">
        <v>132</v>
      </c>
      <c r="BO147" s="21">
        <f t="shared" si="47"/>
        <v>0</v>
      </c>
      <c r="BP147" s="21">
        <f t="shared" si="48"/>
        <v>0</v>
      </c>
      <c r="BQ147" s="21">
        <f t="shared" si="49"/>
        <v>1</v>
      </c>
      <c r="BR147" s="21">
        <f t="shared" si="50"/>
        <v>0</v>
      </c>
      <c r="BS147" s="21">
        <f t="shared" si="51"/>
        <v>0</v>
      </c>
      <c r="BT147" s="29">
        <v>1.0</v>
      </c>
      <c r="BU147" s="29">
        <v>0.0</v>
      </c>
      <c r="BV147" s="29">
        <v>0.0</v>
      </c>
      <c r="BW147" s="29">
        <v>1.0</v>
      </c>
      <c r="BX147" s="29">
        <v>0.0</v>
      </c>
      <c r="BY147" s="29">
        <v>1.0</v>
      </c>
      <c r="BZ147" s="29">
        <v>0.0</v>
      </c>
      <c r="CA147" s="29">
        <v>0.0</v>
      </c>
      <c r="CB147" s="29">
        <v>1.0</v>
      </c>
      <c r="CC147" s="27" t="s">
        <v>164</v>
      </c>
      <c r="CD147" s="21">
        <f t="shared" si="52"/>
        <v>0</v>
      </c>
      <c r="CE147" s="21">
        <f t="shared" si="53"/>
        <v>0</v>
      </c>
      <c r="CF147" s="21">
        <f t="shared" si="54"/>
        <v>1</v>
      </c>
      <c r="CG147" s="21">
        <f t="shared" si="55"/>
        <v>0</v>
      </c>
      <c r="CH147" s="21">
        <f t="shared" si="56"/>
        <v>0</v>
      </c>
      <c r="CI147" s="27" t="s">
        <v>177</v>
      </c>
      <c r="CJ147" s="21">
        <f t="shared" si="57"/>
        <v>1</v>
      </c>
      <c r="CK147" s="21">
        <f t="shared" si="58"/>
        <v>0</v>
      </c>
      <c r="CL147" s="21">
        <f t="shared" si="59"/>
        <v>0</v>
      </c>
      <c r="CM147" s="21">
        <f t="shared" si="60"/>
        <v>0</v>
      </c>
      <c r="CN147" s="27" t="s">
        <v>135</v>
      </c>
      <c r="CO147" s="21">
        <f t="shared" si="61"/>
        <v>1</v>
      </c>
      <c r="CP147" s="21">
        <f t="shared" si="62"/>
        <v>0</v>
      </c>
      <c r="CQ147" s="21">
        <f t="shared" si="63"/>
        <v>0</v>
      </c>
      <c r="CR147" s="21">
        <f t="shared" si="64"/>
        <v>0</v>
      </c>
      <c r="CS147" s="21">
        <f t="shared" si="65"/>
        <v>0</v>
      </c>
      <c r="CT147" s="27" t="s">
        <v>140</v>
      </c>
      <c r="CU147" s="27" t="s">
        <v>136</v>
      </c>
      <c r="CV147" s="27" t="s">
        <v>139</v>
      </c>
      <c r="CW147" s="29">
        <v>3.0</v>
      </c>
      <c r="CX147" s="16">
        <f t="shared" si="66"/>
        <v>10</v>
      </c>
      <c r="CY147" s="27" t="s">
        <v>140</v>
      </c>
      <c r="CZ147" s="31">
        <v>2.0</v>
      </c>
      <c r="DA147" s="41" t="s">
        <v>139</v>
      </c>
      <c r="DB147" s="41" t="s">
        <v>136</v>
      </c>
      <c r="DC147" s="27" t="s">
        <v>137</v>
      </c>
      <c r="DD147" s="16">
        <f t="shared" si="67"/>
        <v>12</v>
      </c>
      <c r="DE147" s="29">
        <v>2.0</v>
      </c>
      <c r="DF147" s="29">
        <v>3.0</v>
      </c>
      <c r="DG147" s="27" t="s">
        <v>137</v>
      </c>
      <c r="DH147" s="27" t="s">
        <v>139</v>
      </c>
      <c r="DI147" s="29">
        <v>4.0</v>
      </c>
      <c r="DJ147" s="29">
        <v>1.0</v>
      </c>
      <c r="DK147" s="16">
        <f t="shared" si="68"/>
        <v>15</v>
      </c>
      <c r="DL147" s="27" t="s">
        <v>138</v>
      </c>
      <c r="DM147" s="27" t="s">
        <v>138</v>
      </c>
      <c r="DN147" s="27" t="s">
        <v>138</v>
      </c>
      <c r="DO147" s="27" t="s">
        <v>136</v>
      </c>
      <c r="DP147" s="27" t="s">
        <v>136</v>
      </c>
      <c r="DQ147" s="16">
        <f t="shared" si="69"/>
        <v>23</v>
      </c>
      <c r="DR147" s="27" t="s">
        <v>136</v>
      </c>
      <c r="DS147" s="29">
        <v>5.0</v>
      </c>
      <c r="DT147" s="29">
        <v>3.0</v>
      </c>
      <c r="DU147" s="27" t="s">
        <v>139</v>
      </c>
      <c r="DV147" s="27" t="s">
        <v>138</v>
      </c>
      <c r="DW147" s="25">
        <f t="shared" si="70"/>
        <v>19</v>
      </c>
      <c r="DX147" s="27" t="s">
        <v>137</v>
      </c>
      <c r="DY147" s="29">
        <v>2.0</v>
      </c>
      <c r="DZ147" s="29">
        <v>1.0</v>
      </c>
      <c r="EA147" s="29">
        <v>2.0</v>
      </c>
      <c r="EB147" s="27" t="s">
        <v>136</v>
      </c>
      <c r="EC147" s="26">
        <v>15.0</v>
      </c>
      <c r="ED147" s="16">
        <f t="shared" si="71"/>
        <v>94</v>
      </c>
    </row>
    <row r="148" ht="15.75" customHeight="1">
      <c r="A148" s="36" t="s">
        <v>194</v>
      </c>
      <c r="B148" s="16">
        <f t="shared" si="1"/>
        <v>0</v>
      </c>
      <c r="C148" s="17" t="s">
        <v>37</v>
      </c>
      <c r="D148" s="35">
        <v>28.0</v>
      </c>
      <c r="E148" s="16">
        <f t="shared" si="2"/>
        <v>0</v>
      </c>
      <c r="F148" s="16">
        <f t="shared" si="72"/>
        <v>1</v>
      </c>
      <c r="G148" s="16">
        <f t="shared" si="3"/>
        <v>0</v>
      </c>
      <c r="H148" s="16">
        <f t="shared" si="4"/>
        <v>0</v>
      </c>
      <c r="I148" s="35" t="s">
        <v>158</v>
      </c>
      <c r="J148" s="16">
        <f t="shared" si="5"/>
        <v>0</v>
      </c>
      <c r="K148" s="16">
        <f t="shared" si="6"/>
        <v>0</v>
      </c>
      <c r="L148" s="16">
        <f t="shared" si="7"/>
        <v>0</v>
      </c>
      <c r="M148" s="16">
        <f t="shared" si="8"/>
        <v>0</v>
      </c>
      <c r="N148" s="16">
        <f t="shared" si="9"/>
        <v>1</v>
      </c>
      <c r="O148" s="36">
        <v>22000.0</v>
      </c>
      <c r="P148" s="21">
        <f t="shared" si="10"/>
        <v>0</v>
      </c>
      <c r="Q148" s="21">
        <f t="shared" si="11"/>
        <v>1</v>
      </c>
      <c r="R148" s="21">
        <f t="shared" si="12"/>
        <v>0</v>
      </c>
      <c r="S148" s="21">
        <f t="shared" si="13"/>
        <v>0</v>
      </c>
      <c r="T148" s="37" t="s">
        <v>159</v>
      </c>
      <c r="U148" s="21">
        <f t="shared" si="14"/>
        <v>0</v>
      </c>
      <c r="V148" s="37">
        <v>0.0</v>
      </c>
      <c r="W148" s="37">
        <v>0.0</v>
      </c>
      <c r="X148" s="37">
        <v>0.0</v>
      </c>
      <c r="Y148" s="36" t="s">
        <v>149</v>
      </c>
      <c r="Z148" s="21">
        <f t="shared" si="15"/>
        <v>0</v>
      </c>
      <c r="AA148" s="21">
        <f t="shared" si="16"/>
        <v>1</v>
      </c>
      <c r="AB148" s="21">
        <f t="shared" si="17"/>
        <v>0</v>
      </c>
      <c r="AC148" s="21">
        <f t="shared" si="18"/>
        <v>0</v>
      </c>
      <c r="AD148" s="21">
        <f t="shared" si="19"/>
        <v>0</v>
      </c>
      <c r="AE148" s="36" t="s">
        <v>31</v>
      </c>
      <c r="AF148" s="21">
        <f t="shared" si="20"/>
        <v>1</v>
      </c>
      <c r="AG148" s="21">
        <f t="shared" si="21"/>
        <v>0</v>
      </c>
      <c r="AH148" s="21">
        <f t="shared" si="22"/>
        <v>0</v>
      </c>
      <c r="AI148" s="21">
        <f t="shared" si="23"/>
        <v>0</v>
      </c>
      <c r="AJ148" s="27" t="s">
        <v>128</v>
      </c>
      <c r="AK148" s="21">
        <f t="shared" si="24"/>
        <v>1</v>
      </c>
      <c r="AL148" s="21">
        <f t="shared" si="25"/>
        <v>0</v>
      </c>
      <c r="AM148" s="21">
        <f t="shared" si="26"/>
        <v>0</v>
      </c>
      <c r="AN148" s="21">
        <f t="shared" si="27"/>
        <v>0</v>
      </c>
      <c r="AO148" s="27" t="s">
        <v>37</v>
      </c>
      <c r="AP148" s="21">
        <f t="shared" si="28"/>
        <v>1</v>
      </c>
      <c r="AQ148" s="21">
        <f t="shared" si="29"/>
        <v>0</v>
      </c>
      <c r="AR148" s="21">
        <f t="shared" si="30"/>
        <v>0</v>
      </c>
      <c r="AS148" s="21">
        <f t="shared" si="31"/>
        <v>0</v>
      </c>
      <c r="AT148" s="21">
        <f t="shared" si="32"/>
        <v>0</v>
      </c>
      <c r="AU148" s="21">
        <f t="shared" si="73"/>
        <v>0</v>
      </c>
      <c r="AV148" s="27" t="s">
        <v>130</v>
      </c>
      <c r="AW148" s="21">
        <f t="shared" si="33"/>
        <v>1</v>
      </c>
      <c r="AX148" s="21">
        <f t="shared" si="34"/>
        <v>0</v>
      </c>
      <c r="AY148" s="21">
        <f t="shared" si="35"/>
        <v>0</v>
      </c>
      <c r="AZ148" s="21">
        <f t="shared" si="36"/>
        <v>0</v>
      </c>
      <c r="BA148" s="38" t="s">
        <v>201</v>
      </c>
      <c r="BB148" s="21">
        <f t="shared" si="37"/>
        <v>0</v>
      </c>
      <c r="BC148" s="21">
        <f t="shared" si="38"/>
        <v>0</v>
      </c>
      <c r="BD148" s="21">
        <f t="shared" si="39"/>
        <v>0</v>
      </c>
      <c r="BE148" s="21">
        <f t="shared" si="40"/>
        <v>1</v>
      </c>
      <c r="BF148" s="27" t="s">
        <v>150</v>
      </c>
      <c r="BG148" s="21">
        <f t="shared" si="41"/>
        <v>0</v>
      </c>
      <c r="BH148" s="21">
        <f t="shared" si="42"/>
        <v>0</v>
      </c>
      <c r="BI148" s="21">
        <f t="shared" si="43"/>
        <v>1</v>
      </c>
      <c r="BJ148" s="27" t="s">
        <v>184</v>
      </c>
      <c r="BK148" s="21">
        <f t="shared" si="44"/>
        <v>0</v>
      </c>
      <c r="BL148" s="21">
        <f t="shared" si="45"/>
        <v>0</v>
      </c>
      <c r="BM148" s="21">
        <f t="shared" si="46"/>
        <v>1</v>
      </c>
      <c r="BN148" s="27" t="s">
        <v>185</v>
      </c>
      <c r="BO148" s="21">
        <f t="shared" si="47"/>
        <v>0</v>
      </c>
      <c r="BP148" s="21">
        <f t="shared" si="48"/>
        <v>0</v>
      </c>
      <c r="BQ148" s="21">
        <f t="shared" si="49"/>
        <v>0</v>
      </c>
      <c r="BR148" s="21">
        <f t="shared" si="50"/>
        <v>0</v>
      </c>
      <c r="BS148" s="21">
        <f t="shared" si="51"/>
        <v>1</v>
      </c>
      <c r="BT148" s="29">
        <v>0.0</v>
      </c>
      <c r="BU148" s="29">
        <v>0.0</v>
      </c>
      <c r="BV148" s="29">
        <v>0.0</v>
      </c>
      <c r="BW148" s="29">
        <v>0.0</v>
      </c>
      <c r="BX148" s="29">
        <v>1.0</v>
      </c>
      <c r="BY148" s="29">
        <v>1.0</v>
      </c>
      <c r="BZ148" s="29">
        <v>1.0</v>
      </c>
      <c r="CA148" s="29">
        <v>0.0</v>
      </c>
      <c r="CB148" s="29">
        <v>0.0</v>
      </c>
      <c r="CC148" s="27" t="s">
        <v>133</v>
      </c>
      <c r="CD148" s="21">
        <f t="shared" si="52"/>
        <v>0</v>
      </c>
      <c r="CE148" s="21">
        <f t="shared" si="53"/>
        <v>1</v>
      </c>
      <c r="CF148" s="21">
        <f t="shared" si="54"/>
        <v>0</v>
      </c>
      <c r="CG148" s="21">
        <f t="shared" si="55"/>
        <v>0</v>
      </c>
      <c r="CH148" s="21">
        <f t="shared" si="56"/>
        <v>0</v>
      </c>
      <c r="CI148" s="27" t="s">
        <v>146</v>
      </c>
      <c r="CJ148" s="21">
        <f t="shared" si="57"/>
        <v>0</v>
      </c>
      <c r="CK148" s="21">
        <f t="shared" si="58"/>
        <v>0</v>
      </c>
      <c r="CL148" s="21">
        <f t="shared" si="59"/>
        <v>1</v>
      </c>
      <c r="CM148" s="21">
        <f t="shared" si="60"/>
        <v>0</v>
      </c>
      <c r="CN148" s="27" t="s">
        <v>135</v>
      </c>
      <c r="CO148" s="21">
        <f t="shared" si="61"/>
        <v>1</v>
      </c>
      <c r="CP148" s="21">
        <f t="shared" si="62"/>
        <v>0</v>
      </c>
      <c r="CQ148" s="21">
        <f t="shared" si="63"/>
        <v>0</v>
      </c>
      <c r="CR148" s="21">
        <f t="shared" si="64"/>
        <v>0</v>
      </c>
      <c r="CS148" s="21">
        <f t="shared" si="65"/>
        <v>0</v>
      </c>
      <c r="CT148" s="29">
        <v>3.0</v>
      </c>
      <c r="CU148" s="27" t="s">
        <v>139</v>
      </c>
      <c r="CV148" s="29">
        <v>2.0</v>
      </c>
      <c r="CW148" s="27" t="s">
        <v>140</v>
      </c>
      <c r="CX148" s="16">
        <f t="shared" si="66"/>
        <v>8</v>
      </c>
      <c r="CY148" s="27" t="s">
        <v>136</v>
      </c>
      <c r="CZ148" s="41" t="s">
        <v>139</v>
      </c>
      <c r="DA148" s="41" t="s">
        <v>136</v>
      </c>
      <c r="DB148" s="41" t="s">
        <v>140</v>
      </c>
      <c r="DC148" s="27" t="s">
        <v>136</v>
      </c>
      <c r="DD148" s="16">
        <f t="shared" si="67"/>
        <v>15</v>
      </c>
      <c r="DE148" s="27" t="s">
        <v>140</v>
      </c>
      <c r="DF148" s="27" t="s">
        <v>139</v>
      </c>
      <c r="DG148" s="27" t="s">
        <v>137</v>
      </c>
      <c r="DH148" s="29">
        <v>2.0</v>
      </c>
      <c r="DI148" s="27" t="s">
        <v>140</v>
      </c>
      <c r="DJ148" s="27" t="s">
        <v>139</v>
      </c>
      <c r="DK148" s="16">
        <f t="shared" si="68"/>
        <v>11</v>
      </c>
      <c r="DL148" s="29">
        <v>2.0</v>
      </c>
      <c r="DM148" s="27" t="s">
        <v>136</v>
      </c>
      <c r="DN148" s="27" t="s">
        <v>139</v>
      </c>
      <c r="DO148" s="27" t="s">
        <v>136</v>
      </c>
      <c r="DP148" s="27" t="s">
        <v>137</v>
      </c>
      <c r="DQ148" s="16">
        <f t="shared" si="69"/>
        <v>15</v>
      </c>
      <c r="DR148" s="27" t="s">
        <v>139</v>
      </c>
      <c r="DS148" s="27" t="s">
        <v>140</v>
      </c>
      <c r="DT148" s="27" t="s">
        <v>139</v>
      </c>
      <c r="DU148" s="27" t="s">
        <v>139</v>
      </c>
      <c r="DV148" s="29">
        <v>2.0</v>
      </c>
      <c r="DW148" s="25">
        <f t="shared" si="70"/>
        <v>9</v>
      </c>
      <c r="DX148" s="27" t="s">
        <v>137</v>
      </c>
      <c r="DY148" s="27" t="s">
        <v>136</v>
      </c>
      <c r="DZ148" s="27" t="s">
        <v>139</v>
      </c>
      <c r="EA148" s="27" t="s">
        <v>139</v>
      </c>
      <c r="EB148" s="27" t="s">
        <v>137</v>
      </c>
      <c r="EC148" s="26">
        <v>9.0</v>
      </c>
      <c r="ED148" s="16">
        <f t="shared" si="71"/>
        <v>67</v>
      </c>
    </row>
    <row r="149" ht="15.75" customHeight="1">
      <c r="A149" s="36" t="s">
        <v>194</v>
      </c>
      <c r="B149" s="16">
        <f t="shared" si="1"/>
        <v>0</v>
      </c>
      <c r="C149" s="17" t="s">
        <v>37</v>
      </c>
      <c r="D149" s="35">
        <v>20.0</v>
      </c>
      <c r="E149" s="16">
        <f t="shared" si="2"/>
        <v>0</v>
      </c>
      <c r="F149" s="16">
        <f t="shared" si="72"/>
        <v>1</v>
      </c>
      <c r="G149" s="16">
        <f t="shared" si="3"/>
        <v>0</v>
      </c>
      <c r="H149" s="16">
        <f t="shared" si="4"/>
        <v>0</v>
      </c>
      <c r="I149" s="35" t="s">
        <v>11</v>
      </c>
      <c r="J149" s="16">
        <f t="shared" si="5"/>
        <v>0</v>
      </c>
      <c r="K149" s="16">
        <f t="shared" si="6"/>
        <v>0</v>
      </c>
      <c r="L149" s="16">
        <f t="shared" si="7"/>
        <v>1</v>
      </c>
      <c r="M149" s="16">
        <f t="shared" si="8"/>
        <v>0</v>
      </c>
      <c r="N149" s="16">
        <f t="shared" si="9"/>
        <v>0</v>
      </c>
      <c r="O149" s="36">
        <v>15000.0</v>
      </c>
      <c r="P149" s="21">
        <f t="shared" si="10"/>
        <v>0</v>
      </c>
      <c r="Q149" s="21">
        <f t="shared" si="11"/>
        <v>1</v>
      </c>
      <c r="R149" s="21">
        <f t="shared" si="12"/>
        <v>0</v>
      </c>
      <c r="S149" s="21">
        <f t="shared" si="13"/>
        <v>0</v>
      </c>
      <c r="T149" s="37" t="s">
        <v>159</v>
      </c>
      <c r="U149" s="21">
        <f t="shared" si="14"/>
        <v>0</v>
      </c>
      <c r="V149" s="37">
        <v>0.0</v>
      </c>
      <c r="W149" s="37">
        <v>0.0</v>
      </c>
      <c r="X149" s="37">
        <v>0.0</v>
      </c>
      <c r="Y149" s="36" t="s">
        <v>149</v>
      </c>
      <c r="Z149" s="21">
        <f t="shared" si="15"/>
        <v>0</v>
      </c>
      <c r="AA149" s="21">
        <f t="shared" si="16"/>
        <v>1</v>
      </c>
      <c r="AB149" s="21">
        <f t="shared" si="17"/>
        <v>0</v>
      </c>
      <c r="AC149" s="21">
        <f t="shared" si="18"/>
        <v>0</v>
      </c>
      <c r="AD149" s="21">
        <f t="shared" si="19"/>
        <v>0</v>
      </c>
      <c r="AE149" s="36" t="s">
        <v>31</v>
      </c>
      <c r="AF149" s="21">
        <f t="shared" si="20"/>
        <v>1</v>
      </c>
      <c r="AG149" s="21">
        <f t="shared" si="21"/>
        <v>0</v>
      </c>
      <c r="AH149" s="21">
        <f t="shared" si="22"/>
        <v>0</v>
      </c>
      <c r="AI149" s="21">
        <f t="shared" si="23"/>
        <v>0</v>
      </c>
      <c r="AJ149" s="27" t="s">
        <v>129</v>
      </c>
      <c r="AK149" s="21">
        <f t="shared" si="24"/>
        <v>0</v>
      </c>
      <c r="AL149" s="21">
        <f t="shared" si="25"/>
        <v>1</v>
      </c>
      <c r="AM149" s="21">
        <f t="shared" si="26"/>
        <v>0</v>
      </c>
      <c r="AN149" s="21">
        <f t="shared" si="27"/>
        <v>0</v>
      </c>
      <c r="AO149" s="27" t="s">
        <v>37</v>
      </c>
      <c r="AP149" s="21">
        <f t="shared" si="28"/>
        <v>1</v>
      </c>
      <c r="AQ149" s="21">
        <f t="shared" si="29"/>
        <v>0</v>
      </c>
      <c r="AR149" s="21">
        <f t="shared" si="30"/>
        <v>0</v>
      </c>
      <c r="AS149" s="21">
        <f t="shared" si="31"/>
        <v>0</v>
      </c>
      <c r="AT149" s="21">
        <f t="shared" si="32"/>
        <v>0</v>
      </c>
      <c r="AU149" s="21">
        <f t="shared" si="73"/>
        <v>0</v>
      </c>
      <c r="AV149" s="27" t="s">
        <v>130</v>
      </c>
      <c r="AW149" s="21">
        <f t="shared" si="33"/>
        <v>1</v>
      </c>
      <c r="AX149" s="21">
        <f t="shared" si="34"/>
        <v>0</v>
      </c>
      <c r="AY149" s="21">
        <f t="shared" si="35"/>
        <v>0</v>
      </c>
      <c r="AZ149" s="21">
        <f t="shared" si="36"/>
        <v>0</v>
      </c>
      <c r="BA149" s="38" t="s">
        <v>186</v>
      </c>
      <c r="BB149" s="21">
        <f t="shared" si="37"/>
        <v>0</v>
      </c>
      <c r="BC149" s="21">
        <f t="shared" si="38"/>
        <v>0</v>
      </c>
      <c r="BD149" s="21">
        <f t="shared" si="39"/>
        <v>0</v>
      </c>
      <c r="BE149" s="21">
        <f t="shared" si="40"/>
        <v>1</v>
      </c>
      <c r="BF149" s="27" t="s">
        <v>136</v>
      </c>
      <c r="BG149" s="21">
        <f t="shared" si="41"/>
        <v>0</v>
      </c>
      <c r="BH149" s="21">
        <f t="shared" si="42"/>
        <v>0</v>
      </c>
      <c r="BI149" s="21">
        <f t="shared" si="43"/>
        <v>1</v>
      </c>
      <c r="BJ149" s="27">
        <v>800.0</v>
      </c>
      <c r="BK149" s="21">
        <f t="shared" si="44"/>
        <v>1</v>
      </c>
      <c r="BL149" s="21">
        <f t="shared" si="45"/>
        <v>0</v>
      </c>
      <c r="BM149" s="21">
        <f t="shared" si="46"/>
        <v>0</v>
      </c>
      <c r="BN149" s="29" t="s">
        <v>132</v>
      </c>
      <c r="BO149" s="21">
        <f t="shared" si="47"/>
        <v>0</v>
      </c>
      <c r="BP149" s="21">
        <f t="shared" si="48"/>
        <v>0</v>
      </c>
      <c r="BQ149" s="21">
        <f t="shared" si="49"/>
        <v>1</v>
      </c>
      <c r="BR149" s="21">
        <f t="shared" si="50"/>
        <v>0</v>
      </c>
      <c r="BS149" s="21">
        <f t="shared" si="51"/>
        <v>0</v>
      </c>
      <c r="BT149" s="29">
        <v>0.0</v>
      </c>
      <c r="BU149" s="29">
        <v>0.0</v>
      </c>
      <c r="BV149" s="29">
        <v>0.0</v>
      </c>
      <c r="BW149" s="29">
        <v>1.0</v>
      </c>
      <c r="BX149" s="29">
        <v>0.0</v>
      </c>
      <c r="BY149" s="29">
        <v>0.0</v>
      </c>
      <c r="BZ149" s="29">
        <v>0.0</v>
      </c>
      <c r="CA149" s="29">
        <v>0.0</v>
      </c>
      <c r="CB149" s="29">
        <v>1.0</v>
      </c>
      <c r="CC149" s="27" t="s">
        <v>133</v>
      </c>
      <c r="CD149" s="21">
        <f t="shared" si="52"/>
        <v>0</v>
      </c>
      <c r="CE149" s="21">
        <f t="shared" si="53"/>
        <v>1</v>
      </c>
      <c r="CF149" s="21">
        <f t="shared" si="54"/>
        <v>0</v>
      </c>
      <c r="CG149" s="21">
        <f t="shared" si="55"/>
        <v>0</v>
      </c>
      <c r="CH149" s="21">
        <f t="shared" si="56"/>
        <v>0</v>
      </c>
      <c r="CI149" s="27" t="s">
        <v>134</v>
      </c>
      <c r="CJ149" s="21">
        <f t="shared" si="57"/>
        <v>0</v>
      </c>
      <c r="CK149" s="21">
        <f t="shared" si="58"/>
        <v>0</v>
      </c>
      <c r="CL149" s="21">
        <f t="shared" si="59"/>
        <v>0</v>
      </c>
      <c r="CM149" s="21">
        <f t="shared" si="60"/>
        <v>1</v>
      </c>
      <c r="CN149" s="27" t="s">
        <v>135</v>
      </c>
      <c r="CO149" s="21">
        <f t="shared" si="61"/>
        <v>1</v>
      </c>
      <c r="CP149" s="21">
        <f t="shared" si="62"/>
        <v>0</v>
      </c>
      <c r="CQ149" s="21">
        <f t="shared" si="63"/>
        <v>0</v>
      </c>
      <c r="CR149" s="21">
        <f t="shared" si="64"/>
        <v>0</v>
      </c>
      <c r="CS149" s="21">
        <f t="shared" si="65"/>
        <v>0</v>
      </c>
      <c r="CT149" s="27" t="s">
        <v>137</v>
      </c>
      <c r="CU149" s="27" t="s">
        <v>136</v>
      </c>
      <c r="CV149" s="29">
        <v>4.0</v>
      </c>
      <c r="CW149" s="27" t="s">
        <v>139</v>
      </c>
      <c r="CX149" s="16">
        <f t="shared" si="66"/>
        <v>13</v>
      </c>
      <c r="CY149" s="27" t="s">
        <v>137</v>
      </c>
      <c r="CZ149" s="41" t="s">
        <v>136</v>
      </c>
      <c r="DA149" s="31">
        <v>4.0</v>
      </c>
      <c r="DB149" s="41" t="s">
        <v>139</v>
      </c>
      <c r="DC149" s="27" t="s">
        <v>139</v>
      </c>
      <c r="DD149" s="16">
        <f t="shared" si="67"/>
        <v>15</v>
      </c>
      <c r="DE149" s="29">
        <v>2.0</v>
      </c>
      <c r="DF149" s="27" t="s">
        <v>136</v>
      </c>
      <c r="DG149" s="27" t="s">
        <v>139</v>
      </c>
      <c r="DH149" s="27" t="s">
        <v>139</v>
      </c>
      <c r="DI149" s="27" t="s">
        <v>139</v>
      </c>
      <c r="DJ149" s="29">
        <v>2.0</v>
      </c>
      <c r="DK149" s="16">
        <f t="shared" si="68"/>
        <v>14</v>
      </c>
      <c r="DL149" s="29">
        <v>1.0</v>
      </c>
      <c r="DM149" s="27" t="s">
        <v>136</v>
      </c>
      <c r="DN149" s="27" t="s">
        <v>136</v>
      </c>
      <c r="DO149" s="29">
        <v>3.0</v>
      </c>
      <c r="DP149" s="27" t="s">
        <v>139</v>
      </c>
      <c r="DQ149" s="16">
        <f t="shared" si="69"/>
        <v>14</v>
      </c>
      <c r="DR149" s="27" t="s">
        <v>136</v>
      </c>
      <c r="DS149" s="27" t="s">
        <v>136</v>
      </c>
      <c r="DT149" s="27" t="s">
        <v>136</v>
      </c>
      <c r="DU149" s="27" t="s">
        <v>138</v>
      </c>
      <c r="DV149" s="27" t="s">
        <v>138</v>
      </c>
      <c r="DW149" s="25">
        <f t="shared" si="70"/>
        <v>22</v>
      </c>
      <c r="DX149" s="27" t="s">
        <v>138</v>
      </c>
      <c r="DY149" s="27" t="s">
        <v>137</v>
      </c>
      <c r="DZ149" s="27" t="s">
        <v>138</v>
      </c>
      <c r="EA149" s="27" t="s">
        <v>140</v>
      </c>
      <c r="EB149" s="27" t="s">
        <v>137</v>
      </c>
      <c r="EC149" s="26">
        <v>14.0</v>
      </c>
      <c r="ED149" s="16">
        <f t="shared" si="71"/>
        <v>92</v>
      </c>
    </row>
    <row r="150" ht="15.75" customHeight="1">
      <c r="A150" s="36" t="s">
        <v>194</v>
      </c>
      <c r="B150" s="16">
        <f t="shared" si="1"/>
        <v>0</v>
      </c>
      <c r="C150" s="17" t="s">
        <v>37</v>
      </c>
      <c r="D150" s="35">
        <v>25.0</v>
      </c>
      <c r="E150" s="16">
        <f t="shared" si="2"/>
        <v>0</v>
      </c>
      <c r="F150" s="16">
        <f t="shared" si="72"/>
        <v>1</v>
      </c>
      <c r="G150" s="16">
        <f t="shared" si="3"/>
        <v>0</v>
      </c>
      <c r="H150" s="16">
        <f t="shared" si="4"/>
        <v>0</v>
      </c>
      <c r="I150" s="35" t="s">
        <v>12</v>
      </c>
      <c r="J150" s="16">
        <f t="shared" si="5"/>
        <v>0</v>
      </c>
      <c r="K150" s="16">
        <f t="shared" si="6"/>
        <v>0</v>
      </c>
      <c r="L150" s="16">
        <f t="shared" si="7"/>
        <v>0</v>
      </c>
      <c r="M150" s="16">
        <f t="shared" si="8"/>
        <v>1</v>
      </c>
      <c r="N150" s="16">
        <f t="shared" si="9"/>
        <v>0</v>
      </c>
      <c r="O150" s="36">
        <v>20000.0</v>
      </c>
      <c r="P150" s="21">
        <f t="shared" si="10"/>
        <v>0</v>
      </c>
      <c r="Q150" s="21">
        <f t="shared" si="11"/>
        <v>1</v>
      </c>
      <c r="R150" s="21">
        <f t="shared" si="12"/>
        <v>0</v>
      </c>
      <c r="S150" s="21">
        <f t="shared" si="13"/>
        <v>0</v>
      </c>
      <c r="T150" s="37" t="s">
        <v>159</v>
      </c>
      <c r="U150" s="21">
        <f t="shared" si="14"/>
        <v>0</v>
      </c>
      <c r="V150" s="37">
        <v>0.0</v>
      </c>
      <c r="W150" s="37">
        <v>0.0</v>
      </c>
      <c r="X150" s="37">
        <v>0.0</v>
      </c>
      <c r="Y150" s="36" t="s">
        <v>149</v>
      </c>
      <c r="Z150" s="21">
        <f t="shared" si="15"/>
        <v>0</v>
      </c>
      <c r="AA150" s="21">
        <f t="shared" si="16"/>
        <v>1</v>
      </c>
      <c r="AB150" s="21">
        <f t="shared" si="17"/>
        <v>0</v>
      </c>
      <c r="AC150" s="21">
        <f t="shared" si="18"/>
        <v>0</v>
      </c>
      <c r="AD150" s="21">
        <f t="shared" si="19"/>
        <v>0</v>
      </c>
      <c r="AE150" s="36" t="s">
        <v>31</v>
      </c>
      <c r="AF150" s="21">
        <f t="shared" si="20"/>
        <v>1</v>
      </c>
      <c r="AG150" s="21">
        <f t="shared" si="21"/>
        <v>0</v>
      </c>
      <c r="AH150" s="21">
        <f t="shared" si="22"/>
        <v>0</v>
      </c>
      <c r="AI150" s="21">
        <f t="shared" si="23"/>
        <v>0</v>
      </c>
      <c r="AJ150" s="36" t="s">
        <v>171</v>
      </c>
      <c r="AK150" s="21">
        <f t="shared" si="24"/>
        <v>0</v>
      </c>
      <c r="AL150" s="21">
        <f t="shared" si="25"/>
        <v>0</v>
      </c>
      <c r="AM150" s="21">
        <f t="shared" si="26"/>
        <v>0</v>
      </c>
      <c r="AN150" s="21">
        <f t="shared" si="27"/>
        <v>1</v>
      </c>
      <c r="AO150" s="27" t="s">
        <v>144</v>
      </c>
      <c r="AP150" s="21">
        <f t="shared" si="28"/>
        <v>0</v>
      </c>
      <c r="AQ150" s="21">
        <f t="shared" si="29"/>
        <v>0</v>
      </c>
      <c r="AR150" s="21">
        <f t="shared" si="30"/>
        <v>0</v>
      </c>
      <c r="AS150" s="21">
        <f t="shared" si="31"/>
        <v>0</v>
      </c>
      <c r="AT150" s="21">
        <f t="shared" si="32"/>
        <v>0</v>
      </c>
      <c r="AU150" s="21">
        <f t="shared" si="73"/>
        <v>1</v>
      </c>
      <c r="AV150" s="27" t="s">
        <v>45</v>
      </c>
      <c r="AW150" s="21">
        <f t="shared" si="33"/>
        <v>0</v>
      </c>
      <c r="AX150" s="21">
        <f t="shared" si="34"/>
        <v>0</v>
      </c>
      <c r="AY150" s="21">
        <f t="shared" si="35"/>
        <v>1</v>
      </c>
      <c r="AZ150" s="21">
        <f t="shared" si="36"/>
        <v>0</v>
      </c>
      <c r="BA150" s="38" t="s">
        <v>188</v>
      </c>
      <c r="BB150" s="21">
        <f t="shared" si="37"/>
        <v>0</v>
      </c>
      <c r="BC150" s="21">
        <f t="shared" si="38"/>
        <v>0</v>
      </c>
      <c r="BD150" s="21">
        <f t="shared" si="39"/>
        <v>0</v>
      </c>
      <c r="BE150" s="21">
        <f t="shared" si="40"/>
        <v>1</v>
      </c>
      <c r="BF150" s="27" t="s">
        <v>138</v>
      </c>
      <c r="BG150" s="21">
        <f t="shared" si="41"/>
        <v>0</v>
      </c>
      <c r="BH150" s="21">
        <f t="shared" si="42"/>
        <v>0</v>
      </c>
      <c r="BI150" s="21">
        <f t="shared" si="43"/>
        <v>1</v>
      </c>
      <c r="BJ150" s="27" t="s">
        <v>145</v>
      </c>
      <c r="BK150" s="21">
        <f t="shared" si="44"/>
        <v>0</v>
      </c>
      <c r="BL150" s="21">
        <f t="shared" si="45"/>
        <v>0</v>
      </c>
      <c r="BM150" s="21">
        <f t="shared" si="46"/>
        <v>1</v>
      </c>
      <c r="BN150" s="29" t="s">
        <v>132</v>
      </c>
      <c r="BO150" s="21">
        <f t="shared" si="47"/>
        <v>0</v>
      </c>
      <c r="BP150" s="21">
        <f t="shared" si="48"/>
        <v>0</v>
      </c>
      <c r="BQ150" s="21">
        <f t="shared" si="49"/>
        <v>1</v>
      </c>
      <c r="BR150" s="21">
        <f t="shared" si="50"/>
        <v>0</v>
      </c>
      <c r="BS150" s="21">
        <f t="shared" si="51"/>
        <v>0</v>
      </c>
      <c r="BT150" s="29">
        <v>0.0</v>
      </c>
      <c r="BU150" s="29">
        <v>0.0</v>
      </c>
      <c r="BV150" s="29">
        <v>1.0</v>
      </c>
      <c r="BW150" s="29">
        <v>0.0</v>
      </c>
      <c r="BX150" s="29">
        <v>0.0</v>
      </c>
      <c r="BY150" s="29">
        <v>1.0</v>
      </c>
      <c r="BZ150" s="29">
        <v>1.0</v>
      </c>
      <c r="CA150" s="29">
        <v>0.0</v>
      </c>
      <c r="CB150" s="29">
        <v>0.0</v>
      </c>
      <c r="CC150" s="27" t="s">
        <v>133</v>
      </c>
      <c r="CD150" s="21">
        <f t="shared" si="52"/>
        <v>0</v>
      </c>
      <c r="CE150" s="21">
        <f t="shared" si="53"/>
        <v>1</v>
      </c>
      <c r="CF150" s="21">
        <f t="shared" si="54"/>
        <v>0</v>
      </c>
      <c r="CG150" s="21">
        <f t="shared" si="55"/>
        <v>0</v>
      </c>
      <c r="CH150" s="21">
        <f t="shared" si="56"/>
        <v>0</v>
      </c>
      <c r="CI150" s="27" t="s">
        <v>146</v>
      </c>
      <c r="CJ150" s="21">
        <f t="shared" si="57"/>
        <v>0</v>
      </c>
      <c r="CK150" s="21">
        <f t="shared" si="58"/>
        <v>0</v>
      </c>
      <c r="CL150" s="21">
        <f t="shared" si="59"/>
        <v>1</v>
      </c>
      <c r="CM150" s="21">
        <f t="shared" si="60"/>
        <v>0</v>
      </c>
      <c r="CN150" s="27" t="s">
        <v>147</v>
      </c>
      <c r="CO150" s="21">
        <f t="shared" si="61"/>
        <v>0</v>
      </c>
      <c r="CP150" s="21">
        <f t="shared" si="62"/>
        <v>0</v>
      </c>
      <c r="CQ150" s="21">
        <f t="shared" si="63"/>
        <v>0</v>
      </c>
      <c r="CR150" s="21">
        <f t="shared" si="64"/>
        <v>0</v>
      </c>
      <c r="CS150" s="21">
        <f t="shared" si="65"/>
        <v>1</v>
      </c>
      <c r="CT150" s="27" t="s">
        <v>139</v>
      </c>
      <c r="CU150" s="29">
        <v>3.0</v>
      </c>
      <c r="CV150" s="27" t="s">
        <v>136</v>
      </c>
      <c r="CW150" s="27" t="s">
        <v>139</v>
      </c>
      <c r="CX150" s="16">
        <f t="shared" si="66"/>
        <v>11</v>
      </c>
      <c r="CY150" s="27" t="s">
        <v>139</v>
      </c>
      <c r="CZ150" s="41" t="s">
        <v>138</v>
      </c>
      <c r="DA150" s="41" t="s">
        <v>136</v>
      </c>
      <c r="DB150" s="31">
        <v>3.0</v>
      </c>
      <c r="DC150" s="27" t="s">
        <v>139</v>
      </c>
      <c r="DD150" s="16">
        <f t="shared" si="67"/>
        <v>16</v>
      </c>
      <c r="DE150" s="29">
        <v>2.0</v>
      </c>
      <c r="DF150" s="29">
        <v>2.0</v>
      </c>
      <c r="DG150" s="27" t="s">
        <v>137</v>
      </c>
      <c r="DH150" s="27">
        <v>4.0</v>
      </c>
      <c r="DI150" s="27" t="s">
        <v>137</v>
      </c>
      <c r="DJ150" s="27" t="s">
        <v>139</v>
      </c>
      <c r="DK150" s="16">
        <f t="shared" si="68"/>
        <v>16</v>
      </c>
      <c r="DL150" s="29">
        <v>2.0</v>
      </c>
      <c r="DM150" s="27" t="s">
        <v>136</v>
      </c>
      <c r="DN150" s="27" t="s">
        <v>136</v>
      </c>
      <c r="DO150" s="29">
        <v>1.0</v>
      </c>
      <c r="DP150" s="27" t="s">
        <v>136</v>
      </c>
      <c r="DQ150" s="16">
        <f t="shared" si="69"/>
        <v>15</v>
      </c>
      <c r="DR150" s="29">
        <v>5.0</v>
      </c>
      <c r="DS150" s="27" t="s">
        <v>136</v>
      </c>
      <c r="DT150" s="27" t="s">
        <v>136</v>
      </c>
      <c r="DU150" s="29">
        <v>5.0</v>
      </c>
      <c r="DV150" s="27" t="s">
        <v>138</v>
      </c>
      <c r="DW150" s="25">
        <f t="shared" si="70"/>
        <v>23</v>
      </c>
      <c r="DX150" s="27" t="s">
        <v>136</v>
      </c>
      <c r="DY150" s="29">
        <v>3.0</v>
      </c>
      <c r="DZ150" s="27" t="s">
        <v>137</v>
      </c>
      <c r="EA150" s="29">
        <v>1.0</v>
      </c>
      <c r="EB150" s="27" t="s">
        <v>136</v>
      </c>
      <c r="EC150" s="21">
        <f t="shared" ref="EC150:EC152" si="84">DX150+DY150+DZ150+EA150+EB150</f>
        <v>15</v>
      </c>
      <c r="ED150" s="16">
        <f t="shared" si="71"/>
        <v>96</v>
      </c>
    </row>
    <row r="151" ht="15.75" customHeight="1">
      <c r="A151" s="36" t="s">
        <v>194</v>
      </c>
      <c r="B151" s="16">
        <f t="shared" si="1"/>
        <v>0</v>
      </c>
      <c r="C151" s="17" t="s">
        <v>37</v>
      </c>
      <c r="D151" s="35">
        <v>37.0</v>
      </c>
      <c r="E151" s="16">
        <f t="shared" si="2"/>
        <v>0</v>
      </c>
      <c r="F151" s="16">
        <f t="shared" si="72"/>
        <v>1</v>
      </c>
      <c r="G151" s="16">
        <f t="shared" si="3"/>
        <v>0</v>
      </c>
      <c r="H151" s="16">
        <f t="shared" si="4"/>
        <v>0</v>
      </c>
      <c r="I151" s="35" t="s">
        <v>11</v>
      </c>
      <c r="J151" s="16">
        <f t="shared" si="5"/>
        <v>0</v>
      </c>
      <c r="K151" s="16">
        <f t="shared" si="6"/>
        <v>0</v>
      </c>
      <c r="L151" s="16">
        <f t="shared" si="7"/>
        <v>1</v>
      </c>
      <c r="M151" s="16">
        <f t="shared" si="8"/>
        <v>0</v>
      </c>
      <c r="N151" s="16">
        <f t="shared" si="9"/>
        <v>0</v>
      </c>
      <c r="O151" s="36">
        <v>14000.0</v>
      </c>
      <c r="P151" s="21">
        <f t="shared" si="10"/>
        <v>1</v>
      </c>
      <c r="Q151" s="21">
        <f t="shared" si="11"/>
        <v>0</v>
      </c>
      <c r="R151" s="21">
        <f t="shared" si="12"/>
        <v>0</v>
      </c>
      <c r="S151" s="21">
        <f t="shared" si="13"/>
        <v>0</v>
      </c>
      <c r="T151" s="37" t="s">
        <v>159</v>
      </c>
      <c r="U151" s="21">
        <f t="shared" si="14"/>
        <v>0</v>
      </c>
      <c r="V151" s="37">
        <v>0.0</v>
      </c>
      <c r="W151" s="37">
        <v>0.0</v>
      </c>
      <c r="X151" s="37">
        <v>0.0</v>
      </c>
      <c r="Y151" s="36" t="s">
        <v>149</v>
      </c>
      <c r="Z151" s="21">
        <f t="shared" si="15"/>
        <v>0</v>
      </c>
      <c r="AA151" s="21">
        <f t="shared" si="16"/>
        <v>1</v>
      </c>
      <c r="AB151" s="21">
        <f t="shared" si="17"/>
        <v>0</v>
      </c>
      <c r="AC151" s="21">
        <f t="shared" si="18"/>
        <v>0</v>
      </c>
      <c r="AD151" s="21">
        <f t="shared" si="19"/>
        <v>0</v>
      </c>
      <c r="AE151" s="36" t="s">
        <v>143</v>
      </c>
      <c r="AF151" s="21">
        <f t="shared" si="20"/>
        <v>0</v>
      </c>
      <c r="AG151" s="21">
        <f t="shared" si="21"/>
        <v>1</v>
      </c>
      <c r="AH151" s="21">
        <f t="shared" si="22"/>
        <v>0</v>
      </c>
      <c r="AI151" s="21">
        <f t="shared" si="23"/>
        <v>0</v>
      </c>
      <c r="AJ151" s="27" t="s">
        <v>129</v>
      </c>
      <c r="AK151" s="21">
        <f t="shared" si="24"/>
        <v>0</v>
      </c>
      <c r="AL151" s="21">
        <f t="shared" si="25"/>
        <v>1</v>
      </c>
      <c r="AM151" s="21">
        <f t="shared" si="26"/>
        <v>0</v>
      </c>
      <c r="AN151" s="21">
        <f t="shared" si="27"/>
        <v>0</v>
      </c>
      <c r="AO151" s="27" t="s">
        <v>37</v>
      </c>
      <c r="AP151" s="21">
        <f t="shared" si="28"/>
        <v>1</v>
      </c>
      <c r="AQ151" s="21">
        <f t="shared" si="29"/>
        <v>0</v>
      </c>
      <c r="AR151" s="21">
        <f t="shared" si="30"/>
        <v>0</v>
      </c>
      <c r="AS151" s="21">
        <f t="shared" si="31"/>
        <v>0</v>
      </c>
      <c r="AT151" s="21">
        <f t="shared" si="32"/>
        <v>0</v>
      </c>
      <c r="AU151" s="21">
        <f t="shared" si="73"/>
        <v>0</v>
      </c>
      <c r="AV151" s="27" t="s">
        <v>44</v>
      </c>
      <c r="AW151" s="21">
        <f t="shared" si="33"/>
        <v>0</v>
      </c>
      <c r="AX151" s="21">
        <f t="shared" si="34"/>
        <v>1</v>
      </c>
      <c r="AY151" s="21">
        <f t="shared" si="35"/>
        <v>0</v>
      </c>
      <c r="AZ151" s="21">
        <f t="shared" si="36"/>
        <v>0</v>
      </c>
      <c r="BA151" s="38" t="s">
        <v>37</v>
      </c>
      <c r="BB151" s="21">
        <f t="shared" si="37"/>
        <v>0</v>
      </c>
      <c r="BC151" s="21">
        <f t="shared" si="38"/>
        <v>1</v>
      </c>
      <c r="BD151" s="21">
        <f t="shared" si="39"/>
        <v>0</v>
      </c>
      <c r="BE151" s="21">
        <f t="shared" si="40"/>
        <v>0</v>
      </c>
      <c r="BF151" s="27" t="s">
        <v>138</v>
      </c>
      <c r="BG151" s="21">
        <f t="shared" si="41"/>
        <v>0</v>
      </c>
      <c r="BH151" s="21">
        <f t="shared" si="42"/>
        <v>0</v>
      </c>
      <c r="BI151" s="21">
        <f t="shared" si="43"/>
        <v>1</v>
      </c>
      <c r="BJ151" s="29">
        <v>800.0</v>
      </c>
      <c r="BK151" s="21">
        <f t="shared" si="44"/>
        <v>1</v>
      </c>
      <c r="BL151" s="21">
        <f t="shared" si="45"/>
        <v>0</v>
      </c>
      <c r="BM151" s="21">
        <f t="shared" si="46"/>
        <v>0</v>
      </c>
      <c r="BN151" s="27" t="s">
        <v>151</v>
      </c>
      <c r="BO151" s="21">
        <f t="shared" si="47"/>
        <v>0</v>
      </c>
      <c r="BP151" s="21">
        <f t="shared" si="48"/>
        <v>1</v>
      </c>
      <c r="BQ151" s="21">
        <f t="shared" si="49"/>
        <v>0</v>
      </c>
      <c r="BR151" s="21">
        <f t="shared" si="50"/>
        <v>0</v>
      </c>
      <c r="BS151" s="21">
        <f t="shared" si="51"/>
        <v>0</v>
      </c>
      <c r="BT151" s="29">
        <v>0.0</v>
      </c>
      <c r="BU151" s="29">
        <v>0.0</v>
      </c>
      <c r="BV151" s="29">
        <v>0.0</v>
      </c>
      <c r="BW151" s="29">
        <v>0.0</v>
      </c>
      <c r="BX151" s="29">
        <v>0.0</v>
      </c>
      <c r="BY151" s="29">
        <v>1.0</v>
      </c>
      <c r="BZ151" s="29">
        <v>0.0</v>
      </c>
      <c r="CA151" s="29">
        <v>0.0</v>
      </c>
      <c r="CB151" s="29">
        <v>1.0</v>
      </c>
      <c r="CC151" s="27" t="s">
        <v>133</v>
      </c>
      <c r="CD151" s="21">
        <f t="shared" si="52"/>
        <v>0</v>
      </c>
      <c r="CE151" s="21">
        <f t="shared" si="53"/>
        <v>1</v>
      </c>
      <c r="CF151" s="21">
        <f t="shared" si="54"/>
        <v>0</v>
      </c>
      <c r="CG151" s="21">
        <f t="shared" si="55"/>
        <v>0</v>
      </c>
      <c r="CH151" s="21">
        <f t="shared" si="56"/>
        <v>0</v>
      </c>
      <c r="CI151" s="27" t="s">
        <v>152</v>
      </c>
      <c r="CJ151" s="21">
        <f t="shared" si="57"/>
        <v>0</v>
      </c>
      <c r="CK151" s="21">
        <f t="shared" si="58"/>
        <v>0</v>
      </c>
      <c r="CL151" s="21">
        <f t="shared" si="59"/>
        <v>0</v>
      </c>
      <c r="CM151" s="21">
        <f t="shared" si="60"/>
        <v>1</v>
      </c>
      <c r="CN151" s="27" t="s">
        <v>135</v>
      </c>
      <c r="CO151" s="21">
        <f t="shared" si="61"/>
        <v>1</v>
      </c>
      <c r="CP151" s="21">
        <f t="shared" si="62"/>
        <v>0</v>
      </c>
      <c r="CQ151" s="21">
        <f t="shared" si="63"/>
        <v>0</v>
      </c>
      <c r="CR151" s="21">
        <f t="shared" si="64"/>
        <v>0</v>
      </c>
      <c r="CS151" s="21">
        <f t="shared" si="65"/>
        <v>0</v>
      </c>
      <c r="CT151" s="27" t="s">
        <v>136</v>
      </c>
      <c r="CU151" s="27" t="s">
        <v>139</v>
      </c>
      <c r="CV151" s="29">
        <v>4.0</v>
      </c>
      <c r="CW151" s="29">
        <v>5.0</v>
      </c>
      <c r="CX151" s="16">
        <f t="shared" si="66"/>
        <v>15</v>
      </c>
      <c r="CY151" s="27" t="s">
        <v>136</v>
      </c>
      <c r="CZ151" s="41" t="s">
        <v>139</v>
      </c>
      <c r="DA151" s="41" t="s">
        <v>138</v>
      </c>
      <c r="DB151" s="31">
        <v>4.0</v>
      </c>
      <c r="DC151" s="27" t="s">
        <v>138</v>
      </c>
      <c r="DD151" s="16">
        <f t="shared" si="67"/>
        <v>20</v>
      </c>
      <c r="DE151" s="27" t="s">
        <v>136</v>
      </c>
      <c r="DF151" s="27" t="s">
        <v>136</v>
      </c>
      <c r="DG151" s="27" t="s">
        <v>136</v>
      </c>
      <c r="DH151" s="27" t="s">
        <v>139</v>
      </c>
      <c r="DI151" s="27" t="s">
        <v>138</v>
      </c>
      <c r="DJ151" s="29">
        <v>3.0</v>
      </c>
      <c r="DK151" s="16">
        <f t="shared" si="68"/>
        <v>22</v>
      </c>
      <c r="DL151" s="29">
        <v>2.0</v>
      </c>
      <c r="DM151" s="29">
        <v>2.0</v>
      </c>
      <c r="DN151" s="29">
        <v>3.0</v>
      </c>
      <c r="DO151" s="27" t="s">
        <v>137</v>
      </c>
      <c r="DP151" s="27" t="s">
        <v>136</v>
      </c>
      <c r="DQ151" s="16">
        <f t="shared" si="69"/>
        <v>14</v>
      </c>
      <c r="DR151" s="27" t="s">
        <v>139</v>
      </c>
      <c r="DS151" s="27" t="s">
        <v>138</v>
      </c>
      <c r="DT151" s="27" t="s">
        <v>136</v>
      </c>
      <c r="DU151" s="27" t="s">
        <v>136</v>
      </c>
      <c r="DV151" s="27" t="s">
        <v>138</v>
      </c>
      <c r="DW151" s="25">
        <f t="shared" si="70"/>
        <v>20</v>
      </c>
      <c r="DX151" s="27" t="s">
        <v>138</v>
      </c>
      <c r="DY151" s="27" t="s">
        <v>139</v>
      </c>
      <c r="DZ151" s="27" t="s">
        <v>139</v>
      </c>
      <c r="EA151" s="27" t="s">
        <v>139</v>
      </c>
      <c r="EB151" s="27" t="s">
        <v>140</v>
      </c>
      <c r="EC151" s="21">
        <f t="shared" si="84"/>
        <v>12</v>
      </c>
      <c r="ED151" s="16">
        <f t="shared" si="71"/>
        <v>103</v>
      </c>
    </row>
    <row r="152" ht="15.75" customHeight="1">
      <c r="A152" s="36" t="s">
        <v>194</v>
      </c>
      <c r="B152" s="16">
        <f t="shared" si="1"/>
        <v>0</v>
      </c>
      <c r="C152" s="17" t="s">
        <v>37</v>
      </c>
      <c r="D152" s="35">
        <v>36.0</v>
      </c>
      <c r="E152" s="16">
        <f t="shared" si="2"/>
        <v>0</v>
      </c>
      <c r="F152" s="16">
        <f t="shared" si="72"/>
        <v>1</v>
      </c>
      <c r="G152" s="16">
        <f t="shared" si="3"/>
        <v>0</v>
      </c>
      <c r="H152" s="16">
        <f t="shared" si="4"/>
        <v>0</v>
      </c>
      <c r="I152" s="35" t="s">
        <v>158</v>
      </c>
      <c r="J152" s="16">
        <f t="shared" si="5"/>
        <v>0</v>
      </c>
      <c r="K152" s="16">
        <f t="shared" si="6"/>
        <v>0</v>
      </c>
      <c r="L152" s="16">
        <f t="shared" si="7"/>
        <v>0</v>
      </c>
      <c r="M152" s="16">
        <f t="shared" si="8"/>
        <v>0</v>
      </c>
      <c r="N152" s="16">
        <f t="shared" si="9"/>
        <v>1</v>
      </c>
      <c r="O152" s="36">
        <v>25000.0</v>
      </c>
      <c r="P152" s="21">
        <f t="shared" si="10"/>
        <v>0</v>
      </c>
      <c r="Q152" s="21">
        <f t="shared" si="11"/>
        <v>1</v>
      </c>
      <c r="R152" s="21">
        <f t="shared" si="12"/>
        <v>0</v>
      </c>
      <c r="S152" s="21">
        <f t="shared" si="13"/>
        <v>0</v>
      </c>
      <c r="T152" s="37" t="s">
        <v>159</v>
      </c>
      <c r="U152" s="21">
        <f t="shared" si="14"/>
        <v>0</v>
      </c>
      <c r="V152" s="37">
        <v>0.0</v>
      </c>
      <c r="W152" s="37">
        <v>0.0</v>
      </c>
      <c r="X152" s="37">
        <v>0.0</v>
      </c>
      <c r="Y152" s="36" t="s">
        <v>149</v>
      </c>
      <c r="Z152" s="21">
        <f t="shared" si="15"/>
        <v>0</v>
      </c>
      <c r="AA152" s="21">
        <f t="shared" si="16"/>
        <v>1</v>
      </c>
      <c r="AB152" s="21">
        <f t="shared" si="17"/>
        <v>0</v>
      </c>
      <c r="AC152" s="21">
        <f t="shared" si="18"/>
        <v>0</v>
      </c>
      <c r="AD152" s="21">
        <f t="shared" si="19"/>
        <v>0</v>
      </c>
      <c r="AE152" s="36" t="s">
        <v>180</v>
      </c>
      <c r="AF152" s="21">
        <f t="shared" si="20"/>
        <v>0</v>
      </c>
      <c r="AG152" s="21">
        <f t="shared" si="21"/>
        <v>0</v>
      </c>
      <c r="AH152" s="21">
        <f t="shared" si="22"/>
        <v>1</v>
      </c>
      <c r="AI152" s="21">
        <f t="shared" si="23"/>
        <v>0</v>
      </c>
      <c r="AJ152" s="27" t="s">
        <v>128</v>
      </c>
      <c r="AK152" s="21">
        <f t="shared" si="24"/>
        <v>1</v>
      </c>
      <c r="AL152" s="21">
        <f t="shared" si="25"/>
        <v>0</v>
      </c>
      <c r="AM152" s="21">
        <f t="shared" si="26"/>
        <v>0</v>
      </c>
      <c r="AN152" s="21">
        <f t="shared" si="27"/>
        <v>0</v>
      </c>
      <c r="AO152" s="27" t="s">
        <v>154</v>
      </c>
      <c r="AP152" s="21">
        <f t="shared" si="28"/>
        <v>0</v>
      </c>
      <c r="AQ152" s="21">
        <f t="shared" si="29"/>
        <v>0</v>
      </c>
      <c r="AR152" s="21">
        <f t="shared" si="30"/>
        <v>0</v>
      </c>
      <c r="AS152" s="21">
        <f t="shared" si="31"/>
        <v>0</v>
      </c>
      <c r="AT152" s="21">
        <f t="shared" si="32"/>
        <v>0</v>
      </c>
      <c r="AU152" s="21">
        <f t="shared" si="73"/>
        <v>1</v>
      </c>
      <c r="AV152" s="27" t="s">
        <v>44</v>
      </c>
      <c r="AW152" s="21">
        <f t="shared" si="33"/>
        <v>0</v>
      </c>
      <c r="AX152" s="21">
        <f t="shared" si="34"/>
        <v>1</v>
      </c>
      <c r="AY152" s="21">
        <f t="shared" si="35"/>
        <v>0</v>
      </c>
      <c r="AZ152" s="21">
        <f t="shared" si="36"/>
        <v>0</v>
      </c>
      <c r="BA152" s="39" t="s">
        <v>190</v>
      </c>
      <c r="BB152" s="21">
        <f t="shared" si="37"/>
        <v>0</v>
      </c>
      <c r="BC152" s="21">
        <f t="shared" si="38"/>
        <v>0</v>
      </c>
      <c r="BD152" s="21">
        <f t="shared" si="39"/>
        <v>0</v>
      </c>
      <c r="BE152" s="21">
        <f t="shared" si="40"/>
        <v>1</v>
      </c>
      <c r="BF152" s="27" t="s">
        <v>137</v>
      </c>
      <c r="BG152" s="21">
        <f t="shared" si="41"/>
        <v>0</v>
      </c>
      <c r="BH152" s="21">
        <f t="shared" si="42"/>
        <v>0</v>
      </c>
      <c r="BI152" s="21">
        <f t="shared" si="43"/>
        <v>1</v>
      </c>
      <c r="BJ152" s="29">
        <v>1500.0</v>
      </c>
      <c r="BK152" s="21">
        <f t="shared" si="44"/>
        <v>0</v>
      </c>
      <c r="BL152" s="21">
        <f t="shared" si="45"/>
        <v>1</v>
      </c>
      <c r="BM152" s="21">
        <f t="shared" si="46"/>
        <v>0</v>
      </c>
      <c r="BN152" s="29" t="s">
        <v>156</v>
      </c>
      <c r="BO152" s="21">
        <f t="shared" si="47"/>
        <v>0</v>
      </c>
      <c r="BP152" s="21">
        <f t="shared" si="48"/>
        <v>0</v>
      </c>
      <c r="BQ152" s="21">
        <f t="shared" si="49"/>
        <v>0</v>
      </c>
      <c r="BR152" s="21">
        <f t="shared" si="50"/>
        <v>1</v>
      </c>
      <c r="BS152" s="21">
        <f t="shared" si="51"/>
        <v>0</v>
      </c>
      <c r="BT152" s="29">
        <v>0.0</v>
      </c>
      <c r="BU152" s="29">
        <v>0.0</v>
      </c>
      <c r="BV152" s="29">
        <v>1.0</v>
      </c>
      <c r="BW152" s="29">
        <v>0.0</v>
      </c>
      <c r="BX152" s="29">
        <v>0.0</v>
      </c>
      <c r="BY152" s="29">
        <v>1.0</v>
      </c>
      <c r="BZ152" s="29">
        <v>1.0</v>
      </c>
      <c r="CA152" s="29">
        <v>0.0</v>
      </c>
      <c r="CB152" s="29">
        <v>1.0</v>
      </c>
      <c r="CC152" s="27" t="s">
        <v>133</v>
      </c>
      <c r="CD152" s="21">
        <f t="shared" si="52"/>
        <v>0</v>
      </c>
      <c r="CE152" s="21">
        <f t="shared" si="53"/>
        <v>1</v>
      </c>
      <c r="CF152" s="21">
        <f t="shared" si="54"/>
        <v>0</v>
      </c>
      <c r="CG152" s="21">
        <f t="shared" si="55"/>
        <v>0</v>
      </c>
      <c r="CH152" s="21">
        <f t="shared" si="56"/>
        <v>0</v>
      </c>
      <c r="CI152" s="27" t="s">
        <v>157</v>
      </c>
      <c r="CJ152" s="21">
        <f t="shared" si="57"/>
        <v>0</v>
      </c>
      <c r="CK152" s="21">
        <f t="shared" si="58"/>
        <v>1</v>
      </c>
      <c r="CL152" s="21">
        <f t="shared" si="59"/>
        <v>0</v>
      </c>
      <c r="CM152" s="21">
        <f t="shared" si="60"/>
        <v>0</v>
      </c>
      <c r="CN152" s="27" t="s">
        <v>135</v>
      </c>
      <c r="CO152" s="21">
        <f t="shared" si="61"/>
        <v>1</v>
      </c>
      <c r="CP152" s="21">
        <f t="shared" si="62"/>
        <v>0</v>
      </c>
      <c r="CQ152" s="21">
        <f t="shared" si="63"/>
        <v>0</v>
      </c>
      <c r="CR152" s="21">
        <f t="shared" si="64"/>
        <v>0</v>
      </c>
      <c r="CS152" s="21">
        <f t="shared" si="65"/>
        <v>0</v>
      </c>
      <c r="CT152" s="27" t="s">
        <v>139</v>
      </c>
      <c r="CU152" s="27" t="s">
        <v>138</v>
      </c>
      <c r="CV152" s="27" t="s">
        <v>137</v>
      </c>
      <c r="CW152" s="27" t="s">
        <v>137</v>
      </c>
      <c r="CX152" s="16">
        <f t="shared" si="66"/>
        <v>13</v>
      </c>
      <c r="CY152" s="27" t="s">
        <v>139</v>
      </c>
      <c r="CZ152" s="31">
        <v>2.0</v>
      </c>
      <c r="DA152" s="41" t="s">
        <v>137</v>
      </c>
      <c r="DB152" s="41" t="s">
        <v>137</v>
      </c>
      <c r="DC152" s="29">
        <v>2.0</v>
      </c>
      <c r="DD152" s="16">
        <f t="shared" si="67"/>
        <v>12</v>
      </c>
      <c r="DE152" s="29">
        <v>2.0</v>
      </c>
      <c r="DF152" s="29">
        <v>2.0</v>
      </c>
      <c r="DG152" s="27" t="s">
        <v>140</v>
      </c>
      <c r="DH152" s="27" t="s">
        <v>139</v>
      </c>
      <c r="DI152" s="27" t="s">
        <v>140</v>
      </c>
      <c r="DJ152" s="27">
        <v>3.0</v>
      </c>
      <c r="DK152" s="16">
        <f t="shared" si="68"/>
        <v>11</v>
      </c>
      <c r="DL152" s="29">
        <v>2.0</v>
      </c>
      <c r="DM152" s="27" t="s">
        <v>137</v>
      </c>
      <c r="DN152" s="27" t="s">
        <v>136</v>
      </c>
      <c r="DO152" s="27" t="s">
        <v>136</v>
      </c>
      <c r="DP152" s="27" t="s">
        <v>140</v>
      </c>
      <c r="DQ152" s="16">
        <f t="shared" si="69"/>
        <v>14</v>
      </c>
      <c r="DR152" s="27" t="s">
        <v>139</v>
      </c>
      <c r="DS152" s="27" t="s">
        <v>139</v>
      </c>
      <c r="DT152" s="27" t="s">
        <v>139</v>
      </c>
      <c r="DU152" s="27" t="s">
        <v>140</v>
      </c>
      <c r="DV152" s="27" t="s">
        <v>136</v>
      </c>
      <c r="DW152" s="25">
        <f t="shared" si="70"/>
        <v>11</v>
      </c>
      <c r="DX152" s="27" t="s">
        <v>136</v>
      </c>
      <c r="DY152" s="27" t="s">
        <v>138</v>
      </c>
      <c r="DZ152" s="27" t="s">
        <v>139</v>
      </c>
      <c r="EA152" s="27" t="s">
        <v>138</v>
      </c>
      <c r="EB152" s="27" t="s">
        <v>136</v>
      </c>
      <c r="EC152" s="21">
        <f t="shared" si="84"/>
        <v>20</v>
      </c>
      <c r="ED152" s="16">
        <f t="shared" si="71"/>
        <v>81</v>
      </c>
    </row>
    <row r="153" ht="15.75" customHeight="1">
      <c r="A153" s="36" t="s">
        <v>194</v>
      </c>
      <c r="B153" s="16">
        <f t="shared" si="1"/>
        <v>0</v>
      </c>
      <c r="C153" s="17" t="s">
        <v>37</v>
      </c>
      <c r="D153" s="35">
        <v>24.0</v>
      </c>
      <c r="E153" s="16">
        <f t="shared" si="2"/>
        <v>0</v>
      </c>
      <c r="F153" s="16">
        <f t="shared" si="72"/>
        <v>1</v>
      </c>
      <c r="G153" s="16">
        <f t="shared" si="3"/>
        <v>0</v>
      </c>
      <c r="H153" s="16">
        <f t="shared" si="4"/>
        <v>0</v>
      </c>
      <c r="I153" s="35" t="s">
        <v>126</v>
      </c>
      <c r="J153" s="16">
        <f t="shared" si="5"/>
        <v>0</v>
      </c>
      <c r="K153" s="16">
        <f t="shared" si="6"/>
        <v>1</v>
      </c>
      <c r="L153" s="16">
        <f t="shared" si="7"/>
        <v>0</v>
      </c>
      <c r="M153" s="16">
        <f t="shared" si="8"/>
        <v>0</v>
      </c>
      <c r="N153" s="16">
        <f t="shared" si="9"/>
        <v>0</v>
      </c>
      <c r="O153" s="36">
        <v>15000.0</v>
      </c>
      <c r="P153" s="21">
        <f t="shared" si="10"/>
        <v>0</v>
      </c>
      <c r="Q153" s="21">
        <f t="shared" si="11"/>
        <v>1</v>
      </c>
      <c r="R153" s="21">
        <f t="shared" si="12"/>
        <v>0</v>
      </c>
      <c r="S153" s="21">
        <f t="shared" si="13"/>
        <v>0</v>
      </c>
      <c r="T153" s="37" t="s">
        <v>159</v>
      </c>
      <c r="U153" s="21">
        <f t="shared" si="14"/>
        <v>0</v>
      </c>
      <c r="V153" s="37">
        <v>0.0</v>
      </c>
      <c r="W153" s="37">
        <v>0.0</v>
      </c>
      <c r="X153" s="37">
        <v>0.0</v>
      </c>
      <c r="Y153" s="36" t="s">
        <v>149</v>
      </c>
      <c r="Z153" s="21">
        <f t="shared" si="15"/>
        <v>0</v>
      </c>
      <c r="AA153" s="21">
        <f t="shared" si="16"/>
        <v>1</v>
      </c>
      <c r="AB153" s="21">
        <f t="shared" si="17"/>
        <v>0</v>
      </c>
      <c r="AC153" s="21">
        <f t="shared" si="18"/>
        <v>0</v>
      </c>
      <c r="AD153" s="21">
        <f t="shared" si="19"/>
        <v>0</v>
      </c>
      <c r="AE153" s="36" t="s">
        <v>204</v>
      </c>
      <c r="AF153" s="21">
        <f t="shared" si="20"/>
        <v>0</v>
      </c>
      <c r="AG153" s="21">
        <f t="shared" si="21"/>
        <v>0</v>
      </c>
      <c r="AH153" s="21">
        <f t="shared" si="22"/>
        <v>0</v>
      </c>
      <c r="AI153" s="21">
        <f t="shared" si="23"/>
        <v>1</v>
      </c>
      <c r="AJ153" s="27" t="s">
        <v>128</v>
      </c>
      <c r="AK153" s="21">
        <f t="shared" si="24"/>
        <v>1</v>
      </c>
      <c r="AL153" s="21">
        <f t="shared" si="25"/>
        <v>0</v>
      </c>
      <c r="AM153" s="21">
        <f t="shared" si="26"/>
        <v>0</v>
      </c>
      <c r="AN153" s="21">
        <f t="shared" si="27"/>
        <v>0</v>
      </c>
      <c r="AO153" s="27" t="s">
        <v>37</v>
      </c>
      <c r="AP153" s="21">
        <f t="shared" si="28"/>
        <v>1</v>
      </c>
      <c r="AQ153" s="21">
        <f t="shared" si="29"/>
        <v>0</v>
      </c>
      <c r="AR153" s="21">
        <f t="shared" si="30"/>
        <v>0</v>
      </c>
      <c r="AS153" s="21">
        <f t="shared" si="31"/>
        <v>0</v>
      </c>
      <c r="AT153" s="21">
        <f t="shared" si="32"/>
        <v>0</v>
      </c>
      <c r="AU153" s="21">
        <f t="shared" si="73"/>
        <v>0</v>
      </c>
      <c r="AV153" s="27" t="s">
        <v>130</v>
      </c>
      <c r="AW153" s="21">
        <f t="shared" si="33"/>
        <v>1</v>
      </c>
      <c r="AX153" s="21">
        <f t="shared" si="34"/>
        <v>0</v>
      </c>
      <c r="AY153" s="21">
        <f t="shared" si="35"/>
        <v>0</v>
      </c>
      <c r="AZ153" s="21">
        <f t="shared" si="36"/>
        <v>0</v>
      </c>
      <c r="BA153" s="27" t="s">
        <v>131</v>
      </c>
      <c r="BB153" s="21">
        <f t="shared" si="37"/>
        <v>1</v>
      </c>
      <c r="BC153" s="21">
        <f t="shared" si="38"/>
        <v>0</v>
      </c>
      <c r="BD153" s="21">
        <f t="shared" si="39"/>
        <v>0</v>
      </c>
      <c r="BE153" s="21">
        <f t="shared" si="40"/>
        <v>0</v>
      </c>
      <c r="BF153" s="27" t="s">
        <v>150</v>
      </c>
      <c r="BG153" s="21">
        <f t="shared" si="41"/>
        <v>0</v>
      </c>
      <c r="BH153" s="21">
        <f t="shared" si="42"/>
        <v>0</v>
      </c>
      <c r="BI153" s="21">
        <f t="shared" si="43"/>
        <v>1</v>
      </c>
      <c r="BJ153" s="29">
        <v>1500.0</v>
      </c>
      <c r="BK153" s="21">
        <f t="shared" si="44"/>
        <v>0</v>
      </c>
      <c r="BL153" s="21">
        <f t="shared" si="45"/>
        <v>1</v>
      </c>
      <c r="BM153" s="21">
        <f t="shared" si="46"/>
        <v>0</v>
      </c>
      <c r="BN153" s="29" t="s">
        <v>132</v>
      </c>
      <c r="BO153" s="21">
        <f t="shared" si="47"/>
        <v>0</v>
      </c>
      <c r="BP153" s="21">
        <f t="shared" si="48"/>
        <v>0</v>
      </c>
      <c r="BQ153" s="21">
        <f t="shared" si="49"/>
        <v>1</v>
      </c>
      <c r="BR153" s="21">
        <f t="shared" si="50"/>
        <v>0</v>
      </c>
      <c r="BS153" s="21">
        <f t="shared" si="51"/>
        <v>0</v>
      </c>
      <c r="BT153" s="29">
        <v>0.0</v>
      </c>
      <c r="BU153" s="29">
        <v>0.0</v>
      </c>
      <c r="BV153" s="29">
        <v>0.0</v>
      </c>
      <c r="BW153" s="29">
        <v>0.0</v>
      </c>
      <c r="BX153" s="29">
        <v>0.0</v>
      </c>
      <c r="BY153" s="29">
        <v>0.0</v>
      </c>
      <c r="BZ153" s="29">
        <v>0.0</v>
      </c>
      <c r="CA153" s="29">
        <v>1.0</v>
      </c>
      <c r="CB153" s="29">
        <v>1.0</v>
      </c>
      <c r="CC153" s="27" t="s">
        <v>164</v>
      </c>
      <c r="CD153" s="21">
        <f t="shared" si="52"/>
        <v>0</v>
      </c>
      <c r="CE153" s="21">
        <f t="shared" si="53"/>
        <v>0</v>
      </c>
      <c r="CF153" s="21">
        <f t="shared" si="54"/>
        <v>1</v>
      </c>
      <c r="CG153" s="21">
        <f t="shared" si="55"/>
        <v>0</v>
      </c>
      <c r="CH153" s="21">
        <f t="shared" si="56"/>
        <v>0</v>
      </c>
      <c r="CI153" s="27" t="s">
        <v>165</v>
      </c>
      <c r="CJ153" s="21">
        <f t="shared" si="57"/>
        <v>0</v>
      </c>
      <c r="CK153" s="21">
        <f t="shared" si="58"/>
        <v>0</v>
      </c>
      <c r="CL153" s="21">
        <f t="shared" si="59"/>
        <v>0</v>
      </c>
      <c r="CM153" s="21">
        <f t="shared" si="60"/>
        <v>1</v>
      </c>
      <c r="CN153" s="27" t="s">
        <v>135</v>
      </c>
      <c r="CO153" s="21">
        <f t="shared" si="61"/>
        <v>1</v>
      </c>
      <c r="CP153" s="21">
        <f t="shared" si="62"/>
        <v>0</v>
      </c>
      <c r="CQ153" s="21">
        <f t="shared" si="63"/>
        <v>0</v>
      </c>
      <c r="CR153" s="21">
        <f t="shared" si="64"/>
        <v>0</v>
      </c>
      <c r="CS153" s="21">
        <f t="shared" si="65"/>
        <v>0</v>
      </c>
      <c r="CT153" s="29">
        <v>3.0</v>
      </c>
      <c r="CU153" s="27" t="s">
        <v>140</v>
      </c>
      <c r="CV153" s="27" t="s">
        <v>137</v>
      </c>
      <c r="CW153" s="27" t="s">
        <v>140</v>
      </c>
      <c r="CX153" s="16">
        <f t="shared" si="66"/>
        <v>8</v>
      </c>
      <c r="CY153" s="27" t="s">
        <v>136</v>
      </c>
      <c r="CZ153" s="31">
        <v>4.0</v>
      </c>
      <c r="DA153" s="41" t="s">
        <v>137</v>
      </c>
      <c r="DB153" s="31">
        <v>3.0</v>
      </c>
      <c r="DC153" s="27" t="s">
        <v>139</v>
      </c>
      <c r="DD153" s="16">
        <f t="shared" si="67"/>
        <v>16</v>
      </c>
      <c r="DE153" s="29">
        <v>4.0</v>
      </c>
      <c r="DF153" s="27" t="s">
        <v>137</v>
      </c>
      <c r="DG153" s="27" t="s">
        <v>139</v>
      </c>
      <c r="DH153" s="27">
        <v>3.0</v>
      </c>
      <c r="DI153" s="27" t="s">
        <v>136</v>
      </c>
      <c r="DJ153" s="27" t="s">
        <v>137</v>
      </c>
      <c r="DK153" s="16">
        <f t="shared" si="68"/>
        <v>19</v>
      </c>
      <c r="DL153" s="27" t="s">
        <v>136</v>
      </c>
      <c r="DM153" s="27" t="s">
        <v>140</v>
      </c>
      <c r="DN153" s="27" t="s">
        <v>136</v>
      </c>
      <c r="DO153" s="27" t="s">
        <v>139</v>
      </c>
      <c r="DP153" s="27" t="s">
        <v>139</v>
      </c>
      <c r="DQ153" s="16">
        <f t="shared" si="69"/>
        <v>13</v>
      </c>
      <c r="DR153" s="27" t="s">
        <v>136</v>
      </c>
      <c r="DS153" s="27" t="s">
        <v>140</v>
      </c>
      <c r="DT153" s="27" t="s">
        <v>139</v>
      </c>
      <c r="DU153" s="27" t="s">
        <v>139</v>
      </c>
      <c r="DV153" s="27" t="s">
        <v>138</v>
      </c>
      <c r="DW153" s="25">
        <f t="shared" si="70"/>
        <v>14</v>
      </c>
      <c r="DX153" s="27" t="s">
        <v>138</v>
      </c>
      <c r="DY153" s="27" t="s">
        <v>136</v>
      </c>
      <c r="DZ153" s="27" t="s">
        <v>139</v>
      </c>
      <c r="EA153" s="27" t="s">
        <v>139</v>
      </c>
      <c r="EB153" s="27" t="s">
        <v>136</v>
      </c>
      <c r="EC153" s="26">
        <v>15.0</v>
      </c>
      <c r="ED153" s="16">
        <f t="shared" si="71"/>
        <v>85</v>
      </c>
    </row>
    <row r="154" ht="15.75" customHeight="1">
      <c r="A154" s="36" t="s">
        <v>194</v>
      </c>
      <c r="B154" s="16">
        <f t="shared" si="1"/>
        <v>0</v>
      </c>
      <c r="C154" s="17" t="s">
        <v>37</v>
      </c>
      <c r="D154" s="35">
        <v>36.0</v>
      </c>
      <c r="E154" s="16">
        <f t="shared" si="2"/>
        <v>0</v>
      </c>
      <c r="F154" s="16">
        <f t="shared" si="72"/>
        <v>1</v>
      </c>
      <c r="G154" s="16">
        <f t="shared" si="3"/>
        <v>0</v>
      </c>
      <c r="H154" s="16">
        <f t="shared" si="4"/>
        <v>0</v>
      </c>
      <c r="I154" s="35" t="s">
        <v>126</v>
      </c>
      <c r="J154" s="16">
        <f t="shared" si="5"/>
        <v>0</v>
      </c>
      <c r="K154" s="16">
        <f t="shared" si="6"/>
        <v>1</v>
      </c>
      <c r="L154" s="16">
        <f t="shared" si="7"/>
        <v>0</v>
      </c>
      <c r="M154" s="16">
        <f t="shared" si="8"/>
        <v>0</v>
      </c>
      <c r="N154" s="16">
        <f t="shared" si="9"/>
        <v>0</v>
      </c>
      <c r="O154" s="36">
        <v>20000.0</v>
      </c>
      <c r="P154" s="21">
        <f t="shared" si="10"/>
        <v>0</v>
      </c>
      <c r="Q154" s="21">
        <f t="shared" si="11"/>
        <v>1</v>
      </c>
      <c r="R154" s="21">
        <f t="shared" si="12"/>
        <v>0</v>
      </c>
      <c r="S154" s="21">
        <f t="shared" si="13"/>
        <v>0</v>
      </c>
      <c r="T154" s="37" t="s">
        <v>127</v>
      </c>
      <c r="U154" s="21">
        <f t="shared" si="14"/>
        <v>1</v>
      </c>
      <c r="V154" s="37">
        <v>0.0</v>
      </c>
      <c r="W154" s="37">
        <v>0.0</v>
      </c>
      <c r="X154" s="37">
        <v>0.0</v>
      </c>
      <c r="Y154" s="36" t="s">
        <v>142</v>
      </c>
      <c r="Z154" s="21">
        <f t="shared" si="15"/>
        <v>0</v>
      </c>
      <c r="AA154" s="21">
        <f t="shared" si="16"/>
        <v>0</v>
      </c>
      <c r="AB154" s="21">
        <f t="shared" si="17"/>
        <v>0</v>
      </c>
      <c r="AC154" s="21">
        <f t="shared" si="18"/>
        <v>1</v>
      </c>
      <c r="AD154" s="21">
        <f t="shared" si="19"/>
        <v>0</v>
      </c>
      <c r="AE154" s="36" t="s">
        <v>32</v>
      </c>
      <c r="AF154" s="21">
        <f t="shared" si="20"/>
        <v>0</v>
      </c>
      <c r="AG154" s="21">
        <f t="shared" si="21"/>
        <v>1</v>
      </c>
      <c r="AH154" s="21">
        <f t="shared" si="22"/>
        <v>0</v>
      </c>
      <c r="AI154" s="21">
        <f t="shared" si="23"/>
        <v>0</v>
      </c>
      <c r="AJ154" s="27" t="s">
        <v>129</v>
      </c>
      <c r="AK154" s="21">
        <f t="shared" si="24"/>
        <v>0</v>
      </c>
      <c r="AL154" s="21">
        <f t="shared" si="25"/>
        <v>1</v>
      </c>
      <c r="AM154" s="21">
        <f t="shared" si="26"/>
        <v>0</v>
      </c>
      <c r="AN154" s="21">
        <f t="shared" si="27"/>
        <v>0</v>
      </c>
      <c r="AO154" s="27" t="s">
        <v>38</v>
      </c>
      <c r="AP154" s="21">
        <f t="shared" si="28"/>
        <v>0</v>
      </c>
      <c r="AQ154" s="21">
        <f t="shared" si="29"/>
        <v>1</v>
      </c>
      <c r="AR154" s="21">
        <f t="shared" si="30"/>
        <v>0</v>
      </c>
      <c r="AS154" s="21">
        <f t="shared" si="31"/>
        <v>0</v>
      </c>
      <c r="AT154" s="21">
        <f t="shared" si="32"/>
        <v>0</v>
      </c>
      <c r="AU154" s="21">
        <f t="shared" si="73"/>
        <v>0</v>
      </c>
      <c r="AV154" s="27" t="s">
        <v>130</v>
      </c>
      <c r="AW154" s="21">
        <f t="shared" si="33"/>
        <v>1</v>
      </c>
      <c r="AX154" s="21">
        <f t="shared" si="34"/>
        <v>0</v>
      </c>
      <c r="AY154" s="21">
        <f t="shared" si="35"/>
        <v>0</v>
      </c>
      <c r="AZ154" s="21">
        <f t="shared" si="36"/>
        <v>0</v>
      </c>
      <c r="BA154" s="27" t="s">
        <v>144</v>
      </c>
      <c r="BB154" s="21">
        <f t="shared" si="37"/>
        <v>0</v>
      </c>
      <c r="BC154" s="21">
        <f t="shared" si="38"/>
        <v>0</v>
      </c>
      <c r="BD154" s="21">
        <f t="shared" si="39"/>
        <v>0</v>
      </c>
      <c r="BE154" s="21">
        <f t="shared" si="40"/>
        <v>1</v>
      </c>
      <c r="BF154" s="27" t="s">
        <v>136</v>
      </c>
      <c r="BG154" s="21">
        <f t="shared" si="41"/>
        <v>0</v>
      </c>
      <c r="BH154" s="21">
        <f t="shared" si="42"/>
        <v>0</v>
      </c>
      <c r="BI154" s="21">
        <f t="shared" si="43"/>
        <v>1</v>
      </c>
      <c r="BJ154" s="27" t="s">
        <v>167</v>
      </c>
      <c r="BK154" s="21">
        <f t="shared" si="44"/>
        <v>0</v>
      </c>
      <c r="BL154" s="21">
        <f t="shared" si="45"/>
        <v>0</v>
      </c>
      <c r="BM154" s="21">
        <f t="shared" si="46"/>
        <v>1</v>
      </c>
      <c r="BN154" s="29" t="s">
        <v>59</v>
      </c>
      <c r="BO154" s="21">
        <f t="shared" si="47"/>
        <v>1</v>
      </c>
      <c r="BP154" s="21">
        <f t="shared" si="48"/>
        <v>0</v>
      </c>
      <c r="BQ154" s="21">
        <f t="shared" si="49"/>
        <v>0</v>
      </c>
      <c r="BR154" s="21">
        <f t="shared" si="50"/>
        <v>0</v>
      </c>
      <c r="BS154" s="21">
        <f t="shared" si="51"/>
        <v>0</v>
      </c>
      <c r="BT154" s="29">
        <v>0.0</v>
      </c>
      <c r="BU154" s="29">
        <v>0.0</v>
      </c>
      <c r="BV154" s="29">
        <v>0.0</v>
      </c>
      <c r="BW154" s="29">
        <v>0.0</v>
      </c>
      <c r="BX154" s="29">
        <v>0.0</v>
      </c>
      <c r="BY154" s="29">
        <v>0.0</v>
      </c>
      <c r="BZ154" s="29">
        <v>0.0</v>
      </c>
      <c r="CA154" s="29">
        <v>0.0</v>
      </c>
      <c r="CB154" s="29">
        <v>1.0</v>
      </c>
      <c r="CC154" s="27" t="s">
        <v>168</v>
      </c>
      <c r="CD154" s="21">
        <f t="shared" si="52"/>
        <v>1</v>
      </c>
      <c r="CE154" s="21">
        <f t="shared" si="53"/>
        <v>0</v>
      </c>
      <c r="CF154" s="21">
        <f t="shared" si="54"/>
        <v>0</v>
      </c>
      <c r="CG154" s="21">
        <f t="shared" si="55"/>
        <v>0</v>
      </c>
      <c r="CH154" s="21">
        <f t="shared" si="56"/>
        <v>0</v>
      </c>
      <c r="CI154" s="27" t="s">
        <v>169</v>
      </c>
      <c r="CJ154" s="21">
        <f t="shared" si="57"/>
        <v>0</v>
      </c>
      <c r="CK154" s="21">
        <f t="shared" si="58"/>
        <v>0</v>
      </c>
      <c r="CL154" s="21">
        <f t="shared" si="59"/>
        <v>0</v>
      </c>
      <c r="CM154" s="21">
        <f t="shared" si="60"/>
        <v>1</v>
      </c>
      <c r="CN154" s="27" t="s">
        <v>170</v>
      </c>
      <c r="CO154" s="21">
        <f t="shared" si="61"/>
        <v>0</v>
      </c>
      <c r="CP154" s="21">
        <f t="shared" si="62"/>
        <v>1</v>
      </c>
      <c r="CQ154" s="21">
        <f t="shared" si="63"/>
        <v>0</v>
      </c>
      <c r="CR154" s="21">
        <f t="shared" si="64"/>
        <v>0</v>
      </c>
      <c r="CS154" s="21">
        <f t="shared" si="65"/>
        <v>0</v>
      </c>
      <c r="CT154" s="27" t="s">
        <v>136</v>
      </c>
      <c r="CU154" s="27" t="s">
        <v>136</v>
      </c>
      <c r="CV154" s="27" t="s">
        <v>139</v>
      </c>
      <c r="CW154" s="27" t="s">
        <v>136</v>
      </c>
      <c r="CX154" s="16">
        <f t="shared" si="66"/>
        <v>14</v>
      </c>
      <c r="CY154" s="29">
        <v>2.0</v>
      </c>
      <c r="CZ154" s="41" t="s">
        <v>136</v>
      </c>
      <c r="DA154" s="41" t="s">
        <v>139</v>
      </c>
      <c r="DB154" s="41" t="s">
        <v>136</v>
      </c>
      <c r="DC154" s="27" t="s">
        <v>136</v>
      </c>
      <c r="DD154" s="16">
        <f t="shared" si="67"/>
        <v>16</v>
      </c>
      <c r="DE154" s="29">
        <v>2.0</v>
      </c>
      <c r="DF154" s="27" t="s">
        <v>136</v>
      </c>
      <c r="DG154" s="27" t="s">
        <v>139</v>
      </c>
      <c r="DH154" s="27" t="s">
        <v>140</v>
      </c>
      <c r="DI154" s="27" t="s">
        <v>140</v>
      </c>
      <c r="DJ154" s="27" t="s">
        <v>138</v>
      </c>
      <c r="DK154" s="16">
        <f t="shared" si="68"/>
        <v>15</v>
      </c>
      <c r="DL154" s="29">
        <v>1.0</v>
      </c>
      <c r="DM154" s="27" t="s">
        <v>136</v>
      </c>
      <c r="DN154" s="27" t="s">
        <v>136</v>
      </c>
      <c r="DO154" s="27" t="s">
        <v>140</v>
      </c>
      <c r="DP154" s="27" t="s">
        <v>136</v>
      </c>
      <c r="DQ154" s="16">
        <f t="shared" si="69"/>
        <v>14</v>
      </c>
      <c r="DR154" s="27" t="s">
        <v>136</v>
      </c>
      <c r="DS154" s="29">
        <v>2.0</v>
      </c>
      <c r="DT154" s="27" t="s">
        <v>137</v>
      </c>
      <c r="DU154" s="27" t="s">
        <v>140</v>
      </c>
      <c r="DV154" s="27" t="s">
        <v>139</v>
      </c>
      <c r="DW154" s="25">
        <f t="shared" si="70"/>
        <v>12</v>
      </c>
      <c r="DX154" s="27" t="s">
        <v>139</v>
      </c>
      <c r="DY154" s="27" t="s">
        <v>136</v>
      </c>
      <c r="DZ154" s="27" t="s">
        <v>139</v>
      </c>
      <c r="EA154" s="27" t="s">
        <v>137</v>
      </c>
      <c r="EB154" s="27" t="s">
        <v>139</v>
      </c>
      <c r="EC154" s="21">
        <f t="shared" ref="EC154:EC157" si="85">DX154+DY154+DZ154+EA154+EB154</f>
        <v>13</v>
      </c>
      <c r="ED154" s="16">
        <f t="shared" si="71"/>
        <v>84</v>
      </c>
    </row>
    <row r="155" ht="15.75" customHeight="1">
      <c r="A155" s="36" t="s">
        <v>194</v>
      </c>
      <c r="B155" s="16">
        <f t="shared" si="1"/>
        <v>0</v>
      </c>
      <c r="C155" s="17" t="s">
        <v>37</v>
      </c>
      <c r="D155" s="35">
        <v>32.0</v>
      </c>
      <c r="E155" s="16">
        <f t="shared" si="2"/>
        <v>0</v>
      </c>
      <c r="F155" s="16">
        <f t="shared" si="72"/>
        <v>1</v>
      </c>
      <c r="G155" s="16">
        <f t="shared" si="3"/>
        <v>0</v>
      </c>
      <c r="H155" s="16">
        <f t="shared" si="4"/>
        <v>0</v>
      </c>
      <c r="I155" s="35" t="s">
        <v>126</v>
      </c>
      <c r="J155" s="16">
        <f t="shared" si="5"/>
        <v>0</v>
      </c>
      <c r="K155" s="16">
        <f t="shared" si="6"/>
        <v>1</v>
      </c>
      <c r="L155" s="16">
        <f t="shared" si="7"/>
        <v>0</v>
      </c>
      <c r="M155" s="16">
        <f t="shared" si="8"/>
        <v>0</v>
      </c>
      <c r="N155" s="16">
        <f t="shared" si="9"/>
        <v>0</v>
      </c>
      <c r="O155" s="36">
        <v>26000.0</v>
      </c>
      <c r="P155" s="21">
        <f t="shared" si="10"/>
        <v>0</v>
      </c>
      <c r="Q155" s="21">
        <f t="shared" si="11"/>
        <v>0</v>
      </c>
      <c r="R155" s="21">
        <f t="shared" si="12"/>
        <v>1</v>
      </c>
      <c r="S155" s="21">
        <f t="shared" si="13"/>
        <v>0</v>
      </c>
      <c r="T155" s="37" t="s">
        <v>127</v>
      </c>
      <c r="U155" s="21">
        <f t="shared" si="14"/>
        <v>1</v>
      </c>
      <c r="V155" s="37">
        <v>0.0</v>
      </c>
      <c r="W155" s="37">
        <v>0.0</v>
      </c>
      <c r="X155" s="37">
        <v>0.0</v>
      </c>
      <c r="Y155" s="36" t="s">
        <v>142</v>
      </c>
      <c r="Z155" s="21">
        <f t="shared" si="15"/>
        <v>0</v>
      </c>
      <c r="AA155" s="21">
        <f t="shared" si="16"/>
        <v>0</v>
      </c>
      <c r="AB155" s="21">
        <f t="shared" si="17"/>
        <v>0</v>
      </c>
      <c r="AC155" s="21">
        <f t="shared" si="18"/>
        <v>1</v>
      </c>
      <c r="AD155" s="21">
        <f t="shared" si="19"/>
        <v>0</v>
      </c>
      <c r="AE155" s="36" t="s">
        <v>153</v>
      </c>
      <c r="AF155" s="21">
        <f t="shared" si="20"/>
        <v>0</v>
      </c>
      <c r="AG155" s="21">
        <f t="shared" si="21"/>
        <v>0</v>
      </c>
      <c r="AH155" s="21">
        <f t="shared" si="22"/>
        <v>0</v>
      </c>
      <c r="AI155" s="21">
        <f t="shared" si="23"/>
        <v>1</v>
      </c>
      <c r="AJ155" s="27" t="s">
        <v>191</v>
      </c>
      <c r="AK155" s="21">
        <f t="shared" si="24"/>
        <v>0</v>
      </c>
      <c r="AL155" s="21">
        <f t="shared" si="25"/>
        <v>0</v>
      </c>
      <c r="AM155" s="21">
        <f t="shared" si="26"/>
        <v>0</v>
      </c>
      <c r="AN155" s="21">
        <f t="shared" si="27"/>
        <v>1</v>
      </c>
      <c r="AO155" s="27" t="s">
        <v>39</v>
      </c>
      <c r="AP155" s="21">
        <f t="shared" si="28"/>
        <v>0</v>
      </c>
      <c r="AQ155" s="21">
        <f t="shared" si="29"/>
        <v>0</v>
      </c>
      <c r="AR155" s="21">
        <f t="shared" si="30"/>
        <v>1</v>
      </c>
      <c r="AS155" s="21">
        <f t="shared" si="31"/>
        <v>0</v>
      </c>
      <c r="AT155" s="21">
        <f t="shared" si="32"/>
        <v>0</v>
      </c>
      <c r="AU155" s="21">
        <f t="shared" si="73"/>
        <v>0</v>
      </c>
      <c r="AV155" s="27" t="s">
        <v>130</v>
      </c>
      <c r="AW155" s="21">
        <f t="shared" si="33"/>
        <v>1</v>
      </c>
      <c r="AX155" s="21">
        <f t="shared" si="34"/>
        <v>0</v>
      </c>
      <c r="AY155" s="21">
        <f t="shared" si="35"/>
        <v>0</v>
      </c>
      <c r="AZ155" s="21">
        <f t="shared" si="36"/>
        <v>0</v>
      </c>
      <c r="BA155" s="27" t="s">
        <v>175</v>
      </c>
      <c r="BB155" s="21">
        <f t="shared" si="37"/>
        <v>0</v>
      </c>
      <c r="BC155" s="21">
        <f t="shared" si="38"/>
        <v>0</v>
      </c>
      <c r="BD155" s="21">
        <f t="shared" si="39"/>
        <v>0</v>
      </c>
      <c r="BE155" s="21">
        <f t="shared" si="40"/>
        <v>1</v>
      </c>
      <c r="BF155" s="27" t="s">
        <v>150</v>
      </c>
      <c r="BG155" s="21">
        <f t="shared" si="41"/>
        <v>0</v>
      </c>
      <c r="BH155" s="21">
        <f t="shared" si="42"/>
        <v>0</v>
      </c>
      <c r="BI155" s="21">
        <f t="shared" si="43"/>
        <v>1</v>
      </c>
      <c r="BJ155" s="29">
        <v>800.0</v>
      </c>
      <c r="BK155" s="21">
        <f t="shared" si="44"/>
        <v>1</v>
      </c>
      <c r="BL155" s="21">
        <f t="shared" si="45"/>
        <v>0</v>
      </c>
      <c r="BM155" s="21">
        <f t="shared" si="46"/>
        <v>0</v>
      </c>
      <c r="BN155" s="29" t="s">
        <v>132</v>
      </c>
      <c r="BO155" s="21">
        <f t="shared" si="47"/>
        <v>0</v>
      </c>
      <c r="BP155" s="21">
        <f t="shared" si="48"/>
        <v>0</v>
      </c>
      <c r="BQ155" s="21">
        <f t="shared" si="49"/>
        <v>1</v>
      </c>
      <c r="BR155" s="21">
        <f t="shared" si="50"/>
        <v>0</v>
      </c>
      <c r="BS155" s="21">
        <f t="shared" si="51"/>
        <v>0</v>
      </c>
      <c r="BT155" s="29">
        <v>1.0</v>
      </c>
      <c r="BU155" s="29">
        <v>0.0</v>
      </c>
      <c r="BV155" s="29">
        <v>0.0</v>
      </c>
      <c r="BW155" s="29">
        <v>0.0</v>
      </c>
      <c r="BX155" s="29">
        <v>0.0</v>
      </c>
      <c r="BY155" s="29">
        <v>0.0</v>
      </c>
      <c r="BZ155" s="29">
        <v>0.0</v>
      </c>
      <c r="CA155" s="29">
        <v>0.0</v>
      </c>
      <c r="CB155" s="29">
        <v>1.0</v>
      </c>
      <c r="CC155" s="27" t="s">
        <v>164</v>
      </c>
      <c r="CD155" s="21">
        <f t="shared" si="52"/>
        <v>0</v>
      </c>
      <c r="CE155" s="21">
        <f t="shared" si="53"/>
        <v>0</v>
      </c>
      <c r="CF155" s="21">
        <f t="shared" si="54"/>
        <v>1</v>
      </c>
      <c r="CG155" s="21">
        <f t="shared" si="55"/>
        <v>0</v>
      </c>
      <c r="CH155" s="21">
        <f t="shared" si="56"/>
        <v>0</v>
      </c>
      <c r="CI155" s="27" t="s">
        <v>80</v>
      </c>
      <c r="CJ155" s="21">
        <f t="shared" si="57"/>
        <v>1</v>
      </c>
      <c r="CK155" s="21">
        <f t="shared" si="58"/>
        <v>0</v>
      </c>
      <c r="CL155" s="21">
        <f t="shared" si="59"/>
        <v>0</v>
      </c>
      <c r="CM155" s="21">
        <f t="shared" si="60"/>
        <v>0</v>
      </c>
      <c r="CN155" s="27" t="s">
        <v>170</v>
      </c>
      <c r="CO155" s="21">
        <f t="shared" si="61"/>
        <v>0</v>
      </c>
      <c r="CP155" s="21">
        <f t="shared" si="62"/>
        <v>1</v>
      </c>
      <c r="CQ155" s="21">
        <f t="shared" si="63"/>
        <v>0</v>
      </c>
      <c r="CR155" s="21">
        <f t="shared" si="64"/>
        <v>0</v>
      </c>
      <c r="CS155" s="21">
        <f t="shared" si="65"/>
        <v>0</v>
      </c>
      <c r="CT155" s="29">
        <v>3.0</v>
      </c>
      <c r="CU155" s="29">
        <v>5.0</v>
      </c>
      <c r="CV155" s="27" t="s">
        <v>136</v>
      </c>
      <c r="CW155" s="29">
        <v>3.0</v>
      </c>
      <c r="CX155" s="16">
        <f t="shared" si="66"/>
        <v>15</v>
      </c>
      <c r="CY155" s="27" t="s">
        <v>139</v>
      </c>
      <c r="CZ155" s="41" t="s">
        <v>139</v>
      </c>
      <c r="DA155" s="31">
        <v>3.0</v>
      </c>
      <c r="DB155" s="41" t="s">
        <v>139</v>
      </c>
      <c r="DC155" s="27" t="s">
        <v>139</v>
      </c>
      <c r="DD155" s="16">
        <f t="shared" si="67"/>
        <v>11</v>
      </c>
      <c r="DE155" s="27" t="s">
        <v>140</v>
      </c>
      <c r="DF155" s="27" t="s">
        <v>137</v>
      </c>
      <c r="DG155" s="27" t="s">
        <v>139</v>
      </c>
      <c r="DH155" s="29">
        <v>1.0</v>
      </c>
      <c r="DI155" s="27" t="s">
        <v>136</v>
      </c>
      <c r="DJ155" s="27">
        <v>4.0</v>
      </c>
      <c r="DK155" s="16">
        <f t="shared" si="68"/>
        <v>15</v>
      </c>
      <c r="DL155" s="29">
        <v>2.0</v>
      </c>
      <c r="DM155" s="27" t="s">
        <v>140</v>
      </c>
      <c r="DN155" s="29">
        <v>2.0</v>
      </c>
      <c r="DO155" s="36">
        <v>3.0</v>
      </c>
      <c r="DP155" s="27" t="s">
        <v>140</v>
      </c>
      <c r="DQ155" s="16">
        <f t="shared" si="69"/>
        <v>9</v>
      </c>
      <c r="DR155" s="27" t="s">
        <v>138</v>
      </c>
      <c r="DS155" s="27" t="s">
        <v>136</v>
      </c>
      <c r="DT155" s="27" t="s">
        <v>139</v>
      </c>
      <c r="DU155" s="29">
        <v>5.0</v>
      </c>
      <c r="DV155" s="27" t="s">
        <v>139</v>
      </c>
      <c r="DW155" s="25">
        <f t="shared" si="70"/>
        <v>18</v>
      </c>
      <c r="DX155" s="29">
        <v>2.0</v>
      </c>
      <c r="DY155" s="27" t="s">
        <v>136</v>
      </c>
      <c r="DZ155" s="27" t="s">
        <v>139</v>
      </c>
      <c r="EA155" s="29">
        <v>2.0</v>
      </c>
      <c r="EB155" s="29">
        <v>3.0</v>
      </c>
      <c r="EC155" s="21">
        <f t="shared" si="85"/>
        <v>13</v>
      </c>
      <c r="ED155" s="16">
        <f t="shared" si="71"/>
        <v>81</v>
      </c>
    </row>
    <row r="156" ht="15.75" customHeight="1">
      <c r="A156" s="36" t="s">
        <v>194</v>
      </c>
      <c r="B156" s="16">
        <f t="shared" si="1"/>
        <v>0</v>
      </c>
      <c r="C156" s="17" t="s">
        <v>37</v>
      </c>
      <c r="D156" s="35">
        <v>25.0</v>
      </c>
      <c r="E156" s="16">
        <f t="shared" si="2"/>
        <v>0</v>
      </c>
      <c r="F156" s="16">
        <f t="shared" si="72"/>
        <v>1</v>
      </c>
      <c r="G156" s="16">
        <f t="shared" si="3"/>
        <v>0</v>
      </c>
      <c r="H156" s="16">
        <f t="shared" si="4"/>
        <v>0</v>
      </c>
      <c r="I156" s="35" t="s">
        <v>11</v>
      </c>
      <c r="J156" s="16">
        <f t="shared" si="5"/>
        <v>0</v>
      </c>
      <c r="K156" s="16">
        <f t="shared" si="6"/>
        <v>0</v>
      </c>
      <c r="L156" s="16">
        <f t="shared" si="7"/>
        <v>1</v>
      </c>
      <c r="M156" s="16">
        <f t="shared" si="8"/>
        <v>0</v>
      </c>
      <c r="N156" s="16">
        <f t="shared" si="9"/>
        <v>0</v>
      </c>
      <c r="O156" s="36">
        <v>17000.0</v>
      </c>
      <c r="P156" s="21">
        <f t="shared" si="10"/>
        <v>0</v>
      </c>
      <c r="Q156" s="21">
        <f t="shared" si="11"/>
        <v>1</v>
      </c>
      <c r="R156" s="21">
        <f t="shared" si="12"/>
        <v>0</v>
      </c>
      <c r="S156" s="21">
        <f t="shared" si="13"/>
        <v>0</v>
      </c>
      <c r="T156" s="37" t="s">
        <v>127</v>
      </c>
      <c r="U156" s="21">
        <f t="shared" si="14"/>
        <v>1</v>
      </c>
      <c r="V156" s="37">
        <v>0.0</v>
      </c>
      <c r="W156" s="37">
        <v>0.0</v>
      </c>
      <c r="X156" s="37">
        <v>0.0</v>
      </c>
      <c r="Y156" s="36" t="s">
        <v>142</v>
      </c>
      <c r="Z156" s="21">
        <f t="shared" si="15"/>
        <v>0</v>
      </c>
      <c r="AA156" s="21">
        <f t="shared" si="16"/>
        <v>0</v>
      </c>
      <c r="AB156" s="21">
        <f t="shared" si="17"/>
        <v>0</v>
      </c>
      <c r="AC156" s="21">
        <f t="shared" si="18"/>
        <v>1</v>
      </c>
      <c r="AD156" s="21">
        <f t="shared" si="19"/>
        <v>0</v>
      </c>
      <c r="AE156" s="36" t="s">
        <v>153</v>
      </c>
      <c r="AF156" s="21">
        <f t="shared" si="20"/>
        <v>0</v>
      </c>
      <c r="AG156" s="21">
        <f t="shared" si="21"/>
        <v>0</v>
      </c>
      <c r="AH156" s="21">
        <f t="shared" si="22"/>
        <v>0</v>
      </c>
      <c r="AI156" s="21">
        <f t="shared" si="23"/>
        <v>1</v>
      </c>
      <c r="AJ156" s="27" t="s">
        <v>128</v>
      </c>
      <c r="AK156" s="21">
        <f t="shared" si="24"/>
        <v>1</v>
      </c>
      <c r="AL156" s="21">
        <f t="shared" si="25"/>
        <v>0</v>
      </c>
      <c r="AM156" s="21">
        <f t="shared" si="26"/>
        <v>0</v>
      </c>
      <c r="AN156" s="21">
        <f t="shared" si="27"/>
        <v>0</v>
      </c>
      <c r="AO156" s="27" t="s">
        <v>172</v>
      </c>
      <c r="AP156" s="21">
        <f t="shared" si="28"/>
        <v>0</v>
      </c>
      <c r="AQ156" s="21">
        <f t="shared" si="29"/>
        <v>0</v>
      </c>
      <c r="AR156" s="21">
        <f t="shared" si="30"/>
        <v>0</v>
      </c>
      <c r="AS156" s="21">
        <f t="shared" si="31"/>
        <v>0</v>
      </c>
      <c r="AT156" s="21">
        <f t="shared" si="32"/>
        <v>0</v>
      </c>
      <c r="AU156" s="21">
        <f t="shared" si="73"/>
        <v>1</v>
      </c>
      <c r="AV156" s="27" t="s">
        <v>197</v>
      </c>
      <c r="AW156" s="21">
        <f t="shared" si="33"/>
        <v>0</v>
      </c>
      <c r="AX156" s="21">
        <f t="shared" si="34"/>
        <v>0</v>
      </c>
      <c r="AY156" s="21">
        <f t="shared" si="35"/>
        <v>0</v>
      </c>
      <c r="AZ156" s="21">
        <f t="shared" si="36"/>
        <v>1</v>
      </c>
      <c r="BA156" s="27" t="s">
        <v>182</v>
      </c>
      <c r="BB156" s="21">
        <f t="shared" si="37"/>
        <v>0</v>
      </c>
      <c r="BC156" s="21">
        <f t="shared" si="38"/>
        <v>0</v>
      </c>
      <c r="BD156" s="21">
        <f t="shared" si="39"/>
        <v>1</v>
      </c>
      <c r="BE156" s="21">
        <f t="shared" si="40"/>
        <v>0</v>
      </c>
      <c r="BF156" s="27" t="s">
        <v>138</v>
      </c>
      <c r="BG156" s="21">
        <f t="shared" si="41"/>
        <v>0</v>
      </c>
      <c r="BH156" s="21">
        <f t="shared" si="42"/>
        <v>0</v>
      </c>
      <c r="BI156" s="21">
        <f t="shared" si="43"/>
        <v>1</v>
      </c>
      <c r="BJ156" s="29">
        <v>1500.0</v>
      </c>
      <c r="BK156" s="21">
        <f t="shared" si="44"/>
        <v>0</v>
      </c>
      <c r="BL156" s="21">
        <f t="shared" si="45"/>
        <v>1</v>
      </c>
      <c r="BM156" s="21">
        <f t="shared" si="46"/>
        <v>0</v>
      </c>
      <c r="BN156" s="27" t="s">
        <v>151</v>
      </c>
      <c r="BO156" s="21">
        <f t="shared" si="47"/>
        <v>0</v>
      </c>
      <c r="BP156" s="21">
        <f t="shared" si="48"/>
        <v>1</v>
      </c>
      <c r="BQ156" s="21">
        <f t="shared" si="49"/>
        <v>0</v>
      </c>
      <c r="BR156" s="21">
        <f t="shared" si="50"/>
        <v>0</v>
      </c>
      <c r="BS156" s="21">
        <f t="shared" si="51"/>
        <v>0</v>
      </c>
      <c r="BT156" s="29">
        <v>0.0</v>
      </c>
      <c r="BU156" s="29">
        <v>0.0</v>
      </c>
      <c r="BV156" s="29">
        <v>0.0</v>
      </c>
      <c r="BW156" s="29">
        <v>1.0</v>
      </c>
      <c r="BX156" s="29">
        <v>0.0</v>
      </c>
      <c r="BY156" s="29">
        <v>1.0</v>
      </c>
      <c r="BZ156" s="29">
        <v>1.0</v>
      </c>
      <c r="CA156" s="29">
        <v>1.0</v>
      </c>
      <c r="CB156" s="29">
        <v>1.0</v>
      </c>
      <c r="CC156" s="27" t="s">
        <v>168</v>
      </c>
      <c r="CD156" s="21">
        <f t="shared" si="52"/>
        <v>1</v>
      </c>
      <c r="CE156" s="21">
        <f t="shared" si="53"/>
        <v>0</v>
      </c>
      <c r="CF156" s="21">
        <f t="shared" si="54"/>
        <v>0</v>
      </c>
      <c r="CG156" s="21">
        <f t="shared" si="55"/>
        <v>0</v>
      </c>
      <c r="CH156" s="21">
        <f t="shared" si="56"/>
        <v>0</v>
      </c>
      <c r="CI156" s="27" t="s">
        <v>157</v>
      </c>
      <c r="CJ156" s="21">
        <f t="shared" si="57"/>
        <v>0</v>
      </c>
      <c r="CK156" s="21">
        <f t="shared" si="58"/>
        <v>1</v>
      </c>
      <c r="CL156" s="21">
        <f t="shared" si="59"/>
        <v>0</v>
      </c>
      <c r="CM156" s="21">
        <f t="shared" si="60"/>
        <v>0</v>
      </c>
      <c r="CN156" s="27" t="s">
        <v>173</v>
      </c>
      <c r="CO156" s="21">
        <f t="shared" si="61"/>
        <v>0</v>
      </c>
      <c r="CP156" s="21">
        <f t="shared" si="62"/>
        <v>0</v>
      </c>
      <c r="CQ156" s="21">
        <f t="shared" si="63"/>
        <v>1</v>
      </c>
      <c r="CR156" s="21">
        <f t="shared" si="64"/>
        <v>0</v>
      </c>
      <c r="CS156" s="21">
        <f t="shared" si="65"/>
        <v>0</v>
      </c>
      <c r="CT156" s="27" t="s">
        <v>136</v>
      </c>
      <c r="CU156" s="27" t="s">
        <v>137</v>
      </c>
      <c r="CV156" s="27" t="s">
        <v>139</v>
      </c>
      <c r="CW156" s="27" t="s">
        <v>136</v>
      </c>
      <c r="CX156" s="16">
        <f t="shared" si="66"/>
        <v>13</v>
      </c>
      <c r="CY156" s="27" t="s">
        <v>136</v>
      </c>
      <c r="CZ156" s="41" t="s">
        <v>137</v>
      </c>
      <c r="DA156" s="41" t="s">
        <v>139</v>
      </c>
      <c r="DB156" s="41" t="s">
        <v>136</v>
      </c>
      <c r="DC156" s="29">
        <v>3.0</v>
      </c>
      <c r="DD156" s="16">
        <f t="shared" si="67"/>
        <v>16</v>
      </c>
      <c r="DE156" s="29">
        <v>2.0</v>
      </c>
      <c r="DF156" s="27" t="s">
        <v>139</v>
      </c>
      <c r="DG156" s="27" t="s">
        <v>139</v>
      </c>
      <c r="DH156" s="27" t="s">
        <v>139</v>
      </c>
      <c r="DI156" s="27" t="s">
        <v>136</v>
      </c>
      <c r="DJ156" s="27" t="s">
        <v>139</v>
      </c>
      <c r="DK156" s="16">
        <f t="shared" si="68"/>
        <v>14</v>
      </c>
      <c r="DL156" s="27" t="s">
        <v>139</v>
      </c>
      <c r="DM156" s="27" t="s">
        <v>138</v>
      </c>
      <c r="DN156" s="27" t="s">
        <v>136</v>
      </c>
      <c r="DO156" s="27" t="s">
        <v>138</v>
      </c>
      <c r="DP156" s="27" t="s">
        <v>136</v>
      </c>
      <c r="DQ156" s="16">
        <f t="shared" si="69"/>
        <v>20</v>
      </c>
      <c r="DR156" s="27" t="s">
        <v>136</v>
      </c>
      <c r="DS156" s="27" t="s">
        <v>139</v>
      </c>
      <c r="DT156" s="27" t="s">
        <v>137</v>
      </c>
      <c r="DU156" s="27" t="s">
        <v>139</v>
      </c>
      <c r="DV156" s="29">
        <v>1.0</v>
      </c>
      <c r="DW156" s="25">
        <f t="shared" si="70"/>
        <v>12</v>
      </c>
      <c r="DX156" s="27" t="s">
        <v>136</v>
      </c>
      <c r="DY156" s="27" t="s">
        <v>138</v>
      </c>
      <c r="DZ156" s="29">
        <v>3.0</v>
      </c>
      <c r="EA156" s="29">
        <v>2.0</v>
      </c>
      <c r="EB156" s="29">
        <v>4.0</v>
      </c>
      <c r="EC156" s="21">
        <f t="shared" si="85"/>
        <v>18</v>
      </c>
      <c r="ED156" s="16">
        <f t="shared" si="71"/>
        <v>93</v>
      </c>
    </row>
    <row r="157" ht="15.75" customHeight="1">
      <c r="A157" s="36" t="s">
        <v>194</v>
      </c>
      <c r="B157" s="16">
        <f t="shared" si="1"/>
        <v>0</v>
      </c>
      <c r="C157" s="17" t="s">
        <v>37</v>
      </c>
      <c r="D157" s="35">
        <v>48.0</v>
      </c>
      <c r="E157" s="16">
        <f t="shared" si="2"/>
        <v>0</v>
      </c>
      <c r="F157" s="16">
        <f t="shared" si="72"/>
        <v>0</v>
      </c>
      <c r="G157" s="16">
        <f t="shared" si="3"/>
        <v>1</v>
      </c>
      <c r="H157" s="16">
        <f t="shared" si="4"/>
        <v>0</v>
      </c>
      <c r="I157" s="35" t="s">
        <v>148</v>
      </c>
      <c r="J157" s="16">
        <f t="shared" si="5"/>
        <v>1</v>
      </c>
      <c r="K157" s="16">
        <f t="shared" si="6"/>
        <v>0</v>
      </c>
      <c r="L157" s="16">
        <f t="shared" si="7"/>
        <v>0</v>
      </c>
      <c r="M157" s="16">
        <f t="shared" si="8"/>
        <v>0</v>
      </c>
      <c r="N157" s="16">
        <f t="shared" si="9"/>
        <v>0</v>
      </c>
      <c r="O157" s="36">
        <v>32000.0</v>
      </c>
      <c r="P157" s="21">
        <f t="shared" si="10"/>
        <v>0</v>
      </c>
      <c r="Q157" s="21">
        <f t="shared" si="11"/>
        <v>0</v>
      </c>
      <c r="R157" s="21">
        <f t="shared" si="12"/>
        <v>1</v>
      </c>
      <c r="S157" s="21">
        <f t="shared" si="13"/>
        <v>0</v>
      </c>
      <c r="T157" s="37" t="s">
        <v>127</v>
      </c>
      <c r="U157" s="21">
        <f t="shared" si="14"/>
        <v>1</v>
      </c>
      <c r="V157" s="37">
        <v>0.0</v>
      </c>
      <c r="W157" s="37">
        <v>0.0</v>
      </c>
      <c r="X157" s="37">
        <v>0.0</v>
      </c>
      <c r="Y157" s="36" t="s">
        <v>142</v>
      </c>
      <c r="Z157" s="21">
        <f t="shared" si="15"/>
        <v>0</v>
      </c>
      <c r="AA157" s="21">
        <f t="shared" si="16"/>
        <v>0</v>
      </c>
      <c r="AB157" s="21">
        <f t="shared" si="17"/>
        <v>0</v>
      </c>
      <c r="AC157" s="21">
        <f t="shared" si="18"/>
        <v>1</v>
      </c>
      <c r="AD157" s="21">
        <f t="shared" si="19"/>
        <v>0</v>
      </c>
      <c r="AE157" s="36" t="s">
        <v>153</v>
      </c>
      <c r="AF157" s="21">
        <f t="shared" si="20"/>
        <v>0</v>
      </c>
      <c r="AG157" s="21">
        <f t="shared" si="21"/>
        <v>0</v>
      </c>
      <c r="AH157" s="21">
        <f t="shared" si="22"/>
        <v>0</v>
      </c>
      <c r="AI157" s="21">
        <f t="shared" si="23"/>
        <v>1</v>
      </c>
      <c r="AJ157" s="27" t="s">
        <v>129</v>
      </c>
      <c r="AK157" s="21">
        <f t="shared" si="24"/>
        <v>0</v>
      </c>
      <c r="AL157" s="21">
        <f t="shared" si="25"/>
        <v>1</v>
      </c>
      <c r="AM157" s="21">
        <f t="shared" si="26"/>
        <v>0</v>
      </c>
      <c r="AN157" s="21">
        <f t="shared" si="27"/>
        <v>0</v>
      </c>
      <c r="AO157" s="27" t="s">
        <v>37</v>
      </c>
      <c r="AP157" s="21">
        <f t="shared" si="28"/>
        <v>1</v>
      </c>
      <c r="AQ157" s="21">
        <f t="shared" si="29"/>
        <v>0</v>
      </c>
      <c r="AR157" s="21">
        <f t="shared" si="30"/>
        <v>0</v>
      </c>
      <c r="AS157" s="21">
        <f t="shared" si="31"/>
        <v>0</v>
      </c>
      <c r="AT157" s="21">
        <f t="shared" si="32"/>
        <v>0</v>
      </c>
      <c r="AU157" s="21">
        <f t="shared" si="73"/>
        <v>0</v>
      </c>
      <c r="AV157" s="27" t="s">
        <v>130</v>
      </c>
      <c r="AW157" s="21">
        <f t="shared" si="33"/>
        <v>1</v>
      </c>
      <c r="AX157" s="21">
        <f t="shared" si="34"/>
        <v>0</v>
      </c>
      <c r="AY157" s="21">
        <f t="shared" si="35"/>
        <v>0</v>
      </c>
      <c r="AZ157" s="21">
        <f t="shared" si="36"/>
        <v>0</v>
      </c>
      <c r="BA157" s="27" t="s">
        <v>131</v>
      </c>
      <c r="BB157" s="21">
        <f t="shared" si="37"/>
        <v>1</v>
      </c>
      <c r="BC157" s="21">
        <f t="shared" si="38"/>
        <v>0</v>
      </c>
      <c r="BD157" s="21">
        <f t="shared" si="39"/>
        <v>0</v>
      </c>
      <c r="BE157" s="21">
        <f t="shared" si="40"/>
        <v>0</v>
      </c>
      <c r="BF157" s="27">
        <v>5.0</v>
      </c>
      <c r="BG157" s="21">
        <f t="shared" si="41"/>
        <v>0</v>
      </c>
      <c r="BH157" s="21">
        <f t="shared" si="42"/>
        <v>1</v>
      </c>
      <c r="BI157" s="21">
        <f t="shared" si="43"/>
        <v>0</v>
      </c>
      <c r="BJ157" s="29">
        <v>800.0</v>
      </c>
      <c r="BK157" s="21">
        <f t="shared" si="44"/>
        <v>1</v>
      </c>
      <c r="BL157" s="21">
        <f t="shared" si="45"/>
        <v>0</v>
      </c>
      <c r="BM157" s="21">
        <f t="shared" si="46"/>
        <v>0</v>
      </c>
      <c r="BN157" s="29" t="s">
        <v>132</v>
      </c>
      <c r="BO157" s="21">
        <f t="shared" si="47"/>
        <v>0</v>
      </c>
      <c r="BP157" s="21">
        <f t="shared" si="48"/>
        <v>0</v>
      </c>
      <c r="BQ157" s="21">
        <f t="shared" si="49"/>
        <v>1</v>
      </c>
      <c r="BR157" s="21">
        <f t="shared" si="50"/>
        <v>0</v>
      </c>
      <c r="BS157" s="21">
        <f t="shared" si="51"/>
        <v>0</v>
      </c>
      <c r="BT157" s="29">
        <v>1.0</v>
      </c>
      <c r="BU157" s="29">
        <v>0.0</v>
      </c>
      <c r="BV157" s="29">
        <v>1.0</v>
      </c>
      <c r="BW157" s="29">
        <v>0.0</v>
      </c>
      <c r="BX157" s="29">
        <v>0.0</v>
      </c>
      <c r="BY157" s="29">
        <v>0.0</v>
      </c>
      <c r="BZ157" s="29">
        <v>1.0</v>
      </c>
      <c r="CA157" s="29">
        <v>0.0</v>
      </c>
      <c r="CB157" s="29">
        <v>1.0</v>
      </c>
      <c r="CC157" s="27" t="s">
        <v>164</v>
      </c>
      <c r="CD157" s="21">
        <f t="shared" si="52"/>
        <v>0</v>
      </c>
      <c r="CE157" s="21">
        <f t="shared" si="53"/>
        <v>0</v>
      </c>
      <c r="CF157" s="21">
        <f t="shared" si="54"/>
        <v>1</v>
      </c>
      <c r="CG157" s="21">
        <f t="shared" si="55"/>
        <v>0</v>
      </c>
      <c r="CH157" s="21">
        <f t="shared" si="56"/>
        <v>0</v>
      </c>
      <c r="CI157" s="27" t="s">
        <v>80</v>
      </c>
      <c r="CJ157" s="21">
        <f t="shared" si="57"/>
        <v>1</v>
      </c>
      <c r="CK157" s="21">
        <f t="shared" si="58"/>
        <v>0</v>
      </c>
      <c r="CL157" s="21">
        <f t="shared" si="59"/>
        <v>0</v>
      </c>
      <c r="CM157" s="21">
        <f t="shared" si="60"/>
        <v>0</v>
      </c>
      <c r="CN157" s="27" t="s">
        <v>170</v>
      </c>
      <c r="CO157" s="21">
        <f t="shared" si="61"/>
        <v>0</v>
      </c>
      <c r="CP157" s="21">
        <f t="shared" si="62"/>
        <v>1</v>
      </c>
      <c r="CQ157" s="21">
        <f t="shared" si="63"/>
        <v>0</v>
      </c>
      <c r="CR157" s="21">
        <f t="shared" si="64"/>
        <v>0</v>
      </c>
      <c r="CS157" s="21">
        <f t="shared" si="65"/>
        <v>0</v>
      </c>
      <c r="CT157" s="29">
        <v>4.0</v>
      </c>
      <c r="CU157" s="27" t="s">
        <v>138</v>
      </c>
      <c r="CV157" s="27" t="s">
        <v>139</v>
      </c>
      <c r="CW157" s="27" t="s">
        <v>136</v>
      </c>
      <c r="CX157" s="16">
        <f t="shared" si="66"/>
        <v>15</v>
      </c>
      <c r="CY157" s="27" t="s">
        <v>139</v>
      </c>
      <c r="CZ157" s="31">
        <v>1.0</v>
      </c>
      <c r="DA157" s="41" t="s">
        <v>139</v>
      </c>
      <c r="DB157" s="41" t="s">
        <v>136</v>
      </c>
      <c r="DC157" s="29">
        <v>2.0</v>
      </c>
      <c r="DD157" s="16">
        <f t="shared" si="67"/>
        <v>11</v>
      </c>
      <c r="DE157" s="27" t="s">
        <v>140</v>
      </c>
      <c r="DF157" s="27" t="s">
        <v>139</v>
      </c>
      <c r="DG157" s="29">
        <v>2.0</v>
      </c>
      <c r="DH157" s="27">
        <v>5.0</v>
      </c>
      <c r="DI157" s="27" t="s">
        <v>137</v>
      </c>
      <c r="DJ157" s="29">
        <v>1.0</v>
      </c>
      <c r="DK157" s="16">
        <f t="shared" si="68"/>
        <v>14</v>
      </c>
      <c r="DL157" s="29">
        <v>2.0</v>
      </c>
      <c r="DM157" s="27" t="s">
        <v>136</v>
      </c>
      <c r="DN157" s="29">
        <v>1.0</v>
      </c>
      <c r="DO157" s="27" t="s">
        <v>136</v>
      </c>
      <c r="DP157" s="27" t="s">
        <v>140</v>
      </c>
      <c r="DQ157" s="16">
        <f t="shared" si="69"/>
        <v>12</v>
      </c>
      <c r="DR157" s="27" t="s">
        <v>136</v>
      </c>
      <c r="DS157" s="29">
        <v>5.0</v>
      </c>
      <c r="DT157" s="29">
        <v>4.0</v>
      </c>
      <c r="DU157" s="29">
        <v>3.0</v>
      </c>
      <c r="DV157" s="27" t="s">
        <v>139</v>
      </c>
      <c r="DW157" s="25">
        <f t="shared" si="70"/>
        <v>18</v>
      </c>
      <c r="DX157" s="27" t="s">
        <v>139</v>
      </c>
      <c r="DY157" s="27" t="s">
        <v>136</v>
      </c>
      <c r="DZ157" s="27" t="s">
        <v>136</v>
      </c>
      <c r="EA157" s="27" t="s">
        <v>139</v>
      </c>
      <c r="EB157" s="27" t="s">
        <v>139</v>
      </c>
      <c r="EC157" s="21">
        <f t="shared" si="85"/>
        <v>14</v>
      </c>
      <c r="ED157" s="16">
        <f t="shared" si="71"/>
        <v>84</v>
      </c>
    </row>
    <row r="158" ht="15.75" customHeight="1">
      <c r="A158" s="36" t="s">
        <v>194</v>
      </c>
      <c r="B158" s="16">
        <f t="shared" si="1"/>
        <v>0</v>
      </c>
      <c r="C158" s="17" t="s">
        <v>37</v>
      </c>
      <c r="D158" s="35">
        <v>57.0</v>
      </c>
      <c r="E158" s="16">
        <f t="shared" si="2"/>
        <v>0</v>
      </c>
      <c r="F158" s="16">
        <f t="shared" si="72"/>
        <v>0</v>
      </c>
      <c r="G158" s="16">
        <f t="shared" si="3"/>
        <v>1</v>
      </c>
      <c r="H158" s="16">
        <f t="shared" si="4"/>
        <v>0</v>
      </c>
      <c r="I158" s="35" t="s">
        <v>126</v>
      </c>
      <c r="J158" s="16">
        <f t="shared" si="5"/>
        <v>0</v>
      </c>
      <c r="K158" s="16">
        <f t="shared" si="6"/>
        <v>1</v>
      </c>
      <c r="L158" s="16">
        <f t="shared" si="7"/>
        <v>0</v>
      </c>
      <c r="M158" s="16">
        <f t="shared" si="8"/>
        <v>0</v>
      </c>
      <c r="N158" s="16">
        <f t="shared" si="9"/>
        <v>0</v>
      </c>
      <c r="O158" s="36">
        <v>22000.0</v>
      </c>
      <c r="P158" s="21">
        <f t="shared" si="10"/>
        <v>0</v>
      </c>
      <c r="Q158" s="21">
        <f t="shared" si="11"/>
        <v>1</v>
      </c>
      <c r="R158" s="21">
        <f t="shared" si="12"/>
        <v>0</v>
      </c>
      <c r="S158" s="21">
        <f t="shared" si="13"/>
        <v>0</v>
      </c>
      <c r="T158" s="37" t="s">
        <v>127</v>
      </c>
      <c r="U158" s="21">
        <f t="shared" si="14"/>
        <v>1</v>
      </c>
      <c r="V158" s="37">
        <v>0.0</v>
      </c>
      <c r="W158" s="37">
        <v>0.0</v>
      </c>
      <c r="X158" s="37">
        <v>0.0</v>
      </c>
      <c r="Y158" s="36" t="s">
        <v>142</v>
      </c>
      <c r="Z158" s="21">
        <f t="shared" si="15"/>
        <v>0</v>
      </c>
      <c r="AA158" s="21">
        <f t="shared" si="16"/>
        <v>0</v>
      </c>
      <c r="AB158" s="21">
        <f t="shared" si="17"/>
        <v>0</v>
      </c>
      <c r="AC158" s="21">
        <f t="shared" si="18"/>
        <v>1</v>
      </c>
      <c r="AD158" s="21">
        <f t="shared" si="19"/>
        <v>0</v>
      </c>
      <c r="AE158" s="36" t="s">
        <v>31</v>
      </c>
      <c r="AF158" s="21">
        <f t="shared" si="20"/>
        <v>1</v>
      </c>
      <c r="AG158" s="21">
        <f t="shared" si="21"/>
        <v>0</v>
      </c>
      <c r="AH158" s="21">
        <f t="shared" si="22"/>
        <v>0</v>
      </c>
      <c r="AI158" s="21">
        <f t="shared" si="23"/>
        <v>0</v>
      </c>
      <c r="AJ158" s="36" t="s">
        <v>171</v>
      </c>
      <c r="AK158" s="21">
        <f t="shared" si="24"/>
        <v>0</v>
      </c>
      <c r="AL158" s="21">
        <f t="shared" si="25"/>
        <v>0</v>
      </c>
      <c r="AM158" s="21">
        <f t="shared" si="26"/>
        <v>0</v>
      </c>
      <c r="AN158" s="21">
        <f t="shared" si="27"/>
        <v>1</v>
      </c>
      <c r="AO158" s="27" t="s">
        <v>37</v>
      </c>
      <c r="AP158" s="21">
        <f t="shared" si="28"/>
        <v>1</v>
      </c>
      <c r="AQ158" s="21">
        <f t="shared" si="29"/>
        <v>0</v>
      </c>
      <c r="AR158" s="21">
        <f t="shared" si="30"/>
        <v>0</v>
      </c>
      <c r="AS158" s="21">
        <f t="shared" si="31"/>
        <v>0</v>
      </c>
      <c r="AT158" s="21">
        <f t="shared" si="32"/>
        <v>0</v>
      </c>
      <c r="AU158" s="21">
        <f t="shared" si="73"/>
        <v>0</v>
      </c>
      <c r="AV158" s="27" t="s">
        <v>130</v>
      </c>
      <c r="AW158" s="21">
        <f t="shared" si="33"/>
        <v>1</v>
      </c>
      <c r="AX158" s="21">
        <f t="shared" si="34"/>
        <v>0</v>
      </c>
      <c r="AY158" s="21">
        <f t="shared" si="35"/>
        <v>0</v>
      </c>
      <c r="AZ158" s="21">
        <f t="shared" si="36"/>
        <v>0</v>
      </c>
      <c r="BA158" s="27" t="s">
        <v>131</v>
      </c>
      <c r="BB158" s="21">
        <f t="shared" si="37"/>
        <v>1</v>
      </c>
      <c r="BC158" s="21">
        <f t="shared" si="38"/>
        <v>0</v>
      </c>
      <c r="BD158" s="21">
        <f t="shared" si="39"/>
        <v>0</v>
      </c>
      <c r="BE158" s="21">
        <f t="shared" si="40"/>
        <v>0</v>
      </c>
      <c r="BF158" s="27" t="s">
        <v>136</v>
      </c>
      <c r="BG158" s="21">
        <f t="shared" si="41"/>
        <v>0</v>
      </c>
      <c r="BH158" s="21">
        <f t="shared" si="42"/>
        <v>0</v>
      </c>
      <c r="BI158" s="21">
        <f t="shared" si="43"/>
        <v>1</v>
      </c>
      <c r="BJ158" s="29">
        <v>1500.0</v>
      </c>
      <c r="BK158" s="21">
        <f t="shared" si="44"/>
        <v>0</v>
      </c>
      <c r="BL158" s="21">
        <f t="shared" si="45"/>
        <v>1</v>
      </c>
      <c r="BM158" s="21">
        <f t="shared" si="46"/>
        <v>0</v>
      </c>
      <c r="BN158" s="27" t="s">
        <v>151</v>
      </c>
      <c r="BO158" s="21">
        <f t="shared" si="47"/>
        <v>0</v>
      </c>
      <c r="BP158" s="21">
        <f t="shared" si="48"/>
        <v>1</v>
      </c>
      <c r="BQ158" s="21">
        <f t="shared" si="49"/>
        <v>0</v>
      </c>
      <c r="BR158" s="21">
        <f t="shared" si="50"/>
        <v>0</v>
      </c>
      <c r="BS158" s="21">
        <f t="shared" si="51"/>
        <v>0</v>
      </c>
      <c r="BT158" s="29">
        <v>0.0</v>
      </c>
      <c r="BU158" s="29">
        <v>1.0</v>
      </c>
      <c r="BV158" s="29">
        <v>0.0</v>
      </c>
      <c r="BW158" s="29">
        <v>0.0</v>
      </c>
      <c r="BX158" s="29">
        <v>1.0</v>
      </c>
      <c r="BY158" s="29">
        <v>1.0</v>
      </c>
      <c r="BZ158" s="29">
        <v>0.0</v>
      </c>
      <c r="CA158" s="29">
        <v>0.0</v>
      </c>
      <c r="CB158" s="29">
        <v>1.0</v>
      </c>
      <c r="CC158" s="27" t="s">
        <v>168</v>
      </c>
      <c r="CD158" s="21">
        <f t="shared" si="52"/>
        <v>1</v>
      </c>
      <c r="CE158" s="21">
        <f t="shared" si="53"/>
        <v>0</v>
      </c>
      <c r="CF158" s="21">
        <f t="shared" si="54"/>
        <v>0</v>
      </c>
      <c r="CG158" s="21">
        <f t="shared" si="55"/>
        <v>0</v>
      </c>
      <c r="CH158" s="21">
        <f t="shared" si="56"/>
        <v>0</v>
      </c>
      <c r="CI158" s="27" t="s">
        <v>157</v>
      </c>
      <c r="CJ158" s="21">
        <f t="shared" si="57"/>
        <v>0</v>
      </c>
      <c r="CK158" s="21">
        <f t="shared" si="58"/>
        <v>1</v>
      </c>
      <c r="CL158" s="21">
        <f t="shared" si="59"/>
        <v>0</v>
      </c>
      <c r="CM158" s="21">
        <f t="shared" si="60"/>
        <v>0</v>
      </c>
      <c r="CN158" s="27" t="s">
        <v>173</v>
      </c>
      <c r="CO158" s="21">
        <f t="shared" si="61"/>
        <v>0</v>
      </c>
      <c r="CP158" s="21">
        <f t="shared" si="62"/>
        <v>0</v>
      </c>
      <c r="CQ158" s="21">
        <f t="shared" si="63"/>
        <v>1</v>
      </c>
      <c r="CR158" s="21">
        <f t="shared" si="64"/>
        <v>0</v>
      </c>
      <c r="CS158" s="21">
        <f t="shared" si="65"/>
        <v>0</v>
      </c>
      <c r="CT158" s="27" t="s">
        <v>136</v>
      </c>
      <c r="CU158" s="27" t="s">
        <v>136</v>
      </c>
      <c r="CV158" s="27" t="s">
        <v>137</v>
      </c>
      <c r="CW158" s="29">
        <v>3.0</v>
      </c>
      <c r="CX158" s="16">
        <f t="shared" si="66"/>
        <v>14</v>
      </c>
      <c r="CY158" s="29">
        <v>2.0</v>
      </c>
      <c r="CZ158" s="41" t="s">
        <v>136</v>
      </c>
      <c r="DA158" s="41" t="s">
        <v>137</v>
      </c>
      <c r="DB158" s="41" t="s">
        <v>140</v>
      </c>
      <c r="DC158" s="27">
        <v>3.0</v>
      </c>
      <c r="DD158" s="16">
        <f t="shared" si="67"/>
        <v>13</v>
      </c>
      <c r="DE158" s="27" t="s">
        <v>140</v>
      </c>
      <c r="DF158" s="27">
        <v>4.0</v>
      </c>
      <c r="DG158" s="27" t="s">
        <v>139</v>
      </c>
      <c r="DH158" s="27" t="s">
        <v>139</v>
      </c>
      <c r="DI158" s="27" t="s">
        <v>139</v>
      </c>
      <c r="DJ158" s="27" t="s">
        <v>139</v>
      </c>
      <c r="DK158" s="16">
        <f t="shared" si="68"/>
        <v>13</v>
      </c>
      <c r="DL158" s="27" t="s">
        <v>136</v>
      </c>
      <c r="DM158" s="27" t="s">
        <v>137</v>
      </c>
      <c r="DN158" s="29">
        <v>1.0</v>
      </c>
      <c r="DO158" s="27" t="s">
        <v>139</v>
      </c>
      <c r="DP158" s="27" t="s">
        <v>136</v>
      </c>
      <c r="DQ158" s="16">
        <f t="shared" si="69"/>
        <v>14</v>
      </c>
      <c r="DR158" s="27" t="s">
        <v>136</v>
      </c>
      <c r="DS158" s="27" t="s">
        <v>139</v>
      </c>
      <c r="DT158" s="27" t="s">
        <v>140</v>
      </c>
      <c r="DU158" s="27" t="s">
        <v>136</v>
      </c>
      <c r="DV158" s="27" t="s">
        <v>137</v>
      </c>
      <c r="DW158" s="25">
        <f t="shared" si="70"/>
        <v>14</v>
      </c>
      <c r="DX158" s="27" t="s">
        <v>136</v>
      </c>
      <c r="DY158" s="27" t="s">
        <v>138</v>
      </c>
      <c r="DZ158" s="27" t="s">
        <v>137</v>
      </c>
      <c r="EA158" s="27" t="s">
        <v>136</v>
      </c>
      <c r="EB158" s="27" t="s">
        <v>136</v>
      </c>
      <c r="EC158" s="26">
        <v>16.0</v>
      </c>
      <c r="ED158" s="16">
        <f t="shared" si="71"/>
        <v>84</v>
      </c>
    </row>
    <row r="159" ht="15.75" customHeight="1">
      <c r="A159" s="36" t="s">
        <v>194</v>
      </c>
      <c r="B159" s="16">
        <f t="shared" si="1"/>
        <v>0</v>
      </c>
      <c r="C159" s="17" t="s">
        <v>37</v>
      </c>
      <c r="D159" s="35">
        <v>78.0</v>
      </c>
      <c r="E159" s="16">
        <f t="shared" si="2"/>
        <v>0</v>
      </c>
      <c r="F159" s="16">
        <f t="shared" si="72"/>
        <v>0</v>
      </c>
      <c r="G159" s="16">
        <f t="shared" si="3"/>
        <v>0</v>
      </c>
      <c r="H159" s="16">
        <f t="shared" si="4"/>
        <v>1</v>
      </c>
      <c r="I159" s="35" t="s">
        <v>12</v>
      </c>
      <c r="J159" s="16">
        <f t="shared" si="5"/>
        <v>0</v>
      </c>
      <c r="K159" s="16">
        <f t="shared" si="6"/>
        <v>0</v>
      </c>
      <c r="L159" s="16">
        <f t="shared" si="7"/>
        <v>0</v>
      </c>
      <c r="M159" s="16">
        <f t="shared" si="8"/>
        <v>1</v>
      </c>
      <c r="N159" s="16">
        <f t="shared" si="9"/>
        <v>0</v>
      </c>
      <c r="O159" s="36">
        <v>22000.0</v>
      </c>
      <c r="P159" s="21">
        <f t="shared" si="10"/>
        <v>0</v>
      </c>
      <c r="Q159" s="21">
        <f t="shared" si="11"/>
        <v>1</v>
      </c>
      <c r="R159" s="21">
        <f t="shared" si="12"/>
        <v>0</v>
      </c>
      <c r="S159" s="21">
        <f t="shared" si="13"/>
        <v>0</v>
      </c>
      <c r="T159" s="37" t="s">
        <v>127</v>
      </c>
      <c r="U159" s="21">
        <f t="shared" si="14"/>
        <v>1</v>
      </c>
      <c r="V159" s="37">
        <v>0.0</v>
      </c>
      <c r="W159" s="37">
        <v>0.0</v>
      </c>
      <c r="X159" s="37">
        <v>0.0</v>
      </c>
      <c r="Y159" s="36" t="s">
        <v>207</v>
      </c>
      <c r="Z159" s="21">
        <f t="shared" si="15"/>
        <v>0</v>
      </c>
      <c r="AA159" s="21">
        <f t="shared" si="16"/>
        <v>0</v>
      </c>
      <c r="AB159" s="21">
        <f t="shared" si="17"/>
        <v>0</v>
      </c>
      <c r="AC159" s="21">
        <f t="shared" si="18"/>
        <v>0</v>
      </c>
      <c r="AD159" s="21">
        <f t="shared" si="19"/>
        <v>1</v>
      </c>
      <c r="AE159" s="36" t="s">
        <v>31</v>
      </c>
      <c r="AF159" s="21">
        <f t="shared" si="20"/>
        <v>1</v>
      </c>
      <c r="AG159" s="21">
        <f t="shared" si="21"/>
        <v>0</v>
      </c>
      <c r="AH159" s="21">
        <f t="shared" si="22"/>
        <v>0</v>
      </c>
      <c r="AI159" s="21">
        <f t="shared" si="23"/>
        <v>0</v>
      </c>
      <c r="AJ159" s="27" t="s">
        <v>129</v>
      </c>
      <c r="AK159" s="21">
        <f t="shared" si="24"/>
        <v>0</v>
      </c>
      <c r="AL159" s="21">
        <f t="shared" si="25"/>
        <v>1</v>
      </c>
      <c r="AM159" s="21">
        <f t="shared" si="26"/>
        <v>0</v>
      </c>
      <c r="AN159" s="21">
        <f t="shared" si="27"/>
        <v>0</v>
      </c>
      <c r="AO159" s="27" t="s">
        <v>40</v>
      </c>
      <c r="AP159" s="21">
        <f t="shared" si="28"/>
        <v>0</v>
      </c>
      <c r="AQ159" s="21">
        <f t="shared" si="29"/>
        <v>0</v>
      </c>
      <c r="AR159" s="21">
        <f t="shared" si="30"/>
        <v>0</v>
      </c>
      <c r="AS159" s="21">
        <f t="shared" si="31"/>
        <v>1</v>
      </c>
      <c r="AT159" s="21">
        <f t="shared" si="32"/>
        <v>0</v>
      </c>
      <c r="AU159" s="21">
        <f t="shared" si="73"/>
        <v>1</v>
      </c>
      <c r="AV159" s="27" t="s">
        <v>130</v>
      </c>
      <c r="AW159" s="21">
        <f t="shared" si="33"/>
        <v>1</v>
      </c>
      <c r="AX159" s="21">
        <f t="shared" si="34"/>
        <v>0</v>
      </c>
      <c r="AY159" s="21">
        <f t="shared" si="35"/>
        <v>0</v>
      </c>
      <c r="AZ159" s="21">
        <f t="shared" si="36"/>
        <v>0</v>
      </c>
      <c r="BA159" s="38" t="s">
        <v>188</v>
      </c>
      <c r="BB159" s="21">
        <f t="shared" si="37"/>
        <v>0</v>
      </c>
      <c r="BC159" s="21">
        <f t="shared" si="38"/>
        <v>0</v>
      </c>
      <c r="BD159" s="21">
        <f t="shared" si="39"/>
        <v>0</v>
      </c>
      <c r="BE159" s="21">
        <f t="shared" si="40"/>
        <v>1</v>
      </c>
      <c r="BF159" s="27" t="s">
        <v>150</v>
      </c>
      <c r="BG159" s="21">
        <f t="shared" si="41"/>
        <v>0</v>
      </c>
      <c r="BH159" s="21">
        <f t="shared" si="42"/>
        <v>0</v>
      </c>
      <c r="BI159" s="21">
        <f t="shared" si="43"/>
        <v>1</v>
      </c>
      <c r="BJ159" s="29">
        <v>1500.0</v>
      </c>
      <c r="BK159" s="21">
        <f t="shared" si="44"/>
        <v>0</v>
      </c>
      <c r="BL159" s="21">
        <f t="shared" si="45"/>
        <v>1</v>
      </c>
      <c r="BM159" s="21">
        <f t="shared" si="46"/>
        <v>0</v>
      </c>
      <c r="BN159" s="29" t="s">
        <v>156</v>
      </c>
      <c r="BO159" s="21">
        <f t="shared" si="47"/>
        <v>0</v>
      </c>
      <c r="BP159" s="21">
        <f t="shared" si="48"/>
        <v>0</v>
      </c>
      <c r="BQ159" s="21">
        <f t="shared" si="49"/>
        <v>0</v>
      </c>
      <c r="BR159" s="21">
        <f t="shared" si="50"/>
        <v>1</v>
      </c>
      <c r="BS159" s="21">
        <f t="shared" si="51"/>
        <v>0</v>
      </c>
      <c r="BT159" s="29">
        <v>0.0</v>
      </c>
      <c r="BU159" s="29">
        <v>0.0</v>
      </c>
      <c r="BV159" s="29">
        <v>1.0</v>
      </c>
      <c r="BW159" s="29">
        <v>0.0</v>
      </c>
      <c r="BX159" s="29">
        <v>0.0</v>
      </c>
      <c r="BY159" s="29">
        <v>0.0</v>
      </c>
      <c r="BZ159" s="29">
        <v>0.0</v>
      </c>
      <c r="CA159" s="29">
        <v>1.0</v>
      </c>
      <c r="CB159" s="29">
        <v>1.0</v>
      </c>
      <c r="CC159" s="27" t="s">
        <v>176</v>
      </c>
      <c r="CD159" s="21">
        <f t="shared" si="52"/>
        <v>0</v>
      </c>
      <c r="CE159" s="21">
        <f t="shared" si="53"/>
        <v>0</v>
      </c>
      <c r="CF159" s="21">
        <f t="shared" si="54"/>
        <v>0</v>
      </c>
      <c r="CG159" s="21">
        <f t="shared" si="55"/>
        <v>1</v>
      </c>
      <c r="CH159" s="21">
        <f t="shared" si="56"/>
        <v>0</v>
      </c>
      <c r="CI159" s="27" t="s">
        <v>177</v>
      </c>
      <c r="CJ159" s="21">
        <f t="shared" si="57"/>
        <v>1</v>
      </c>
      <c r="CK159" s="21">
        <f t="shared" si="58"/>
        <v>0</v>
      </c>
      <c r="CL159" s="21">
        <f t="shared" si="59"/>
        <v>0</v>
      </c>
      <c r="CM159" s="21">
        <f t="shared" si="60"/>
        <v>0</v>
      </c>
      <c r="CN159" s="27" t="s">
        <v>178</v>
      </c>
      <c r="CO159" s="21">
        <f t="shared" si="61"/>
        <v>0</v>
      </c>
      <c r="CP159" s="21">
        <f t="shared" si="62"/>
        <v>0</v>
      </c>
      <c r="CQ159" s="21">
        <f t="shared" si="63"/>
        <v>0</v>
      </c>
      <c r="CR159" s="21">
        <f t="shared" si="64"/>
        <v>1</v>
      </c>
      <c r="CS159" s="21">
        <f t="shared" si="65"/>
        <v>0</v>
      </c>
      <c r="CT159" s="27" t="s">
        <v>139</v>
      </c>
      <c r="CU159" s="27" t="s">
        <v>139</v>
      </c>
      <c r="CV159" s="27" t="s">
        <v>136</v>
      </c>
      <c r="CW159" s="27" t="s">
        <v>139</v>
      </c>
      <c r="CX159" s="16">
        <f t="shared" si="66"/>
        <v>10</v>
      </c>
      <c r="CY159" s="27" t="s">
        <v>139</v>
      </c>
      <c r="CZ159" s="41" t="s">
        <v>139</v>
      </c>
      <c r="DA159" s="41" t="s">
        <v>136</v>
      </c>
      <c r="DB159" s="41" t="s">
        <v>139</v>
      </c>
      <c r="DC159" s="27" t="s">
        <v>139</v>
      </c>
      <c r="DD159" s="16">
        <f t="shared" si="67"/>
        <v>12</v>
      </c>
      <c r="DE159" s="29">
        <v>1.0</v>
      </c>
      <c r="DF159" s="27" t="s">
        <v>139</v>
      </c>
      <c r="DG159" s="27" t="s">
        <v>139</v>
      </c>
      <c r="DH159" s="27">
        <v>4.0</v>
      </c>
      <c r="DI159" s="29">
        <v>1.0</v>
      </c>
      <c r="DJ159" s="27">
        <v>4.0</v>
      </c>
      <c r="DK159" s="16">
        <f t="shared" si="68"/>
        <v>14</v>
      </c>
      <c r="DL159" s="27" t="s">
        <v>137</v>
      </c>
      <c r="DM159" s="27" t="s">
        <v>139</v>
      </c>
      <c r="DN159" s="27" t="s">
        <v>136</v>
      </c>
      <c r="DO159" s="27" t="s">
        <v>136</v>
      </c>
      <c r="DP159" s="27" t="s">
        <v>139</v>
      </c>
      <c r="DQ159" s="16">
        <f t="shared" si="69"/>
        <v>15</v>
      </c>
      <c r="DR159" s="27" t="s">
        <v>137</v>
      </c>
      <c r="DS159" s="27" t="s">
        <v>140</v>
      </c>
      <c r="DT159" s="27" t="s">
        <v>137</v>
      </c>
      <c r="DU159" s="27" t="s">
        <v>139</v>
      </c>
      <c r="DV159" s="27" t="s">
        <v>136</v>
      </c>
      <c r="DW159" s="25">
        <f t="shared" si="70"/>
        <v>13</v>
      </c>
      <c r="DX159" s="27" t="s">
        <v>136</v>
      </c>
      <c r="DY159" s="27" t="s">
        <v>136</v>
      </c>
      <c r="DZ159" s="27" t="s">
        <v>136</v>
      </c>
      <c r="EA159" s="27" t="s">
        <v>137</v>
      </c>
      <c r="EB159" s="27" t="s">
        <v>136</v>
      </c>
      <c r="EC159" s="21">
        <f t="shared" ref="EC159:EC160" si="86">DX159+DY159+DZ159+EA159+EB159</f>
        <v>19</v>
      </c>
      <c r="ED159" s="16">
        <f t="shared" si="71"/>
        <v>83</v>
      </c>
    </row>
    <row r="160" ht="15.75" customHeight="1">
      <c r="A160" s="36" t="s">
        <v>194</v>
      </c>
      <c r="B160" s="16">
        <f t="shared" si="1"/>
        <v>0</v>
      </c>
      <c r="C160" s="17" t="s">
        <v>37</v>
      </c>
      <c r="D160" s="35">
        <v>21.0</v>
      </c>
      <c r="E160" s="16">
        <f t="shared" si="2"/>
        <v>0</v>
      </c>
      <c r="F160" s="16">
        <f t="shared" si="72"/>
        <v>1</v>
      </c>
      <c r="G160" s="16">
        <f t="shared" si="3"/>
        <v>0</v>
      </c>
      <c r="H160" s="16">
        <f t="shared" si="4"/>
        <v>0</v>
      </c>
      <c r="I160" s="35" t="s">
        <v>12</v>
      </c>
      <c r="J160" s="16">
        <f t="shared" si="5"/>
        <v>0</v>
      </c>
      <c r="K160" s="16">
        <f t="shared" si="6"/>
        <v>0</v>
      </c>
      <c r="L160" s="16">
        <f t="shared" si="7"/>
        <v>0</v>
      </c>
      <c r="M160" s="16">
        <f t="shared" si="8"/>
        <v>1</v>
      </c>
      <c r="N160" s="16">
        <f t="shared" si="9"/>
        <v>0</v>
      </c>
      <c r="O160" s="36">
        <v>22000.0</v>
      </c>
      <c r="P160" s="21">
        <f t="shared" si="10"/>
        <v>0</v>
      </c>
      <c r="Q160" s="21">
        <f t="shared" si="11"/>
        <v>1</v>
      </c>
      <c r="R160" s="21">
        <f t="shared" si="12"/>
        <v>0</v>
      </c>
      <c r="S160" s="21">
        <f t="shared" si="13"/>
        <v>0</v>
      </c>
      <c r="T160" s="37" t="s">
        <v>159</v>
      </c>
      <c r="U160" s="21">
        <f t="shared" si="14"/>
        <v>0</v>
      </c>
      <c r="V160" s="37">
        <v>0.0</v>
      </c>
      <c r="W160" s="37">
        <v>0.0</v>
      </c>
      <c r="X160" s="37">
        <v>0.0</v>
      </c>
      <c r="Y160" s="36" t="s">
        <v>149</v>
      </c>
      <c r="Z160" s="21">
        <f t="shared" si="15"/>
        <v>0</v>
      </c>
      <c r="AA160" s="21">
        <f t="shared" si="16"/>
        <v>1</v>
      </c>
      <c r="AB160" s="21">
        <f t="shared" si="17"/>
        <v>0</v>
      </c>
      <c r="AC160" s="21">
        <f t="shared" si="18"/>
        <v>0</v>
      </c>
      <c r="AD160" s="21">
        <f t="shared" si="19"/>
        <v>0</v>
      </c>
      <c r="AE160" s="36" t="s">
        <v>180</v>
      </c>
      <c r="AF160" s="21">
        <f t="shared" si="20"/>
        <v>0</v>
      </c>
      <c r="AG160" s="21">
        <f t="shared" si="21"/>
        <v>0</v>
      </c>
      <c r="AH160" s="21">
        <f t="shared" si="22"/>
        <v>1</v>
      </c>
      <c r="AI160" s="21">
        <f t="shared" si="23"/>
        <v>0</v>
      </c>
      <c r="AJ160" s="27" t="s">
        <v>128</v>
      </c>
      <c r="AK160" s="21">
        <f t="shared" si="24"/>
        <v>1</v>
      </c>
      <c r="AL160" s="21">
        <f t="shared" si="25"/>
        <v>0</v>
      </c>
      <c r="AM160" s="21">
        <f t="shared" si="26"/>
        <v>0</v>
      </c>
      <c r="AN160" s="21">
        <f t="shared" si="27"/>
        <v>0</v>
      </c>
      <c r="AO160" s="27" t="s">
        <v>37</v>
      </c>
      <c r="AP160" s="21">
        <f t="shared" si="28"/>
        <v>1</v>
      </c>
      <c r="AQ160" s="21">
        <f t="shared" si="29"/>
        <v>0</v>
      </c>
      <c r="AR160" s="21">
        <f t="shared" si="30"/>
        <v>0</v>
      </c>
      <c r="AS160" s="21">
        <f t="shared" si="31"/>
        <v>0</v>
      </c>
      <c r="AT160" s="21">
        <f t="shared" si="32"/>
        <v>0</v>
      </c>
      <c r="AU160" s="21">
        <f t="shared" si="73"/>
        <v>0</v>
      </c>
      <c r="AV160" s="27" t="s">
        <v>197</v>
      </c>
      <c r="AW160" s="21">
        <f t="shared" si="33"/>
        <v>0</v>
      </c>
      <c r="AX160" s="21">
        <f t="shared" si="34"/>
        <v>0</v>
      </c>
      <c r="AY160" s="21">
        <f t="shared" si="35"/>
        <v>0</v>
      </c>
      <c r="AZ160" s="21">
        <f t="shared" si="36"/>
        <v>1</v>
      </c>
      <c r="BA160" s="38" t="s">
        <v>37</v>
      </c>
      <c r="BB160" s="21">
        <f t="shared" si="37"/>
        <v>0</v>
      </c>
      <c r="BC160" s="21">
        <f t="shared" si="38"/>
        <v>1</v>
      </c>
      <c r="BD160" s="21">
        <f t="shared" si="39"/>
        <v>0</v>
      </c>
      <c r="BE160" s="21">
        <f t="shared" si="40"/>
        <v>0</v>
      </c>
      <c r="BF160" s="27" t="s">
        <v>155</v>
      </c>
      <c r="BG160" s="21">
        <f t="shared" si="41"/>
        <v>0</v>
      </c>
      <c r="BH160" s="21">
        <f t="shared" si="42"/>
        <v>0</v>
      </c>
      <c r="BI160" s="21">
        <f t="shared" si="43"/>
        <v>1</v>
      </c>
      <c r="BJ160" s="27" t="s">
        <v>179</v>
      </c>
      <c r="BK160" s="21">
        <f t="shared" si="44"/>
        <v>0</v>
      </c>
      <c r="BL160" s="21">
        <f t="shared" si="45"/>
        <v>0</v>
      </c>
      <c r="BM160" s="21">
        <f t="shared" si="46"/>
        <v>1</v>
      </c>
      <c r="BN160" s="29" t="s">
        <v>132</v>
      </c>
      <c r="BO160" s="21">
        <f t="shared" si="47"/>
        <v>0</v>
      </c>
      <c r="BP160" s="21">
        <f t="shared" si="48"/>
        <v>0</v>
      </c>
      <c r="BQ160" s="21">
        <f t="shared" si="49"/>
        <v>1</v>
      </c>
      <c r="BR160" s="21">
        <f t="shared" si="50"/>
        <v>0</v>
      </c>
      <c r="BS160" s="21">
        <f t="shared" si="51"/>
        <v>0</v>
      </c>
      <c r="BT160" s="29">
        <v>1.0</v>
      </c>
      <c r="BU160" s="29">
        <v>1.0</v>
      </c>
      <c r="BV160" s="29">
        <v>0.0</v>
      </c>
      <c r="BW160" s="29">
        <v>1.0</v>
      </c>
      <c r="BX160" s="29">
        <v>0.0</v>
      </c>
      <c r="BY160" s="29">
        <v>1.0</v>
      </c>
      <c r="BZ160" s="29">
        <v>0.0</v>
      </c>
      <c r="CA160" s="29">
        <v>0.0</v>
      </c>
      <c r="CB160" s="29">
        <v>0.0</v>
      </c>
      <c r="CC160" s="27" t="s">
        <v>133</v>
      </c>
      <c r="CD160" s="21">
        <f t="shared" si="52"/>
        <v>0</v>
      </c>
      <c r="CE160" s="21">
        <f t="shared" si="53"/>
        <v>1</v>
      </c>
      <c r="CF160" s="21">
        <f t="shared" si="54"/>
        <v>0</v>
      </c>
      <c r="CG160" s="21">
        <f t="shared" si="55"/>
        <v>0</v>
      </c>
      <c r="CH160" s="21">
        <f t="shared" si="56"/>
        <v>0</v>
      </c>
      <c r="CI160" s="27" t="s">
        <v>152</v>
      </c>
      <c r="CJ160" s="21">
        <f t="shared" si="57"/>
        <v>0</v>
      </c>
      <c r="CK160" s="21">
        <f t="shared" si="58"/>
        <v>0</v>
      </c>
      <c r="CL160" s="21">
        <f t="shared" si="59"/>
        <v>0</v>
      </c>
      <c r="CM160" s="21">
        <f t="shared" si="60"/>
        <v>1</v>
      </c>
      <c r="CN160" s="27" t="s">
        <v>135</v>
      </c>
      <c r="CO160" s="21">
        <f t="shared" si="61"/>
        <v>1</v>
      </c>
      <c r="CP160" s="21">
        <f t="shared" si="62"/>
        <v>0</v>
      </c>
      <c r="CQ160" s="21">
        <f t="shared" si="63"/>
        <v>0</v>
      </c>
      <c r="CR160" s="21">
        <f t="shared" si="64"/>
        <v>0</v>
      </c>
      <c r="CS160" s="21">
        <f t="shared" si="65"/>
        <v>0</v>
      </c>
      <c r="CT160" s="29">
        <v>2.0</v>
      </c>
      <c r="CU160" s="27" t="s">
        <v>136</v>
      </c>
      <c r="CV160" s="27" t="s">
        <v>139</v>
      </c>
      <c r="CW160" s="29">
        <v>3.0</v>
      </c>
      <c r="CX160" s="16">
        <f t="shared" si="66"/>
        <v>11</v>
      </c>
      <c r="CY160" s="29">
        <v>1.0</v>
      </c>
      <c r="CZ160" s="31">
        <v>2.0</v>
      </c>
      <c r="DA160" s="41" t="s">
        <v>139</v>
      </c>
      <c r="DB160" s="41" t="s">
        <v>136</v>
      </c>
      <c r="DC160" s="27" t="s">
        <v>137</v>
      </c>
      <c r="DD160" s="16">
        <f t="shared" si="67"/>
        <v>12</v>
      </c>
      <c r="DE160" s="29">
        <v>1.0</v>
      </c>
      <c r="DF160" s="29">
        <v>3.0</v>
      </c>
      <c r="DG160" s="27" t="s">
        <v>137</v>
      </c>
      <c r="DH160" s="27" t="s">
        <v>139</v>
      </c>
      <c r="DI160" s="27" t="s">
        <v>140</v>
      </c>
      <c r="DJ160" s="27" t="s">
        <v>140</v>
      </c>
      <c r="DK160" s="16">
        <f t="shared" si="68"/>
        <v>11</v>
      </c>
      <c r="DL160" s="27" t="s">
        <v>138</v>
      </c>
      <c r="DM160" s="29">
        <v>3.0</v>
      </c>
      <c r="DN160" s="27" t="s">
        <v>138</v>
      </c>
      <c r="DO160" s="29">
        <v>4.0</v>
      </c>
      <c r="DP160" s="27" t="s">
        <v>136</v>
      </c>
      <c r="DQ160" s="16">
        <f t="shared" si="69"/>
        <v>21</v>
      </c>
      <c r="DR160" s="27" t="s">
        <v>136</v>
      </c>
      <c r="DS160" s="29">
        <v>3.0</v>
      </c>
      <c r="DT160" s="29">
        <v>5.0</v>
      </c>
      <c r="DU160" s="27" t="s">
        <v>139</v>
      </c>
      <c r="DV160" s="27" t="s">
        <v>138</v>
      </c>
      <c r="DW160" s="25">
        <f t="shared" si="70"/>
        <v>19</v>
      </c>
      <c r="DX160" s="27" t="s">
        <v>137</v>
      </c>
      <c r="DY160" s="29">
        <v>2.0</v>
      </c>
      <c r="DZ160" s="27" t="s">
        <v>136</v>
      </c>
      <c r="EA160" s="29">
        <v>3.0</v>
      </c>
      <c r="EB160" s="27" t="s">
        <v>136</v>
      </c>
      <c r="EC160" s="21">
        <f t="shared" si="86"/>
        <v>16</v>
      </c>
      <c r="ED160" s="16">
        <f t="shared" si="71"/>
        <v>90</v>
      </c>
    </row>
    <row r="161" ht="15.75" customHeight="1">
      <c r="A161" s="36" t="s">
        <v>194</v>
      </c>
      <c r="B161" s="16">
        <f t="shared" si="1"/>
        <v>0</v>
      </c>
      <c r="C161" s="17" t="s">
        <v>37</v>
      </c>
      <c r="D161" s="35">
        <v>25.0</v>
      </c>
      <c r="E161" s="16">
        <f t="shared" si="2"/>
        <v>0</v>
      </c>
      <c r="F161" s="16">
        <f t="shared" si="72"/>
        <v>1</v>
      </c>
      <c r="G161" s="16">
        <f t="shared" si="3"/>
        <v>0</v>
      </c>
      <c r="H161" s="16">
        <f t="shared" si="4"/>
        <v>0</v>
      </c>
      <c r="I161" s="35" t="s">
        <v>12</v>
      </c>
      <c r="J161" s="16">
        <f t="shared" si="5"/>
        <v>0</v>
      </c>
      <c r="K161" s="16">
        <f t="shared" si="6"/>
        <v>0</v>
      </c>
      <c r="L161" s="16">
        <f t="shared" si="7"/>
        <v>0</v>
      </c>
      <c r="M161" s="16">
        <f t="shared" si="8"/>
        <v>1</v>
      </c>
      <c r="N161" s="16">
        <f t="shared" si="9"/>
        <v>0</v>
      </c>
      <c r="O161" s="36">
        <v>10000.0</v>
      </c>
      <c r="P161" s="21">
        <f t="shared" si="10"/>
        <v>1</v>
      </c>
      <c r="Q161" s="21">
        <f t="shared" si="11"/>
        <v>0</v>
      </c>
      <c r="R161" s="21">
        <f t="shared" si="12"/>
        <v>0</v>
      </c>
      <c r="S161" s="21">
        <f t="shared" si="13"/>
        <v>0</v>
      </c>
      <c r="T161" s="37" t="s">
        <v>159</v>
      </c>
      <c r="U161" s="21">
        <f t="shared" si="14"/>
        <v>0</v>
      </c>
      <c r="V161" s="37">
        <v>0.0</v>
      </c>
      <c r="W161" s="37">
        <v>0.0</v>
      </c>
      <c r="X161" s="37">
        <v>0.0</v>
      </c>
      <c r="Y161" s="36" t="s">
        <v>149</v>
      </c>
      <c r="Z161" s="21">
        <f t="shared" si="15"/>
        <v>0</v>
      </c>
      <c r="AA161" s="21">
        <f t="shared" si="16"/>
        <v>1</v>
      </c>
      <c r="AB161" s="21">
        <f t="shared" si="17"/>
        <v>0</v>
      </c>
      <c r="AC161" s="21">
        <f t="shared" si="18"/>
        <v>0</v>
      </c>
      <c r="AD161" s="21">
        <f t="shared" si="19"/>
        <v>0</v>
      </c>
      <c r="AE161" s="36" t="s">
        <v>143</v>
      </c>
      <c r="AF161" s="21">
        <f t="shared" si="20"/>
        <v>0</v>
      </c>
      <c r="AG161" s="21">
        <f t="shared" si="21"/>
        <v>1</v>
      </c>
      <c r="AH161" s="21">
        <f t="shared" si="22"/>
        <v>0</v>
      </c>
      <c r="AI161" s="21">
        <f t="shared" si="23"/>
        <v>0</v>
      </c>
      <c r="AJ161" s="27" t="s">
        <v>128</v>
      </c>
      <c r="AK161" s="21">
        <f t="shared" si="24"/>
        <v>1</v>
      </c>
      <c r="AL161" s="21">
        <f t="shared" si="25"/>
        <v>0</v>
      </c>
      <c r="AM161" s="21">
        <f t="shared" si="26"/>
        <v>0</v>
      </c>
      <c r="AN161" s="21">
        <f t="shared" si="27"/>
        <v>0</v>
      </c>
      <c r="AO161" s="27" t="s">
        <v>37</v>
      </c>
      <c r="AP161" s="21">
        <f t="shared" si="28"/>
        <v>1</v>
      </c>
      <c r="AQ161" s="21">
        <f t="shared" si="29"/>
        <v>0</v>
      </c>
      <c r="AR161" s="21">
        <f t="shared" si="30"/>
        <v>0</v>
      </c>
      <c r="AS161" s="21">
        <f t="shared" si="31"/>
        <v>0</v>
      </c>
      <c r="AT161" s="21">
        <f t="shared" si="32"/>
        <v>0</v>
      </c>
      <c r="AU161" s="21">
        <f t="shared" si="73"/>
        <v>0</v>
      </c>
      <c r="AV161" s="27" t="s">
        <v>197</v>
      </c>
      <c r="AW161" s="21">
        <f t="shared" si="33"/>
        <v>0</v>
      </c>
      <c r="AX161" s="21">
        <f t="shared" si="34"/>
        <v>0</v>
      </c>
      <c r="AY161" s="21">
        <f t="shared" si="35"/>
        <v>0</v>
      </c>
      <c r="AZ161" s="21">
        <f t="shared" si="36"/>
        <v>1</v>
      </c>
      <c r="BA161" s="38" t="s">
        <v>190</v>
      </c>
      <c r="BB161" s="21">
        <f t="shared" si="37"/>
        <v>0</v>
      </c>
      <c r="BC161" s="21">
        <f t="shared" si="38"/>
        <v>0</v>
      </c>
      <c r="BD161" s="21">
        <f t="shared" si="39"/>
        <v>0</v>
      </c>
      <c r="BE161" s="21">
        <f t="shared" si="40"/>
        <v>1</v>
      </c>
      <c r="BF161" s="27" t="s">
        <v>150</v>
      </c>
      <c r="BG161" s="21">
        <f t="shared" si="41"/>
        <v>0</v>
      </c>
      <c r="BH161" s="21">
        <f t="shared" si="42"/>
        <v>0</v>
      </c>
      <c r="BI161" s="21">
        <f t="shared" si="43"/>
        <v>1</v>
      </c>
      <c r="BJ161" s="29">
        <v>1500.0</v>
      </c>
      <c r="BK161" s="21">
        <f t="shared" si="44"/>
        <v>0</v>
      </c>
      <c r="BL161" s="21">
        <f t="shared" si="45"/>
        <v>1</v>
      </c>
      <c r="BM161" s="21">
        <f t="shared" si="46"/>
        <v>0</v>
      </c>
      <c r="BN161" s="29" t="s">
        <v>132</v>
      </c>
      <c r="BO161" s="21">
        <f t="shared" si="47"/>
        <v>0</v>
      </c>
      <c r="BP161" s="21">
        <f t="shared" si="48"/>
        <v>0</v>
      </c>
      <c r="BQ161" s="21">
        <f t="shared" si="49"/>
        <v>1</v>
      </c>
      <c r="BR161" s="21">
        <f t="shared" si="50"/>
        <v>0</v>
      </c>
      <c r="BS161" s="21">
        <f t="shared" si="51"/>
        <v>0</v>
      </c>
      <c r="BT161" s="29">
        <v>0.0</v>
      </c>
      <c r="BU161" s="29">
        <v>0.0</v>
      </c>
      <c r="BV161" s="29">
        <v>0.0</v>
      </c>
      <c r="BW161" s="29">
        <v>0.0</v>
      </c>
      <c r="BX161" s="29">
        <v>1.0</v>
      </c>
      <c r="BY161" s="29">
        <v>1.0</v>
      </c>
      <c r="BZ161" s="29">
        <v>1.0</v>
      </c>
      <c r="CA161" s="29">
        <v>0.0</v>
      </c>
      <c r="CB161" s="29">
        <v>1.0</v>
      </c>
      <c r="CC161" s="27" t="s">
        <v>164</v>
      </c>
      <c r="CD161" s="21">
        <f t="shared" si="52"/>
        <v>0</v>
      </c>
      <c r="CE161" s="21">
        <f t="shared" si="53"/>
        <v>0</v>
      </c>
      <c r="CF161" s="21">
        <f t="shared" si="54"/>
        <v>1</v>
      </c>
      <c r="CG161" s="21">
        <f t="shared" si="55"/>
        <v>0</v>
      </c>
      <c r="CH161" s="21">
        <f t="shared" si="56"/>
        <v>0</v>
      </c>
      <c r="CI161" s="27" t="s">
        <v>157</v>
      </c>
      <c r="CJ161" s="21">
        <f t="shared" si="57"/>
        <v>0</v>
      </c>
      <c r="CK161" s="21">
        <f t="shared" si="58"/>
        <v>1</v>
      </c>
      <c r="CL161" s="21">
        <f t="shared" si="59"/>
        <v>0</v>
      </c>
      <c r="CM161" s="21">
        <f t="shared" si="60"/>
        <v>0</v>
      </c>
      <c r="CN161" s="27" t="s">
        <v>170</v>
      </c>
      <c r="CO161" s="21">
        <f t="shared" si="61"/>
        <v>0</v>
      </c>
      <c r="CP161" s="21">
        <f t="shared" si="62"/>
        <v>1</v>
      </c>
      <c r="CQ161" s="21">
        <f t="shared" si="63"/>
        <v>0</v>
      </c>
      <c r="CR161" s="21">
        <f t="shared" si="64"/>
        <v>0</v>
      </c>
      <c r="CS161" s="21">
        <f t="shared" si="65"/>
        <v>0</v>
      </c>
      <c r="CT161" s="27" t="s">
        <v>140</v>
      </c>
      <c r="CU161" s="27" t="s">
        <v>139</v>
      </c>
      <c r="CV161" s="29">
        <v>3.0</v>
      </c>
      <c r="CW161" s="27" t="s">
        <v>140</v>
      </c>
      <c r="CX161" s="16">
        <f t="shared" si="66"/>
        <v>7</v>
      </c>
      <c r="CY161" s="29">
        <v>5.0</v>
      </c>
      <c r="CZ161" s="31">
        <v>4.0</v>
      </c>
      <c r="DA161" s="31">
        <v>2.0</v>
      </c>
      <c r="DB161" s="31">
        <v>4.0</v>
      </c>
      <c r="DC161" s="27" t="s">
        <v>136</v>
      </c>
      <c r="DD161" s="16">
        <f t="shared" si="67"/>
        <v>19</v>
      </c>
      <c r="DE161" s="29">
        <v>4.0</v>
      </c>
      <c r="DF161" s="27" t="s">
        <v>139</v>
      </c>
      <c r="DG161" s="27" t="s">
        <v>137</v>
      </c>
      <c r="DH161" s="27" t="s">
        <v>139</v>
      </c>
      <c r="DI161" s="29">
        <v>5.0</v>
      </c>
      <c r="DJ161" s="27" t="s">
        <v>139</v>
      </c>
      <c r="DK161" s="16">
        <f t="shared" si="68"/>
        <v>18</v>
      </c>
      <c r="DL161" s="29">
        <v>1.0</v>
      </c>
      <c r="DM161" s="27" t="s">
        <v>136</v>
      </c>
      <c r="DN161" s="27" t="s">
        <v>139</v>
      </c>
      <c r="DO161" s="27" t="s">
        <v>136</v>
      </c>
      <c r="DP161" s="27" t="s">
        <v>137</v>
      </c>
      <c r="DQ161" s="16">
        <f t="shared" si="69"/>
        <v>14</v>
      </c>
      <c r="DR161" s="27" t="s">
        <v>139</v>
      </c>
      <c r="DS161" s="27" t="s">
        <v>140</v>
      </c>
      <c r="DT161" s="27" t="s">
        <v>139</v>
      </c>
      <c r="DU161" s="27" t="s">
        <v>139</v>
      </c>
      <c r="DV161" s="27" t="s">
        <v>138</v>
      </c>
      <c r="DW161" s="25">
        <f t="shared" si="70"/>
        <v>12</v>
      </c>
      <c r="DX161" s="27" t="s">
        <v>137</v>
      </c>
      <c r="DY161" s="27" t="s">
        <v>136</v>
      </c>
      <c r="DZ161" s="27" t="s">
        <v>139</v>
      </c>
      <c r="EA161" s="27" t="s">
        <v>139</v>
      </c>
      <c r="EB161" s="27" t="s">
        <v>137</v>
      </c>
      <c r="EC161" s="26">
        <v>24.0</v>
      </c>
      <c r="ED161" s="16">
        <f t="shared" si="71"/>
        <v>94</v>
      </c>
    </row>
    <row r="162" ht="15.75" customHeight="1">
      <c r="A162" s="36" t="s">
        <v>194</v>
      </c>
      <c r="B162" s="16">
        <f t="shared" si="1"/>
        <v>0</v>
      </c>
      <c r="C162" s="17" t="s">
        <v>37</v>
      </c>
      <c r="D162" s="35">
        <v>36.0</v>
      </c>
      <c r="E162" s="16">
        <f t="shared" si="2"/>
        <v>0</v>
      </c>
      <c r="F162" s="16">
        <f t="shared" si="72"/>
        <v>1</v>
      </c>
      <c r="G162" s="16">
        <f t="shared" si="3"/>
        <v>0</v>
      </c>
      <c r="H162" s="16">
        <f t="shared" si="4"/>
        <v>0</v>
      </c>
      <c r="I162" s="35" t="s">
        <v>12</v>
      </c>
      <c r="J162" s="16">
        <f t="shared" si="5"/>
        <v>0</v>
      </c>
      <c r="K162" s="16">
        <f t="shared" si="6"/>
        <v>0</v>
      </c>
      <c r="L162" s="16">
        <f t="shared" si="7"/>
        <v>0</v>
      </c>
      <c r="M162" s="16">
        <f t="shared" si="8"/>
        <v>1</v>
      </c>
      <c r="N162" s="16">
        <f t="shared" si="9"/>
        <v>0</v>
      </c>
      <c r="O162" s="36">
        <v>40000.0</v>
      </c>
      <c r="P162" s="21">
        <f t="shared" si="10"/>
        <v>0</v>
      </c>
      <c r="Q162" s="21">
        <f t="shared" si="11"/>
        <v>0</v>
      </c>
      <c r="R162" s="21">
        <f t="shared" si="12"/>
        <v>1</v>
      </c>
      <c r="S162" s="21">
        <f t="shared" si="13"/>
        <v>0</v>
      </c>
      <c r="T162" s="37" t="s">
        <v>159</v>
      </c>
      <c r="U162" s="21">
        <f t="shared" si="14"/>
        <v>0</v>
      </c>
      <c r="V162" s="37">
        <v>0.0</v>
      </c>
      <c r="W162" s="37">
        <v>0.0</v>
      </c>
      <c r="X162" s="37">
        <v>0.0</v>
      </c>
      <c r="Y162" s="36" t="s">
        <v>149</v>
      </c>
      <c r="Z162" s="21">
        <f t="shared" si="15"/>
        <v>0</v>
      </c>
      <c r="AA162" s="21">
        <f t="shared" si="16"/>
        <v>1</v>
      </c>
      <c r="AB162" s="21">
        <f t="shared" si="17"/>
        <v>0</v>
      </c>
      <c r="AC162" s="21">
        <f t="shared" si="18"/>
        <v>0</v>
      </c>
      <c r="AD162" s="21">
        <f t="shared" si="19"/>
        <v>0</v>
      </c>
      <c r="AE162" s="36" t="s">
        <v>161</v>
      </c>
      <c r="AF162" s="21">
        <f t="shared" si="20"/>
        <v>0</v>
      </c>
      <c r="AG162" s="21">
        <f t="shared" si="21"/>
        <v>0</v>
      </c>
      <c r="AH162" s="21">
        <f t="shared" si="22"/>
        <v>0</v>
      </c>
      <c r="AI162" s="21">
        <f t="shared" si="23"/>
        <v>1</v>
      </c>
      <c r="AJ162" s="27" t="s">
        <v>129</v>
      </c>
      <c r="AK162" s="21">
        <f t="shared" si="24"/>
        <v>0</v>
      </c>
      <c r="AL162" s="21">
        <f t="shared" si="25"/>
        <v>1</v>
      </c>
      <c r="AM162" s="21">
        <f t="shared" si="26"/>
        <v>0</v>
      </c>
      <c r="AN162" s="21">
        <f t="shared" si="27"/>
        <v>0</v>
      </c>
      <c r="AO162" s="27" t="s">
        <v>37</v>
      </c>
      <c r="AP162" s="21">
        <f t="shared" si="28"/>
        <v>1</v>
      </c>
      <c r="AQ162" s="21">
        <f t="shared" si="29"/>
        <v>0</v>
      </c>
      <c r="AR162" s="21">
        <f t="shared" si="30"/>
        <v>0</v>
      </c>
      <c r="AS162" s="21">
        <f t="shared" si="31"/>
        <v>0</v>
      </c>
      <c r="AT162" s="21">
        <f t="shared" si="32"/>
        <v>0</v>
      </c>
      <c r="AU162" s="21">
        <f t="shared" si="73"/>
        <v>0</v>
      </c>
      <c r="AV162" s="27" t="s">
        <v>44</v>
      </c>
      <c r="AW162" s="21">
        <f t="shared" si="33"/>
        <v>0</v>
      </c>
      <c r="AX162" s="21">
        <f t="shared" si="34"/>
        <v>1</v>
      </c>
      <c r="AY162" s="21">
        <f t="shared" si="35"/>
        <v>0</v>
      </c>
      <c r="AZ162" s="21">
        <f t="shared" si="36"/>
        <v>0</v>
      </c>
      <c r="BA162" s="38" t="s">
        <v>182</v>
      </c>
      <c r="BB162" s="21">
        <f t="shared" si="37"/>
        <v>0</v>
      </c>
      <c r="BC162" s="21">
        <f t="shared" si="38"/>
        <v>0</v>
      </c>
      <c r="BD162" s="21">
        <f t="shared" si="39"/>
        <v>1</v>
      </c>
      <c r="BE162" s="21">
        <f t="shared" si="40"/>
        <v>0</v>
      </c>
      <c r="BF162" s="27" t="s">
        <v>136</v>
      </c>
      <c r="BG162" s="21">
        <f t="shared" si="41"/>
        <v>0</v>
      </c>
      <c r="BH162" s="21">
        <f t="shared" si="42"/>
        <v>0</v>
      </c>
      <c r="BI162" s="21">
        <f t="shared" si="43"/>
        <v>1</v>
      </c>
      <c r="BJ162" s="29">
        <v>800.0</v>
      </c>
      <c r="BK162" s="21">
        <f t="shared" si="44"/>
        <v>1</v>
      </c>
      <c r="BL162" s="21">
        <f t="shared" si="45"/>
        <v>0</v>
      </c>
      <c r="BM162" s="21">
        <f t="shared" si="46"/>
        <v>0</v>
      </c>
      <c r="BN162" s="29" t="s">
        <v>132</v>
      </c>
      <c r="BO162" s="21">
        <f t="shared" si="47"/>
        <v>0</v>
      </c>
      <c r="BP162" s="21">
        <f t="shared" si="48"/>
        <v>0</v>
      </c>
      <c r="BQ162" s="21">
        <f t="shared" si="49"/>
        <v>1</v>
      </c>
      <c r="BR162" s="21">
        <f t="shared" si="50"/>
        <v>0</v>
      </c>
      <c r="BS162" s="21">
        <f t="shared" si="51"/>
        <v>0</v>
      </c>
      <c r="BT162" s="29">
        <v>0.0</v>
      </c>
      <c r="BU162" s="29">
        <v>0.0</v>
      </c>
      <c r="BV162" s="29">
        <v>0.0</v>
      </c>
      <c r="BW162" s="29">
        <v>1.0</v>
      </c>
      <c r="BX162" s="29">
        <v>0.0</v>
      </c>
      <c r="BY162" s="29">
        <v>0.0</v>
      </c>
      <c r="BZ162" s="29">
        <v>0.0</v>
      </c>
      <c r="CA162" s="29">
        <v>0.0</v>
      </c>
      <c r="CB162" s="29">
        <v>1.0</v>
      </c>
      <c r="CC162" s="27" t="s">
        <v>164</v>
      </c>
      <c r="CD162" s="21">
        <f t="shared" si="52"/>
        <v>0</v>
      </c>
      <c r="CE162" s="21">
        <f t="shared" si="53"/>
        <v>0</v>
      </c>
      <c r="CF162" s="21">
        <f t="shared" si="54"/>
        <v>1</v>
      </c>
      <c r="CG162" s="21">
        <f t="shared" si="55"/>
        <v>0</v>
      </c>
      <c r="CH162" s="21">
        <f t="shared" si="56"/>
        <v>0</v>
      </c>
      <c r="CI162" s="27" t="s">
        <v>177</v>
      </c>
      <c r="CJ162" s="21">
        <f t="shared" si="57"/>
        <v>1</v>
      </c>
      <c r="CK162" s="21">
        <f t="shared" si="58"/>
        <v>0</v>
      </c>
      <c r="CL162" s="21">
        <f t="shared" si="59"/>
        <v>0</v>
      </c>
      <c r="CM162" s="21">
        <f t="shared" si="60"/>
        <v>0</v>
      </c>
      <c r="CN162" s="27" t="s">
        <v>135</v>
      </c>
      <c r="CO162" s="21">
        <f t="shared" si="61"/>
        <v>1</v>
      </c>
      <c r="CP162" s="21">
        <f t="shared" si="62"/>
        <v>0</v>
      </c>
      <c r="CQ162" s="21">
        <f t="shared" si="63"/>
        <v>0</v>
      </c>
      <c r="CR162" s="21">
        <f t="shared" si="64"/>
        <v>0</v>
      </c>
      <c r="CS162" s="21">
        <f t="shared" si="65"/>
        <v>0</v>
      </c>
      <c r="CT162" s="27" t="s">
        <v>140</v>
      </c>
      <c r="CU162" s="27" t="s">
        <v>136</v>
      </c>
      <c r="CV162" s="27" t="s">
        <v>139</v>
      </c>
      <c r="CW162" s="27" t="s">
        <v>139</v>
      </c>
      <c r="CX162" s="16">
        <f t="shared" si="66"/>
        <v>9</v>
      </c>
      <c r="CY162" s="27" t="s">
        <v>140</v>
      </c>
      <c r="CZ162" s="31">
        <v>1.0</v>
      </c>
      <c r="DA162" s="41" t="s">
        <v>139</v>
      </c>
      <c r="DB162" s="41" t="s">
        <v>139</v>
      </c>
      <c r="DC162" s="27" t="s">
        <v>139</v>
      </c>
      <c r="DD162" s="16">
        <f t="shared" si="67"/>
        <v>8</v>
      </c>
      <c r="DE162" s="29">
        <v>1.0</v>
      </c>
      <c r="DF162" s="29">
        <v>1.0</v>
      </c>
      <c r="DG162" s="27" t="s">
        <v>139</v>
      </c>
      <c r="DH162" s="27">
        <v>3.0</v>
      </c>
      <c r="DI162" s="27" t="s">
        <v>139</v>
      </c>
      <c r="DJ162" s="29">
        <v>2.0</v>
      </c>
      <c r="DK162" s="16">
        <f t="shared" si="68"/>
        <v>11</v>
      </c>
      <c r="DL162" s="29">
        <v>1.0</v>
      </c>
      <c r="DM162" s="27" t="s">
        <v>136</v>
      </c>
      <c r="DN162" s="27" t="s">
        <v>136</v>
      </c>
      <c r="DO162" s="27" t="s">
        <v>136</v>
      </c>
      <c r="DP162" s="27" t="s">
        <v>139</v>
      </c>
      <c r="DQ162" s="16">
        <f t="shared" si="69"/>
        <v>15</v>
      </c>
      <c r="DR162" s="27" t="s">
        <v>136</v>
      </c>
      <c r="DS162" s="27" t="s">
        <v>136</v>
      </c>
      <c r="DT162" s="27" t="s">
        <v>136</v>
      </c>
      <c r="DU162" s="27" t="s">
        <v>138</v>
      </c>
      <c r="DV162" s="27" t="s">
        <v>138</v>
      </c>
      <c r="DW162" s="25">
        <f t="shared" si="70"/>
        <v>22</v>
      </c>
      <c r="DX162" s="29">
        <v>2.0</v>
      </c>
      <c r="DY162" s="27" t="s">
        <v>137</v>
      </c>
      <c r="DZ162" s="29">
        <v>2.0</v>
      </c>
      <c r="EA162" s="27" t="s">
        <v>140</v>
      </c>
      <c r="EB162" s="27" t="s">
        <v>137</v>
      </c>
      <c r="EC162" s="26">
        <v>11.0</v>
      </c>
      <c r="ED162" s="16">
        <f t="shared" si="71"/>
        <v>76</v>
      </c>
    </row>
    <row r="163" ht="15.75" customHeight="1">
      <c r="A163" s="36" t="s">
        <v>194</v>
      </c>
      <c r="B163" s="16">
        <f t="shared" si="1"/>
        <v>0</v>
      </c>
      <c r="C163" s="17" t="s">
        <v>37</v>
      </c>
      <c r="D163" s="35">
        <v>35.0</v>
      </c>
      <c r="E163" s="16">
        <f t="shared" si="2"/>
        <v>0</v>
      </c>
      <c r="F163" s="16">
        <f t="shared" si="72"/>
        <v>1</v>
      </c>
      <c r="G163" s="16">
        <f t="shared" si="3"/>
        <v>0</v>
      </c>
      <c r="H163" s="16">
        <f t="shared" si="4"/>
        <v>0</v>
      </c>
      <c r="I163" s="35" t="s">
        <v>158</v>
      </c>
      <c r="J163" s="16">
        <f t="shared" si="5"/>
        <v>0</v>
      </c>
      <c r="K163" s="16">
        <f t="shared" si="6"/>
        <v>0</v>
      </c>
      <c r="L163" s="16">
        <f t="shared" si="7"/>
        <v>0</v>
      </c>
      <c r="M163" s="16">
        <f t="shared" si="8"/>
        <v>0</v>
      </c>
      <c r="N163" s="16">
        <f t="shared" si="9"/>
        <v>1</v>
      </c>
      <c r="O163" s="36">
        <v>10000.0</v>
      </c>
      <c r="P163" s="21">
        <f t="shared" si="10"/>
        <v>1</v>
      </c>
      <c r="Q163" s="21">
        <f t="shared" si="11"/>
        <v>0</v>
      </c>
      <c r="R163" s="21">
        <f t="shared" si="12"/>
        <v>0</v>
      </c>
      <c r="S163" s="21">
        <f t="shared" si="13"/>
        <v>0</v>
      </c>
      <c r="T163" s="37" t="s">
        <v>159</v>
      </c>
      <c r="U163" s="21">
        <f t="shared" si="14"/>
        <v>0</v>
      </c>
      <c r="V163" s="37">
        <v>0.0</v>
      </c>
      <c r="W163" s="37">
        <v>0.0</v>
      </c>
      <c r="X163" s="37">
        <v>0.0</v>
      </c>
      <c r="Y163" s="36" t="s">
        <v>149</v>
      </c>
      <c r="Z163" s="21">
        <f t="shared" si="15"/>
        <v>0</v>
      </c>
      <c r="AA163" s="21">
        <f t="shared" si="16"/>
        <v>1</v>
      </c>
      <c r="AB163" s="21">
        <f t="shared" si="17"/>
        <v>0</v>
      </c>
      <c r="AC163" s="21">
        <f t="shared" si="18"/>
        <v>0</v>
      </c>
      <c r="AD163" s="21">
        <f t="shared" si="19"/>
        <v>0</v>
      </c>
      <c r="AE163" s="36" t="s">
        <v>31</v>
      </c>
      <c r="AF163" s="21">
        <f t="shared" si="20"/>
        <v>1</v>
      </c>
      <c r="AG163" s="21">
        <f t="shared" si="21"/>
        <v>0</v>
      </c>
      <c r="AH163" s="21">
        <f t="shared" si="22"/>
        <v>0</v>
      </c>
      <c r="AI163" s="21">
        <f t="shared" si="23"/>
        <v>0</v>
      </c>
      <c r="AJ163" s="27" t="s">
        <v>162</v>
      </c>
      <c r="AK163" s="21">
        <f t="shared" si="24"/>
        <v>0</v>
      </c>
      <c r="AL163" s="21">
        <f t="shared" si="25"/>
        <v>0</v>
      </c>
      <c r="AM163" s="21">
        <f t="shared" si="26"/>
        <v>0</v>
      </c>
      <c r="AN163" s="21">
        <f t="shared" si="27"/>
        <v>1</v>
      </c>
      <c r="AO163" s="27" t="s">
        <v>37</v>
      </c>
      <c r="AP163" s="21">
        <f t="shared" si="28"/>
        <v>1</v>
      </c>
      <c r="AQ163" s="21">
        <f t="shared" si="29"/>
        <v>0</v>
      </c>
      <c r="AR163" s="21">
        <f t="shared" si="30"/>
        <v>0</v>
      </c>
      <c r="AS163" s="21">
        <f t="shared" si="31"/>
        <v>0</v>
      </c>
      <c r="AT163" s="21">
        <f t="shared" si="32"/>
        <v>0</v>
      </c>
      <c r="AU163" s="21">
        <f t="shared" si="73"/>
        <v>0</v>
      </c>
      <c r="AV163" s="27" t="s">
        <v>130</v>
      </c>
      <c r="AW163" s="21">
        <f t="shared" si="33"/>
        <v>1</v>
      </c>
      <c r="AX163" s="21">
        <f t="shared" si="34"/>
        <v>0</v>
      </c>
      <c r="AY163" s="21">
        <f t="shared" si="35"/>
        <v>0</v>
      </c>
      <c r="AZ163" s="21">
        <f t="shared" si="36"/>
        <v>0</v>
      </c>
      <c r="BA163" s="38" t="s">
        <v>201</v>
      </c>
      <c r="BB163" s="21">
        <f t="shared" si="37"/>
        <v>0</v>
      </c>
      <c r="BC163" s="21">
        <f t="shared" si="38"/>
        <v>0</v>
      </c>
      <c r="BD163" s="21">
        <f t="shared" si="39"/>
        <v>0</v>
      </c>
      <c r="BE163" s="21">
        <f t="shared" si="40"/>
        <v>1</v>
      </c>
      <c r="BF163" s="27" t="s">
        <v>138</v>
      </c>
      <c r="BG163" s="21">
        <f t="shared" si="41"/>
        <v>0</v>
      </c>
      <c r="BH163" s="21">
        <f t="shared" si="42"/>
        <v>0</v>
      </c>
      <c r="BI163" s="21">
        <f t="shared" si="43"/>
        <v>1</v>
      </c>
      <c r="BJ163" s="27" t="s">
        <v>184</v>
      </c>
      <c r="BK163" s="21">
        <f t="shared" si="44"/>
        <v>0</v>
      </c>
      <c r="BL163" s="21">
        <f t="shared" si="45"/>
        <v>0</v>
      </c>
      <c r="BM163" s="21">
        <f t="shared" si="46"/>
        <v>1</v>
      </c>
      <c r="BN163" s="27" t="s">
        <v>185</v>
      </c>
      <c r="BO163" s="21">
        <f t="shared" si="47"/>
        <v>0</v>
      </c>
      <c r="BP163" s="21">
        <f t="shared" si="48"/>
        <v>0</v>
      </c>
      <c r="BQ163" s="21">
        <f t="shared" si="49"/>
        <v>0</v>
      </c>
      <c r="BR163" s="21">
        <f t="shared" si="50"/>
        <v>0</v>
      </c>
      <c r="BS163" s="21">
        <f t="shared" si="51"/>
        <v>1</v>
      </c>
      <c r="BT163" s="29">
        <v>0.0</v>
      </c>
      <c r="BU163" s="29">
        <v>0.0</v>
      </c>
      <c r="BV163" s="29">
        <v>1.0</v>
      </c>
      <c r="BW163" s="29">
        <v>0.0</v>
      </c>
      <c r="BX163" s="29">
        <v>0.0</v>
      </c>
      <c r="BY163" s="29">
        <v>1.0</v>
      </c>
      <c r="BZ163" s="29">
        <v>1.0</v>
      </c>
      <c r="CA163" s="29">
        <v>0.0</v>
      </c>
      <c r="CB163" s="29">
        <v>0.0</v>
      </c>
      <c r="CC163" s="27" t="s">
        <v>133</v>
      </c>
      <c r="CD163" s="21">
        <f t="shared" si="52"/>
        <v>0</v>
      </c>
      <c r="CE163" s="21">
        <f t="shared" si="53"/>
        <v>1</v>
      </c>
      <c r="CF163" s="21">
        <f t="shared" si="54"/>
        <v>0</v>
      </c>
      <c r="CG163" s="21">
        <f t="shared" si="55"/>
        <v>0</v>
      </c>
      <c r="CH163" s="21">
        <f t="shared" si="56"/>
        <v>0</v>
      </c>
      <c r="CI163" s="27" t="s">
        <v>146</v>
      </c>
      <c r="CJ163" s="21">
        <f t="shared" si="57"/>
        <v>0</v>
      </c>
      <c r="CK163" s="21">
        <f t="shared" si="58"/>
        <v>0</v>
      </c>
      <c r="CL163" s="21">
        <f t="shared" si="59"/>
        <v>1</v>
      </c>
      <c r="CM163" s="21">
        <f t="shared" si="60"/>
        <v>0</v>
      </c>
      <c r="CN163" s="27" t="s">
        <v>135</v>
      </c>
      <c r="CO163" s="21">
        <f t="shared" si="61"/>
        <v>1</v>
      </c>
      <c r="CP163" s="21">
        <f t="shared" si="62"/>
        <v>0</v>
      </c>
      <c r="CQ163" s="21">
        <f t="shared" si="63"/>
        <v>0</v>
      </c>
      <c r="CR163" s="21">
        <f t="shared" si="64"/>
        <v>0</v>
      </c>
      <c r="CS163" s="21">
        <f t="shared" si="65"/>
        <v>0</v>
      </c>
      <c r="CT163" s="29">
        <v>2.0</v>
      </c>
      <c r="CU163" s="29">
        <v>2.0</v>
      </c>
      <c r="CV163" s="27" t="s">
        <v>136</v>
      </c>
      <c r="CW163" s="29">
        <v>1.0</v>
      </c>
      <c r="CX163" s="16">
        <f t="shared" si="66"/>
        <v>9</v>
      </c>
      <c r="CY163" s="27" t="s">
        <v>136</v>
      </c>
      <c r="CZ163" s="41" t="s">
        <v>138</v>
      </c>
      <c r="DA163" s="41" t="s">
        <v>136</v>
      </c>
      <c r="DB163" s="41" t="s">
        <v>139</v>
      </c>
      <c r="DC163" s="29">
        <v>3.0</v>
      </c>
      <c r="DD163" s="16">
        <f t="shared" si="67"/>
        <v>18</v>
      </c>
      <c r="DE163" s="27" t="s">
        <v>138</v>
      </c>
      <c r="DF163" s="27" t="s">
        <v>138</v>
      </c>
      <c r="DG163" s="27" t="s">
        <v>137</v>
      </c>
      <c r="DH163" s="27">
        <v>3.0</v>
      </c>
      <c r="DI163" s="27" t="s">
        <v>137</v>
      </c>
      <c r="DJ163" s="27" t="s">
        <v>139</v>
      </c>
      <c r="DK163" s="16">
        <f t="shared" si="68"/>
        <v>21</v>
      </c>
      <c r="DL163" s="29">
        <v>1.0</v>
      </c>
      <c r="DM163" s="27" t="s">
        <v>136</v>
      </c>
      <c r="DN163" s="27" t="s">
        <v>136</v>
      </c>
      <c r="DO163" s="29">
        <v>2.0</v>
      </c>
      <c r="DP163" s="27" t="s">
        <v>136</v>
      </c>
      <c r="DQ163" s="16">
        <f t="shared" si="69"/>
        <v>15</v>
      </c>
      <c r="DR163" s="27" t="s">
        <v>139</v>
      </c>
      <c r="DS163" s="29">
        <v>2.0</v>
      </c>
      <c r="DT163" s="27" t="s">
        <v>136</v>
      </c>
      <c r="DU163" s="27" t="s">
        <v>137</v>
      </c>
      <c r="DV163" s="29">
        <v>1.0</v>
      </c>
      <c r="DW163" s="25">
        <f t="shared" si="70"/>
        <v>12</v>
      </c>
      <c r="DX163" s="27" t="s">
        <v>136</v>
      </c>
      <c r="DY163" s="27" t="s">
        <v>138</v>
      </c>
      <c r="DZ163" s="27" t="s">
        <v>137</v>
      </c>
      <c r="EA163" s="27" t="s">
        <v>138</v>
      </c>
      <c r="EB163" s="27" t="s">
        <v>136</v>
      </c>
      <c r="EC163" s="26">
        <v>22.0</v>
      </c>
      <c r="ED163" s="16">
        <f t="shared" si="71"/>
        <v>97</v>
      </c>
    </row>
    <row r="164" ht="15.75" customHeight="1">
      <c r="A164" s="36" t="s">
        <v>194</v>
      </c>
      <c r="B164" s="16">
        <f t="shared" si="1"/>
        <v>0</v>
      </c>
      <c r="C164" s="17" t="s">
        <v>37</v>
      </c>
      <c r="D164" s="35">
        <v>32.0</v>
      </c>
      <c r="E164" s="16">
        <f t="shared" si="2"/>
        <v>0</v>
      </c>
      <c r="F164" s="16">
        <f t="shared" si="72"/>
        <v>1</v>
      </c>
      <c r="G164" s="16">
        <f t="shared" si="3"/>
        <v>0</v>
      </c>
      <c r="H164" s="16">
        <f t="shared" si="4"/>
        <v>0</v>
      </c>
      <c r="I164" s="35" t="s">
        <v>158</v>
      </c>
      <c r="J164" s="16">
        <f t="shared" si="5"/>
        <v>0</v>
      </c>
      <c r="K164" s="16">
        <f t="shared" si="6"/>
        <v>0</v>
      </c>
      <c r="L164" s="16">
        <f t="shared" si="7"/>
        <v>0</v>
      </c>
      <c r="M164" s="16">
        <f t="shared" si="8"/>
        <v>0</v>
      </c>
      <c r="N164" s="16">
        <f t="shared" si="9"/>
        <v>1</v>
      </c>
      <c r="O164" s="36">
        <v>30000.0</v>
      </c>
      <c r="P164" s="21">
        <f t="shared" si="10"/>
        <v>0</v>
      </c>
      <c r="Q164" s="21">
        <f t="shared" si="11"/>
        <v>0</v>
      </c>
      <c r="R164" s="21">
        <f t="shared" si="12"/>
        <v>1</v>
      </c>
      <c r="S164" s="21">
        <f t="shared" si="13"/>
        <v>0</v>
      </c>
      <c r="T164" s="37" t="s">
        <v>159</v>
      </c>
      <c r="U164" s="21">
        <f t="shared" si="14"/>
        <v>0</v>
      </c>
      <c r="V164" s="37">
        <v>0.0</v>
      </c>
      <c r="W164" s="37">
        <v>0.0</v>
      </c>
      <c r="X164" s="37">
        <v>0.0</v>
      </c>
      <c r="Y164" s="36" t="s">
        <v>149</v>
      </c>
      <c r="Z164" s="21">
        <f t="shared" si="15"/>
        <v>0</v>
      </c>
      <c r="AA164" s="21">
        <f t="shared" si="16"/>
        <v>1</v>
      </c>
      <c r="AB164" s="21">
        <f t="shared" si="17"/>
        <v>0</v>
      </c>
      <c r="AC164" s="21">
        <f t="shared" si="18"/>
        <v>0</v>
      </c>
      <c r="AD164" s="21">
        <f t="shared" si="19"/>
        <v>0</v>
      </c>
      <c r="AE164" s="36" t="s">
        <v>31</v>
      </c>
      <c r="AF164" s="21">
        <f t="shared" si="20"/>
        <v>1</v>
      </c>
      <c r="AG164" s="21">
        <f t="shared" si="21"/>
        <v>0</v>
      </c>
      <c r="AH164" s="21">
        <f t="shared" si="22"/>
        <v>0</v>
      </c>
      <c r="AI164" s="21">
        <f t="shared" si="23"/>
        <v>0</v>
      </c>
      <c r="AJ164" s="27" t="s">
        <v>128</v>
      </c>
      <c r="AK164" s="21">
        <f t="shared" si="24"/>
        <v>1</v>
      </c>
      <c r="AL164" s="21">
        <f t="shared" si="25"/>
        <v>0</v>
      </c>
      <c r="AM164" s="21">
        <f t="shared" si="26"/>
        <v>0</v>
      </c>
      <c r="AN164" s="21">
        <f t="shared" si="27"/>
        <v>0</v>
      </c>
      <c r="AO164" s="27" t="s">
        <v>144</v>
      </c>
      <c r="AP164" s="21">
        <f t="shared" si="28"/>
        <v>0</v>
      </c>
      <c r="AQ164" s="21">
        <f t="shared" si="29"/>
        <v>0</v>
      </c>
      <c r="AR164" s="21">
        <f t="shared" si="30"/>
        <v>0</v>
      </c>
      <c r="AS164" s="21">
        <f t="shared" si="31"/>
        <v>0</v>
      </c>
      <c r="AT164" s="21">
        <f t="shared" si="32"/>
        <v>0</v>
      </c>
      <c r="AU164" s="21">
        <f t="shared" si="73"/>
        <v>1</v>
      </c>
      <c r="AV164" s="27" t="s">
        <v>45</v>
      </c>
      <c r="AW164" s="21">
        <f t="shared" si="33"/>
        <v>0</v>
      </c>
      <c r="AX164" s="21">
        <f t="shared" si="34"/>
        <v>0</v>
      </c>
      <c r="AY164" s="21">
        <f t="shared" si="35"/>
        <v>1</v>
      </c>
      <c r="AZ164" s="21">
        <f t="shared" si="36"/>
        <v>0</v>
      </c>
      <c r="BA164" s="38" t="s">
        <v>186</v>
      </c>
      <c r="BB164" s="21">
        <f t="shared" si="37"/>
        <v>0</v>
      </c>
      <c r="BC164" s="21">
        <f t="shared" si="38"/>
        <v>0</v>
      </c>
      <c r="BD164" s="21">
        <f t="shared" si="39"/>
        <v>0</v>
      </c>
      <c r="BE164" s="21">
        <f t="shared" si="40"/>
        <v>1</v>
      </c>
      <c r="BF164" s="27" t="s">
        <v>138</v>
      </c>
      <c r="BG164" s="21">
        <f t="shared" si="41"/>
        <v>0</v>
      </c>
      <c r="BH164" s="21">
        <f t="shared" si="42"/>
        <v>0</v>
      </c>
      <c r="BI164" s="21">
        <f t="shared" si="43"/>
        <v>1</v>
      </c>
      <c r="BJ164" s="27">
        <v>800.0</v>
      </c>
      <c r="BK164" s="21">
        <f t="shared" si="44"/>
        <v>1</v>
      </c>
      <c r="BL164" s="21">
        <f t="shared" si="45"/>
        <v>0</v>
      </c>
      <c r="BM164" s="21">
        <f t="shared" si="46"/>
        <v>0</v>
      </c>
      <c r="BN164" s="29" t="s">
        <v>132</v>
      </c>
      <c r="BO164" s="21">
        <f t="shared" si="47"/>
        <v>0</v>
      </c>
      <c r="BP164" s="21">
        <f t="shared" si="48"/>
        <v>0</v>
      </c>
      <c r="BQ164" s="21">
        <f t="shared" si="49"/>
        <v>1</v>
      </c>
      <c r="BR164" s="21">
        <f t="shared" si="50"/>
        <v>0</v>
      </c>
      <c r="BS164" s="21">
        <f t="shared" si="51"/>
        <v>0</v>
      </c>
      <c r="BT164" s="29">
        <v>0.0</v>
      </c>
      <c r="BU164" s="29">
        <v>0.0</v>
      </c>
      <c r="BV164" s="29">
        <v>0.0</v>
      </c>
      <c r="BW164" s="29">
        <v>0.0</v>
      </c>
      <c r="BX164" s="29">
        <v>0.0</v>
      </c>
      <c r="BY164" s="29">
        <v>1.0</v>
      </c>
      <c r="BZ164" s="29">
        <v>0.0</v>
      </c>
      <c r="CA164" s="29">
        <v>0.0</v>
      </c>
      <c r="CB164" s="29">
        <v>1.0</v>
      </c>
      <c r="CC164" s="27" t="s">
        <v>133</v>
      </c>
      <c r="CD164" s="21">
        <f t="shared" si="52"/>
        <v>0</v>
      </c>
      <c r="CE164" s="21">
        <f t="shared" si="53"/>
        <v>1</v>
      </c>
      <c r="CF164" s="21">
        <f t="shared" si="54"/>
        <v>0</v>
      </c>
      <c r="CG164" s="21">
        <f t="shared" si="55"/>
        <v>0</v>
      </c>
      <c r="CH164" s="21">
        <f t="shared" si="56"/>
        <v>0</v>
      </c>
      <c r="CI164" s="27" t="s">
        <v>134</v>
      </c>
      <c r="CJ164" s="21">
        <f t="shared" si="57"/>
        <v>0</v>
      </c>
      <c r="CK164" s="21">
        <f t="shared" si="58"/>
        <v>0</v>
      </c>
      <c r="CL164" s="21">
        <f t="shared" si="59"/>
        <v>0</v>
      </c>
      <c r="CM164" s="21">
        <f t="shared" si="60"/>
        <v>1</v>
      </c>
      <c r="CN164" s="27" t="s">
        <v>135</v>
      </c>
      <c r="CO164" s="21">
        <f t="shared" si="61"/>
        <v>1</v>
      </c>
      <c r="CP164" s="21">
        <f t="shared" si="62"/>
        <v>0</v>
      </c>
      <c r="CQ164" s="21">
        <f t="shared" si="63"/>
        <v>0</v>
      </c>
      <c r="CR164" s="21">
        <f t="shared" si="64"/>
        <v>0</v>
      </c>
      <c r="CS164" s="21">
        <f t="shared" si="65"/>
        <v>0</v>
      </c>
      <c r="CT164" s="29">
        <v>1.0</v>
      </c>
      <c r="CU164" s="29">
        <v>3.0</v>
      </c>
      <c r="CV164" s="29">
        <v>2.0</v>
      </c>
      <c r="CW164" s="29">
        <v>3.0</v>
      </c>
      <c r="CX164" s="16">
        <f t="shared" si="66"/>
        <v>9</v>
      </c>
      <c r="CY164" s="27" t="s">
        <v>137</v>
      </c>
      <c r="CZ164" s="41" t="s">
        <v>139</v>
      </c>
      <c r="DA164" s="31">
        <v>1.0</v>
      </c>
      <c r="DB164" s="41" t="s">
        <v>139</v>
      </c>
      <c r="DC164" s="29">
        <v>3.0</v>
      </c>
      <c r="DD164" s="16">
        <f t="shared" si="67"/>
        <v>11</v>
      </c>
      <c r="DE164" s="29">
        <v>2.0</v>
      </c>
      <c r="DF164" s="27" t="s">
        <v>136</v>
      </c>
      <c r="DG164" s="27" t="s">
        <v>136</v>
      </c>
      <c r="DH164" s="27" t="s">
        <v>140</v>
      </c>
      <c r="DI164" s="29">
        <v>1.0</v>
      </c>
      <c r="DJ164" s="27" t="s">
        <v>140</v>
      </c>
      <c r="DK164" s="16">
        <f t="shared" si="68"/>
        <v>13</v>
      </c>
      <c r="DL164" s="29">
        <v>2.0</v>
      </c>
      <c r="DM164" s="29">
        <v>1.0</v>
      </c>
      <c r="DN164" s="29">
        <v>3.0</v>
      </c>
      <c r="DO164" s="27" t="s">
        <v>136</v>
      </c>
      <c r="DP164" s="27" t="s">
        <v>136</v>
      </c>
      <c r="DQ164" s="16">
        <f t="shared" si="69"/>
        <v>14</v>
      </c>
      <c r="DR164" s="27" t="s">
        <v>139</v>
      </c>
      <c r="DS164" s="27" t="s">
        <v>138</v>
      </c>
      <c r="DT164" s="27" t="s">
        <v>136</v>
      </c>
      <c r="DU164" s="27" t="s">
        <v>136</v>
      </c>
      <c r="DV164" s="27" t="s">
        <v>138</v>
      </c>
      <c r="DW164" s="25">
        <f t="shared" si="70"/>
        <v>20</v>
      </c>
      <c r="DX164" s="29">
        <v>3.0</v>
      </c>
      <c r="DY164" s="27" t="s">
        <v>139</v>
      </c>
      <c r="DZ164" s="27" t="s">
        <v>139</v>
      </c>
      <c r="EA164" s="27" t="s">
        <v>139</v>
      </c>
      <c r="EB164" s="27" t="s">
        <v>140</v>
      </c>
      <c r="EC164" s="26">
        <v>14.0</v>
      </c>
      <c r="ED164" s="16">
        <f t="shared" si="71"/>
        <v>81</v>
      </c>
    </row>
    <row r="165" ht="15.75" customHeight="1">
      <c r="A165" s="36" t="s">
        <v>194</v>
      </c>
      <c r="B165" s="16">
        <f t="shared" si="1"/>
        <v>0</v>
      </c>
      <c r="C165" s="17" t="s">
        <v>37</v>
      </c>
      <c r="D165" s="35">
        <v>28.0</v>
      </c>
      <c r="E165" s="16">
        <f t="shared" si="2"/>
        <v>0</v>
      </c>
      <c r="F165" s="16">
        <f t="shared" si="72"/>
        <v>1</v>
      </c>
      <c r="G165" s="16">
        <f t="shared" si="3"/>
        <v>0</v>
      </c>
      <c r="H165" s="16">
        <f t="shared" si="4"/>
        <v>0</v>
      </c>
      <c r="I165" s="35" t="s">
        <v>12</v>
      </c>
      <c r="J165" s="16">
        <f t="shared" si="5"/>
        <v>0</v>
      </c>
      <c r="K165" s="16">
        <f t="shared" si="6"/>
        <v>0</v>
      </c>
      <c r="L165" s="16">
        <f t="shared" si="7"/>
        <v>0</v>
      </c>
      <c r="M165" s="16">
        <f t="shared" si="8"/>
        <v>1</v>
      </c>
      <c r="N165" s="16">
        <f t="shared" si="9"/>
        <v>0</v>
      </c>
      <c r="O165" s="36">
        <v>10000.0</v>
      </c>
      <c r="P165" s="21">
        <f t="shared" si="10"/>
        <v>1</v>
      </c>
      <c r="Q165" s="21">
        <f t="shared" si="11"/>
        <v>0</v>
      </c>
      <c r="R165" s="21">
        <f t="shared" si="12"/>
        <v>0</v>
      </c>
      <c r="S165" s="21">
        <f t="shared" si="13"/>
        <v>0</v>
      </c>
      <c r="T165" s="37" t="s">
        <v>159</v>
      </c>
      <c r="U165" s="21">
        <f t="shared" si="14"/>
        <v>0</v>
      </c>
      <c r="V165" s="37">
        <v>0.0</v>
      </c>
      <c r="W165" s="37">
        <v>0.0</v>
      </c>
      <c r="X165" s="37">
        <v>0.0</v>
      </c>
      <c r="Y165" s="36" t="s">
        <v>149</v>
      </c>
      <c r="Z165" s="21">
        <f t="shared" si="15"/>
        <v>0</v>
      </c>
      <c r="AA165" s="21">
        <f t="shared" si="16"/>
        <v>1</v>
      </c>
      <c r="AB165" s="21">
        <f t="shared" si="17"/>
        <v>0</v>
      </c>
      <c r="AC165" s="21">
        <f t="shared" si="18"/>
        <v>0</v>
      </c>
      <c r="AD165" s="21">
        <f t="shared" si="19"/>
        <v>0</v>
      </c>
      <c r="AE165" s="36" t="s">
        <v>32</v>
      </c>
      <c r="AF165" s="21">
        <f t="shared" si="20"/>
        <v>0</v>
      </c>
      <c r="AG165" s="21">
        <f t="shared" si="21"/>
        <v>1</v>
      </c>
      <c r="AH165" s="21">
        <f t="shared" si="22"/>
        <v>0</v>
      </c>
      <c r="AI165" s="21">
        <f t="shared" si="23"/>
        <v>0</v>
      </c>
      <c r="AJ165" s="27" t="s">
        <v>129</v>
      </c>
      <c r="AK165" s="21">
        <f t="shared" si="24"/>
        <v>0</v>
      </c>
      <c r="AL165" s="21">
        <f t="shared" si="25"/>
        <v>1</v>
      </c>
      <c r="AM165" s="21">
        <f t="shared" si="26"/>
        <v>0</v>
      </c>
      <c r="AN165" s="21">
        <f t="shared" si="27"/>
        <v>0</v>
      </c>
      <c r="AO165" s="27" t="s">
        <v>37</v>
      </c>
      <c r="AP165" s="21">
        <f t="shared" si="28"/>
        <v>1</v>
      </c>
      <c r="AQ165" s="21">
        <f t="shared" si="29"/>
        <v>0</v>
      </c>
      <c r="AR165" s="21">
        <f t="shared" si="30"/>
        <v>0</v>
      </c>
      <c r="AS165" s="21">
        <f t="shared" si="31"/>
        <v>0</v>
      </c>
      <c r="AT165" s="21">
        <f t="shared" si="32"/>
        <v>0</v>
      </c>
      <c r="AU165" s="21">
        <f t="shared" si="73"/>
        <v>0</v>
      </c>
      <c r="AV165" s="27" t="s">
        <v>130</v>
      </c>
      <c r="AW165" s="21">
        <f t="shared" si="33"/>
        <v>1</v>
      </c>
      <c r="AX165" s="21">
        <f t="shared" si="34"/>
        <v>0</v>
      </c>
      <c r="AY165" s="21">
        <f t="shared" si="35"/>
        <v>0</v>
      </c>
      <c r="AZ165" s="21">
        <f t="shared" si="36"/>
        <v>0</v>
      </c>
      <c r="BA165" s="38" t="s">
        <v>188</v>
      </c>
      <c r="BB165" s="21">
        <f t="shared" si="37"/>
        <v>0</v>
      </c>
      <c r="BC165" s="21">
        <f t="shared" si="38"/>
        <v>0</v>
      </c>
      <c r="BD165" s="21">
        <f t="shared" si="39"/>
        <v>0</v>
      </c>
      <c r="BE165" s="21">
        <f t="shared" si="40"/>
        <v>1</v>
      </c>
      <c r="BF165" s="27" t="s">
        <v>137</v>
      </c>
      <c r="BG165" s="21">
        <f t="shared" si="41"/>
        <v>0</v>
      </c>
      <c r="BH165" s="21">
        <f t="shared" si="42"/>
        <v>0</v>
      </c>
      <c r="BI165" s="21">
        <f t="shared" si="43"/>
        <v>1</v>
      </c>
      <c r="BJ165" s="27" t="s">
        <v>145</v>
      </c>
      <c r="BK165" s="21">
        <f t="shared" si="44"/>
        <v>0</v>
      </c>
      <c r="BL165" s="21">
        <f t="shared" si="45"/>
        <v>0</v>
      </c>
      <c r="BM165" s="21">
        <f t="shared" si="46"/>
        <v>1</v>
      </c>
      <c r="BN165" s="29" t="s">
        <v>132</v>
      </c>
      <c r="BO165" s="21">
        <f t="shared" si="47"/>
        <v>0</v>
      </c>
      <c r="BP165" s="21">
        <f t="shared" si="48"/>
        <v>0</v>
      </c>
      <c r="BQ165" s="21">
        <f t="shared" si="49"/>
        <v>1</v>
      </c>
      <c r="BR165" s="21">
        <f t="shared" si="50"/>
        <v>0</v>
      </c>
      <c r="BS165" s="21">
        <f t="shared" si="51"/>
        <v>0</v>
      </c>
      <c r="BT165" s="29">
        <v>1.0</v>
      </c>
      <c r="BU165" s="29">
        <v>0.0</v>
      </c>
      <c r="BV165" s="29">
        <v>1.0</v>
      </c>
      <c r="BW165" s="29">
        <v>0.0</v>
      </c>
      <c r="BX165" s="29">
        <v>0.0</v>
      </c>
      <c r="BY165" s="29">
        <v>1.0</v>
      </c>
      <c r="BZ165" s="29">
        <v>1.0</v>
      </c>
      <c r="CA165" s="29">
        <v>0.0</v>
      </c>
      <c r="CB165" s="29">
        <v>0.0</v>
      </c>
      <c r="CC165" s="27" t="s">
        <v>133</v>
      </c>
      <c r="CD165" s="21">
        <f t="shared" si="52"/>
        <v>0</v>
      </c>
      <c r="CE165" s="21">
        <f t="shared" si="53"/>
        <v>1</v>
      </c>
      <c r="CF165" s="21">
        <f t="shared" si="54"/>
        <v>0</v>
      </c>
      <c r="CG165" s="21">
        <f t="shared" si="55"/>
        <v>0</v>
      </c>
      <c r="CH165" s="21">
        <f t="shared" si="56"/>
        <v>0</v>
      </c>
      <c r="CI165" s="27" t="s">
        <v>146</v>
      </c>
      <c r="CJ165" s="21">
        <f t="shared" si="57"/>
        <v>0</v>
      </c>
      <c r="CK165" s="21">
        <f t="shared" si="58"/>
        <v>0</v>
      </c>
      <c r="CL165" s="21">
        <f t="shared" si="59"/>
        <v>1</v>
      </c>
      <c r="CM165" s="21">
        <f t="shared" si="60"/>
        <v>0</v>
      </c>
      <c r="CN165" s="27" t="s">
        <v>147</v>
      </c>
      <c r="CO165" s="21">
        <f t="shared" si="61"/>
        <v>0</v>
      </c>
      <c r="CP165" s="21">
        <f t="shared" si="62"/>
        <v>0</v>
      </c>
      <c r="CQ165" s="21">
        <f t="shared" si="63"/>
        <v>0</v>
      </c>
      <c r="CR165" s="21">
        <f t="shared" si="64"/>
        <v>0</v>
      </c>
      <c r="CS165" s="21">
        <f t="shared" si="65"/>
        <v>1</v>
      </c>
      <c r="CT165" s="27" t="s">
        <v>139</v>
      </c>
      <c r="CU165" s="29">
        <v>2.0</v>
      </c>
      <c r="CV165" s="27" t="s">
        <v>137</v>
      </c>
      <c r="CW165" s="27" t="s">
        <v>137</v>
      </c>
      <c r="CX165" s="16">
        <f t="shared" si="66"/>
        <v>10</v>
      </c>
      <c r="CY165" s="29">
        <v>4.0</v>
      </c>
      <c r="CZ165" s="41" t="s">
        <v>138</v>
      </c>
      <c r="DA165" s="41" t="s">
        <v>137</v>
      </c>
      <c r="DB165" s="41" t="s">
        <v>137</v>
      </c>
      <c r="DC165" s="27" t="s">
        <v>136</v>
      </c>
      <c r="DD165" s="16">
        <f t="shared" si="67"/>
        <v>19</v>
      </c>
      <c r="DE165" s="29">
        <v>1.0</v>
      </c>
      <c r="DF165" s="27" t="s">
        <v>136</v>
      </c>
      <c r="DG165" s="27" t="s">
        <v>140</v>
      </c>
      <c r="DH165" s="27" t="s">
        <v>139</v>
      </c>
      <c r="DI165" s="27" t="s">
        <v>140</v>
      </c>
      <c r="DJ165" s="27">
        <v>3.0</v>
      </c>
      <c r="DK165" s="16">
        <f t="shared" si="68"/>
        <v>12</v>
      </c>
      <c r="DL165" s="29">
        <v>1.0</v>
      </c>
      <c r="DM165" s="27" t="s">
        <v>137</v>
      </c>
      <c r="DN165" s="27" t="s">
        <v>136</v>
      </c>
      <c r="DO165" s="27" t="s">
        <v>137</v>
      </c>
      <c r="DP165" s="27" t="s">
        <v>140</v>
      </c>
      <c r="DQ165" s="16">
        <f t="shared" si="69"/>
        <v>12</v>
      </c>
      <c r="DR165" s="29">
        <v>4.0</v>
      </c>
      <c r="DS165" s="29">
        <v>4.0</v>
      </c>
      <c r="DT165" s="27" t="s">
        <v>139</v>
      </c>
      <c r="DU165" s="29">
        <v>5.0</v>
      </c>
      <c r="DV165" s="27" t="s">
        <v>136</v>
      </c>
      <c r="DW165" s="25">
        <f t="shared" si="70"/>
        <v>19</v>
      </c>
      <c r="DX165" s="27" t="s">
        <v>136</v>
      </c>
      <c r="DY165" s="27" t="s">
        <v>138</v>
      </c>
      <c r="DZ165" s="27" t="s">
        <v>139</v>
      </c>
      <c r="EA165" s="27" t="s">
        <v>138</v>
      </c>
      <c r="EB165" s="27" t="s">
        <v>136</v>
      </c>
      <c r="EC165" s="26">
        <v>22.0</v>
      </c>
      <c r="ED165" s="16">
        <f t="shared" si="71"/>
        <v>94</v>
      </c>
    </row>
    <row r="166" ht="15.75" customHeight="1">
      <c r="A166" s="36" t="s">
        <v>194</v>
      </c>
      <c r="B166" s="16">
        <f t="shared" si="1"/>
        <v>0</v>
      </c>
      <c r="C166" s="17" t="s">
        <v>37</v>
      </c>
      <c r="D166" s="35">
        <v>54.0</v>
      </c>
      <c r="E166" s="16">
        <f t="shared" si="2"/>
        <v>0</v>
      </c>
      <c r="F166" s="16">
        <f t="shared" si="72"/>
        <v>0</v>
      </c>
      <c r="G166" s="16">
        <f t="shared" si="3"/>
        <v>1</v>
      </c>
      <c r="H166" s="16">
        <f t="shared" si="4"/>
        <v>0</v>
      </c>
      <c r="I166" s="35" t="s">
        <v>11</v>
      </c>
      <c r="J166" s="16">
        <f t="shared" si="5"/>
        <v>0</v>
      </c>
      <c r="K166" s="16">
        <f t="shared" si="6"/>
        <v>0</v>
      </c>
      <c r="L166" s="16">
        <f t="shared" si="7"/>
        <v>1</v>
      </c>
      <c r="M166" s="16">
        <f t="shared" si="8"/>
        <v>0</v>
      </c>
      <c r="N166" s="16">
        <f t="shared" si="9"/>
        <v>0</v>
      </c>
      <c r="O166" s="36">
        <v>30000.0</v>
      </c>
      <c r="P166" s="21">
        <f t="shared" si="10"/>
        <v>0</v>
      </c>
      <c r="Q166" s="21">
        <f t="shared" si="11"/>
        <v>0</v>
      </c>
      <c r="R166" s="21">
        <f t="shared" si="12"/>
        <v>1</v>
      </c>
      <c r="S166" s="21">
        <f t="shared" si="13"/>
        <v>0</v>
      </c>
      <c r="T166" s="37" t="s">
        <v>127</v>
      </c>
      <c r="U166" s="21">
        <f t="shared" si="14"/>
        <v>1</v>
      </c>
      <c r="V166" s="37">
        <v>0.0</v>
      </c>
      <c r="W166" s="37">
        <v>0.0</v>
      </c>
      <c r="X166" s="37">
        <v>0.0</v>
      </c>
      <c r="Y166" s="36" t="s">
        <v>207</v>
      </c>
      <c r="Z166" s="21">
        <f t="shared" si="15"/>
        <v>0</v>
      </c>
      <c r="AA166" s="21">
        <f t="shared" si="16"/>
        <v>0</v>
      </c>
      <c r="AB166" s="21">
        <f t="shared" si="17"/>
        <v>0</v>
      </c>
      <c r="AC166" s="21">
        <f t="shared" si="18"/>
        <v>0</v>
      </c>
      <c r="AD166" s="21">
        <f t="shared" si="19"/>
        <v>1</v>
      </c>
      <c r="AE166" s="36" t="s">
        <v>31</v>
      </c>
      <c r="AF166" s="21">
        <f t="shared" si="20"/>
        <v>1</v>
      </c>
      <c r="AG166" s="21">
        <f t="shared" si="21"/>
        <v>0</v>
      </c>
      <c r="AH166" s="21">
        <f t="shared" si="22"/>
        <v>0</v>
      </c>
      <c r="AI166" s="21">
        <f t="shared" si="23"/>
        <v>0</v>
      </c>
      <c r="AJ166" s="36" t="s">
        <v>171</v>
      </c>
      <c r="AK166" s="21">
        <f t="shared" si="24"/>
        <v>0</v>
      </c>
      <c r="AL166" s="21">
        <f t="shared" si="25"/>
        <v>0</v>
      </c>
      <c r="AM166" s="21">
        <f t="shared" si="26"/>
        <v>0</v>
      </c>
      <c r="AN166" s="21">
        <f t="shared" si="27"/>
        <v>1</v>
      </c>
      <c r="AO166" s="27" t="s">
        <v>154</v>
      </c>
      <c r="AP166" s="21">
        <f t="shared" si="28"/>
        <v>0</v>
      </c>
      <c r="AQ166" s="21">
        <f t="shared" si="29"/>
        <v>0</v>
      </c>
      <c r="AR166" s="21">
        <f t="shared" si="30"/>
        <v>0</v>
      </c>
      <c r="AS166" s="21">
        <f t="shared" si="31"/>
        <v>0</v>
      </c>
      <c r="AT166" s="21">
        <f t="shared" si="32"/>
        <v>0</v>
      </c>
      <c r="AU166" s="21">
        <f t="shared" si="73"/>
        <v>1</v>
      </c>
      <c r="AV166" s="27" t="s">
        <v>130</v>
      </c>
      <c r="AW166" s="21">
        <f t="shared" si="33"/>
        <v>1</v>
      </c>
      <c r="AX166" s="21">
        <f t="shared" si="34"/>
        <v>0</v>
      </c>
      <c r="AY166" s="21">
        <f t="shared" si="35"/>
        <v>0</v>
      </c>
      <c r="AZ166" s="21">
        <f t="shared" si="36"/>
        <v>0</v>
      </c>
      <c r="BA166" s="38" t="s">
        <v>37</v>
      </c>
      <c r="BB166" s="21">
        <f t="shared" si="37"/>
        <v>0</v>
      </c>
      <c r="BC166" s="21">
        <f t="shared" si="38"/>
        <v>1</v>
      </c>
      <c r="BD166" s="21">
        <f t="shared" si="39"/>
        <v>0</v>
      </c>
      <c r="BE166" s="21">
        <f t="shared" si="40"/>
        <v>0</v>
      </c>
      <c r="BF166" s="27" t="s">
        <v>150</v>
      </c>
      <c r="BG166" s="21">
        <f t="shared" si="41"/>
        <v>0</v>
      </c>
      <c r="BH166" s="21">
        <f t="shared" si="42"/>
        <v>0</v>
      </c>
      <c r="BI166" s="21">
        <f t="shared" si="43"/>
        <v>1</v>
      </c>
      <c r="BJ166" s="29">
        <v>800.0</v>
      </c>
      <c r="BK166" s="21">
        <f t="shared" si="44"/>
        <v>1</v>
      </c>
      <c r="BL166" s="21">
        <f t="shared" si="45"/>
        <v>0</v>
      </c>
      <c r="BM166" s="21">
        <f t="shared" si="46"/>
        <v>0</v>
      </c>
      <c r="BN166" s="27" t="s">
        <v>151</v>
      </c>
      <c r="BO166" s="21">
        <f t="shared" si="47"/>
        <v>0</v>
      </c>
      <c r="BP166" s="21">
        <f t="shared" si="48"/>
        <v>1</v>
      </c>
      <c r="BQ166" s="21">
        <f t="shared" si="49"/>
        <v>0</v>
      </c>
      <c r="BR166" s="21">
        <f t="shared" si="50"/>
        <v>0</v>
      </c>
      <c r="BS166" s="21">
        <f t="shared" si="51"/>
        <v>0</v>
      </c>
      <c r="BT166" s="29">
        <v>0.0</v>
      </c>
      <c r="BU166" s="29">
        <v>0.0</v>
      </c>
      <c r="BV166" s="29">
        <v>0.0</v>
      </c>
      <c r="BW166" s="29">
        <v>0.0</v>
      </c>
      <c r="BX166" s="29">
        <v>0.0</v>
      </c>
      <c r="BY166" s="29">
        <v>0.0</v>
      </c>
      <c r="BZ166" s="29">
        <v>0.0</v>
      </c>
      <c r="CA166" s="29">
        <v>1.0</v>
      </c>
      <c r="CB166" s="29">
        <v>1.0</v>
      </c>
      <c r="CC166" s="27" t="s">
        <v>133</v>
      </c>
      <c r="CD166" s="21">
        <f t="shared" si="52"/>
        <v>0</v>
      </c>
      <c r="CE166" s="21">
        <f t="shared" si="53"/>
        <v>1</v>
      </c>
      <c r="CF166" s="21">
        <f t="shared" si="54"/>
        <v>0</v>
      </c>
      <c r="CG166" s="21">
        <f t="shared" si="55"/>
        <v>0</v>
      </c>
      <c r="CH166" s="21">
        <f t="shared" si="56"/>
        <v>0</v>
      </c>
      <c r="CI166" s="27" t="s">
        <v>152</v>
      </c>
      <c r="CJ166" s="21">
        <f t="shared" si="57"/>
        <v>0</v>
      </c>
      <c r="CK166" s="21">
        <f t="shared" si="58"/>
        <v>0</v>
      </c>
      <c r="CL166" s="21">
        <f t="shared" si="59"/>
        <v>0</v>
      </c>
      <c r="CM166" s="21">
        <f t="shared" si="60"/>
        <v>1</v>
      </c>
      <c r="CN166" s="27" t="s">
        <v>135</v>
      </c>
      <c r="CO166" s="21">
        <f t="shared" si="61"/>
        <v>1</v>
      </c>
      <c r="CP166" s="21">
        <f t="shared" si="62"/>
        <v>0</v>
      </c>
      <c r="CQ166" s="21">
        <f t="shared" si="63"/>
        <v>0</v>
      </c>
      <c r="CR166" s="21">
        <f t="shared" si="64"/>
        <v>0</v>
      </c>
      <c r="CS166" s="21">
        <f t="shared" si="65"/>
        <v>0</v>
      </c>
      <c r="CT166" s="29">
        <v>3.0</v>
      </c>
      <c r="CU166" s="27" t="s">
        <v>140</v>
      </c>
      <c r="CV166" s="27" t="s">
        <v>137</v>
      </c>
      <c r="CW166" s="27" t="s">
        <v>140</v>
      </c>
      <c r="CX166" s="16">
        <f t="shared" si="66"/>
        <v>8</v>
      </c>
      <c r="CY166" s="27" t="s">
        <v>136</v>
      </c>
      <c r="CZ166" s="41" t="s">
        <v>140</v>
      </c>
      <c r="DA166" s="31">
        <v>2.0</v>
      </c>
      <c r="DB166" s="41" t="s">
        <v>140</v>
      </c>
      <c r="DC166" s="27" t="s">
        <v>139</v>
      </c>
      <c r="DD166" s="16">
        <f t="shared" si="67"/>
        <v>10</v>
      </c>
      <c r="DE166" s="27" t="s">
        <v>139</v>
      </c>
      <c r="DF166" s="27" t="s">
        <v>137</v>
      </c>
      <c r="DG166" s="27" t="s">
        <v>139</v>
      </c>
      <c r="DH166" s="29">
        <v>1.0</v>
      </c>
      <c r="DI166" s="27" t="s">
        <v>136</v>
      </c>
      <c r="DJ166" s="27" t="s">
        <v>137</v>
      </c>
      <c r="DK166" s="16">
        <f t="shared" si="68"/>
        <v>15</v>
      </c>
      <c r="DL166" s="29">
        <v>1.0</v>
      </c>
      <c r="DM166" s="27" t="s">
        <v>140</v>
      </c>
      <c r="DN166" s="27" t="s">
        <v>136</v>
      </c>
      <c r="DO166" s="27" t="s">
        <v>136</v>
      </c>
      <c r="DP166" s="27" t="s">
        <v>139</v>
      </c>
      <c r="DQ166" s="16">
        <f t="shared" si="69"/>
        <v>12</v>
      </c>
      <c r="DR166" s="27" t="s">
        <v>136</v>
      </c>
      <c r="DS166" s="27" t="s">
        <v>140</v>
      </c>
      <c r="DT166" s="27" t="s">
        <v>139</v>
      </c>
      <c r="DU166" s="27" t="s">
        <v>139</v>
      </c>
      <c r="DV166" s="27" t="s">
        <v>138</v>
      </c>
      <c r="DW166" s="25">
        <f t="shared" si="70"/>
        <v>14</v>
      </c>
      <c r="DX166" s="29">
        <v>3.0</v>
      </c>
      <c r="DY166" s="27" t="s">
        <v>136</v>
      </c>
      <c r="DZ166" s="27" t="s">
        <v>139</v>
      </c>
      <c r="EA166" s="27" t="s">
        <v>139</v>
      </c>
      <c r="EB166" s="27" t="s">
        <v>136</v>
      </c>
      <c r="EC166" s="26">
        <v>16.0</v>
      </c>
      <c r="ED166" s="16">
        <f t="shared" si="71"/>
        <v>75</v>
      </c>
    </row>
    <row r="167" ht="15.75" customHeight="1">
      <c r="A167" s="36" t="s">
        <v>194</v>
      </c>
      <c r="B167" s="16">
        <f t="shared" si="1"/>
        <v>0</v>
      </c>
      <c r="C167" s="17" t="s">
        <v>37</v>
      </c>
      <c r="D167" s="35">
        <v>45.0</v>
      </c>
      <c r="E167" s="16">
        <f t="shared" si="2"/>
        <v>0</v>
      </c>
      <c r="F167" s="16">
        <f t="shared" si="72"/>
        <v>0</v>
      </c>
      <c r="G167" s="16">
        <f t="shared" si="3"/>
        <v>1</v>
      </c>
      <c r="H167" s="16">
        <f t="shared" si="4"/>
        <v>0</v>
      </c>
      <c r="I167" s="35" t="s">
        <v>11</v>
      </c>
      <c r="J167" s="16">
        <f t="shared" si="5"/>
        <v>0</v>
      </c>
      <c r="K167" s="16">
        <f t="shared" si="6"/>
        <v>0</v>
      </c>
      <c r="L167" s="16">
        <f t="shared" si="7"/>
        <v>1</v>
      </c>
      <c r="M167" s="16">
        <f t="shared" si="8"/>
        <v>0</v>
      </c>
      <c r="N167" s="16">
        <f t="shared" si="9"/>
        <v>0</v>
      </c>
      <c r="O167" s="36">
        <v>30000.0</v>
      </c>
      <c r="P167" s="21">
        <f t="shared" si="10"/>
        <v>0</v>
      </c>
      <c r="Q167" s="21">
        <f t="shared" si="11"/>
        <v>0</v>
      </c>
      <c r="R167" s="21">
        <f t="shared" si="12"/>
        <v>1</v>
      </c>
      <c r="S167" s="21">
        <f t="shared" si="13"/>
        <v>0</v>
      </c>
      <c r="T167" s="37" t="s">
        <v>127</v>
      </c>
      <c r="U167" s="21">
        <f t="shared" si="14"/>
        <v>1</v>
      </c>
      <c r="V167" s="37">
        <v>0.0</v>
      </c>
      <c r="W167" s="37">
        <v>0.0</v>
      </c>
      <c r="X167" s="37">
        <v>0.0</v>
      </c>
      <c r="Y167" s="36" t="s">
        <v>207</v>
      </c>
      <c r="Z167" s="21">
        <f t="shared" si="15"/>
        <v>0</v>
      </c>
      <c r="AA167" s="21">
        <f t="shared" si="16"/>
        <v>0</v>
      </c>
      <c r="AB167" s="21">
        <f t="shared" si="17"/>
        <v>0</v>
      </c>
      <c r="AC167" s="21">
        <f t="shared" si="18"/>
        <v>0</v>
      </c>
      <c r="AD167" s="21">
        <f t="shared" si="19"/>
        <v>1</v>
      </c>
      <c r="AE167" s="36" t="s">
        <v>31</v>
      </c>
      <c r="AF167" s="21">
        <f t="shared" si="20"/>
        <v>1</v>
      </c>
      <c r="AG167" s="21">
        <f t="shared" si="21"/>
        <v>0</v>
      </c>
      <c r="AH167" s="21">
        <f t="shared" si="22"/>
        <v>0</v>
      </c>
      <c r="AI167" s="21">
        <f t="shared" si="23"/>
        <v>0</v>
      </c>
      <c r="AJ167" s="27" t="s">
        <v>129</v>
      </c>
      <c r="AK167" s="21">
        <f t="shared" si="24"/>
        <v>0</v>
      </c>
      <c r="AL167" s="21">
        <f t="shared" si="25"/>
        <v>1</v>
      </c>
      <c r="AM167" s="21">
        <f t="shared" si="26"/>
        <v>0</v>
      </c>
      <c r="AN167" s="21">
        <f t="shared" si="27"/>
        <v>0</v>
      </c>
      <c r="AO167" s="27" t="s">
        <v>37</v>
      </c>
      <c r="AP167" s="21">
        <f t="shared" si="28"/>
        <v>1</v>
      </c>
      <c r="AQ167" s="21">
        <f t="shared" si="29"/>
        <v>0</v>
      </c>
      <c r="AR167" s="21">
        <f t="shared" si="30"/>
        <v>0</v>
      </c>
      <c r="AS167" s="21">
        <f t="shared" si="31"/>
        <v>0</v>
      </c>
      <c r="AT167" s="21">
        <f t="shared" si="32"/>
        <v>0</v>
      </c>
      <c r="AU167" s="21">
        <f t="shared" si="73"/>
        <v>0</v>
      </c>
      <c r="AV167" s="27" t="s">
        <v>197</v>
      </c>
      <c r="AW167" s="21">
        <f t="shared" si="33"/>
        <v>0</v>
      </c>
      <c r="AX167" s="21">
        <f t="shared" si="34"/>
        <v>0</v>
      </c>
      <c r="AY167" s="21">
        <f t="shared" si="35"/>
        <v>0</v>
      </c>
      <c r="AZ167" s="21">
        <f t="shared" si="36"/>
        <v>1</v>
      </c>
      <c r="BA167" s="39" t="s">
        <v>190</v>
      </c>
      <c r="BB167" s="21">
        <f t="shared" si="37"/>
        <v>0</v>
      </c>
      <c r="BC167" s="21">
        <f t="shared" si="38"/>
        <v>0</v>
      </c>
      <c r="BD167" s="21">
        <f t="shared" si="39"/>
        <v>0</v>
      </c>
      <c r="BE167" s="21">
        <f t="shared" si="40"/>
        <v>1</v>
      </c>
      <c r="BF167" s="27" t="s">
        <v>155</v>
      </c>
      <c r="BG167" s="21">
        <f t="shared" si="41"/>
        <v>0</v>
      </c>
      <c r="BH167" s="21">
        <f t="shared" si="42"/>
        <v>0</v>
      </c>
      <c r="BI167" s="21">
        <f t="shared" si="43"/>
        <v>1</v>
      </c>
      <c r="BJ167" s="29">
        <v>1500.0</v>
      </c>
      <c r="BK167" s="21">
        <f t="shared" si="44"/>
        <v>0</v>
      </c>
      <c r="BL167" s="21">
        <f t="shared" si="45"/>
        <v>1</v>
      </c>
      <c r="BM167" s="21">
        <f t="shared" si="46"/>
        <v>0</v>
      </c>
      <c r="BN167" s="29" t="s">
        <v>156</v>
      </c>
      <c r="BO167" s="21">
        <f t="shared" si="47"/>
        <v>0</v>
      </c>
      <c r="BP167" s="21">
        <f t="shared" si="48"/>
        <v>0</v>
      </c>
      <c r="BQ167" s="21">
        <f t="shared" si="49"/>
        <v>0</v>
      </c>
      <c r="BR167" s="21">
        <f t="shared" si="50"/>
        <v>1</v>
      </c>
      <c r="BS167" s="21">
        <f t="shared" si="51"/>
        <v>0</v>
      </c>
      <c r="BT167" s="29">
        <v>1.0</v>
      </c>
      <c r="BU167" s="29">
        <v>0.0</v>
      </c>
      <c r="BV167" s="29">
        <v>0.0</v>
      </c>
      <c r="BW167" s="29">
        <v>0.0</v>
      </c>
      <c r="BX167" s="29">
        <v>0.0</v>
      </c>
      <c r="BY167" s="29">
        <v>0.0</v>
      </c>
      <c r="BZ167" s="29">
        <v>0.0</v>
      </c>
      <c r="CA167" s="29">
        <v>0.0</v>
      </c>
      <c r="CB167" s="29">
        <v>1.0</v>
      </c>
      <c r="CC167" s="27" t="s">
        <v>133</v>
      </c>
      <c r="CD167" s="21">
        <f t="shared" si="52"/>
        <v>0</v>
      </c>
      <c r="CE167" s="21">
        <f t="shared" si="53"/>
        <v>1</v>
      </c>
      <c r="CF167" s="21">
        <f t="shared" si="54"/>
        <v>0</v>
      </c>
      <c r="CG167" s="21">
        <f t="shared" si="55"/>
        <v>0</v>
      </c>
      <c r="CH167" s="21">
        <f t="shared" si="56"/>
        <v>0</v>
      </c>
      <c r="CI167" s="27" t="s">
        <v>157</v>
      </c>
      <c r="CJ167" s="21">
        <f t="shared" si="57"/>
        <v>0</v>
      </c>
      <c r="CK167" s="21">
        <f t="shared" si="58"/>
        <v>1</v>
      </c>
      <c r="CL167" s="21">
        <f t="shared" si="59"/>
        <v>0</v>
      </c>
      <c r="CM167" s="21">
        <f t="shared" si="60"/>
        <v>0</v>
      </c>
      <c r="CN167" s="27" t="s">
        <v>135</v>
      </c>
      <c r="CO167" s="21">
        <f t="shared" si="61"/>
        <v>1</v>
      </c>
      <c r="CP167" s="21">
        <f t="shared" si="62"/>
        <v>0</v>
      </c>
      <c r="CQ167" s="21">
        <f t="shared" si="63"/>
        <v>0</v>
      </c>
      <c r="CR167" s="21">
        <f t="shared" si="64"/>
        <v>0</v>
      </c>
      <c r="CS167" s="21">
        <f t="shared" si="65"/>
        <v>0</v>
      </c>
      <c r="CT167" s="27" t="s">
        <v>139</v>
      </c>
      <c r="CU167" s="29">
        <v>3.0</v>
      </c>
      <c r="CV167" s="27" t="s">
        <v>139</v>
      </c>
      <c r="CW167" s="27" t="s">
        <v>136</v>
      </c>
      <c r="CX167" s="16">
        <f t="shared" si="66"/>
        <v>11</v>
      </c>
      <c r="CY167" s="27" t="s">
        <v>139</v>
      </c>
      <c r="CZ167" s="31">
        <v>1.0</v>
      </c>
      <c r="DA167" s="41" t="s">
        <v>139</v>
      </c>
      <c r="DB167" s="31">
        <v>3.0</v>
      </c>
      <c r="DC167" s="27" t="s">
        <v>136</v>
      </c>
      <c r="DD167" s="16">
        <f t="shared" si="67"/>
        <v>12</v>
      </c>
      <c r="DE167" s="29">
        <v>1.0</v>
      </c>
      <c r="DF167" s="27" t="s">
        <v>136</v>
      </c>
      <c r="DG167" s="27" t="s">
        <v>139</v>
      </c>
      <c r="DH167" s="27" t="s">
        <v>140</v>
      </c>
      <c r="DI167" s="27" t="s">
        <v>140</v>
      </c>
      <c r="DJ167" s="29">
        <v>1.0</v>
      </c>
      <c r="DK167" s="16">
        <f t="shared" si="68"/>
        <v>10</v>
      </c>
      <c r="DL167" s="29">
        <v>1.0</v>
      </c>
      <c r="DM167" s="27" t="s">
        <v>136</v>
      </c>
      <c r="DN167" s="27" t="s">
        <v>136</v>
      </c>
      <c r="DO167" s="27" t="s">
        <v>139</v>
      </c>
      <c r="DP167" s="27" t="s">
        <v>136</v>
      </c>
      <c r="DQ167" s="16">
        <f t="shared" si="69"/>
        <v>15</v>
      </c>
      <c r="DR167" s="27" t="s">
        <v>136</v>
      </c>
      <c r="DS167" s="27" t="s">
        <v>140</v>
      </c>
      <c r="DT167" s="27" t="s">
        <v>140</v>
      </c>
      <c r="DU167" s="27" t="s">
        <v>139</v>
      </c>
      <c r="DV167" s="27" t="s">
        <v>138</v>
      </c>
      <c r="DW167" s="25">
        <f t="shared" si="70"/>
        <v>13</v>
      </c>
      <c r="DX167" s="27" t="s">
        <v>137</v>
      </c>
      <c r="DY167" s="29">
        <v>2.0</v>
      </c>
      <c r="DZ167" s="27" t="s">
        <v>136</v>
      </c>
      <c r="EA167" s="29">
        <v>1.0</v>
      </c>
      <c r="EB167" s="27" t="s">
        <v>136</v>
      </c>
      <c r="EC167" s="21">
        <f>DX167+DY167+DZ167+EA167+EB167</f>
        <v>14</v>
      </c>
      <c r="ED167" s="16">
        <f t="shared" si="71"/>
        <v>75</v>
      </c>
    </row>
    <row r="168" ht="15.75" customHeight="1">
      <c r="A168" s="36" t="s">
        <v>194</v>
      </c>
      <c r="B168" s="16">
        <f t="shared" si="1"/>
        <v>0</v>
      </c>
      <c r="C168" s="17" t="s">
        <v>37</v>
      </c>
      <c r="D168" s="35">
        <v>59.0</v>
      </c>
      <c r="E168" s="16">
        <f t="shared" si="2"/>
        <v>0</v>
      </c>
      <c r="F168" s="16">
        <f t="shared" si="72"/>
        <v>0</v>
      </c>
      <c r="G168" s="16">
        <f t="shared" si="3"/>
        <v>1</v>
      </c>
      <c r="H168" s="16">
        <f t="shared" si="4"/>
        <v>0</v>
      </c>
      <c r="I168" s="35" t="s">
        <v>126</v>
      </c>
      <c r="J168" s="16">
        <f t="shared" si="5"/>
        <v>0</v>
      </c>
      <c r="K168" s="16">
        <f t="shared" si="6"/>
        <v>1</v>
      </c>
      <c r="L168" s="16">
        <f t="shared" si="7"/>
        <v>0</v>
      </c>
      <c r="M168" s="16">
        <f t="shared" si="8"/>
        <v>0</v>
      </c>
      <c r="N168" s="16">
        <f t="shared" si="9"/>
        <v>0</v>
      </c>
      <c r="O168" s="36">
        <v>30000.0</v>
      </c>
      <c r="P168" s="21">
        <f t="shared" si="10"/>
        <v>0</v>
      </c>
      <c r="Q168" s="21">
        <f t="shared" si="11"/>
        <v>0</v>
      </c>
      <c r="R168" s="21">
        <f t="shared" si="12"/>
        <v>1</v>
      </c>
      <c r="S168" s="21">
        <f t="shared" si="13"/>
        <v>0</v>
      </c>
      <c r="T168" s="37" t="s">
        <v>127</v>
      </c>
      <c r="U168" s="21">
        <f t="shared" si="14"/>
        <v>1</v>
      </c>
      <c r="V168" s="37">
        <v>0.0</v>
      </c>
      <c r="W168" s="37">
        <v>0.0</v>
      </c>
      <c r="X168" s="37">
        <v>0.0</v>
      </c>
      <c r="Y168" s="36" t="s">
        <v>207</v>
      </c>
      <c r="Z168" s="21">
        <f t="shared" si="15"/>
        <v>0</v>
      </c>
      <c r="AA168" s="21">
        <f t="shared" si="16"/>
        <v>0</v>
      </c>
      <c r="AB168" s="21">
        <f t="shared" si="17"/>
        <v>0</v>
      </c>
      <c r="AC168" s="21">
        <f t="shared" si="18"/>
        <v>0</v>
      </c>
      <c r="AD168" s="21">
        <f t="shared" si="19"/>
        <v>1</v>
      </c>
      <c r="AE168" s="36" t="s">
        <v>31</v>
      </c>
      <c r="AF168" s="21">
        <f t="shared" si="20"/>
        <v>1</v>
      </c>
      <c r="AG168" s="21">
        <f t="shared" si="21"/>
        <v>0</v>
      </c>
      <c r="AH168" s="21">
        <f t="shared" si="22"/>
        <v>0</v>
      </c>
      <c r="AI168" s="21">
        <f t="shared" si="23"/>
        <v>0</v>
      </c>
      <c r="AJ168" s="27" t="s">
        <v>128</v>
      </c>
      <c r="AK168" s="21">
        <f t="shared" si="24"/>
        <v>1</v>
      </c>
      <c r="AL168" s="21">
        <f t="shared" si="25"/>
        <v>0</v>
      </c>
      <c r="AM168" s="21">
        <f t="shared" si="26"/>
        <v>0</v>
      </c>
      <c r="AN168" s="21">
        <f t="shared" si="27"/>
        <v>0</v>
      </c>
      <c r="AO168" s="27" t="s">
        <v>38</v>
      </c>
      <c r="AP168" s="21">
        <f t="shared" si="28"/>
        <v>0</v>
      </c>
      <c r="AQ168" s="21">
        <f t="shared" si="29"/>
        <v>1</v>
      </c>
      <c r="AR168" s="21">
        <f t="shared" si="30"/>
        <v>0</v>
      </c>
      <c r="AS168" s="21">
        <f t="shared" si="31"/>
        <v>0</v>
      </c>
      <c r="AT168" s="21">
        <f t="shared" si="32"/>
        <v>0</v>
      </c>
      <c r="AU168" s="21">
        <f t="shared" si="73"/>
        <v>0</v>
      </c>
      <c r="AV168" s="27" t="s">
        <v>130</v>
      </c>
      <c r="AW168" s="21">
        <f t="shared" si="33"/>
        <v>1</v>
      </c>
      <c r="AX168" s="21">
        <f t="shared" si="34"/>
        <v>0</v>
      </c>
      <c r="AY168" s="21">
        <f t="shared" si="35"/>
        <v>0</v>
      </c>
      <c r="AZ168" s="21">
        <f t="shared" si="36"/>
        <v>0</v>
      </c>
      <c r="BA168" s="27" t="s">
        <v>131</v>
      </c>
      <c r="BB168" s="21">
        <f t="shared" si="37"/>
        <v>1</v>
      </c>
      <c r="BC168" s="21">
        <f t="shared" si="38"/>
        <v>0</v>
      </c>
      <c r="BD168" s="21">
        <f t="shared" si="39"/>
        <v>0</v>
      </c>
      <c r="BE168" s="21">
        <f t="shared" si="40"/>
        <v>0</v>
      </c>
      <c r="BF168" s="27" t="s">
        <v>150</v>
      </c>
      <c r="BG168" s="21">
        <f t="shared" si="41"/>
        <v>0</v>
      </c>
      <c r="BH168" s="21">
        <f t="shared" si="42"/>
        <v>0</v>
      </c>
      <c r="BI168" s="21">
        <f t="shared" si="43"/>
        <v>1</v>
      </c>
      <c r="BJ168" s="29">
        <v>1500.0</v>
      </c>
      <c r="BK168" s="21">
        <f t="shared" si="44"/>
        <v>0</v>
      </c>
      <c r="BL168" s="21">
        <f t="shared" si="45"/>
        <v>1</v>
      </c>
      <c r="BM168" s="21">
        <f t="shared" si="46"/>
        <v>0</v>
      </c>
      <c r="BN168" s="29" t="s">
        <v>132</v>
      </c>
      <c r="BO168" s="21">
        <f t="shared" si="47"/>
        <v>0</v>
      </c>
      <c r="BP168" s="21">
        <f t="shared" si="48"/>
        <v>0</v>
      </c>
      <c r="BQ168" s="21">
        <f t="shared" si="49"/>
        <v>1</v>
      </c>
      <c r="BR168" s="21">
        <f t="shared" si="50"/>
        <v>0</v>
      </c>
      <c r="BS168" s="21">
        <f t="shared" si="51"/>
        <v>0</v>
      </c>
      <c r="BT168" s="29">
        <v>0.0</v>
      </c>
      <c r="BU168" s="29">
        <v>0.0</v>
      </c>
      <c r="BV168" s="29">
        <v>0.0</v>
      </c>
      <c r="BW168" s="29">
        <v>0.0</v>
      </c>
      <c r="BX168" s="29">
        <v>0.0</v>
      </c>
      <c r="BY168" s="29">
        <v>0.0</v>
      </c>
      <c r="BZ168" s="29">
        <v>0.0</v>
      </c>
      <c r="CA168" s="29">
        <v>0.0</v>
      </c>
      <c r="CB168" s="29">
        <v>1.0</v>
      </c>
      <c r="CC168" s="27" t="s">
        <v>164</v>
      </c>
      <c r="CD168" s="21">
        <f t="shared" si="52"/>
        <v>0</v>
      </c>
      <c r="CE168" s="21">
        <f t="shared" si="53"/>
        <v>0</v>
      </c>
      <c r="CF168" s="21">
        <f t="shared" si="54"/>
        <v>1</v>
      </c>
      <c r="CG168" s="21">
        <f t="shared" si="55"/>
        <v>0</v>
      </c>
      <c r="CH168" s="21">
        <f t="shared" si="56"/>
        <v>0</v>
      </c>
      <c r="CI168" s="27" t="s">
        <v>165</v>
      </c>
      <c r="CJ168" s="21">
        <f t="shared" si="57"/>
        <v>0</v>
      </c>
      <c r="CK168" s="21">
        <f t="shared" si="58"/>
        <v>0</v>
      </c>
      <c r="CL168" s="21">
        <f t="shared" si="59"/>
        <v>0</v>
      </c>
      <c r="CM168" s="21">
        <f t="shared" si="60"/>
        <v>1</v>
      </c>
      <c r="CN168" s="27" t="s">
        <v>135</v>
      </c>
      <c r="CO168" s="21">
        <f t="shared" si="61"/>
        <v>1</v>
      </c>
      <c r="CP168" s="21">
        <f t="shared" si="62"/>
        <v>0</v>
      </c>
      <c r="CQ168" s="21">
        <f t="shared" si="63"/>
        <v>0</v>
      </c>
      <c r="CR168" s="21">
        <f t="shared" si="64"/>
        <v>0</v>
      </c>
      <c r="CS168" s="21">
        <f t="shared" si="65"/>
        <v>0</v>
      </c>
      <c r="CT168" s="27" t="s">
        <v>136</v>
      </c>
      <c r="CU168" s="29">
        <v>3.0</v>
      </c>
      <c r="CV168" s="27" t="s">
        <v>136</v>
      </c>
      <c r="CW168" s="27" t="s">
        <v>139</v>
      </c>
      <c r="CX168" s="16">
        <f t="shared" si="66"/>
        <v>13</v>
      </c>
      <c r="CY168" s="29">
        <v>1.0</v>
      </c>
      <c r="CZ168" s="41" t="s">
        <v>139</v>
      </c>
      <c r="DA168" s="41" t="s">
        <v>136</v>
      </c>
      <c r="DB168" s="41" t="s">
        <v>139</v>
      </c>
      <c r="DC168" s="27" t="s">
        <v>139</v>
      </c>
      <c r="DD168" s="16">
        <f t="shared" si="67"/>
        <v>11</v>
      </c>
      <c r="DE168" s="27" t="s">
        <v>140</v>
      </c>
      <c r="DF168" s="27" t="s">
        <v>137</v>
      </c>
      <c r="DG168" s="27" t="s">
        <v>139</v>
      </c>
      <c r="DH168" s="29">
        <v>1.0</v>
      </c>
      <c r="DI168" s="29">
        <v>2.0</v>
      </c>
      <c r="DJ168" s="27">
        <v>4.0</v>
      </c>
      <c r="DK168" s="16">
        <f t="shared" si="68"/>
        <v>13</v>
      </c>
      <c r="DL168" s="29">
        <v>2.0</v>
      </c>
      <c r="DM168" s="27" t="s">
        <v>140</v>
      </c>
      <c r="DN168" s="27" t="s">
        <v>136</v>
      </c>
      <c r="DO168" s="27" t="s">
        <v>140</v>
      </c>
      <c r="DP168" s="27" t="s">
        <v>140</v>
      </c>
      <c r="DQ168" s="16">
        <f t="shared" si="69"/>
        <v>9</v>
      </c>
      <c r="DR168" s="27" t="s">
        <v>138</v>
      </c>
      <c r="DS168" s="27" t="s">
        <v>140</v>
      </c>
      <c r="DT168" s="27" t="s">
        <v>139</v>
      </c>
      <c r="DU168" s="27" t="s">
        <v>139</v>
      </c>
      <c r="DV168" s="27" t="s">
        <v>138</v>
      </c>
      <c r="DW168" s="25">
        <f t="shared" si="70"/>
        <v>15</v>
      </c>
      <c r="DX168" s="27" t="s">
        <v>137</v>
      </c>
      <c r="DY168" s="29">
        <v>3.0</v>
      </c>
      <c r="DZ168" s="27" t="s">
        <v>139</v>
      </c>
      <c r="EA168" s="27" t="s">
        <v>139</v>
      </c>
      <c r="EB168" s="27" t="s">
        <v>137</v>
      </c>
      <c r="EC168" s="26">
        <v>13.0</v>
      </c>
      <c r="ED168" s="16">
        <f t="shared" si="71"/>
        <v>74</v>
      </c>
    </row>
    <row r="169" ht="15.75" customHeight="1">
      <c r="A169" s="36" t="s">
        <v>194</v>
      </c>
      <c r="B169" s="16">
        <f t="shared" si="1"/>
        <v>0</v>
      </c>
      <c r="C169" s="17" t="s">
        <v>37</v>
      </c>
      <c r="D169" s="35">
        <v>32.0</v>
      </c>
      <c r="E169" s="16">
        <f t="shared" si="2"/>
        <v>0</v>
      </c>
      <c r="F169" s="16">
        <f t="shared" si="72"/>
        <v>1</v>
      </c>
      <c r="G169" s="16">
        <f t="shared" si="3"/>
        <v>0</v>
      </c>
      <c r="H169" s="16">
        <f t="shared" si="4"/>
        <v>0</v>
      </c>
      <c r="I169" s="35" t="s">
        <v>126</v>
      </c>
      <c r="J169" s="16">
        <f t="shared" si="5"/>
        <v>0</v>
      </c>
      <c r="K169" s="16">
        <f t="shared" si="6"/>
        <v>1</v>
      </c>
      <c r="L169" s="16">
        <f t="shared" si="7"/>
        <v>0</v>
      </c>
      <c r="M169" s="16">
        <f t="shared" si="8"/>
        <v>0</v>
      </c>
      <c r="N169" s="16">
        <f t="shared" si="9"/>
        <v>0</v>
      </c>
      <c r="O169" s="36">
        <v>30000.0</v>
      </c>
      <c r="P169" s="21">
        <f t="shared" si="10"/>
        <v>0</v>
      </c>
      <c r="Q169" s="21">
        <f t="shared" si="11"/>
        <v>0</v>
      </c>
      <c r="R169" s="21">
        <f t="shared" si="12"/>
        <v>1</v>
      </c>
      <c r="S169" s="21">
        <f t="shared" si="13"/>
        <v>0</v>
      </c>
      <c r="T169" s="37" t="s">
        <v>127</v>
      </c>
      <c r="U169" s="21">
        <f t="shared" si="14"/>
        <v>1</v>
      </c>
      <c r="V169" s="37">
        <v>0.0</v>
      </c>
      <c r="W169" s="37">
        <v>0.0</v>
      </c>
      <c r="X169" s="37">
        <v>0.0</v>
      </c>
      <c r="Y169" s="36" t="s">
        <v>207</v>
      </c>
      <c r="Z169" s="21">
        <f t="shared" si="15"/>
        <v>0</v>
      </c>
      <c r="AA169" s="21">
        <f t="shared" si="16"/>
        <v>0</v>
      </c>
      <c r="AB169" s="21">
        <f t="shared" si="17"/>
        <v>0</v>
      </c>
      <c r="AC169" s="21">
        <f t="shared" si="18"/>
        <v>0</v>
      </c>
      <c r="AD169" s="21">
        <f t="shared" si="19"/>
        <v>1</v>
      </c>
      <c r="AE169" s="36" t="s">
        <v>143</v>
      </c>
      <c r="AF169" s="21">
        <f t="shared" si="20"/>
        <v>0</v>
      </c>
      <c r="AG169" s="21">
        <f t="shared" si="21"/>
        <v>1</v>
      </c>
      <c r="AH169" s="21">
        <f t="shared" si="22"/>
        <v>0</v>
      </c>
      <c r="AI169" s="21">
        <f t="shared" si="23"/>
        <v>0</v>
      </c>
      <c r="AJ169" s="27" t="s">
        <v>128</v>
      </c>
      <c r="AK169" s="21">
        <f t="shared" si="24"/>
        <v>1</v>
      </c>
      <c r="AL169" s="21">
        <f t="shared" si="25"/>
        <v>0</v>
      </c>
      <c r="AM169" s="21">
        <f t="shared" si="26"/>
        <v>0</v>
      </c>
      <c r="AN169" s="21">
        <f t="shared" si="27"/>
        <v>0</v>
      </c>
      <c r="AO169" s="27" t="s">
        <v>39</v>
      </c>
      <c r="AP169" s="21">
        <f t="shared" si="28"/>
        <v>0</v>
      </c>
      <c r="AQ169" s="21">
        <f t="shared" si="29"/>
        <v>0</v>
      </c>
      <c r="AR169" s="21">
        <f t="shared" si="30"/>
        <v>1</v>
      </c>
      <c r="AS169" s="21">
        <f t="shared" si="31"/>
        <v>0</v>
      </c>
      <c r="AT169" s="21">
        <f t="shared" si="32"/>
        <v>0</v>
      </c>
      <c r="AU169" s="21">
        <f t="shared" si="73"/>
        <v>0</v>
      </c>
      <c r="AV169" s="27" t="s">
        <v>197</v>
      </c>
      <c r="AW169" s="21">
        <f t="shared" si="33"/>
        <v>0</v>
      </c>
      <c r="AX169" s="21">
        <f t="shared" si="34"/>
        <v>0</v>
      </c>
      <c r="AY169" s="21">
        <f t="shared" si="35"/>
        <v>0</v>
      </c>
      <c r="AZ169" s="21">
        <f t="shared" si="36"/>
        <v>1</v>
      </c>
      <c r="BA169" s="27" t="s">
        <v>144</v>
      </c>
      <c r="BB169" s="21">
        <f t="shared" si="37"/>
        <v>0</v>
      </c>
      <c r="BC169" s="21">
        <f t="shared" si="38"/>
        <v>0</v>
      </c>
      <c r="BD169" s="21">
        <f t="shared" si="39"/>
        <v>0</v>
      </c>
      <c r="BE169" s="21">
        <f t="shared" si="40"/>
        <v>1</v>
      </c>
      <c r="BF169" s="27" t="s">
        <v>150</v>
      </c>
      <c r="BG169" s="21">
        <f t="shared" si="41"/>
        <v>0</v>
      </c>
      <c r="BH169" s="21">
        <f t="shared" si="42"/>
        <v>0</v>
      </c>
      <c r="BI169" s="21">
        <f t="shared" si="43"/>
        <v>1</v>
      </c>
      <c r="BJ169" s="27" t="s">
        <v>167</v>
      </c>
      <c r="BK169" s="21">
        <f t="shared" si="44"/>
        <v>0</v>
      </c>
      <c r="BL169" s="21">
        <f t="shared" si="45"/>
        <v>0</v>
      </c>
      <c r="BM169" s="21">
        <f t="shared" si="46"/>
        <v>1</v>
      </c>
      <c r="BN169" s="29" t="s">
        <v>59</v>
      </c>
      <c r="BO169" s="21">
        <f t="shared" si="47"/>
        <v>1</v>
      </c>
      <c r="BP169" s="21">
        <f t="shared" si="48"/>
        <v>0</v>
      </c>
      <c r="BQ169" s="21">
        <f t="shared" si="49"/>
        <v>0</v>
      </c>
      <c r="BR169" s="21">
        <f t="shared" si="50"/>
        <v>0</v>
      </c>
      <c r="BS169" s="21">
        <f t="shared" si="51"/>
        <v>0</v>
      </c>
      <c r="BT169" s="29">
        <v>0.0</v>
      </c>
      <c r="BU169" s="29">
        <v>0.0</v>
      </c>
      <c r="BV169" s="29">
        <v>0.0</v>
      </c>
      <c r="BW169" s="29">
        <v>1.0</v>
      </c>
      <c r="BX169" s="29">
        <v>0.0</v>
      </c>
      <c r="BY169" s="29">
        <v>1.0</v>
      </c>
      <c r="BZ169" s="29">
        <v>1.0</v>
      </c>
      <c r="CA169" s="29">
        <v>1.0</v>
      </c>
      <c r="CB169" s="29">
        <v>1.0</v>
      </c>
      <c r="CC169" s="27" t="s">
        <v>168</v>
      </c>
      <c r="CD169" s="21">
        <f t="shared" si="52"/>
        <v>1</v>
      </c>
      <c r="CE169" s="21">
        <f t="shared" si="53"/>
        <v>0</v>
      </c>
      <c r="CF169" s="21">
        <f t="shared" si="54"/>
        <v>0</v>
      </c>
      <c r="CG169" s="21">
        <f t="shared" si="55"/>
        <v>0</v>
      </c>
      <c r="CH169" s="21">
        <f t="shared" si="56"/>
        <v>0</v>
      </c>
      <c r="CI169" s="27" t="s">
        <v>169</v>
      </c>
      <c r="CJ169" s="21">
        <f t="shared" si="57"/>
        <v>0</v>
      </c>
      <c r="CK169" s="21">
        <f t="shared" si="58"/>
        <v>0</v>
      </c>
      <c r="CL169" s="21">
        <f t="shared" si="59"/>
        <v>0</v>
      </c>
      <c r="CM169" s="21">
        <f t="shared" si="60"/>
        <v>1</v>
      </c>
      <c r="CN169" s="27" t="s">
        <v>170</v>
      </c>
      <c r="CO169" s="21">
        <f t="shared" si="61"/>
        <v>0</v>
      </c>
      <c r="CP169" s="21">
        <f t="shared" si="62"/>
        <v>1</v>
      </c>
      <c r="CQ169" s="21">
        <f t="shared" si="63"/>
        <v>0</v>
      </c>
      <c r="CR169" s="21">
        <f t="shared" si="64"/>
        <v>0</v>
      </c>
      <c r="CS169" s="21">
        <f t="shared" si="65"/>
        <v>0</v>
      </c>
      <c r="CT169" s="27" t="s">
        <v>136</v>
      </c>
      <c r="CU169" s="27" t="s">
        <v>137</v>
      </c>
      <c r="CV169" s="29">
        <v>5.0</v>
      </c>
      <c r="CW169" s="27" t="s">
        <v>136</v>
      </c>
      <c r="CX169" s="16">
        <f t="shared" si="66"/>
        <v>16</v>
      </c>
      <c r="CY169" s="29">
        <v>2.0</v>
      </c>
      <c r="CZ169" s="41" t="s">
        <v>137</v>
      </c>
      <c r="DA169" s="41" t="s">
        <v>139</v>
      </c>
      <c r="DB169" s="41" t="s">
        <v>136</v>
      </c>
      <c r="DC169" s="29">
        <v>1.0</v>
      </c>
      <c r="DD169" s="16">
        <f t="shared" si="67"/>
        <v>12</v>
      </c>
      <c r="DE169" s="29">
        <v>1.0</v>
      </c>
      <c r="DF169" s="27" t="s">
        <v>139</v>
      </c>
      <c r="DG169" s="27" t="s">
        <v>139</v>
      </c>
      <c r="DH169" s="27" t="s">
        <v>139</v>
      </c>
      <c r="DI169" s="27" t="s">
        <v>136</v>
      </c>
      <c r="DJ169" s="27" t="s">
        <v>139</v>
      </c>
      <c r="DK169" s="16">
        <f t="shared" si="68"/>
        <v>13</v>
      </c>
      <c r="DL169" s="27" t="s">
        <v>137</v>
      </c>
      <c r="DM169" s="27" t="s">
        <v>138</v>
      </c>
      <c r="DN169" s="27" t="s">
        <v>136</v>
      </c>
      <c r="DO169" s="36">
        <v>3.0</v>
      </c>
      <c r="DP169" s="27" t="s">
        <v>136</v>
      </c>
      <c r="DQ169" s="16">
        <f t="shared" si="69"/>
        <v>19</v>
      </c>
      <c r="DR169" s="27" t="s">
        <v>136</v>
      </c>
      <c r="DS169" s="27" t="s">
        <v>140</v>
      </c>
      <c r="DT169" s="27" t="s">
        <v>137</v>
      </c>
      <c r="DU169" s="27" t="s">
        <v>139</v>
      </c>
      <c r="DV169" s="27" t="s">
        <v>136</v>
      </c>
      <c r="DW169" s="25">
        <f t="shared" si="70"/>
        <v>14</v>
      </c>
      <c r="DX169" s="27" t="s">
        <v>136</v>
      </c>
      <c r="DY169" s="29">
        <v>1.0</v>
      </c>
      <c r="DZ169" s="29">
        <v>2.0</v>
      </c>
      <c r="EA169" s="27" t="s">
        <v>137</v>
      </c>
      <c r="EB169" s="27" t="s">
        <v>136</v>
      </c>
      <c r="EC169" s="26">
        <v>14.0</v>
      </c>
      <c r="ED169" s="16">
        <f t="shared" si="71"/>
        <v>88</v>
      </c>
    </row>
    <row r="170" ht="15.75" customHeight="1">
      <c r="A170" s="36" t="s">
        <v>194</v>
      </c>
      <c r="B170" s="16">
        <f t="shared" si="1"/>
        <v>0</v>
      </c>
      <c r="C170" s="17" t="s">
        <v>37</v>
      </c>
      <c r="D170" s="35">
        <v>36.0</v>
      </c>
      <c r="E170" s="16">
        <f t="shared" si="2"/>
        <v>0</v>
      </c>
      <c r="F170" s="16">
        <f t="shared" si="72"/>
        <v>1</v>
      </c>
      <c r="G170" s="16">
        <f t="shared" si="3"/>
        <v>0</v>
      </c>
      <c r="H170" s="16">
        <f t="shared" si="4"/>
        <v>0</v>
      </c>
      <c r="I170" s="35" t="s">
        <v>158</v>
      </c>
      <c r="J170" s="16">
        <f t="shared" si="5"/>
        <v>0</v>
      </c>
      <c r="K170" s="16">
        <f t="shared" si="6"/>
        <v>0</v>
      </c>
      <c r="L170" s="16">
        <f t="shared" si="7"/>
        <v>0</v>
      </c>
      <c r="M170" s="16">
        <f t="shared" si="8"/>
        <v>0</v>
      </c>
      <c r="N170" s="16">
        <f t="shared" si="9"/>
        <v>1</v>
      </c>
      <c r="O170" s="36">
        <v>50000.0</v>
      </c>
      <c r="P170" s="21">
        <f t="shared" si="10"/>
        <v>0</v>
      </c>
      <c r="Q170" s="21">
        <f t="shared" si="11"/>
        <v>0</v>
      </c>
      <c r="R170" s="21">
        <f t="shared" si="12"/>
        <v>0</v>
      </c>
      <c r="S170" s="21">
        <f t="shared" si="13"/>
        <v>1</v>
      </c>
      <c r="T170" s="37" t="s">
        <v>127</v>
      </c>
      <c r="U170" s="21">
        <f t="shared" si="14"/>
        <v>1</v>
      </c>
      <c r="V170" s="37">
        <v>1.0</v>
      </c>
      <c r="W170" s="37">
        <v>1.0</v>
      </c>
      <c r="X170" s="37">
        <v>1.0</v>
      </c>
      <c r="Y170" s="36" t="s">
        <v>149</v>
      </c>
      <c r="Z170" s="21">
        <f t="shared" si="15"/>
        <v>0</v>
      </c>
      <c r="AA170" s="21">
        <f t="shared" si="16"/>
        <v>1</v>
      </c>
      <c r="AB170" s="21">
        <f t="shared" si="17"/>
        <v>0</v>
      </c>
      <c r="AC170" s="21">
        <f t="shared" si="18"/>
        <v>0</v>
      </c>
      <c r="AD170" s="21">
        <f t="shared" si="19"/>
        <v>0</v>
      </c>
      <c r="AE170" s="36" t="s">
        <v>193</v>
      </c>
      <c r="AF170" s="21">
        <f t="shared" si="20"/>
        <v>0</v>
      </c>
      <c r="AG170" s="21">
        <f t="shared" si="21"/>
        <v>0</v>
      </c>
      <c r="AH170" s="21">
        <f t="shared" si="22"/>
        <v>0</v>
      </c>
      <c r="AI170" s="21">
        <f t="shared" si="23"/>
        <v>1</v>
      </c>
      <c r="AJ170" s="27" t="s">
        <v>129</v>
      </c>
      <c r="AK170" s="21">
        <f t="shared" si="24"/>
        <v>0</v>
      </c>
      <c r="AL170" s="21">
        <f t="shared" si="25"/>
        <v>1</v>
      </c>
      <c r="AM170" s="21">
        <f t="shared" si="26"/>
        <v>0</v>
      </c>
      <c r="AN170" s="21">
        <f t="shared" si="27"/>
        <v>0</v>
      </c>
      <c r="AO170" s="27" t="s">
        <v>172</v>
      </c>
      <c r="AP170" s="21">
        <f t="shared" si="28"/>
        <v>0</v>
      </c>
      <c r="AQ170" s="21">
        <f t="shared" si="29"/>
        <v>0</v>
      </c>
      <c r="AR170" s="21">
        <f t="shared" si="30"/>
        <v>0</v>
      </c>
      <c r="AS170" s="21">
        <f t="shared" si="31"/>
        <v>0</v>
      </c>
      <c r="AT170" s="21">
        <f t="shared" si="32"/>
        <v>0</v>
      </c>
      <c r="AU170" s="21">
        <f t="shared" si="73"/>
        <v>1</v>
      </c>
      <c r="AV170" s="27" t="s">
        <v>197</v>
      </c>
      <c r="AW170" s="21">
        <f t="shared" si="33"/>
        <v>0</v>
      </c>
      <c r="AX170" s="21">
        <f t="shared" si="34"/>
        <v>0</v>
      </c>
      <c r="AY170" s="21">
        <f t="shared" si="35"/>
        <v>0</v>
      </c>
      <c r="AZ170" s="21">
        <f t="shared" si="36"/>
        <v>1</v>
      </c>
      <c r="BA170" s="27" t="s">
        <v>175</v>
      </c>
      <c r="BB170" s="21">
        <f t="shared" si="37"/>
        <v>0</v>
      </c>
      <c r="BC170" s="21">
        <f t="shared" si="38"/>
        <v>0</v>
      </c>
      <c r="BD170" s="21">
        <f t="shared" si="39"/>
        <v>0</v>
      </c>
      <c r="BE170" s="21">
        <f t="shared" si="40"/>
        <v>1</v>
      </c>
      <c r="BF170" s="27" t="s">
        <v>155</v>
      </c>
      <c r="BG170" s="21">
        <f t="shared" si="41"/>
        <v>0</v>
      </c>
      <c r="BH170" s="21">
        <f t="shared" si="42"/>
        <v>0</v>
      </c>
      <c r="BI170" s="21">
        <f t="shared" si="43"/>
        <v>1</v>
      </c>
      <c r="BJ170" s="29">
        <v>800.0</v>
      </c>
      <c r="BK170" s="21">
        <f t="shared" si="44"/>
        <v>1</v>
      </c>
      <c r="BL170" s="21">
        <f t="shared" si="45"/>
        <v>0</v>
      </c>
      <c r="BM170" s="21">
        <f t="shared" si="46"/>
        <v>0</v>
      </c>
      <c r="BN170" s="29" t="s">
        <v>132</v>
      </c>
      <c r="BO170" s="21">
        <f t="shared" si="47"/>
        <v>0</v>
      </c>
      <c r="BP170" s="21">
        <f t="shared" si="48"/>
        <v>0</v>
      </c>
      <c r="BQ170" s="21">
        <f t="shared" si="49"/>
        <v>1</v>
      </c>
      <c r="BR170" s="21">
        <f t="shared" si="50"/>
        <v>0</v>
      </c>
      <c r="BS170" s="21">
        <f t="shared" si="51"/>
        <v>0</v>
      </c>
      <c r="BT170" s="29">
        <v>1.0</v>
      </c>
      <c r="BU170" s="29">
        <v>0.0</v>
      </c>
      <c r="BV170" s="29">
        <v>1.0</v>
      </c>
      <c r="BW170" s="29">
        <v>0.0</v>
      </c>
      <c r="BX170" s="29">
        <v>0.0</v>
      </c>
      <c r="BY170" s="29">
        <v>0.0</v>
      </c>
      <c r="BZ170" s="29">
        <v>1.0</v>
      </c>
      <c r="CA170" s="29">
        <v>0.0</v>
      </c>
      <c r="CB170" s="29">
        <v>1.0</v>
      </c>
      <c r="CC170" s="27" t="s">
        <v>164</v>
      </c>
      <c r="CD170" s="21">
        <f t="shared" si="52"/>
        <v>0</v>
      </c>
      <c r="CE170" s="21">
        <f t="shared" si="53"/>
        <v>0</v>
      </c>
      <c r="CF170" s="21">
        <f t="shared" si="54"/>
        <v>1</v>
      </c>
      <c r="CG170" s="21">
        <f t="shared" si="55"/>
        <v>0</v>
      </c>
      <c r="CH170" s="21">
        <f t="shared" si="56"/>
        <v>0</v>
      </c>
      <c r="CI170" s="27" t="s">
        <v>80</v>
      </c>
      <c r="CJ170" s="21">
        <f t="shared" si="57"/>
        <v>1</v>
      </c>
      <c r="CK170" s="21">
        <f t="shared" si="58"/>
        <v>0</v>
      </c>
      <c r="CL170" s="21">
        <f t="shared" si="59"/>
        <v>0</v>
      </c>
      <c r="CM170" s="21">
        <f t="shared" si="60"/>
        <v>0</v>
      </c>
      <c r="CN170" s="27" t="s">
        <v>170</v>
      </c>
      <c r="CO170" s="21">
        <f t="shared" si="61"/>
        <v>0</v>
      </c>
      <c r="CP170" s="21">
        <f t="shared" si="62"/>
        <v>1</v>
      </c>
      <c r="CQ170" s="21">
        <f t="shared" si="63"/>
        <v>0</v>
      </c>
      <c r="CR170" s="21">
        <f t="shared" si="64"/>
        <v>0</v>
      </c>
      <c r="CS170" s="21">
        <f t="shared" si="65"/>
        <v>0</v>
      </c>
      <c r="CT170" s="27" t="s">
        <v>139</v>
      </c>
      <c r="CU170" s="29">
        <v>1.0</v>
      </c>
      <c r="CV170" s="27" t="s">
        <v>139</v>
      </c>
      <c r="CW170" s="29">
        <v>3.0</v>
      </c>
      <c r="CX170" s="16">
        <f t="shared" si="66"/>
        <v>8</v>
      </c>
      <c r="CY170" s="27" t="s">
        <v>139</v>
      </c>
      <c r="CZ170" s="31">
        <v>1.0</v>
      </c>
      <c r="DA170" s="41" t="s">
        <v>139</v>
      </c>
      <c r="DB170" s="31">
        <v>1.0</v>
      </c>
      <c r="DC170" s="27" t="s">
        <v>137</v>
      </c>
      <c r="DD170" s="16">
        <f t="shared" si="67"/>
        <v>9</v>
      </c>
      <c r="DE170" s="27" t="s">
        <v>140</v>
      </c>
      <c r="DF170" s="27" t="s">
        <v>139</v>
      </c>
      <c r="DG170" s="27" t="s">
        <v>136</v>
      </c>
      <c r="DH170" s="29">
        <v>1.0</v>
      </c>
      <c r="DI170" s="27" t="s">
        <v>137</v>
      </c>
      <c r="DJ170" s="29">
        <v>2.0</v>
      </c>
      <c r="DK170" s="16">
        <f t="shared" si="68"/>
        <v>13</v>
      </c>
      <c r="DL170" s="29">
        <v>1.0</v>
      </c>
      <c r="DM170" s="27" t="s">
        <v>136</v>
      </c>
      <c r="DN170" s="29">
        <v>2.0</v>
      </c>
      <c r="DO170" s="29">
        <v>3.0</v>
      </c>
      <c r="DP170" s="27" t="s">
        <v>140</v>
      </c>
      <c r="DQ170" s="16">
        <f t="shared" si="69"/>
        <v>11</v>
      </c>
      <c r="DR170" s="27" t="s">
        <v>136</v>
      </c>
      <c r="DS170" s="29">
        <v>4.0</v>
      </c>
      <c r="DT170" s="29">
        <v>4.0</v>
      </c>
      <c r="DU170" s="27" t="s">
        <v>139</v>
      </c>
      <c r="DV170" s="27" t="s">
        <v>138</v>
      </c>
      <c r="DW170" s="25">
        <f t="shared" si="70"/>
        <v>19</v>
      </c>
      <c r="DX170" s="27" t="s">
        <v>137</v>
      </c>
      <c r="DY170" s="29">
        <v>1.0</v>
      </c>
      <c r="DZ170" s="29">
        <v>3.0</v>
      </c>
      <c r="EA170" s="29">
        <v>2.0</v>
      </c>
      <c r="EB170" s="29">
        <v>2.0</v>
      </c>
      <c r="EC170" s="26">
        <v>12.0</v>
      </c>
      <c r="ED170" s="16">
        <f t="shared" si="71"/>
        <v>72</v>
      </c>
    </row>
    <row r="171" ht="15.75" customHeight="1">
      <c r="A171" s="36" t="s">
        <v>194</v>
      </c>
      <c r="B171" s="16">
        <f t="shared" si="1"/>
        <v>0</v>
      </c>
      <c r="C171" s="17" t="s">
        <v>37</v>
      </c>
      <c r="D171" s="35">
        <v>35.0</v>
      </c>
      <c r="E171" s="16">
        <f t="shared" si="2"/>
        <v>0</v>
      </c>
      <c r="F171" s="16">
        <f t="shared" si="72"/>
        <v>1</v>
      </c>
      <c r="G171" s="16">
        <f t="shared" si="3"/>
        <v>0</v>
      </c>
      <c r="H171" s="16">
        <f t="shared" si="4"/>
        <v>0</v>
      </c>
      <c r="I171" s="35" t="s">
        <v>126</v>
      </c>
      <c r="J171" s="16">
        <f t="shared" si="5"/>
        <v>0</v>
      </c>
      <c r="K171" s="16">
        <f t="shared" si="6"/>
        <v>1</v>
      </c>
      <c r="L171" s="16">
        <f t="shared" si="7"/>
        <v>0</v>
      </c>
      <c r="M171" s="16">
        <f t="shared" si="8"/>
        <v>0</v>
      </c>
      <c r="N171" s="16">
        <f t="shared" si="9"/>
        <v>0</v>
      </c>
      <c r="O171" s="36">
        <v>800.0</v>
      </c>
      <c r="P171" s="21">
        <f t="shared" si="10"/>
        <v>1</v>
      </c>
      <c r="Q171" s="21">
        <f t="shared" si="11"/>
        <v>0</v>
      </c>
      <c r="R171" s="21">
        <f t="shared" si="12"/>
        <v>0</v>
      </c>
      <c r="S171" s="21">
        <f t="shared" si="13"/>
        <v>0</v>
      </c>
      <c r="T171" s="37" t="s">
        <v>127</v>
      </c>
      <c r="U171" s="21">
        <f t="shared" si="14"/>
        <v>1</v>
      </c>
      <c r="V171" s="37">
        <v>0.0</v>
      </c>
      <c r="W171" s="37">
        <v>0.0</v>
      </c>
      <c r="X171" s="37">
        <v>0.0</v>
      </c>
      <c r="Y171" s="36" t="s">
        <v>198</v>
      </c>
      <c r="Z171" s="21">
        <f t="shared" si="15"/>
        <v>0</v>
      </c>
      <c r="AA171" s="21">
        <f t="shared" si="16"/>
        <v>0</v>
      </c>
      <c r="AB171" s="21">
        <f t="shared" si="17"/>
        <v>0</v>
      </c>
      <c r="AC171" s="21">
        <f t="shared" si="18"/>
        <v>0</v>
      </c>
      <c r="AD171" s="21">
        <f t="shared" si="19"/>
        <v>1</v>
      </c>
      <c r="AE171" s="36" t="s">
        <v>204</v>
      </c>
      <c r="AF171" s="21">
        <f t="shared" si="20"/>
        <v>0</v>
      </c>
      <c r="AG171" s="21">
        <f t="shared" si="21"/>
        <v>0</v>
      </c>
      <c r="AH171" s="21">
        <f t="shared" si="22"/>
        <v>0</v>
      </c>
      <c r="AI171" s="21">
        <f t="shared" si="23"/>
        <v>1</v>
      </c>
      <c r="AJ171" s="27" t="s">
        <v>162</v>
      </c>
      <c r="AK171" s="21">
        <f t="shared" si="24"/>
        <v>0</v>
      </c>
      <c r="AL171" s="21">
        <f t="shared" si="25"/>
        <v>0</v>
      </c>
      <c r="AM171" s="21">
        <f t="shared" si="26"/>
        <v>0</v>
      </c>
      <c r="AN171" s="21">
        <f t="shared" si="27"/>
        <v>1</v>
      </c>
      <c r="AO171" s="27" t="s">
        <v>37</v>
      </c>
      <c r="AP171" s="21">
        <f t="shared" si="28"/>
        <v>1</v>
      </c>
      <c r="AQ171" s="21">
        <f t="shared" si="29"/>
        <v>0</v>
      </c>
      <c r="AR171" s="21">
        <f t="shared" si="30"/>
        <v>0</v>
      </c>
      <c r="AS171" s="21">
        <f t="shared" si="31"/>
        <v>0</v>
      </c>
      <c r="AT171" s="21">
        <f t="shared" si="32"/>
        <v>0</v>
      </c>
      <c r="AU171" s="21">
        <f t="shared" si="73"/>
        <v>0</v>
      </c>
      <c r="AV171" s="27" t="s">
        <v>44</v>
      </c>
      <c r="AW171" s="21">
        <f t="shared" si="33"/>
        <v>0</v>
      </c>
      <c r="AX171" s="21">
        <f t="shared" si="34"/>
        <v>1</v>
      </c>
      <c r="AY171" s="21">
        <f t="shared" si="35"/>
        <v>0</v>
      </c>
      <c r="AZ171" s="21">
        <f t="shared" si="36"/>
        <v>0</v>
      </c>
      <c r="BA171" s="27" t="s">
        <v>182</v>
      </c>
      <c r="BB171" s="21">
        <f t="shared" si="37"/>
        <v>0</v>
      </c>
      <c r="BC171" s="21">
        <f t="shared" si="38"/>
        <v>0</v>
      </c>
      <c r="BD171" s="21">
        <f t="shared" si="39"/>
        <v>1</v>
      </c>
      <c r="BE171" s="21">
        <f t="shared" si="40"/>
        <v>0</v>
      </c>
      <c r="BF171" s="27" t="s">
        <v>150</v>
      </c>
      <c r="BG171" s="21">
        <f t="shared" si="41"/>
        <v>0</v>
      </c>
      <c r="BH171" s="21">
        <f t="shared" si="42"/>
        <v>0</v>
      </c>
      <c r="BI171" s="21">
        <f t="shared" si="43"/>
        <v>1</v>
      </c>
      <c r="BJ171" s="29">
        <v>1500.0</v>
      </c>
      <c r="BK171" s="21">
        <f t="shared" si="44"/>
        <v>0</v>
      </c>
      <c r="BL171" s="21">
        <f t="shared" si="45"/>
        <v>1</v>
      </c>
      <c r="BM171" s="21">
        <f t="shared" si="46"/>
        <v>0</v>
      </c>
      <c r="BN171" s="27" t="s">
        <v>151</v>
      </c>
      <c r="BO171" s="21">
        <f t="shared" si="47"/>
        <v>0</v>
      </c>
      <c r="BP171" s="21">
        <f t="shared" si="48"/>
        <v>1</v>
      </c>
      <c r="BQ171" s="21">
        <f t="shared" si="49"/>
        <v>0</v>
      </c>
      <c r="BR171" s="21">
        <f t="shared" si="50"/>
        <v>0</v>
      </c>
      <c r="BS171" s="21">
        <f t="shared" si="51"/>
        <v>0</v>
      </c>
      <c r="BT171" s="29">
        <v>0.0</v>
      </c>
      <c r="BU171" s="29">
        <v>1.0</v>
      </c>
      <c r="BV171" s="29">
        <v>0.0</v>
      </c>
      <c r="BW171" s="29">
        <v>0.0</v>
      </c>
      <c r="BX171" s="29">
        <v>1.0</v>
      </c>
      <c r="BY171" s="29">
        <v>1.0</v>
      </c>
      <c r="BZ171" s="29">
        <v>0.0</v>
      </c>
      <c r="CA171" s="29">
        <v>0.0</v>
      </c>
      <c r="CB171" s="29">
        <v>1.0</v>
      </c>
      <c r="CC171" s="27" t="s">
        <v>168</v>
      </c>
      <c r="CD171" s="21">
        <f t="shared" si="52"/>
        <v>1</v>
      </c>
      <c r="CE171" s="21">
        <f t="shared" si="53"/>
        <v>0</v>
      </c>
      <c r="CF171" s="21">
        <f t="shared" si="54"/>
        <v>0</v>
      </c>
      <c r="CG171" s="21">
        <f t="shared" si="55"/>
        <v>0</v>
      </c>
      <c r="CH171" s="21">
        <f t="shared" si="56"/>
        <v>0</v>
      </c>
      <c r="CI171" s="27" t="s">
        <v>157</v>
      </c>
      <c r="CJ171" s="21">
        <f t="shared" si="57"/>
        <v>0</v>
      </c>
      <c r="CK171" s="21">
        <f t="shared" si="58"/>
        <v>1</v>
      </c>
      <c r="CL171" s="21">
        <f t="shared" si="59"/>
        <v>0</v>
      </c>
      <c r="CM171" s="21">
        <f t="shared" si="60"/>
        <v>0</v>
      </c>
      <c r="CN171" s="27" t="s">
        <v>173</v>
      </c>
      <c r="CO171" s="21">
        <f t="shared" si="61"/>
        <v>0</v>
      </c>
      <c r="CP171" s="21">
        <f t="shared" si="62"/>
        <v>0</v>
      </c>
      <c r="CQ171" s="21">
        <f t="shared" si="63"/>
        <v>1</v>
      </c>
      <c r="CR171" s="21">
        <f t="shared" si="64"/>
        <v>0</v>
      </c>
      <c r="CS171" s="21">
        <f t="shared" si="65"/>
        <v>0</v>
      </c>
      <c r="CT171" s="27" t="s">
        <v>136</v>
      </c>
      <c r="CU171" s="27" t="s">
        <v>136</v>
      </c>
      <c r="CV171" s="27" t="s">
        <v>137</v>
      </c>
      <c r="CW171" s="29">
        <v>4.0</v>
      </c>
      <c r="CX171" s="16">
        <f t="shared" si="66"/>
        <v>15</v>
      </c>
      <c r="CY171" s="27" t="s">
        <v>136</v>
      </c>
      <c r="CZ171" s="41" t="s">
        <v>136</v>
      </c>
      <c r="DA171" s="41" t="s">
        <v>137</v>
      </c>
      <c r="DB171" s="31">
        <v>4.0</v>
      </c>
      <c r="DC171" s="27">
        <v>3.0</v>
      </c>
      <c r="DD171" s="16">
        <f t="shared" si="67"/>
        <v>18</v>
      </c>
      <c r="DE171" s="29">
        <v>5.0</v>
      </c>
      <c r="DF171" s="27">
        <v>4.0</v>
      </c>
      <c r="DG171" s="27" t="s">
        <v>139</v>
      </c>
      <c r="DH171" s="27" t="s">
        <v>139</v>
      </c>
      <c r="DI171" s="27" t="s">
        <v>139</v>
      </c>
      <c r="DJ171" s="27" t="s">
        <v>139</v>
      </c>
      <c r="DK171" s="16">
        <f t="shared" si="68"/>
        <v>17</v>
      </c>
      <c r="DL171" s="29">
        <v>1.0</v>
      </c>
      <c r="DM171" s="27" t="s">
        <v>137</v>
      </c>
      <c r="DN171" s="27" t="s">
        <v>138</v>
      </c>
      <c r="DO171" s="27" t="s">
        <v>136</v>
      </c>
      <c r="DP171" s="27" t="s">
        <v>140</v>
      </c>
      <c r="DQ171" s="16">
        <f t="shared" si="69"/>
        <v>14</v>
      </c>
      <c r="DR171" s="27" t="s">
        <v>136</v>
      </c>
      <c r="DS171" s="27" t="s">
        <v>140</v>
      </c>
      <c r="DT171" s="27" t="s">
        <v>139</v>
      </c>
      <c r="DU171" s="27" t="s">
        <v>139</v>
      </c>
      <c r="DV171" s="27" t="s">
        <v>138</v>
      </c>
      <c r="DW171" s="25">
        <f t="shared" si="70"/>
        <v>14</v>
      </c>
      <c r="DX171" s="27" t="s">
        <v>137</v>
      </c>
      <c r="DY171" s="27" t="s">
        <v>136</v>
      </c>
      <c r="DZ171" s="27" t="s">
        <v>139</v>
      </c>
      <c r="EA171" s="29">
        <v>4.0</v>
      </c>
      <c r="EB171" s="29">
        <v>5.0</v>
      </c>
      <c r="EC171" s="26">
        <v>10.0</v>
      </c>
      <c r="ED171" s="16">
        <f t="shared" si="71"/>
        <v>88</v>
      </c>
    </row>
    <row r="172" ht="15.75" customHeight="1">
      <c r="A172" s="36" t="s">
        <v>194</v>
      </c>
      <c r="B172" s="16">
        <f t="shared" si="1"/>
        <v>0</v>
      </c>
      <c r="C172" s="17" t="s">
        <v>37</v>
      </c>
      <c r="D172" s="35">
        <v>38.0</v>
      </c>
      <c r="E172" s="16">
        <f t="shared" si="2"/>
        <v>0</v>
      </c>
      <c r="F172" s="16">
        <f t="shared" si="72"/>
        <v>1</v>
      </c>
      <c r="G172" s="16">
        <f t="shared" si="3"/>
        <v>0</v>
      </c>
      <c r="H172" s="16">
        <f t="shared" si="4"/>
        <v>0</v>
      </c>
      <c r="I172" s="35" t="s">
        <v>126</v>
      </c>
      <c r="J172" s="16">
        <f t="shared" si="5"/>
        <v>0</v>
      </c>
      <c r="K172" s="16">
        <f t="shared" si="6"/>
        <v>1</v>
      </c>
      <c r="L172" s="16">
        <f t="shared" si="7"/>
        <v>0</v>
      </c>
      <c r="M172" s="16">
        <f t="shared" si="8"/>
        <v>0</v>
      </c>
      <c r="N172" s="16">
        <f t="shared" si="9"/>
        <v>0</v>
      </c>
      <c r="O172" s="36">
        <v>5000.0</v>
      </c>
      <c r="P172" s="21">
        <f t="shared" si="10"/>
        <v>1</v>
      </c>
      <c r="Q172" s="21">
        <f t="shared" si="11"/>
        <v>0</v>
      </c>
      <c r="R172" s="21">
        <f t="shared" si="12"/>
        <v>0</v>
      </c>
      <c r="S172" s="21">
        <f t="shared" si="13"/>
        <v>0</v>
      </c>
      <c r="T172" s="37" t="s">
        <v>127</v>
      </c>
      <c r="U172" s="21">
        <f t="shared" si="14"/>
        <v>1</v>
      </c>
      <c r="V172" s="37">
        <v>0.0</v>
      </c>
      <c r="W172" s="37">
        <v>0.0</v>
      </c>
      <c r="X172" s="37">
        <v>0.0</v>
      </c>
      <c r="Y172" s="36" t="s">
        <v>198</v>
      </c>
      <c r="Z172" s="21">
        <f t="shared" si="15"/>
        <v>0</v>
      </c>
      <c r="AA172" s="21">
        <f t="shared" si="16"/>
        <v>0</v>
      </c>
      <c r="AB172" s="21">
        <f t="shared" si="17"/>
        <v>0</v>
      </c>
      <c r="AC172" s="21">
        <f t="shared" si="18"/>
        <v>0</v>
      </c>
      <c r="AD172" s="21">
        <f t="shared" si="19"/>
        <v>1</v>
      </c>
      <c r="AE172" s="36" t="s">
        <v>32</v>
      </c>
      <c r="AF172" s="21">
        <f t="shared" si="20"/>
        <v>0</v>
      </c>
      <c r="AG172" s="21">
        <f t="shared" si="21"/>
        <v>1</v>
      </c>
      <c r="AH172" s="21">
        <f t="shared" si="22"/>
        <v>0</v>
      </c>
      <c r="AI172" s="21">
        <f t="shared" si="23"/>
        <v>0</v>
      </c>
      <c r="AJ172" s="27" t="s">
        <v>128</v>
      </c>
      <c r="AK172" s="21">
        <f t="shared" si="24"/>
        <v>1</v>
      </c>
      <c r="AL172" s="21">
        <f t="shared" si="25"/>
        <v>0</v>
      </c>
      <c r="AM172" s="21">
        <f t="shared" si="26"/>
        <v>0</v>
      </c>
      <c r="AN172" s="21">
        <f t="shared" si="27"/>
        <v>0</v>
      </c>
      <c r="AO172" s="27" t="s">
        <v>37</v>
      </c>
      <c r="AP172" s="21">
        <f t="shared" si="28"/>
        <v>1</v>
      </c>
      <c r="AQ172" s="21">
        <f t="shared" si="29"/>
        <v>0</v>
      </c>
      <c r="AR172" s="21">
        <f t="shared" si="30"/>
        <v>0</v>
      </c>
      <c r="AS172" s="21">
        <f t="shared" si="31"/>
        <v>0</v>
      </c>
      <c r="AT172" s="21">
        <f t="shared" si="32"/>
        <v>0</v>
      </c>
      <c r="AU172" s="21">
        <f t="shared" si="73"/>
        <v>0</v>
      </c>
      <c r="AV172" s="27" t="s">
        <v>44</v>
      </c>
      <c r="AW172" s="21">
        <f t="shared" si="33"/>
        <v>0</v>
      </c>
      <c r="AX172" s="21">
        <f t="shared" si="34"/>
        <v>1</v>
      </c>
      <c r="AY172" s="21">
        <f t="shared" si="35"/>
        <v>0</v>
      </c>
      <c r="AZ172" s="21">
        <f t="shared" si="36"/>
        <v>0</v>
      </c>
      <c r="BA172" s="27" t="s">
        <v>131</v>
      </c>
      <c r="BB172" s="21">
        <f t="shared" si="37"/>
        <v>1</v>
      </c>
      <c r="BC172" s="21">
        <f t="shared" si="38"/>
        <v>0</v>
      </c>
      <c r="BD172" s="21">
        <f t="shared" si="39"/>
        <v>0</v>
      </c>
      <c r="BE172" s="21">
        <f t="shared" si="40"/>
        <v>0</v>
      </c>
      <c r="BF172" s="27" t="s">
        <v>136</v>
      </c>
      <c r="BG172" s="21">
        <f t="shared" si="41"/>
        <v>0</v>
      </c>
      <c r="BH172" s="21">
        <f t="shared" si="42"/>
        <v>0</v>
      </c>
      <c r="BI172" s="21">
        <f t="shared" si="43"/>
        <v>1</v>
      </c>
      <c r="BJ172" s="29">
        <v>1500.0</v>
      </c>
      <c r="BK172" s="21">
        <f t="shared" si="44"/>
        <v>0</v>
      </c>
      <c r="BL172" s="21">
        <f t="shared" si="45"/>
        <v>1</v>
      </c>
      <c r="BM172" s="21">
        <f t="shared" si="46"/>
        <v>0</v>
      </c>
      <c r="BN172" s="29" t="s">
        <v>156</v>
      </c>
      <c r="BO172" s="21">
        <f t="shared" si="47"/>
        <v>0</v>
      </c>
      <c r="BP172" s="21">
        <f t="shared" si="48"/>
        <v>0</v>
      </c>
      <c r="BQ172" s="21">
        <f t="shared" si="49"/>
        <v>0</v>
      </c>
      <c r="BR172" s="21">
        <f t="shared" si="50"/>
        <v>1</v>
      </c>
      <c r="BS172" s="21">
        <f t="shared" si="51"/>
        <v>0</v>
      </c>
      <c r="BT172" s="29">
        <v>0.0</v>
      </c>
      <c r="BU172" s="29">
        <v>0.0</v>
      </c>
      <c r="BV172" s="29">
        <v>1.0</v>
      </c>
      <c r="BW172" s="29">
        <v>0.0</v>
      </c>
      <c r="BX172" s="29">
        <v>0.0</v>
      </c>
      <c r="BY172" s="29">
        <v>0.0</v>
      </c>
      <c r="BZ172" s="29">
        <v>0.0</v>
      </c>
      <c r="CA172" s="29">
        <v>1.0</v>
      </c>
      <c r="CB172" s="29">
        <v>1.0</v>
      </c>
      <c r="CC172" s="27" t="s">
        <v>176</v>
      </c>
      <c r="CD172" s="21">
        <f t="shared" si="52"/>
        <v>0</v>
      </c>
      <c r="CE172" s="21">
        <f t="shared" si="53"/>
        <v>0</v>
      </c>
      <c r="CF172" s="21">
        <f t="shared" si="54"/>
        <v>0</v>
      </c>
      <c r="CG172" s="21">
        <f t="shared" si="55"/>
        <v>1</v>
      </c>
      <c r="CH172" s="21">
        <f t="shared" si="56"/>
        <v>0</v>
      </c>
      <c r="CI172" s="27" t="s">
        <v>177</v>
      </c>
      <c r="CJ172" s="21">
        <f t="shared" si="57"/>
        <v>1</v>
      </c>
      <c r="CK172" s="21">
        <f t="shared" si="58"/>
        <v>0</v>
      </c>
      <c r="CL172" s="21">
        <f t="shared" si="59"/>
        <v>0</v>
      </c>
      <c r="CM172" s="21">
        <f t="shared" si="60"/>
        <v>0</v>
      </c>
      <c r="CN172" s="27" t="s">
        <v>178</v>
      </c>
      <c r="CO172" s="21">
        <f t="shared" si="61"/>
        <v>0</v>
      </c>
      <c r="CP172" s="21">
        <f t="shared" si="62"/>
        <v>0</v>
      </c>
      <c r="CQ172" s="21">
        <f t="shared" si="63"/>
        <v>0</v>
      </c>
      <c r="CR172" s="21">
        <f t="shared" si="64"/>
        <v>1</v>
      </c>
      <c r="CS172" s="21">
        <f t="shared" si="65"/>
        <v>0</v>
      </c>
      <c r="CT172" s="29">
        <v>5.0</v>
      </c>
      <c r="CU172" s="27" t="s">
        <v>139</v>
      </c>
      <c r="CV172" s="27" t="s">
        <v>136</v>
      </c>
      <c r="CW172" s="29">
        <v>4.0</v>
      </c>
      <c r="CX172" s="16">
        <f t="shared" si="66"/>
        <v>15</v>
      </c>
      <c r="CY172" s="29">
        <v>5.0</v>
      </c>
      <c r="CZ172" s="41" t="s">
        <v>139</v>
      </c>
      <c r="DA172" s="41" t="s">
        <v>136</v>
      </c>
      <c r="DB172" s="31">
        <v>4.0</v>
      </c>
      <c r="DC172" s="29">
        <v>4.0</v>
      </c>
      <c r="DD172" s="16">
        <f t="shared" si="67"/>
        <v>19</v>
      </c>
      <c r="DE172" s="27" t="s">
        <v>136</v>
      </c>
      <c r="DF172" s="27" t="s">
        <v>139</v>
      </c>
      <c r="DG172" s="27" t="s">
        <v>139</v>
      </c>
      <c r="DH172" s="27">
        <v>4.0</v>
      </c>
      <c r="DI172" s="27" t="s">
        <v>138</v>
      </c>
      <c r="DJ172" s="27">
        <v>4.0</v>
      </c>
      <c r="DK172" s="16">
        <f t="shared" si="68"/>
        <v>21</v>
      </c>
      <c r="DL172" s="29">
        <v>1.0</v>
      </c>
      <c r="DM172" s="27" t="s">
        <v>139</v>
      </c>
      <c r="DN172" s="27" t="s">
        <v>136</v>
      </c>
      <c r="DO172" s="27" t="s">
        <v>139</v>
      </c>
      <c r="DP172" s="27" t="s">
        <v>136</v>
      </c>
      <c r="DQ172" s="16">
        <f t="shared" si="69"/>
        <v>13</v>
      </c>
      <c r="DR172" s="27" t="s">
        <v>137</v>
      </c>
      <c r="DS172" s="27" t="s">
        <v>136</v>
      </c>
      <c r="DT172" s="27" t="s">
        <v>136</v>
      </c>
      <c r="DU172" s="29">
        <v>2.0</v>
      </c>
      <c r="DV172" s="29">
        <v>3.0</v>
      </c>
      <c r="DW172" s="25">
        <f t="shared" si="70"/>
        <v>16</v>
      </c>
      <c r="DX172" s="27" t="s">
        <v>138</v>
      </c>
      <c r="DY172" s="27" t="s">
        <v>137</v>
      </c>
      <c r="DZ172" s="27" t="s">
        <v>138</v>
      </c>
      <c r="EA172" s="27" t="s">
        <v>140</v>
      </c>
      <c r="EB172" s="27" t="s">
        <v>137</v>
      </c>
      <c r="EC172" s="26">
        <v>10.0</v>
      </c>
      <c r="ED172" s="16">
        <f t="shared" si="71"/>
        <v>94</v>
      </c>
    </row>
    <row r="173" ht="15.75" customHeight="1">
      <c r="A173" s="36" t="s">
        <v>194</v>
      </c>
      <c r="B173" s="16">
        <f t="shared" si="1"/>
        <v>0</v>
      </c>
      <c r="C173" s="17" t="s">
        <v>37</v>
      </c>
      <c r="D173" s="35">
        <v>31.0</v>
      </c>
      <c r="E173" s="16">
        <f t="shared" si="2"/>
        <v>0</v>
      </c>
      <c r="F173" s="16">
        <f t="shared" si="72"/>
        <v>1</v>
      </c>
      <c r="G173" s="16">
        <f t="shared" si="3"/>
        <v>0</v>
      </c>
      <c r="H173" s="16">
        <f t="shared" si="4"/>
        <v>0</v>
      </c>
      <c r="I173" s="35" t="s">
        <v>126</v>
      </c>
      <c r="J173" s="16">
        <f t="shared" si="5"/>
        <v>0</v>
      </c>
      <c r="K173" s="16">
        <f t="shared" si="6"/>
        <v>1</v>
      </c>
      <c r="L173" s="16">
        <f t="shared" si="7"/>
        <v>0</v>
      </c>
      <c r="M173" s="16">
        <f t="shared" si="8"/>
        <v>0</v>
      </c>
      <c r="N173" s="16">
        <f t="shared" si="9"/>
        <v>0</v>
      </c>
      <c r="O173" s="36">
        <v>7000.0</v>
      </c>
      <c r="P173" s="21">
        <f t="shared" si="10"/>
        <v>1</v>
      </c>
      <c r="Q173" s="21">
        <f t="shared" si="11"/>
        <v>0</v>
      </c>
      <c r="R173" s="21">
        <f t="shared" si="12"/>
        <v>0</v>
      </c>
      <c r="S173" s="21">
        <f t="shared" si="13"/>
        <v>0</v>
      </c>
      <c r="T173" s="37" t="s">
        <v>127</v>
      </c>
      <c r="U173" s="21">
        <f t="shared" si="14"/>
        <v>1</v>
      </c>
      <c r="V173" s="37">
        <v>0.0</v>
      </c>
      <c r="W173" s="37">
        <v>0.0</v>
      </c>
      <c r="X173" s="37">
        <v>0.0</v>
      </c>
      <c r="Y173" s="36" t="s">
        <v>198</v>
      </c>
      <c r="Z173" s="21">
        <f t="shared" si="15"/>
        <v>0</v>
      </c>
      <c r="AA173" s="21">
        <f t="shared" si="16"/>
        <v>0</v>
      </c>
      <c r="AB173" s="21">
        <f t="shared" si="17"/>
        <v>0</v>
      </c>
      <c r="AC173" s="21">
        <f t="shared" si="18"/>
        <v>0</v>
      </c>
      <c r="AD173" s="21">
        <f t="shared" si="19"/>
        <v>1</v>
      </c>
      <c r="AE173" s="36" t="s">
        <v>31</v>
      </c>
      <c r="AF173" s="21">
        <f t="shared" si="20"/>
        <v>1</v>
      </c>
      <c r="AG173" s="21">
        <f t="shared" si="21"/>
        <v>0</v>
      </c>
      <c r="AH173" s="21">
        <f t="shared" si="22"/>
        <v>0</v>
      </c>
      <c r="AI173" s="21">
        <f t="shared" si="23"/>
        <v>0</v>
      </c>
      <c r="AJ173" s="27" t="s">
        <v>129</v>
      </c>
      <c r="AK173" s="21">
        <f t="shared" si="24"/>
        <v>0</v>
      </c>
      <c r="AL173" s="21">
        <f t="shared" si="25"/>
        <v>1</v>
      </c>
      <c r="AM173" s="21">
        <f t="shared" si="26"/>
        <v>0</v>
      </c>
      <c r="AN173" s="21">
        <f t="shared" si="27"/>
        <v>0</v>
      </c>
      <c r="AO173" s="27" t="s">
        <v>40</v>
      </c>
      <c r="AP173" s="21">
        <f t="shared" si="28"/>
        <v>0</v>
      </c>
      <c r="AQ173" s="21">
        <f t="shared" si="29"/>
        <v>0</v>
      </c>
      <c r="AR173" s="21">
        <f t="shared" si="30"/>
        <v>0</v>
      </c>
      <c r="AS173" s="21">
        <f t="shared" si="31"/>
        <v>1</v>
      </c>
      <c r="AT173" s="21">
        <f t="shared" si="32"/>
        <v>0</v>
      </c>
      <c r="AU173" s="21">
        <f t="shared" si="73"/>
        <v>1</v>
      </c>
      <c r="AV173" s="27" t="s">
        <v>130</v>
      </c>
      <c r="AW173" s="21">
        <f t="shared" si="33"/>
        <v>1</v>
      </c>
      <c r="AX173" s="21">
        <f t="shared" si="34"/>
        <v>0</v>
      </c>
      <c r="AY173" s="21">
        <f t="shared" si="35"/>
        <v>0</v>
      </c>
      <c r="AZ173" s="21">
        <f t="shared" si="36"/>
        <v>0</v>
      </c>
      <c r="BA173" s="27" t="s">
        <v>131</v>
      </c>
      <c r="BB173" s="21">
        <f t="shared" si="37"/>
        <v>1</v>
      </c>
      <c r="BC173" s="21">
        <f t="shared" si="38"/>
        <v>0</v>
      </c>
      <c r="BD173" s="21">
        <f t="shared" si="39"/>
        <v>0</v>
      </c>
      <c r="BE173" s="21">
        <f t="shared" si="40"/>
        <v>0</v>
      </c>
      <c r="BF173" s="27" t="s">
        <v>138</v>
      </c>
      <c r="BG173" s="21">
        <f t="shared" si="41"/>
        <v>0</v>
      </c>
      <c r="BH173" s="21">
        <f t="shared" si="42"/>
        <v>0</v>
      </c>
      <c r="BI173" s="21">
        <f t="shared" si="43"/>
        <v>1</v>
      </c>
      <c r="BJ173" s="29">
        <v>1500.0</v>
      </c>
      <c r="BK173" s="21">
        <f t="shared" si="44"/>
        <v>0</v>
      </c>
      <c r="BL173" s="21">
        <f t="shared" si="45"/>
        <v>1</v>
      </c>
      <c r="BM173" s="21">
        <f t="shared" si="46"/>
        <v>0</v>
      </c>
      <c r="BN173" s="29" t="s">
        <v>156</v>
      </c>
      <c r="BO173" s="21">
        <f t="shared" si="47"/>
        <v>0</v>
      </c>
      <c r="BP173" s="21">
        <f t="shared" si="48"/>
        <v>0</v>
      </c>
      <c r="BQ173" s="21">
        <f t="shared" si="49"/>
        <v>0</v>
      </c>
      <c r="BR173" s="21">
        <f t="shared" si="50"/>
        <v>1</v>
      </c>
      <c r="BS173" s="21">
        <f t="shared" si="51"/>
        <v>0</v>
      </c>
      <c r="BT173" s="29">
        <v>1.0</v>
      </c>
      <c r="BU173" s="29">
        <v>1.0</v>
      </c>
      <c r="BV173" s="29">
        <v>0.0</v>
      </c>
      <c r="BW173" s="29">
        <v>1.0</v>
      </c>
      <c r="BX173" s="29">
        <v>0.0</v>
      </c>
      <c r="BY173" s="29">
        <v>1.0</v>
      </c>
      <c r="BZ173" s="29">
        <v>0.0</v>
      </c>
      <c r="CA173" s="29">
        <v>0.0</v>
      </c>
      <c r="CB173" s="29">
        <v>1.0</v>
      </c>
      <c r="CC173" s="27" t="s">
        <v>176</v>
      </c>
      <c r="CD173" s="21">
        <f t="shared" si="52"/>
        <v>0</v>
      </c>
      <c r="CE173" s="21">
        <f t="shared" si="53"/>
        <v>0</v>
      </c>
      <c r="CF173" s="21">
        <f t="shared" si="54"/>
        <v>0</v>
      </c>
      <c r="CG173" s="21">
        <f t="shared" si="55"/>
        <v>1</v>
      </c>
      <c r="CH173" s="21">
        <f t="shared" si="56"/>
        <v>0</v>
      </c>
      <c r="CI173" s="27" t="s">
        <v>177</v>
      </c>
      <c r="CJ173" s="21">
        <f t="shared" si="57"/>
        <v>1</v>
      </c>
      <c r="CK173" s="21">
        <f t="shared" si="58"/>
        <v>0</v>
      </c>
      <c r="CL173" s="21">
        <f t="shared" si="59"/>
        <v>0</v>
      </c>
      <c r="CM173" s="21">
        <f t="shared" si="60"/>
        <v>0</v>
      </c>
      <c r="CN173" s="27" t="s">
        <v>178</v>
      </c>
      <c r="CO173" s="21">
        <f t="shared" si="61"/>
        <v>0</v>
      </c>
      <c r="CP173" s="21">
        <f t="shared" si="62"/>
        <v>0</v>
      </c>
      <c r="CQ173" s="21">
        <f t="shared" si="63"/>
        <v>0</v>
      </c>
      <c r="CR173" s="21">
        <f t="shared" si="64"/>
        <v>1</v>
      </c>
      <c r="CS173" s="21">
        <f t="shared" si="65"/>
        <v>0</v>
      </c>
      <c r="CT173" s="27" t="s">
        <v>139</v>
      </c>
      <c r="CU173" s="27" t="s">
        <v>136</v>
      </c>
      <c r="CV173" s="29">
        <v>5.0</v>
      </c>
      <c r="CW173" s="27" t="s">
        <v>136</v>
      </c>
      <c r="CX173" s="16">
        <f t="shared" si="66"/>
        <v>15</v>
      </c>
      <c r="CY173" s="29">
        <v>4.0</v>
      </c>
      <c r="CZ173" s="41" t="s">
        <v>136</v>
      </c>
      <c r="DA173" s="41" t="s">
        <v>139</v>
      </c>
      <c r="DB173" s="41" t="s">
        <v>136</v>
      </c>
      <c r="DC173" s="27" t="s">
        <v>137</v>
      </c>
      <c r="DD173" s="16">
        <f t="shared" si="67"/>
        <v>17</v>
      </c>
      <c r="DE173" s="27" t="s">
        <v>138</v>
      </c>
      <c r="DF173" s="27" t="s">
        <v>136</v>
      </c>
      <c r="DG173" s="27" t="s">
        <v>137</v>
      </c>
      <c r="DH173" s="27" t="s">
        <v>139</v>
      </c>
      <c r="DI173" s="29">
        <v>5.0</v>
      </c>
      <c r="DJ173" s="29">
        <v>3.0</v>
      </c>
      <c r="DK173" s="16">
        <f t="shared" si="68"/>
        <v>22</v>
      </c>
      <c r="DL173" s="29">
        <v>3.0</v>
      </c>
      <c r="DM173" s="27" t="s">
        <v>138</v>
      </c>
      <c r="DN173" s="29">
        <v>1.0</v>
      </c>
      <c r="DO173" s="27" t="s">
        <v>136</v>
      </c>
      <c r="DP173" s="27" t="s">
        <v>139</v>
      </c>
      <c r="DQ173" s="16">
        <f t="shared" si="69"/>
        <v>15</v>
      </c>
      <c r="DR173" s="29">
        <v>1.0</v>
      </c>
      <c r="DS173" s="27" t="s">
        <v>136</v>
      </c>
      <c r="DT173" s="27" t="s">
        <v>136</v>
      </c>
      <c r="DU173" s="27" t="s">
        <v>137</v>
      </c>
      <c r="DV173" s="29">
        <v>2.0</v>
      </c>
      <c r="DW173" s="25">
        <f t="shared" si="70"/>
        <v>14</v>
      </c>
      <c r="DX173" s="27" t="s">
        <v>136</v>
      </c>
      <c r="DY173" s="27" t="s">
        <v>138</v>
      </c>
      <c r="DZ173" s="27" t="s">
        <v>137</v>
      </c>
      <c r="EA173" s="27" t="s">
        <v>138</v>
      </c>
      <c r="EB173" s="27" t="s">
        <v>136</v>
      </c>
      <c r="EC173" s="26">
        <v>8.0</v>
      </c>
      <c r="ED173" s="16">
        <f t="shared" si="71"/>
        <v>91</v>
      </c>
    </row>
    <row r="174" ht="15.75" customHeight="1">
      <c r="A174" s="36" t="s">
        <v>194</v>
      </c>
      <c r="B174" s="16">
        <f t="shared" si="1"/>
        <v>0</v>
      </c>
      <c r="C174" s="17" t="s">
        <v>37</v>
      </c>
      <c r="D174" s="35">
        <v>34.0</v>
      </c>
      <c r="E174" s="16">
        <f t="shared" si="2"/>
        <v>0</v>
      </c>
      <c r="F174" s="16">
        <f t="shared" si="72"/>
        <v>1</v>
      </c>
      <c r="G174" s="16">
        <f t="shared" si="3"/>
        <v>0</v>
      </c>
      <c r="H174" s="16">
        <f t="shared" si="4"/>
        <v>0</v>
      </c>
      <c r="I174" s="35" t="s">
        <v>126</v>
      </c>
      <c r="J174" s="16">
        <f t="shared" si="5"/>
        <v>0</v>
      </c>
      <c r="K174" s="16">
        <f t="shared" si="6"/>
        <v>1</v>
      </c>
      <c r="L174" s="16">
        <f t="shared" si="7"/>
        <v>0</v>
      </c>
      <c r="M174" s="16">
        <f t="shared" si="8"/>
        <v>0</v>
      </c>
      <c r="N174" s="16">
        <f t="shared" si="9"/>
        <v>0</v>
      </c>
      <c r="O174" s="36">
        <v>6000.0</v>
      </c>
      <c r="P174" s="21">
        <f t="shared" si="10"/>
        <v>1</v>
      </c>
      <c r="Q174" s="21">
        <f t="shared" si="11"/>
        <v>0</v>
      </c>
      <c r="R174" s="21">
        <f t="shared" si="12"/>
        <v>0</v>
      </c>
      <c r="S174" s="21">
        <f t="shared" si="13"/>
        <v>0</v>
      </c>
      <c r="T174" s="37" t="s">
        <v>127</v>
      </c>
      <c r="U174" s="21">
        <f t="shared" si="14"/>
        <v>1</v>
      </c>
      <c r="V174" s="37">
        <v>0.0</v>
      </c>
      <c r="W174" s="37">
        <v>0.0</v>
      </c>
      <c r="X174" s="37">
        <v>0.0</v>
      </c>
      <c r="Y174" s="36" t="s">
        <v>198</v>
      </c>
      <c r="Z174" s="21">
        <f t="shared" si="15"/>
        <v>0</v>
      </c>
      <c r="AA174" s="21">
        <f t="shared" si="16"/>
        <v>0</v>
      </c>
      <c r="AB174" s="21">
        <f t="shared" si="17"/>
        <v>0</v>
      </c>
      <c r="AC174" s="21">
        <f t="shared" si="18"/>
        <v>0</v>
      </c>
      <c r="AD174" s="21">
        <f t="shared" si="19"/>
        <v>1</v>
      </c>
      <c r="AE174" s="36" t="s">
        <v>31</v>
      </c>
      <c r="AF174" s="21">
        <f t="shared" si="20"/>
        <v>1</v>
      </c>
      <c r="AG174" s="21">
        <f t="shared" si="21"/>
        <v>0</v>
      </c>
      <c r="AH174" s="21">
        <f t="shared" si="22"/>
        <v>0</v>
      </c>
      <c r="AI174" s="21">
        <f t="shared" si="23"/>
        <v>0</v>
      </c>
      <c r="AJ174" s="36" t="s">
        <v>171</v>
      </c>
      <c r="AK174" s="21">
        <f t="shared" si="24"/>
        <v>0</v>
      </c>
      <c r="AL174" s="21">
        <f t="shared" si="25"/>
        <v>0</v>
      </c>
      <c r="AM174" s="21">
        <f t="shared" si="26"/>
        <v>0</v>
      </c>
      <c r="AN174" s="21">
        <f t="shared" si="27"/>
        <v>1</v>
      </c>
      <c r="AO174" s="27" t="s">
        <v>37</v>
      </c>
      <c r="AP174" s="21">
        <f t="shared" si="28"/>
        <v>1</v>
      </c>
      <c r="AQ174" s="21">
        <f t="shared" si="29"/>
        <v>0</v>
      </c>
      <c r="AR174" s="21">
        <f t="shared" si="30"/>
        <v>0</v>
      </c>
      <c r="AS174" s="21">
        <f t="shared" si="31"/>
        <v>0</v>
      </c>
      <c r="AT174" s="21">
        <f t="shared" si="32"/>
        <v>0</v>
      </c>
      <c r="AU174" s="21">
        <f t="shared" si="73"/>
        <v>0</v>
      </c>
      <c r="AV174" s="27" t="s">
        <v>130</v>
      </c>
      <c r="AW174" s="21">
        <f t="shared" si="33"/>
        <v>1</v>
      </c>
      <c r="AX174" s="21">
        <f t="shared" si="34"/>
        <v>0</v>
      </c>
      <c r="AY174" s="21">
        <f t="shared" si="35"/>
        <v>0</v>
      </c>
      <c r="AZ174" s="21">
        <f t="shared" si="36"/>
        <v>0</v>
      </c>
      <c r="BA174" s="38" t="s">
        <v>188</v>
      </c>
      <c r="BB174" s="21">
        <f t="shared" si="37"/>
        <v>0</v>
      </c>
      <c r="BC174" s="21">
        <f t="shared" si="38"/>
        <v>0</v>
      </c>
      <c r="BD174" s="21">
        <f t="shared" si="39"/>
        <v>0</v>
      </c>
      <c r="BE174" s="21">
        <f t="shared" si="40"/>
        <v>1</v>
      </c>
      <c r="BF174" s="27" t="s">
        <v>138</v>
      </c>
      <c r="BG174" s="21">
        <f t="shared" si="41"/>
        <v>0</v>
      </c>
      <c r="BH174" s="21">
        <f t="shared" si="42"/>
        <v>0</v>
      </c>
      <c r="BI174" s="21">
        <f t="shared" si="43"/>
        <v>1</v>
      </c>
      <c r="BJ174" s="27" t="s">
        <v>179</v>
      </c>
      <c r="BK174" s="21">
        <f t="shared" si="44"/>
        <v>0</v>
      </c>
      <c r="BL174" s="21">
        <f t="shared" si="45"/>
        <v>0</v>
      </c>
      <c r="BM174" s="21">
        <f t="shared" si="46"/>
        <v>1</v>
      </c>
      <c r="BN174" s="29" t="s">
        <v>132</v>
      </c>
      <c r="BO174" s="21">
        <f t="shared" si="47"/>
        <v>0</v>
      </c>
      <c r="BP174" s="21">
        <f t="shared" si="48"/>
        <v>0</v>
      </c>
      <c r="BQ174" s="21">
        <f t="shared" si="49"/>
        <v>1</v>
      </c>
      <c r="BR174" s="21">
        <f t="shared" si="50"/>
        <v>0</v>
      </c>
      <c r="BS174" s="21">
        <f t="shared" si="51"/>
        <v>0</v>
      </c>
      <c r="BT174" s="29">
        <v>0.0</v>
      </c>
      <c r="BU174" s="29">
        <v>0.0</v>
      </c>
      <c r="BV174" s="29">
        <v>0.0</v>
      </c>
      <c r="BW174" s="29">
        <v>0.0</v>
      </c>
      <c r="BX174" s="29">
        <v>1.0</v>
      </c>
      <c r="BY174" s="29">
        <v>1.0</v>
      </c>
      <c r="BZ174" s="29">
        <v>1.0</v>
      </c>
      <c r="CA174" s="29">
        <v>0.0</v>
      </c>
      <c r="CB174" s="29">
        <v>0.0</v>
      </c>
      <c r="CC174" s="27" t="s">
        <v>133</v>
      </c>
      <c r="CD174" s="21">
        <f t="shared" si="52"/>
        <v>0</v>
      </c>
      <c r="CE174" s="21">
        <f t="shared" si="53"/>
        <v>1</v>
      </c>
      <c r="CF174" s="21">
        <f t="shared" si="54"/>
        <v>0</v>
      </c>
      <c r="CG174" s="21">
        <f t="shared" si="55"/>
        <v>0</v>
      </c>
      <c r="CH174" s="21">
        <f t="shared" si="56"/>
        <v>0</v>
      </c>
      <c r="CI174" s="27" t="s">
        <v>152</v>
      </c>
      <c r="CJ174" s="21">
        <f t="shared" si="57"/>
        <v>0</v>
      </c>
      <c r="CK174" s="21">
        <f t="shared" si="58"/>
        <v>0</v>
      </c>
      <c r="CL174" s="21">
        <f t="shared" si="59"/>
        <v>0</v>
      </c>
      <c r="CM174" s="21">
        <f t="shared" si="60"/>
        <v>1</v>
      </c>
      <c r="CN174" s="27" t="s">
        <v>135</v>
      </c>
      <c r="CO174" s="21">
        <f t="shared" si="61"/>
        <v>1</v>
      </c>
      <c r="CP174" s="21">
        <f t="shared" si="62"/>
        <v>0</v>
      </c>
      <c r="CQ174" s="21">
        <f t="shared" si="63"/>
        <v>0</v>
      </c>
      <c r="CR174" s="21">
        <f t="shared" si="64"/>
        <v>0</v>
      </c>
      <c r="CS174" s="21">
        <f t="shared" si="65"/>
        <v>0</v>
      </c>
      <c r="CT174" s="27" t="s">
        <v>136</v>
      </c>
      <c r="CU174" s="27" t="s">
        <v>139</v>
      </c>
      <c r="CV174" s="27" t="s">
        <v>136</v>
      </c>
      <c r="CW174" s="29">
        <v>4.0</v>
      </c>
      <c r="CX174" s="16">
        <f t="shared" si="66"/>
        <v>14</v>
      </c>
      <c r="CY174" s="27" t="s">
        <v>136</v>
      </c>
      <c r="CZ174" s="41" t="s">
        <v>139</v>
      </c>
      <c r="DA174" s="41" t="s">
        <v>136</v>
      </c>
      <c r="DB174" s="31">
        <v>5.0</v>
      </c>
      <c r="DC174" s="27" t="s">
        <v>136</v>
      </c>
      <c r="DD174" s="16">
        <f t="shared" si="67"/>
        <v>19</v>
      </c>
      <c r="DE174" s="29">
        <v>3.0</v>
      </c>
      <c r="DF174" s="27" t="s">
        <v>139</v>
      </c>
      <c r="DG174" s="27" t="s">
        <v>137</v>
      </c>
      <c r="DH174" s="27" t="s">
        <v>139</v>
      </c>
      <c r="DI174" s="27" t="s">
        <v>140</v>
      </c>
      <c r="DJ174" s="27" t="s">
        <v>139</v>
      </c>
      <c r="DK174" s="16">
        <f t="shared" si="68"/>
        <v>13</v>
      </c>
      <c r="DL174" s="29">
        <v>1.0</v>
      </c>
      <c r="DM174" s="27" t="s">
        <v>136</v>
      </c>
      <c r="DN174" s="27" t="s">
        <v>139</v>
      </c>
      <c r="DO174" s="29">
        <v>2.0</v>
      </c>
      <c r="DP174" s="27" t="s">
        <v>136</v>
      </c>
      <c r="DQ174" s="16">
        <f t="shared" si="69"/>
        <v>13</v>
      </c>
      <c r="DR174" s="27" t="s">
        <v>139</v>
      </c>
      <c r="DS174" s="27" t="s">
        <v>138</v>
      </c>
      <c r="DT174" s="27" t="s">
        <v>136</v>
      </c>
      <c r="DU174" s="27" t="s">
        <v>136</v>
      </c>
      <c r="DV174" s="27" t="s">
        <v>138</v>
      </c>
      <c r="DW174" s="25">
        <f t="shared" si="70"/>
        <v>20</v>
      </c>
      <c r="DX174" s="27" t="s">
        <v>138</v>
      </c>
      <c r="DY174" s="27" t="s">
        <v>139</v>
      </c>
      <c r="DZ174" s="27" t="s">
        <v>139</v>
      </c>
      <c r="EA174" s="27" t="s">
        <v>139</v>
      </c>
      <c r="EB174" s="27" t="s">
        <v>140</v>
      </c>
      <c r="EC174" s="21">
        <f t="shared" ref="EC174:EC178" si="87">DX174+DY174+DZ174+EA174+EB174</f>
        <v>12</v>
      </c>
      <c r="ED174" s="16">
        <f t="shared" si="71"/>
        <v>91</v>
      </c>
    </row>
    <row r="175" ht="15.75" customHeight="1">
      <c r="A175" s="36" t="s">
        <v>194</v>
      </c>
      <c r="B175" s="16">
        <f t="shared" si="1"/>
        <v>0</v>
      </c>
      <c r="C175" s="17" t="s">
        <v>37</v>
      </c>
      <c r="D175" s="35">
        <v>52.0</v>
      </c>
      <c r="E175" s="16">
        <f t="shared" si="2"/>
        <v>0</v>
      </c>
      <c r="F175" s="16">
        <f t="shared" si="72"/>
        <v>0</v>
      </c>
      <c r="G175" s="16">
        <f t="shared" si="3"/>
        <v>1</v>
      </c>
      <c r="H175" s="16">
        <f t="shared" si="4"/>
        <v>0</v>
      </c>
      <c r="I175" s="35" t="s">
        <v>126</v>
      </c>
      <c r="J175" s="16">
        <f t="shared" si="5"/>
        <v>0</v>
      </c>
      <c r="K175" s="16">
        <f t="shared" si="6"/>
        <v>1</v>
      </c>
      <c r="L175" s="16">
        <f t="shared" si="7"/>
        <v>0</v>
      </c>
      <c r="M175" s="16">
        <f t="shared" si="8"/>
        <v>0</v>
      </c>
      <c r="N175" s="16">
        <f t="shared" si="9"/>
        <v>0</v>
      </c>
      <c r="O175" s="36">
        <v>20000.0</v>
      </c>
      <c r="P175" s="21">
        <f t="shared" si="10"/>
        <v>0</v>
      </c>
      <c r="Q175" s="21">
        <f t="shared" si="11"/>
        <v>1</v>
      </c>
      <c r="R175" s="21">
        <f t="shared" si="12"/>
        <v>0</v>
      </c>
      <c r="S175" s="21">
        <f t="shared" si="13"/>
        <v>0</v>
      </c>
      <c r="T175" s="37" t="s">
        <v>127</v>
      </c>
      <c r="U175" s="21">
        <f t="shared" si="14"/>
        <v>1</v>
      </c>
      <c r="V175" s="37">
        <v>0.0</v>
      </c>
      <c r="W175" s="37">
        <v>0.0</v>
      </c>
      <c r="X175" s="37">
        <v>0.0</v>
      </c>
      <c r="Y175" s="36" t="s">
        <v>25</v>
      </c>
      <c r="Z175" s="21">
        <f t="shared" si="15"/>
        <v>1</v>
      </c>
      <c r="AA175" s="21">
        <f t="shared" si="16"/>
        <v>0</v>
      </c>
      <c r="AB175" s="21">
        <f t="shared" si="17"/>
        <v>0</v>
      </c>
      <c r="AC175" s="21">
        <f t="shared" si="18"/>
        <v>0</v>
      </c>
      <c r="AD175" s="21">
        <f t="shared" si="19"/>
        <v>0</v>
      </c>
      <c r="AE175" s="36" t="s">
        <v>31</v>
      </c>
      <c r="AF175" s="21">
        <f t="shared" si="20"/>
        <v>1</v>
      </c>
      <c r="AG175" s="21">
        <f t="shared" si="21"/>
        <v>0</v>
      </c>
      <c r="AH175" s="21">
        <f t="shared" si="22"/>
        <v>0</v>
      </c>
      <c r="AI175" s="21">
        <f t="shared" si="23"/>
        <v>0</v>
      </c>
      <c r="AJ175" s="27" t="s">
        <v>129</v>
      </c>
      <c r="AK175" s="21">
        <f t="shared" si="24"/>
        <v>0</v>
      </c>
      <c r="AL175" s="21">
        <f t="shared" si="25"/>
        <v>1</v>
      </c>
      <c r="AM175" s="21">
        <f t="shared" si="26"/>
        <v>0</v>
      </c>
      <c r="AN175" s="21">
        <f t="shared" si="27"/>
        <v>0</v>
      </c>
      <c r="AO175" s="27" t="s">
        <v>37</v>
      </c>
      <c r="AP175" s="21">
        <f t="shared" si="28"/>
        <v>1</v>
      </c>
      <c r="AQ175" s="21">
        <f t="shared" si="29"/>
        <v>0</v>
      </c>
      <c r="AR175" s="21">
        <f t="shared" si="30"/>
        <v>0</v>
      </c>
      <c r="AS175" s="21">
        <f t="shared" si="31"/>
        <v>0</v>
      </c>
      <c r="AT175" s="21">
        <f t="shared" si="32"/>
        <v>0</v>
      </c>
      <c r="AU175" s="21">
        <f t="shared" si="73"/>
        <v>0</v>
      </c>
      <c r="AV175" s="27" t="s">
        <v>130</v>
      </c>
      <c r="AW175" s="21">
        <f t="shared" si="33"/>
        <v>1</v>
      </c>
      <c r="AX175" s="21">
        <f t="shared" si="34"/>
        <v>0</v>
      </c>
      <c r="AY175" s="21">
        <f t="shared" si="35"/>
        <v>0</v>
      </c>
      <c r="AZ175" s="21">
        <f t="shared" si="36"/>
        <v>0</v>
      </c>
      <c r="BA175" s="38" t="s">
        <v>37</v>
      </c>
      <c r="BB175" s="21">
        <f t="shared" si="37"/>
        <v>0</v>
      </c>
      <c r="BC175" s="21">
        <f t="shared" si="38"/>
        <v>1</v>
      </c>
      <c r="BD175" s="21">
        <f t="shared" si="39"/>
        <v>0</v>
      </c>
      <c r="BE175" s="21">
        <f t="shared" si="40"/>
        <v>0</v>
      </c>
      <c r="BF175" s="27">
        <v>5.0</v>
      </c>
      <c r="BG175" s="21">
        <f t="shared" si="41"/>
        <v>0</v>
      </c>
      <c r="BH175" s="21">
        <f t="shared" si="42"/>
        <v>1</v>
      </c>
      <c r="BI175" s="21">
        <f t="shared" si="43"/>
        <v>0</v>
      </c>
      <c r="BJ175" s="29">
        <v>1500.0</v>
      </c>
      <c r="BK175" s="21">
        <f t="shared" si="44"/>
        <v>0</v>
      </c>
      <c r="BL175" s="21">
        <f t="shared" si="45"/>
        <v>1</v>
      </c>
      <c r="BM175" s="21">
        <f t="shared" si="46"/>
        <v>0</v>
      </c>
      <c r="BN175" s="29" t="s">
        <v>132</v>
      </c>
      <c r="BO175" s="21">
        <f t="shared" si="47"/>
        <v>0</v>
      </c>
      <c r="BP175" s="21">
        <f t="shared" si="48"/>
        <v>0</v>
      </c>
      <c r="BQ175" s="21">
        <f t="shared" si="49"/>
        <v>1</v>
      </c>
      <c r="BR175" s="21">
        <f t="shared" si="50"/>
        <v>0</v>
      </c>
      <c r="BS175" s="21">
        <f t="shared" si="51"/>
        <v>0</v>
      </c>
      <c r="BT175" s="29">
        <v>0.0</v>
      </c>
      <c r="BU175" s="29">
        <v>0.0</v>
      </c>
      <c r="BV175" s="29">
        <v>0.0</v>
      </c>
      <c r="BW175" s="29">
        <v>1.0</v>
      </c>
      <c r="BX175" s="29">
        <v>0.0</v>
      </c>
      <c r="BY175" s="29">
        <v>0.0</v>
      </c>
      <c r="BZ175" s="29">
        <v>0.0</v>
      </c>
      <c r="CA175" s="29">
        <v>0.0</v>
      </c>
      <c r="CB175" s="29">
        <v>1.0</v>
      </c>
      <c r="CC175" s="27" t="s">
        <v>164</v>
      </c>
      <c r="CD175" s="21">
        <f t="shared" si="52"/>
        <v>0</v>
      </c>
      <c r="CE175" s="21">
        <f t="shared" si="53"/>
        <v>0</v>
      </c>
      <c r="CF175" s="21">
        <f t="shared" si="54"/>
        <v>1</v>
      </c>
      <c r="CG175" s="21">
        <f t="shared" si="55"/>
        <v>0</v>
      </c>
      <c r="CH175" s="21">
        <f t="shared" si="56"/>
        <v>0</v>
      </c>
      <c r="CI175" s="27" t="s">
        <v>157</v>
      </c>
      <c r="CJ175" s="21">
        <f t="shared" si="57"/>
        <v>0</v>
      </c>
      <c r="CK175" s="21">
        <f t="shared" si="58"/>
        <v>1</v>
      </c>
      <c r="CL175" s="21">
        <f t="shared" si="59"/>
        <v>0</v>
      </c>
      <c r="CM175" s="21">
        <f t="shared" si="60"/>
        <v>0</v>
      </c>
      <c r="CN175" s="27" t="s">
        <v>170</v>
      </c>
      <c r="CO175" s="21">
        <f t="shared" si="61"/>
        <v>0</v>
      </c>
      <c r="CP175" s="21">
        <f t="shared" si="62"/>
        <v>1</v>
      </c>
      <c r="CQ175" s="21">
        <f t="shared" si="63"/>
        <v>0</v>
      </c>
      <c r="CR175" s="21">
        <f t="shared" si="64"/>
        <v>0</v>
      </c>
      <c r="CS175" s="21">
        <f t="shared" si="65"/>
        <v>0</v>
      </c>
      <c r="CT175" s="29">
        <v>3.0</v>
      </c>
      <c r="CU175" s="27" t="s">
        <v>136</v>
      </c>
      <c r="CV175" s="27" t="s">
        <v>139</v>
      </c>
      <c r="CW175" s="29">
        <v>4.0</v>
      </c>
      <c r="CX175" s="16">
        <f t="shared" si="66"/>
        <v>13</v>
      </c>
      <c r="CY175" s="27" t="s">
        <v>140</v>
      </c>
      <c r="CZ175" s="41" t="s">
        <v>136</v>
      </c>
      <c r="DA175" s="41" t="s">
        <v>139</v>
      </c>
      <c r="DB175" s="41" t="s">
        <v>139</v>
      </c>
      <c r="DC175" s="27" t="s">
        <v>139</v>
      </c>
      <c r="DD175" s="16">
        <f t="shared" si="67"/>
        <v>11</v>
      </c>
      <c r="DE175" s="29">
        <v>1.0</v>
      </c>
      <c r="DF175" s="27" t="s">
        <v>136</v>
      </c>
      <c r="DG175" s="27" t="s">
        <v>139</v>
      </c>
      <c r="DH175" s="27">
        <v>3.0</v>
      </c>
      <c r="DI175" s="27" t="s">
        <v>139</v>
      </c>
      <c r="DJ175" s="29">
        <v>3.0</v>
      </c>
      <c r="DK175" s="16">
        <f t="shared" si="68"/>
        <v>15</v>
      </c>
      <c r="DL175" s="29">
        <v>2.0</v>
      </c>
      <c r="DM175" s="27" t="s">
        <v>136</v>
      </c>
      <c r="DN175" s="27" t="s">
        <v>136</v>
      </c>
      <c r="DO175" s="27" t="s">
        <v>136</v>
      </c>
      <c r="DP175" s="27" t="s">
        <v>137</v>
      </c>
      <c r="DQ175" s="16">
        <f t="shared" si="69"/>
        <v>17</v>
      </c>
      <c r="DR175" s="27" t="s">
        <v>136</v>
      </c>
      <c r="DS175" s="27" t="s">
        <v>140</v>
      </c>
      <c r="DT175" s="27" t="s">
        <v>140</v>
      </c>
      <c r="DU175" s="27" t="s">
        <v>140</v>
      </c>
      <c r="DV175" s="27" t="s">
        <v>139</v>
      </c>
      <c r="DW175" s="25">
        <f t="shared" si="70"/>
        <v>9</v>
      </c>
      <c r="DX175" s="27" t="s">
        <v>139</v>
      </c>
      <c r="DY175" s="27" t="s">
        <v>136</v>
      </c>
      <c r="DZ175" s="27" t="s">
        <v>136</v>
      </c>
      <c r="EA175" s="27" t="s">
        <v>139</v>
      </c>
      <c r="EB175" s="27" t="s">
        <v>139</v>
      </c>
      <c r="EC175" s="21">
        <f t="shared" si="87"/>
        <v>14</v>
      </c>
      <c r="ED175" s="16">
        <f t="shared" si="71"/>
        <v>79</v>
      </c>
    </row>
    <row r="176" ht="15.75" customHeight="1">
      <c r="A176" s="36" t="s">
        <v>194</v>
      </c>
      <c r="B176" s="16">
        <f t="shared" si="1"/>
        <v>0</v>
      </c>
      <c r="C176" s="17" t="s">
        <v>37</v>
      </c>
      <c r="D176" s="35">
        <v>54.0</v>
      </c>
      <c r="E176" s="16">
        <f t="shared" si="2"/>
        <v>0</v>
      </c>
      <c r="F176" s="16">
        <f t="shared" si="72"/>
        <v>0</v>
      </c>
      <c r="G176" s="16">
        <f t="shared" si="3"/>
        <v>1</v>
      </c>
      <c r="H176" s="16">
        <f t="shared" si="4"/>
        <v>0</v>
      </c>
      <c r="I176" s="35" t="s">
        <v>11</v>
      </c>
      <c r="J176" s="16">
        <f t="shared" si="5"/>
        <v>0</v>
      </c>
      <c r="K176" s="16">
        <f t="shared" si="6"/>
        <v>0</v>
      </c>
      <c r="L176" s="16">
        <f t="shared" si="7"/>
        <v>1</v>
      </c>
      <c r="M176" s="16">
        <f t="shared" si="8"/>
        <v>0</v>
      </c>
      <c r="N176" s="16">
        <f t="shared" si="9"/>
        <v>0</v>
      </c>
      <c r="O176" s="36">
        <v>20000.0</v>
      </c>
      <c r="P176" s="21">
        <f t="shared" si="10"/>
        <v>0</v>
      </c>
      <c r="Q176" s="21">
        <f t="shared" si="11"/>
        <v>1</v>
      </c>
      <c r="R176" s="21">
        <f t="shared" si="12"/>
        <v>0</v>
      </c>
      <c r="S176" s="21">
        <f t="shared" si="13"/>
        <v>0</v>
      </c>
      <c r="T176" s="37" t="s">
        <v>127</v>
      </c>
      <c r="U176" s="21">
        <f t="shared" si="14"/>
        <v>1</v>
      </c>
      <c r="V176" s="37">
        <v>0.0</v>
      </c>
      <c r="W176" s="37">
        <v>0.0</v>
      </c>
      <c r="X176" s="37">
        <v>0.0</v>
      </c>
      <c r="Y176" s="36" t="s">
        <v>25</v>
      </c>
      <c r="Z176" s="21">
        <f t="shared" si="15"/>
        <v>1</v>
      </c>
      <c r="AA176" s="21">
        <f t="shared" si="16"/>
        <v>0</v>
      </c>
      <c r="AB176" s="21">
        <f t="shared" si="17"/>
        <v>0</v>
      </c>
      <c r="AC176" s="21">
        <f t="shared" si="18"/>
        <v>0</v>
      </c>
      <c r="AD176" s="21">
        <f t="shared" si="19"/>
        <v>0</v>
      </c>
      <c r="AE176" s="36" t="s">
        <v>31</v>
      </c>
      <c r="AF176" s="21">
        <f t="shared" si="20"/>
        <v>1</v>
      </c>
      <c r="AG176" s="21">
        <f t="shared" si="21"/>
        <v>0</v>
      </c>
      <c r="AH176" s="21">
        <f t="shared" si="22"/>
        <v>0</v>
      </c>
      <c r="AI176" s="21">
        <f t="shared" si="23"/>
        <v>0</v>
      </c>
      <c r="AJ176" s="27" t="s">
        <v>128</v>
      </c>
      <c r="AK176" s="21">
        <f t="shared" si="24"/>
        <v>1</v>
      </c>
      <c r="AL176" s="21">
        <f t="shared" si="25"/>
        <v>0</v>
      </c>
      <c r="AM176" s="21">
        <f t="shared" si="26"/>
        <v>0</v>
      </c>
      <c r="AN176" s="21">
        <f t="shared" si="27"/>
        <v>0</v>
      </c>
      <c r="AO176" s="27" t="s">
        <v>37</v>
      </c>
      <c r="AP176" s="21">
        <f t="shared" si="28"/>
        <v>1</v>
      </c>
      <c r="AQ176" s="21">
        <f t="shared" si="29"/>
        <v>0</v>
      </c>
      <c r="AR176" s="21">
        <f t="shared" si="30"/>
        <v>0</v>
      </c>
      <c r="AS176" s="21">
        <f t="shared" si="31"/>
        <v>0</v>
      </c>
      <c r="AT176" s="21">
        <f t="shared" si="32"/>
        <v>0</v>
      </c>
      <c r="AU176" s="21">
        <f t="shared" si="73"/>
        <v>0</v>
      </c>
      <c r="AV176" s="27" t="s">
        <v>130</v>
      </c>
      <c r="AW176" s="21">
        <f t="shared" si="33"/>
        <v>1</v>
      </c>
      <c r="AX176" s="21">
        <f t="shared" si="34"/>
        <v>0</v>
      </c>
      <c r="AY176" s="21">
        <f t="shared" si="35"/>
        <v>0</v>
      </c>
      <c r="AZ176" s="21">
        <f t="shared" si="36"/>
        <v>0</v>
      </c>
      <c r="BA176" s="39" t="s">
        <v>190</v>
      </c>
      <c r="BB176" s="21">
        <f t="shared" si="37"/>
        <v>0</v>
      </c>
      <c r="BC176" s="21">
        <f t="shared" si="38"/>
        <v>0</v>
      </c>
      <c r="BD176" s="21">
        <f t="shared" si="39"/>
        <v>0</v>
      </c>
      <c r="BE176" s="21">
        <f t="shared" si="40"/>
        <v>1</v>
      </c>
      <c r="BF176" s="27" t="s">
        <v>136</v>
      </c>
      <c r="BG176" s="21">
        <f t="shared" si="41"/>
        <v>0</v>
      </c>
      <c r="BH176" s="21">
        <f t="shared" si="42"/>
        <v>0</v>
      </c>
      <c r="BI176" s="21">
        <f t="shared" si="43"/>
        <v>1</v>
      </c>
      <c r="BJ176" s="29">
        <v>800.0</v>
      </c>
      <c r="BK176" s="21">
        <f t="shared" si="44"/>
        <v>1</v>
      </c>
      <c r="BL176" s="21">
        <f t="shared" si="45"/>
        <v>0</v>
      </c>
      <c r="BM176" s="21">
        <f t="shared" si="46"/>
        <v>0</v>
      </c>
      <c r="BN176" s="29" t="s">
        <v>132</v>
      </c>
      <c r="BO176" s="21">
        <f t="shared" si="47"/>
        <v>0</v>
      </c>
      <c r="BP176" s="21">
        <f t="shared" si="48"/>
        <v>0</v>
      </c>
      <c r="BQ176" s="21">
        <f t="shared" si="49"/>
        <v>1</v>
      </c>
      <c r="BR176" s="21">
        <f t="shared" si="50"/>
        <v>0</v>
      </c>
      <c r="BS176" s="21">
        <f t="shared" si="51"/>
        <v>0</v>
      </c>
      <c r="BT176" s="29">
        <v>0.0</v>
      </c>
      <c r="BU176" s="29">
        <v>0.0</v>
      </c>
      <c r="BV176" s="29">
        <v>1.0</v>
      </c>
      <c r="BW176" s="29">
        <v>0.0</v>
      </c>
      <c r="BX176" s="29">
        <v>0.0</v>
      </c>
      <c r="BY176" s="29">
        <v>1.0</v>
      </c>
      <c r="BZ176" s="29">
        <v>1.0</v>
      </c>
      <c r="CA176" s="29">
        <v>0.0</v>
      </c>
      <c r="CB176" s="29">
        <v>1.0</v>
      </c>
      <c r="CC176" s="27" t="s">
        <v>164</v>
      </c>
      <c r="CD176" s="21">
        <f t="shared" si="52"/>
        <v>0</v>
      </c>
      <c r="CE176" s="21">
        <f t="shared" si="53"/>
        <v>0</v>
      </c>
      <c r="CF176" s="21">
        <f t="shared" si="54"/>
        <v>1</v>
      </c>
      <c r="CG176" s="21">
        <f t="shared" si="55"/>
        <v>0</v>
      </c>
      <c r="CH176" s="21">
        <f t="shared" si="56"/>
        <v>0</v>
      </c>
      <c r="CI176" s="27" t="s">
        <v>177</v>
      </c>
      <c r="CJ176" s="21">
        <f t="shared" si="57"/>
        <v>1</v>
      </c>
      <c r="CK176" s="21">
        <f t="shared" si="58"/>
        <v>0</v>
      </c>
      <c r="CL176" s="21">
        <f t="shared" si="59"/>
        <v>0</v>
      </c>
      <c r="CM176" s="21">
        <f t="shared" si="60"/>
        <v>0</v>
      </c>
      <c r="CN176" s="27" t="s">
        <v>135</v>
      </c>
      <c r="CO176" s="21">
        <f t="shared" si="61"/>
        <v>1</v>
      </c>
      <c r="CP176" s="21">
        <f t="shared" si="62"/>
        <v>0</v>
      </c>
      <c r="CQ176" s="21">
        <f t="shared" si="63"/>
        <v>0</v>
      </c>
      <c r="CR176" s="21">
        <f t="shared" si="64"/>
        <v>0</v>
      </c>
      <c r="CS176" s="21">
        <f t="shared" si="65"/>
        <v>0</v>
      </c>
      <c r="CT176" s="29">
        <v>3.0</v>
      </c>
      <c r="CU176" s="27" t="s">
        <v>138</v>
      </c>
      <c r="CV176" s="27" t="s">
        <v>136</v>
      </c>
      <c r="CW176" s="27" t="s">
        <v>139</v>
      </c>
      <c r="CX176" s="16">
        <f t="shared" si="66"/>
        <v>14</v>
      </c>
      <c r="CY176" s="27" t="s">
        <v>140</v>
      </c>
      <c r="CZ176" s="31">
        <v>3.0</v>
      </c>
      <c r="DA176" s="41" t="s">
        <v>136</v>
      </c>
      <c r="DB176" s="41" t="s">
        <v>139</v>
      </c>
      <c r="DC176" s="27" t="s">
        <v>139</v>
      </c>
      <c r="DD176" s="16">
        <f t="shared" si="67"/>
        <v>12</v>
      </c>
      <c r="DE176" s="29">
        <v>2.0</v>
      </c>
      <c r="DF176" s="27" t="s">
        <v>138</v>
      </c>
      <c r="DG176" s="27" t="s">
        <v>137</v>
      </c>
      <c r="DH176" s="27">
        <v>3.0</v>
      </c>
      <c r="DI176" s="27" t="s">
        <v>137</v>
      </c>
      <c r="DJ176" s="27" t="s">
        <v>139</v>
      </c>
      <c r="DK176" s="16">
        <f t="shared" si="68"/>
        <v>18</v>
      </c>
      <c r="DL176" s="29">
        <v>1.0</v>
      </c>
      <c r="DM176" s="27" t="s">
        <v>136</v>
      </c>
      <c r="DN176" s="27" t="s">
        <v>136</v>
      </c>
      <c r="DO176" s="27" t="s">
        <v>136</v>
      </c>
      <c r="DP176" s="27" t="s">
        <v>139</v>
      </c>
      <c r="DQ176" s="16">
        <f t="shared" si="69"/>
        <v>15</v>
      </c>
      <c r="DR176" s="27" t="s">
        <v>139</v>
      </c>
      <c r="DS176" s="29">
        <v>4.0</v>
      </c>
      <c r="DT176" s="29">
        <v>5.0</v>
      </c>
      <c r="DU176" s="27" t="s">
        <v>136</v>
      </c>
      <c r="DV176" s="27" t="s">
        <v>137</v>
      </c>
      <c r="DW176" s="25">
        <f t="shared" si="70"/>
        <v>18</v>
      </c>
      <c r="DX176" s="27" t="s">
        <v>136</v>
      </c>
      <c r="DY176" s="27" t="s">
        <v>138</v>
      </c>
      <c r="DZ176" s="27" t="s">
        <v>137</v>
      </c>
      <c r="EA176" s="27" t="s">
        <v>136</v>
      </c>
      <c r="EB176" s="27" t="s">
        <v>136</v>
      </c>
      <c r="EC176" s="21">
        <f t="shared" si="87"/>
        <v>20</v>
      </c>
      <c r="ED176" s="16">
        <f t="shared" si="71"/>
        <v>97</v>
      </c>
    </row>
    <row r="177" ht="15.75" customHeight="1">
      <c r="A177" s="36" t="s">
        <v>194</v>
      </c>
      <c r="B177" s="16">
        <f t="shared" si="1"/>
        <v>0</v>
      </c>
      <c r="C177" s="17" t="s">
        <v>37</v>
      </c>
      <c r="D177" s="35">
        <v>46.0</v>
      </c>
      <c r="E177" s="16">
        <f t="shared" si="2"/>
        <v>0</v>
      </c>
      <c r="F177" s="16">
        <f t="shared" si="72"/>
        <v>0</v>
      </c>
      <c r="G177" s="16">
        <f t="shared" si="3"/>
        <v>1</v>
      </c>
      <c r="H177" s="16">
        <f t="shared" si="4"/>
        <v>0</v>
      </c>
      <c r="I177" s="35" t="s">
        <v>11</v>
      </c>
      <c r="J177" s="16">
        <f t="shared" si="5"/>
        <v>0</v>
      </c>
      <c r="K177" s="16">
        <f t="shared" si="6"/>
        <v>0</v>
      </c>
      <c r="L177" s="16">
        <f t="shared" si="7"/>
        <v>1</v>
      </c>
      <c r="M177" s="16">
        <f t="shared" si="8"/>
        <v>0</v>
      </c>
      <c r="N177" s="16">
        <f t="shared" si="9"/>
        <v>0</v>
      </c>
      <c r="O177" s="36">
        <v>20000.0</v>
      </c>
      <c r="P177" s="21">
        <f t="shared" si="10"/>
        <v>0</v>
      </c>
      <c r="Q177" s="21">
        <f t="shared" si="11"/>
        <v>1</v>
      </c>
      <c r="R177" s="21">
        <f t="shared" si="12"/>
        <v>0</v>
      </c>
      <c r="S177" s="21">
        <f t="shared" si="13"/>
        <v>0</v>
      </c>
      <c r="T177" s="37" t="s">
        <v>127</v>
      </c>
      <c r="U177" s="21">
        <f t="shared" si="14"/>
        <v>1</v>
      </c>
      <c r="V177" s="37">
        <v>0.0</v>
      </c>
      <c r="W177" s="37">
        <v>0.0</v>
      </c>
      <c r="X177" s="37">
        <v>0.0</v>
      </c>
      <c r="Y177" s="36" t="s">
        <v>25</v>
      </c>
      <c r="Z177" s="21">
        <f t="shared" si="15"/>
        <v>1</v>
      </c>
      <c r="AA177" s="21">
        <f t="shared" si="16"/>
        <v>0</v>
      </c>
      <c r="AB177" s="21">
        <f t="shared" si="17"/>
        <v>0</v>
      </c>
      <c r="AC177" s="21">
        <f t="shared" si="18"/>
        <v>0</v>
      </c>
      <c r="AD177" s="21">
        <f t="shared" si="19"/>
        <v>0</v>
      </c>
      <c r="AE177" s="36" t="s">
        <v>31</v>
      </c>
      <c r="AF177" s="21">
        <f t="shared" si="20"/>
        <v>1</v>
      </c>
      <c r="AG177" s="21">
        <f t="shared" si="21"/>
        <v>0</v>
      </c>
      <c r="AH177" s="21">
        <f t="shared" si="22"/>
        <v>0</v>
      </c>
      <c r="AI177" s="21">
        <f t="shared" si="23"/>
        <v>0</v>
      </c>
      <c r="AJ177" s="27" t="s">
        <v>128</v>
      </c>
      <c r="AK177" s="21">
        <f t="shared" si="24"/>
        <v>1</v>
      </c>
      <c r="AL177" s="21">
        <f t="shared" si="25"/>
        <v>0</v>
      </c>
      <c r="AM177" s="21">
        <f t="shared" si="26"/>
        <v>0</v>
      </c>
      <c r="AN177" s="21">
        <f t="shared" si="27"/>
        <v>0</v>
      </c>
      <c r="AO177" s="27" t="s">
        <v>37</v>
      </c>
      <c r="AP177" s="21">
        <f t="shared" si="28"/>
        <v>1</v>
      </c>
      <c r="AQ177" s="21">
        <f t="shared" si="29"/>
        <v>0</v>
      </c>
      <c r="AR177" s="21">
        <f t="shared" si="30"/>
        <v>0</v>
      </c>
      <c r="AS177" s="21">
        <f t="shared" si="31"/>
        <v>0</v>
      </c>
      <c r="AT177" s="21">
        <f t="shared" si="32"/>
        <v>0</v>
      </c>
      <c r="AU177" s="21">
        <f t="shared" si="73"/>
        <v>0</v>
      </c>
      <c r="AV177" s="27" t="s">
        <v>130</v>
      </c>
      <c r="AW177" s="21">
        <f t="shared" si="33"/>
        <v>1</v>
      </c>
      <c r="AX177" s="21">
        <f t="shared" si="34"/>
        <v>0</v>
      </c>
      <c r="AY177" s="21">
        <f t="shared" si="35"/>
        <v>0</v>
      </c>
      <c r="AZ177" s="21">
        <f t="shared" si="36"/>
        <v>0</v>
      </c>
      <c r="BA177" s="27" t="s">
        <v>131</v>
      </c>
      <c r="BB177" s="21">
        <f t="shared" si="37"/>
        <v>1</v>
      </c>
      <c r="BC177" s="21">
        <f t="shared" si="38"/>
        <v>0</v>
      </c>
      <c r="BD177" s="21">
        <f t="shared" si="39"/>
        <v>0</v>
      </c>
      <c r="BE177" s="21">
        <f t="shared" si="40"/>
        <v>0</v>
      </c>
      <c r="BF177" s="27" t="s">
        <v>150</v>
      </c>
      <c r="BG177" s="21">
        <f t="shared" si="41"/>
        <v>0</v>
      </c>
      <c r="BH177" s="21">
        <f t="shared" si="42"/>
        <v>0</v>
      </c>
      <c r="BI177" s="21">
        <f t="shared" si="43"/>
        <v>1</v>
      </c>
      <c r="BJ177" s="27" t="s">
        <v>184</v>
      </c>
      <c r="BK177" s="21">
        <f t="shared" si="44"/>
        <v>0</v>
      </c>
      <c r="BL177" s="21">
        <f t="shared" si="45"/>
        <v>0</v>
      </c>
      <c r="BM177" s="21">
        <f t="shared" si="46"/>
        <v>1</v>
      </c>
      <c r="BN177" s="27" t="s">
        <v>185</v>
      </c>
      <c r="BO177" s="21">
        <f t="shared" si="47"/>
        <v>0</v>
      </c>
      <c r="BP177" s="21">
        <f t="shared" si="48"/>
        <v>0</v>
      </c>
      <c r="BQ177" s="21">
        <f t="shared" si="49"/>
        <v>0</v>
      </c>
      <c r="BR177" s="21">
        <f t="shared" si="50"/>
        <v>0</v>
      </c>
      <c r="BS177" s="21">
        <f t="shared" si="51"/>
        <v>1</v>
      </c>
      <c r="BT177" s="29">
        <v>0.0</v>
      </c>
      <c r="BU177" s="29">
        <v>0.0</v>
      </c>
      <c r="BV177" s="29">
        <v>0.0</v>
      </c>
      <c r="BW177" s="29">
        <v>0.0</v>
      </c>
      <c r="BX177" s="29">
        <v>0.0</v>
      </c>
      <c r="BY177" s="29">
        <v>1.0</v>
      </c>
      <c r="BZ177" s="29">
        <v>0.0</v>
      </c>
      <c r="CA177" s="29">
        <v>0.0</v>
      </c>
      <c r="CB177" s="29">
        <v>0.0</v>
      </c>
      <c r="CC177" s="27" t="s">
        <v>133</v>
      </c>
      <c r="CD177" s="21">
        <f t="shared" si="52"/>
        <v>0</v>
      </c>
      <c r="CE177" s="21">
        <f t="shared" si="53"/>
        <v>1</v>
      </c>
      <c r="CF177" s="21">
        <f t="shared" si="54"/>
        <v>0</v>
      </c>
      <c r="CG177" s="21">
        <f t="shared" si="55"/>
        <v>0</v>
      </c>
      <c r="CH177" s="21">
        <f t="shared" si="56"/>
        <v>0</v>
      </c>
      <c r="CI177" s="27" t="s">
        <v>146</v>
      </c>
      <c r="CJ177" s="21">
        <f t="shared" si="57"/>
        <v>0</v>
      </c>
      <c r="CK177" s="21">
        <f t="shared" si="58"/>
        <v>0</v>
      </c>
      <c r="CL177" s="21">
        <f t="shared" si="59"/>
        <v>1</v>
      </c>
      <c r="CM177" s="21">
        <f t="shared" si="60"/>
        <v>0</v>
      </c>
      <c r="CN177" s="27" t="s">
        <v>135</v>
      </c>
      <c r="CO177" s="21">
        <f t="shared" si="61"/>
        <v>1</v>
      </c>
      <c r="CP177" s="21">
        <f t="shared" si="62"/>
        <v>0</v>
      </c>
      <c r="CQ177" s="21">
        <f t="shared" si="63"/>
        <v>0</v>
      </c>
      <c r="CR177" s="21">
        <f t="shared" si="64"/>
        <v>0</v>
      </c>
      <c r="CS177" s="21">
        <f t="shared" si="65"/>
        <v>0</v>
      </c>
      <c r="CT177" s="27" t="s">
        <v>136</v>
      </c>
      <c r="CU177" s="29">
        <v>3.0</v>
      </c>
      <c r="CV177" s="29">
        <v>4.0</v>
      </c>
      <c r="CW177" s="27" t="s">
        <v>139</v>
      </c>
      <c r="CX177" s="16">
        <f t="shared" si="66"/>
        <v>13</v>
      </c>
      <c r="CY177" s="27" t="s">
        <v>136</v>
      </c>
      <c r="CZ177" s="41" t="s">
        <v>139</v>
      </c>
      <c r="DA177" s="31">
        <v>4.0</v>
      </c>
      <c r="DB177" s="41" t="s">
        <v>139</v>
      </c>
      <c r="DC177" s="29">
        <v>3.0</v>
      </c>
      <c r="DD177" s="16">
        <f t="shared" si="67"/>
        <v>15</v>
      </c>
      <c r="DE177" s="29">
        <v>2.0</v>
      </c>
      <c r="DF177" s="27" t="s">
        <v>136</v>
      </c>
      <c r="DG177" s="27" t="s">
        <v>136</v>
      </c>
      <c r="DH177" s="27" t="s">
        <v>140</v>
      </c>
      <c r="DI177" s="29">
        <v>1.0</v>
      </c>
      <c r="DJ177" s="27" t="s">
        <v>140</v>
      </c>
      <c r="DK177" s="16">
        <f t="shared" si="68"/>
        <v>13</v>
      </c>
      <c r="DL177" s="27" t="s">
        <v>137</v>
      </c>
      <c r="DM177" s="27" t="s">
        <v>138</v>
      </c>
      <c r="DN177" s="27" t="s">
        <v>138</v>
      </c>
      <c r="DO177" s="27" t="s">
        <v>138</v>
      </c>
      <c r="DP177" s="27" t="s">
        <v>136</v>
      </c>
      <c r="DQ177" s="16">
        <f t="shared" si="69"/>
        <v>22</v>
      </c>
      <c r="DR177" s="27" t="s">
        <v>139</v>
      </c>
      <c r="DS177" s="27" t="s">
        <v>140</v>
      </c>
      <c r="DT177" s="27" t="s">
        <v>137</v>
      </c>
      <c r="DU177" s="27" t="s">
        <v>139</v>
      </c>
      <c r="DV177" s="27" t="s">
        <v>136</v>
      </c>
      <c r="DW177" s="25">
        <f t="shared" si="70"/>
        <v>12</v>
      </c>
      <c r="DX177" s="27" t="s">
        <v>136</v>
      </c>
      <c r="DY177" s="27" t="s">
        <v>136</v>
      </c>
      <c r="DZ177" s="27" t="s">
        <v>136</v>
      </c>
      <c r="EA177" s="27" t="s">
        <v>137</v>
      </c>
      <c r="EB177" s="27" t="s">
        <v>136</v>
      </c>
      <c r="EC177" s="21">
        <f t="shared" si="87"/>
        <v>19</v>
      </c>
      <c r="ED177" s="16">
        <f t="shared" si="71"/>
        <v>94</v>
      </c>
    </row>
    <row r="178" ht="15.75" customHeight="1">
      <c r="A178" s="36" t="s">
        <v>194</v>
      </c>
      <c r="B178" s="16">
        <f t="shared" si="1"/>
        <v>0</v>
      </c>
      <c r="C178" s="17" t="s">
        <v>37</v>
      </c>
      <c r="D178" s="35">
        <v>39.0</v>
      </c>
      <c r="E178" s="16">
        <f t="shared" si="2"/>
        <v>0</v>
      </c>
      <c r="F178" s="16">
        <f t="shared" si="72"/>
        <v>1</v>
      </c>
      <c r="G178" s="16">
        <f t="shared" si="3"/>
        <v>0</v>
      </c>
      <c r="H178" s="16">
        <f t="shared" si="4"/>
        <v>0</v>
      </c>
      <c r="I178" s="35" t="s">
        <v>12</v>
      </c>
      <c r="J178" s="16">
        <f t="shared" si="5"/>
        <v>0</v>
      </c>
      <c r="K178" s="16">
        <f t="shared" si="6"/>
        <v>0</v>
      </c>
      <c r="L178" s="16">
        <f t="shared" si="7"/>
        <v>0</v>
      </c>
      <c r="M178" s="16">
        <f t="shared" si="8"/>
        <v>1</v>
      </c>
      <c r="N178" s="16">
        <f t="shared" si="9"/>
        <v>0</v>
      </c>
      <c r="O178" s="36">
        <v>30000.0</v>
      </c>
      <c r="P178" s="21">
        <f t="shared" si="10"/>
        <v>0</v>
      </c>
      <c r="Q178" s="21">
        <f t="shared" si="11"/>
        <v>0</v>
      </c>
      <c r="R178" s="21">
        <f t="shared" si="12"/>
        <v>1</v>
      </c>
      <c r="S178" s="21">
        <f t="shared" si="13"/>
        <v>0</v>
      </c>
      <c r="T178" s="37" t="s">
        <v>127</v>
      </c>
      <c r="U178" s="21">
        <f t="shared" si="14"/>
        <v>1</v>
      </c>
      <c r="V178" s="37">
        <v>0.0</v>
      </c>
      <c r="W178" s="37">
        <v>0.0</v>
      </c>
      <c r="X178" s="37">
        <v>0.0</v>
      </c>
      <c r="Y178" s="36" t="s">
        <v>25</v>
      </c>
      <c r="Z178" s="21">
        <f t="shared" si="15"/>
        <v>1</v>
      </c>
      <c r="AA178" s="21">
        <f t="shared" si="16"/>
        <v>0</v>
      </c>
      <c r="AB178" s="21">
        <f t="shared" si="17"/>
        <v>0</v>
      </c>
      <c r="AC178" s="21">
        <f t="shared" si="18"/>
        <v>0</v>
      </c>
      <c r="AD178" s="21">
        <f t="shared" si="19"/>
        <v>0</v>
      </c>
      <c r="AE178" s="36" t="s">
        <v>180</v>
      </c>
      <c r="AF178" s="21">
        <f t="shared" si="20"/>
        <v>0</v>
      </c>
      <c r="AG178" s="21">
        <f t="shared" si="21"/>
        <v>0</v>
      </c>
      <c r="AH178" s="21">
        <f t="shared" si="22"/>
        <v>1</v>
      </c>
      <c r="AI178" s="21">
        <f t="shared" si="23"/>
        <v>0</v>
      </c>
      <c r="AJ178" s="27" t="s">
        <v>129</v>
      </c>
      <c r="AK178" s="21">
        <f t="shared" si="24"/>
        <v>0</v>
      </c>
      <c r="AL178" s="21">
        <f t="shared" si="25"/>
        <v>1</v>
      </c>
      <c r="AM178" s="21">
        <f t="shared" si="26"/>
        <v>0</v>
      </c>
      <c r="AN178" s="21">
        <f t="shared" si="27"/>
        <v>0</v>
      </c>
      <c r="AO178" s="27" t="s">
        <v>144</v>
      </c>
      <c r="AP178" s="21">
        <f t="shared" si="28"/>
        <v>0</v>
      </c>
      <c r="AQ178" s="21">
        <f t="shared" si="29"/>
        <v>0</v>
      </c>
      <c r="AR178" s="21">
        <f t="shared" si="30"/>
        <v>0</v>
      </c>
      <c r="AS178" s="21">
        <f t="shared" si="31"/>
        <v>0</v>
      </c>
      <c r="AT178" s="21">
        <f t="shared" si="32"/>
        <v>0</v>
      </c>
      <c r="AU178" s="21">
        <f t="shared" si="73"/>
        <v>1</v>
      </c>
      <c r="AV178" s="27" t="s">
        <v>45</v>
      </c>
      <c r="AW178" s="21">
        <f t="shared" si="33"/>
        <v>0</v>
      </c>
      <c r="AX178" s="21">
        <f t="shared" si="34"/>
        <v>0</v>
      </c>
      <c r="AY178" s="21">
        <f t="shared" si="35"/>
        <v>1</v>
      </c>
      <c r="AZ178" s="21">
        <f t="shared" si="36"/>
        <v>0</v>
      </c>
      <c r="BA178" s="27" t="s">
        <v>144</v>
      </c>
      <c r="BB178" s="21">
        <f t="shared" si="37"/>
        <v>0</v>
      </c>
      <c r="BC178" s="21">
        <f t="shared" si="38"/>
        <v>0</v>
      </c>
      <c r="BD178" s="21">
        <f t="shared" si="39"/>
        <v>0</v>
      </c>
      <c r="BE178" s="21">
        <f t="shared" si="40"/>
        <v>1</v>
      </c>
      <c r="BF178" s="27" t="s">
        <v>155</v>
      </c>
      <c r="BG178" s="21">
        <f t="shared" si="41"/>
        <v>0</v>
      </c>
      <c r="BH178" s="21">
        <f t="shared" si="42"/>
        <v>0</v>
      </c>
      <c r="BI178" s="21">
        <f t="shared" si="43"/>
        <v>1</v>
      </c>
      <c r="BJ178" s="27">
        <v>800.0</v>
      </c>
      <c r="BK178" s="21">
        <f t="shared" si="44"/>
        <v>1</v>
      </c>
      <c r="BL178" s="21">
        <f t="shared" si="45"/>
        <v>0</v>
      </c>
      <c r="BM178" s="21">
        <f t="shared" si="46"/>
        <v>0</v>
      </c>
      <c r="BN178" s="29" t="s">
        <v>132</v>
      </c>
      <c r="BO178" s="21">
        <f t="shared" si="47"/>
        <v>0</v>
      </c>
      <c r="BP178" s="21">
        <f t="shared" si="48"/>
        <v>0</v>
      </c>
      <c r="BQ178" s="21">
        <f t="shared" si="49"/>
        <v>1</v>
      </c>
      <c r="BR178" s="21">
        <f t="shared" si="50"/>
        <v>0</v>
      </c>
      <c r="BS178" s="21">
        <f t="shared" si="51"/>
        <v>0</v>
      </c>
      <c r="BT178" s="29">
        <v>0.0</v>
      </c>
      <c r="BU178" s="29">
        <v>0.0</v>
      </c>
      <c r="BV178" s="29">
        <v>1.0</v>
      </c>
      <c r="BW178" s="29">
        <v>0.0</v>
      </c>
      <c r="BX178" s="29">
        <v>0.0</v>
      </c>
      <c r="BY178" s="29">
        <v>1.0</v>
      </c>
      <c r="BZ178" s="29">
        <v>1.0</v>
      </c>
      <c r="CA178" s="29">
        <v>0.0</v>
      </c>
      <c r="CB178" s="29">
        <v>1.0</v>
      </c>
      <c r="CC178" s="27" t="s">
        <v>133</v>
      </c>
      <c r="CD178" s="21">
        <f t="shared" si="52"/>
        <v>0</v>
      </c>
      <c r="CE178" s="21">
        <f t="shared" si="53"/>
        <v>1</v>
      </c>
      <c r="CF178" s="21">
        <f t="shared" si="54"/>
        <v>0</v>
      </c>
      <c r="CG178" s="21">
        <f t="shared" si="55"/>
        <v>0</v>
      </c>
      <c r="CH178" s="21">
        <f t="shared" si="56"/>
        <v>0</v>
      </c>
      <c r="CI178" s="27" t="s">
        <v>134</v>
      </c>
      <c r="CJ178" s="21">
        <f t="shared" si="57"/>
        <v>0</v>
      </c>
      <c r="CK178" s="21">
        <f t="shared" si="58"/>
        <v>0</v>
      </c>
      <c r="CL178" s="21">
        <f t="shared" si="59"/>
        <v>0</v>
      </c>
      <c r="CM178" s="21">
        <f t="shared" si="60"/>
        <v>1</v>
      </c>
      <c r="CN178" s="27" t="s">
        <v>135</v>
      </c>
      <c r="CO178" s="21">
        <f t="shared" si="61"/>
        <v>1</v>
      </c>
      <c r="CP178" s="21">
        <f t="shared" si="62"/>
        <v>0</v>
      </c>
      <c r="CQ178" s="21">
        <f t="shared" si="63"/>
        <v>0</v>
      </c>
      <c r="CR178" s="21">
        <f t="shared" si="64"/>
        <v>0</v>
      </c>
      <c r="CS178" s="21">
        <f t="shared" si="65"/>
        <v>0</v>
      </c>
      <c r="CT178" s="27" t="s">
        <v>137</v>
      </c>
      <c r="CU178" s="29">
        <v>2.0</v>
      </c>
      <c r="CV178" s="29">
        <v>4.0</v>
      </c>
      <c r="CW178" s="27" t="s">
        <v>137</v>
      </c>
      <c r="CX178" s="16">
        <f t="shared" si="66"/>
        <v>12</v>
      </c>
      <c r="CY178" s="27" t="s">
        <v>137</v>
      </c>
      <c r="CZ178" s="31">
        <v>1.0</v>
      </c>
      <c r="DA178" s="41" t="s">
        <v>137</v>
      </c>
      <c r="DB178" s="41" t="s">
        <v>137</v>
      </c>
      <c r="DC178" s="29">
        <v>2.0</v>
      </c>
      <c r="DD178" s="16">
        <f t="shared" si="67"/>
        <v>12</v>
      </c>
      <c r="DE178" s="29">
        <v>1.0</v>
      </c>
      <c r="DF178" s="27" t="s">
        <v>136</v>
      </c>
      <c r="DG178" s="27" t="s">
        <v>140</v>
      </c>
      <c r="DH178" s="27" t="s">
        <v>139</v>
      </c>
      <c r="DI178" s="27" t="s">
        <v>140</v>
      </c>
      <c r="DJ178" s="27">
        <v>3.0</v>
      </c>
      <c r="DK178" s="16">
        <f t="shared" si="68"/>
        <v>12</v>
      </c>
      <c r="DL178" s="29">
        <v>1.0</v>
      </c>
      <c r="DM178" s="27" t="s">
        <v>137</v>
      </c>
      <c r="DN178" s="29">
        <v>1.0</v>
      </c>
      <c r="DO178" s="27" t="s">
        <v>136</v>
      </c>
      <c r="DP178" s="27" t="s">
        <v>136</v>
      </c>
      <c r="DQ178" s="16">
        <f t="shared" si="69"/>
        <v>13</v>
      </c>
      <c r="DR178" s="27" t="s">
        <v>139</v>
      </c>
      <c r="DS178" s="29">
        <v>4.0</v>
      </c>
      <c r="DT178" s="29">
        <v>4.0</v>
      </c>
      <c r="DU178" s="27" t="s">
        <v>139</v>
      </c>
      <c r="DV178" s="27" t="s">
        <v>138</v>
      </c>
      <c r="DW178" s="25">
        <f t="shared" si="70"/>
        <v>17</v>
      </c>
      <c r="DX178" s="27" t="s">
        <v>137</v>
      </c>
      <c r="DY178" s="27" t="s">
        <v>138</v>
      </c>
      <c r="DZ178" s="27" t="s">
        <v>136</v>
      </c>
      <c r="EA178" s="27" t="s">
        <v>138</v>
      </c>
      <c r="EB178" s="27" t="s">
        <v>136</v>
      </c>
      <c r="EC178" s="21">
        <f t="shared" si="87"/>
        <v>21</v>
      </c>
      <c r="ED178" s="16">
        <f t="shared" si="71"/>
        <v>87</v>
      </c>
    </row>
    <row r="179" ht="15.75" customHeight="1">
      <c r="A179" s="36" t="s">
        <v>194</v>
      </c>
      <c r="B179" s="16">
        <f t="shared" si="1"/>
        <v>0</v>
      </c>
      <c r="C179" s="17" t="s">
        <v>37</v>
      </c>
      <c r="D179" s="35">
        <v>37.0</v>
      </c>
      <c r="E179" s="16">
        <f t="shared" si="2"/>
        <v>0</v>
      </c>
      <c r="F179" s="16">
        <f t="shared" si="72"/>
        <v>1</v>
      </c>
      <c r="G179" s="16">
        <f t="shared" si="3"/>
        <v>0</v>
      </c>
      <c r="H179" s="16">
        <f t="shared" si="4"/>
        <v>0</v>
      </c>
      <c r="I179" s="35" t="s">
        <v>11</v>
      </c>
      <c r="J179" s="16">
        <f t="shared" si="5"/>
        <v>0</v>
      </c>
      <c r="K179" s="16">
        <f t="shared" si="6"/>
        <v>0</v>
      </c>
      <c r="L179" s="16">
        <f t="shared" si="7"/>
        <v>1</v>
      </c>
      <c r="M179" s="16">
        <f t="shared" si="8"/>
        <v>0</v>
      </c>
      <c r="N179" s="16">
        <f t="shared" si="9"/>
        <v>0</v>
      </c>
      <c r="O179" s="36">
        <v>1800.0</v>
      </c>
      <c r="P179" s="21">
        <f t="shared" si="10"/>
        <v>1</v>
      </c>
      <c r="Q179" s="21">
        <f t="shared" si="11"/>
        <v>0</v>
      </c>
      <c r="R179" s="21">
        <f t="shared" si="12"/>
        <v>0</v>
      </c>
      <c r="S179" s="21">
        <f t="shared" si="13"/>
        <v>0</v>
      </c>
      <c r="T179" s="37" t="s">
        <v>127</v>
      </c>
      <c r="U179" s="21">
        <f t="shared" si="14"/>
        <v>1</v>
      </c>
      <c r="V179" s="37">
        <v>0.0</v>
      </c>
      <c r="W179" s="37">
        <v>0.0</v>
      </c>
      <c r="X179" s="37">
        <v>0.0</v>
      </c>
      <c r="Y179" s="36" t="s">
        <v>25</v>
      </c>
      <c r="Z179" s="21">
        <f t="shared" si="15"/>
        <v>1</v>
      </c>
      <c r="AA179" s="21">
        <f t="shared" si="16"/>
        <v>0</v>
      </c>
      <c r="AB179" s="21">
        <f t="shared" si="17"/>
        <v>0</v>
      </c>
      <c r="AC179" s="21">
        <f t="shared" si="18"/>
        <v>0</v>
      </c>
      <c r="AD179" s="21">
        <f t="shared" si="19"/>
        <v>0</v>
      </c>
      <c r="AE179" s="36" t="s">
        <v>31</v>
      </c>
      <c r="AF179" s="21">
        <f t="shared" si="20"/>
        <v>1</v>
      </c>
      <c r="AG179" s="21">
        <f t="shared" si="21"/>
        <v>0</v>
      </c>
      <c r="AH179" s="21">
        <f t="shared" si="22"/>
        <v>0</v>
      </c>
      <c r="AI179" s="21">
        <f t="shared" si="23"/>
        <v>0</v>
      </c>
      <c r="AJ179" s="27" t="s">
        <v>162</v>
      </c>
      <c r="AK179" s="21">
        <f t="shared" si="24"/>
        <v>0</v>
      </c>
      <c r="AL179" s="21">
        <f t="shared" si="25"/>
        <v>0</v>
      </c>
      <c r="AM179" s="21">
        <f t="shared" si="26"/>
        <v>0</v>
      </c>
      <c r="AN179" s="21">
        <f t="shared" si="27"/>
        <v>1</v>
      </c>
      <c r="AO179" s="27" t="s">
        <v>37</v>
      </c>
      <c r="AP179" s="21">
        <f t="shared" si="28"/>
        <v>1</v>
      </c>
      <c r="AQ179" s="21">
        <f t="shared" si="29"/>
        <v>0</v>
      </c>
      <c r="AR179" s="21">
        <f t="shared" si="30"/>
        <v>0</v>
      </c>
      <c r="AS179" s="21">
        <f t="shared" si="31"/>
        <v>0</v>
      </c>
      <c r="AT179" s="21">
        <f t="shared" si="32"/>
        <v>0</v>
      </c>
      <c r="AU179" s="21">
        <f t="shared" si="73"/>
        <v>0</v>
      </c>
      <c r="AV179" s="27" t="s">
        <v>130</v>
      </c>
      <c r="AW179" s="21">
        <f t="shared" si="33"/>
        <v>1</v>
      </c>
      <c r="AX179" s="21">
        <f t="shared" si="34"/>
        <v>0</v>
      </c>
      <c r="AY179" s="21">
        <f t="shared" si="35"/>
        <v>0</v>
      </c>
      <c r="AZ179" s="21">
        <f t="shared" si="36"/>
        <v>0</v>
      </c>
      <c r="BA179" s="27" t="s">
        <v>175</v>
      </c>
      <c r="BB179" s="21">
        <f t="shared" si="37"/>
        <v>0</v>
      </c>
      <c r="BC179" s="21">
        <f t="shared" si="38"/>
        <v>0</v>
      </c>
      <c r="BD179" s="21">
        <f t="shared" si="39"/>
        <v>0</v>
      </c>
      <c r="BE179" s="21">
        <f t="shared" si="40"/>
        <v>1</v>
      </c>
      <c r="BF179" s="27" t="s">
        <v>150</v>
      </c>
      <c r="BG179" s="21">
        <f t="shared" si="41"/>
        <v>0</v>
      </c>
      <c r="BH179" s="21">
        <f t="shared" si="42"/>
        <v>0</v>
      </c>
      <c r="BI179" s="21">
        <f t="shared" si="43"/>
        <v>1</v>
      </c>
      <c r="BJ179" s="27" t="s">
        <v>145</v>
      </c>
      <c r="BK179" s="21">
        <f t="shared" si="44"/>
        <v>0</v>
      </c>
      <c r="BL179" s="21">
        <f t="shared" si="45"/>
        <v>0</v>
      </c>
      <c r="BM179" s="21">
        <f t="shared" si="46"/>
        <v>1</v>
      </c>
      <c r="BN179" s="29" t="s">
        <v>132</v>
      </c>
      <c r="BO179" s="21">
        <f t="shared" si="47"/>
        <v>0</v>
      </c>
      <c r="BP179" s="21">
        <f t="shared" si="48"/>
        <v>0</v>
      </c>
      <c r="BQ179" s="21">
        <f t="shared" si="49"/>
        <v>1</v>
      </c>
      <c r="BR179" s="21">
        <f t="shared" si="50"/>
        <v>0</v>
      </c>
      <c r="BS179" s="21">
        <f t="shared" si="51"/>
        <v>0</v>
      </c>
      <c r="BT179" s="29">
        <v>0.0</v>
      </c>
      <c r="BU179" s="29">
        <v>0.0</v>
      </c>
      <c r="BV179" s="29">
        <v>0.0</v>
      </c>
      <c r="BW179" s="29">
        <v>0.0</v>
      </c>
      <c r="BX179" s="29">
        <v>0.0</v>
      </c>
      <c r="BY179" s="29">
        <v>0.0</v>
      </c>
      <c r="BZ179" s="29">
        <v>0.0</v>
      </c>
      <c r="CA179" s="29">
        <v>1.0</v>
      </c>
      <c r="CB179" s="29">
        <v>0.0</v>
      </c>
      <c r="CC179" s="27" t="s">
        <v>133</v>
      </c>
      <c r="CD179" s="21">
        <f t="shared" si="52"/>
        <v>0</v>
      </c>
      <c r="CE179" s="21">
        <f t="shared" si="53"/>
        <v>1</v>
      </c>
      <c r="CF179" s="21">
        <f t="shared" si="54"/>
        <v>0</v>
      </c>
      <c r="CG179" s="21">
        <f t="shared" si="55"/>
        <v>0</v>
      </c>
      <c r="CH179" s="21">
        <f t="shared" si="56"/>
        <v>0</v>
      </c>
      <c r="CI179" s="27" t="s">
        <v>146</v>
      </c>
      <c r="CJ179" s="21">
        <f t="shared" si="57"/>
        <v>0</v>
      </c>
      <c r="CK179" s="21">
        <f t="shared" si="58"/>
        <v>0</v>
      </c>
      <c r="CL179" s="21">
        <f t="shared" si="59"/>
        <v>1</v>
      </c>
      <c r="CM179" s="21">
        <f t="shared" si="60"/>
        <v>0</v>
      </c>
      <c r="CN179" s="27" t="s">
        <v>147</v>
      </c>
      <c r="CO179" s="21">
        <f t="shared" si="61"/>
        <v>0</v>
      </c>
      <c r="CP179" s="21">
        <f t="shared" si="62"/>
        <v>0</v>
      </c>
      <c r="CQ179" s="21">
        <f t="shared" si="63"/>
        <v>0</v>
      </c>
      <c r="CR179" s="21">
        <f t="shared" si="64"/>
        <v>0</v>
      </c>
      <c r="CS179" s="21">
        <f t="shared" si="65"/>
        <v>1</v>
      </c>
      <c r="CT179" s="27" t="s">
        <v>139</v>
      </c>
      <c r="CU179" s="29">
        <v>4.0</v>
      </c>
      <c r="CV179" s="27" t="s">
        <v>137</v>
      </c>
      <c r="CW179" s="29">
        <v>3.0</v>
      </c>
      <c r="CX179" s="16">
        <f t="shared" si="66"/>
        <v>12</v>
      </c>
      <c r="CY179" s="29">
        <v>4.0</v>
      </c>
      <c r="CZ179" s="31">
        <v>4.0</v>
      </c>
      <c r="DA179" s="41" t="s">
        <v>137</v>
      </c>
      <c r="DB179" s="31">
        <v>5.0</v>
      </c>
      <c r="DC179" s="27" t="s">
        <v>139</v>
      </c>
      <c r="DD179" s="16">
        <f t="shared" si="67"/>
        <v>18</v>
      </c>
      <c r="DE179" s="29">
        <v>5.0</v>
      </c>
      <c r="DF179" s="27" t="s">
        <v>137</v>
      </c>
      <c r="DG179" s="27" t="s">
        <v>139</v>
      </c>
      <c r="DH179" s="27">
        <v>4.0</v>
      </c>
      <c r="DI179" s="27" t="s">
        <v>136</v>
      </c>
      <c r="DJ179" s="27" t="s">
        <v>137</v>
      </c>
      <c r="DK179" s="16">
        <f t="shared" si="68"/>
        <v>21</v>
      </c>
      <c r="DL179" s="29">
        <v>1.0</v>
      </c>
      <c r="DM179" s="27" t="s">
        <v>140</v>
      </c>
      <c r="DN179" s="29">
        <v>2.0</v>
      </c>
      <c r="DO179" s="27" t="s">
        <v>137</v>
      </c>
      <c r="DP179" s="27" t="s">
        <v>140</v>
      </c>
      <c r="DQ179" s="16">
        <f t="shared" si="69"/>
        <v>8</v>
      </c>
      <c r="DR179" s="27" t="s">
        <v>136</v>
      </c>
      <c r="DS179" s="29">
        <v>5.0</v>
      </c>
      <c r="DT179" s="27" t="s">
        <v>139</v>
      </c>
      <c r="DU179" s="29">
        <v>4.0</v>
      </c>
      <c r="DV179" s="27" t="s">
        <v>138</v>
      </c>
      <c r="DW179" s="25">
        <f t="shared" si="70"/>
        <v>20</v>
      </c>
      <c r="DX179" s="27" t="s">
        <v>137</v>
      </c>
      <c r="DY179" s="27" t="s">
        <v>136</v>
      </c>
      <c r="DZ179" s="27" t="s">
        <v>139</v>
      </c>
      <c r="EA179" s="27" t="s">
        <v>139</v>
      </c>
      <c r="EB179" s="27" t="s">
        <v>137</v>
      </c>
      <c r="EC179" s="26">
        <v>24.0</v>
      </c>
      <c r="ED179" s="16">
        <f t="shared" si="71"/>
        <v>103</v>
      </c>
    </row>
    <row r="180" ht="15.75" customHeight="1">
      <c r="A180" s="36" t="s">
        <v>194</v>
      </c>
      <c r="B180" s="16">
        <f t="shared" si="1"/>
        <v>0</v>
      </c>
      <c r="C180" s="17" t="s">
        <v>37</v>
      </c>
      <c r="D180" s="35">
        <v>50.0</v>
      </c>
      <c r="E180" s="16">
        <f t="shared" si="2"/>
        <v>0</v>
      </c>
      <c r="F180" s="16">
        <f t="shared" si="72"/>
        <v>0</v>
      </c>
      <c r="G180" s="16">
        <f t="shared" si="3"/>
        <v>1</v>
      </c>
      <c r="H180" s="16">
        <f t="shared" si="4"/>
        <v>0</v>
      </c>
      <c r="I180" s="35" t="s">
        <v>11</v>
      </c>
      <c r="J180" s="16">
        <f t="shared" si="5"/>
        <v>0</v>
      </c>
      <c r="K180" s="16">
        <f t="shared" si="6"/>
        <v>0</v>
      </c>
      <c r="L180" s="16">
        <f t="shared" si="7"/>
        <v>1</v>
      </c>
      <c r="M180" s="16">
        <f t="shared" si="8"/>
        <v>0</v>
      </c>
      <c r="N180" s="16">
        <f t="shared" si="9"/>
        <v>0</v>
      </c>
      <c r="O180" s="36">
        <v>25000.0</v>
      </c>
      <c r="P180" s="21">
        <f t="shared" si="10"/>
        <v>0</v>
      </c>
      <c r="Q180" s="21">
        <f t="shared" si="11"/>
        <v>1</v>
      </c>
      <c r="R180" s="21">
        <f t="shared" si="12"/>
        <v>0</v>
      </c>
      <c r="S180" s="21">
        <f t="shared" si="13"/>
        <v>0</v>
      </c>
      <c r="T180" s="37" t="s">
        <v>127</v>
      </c>
      <c r="U180" s="21">
        <f t="shared" si="14"/>
        <v>1</v>
      </c>
      <c r="V180" s="37">
        <v>0.0</v>
      </c>
      <c r="W180" s="37">
        <v>0.0</v>
      </c>
      <c r="X180" s="37">
        <v>0.0</v>
      </c>
      <c r="Y180" s="36" t="s">
        <v>25</v>
      </c>
      <c r="Z180" s="21">
        <f t="shared" si="15"/>
        <v>1</v>
      </c>
      <c r="AA180" s="21">
        <f t="shared" si="16"/>
        <v>0</v>
      </c>
      <c r="AB180" s="21">
        <f t="shared" si="17"/>
        <v>0</v>
      </c>
      <c r="AC180" s="21">
        <f t="shared" si="18"/>
        <v>0</v>
      </c>
      <c r="AD180" s="21">
        <f t="shared" si="19"/>
        <v>0</v>
      </c>
      <c r="AE180" s="36" t="s">
        <v>31</v>
      </c>
      <c r="AF180" s="21">
        <f t="shared" si="20"/>
        <v>1</v>
      </c>
      <c r="AG180" s="21">
        <f t="shared" si="21"/>
        <v>0</v>
      </c>
      <c r="AH180" s="21">
        <f t="shared" si="22"/>
        <v>0</v>
      </c>
      <c r="AI180" s="21">
        <f t="shared" si="23"/>
        <v>0</v>
      </c>
      <c r="AJ180" s="27" t="s">
        <v>128</v>
      </c>
      <c r="AK180" s="21">
        <f t="shared" si="24"/>
        <v>1</v>
      </c>
      <c r="AL180" s="21">
        <f t="shared" si="25"/>
        <v>0</v>
      </c>
      <c r="AM180" s="21">
        <f t="shared" si="26"/>
        <v>0</v>
      </c>
      <c r="AN180" s="21">
        <f t="shared" si="27"/>
        <v>0</v>
      </c>
      <c r="AO180" s="27" t="s">
        <v>154</v>
      </c>
      <c r="AP180" s="21">
        <f t="shared" si="28"/>
        <v>0</v>
      </c>
      <c r="AQ180" s="21">
        <f t="shared" si="29"/>
        <v>0</v>
      </c>
      <c r="AR180" s="21">
        <f t="shared" si="30"/>
        <v>0</v>
      </c>
      <c r="AS180" s="21">
        <f t="shared" si="31"/>
        <v>0</v>
      </c>
      <c r="AT180" s="21">
        <f t="shared" si="32"/>
        <v>0</v>
      </c>
      <c r="AU180" s="21">
        <f t="shared" si="73"/>
        <v>1</v>
      </c>
      <c r="AV180" s="27" t="s">
        <v>130</v>
      </c>
      <c r="AW180" s="21">
        <f t="shared" si="33"/>
        <v>1</v>
      </c>
      <c r="AX180" s="21">
        <f t="shared" si="34"/>
        <v>0</v>
      </c>
      <c r="AY180" s="21">
        <f t="shared" si="35"/>
        <v>0</v>
      </c>
      <c r="AZ180" s="21">
        <f t="shared" si="36"/>
        <v>0</v>
      </c>
      <c r="BA180" s="27" t="s">
        <v>182</v>
      </c>
      <c r="BB180" s="21">
        <f t="shared" si="37"/>
        <v>0</v>
      </c>
      <c r="BC180" s="21">
        <f t="shared" si="38"/>
        <v>0</v>
      </c>
      <c r="BD180" s="21">
        <f t="shared" si="39"/>
        <v>1</v>
      </c>
      <c r="BE180" s="21">
        <f t="shared" si="40"/>
        <v>0</v>
      </c>
      <c r="BF180" s="27" t="s">
        <v>136</v>
      </c>
      <c r="BG180" s="21">
        <f t="shared" si="41"/>
        <v>0</v>
      </c>
      <c r="BH180" s="21">
        <f t="shared" si="42"/>
        <v>0</v>
      </c>
      <c r="BI180" s="21">
        <f t="shared" si="43"/>
        <v>1</v>
      </c>
      <c r="BJ180" s="29">
        <v>800.0</v>
      </c>
      <c r="BK180" s="21">
        <f t="shared" si="44"/>
        <v>1</v>
      </c>
      <c r="BL180" s="21">
        <f t="shared" si="45"/>
        <v>0</v>
      </c>
      <c r="BM180" s="21">
        <f t="shared" si="46"/>
        <v>0</v>
      </c>
      <c r="BN180" s="27" t="s">
        <v>151</v>
      </c>
      <c r="BO180" s="21">
        <f t="shared" si="47"/>
        <v>0</v>
      </c>
      <c r="BP180" s="21">
        <f t="shared" si="48"/>
        <v>1</v>
      </c>
      <c r="BQ180" s="21">
        <f t="shared" si="49"/>
        <v>0</v>
      </c>
      <c r="BR180" s="21">
        <f t="shared" si="50"/>
        <v>0</v>
      </c>
      <c r="BS180" s="21">
        <f t="shared" si="51"/>
        <v>0</v>
      </c>
      <c r="BT180" s="29">
        <v>0.0</v>
      </c>
      <c r="BU180" s="29">
        <v>0.0</v>
      </c>
      <c r="BV180" s="29">
        <v>0.0</v>
      </c>
      <c r="BW180" s="29">
        <v>1.0</v>
      </c>
      <c r="BX180" s="29">
        <v>0.0</v>
      </c>
      <c r="BY180" s="29">
        <v>0.0</v>
      </c>
      <c r="BZ180" s="29">
        <v>0.0</v>
      </c>
      <c r="CA180" s="29">
        <v>0.0</v>
      </c>
      <c r="CB180" s="29">
        <v>1.0</v>
      </c>
      <c r="CC180" s="27" t="s">
        <v>133</v>
      </c>
      <c r="CD180" s="21">
        <f t="shared" si="52"/>
        <v>0</v>
      </c>
      <c r="CE180" s="21">
        <f t="shared" si="53"/>
        <v>1</v>
      </c>
      <c r="CF180" s="21">
        <f t="shared" si="54"/>
        <v>0</v>
      </c>
      <c r="CG180" s="21">
        <f t="shared" si="55"/>
        <v>0</v>
      </c>
      <c r="CH180" s="21">
        <f t="shared" si="56"/>
        <v>0</v>
      </c>
      <c r="CI180" s="27" t="s">
        <v>152</v>
      </c>
      <c r="CJ180" s="21">
        <f t="shared" si="57"/>
        <v>0</v>
      </c>
      <c r="CK180" s="21">
        <f t="shared" si="58"/>
        <v>0</v>
      </c>
      <c r="CL180" s="21">
        <f t="shared" si="59"/>
        <v>0</v>
      </c>
      <c r="CM180" s="21">
        <f t="shared" si="60"/>
        <v>1</v>
      </c>
      <c r="CN180" s="27" t="s">
        <v>135</v>
      </c>
      <c r="CO180" s="21">
        <f t="shared" si="61"/>
        <v>1</v>
      </c>
      <c r="CP180" s="21">
        <f t="shared" si="62"/>
        <v>0</v>
      </c>
      <c r="CQ180" s="21">
        <f t="shared" si="63"/>
        <v>0</v>
      </c>
      <c r="CR180" s="21">
        <f t="shared" si="64"/>
        <v>0</v>
      </c>
      <c r="CS180" s="21">
        <f t="shared" si="65"/>
        <v>0</v>
      </c>
      <c r="CT180" s="27" t="s">
        <v>136</v>
      </c>
      <c r="CU180" s="27" t="s">
        <v>136</v>
      </c>
      <c r="CV180" s="27" t="s">
        <v>139</v>
      </c>
      <c r="CW180" s="29">
        <v>3.0</v>
      </c>
      <c r="CX180" s="16">
        <f t="shared" si="66"/>
        <v>13</v>
      </c>
      <c r="CY180" s="29">
        <v>2.0</v>
      </c>
      <c r="CZ180" s="31">
        <v>2.0</v>
      </c>
      <c r="DA180" s="41" t="s">
        <v>139</v>
      </c>
      <c r="DB180" s="41" t="s">
        <v>136</v>
      </c>
      <c r="DC180" s="27" t="s">
        <v>136</v>
      </c>
      <c r="DD180" s="16">
        <f t="shared" si="67"/>
        <v>14</v>
      </c>
      <c r="DE180" s="29">
        <v>2.0</v>
      </c>
      <c r="DF180" s="27" t="s">
        <v>136</v>
      </c>
      <c r="DG180" s="27" t="s">
        <v>139</v>
      </c>
      <c r="DH180" s="27" t="s">
        <v>140</v>
      </c>
      <c r="DI180" s="27" t="s">
        <v>140</v>
      </c>
      <c r="DJ180" s="29">
        <v>3.0</v>
      </c>
      <c r="DK180" s="16">
        <f t="shared" si="68"/>
        <v>13</v>
      </c>
      <c r="DL180" s="29">
        <v>1.0</v>
      </c>
      <c r="DM180" s="27" t="s">
        <v>136</v>
      </c>
      <c r="DN180" s="29">
        <v>1.0</v>
      </c>
      <c r="DO180" s="27" t="s">
        <v>136</v>
      </c>
      <c r="DP180" s="27" t="s">
        <v>139</v>
      </c>
      <c r="DQ180" s="16">
        <f t="shared" si="69"/>
        <v>12</v>
      </c>
      <c r="DR180" s="27" t="s">
        <v>136</v>
      </c>
      <c r="DS180" s="27" t="s">
        <v>136</v>
      </c>
      <c r="DT180" s="27" t="s">
        <v>136</v>
      </c>
      <c r="DU180" s="27" t="s">
        <v>138</v>
      </c>
      <c r="DV180" s="27" t="s">
        <v>138</v>
      </c>
      <c r="DW180" s="25">
        <f t="shared" si="70"/>
        <v>22</v>
      </c>
      <c r="DX180" s="27" t="s">
        <v>138</v>
      </c>
      <c r="DY180" s="27" t="s">
        <v>137</v>
      </c>
      <c r="DZ180" s="27" t="s">
        <v>138</v>
      </c>
      <c r="EA180" s="27" t="s">
        <v>140</v>
      </c>
      <c r="EB180" s="27" t="s">
        <v>137</v>
      </c>
      <c r="EC180" s="26">
        <v>18.0</v>
      </c>
      <c r="ED180" s="16">
        <f t="shared" si="71"/>
        <v>92</v>
      </c>
    </row>
    <row r="181" ht="15.75" customHeight="1">
      <c r="A181" s="36" t="s">
        <v>194</v>
      </c>
      <c r="B181" s="16">
        <f t="shared" si="1"/>
        <v>0</v>
      </c>
      <c r="C181" s="17" t="s">
        <v>37</v>
      </c>
      <c r="D181" s="35">
        <v>24.0</v>
      </c>
      <c r="E181" s="16">
        <f t="shared" si="2"/>
        <v>0</v>
      </c>
      <c r="F181" s="16">
        <f t="shared" si="72"/>
        <v>1</v>
      </c>
      <c r="G181" s="16">
        <f t="shared" si="3"/>
        <v>0</v>
      </c>
      <c r="H181" s="16">
        <f t="shared" si="4"/>
        <v>0</v>
      </c>
      <c r="I181" s="35" t="s">
        <v>126</v>
      </c>
      <c r="J181" s="16">
        <f t="shared" si="5"/>
        <v>0</v>
      </c>
      <c r="K181" s="16">
        <f t="shared" si="6"/>
        <v>1</v>
      </c>
      <c r="L181" s="16">
        <f t="shared" si="7"/>
        <v>0</v>
      </c>
      <c r="M181" s="16">
        <f t="shared" si="8"/>
        <v>0</v>
      </c>
      <c r="N181" s="16">
        <f t="shared" si="9"/>
        <v>0</v>
      </c>
      <c r="O181" s="36">
        <v>15000.0</v>
      </c>
      <c r="P181" s="21">
        <f t="shared" si="10"/>
        <v>0</v>
      </c>
      <c r="Q181" s="21">
        <f t="shared" si="11"/>
        <v>1</v>
      </c>
      <c r="R181" s="21">
        <f t="shared" si="12"/>
        <v>0</v>
      </c>
      <c r="S181" s="21">
        <f t="shared" si="13"/>
        <v>0</v>
      </c>
      <c r="T181" s="37" t="s">
        <v>127</v>
      </c>
      <c r="U181" s="21">
        <f t="shared" si="14"/>
        <v>1</v>
      </c>
      <c r="V181" s="37">
        <v>0.0</v>
      </c>
      <c r="W181" s="37">
        <v>0.0</v>
      </c>
      <c r="X181" s="37">
        <v>0.0</v>
      </c>
      <c r="Y181" s="36" t="s">
        <v>25</v>
      </c>
      <c r="Z181" s="21">
        <f t="shared" si="15"/>
        <v>1</v>
      </c>
      <c r="AA181" s="21">
        <f t="shared" si="16"/>
        <v>0</v>
      </c>
      <c r="AB181" s="21">
        <f t="shared" si="17"/>
        <v>0</v>
      </c>
      <c r="AC181" s="21">
        <f t="shared" si="18"/>
        <v>0</v>
      </c>
      <c r="AD181" s="21">
        <f t="shared" si="19"/>
        <v>0</v>
      </c>
      <c r="AE181" s="36" t="s">
        <v>32</v>
      </c>
      <c r="AF181" s="21">
        <f t="shared" si="20"/>
        <v>0</v>
      </c>
      <c r="AG181" s="21">
        <f t="shared" si="21"/>
        <v>1</v>
      </c>
      <c r="AH181" s="21">
        <f t="shared" si="22"/>
        <v>0</v>
      </c>
      <c r="AI181" s="21">
        <f t="shared" si="23"/>
        <v>0</v>
      </c>
      <c r="AJ181" s="27" t="s">
        <v>129</v>
      </c>
      <c r="AK181" s="21">
        <f t="shared" si="24"/>
        <v>0</v>
      </c>
      <c r="AL181" s="21">
        <f t="shared" si="25"/>
        <v>1</v>
      </c>
      <c r="AM181" s="21">
        <f t="shared" si="26"/>
        <v>0</v>
      </c>
      <c r="AN181" s="21">
        <f t="shared" si="27"/>
        <v>0</v>
      </c>
      <c r="AO181" s="27" t="s">
        <v>37</v>
      </c>
      <c r="AP181" s="21">
        <f t="shared" si="28"/>
        <v>1</v>
      </c>
      <c r="AQ181" s="21">
        <f t="shared" si="29"/>
        <v>0</v>
      </c>
      <c r="AR181" s="21">
        <f t="shared" si="30"/>
        <v>0</v>
      </c>
      <c r="AS181" s="21">
        <f t="shared" si="31"/>
        <v>0</v>
      </c>
      <c r="AT181" s="21">
        <f t="shared" si="32"/>
        <v>0</v>
      </c>
      <c r="AU181" s="21">
        <f t="shared" si="73"/>
        <v>0</v>
      </c>
      <c r="AV181" s="27" t="s">
        <v>130</v>
      </c>
      <c r="AW181" s="21">
        <f t="shared" si="33"/>
        <v>1</v>
      </c>
      <c r="AX181" s="21">
        <f t="shared" si="34"/>
        <v>0</v>
      </c>
      <c r="AY181" s="21">
        <f t="shared" si="35"/>
        <v>0</v>
      </c>
      <c r="AZ181" s="21">
        <f t="shared" si="36"/>
        <v>0</v>
      </c>
      <c r="BA181" s="27" t="s">
        <v>131</v>
      </c>
      <c r="BB181" s="21">
        <f t="shared" si="37"/>
        <v>1</v>
      </c>
      <c r="BC181" s="21">
        <f t="shared" si="38"/>
        <v>0</v>
      </c>
      <c r="BD181" s="21">
        <f t="shared" si="39"/>
        <v>0</v>
      </c>
      <c r="BE181" s="21">
        <f t="shared" si="40"/>
        <v>0</v>
      </c>
      <c r="BF181" s="27" t="s">
        <v>138</v>
      </c>
      <c r="BG181" s="21">
        <f t="shared" si="41"/>
        <v>0</v>
      </c>
      <c r="BH181" s="21">
        <f t="shared" si="42"/>
        <v>0</v>
      </c>
      <c r="BI181" s="21">
        <f t="shared" si="43"/>
        <v>1</v>
      </c>
      <c r="BJ181" s="29">
        <v>1500.0</v>
      </c>
      <c r="BK181" s="21">
        <f t="shared" si="44"/>
        <v>0</v>
      </c>
      <c r="BL181" s="21">
        <f t="shared" si="45"/>
        <v>1</v>
      </c>
      <c r="BM181" s="21">
        <f t="shared" si="46"/>
        <v>0</v>
      </c>
      <c r="BN181" s="29" t="s">
        <v>156</v>
      </c>
      <c r="BO181" s="21">
        <f t="shared" si="47"/>
        <v>0</v>
      </c>
      <c r="BP181" s="21">
        <f t="shared" si="48"/>
        <v>0</v>
      </c>
      <c r="BQ181" s="21">
        <f t="shared" si="49"/>
        <v>0</v>
      </c>
      <c r="BR181" s="21">
        <f t="shared" si="50"/>
        <v>1</v>
      </c>
      <c r="BS181" s="21">
        <f t="shared" si="51"/>
        <v>0</v>
      </c>
      <c r="BT181" s="29">
        <v>1.0</v>
      </c>
      <c r="BU181" s="29">
        <v>0.0</v>
      </c>
      <c r="BV181" s="29">
        <v>0.0</v>
      </c>
      <c r="BW181" s="29">
        <v>0.0</v>
      </c>
      <c r="BX181" s="29">
        <v>0.0</v>
      </c>
      <c r="BY181" s="29">
        <v>0.0</v>
      </c>
      <c r="BZ181" s="29">
        <v>0.0</v>
      </c>
      <c r="CA181" s="29">
        <v>0.0</v>
      </c>
      <c r="CB181" s="29">
        <v>1.0</v>
      </c>
      <c r="CC181" s="27" t="s">
        <v>133</v>
      </c>
      <c r="CD181" s="21">
        <f t="shared" si="52"/>
        <v>0</v>
      </c>
      <c r="CE181" s="21">
        <f t="shared" si="53"/>
        <v>1</v>
      </c>
      <c r="CF181" s="21">
        <f t="shared" si="54"/>
        <v>0</v>
      </c>
      <c r="CG181" s="21">
        <f t="shared" si="55"/>
        <v>0</v>
      </c>
      <c r="CH181" s="21">
        <f t="shared" si="56"/>
        <v>0</v>
      </c>
      <c r="CI181" s="27" t="s">
        <v>157</v>
      </c>
      <c r="CJ181" s="21">
        <f t="shared" si="57"/>
        <v>0</v>
      </c>
      <c r="CK181" s="21">
        <f t="shared" si="58"/>
        <v>1</v>
      </c>
      <c r="CL181" s="21">
        <f t="shared" si="59"/>
        <v>0</v>
      </c>
      <c r="CM181" s="21">
        <f t="shared" si="60"/>
        <v>0</v>
      </c>
      <c r="CN181" s="27" t="s">
        <v>135</v>
      </c>
      <c r="CO181" s="21">
        <f t="shared" si="61"/>
        <v>1</v>
      </c>
      <c r="CP181" s="21">
        <f t="shared" si="62"/>
        <v>0</v>
      </c>
      <c r="CQ181" s="21">
        <f t="shared" si="63"/>
        <v>0</v>
      </c>
      <c r="CR181" s="21">
        <f t="shared" si="64"/>
        <v>0</v>
      </c>
      <c r="CS181" s="21">
        <f t="shared" si="65"/>
        <v>0</v>
      </c>
      <c r="CT181" s="29">
        <v>5.0</v>
      </c>
      <c r="CU181" s="27" t="s">
        <v>139</v>
      </c>
      <c r="CV181" s="27" t="s">
        <v>136</v>
      </c>
      <c r="CW181" s="29">
        <v>4.0</v>
      </c>
      <c r="CX181" s="16">
        <f t="shared" si="66"/>
        <v>15</v>
      </c>
      <c r="CY181" s="29">
        <v>4.0</v>
      </c>
      <c r="CZ181" s="31">
        <v>4.0</v>
      </c>
      <c r="DA181" s="41" t="s">
        <v>136</v>
      </c>
      <c r="DB181" s="41" t="s">
        <v>139</v>
      </c>
      <c r="DC181" s="27" t="s">
        <v>139</v>
      </c>
      <c r="DD181" s="16">
        <f t="shared" si="67"/>
        <v>16</v>
      </c>
      <c r="DE181" s="29">
        <v>4.0</v>
      </c>
      <c r="DF181" s="27" t="s">
        <v>137</v>
      </c>
      <c r="DG181" s="27" t="s">
        <v>139</v>
      </c>
      <c r="DH181" s="27">
        <v>4.0</v>
      </c>
      <c r="DI181" s="27" t="s">
        <v>136</v>
      </c>
      <c r="DJ181" s="27">
        <v>4.0</v>
      </c>
      <c r="DK181" s="16">
        <f t="shared" si="68"/>
        <v>21</v>
      </c>
      <c r="DL181" s="29">
        <v>1.0</v>
      </c>
      <c r="DM181" s="27" t="s">
        <v>140</v>
      </c>
      <c r="DN181" s="29">
        <v>1.0</v>
      </c>
      <c r="DO181" s="27" t="s">
        <v>139</v>
      </c>
      <c r="DP181" s="27" t="s">
        <v>136</v>
      </c>
      <c r="DQ181" s="16">
        <f t="shared" si="69"/>
        <v>9</v>
      </c>
      <c r="DR181" s="29">
        <v>2.0</v>
      </c>
      <c r="DS181" s="29">
        <v>2.0</v>
      </c>
      <c r="DT181" s="27" t="s">
        <v>136</v>
      </c>
      <c r="DU181" s="27" t="s">
        <v>137</v>
      </c>
      <c r="DV181" s="29">
        <v>1.0</v>
      </c>
      <c r="DW181" s="25">
        <f t="shared" si="70"/>
        <v>12</v>
      </c>
      <c r="DX181" s="27" t="s">
        <v>136</v>
      </c>
      <c r="DY181" s="27" t="s">
        <v>138</v>
      </c>
      <c r="DZ181" s="27" t="s">
        <v>137</v>
      </c>
      <c r="EA181" s="27" t="s">
        <v>138</v>
      </c>
      <c r="EB181" s="27" t="s">
        <v>136</v>
      </c>
      <c r="EC181" s="26">
        <v>22.0</v>
      </c>
      <c r="ED181" s="16">
        <f t="shared" si="71"/>
        <v>95</v>
      </c>
    </row>
    <row r="182" ht="15.75" customHeight="1">
      <c r="A182" s="36" t="s">
        <v>194</v>
      </c>
      <c r="B182" s="16">
        <f t="shared" si="1"/>
        <v>0</v>
      </c>
      <c r="C182" s="17" t="s">
        <v>37</v>
      </c>
      <c r="D182" s="35">
        <v>52.0</v>
      </c>
      <c r="E182" s="16">
        <f t="shared" si="2"/>
        <v>0</v>
      </c>
      <c r="F182" s="16">
        <f t="shared" si="72"/>
        <v>0</v>
      </c>
      <c r="G182" s="16">
        <f t="shared" si="3"/>
        <v>1</v>
      </c>
      <c r="H182" s="16">
        <f t="shared" si="4"/>
        <v>0</v>
      </c>
      <c r="I182" s="35" t="s">
        <v>126</v>
      </c>
      <c r="J182" s="16">
        <f t="shared" si="5"/>
        <v>0</v>
      </c>
      <c r="K182" s="16">
        <f t="shared" si="6"/>
        <v>1</v>
      </c>
      <c r="L182" s="16">
        <f t="shared" si="7"/>
        <v>0</v>
      </c>
      <c r="M182" s="16">
        <f t="shared" si="8"/>
        <v>0</v>
      </c>
      <c r="N182" s="16">
        <f t="shared" si="9"/>
        <v>0</v>
      </c>
      <c r="O182" s="36">
        <v>25000.0</v>
      </c>
      <c r="P182" s="21">
        <f t="shared" si="10"/>
        <v>0</v>
      </c>
      <c r="Q182" s="21">
        <f t="shared" si="11"/>
        <v>1</v>
      </c>
      <c r="R182" s="21">
        <f t="shared" si="12"/>
        <v>0</v>
      </c>
      <c r="S182" s="21">
        <f t="shared" si="13"/>
        <v>0</v>
      </c>
      <c r="T182" s="37" t="s">
        <v>127</v>
      </c>
      <c r="U182" s="21">
        <f t="shared" si="14"/>
        <v>1</v>
      </c>
      <c r="V182" s="37">
        <v>0.0</v>
      </c>
      <c r="W182" s="37">
        <v>0.0</v>
      </c>
      <c r="X182" s="37">
        <v>0.0</v>
      </c>
      <c r="Y182" s="36" t="s">
        <v>25</v>
      </c>
      <c r="Z182" s="21">
        <f t="shared" si="15"/>
        <v>1</v>
      </c>
      <c r="AA182" s="21">
        <f t="shared" si="16"/>
        <v>0</v>
      </c>
      <c r="AB182" s="21">
        <f t="shared" si="17"/>
        <v>0</v>
      </c>
      <c r="AC182" s="21">
        <f t="shared" si="18"/>
        <v>0</v>
      </c>
      <c r="AD182" s="21">
        <f t="shared" si="19"/>
        <v>0</v>
      </c>
      <c r="AE182" s="36" t="s">
        <v>31</v>
      </c>
      <c r="AF182" s="21">
        <f t="shared" si="20"/>
        <v>1</v>
      </c>
      <c r="AG182" s="21">
        <f t="shared" si="21"/>
        <v>0</v>
      </c>
      <c r="AH182" s="21">
        <f t="shared" si="22"/>
        <v>0</v>
      </c>
      <c r="AI182" s="21">
        <f t="shared" si="23"/>
        <v>0</v>
      </c>
      <c r="AJ182" s="36" t="s">
        <v>171</v>
      </c>
      <c r="AK182" s="21">
        <f t="shared" si="24"/>
        <v>0</v>
      </c>
      <c r="AL182" s="21">
        <f t="shared" si="25"/>
        <v>0</v>
      </c>
      <c r="AM182" s="21">
        <f t="shared" si="26"/>
        <v>0</v>
      </c>
      <c r="AN182" s="21">
        <f t="shared" si="27"/>
        <v>1</v>
      </c>
      <c r="AO182" s="27" t="s">
        <v>38</v>
      </c>
      <c r="AP182" s="21">
        <f t="shared" si="28"/>
        <v>0</v>
      </c>
      <c r="AQ182" s="21">
        <f t="shared" si="29"/>
        <v>1</v>
      </c>
      <c r="AR182" s="21">
        <f t="shared" si="30"/>
        <v>0</v>
      </c>
      <c r="AS182" s="21">
        <f t="shared" si="31"/>
        <v>0</v>
      </c>
      <c r="AT182" s="21">
        <f t="shared" si="32"/>
        <v>0</v>
      </c>
      <c r="AU182" s="21">
        <f t="shared" si="73"/>
        <v>0</v>
      </c>
      <c r="AV182" s="27" t="s">
        <v>130</v>
      </c>
      <c r="AW182" s="21">
        <f t="shared" si="33"/>
        <v>1</v>
      </c>
      <c r="AX182" s="21">
        <f t="shared" si="34"/>
        <v>0</v>
      </c>
      <c r="AY182" s="21">
        <f t="shared" si="35"/>
        <v>0</v>
      </c>
      <c r="AZ182" s="21">
        <f t="shared" si="36"/>
        <v>0</v>
      </c>
      <c r="BA182" s="27" t="s">
        <v>131</v>
      </c>
      <c r="BB182" s="21">
        <f t="shared" si="37"/>
        <v>1</v>
      </c>
      <c r="BC182" s="21">
        <f t="shared" si="38"/>
        <v>0</v>
      </c>
      <c r="BD182" s="21">
        <f t="shared" si="39"/>
        <v>0</v>
      </c>
      <c r="BE182" s="21">
        <f t="shared" si="40"/>
        <v>0</v>
      </c>
      <c r="BF182" s="27" t="s">
        <v>138</v>
      </c>
      <c r="BG182" s="21">
        <f t="shared" si="41"/>
        <v>0</v>
      </c>
      <c r="BH182" s="21">
        <f t="shared" si="42"/>
        <v>0</v>
      </c>
      <c r="BI182" s="21">
        <f t="shared" si="43"/>
        <v>1</v>
      </c>
      <c r="BJ182" s="29">
        <v>1500.0</v>
      </c>
      <c r="BK182" s="21">
        <f t="shared" si="44"/>
        <v>0</v>
      </c>
      <c r="BL182" s="21">
        <f t="shared" si="45"/>
        <v>1</v>
      </c>
      <c r="BM182" s="21">
        <f t="shared" si="46"/>
        <v>0</v>
      </c>
      <c r="BN182" s="29" t="s">
        <v>132</v>
      </c>
      <c r="BO182" s="21">
        <f t="shared" si="47"/>
        <v>0</v>
      </c>
      <c r="BP182" s="21">
        <f t="shared" si="48"/>
        <v>0</v>
      </c>
      <c r="BQ182" s="21">
        <f t="shared" si="49"/>
        <v>1</v>
      </c>
      <c r="BR182" s="21">
        <f t="shared" si="50"/>
        <v>0</v>
      </c>
      <c r="BS182" s="21">
        <f t="shared" si="51"/>
        <v>0</v>
      </c>
      <c r="BT182" s="29">
        <v>0.0</v>
      </c>
      <c r="BU182" s="29">
        <v>0.0</v>
      </c>
      <c r="BV182" s="29">
        <v>0.0</v>
      </c>
      <c r="BW182" s="29">
        <v>1.0</v>
      </c>
      <c r="BX182" s="29">
        <v>0.0</v>
      </c>
      <c r="BY182" s="29">
        <v>1.0</v>
      </c>
      <c r="BZ182" s="29">
        <v>1.0</v>
      </c>
      <c r="CA182" s="29">
        <v>1.0</v>
      </c>
      <c r="CB182" s="29">
        <v>1.0</v>
      </c>
      <c r="CC182" s="27" t="s">
        <v>164</v>
      </c>
      <c r="CD182" s="21">
        <f t="shared" si="52"/>
        <v>0</v>
      </c>
      <c r="CE182" s="21">
        <f t="shared" si="53"/>
        <v>0</v>
      </c>
      <c r="CF182" s="21">
        <f t="shared" si="54"/>
        <v>1</v>
      </c>
      <c r="CG182" s="21">
        <f t="shared" si="55"/>
        <v>0</v>
      </c>
      <c r="CH182" s="21">
        <f t="shared" si="56"/>
        <v>0</v>
      </c>
      <c r="CI182" s="27" t="s">
        <v>165</v>
      </c>
      <c r="CJ182" s="21">
        <f t="shared" si="57"/>
        <v>0</v>
      </c>
      <c r="CK182" s="21">
        <f t="shared" si="58"/>
        <v>0</v>
      </c>
      <c r="CL182" s="21">
        <f t="shared" si="59"/>
        <v>0</v>
      </c>
      <c r="CM182" s="21">
        <f t="shared" si="60"/>
        <v>1</v>
      </c>
      <c r="CN182" s="27" t="s">
        <v>135</v>
      </c>
      <c r="CO182" s="21">
        <f t="shared" si="61"/>
        <v>1</v>
      </c>
      <c r="CP182" s="21">
        <f t="shared" si="62"/>
        <v>0</v>
      </c>
      <c r="CQ182" s="21">
        <f t="shared" si="63"/>
        <v>0</v>
      </c>
      <c r="CR182" s="21">
        <f t="shared" si="64"/>
        <v>0</v>
      </c>
      <c r="CS182" s="21">
        <f t="shared" si="65"/>
        <v>0</v>
      </c>
      <c r="CT182" s="27" t="s">
        <v>136</v>
      </c>
      <c r="CU182" s="27" t="s">
        <v>137</v>
      </c>
      <c r="CV182" s="29">
        <v>4.0</v>
      </c>
      <c r="CW182" s="27" t="s">
        <v>136</v>
      </c>
      <c r="CX182" s="16">
        <f t="shared" si="66"/>
        <v>15</v>
      </c>
      <c r="CY182" s="29">
        <v>1.0</v>
      </c>
      <c r="CZ182" s="41" t="s">
        <v>137</v>
      </c>
      <c r="DA182" s="41" t="s">
        <v>139</v>
      </c>
      <c r="DB182" s="41" t="s">
        <v>136</v>
      </c>
      <c r="DC182" s="29">
        <v>2.0</v>
      </c>
      <c r="DD182" s="16">
        <f t="shared" si="67"/>
        <v>12</v>
      </c>
      <c r="DE182" s="29">
        <v>2.0</v>
      </c>
      <c r="DF182" s="27" t="s">
        <v>139</v>
      </c>
      <c r="DG182" s="27" t="s">
        <v>139</v>
      </c>
      <c r="DH182" s="27" t="s">
        <v>139</v>
      </c>
      <c r="DI182" s="27" t="s">
        <v>136</v>
      </c>
      <c r="DJ182" s="27" t="s">
        <v>139</v>
      </c>
      <c r="DK182" s="16">
        <f t="shared" si="68"/>
        <v>14</v>
      </c>
      <c r="DL182" s="29">
        <v>1.0</v>
      </c>
      <c r="DM182" s="29">
        <v>2.0</v>
      </c>
      <c r="DN182" s="27" t="s">
        <v>136</v>
      </c>
      <c r="DO182" s="27" t="s">
        <v>140</v>
      </c>
      <c r="DP182" s="27" t="s">
        <v>140</v>
      </c>
      <c r="DQ182" s="16">
        <f t="shared" si="69"/>
        <v>9</v>
      </c>
      <c r="DR182" s="29">
        <v>2.0</v>
      </c>
      <c r="DS182" s="29">
        <v>2.0</v>
      </c>
      <c r="DT182" s="27" t="s">
        <v>136</v>
      </c>
      <c r="DU182" s="29">
        <v>3.0</v>
      </c>
      <c r="DV182" s="29">
        <v>1.0</v>
      </c>
      <c r="DW182" s="25">
        <f t="shared" si="70"/>
        <v>12</v>
      </c>
      <c r="DX182" s="27" t="s">
        <v>138</v>
      </c>
      <c r="DY182" s="27" t="s">
        <v>139</v>
      </c>
      <c r="DZ182" s="27" t="s">
        <v>139</v>
      </c>
      <c r="EA182" s="27" t="s">
        <v>139</v>
      </c>
      <c r="EB182" s="27" t="s">
        <v>140</v>
      </c>
      <c r="EC182" s="26">
        <v>16.0</v>
      </c>
      <c r="ED182" s="16">
        <f t="shared" si="71"/>
        <v>78</v>
      </c>
    </row>
    <row r="183" ht="15.75" customHeight="1">
      <c r="A183" s="36" t="s">
        <v>194</v>
      </c>
      <c r="B183" s="16">
        <f t="shared" si="1"/>
        <v>0</v>
      </c>
      <c r="C183" s="17" t="s">
        <v>37</v>
      </c>
      <c r="D183" s="35">
        <v>51.0</v>
      </c>
      <c r="E183" s="16">
        <f t="shared" si="2"/>
        <v>0</v>
      </c>
      <c r="F183" s="16">
        <f t="shared" si="72"/>
        <v>0</v>
      </c>
      <c r="G183" s="16">
        <f t="shared" si="3"/>
        <v>1</v>
      </c>
      <c r="H183" s="16">
        <f t="shared" si="4"/>
        <v>0</v>
      </c>
      <c r="I183" s="35" t="s">
        <v>126</v>
      </c>
      <c r="J183" s="16">
        <f t="shared" si="5"/>
        <v>0</v>
      </c>
      <c r="K183" s="16">
        <f t="shared" si="6"/>
        <v>1</v>
      </c>
      <c r="L183" s="16">
        <f t="shared" si="7"/>
        <v>0</v>
      </c>
      <c r="M183" s="16">
        <f t="shared" si="8"/>
        <v>0</v>
      </c>
      <c r="N183" s="16">
        <f t="shared" si="9"/>
        <v>0</v>
      </c>
      <c r="O183" s="36">
        <v>30000.0</v>
      </c>
      <c r="P183" s="21">
        <f t="shared" si="10"/>
        <v>0</v>
      </c>
      <c r="Q183" s="21">
        <f t="shared" si="11"/>
        <v>0</v>
      </c>
      <c r="R183" s="21">
        <f t="shared" si="12"/>
        <v>1</v>
      </c>
      <c r="S183" s="21">
        <f t="shared" si="13"/>
        <v>0</v>
      </c>
      <c r="T183" s="37" t="s">
        <v>127</v>
      </c>
      <c r="U183" s="21">
        <f t="shared" si="14"/>
        <v>1</v>
      </c>
      <c r="V183" s="37">
        <v>0.0</v>
      </c>
      <c r="W183" s="37">
        <v>0.0</v>
      </c>
      <c r="X183" s="37">
        <v>0.0</v>
      </c>
      <c r="Y183" s="36" t="s">
        <v>25</v>
      </c>
      <c r="Z183" s="21">
        <f t="shared" si="15"/>
        <v>1</v>
      </c>
      <c r="AA183" s="21">
        <f t="shared" si="16"/>
        <v>0</v>
      </c>
      <c r="AB183" s="21">
        <f t="shared" si="17"/>
        <v>0</v>
      </c>
      <c r="AC183" s="21">
        <f t="shared" si="18"/>
        <v>0</v>
      </c>
      <c r="AD183" s="21">
        <f t="shared" si="19"/>
        <v>0</v>
      </c>
      <c r="AE183" s="36" t="s">
        <v>31</v>
      </c>
      <c r="AF183" s="21">
        <f t="shared" si="20"/>
        <v>1</v>
      </c>
      <c r="AG183" s="21">
        <f t="shared" si="21"/>
        <v>0</v>
      </c>
      <c r="AH183" s="21">
        <f t="shared" si="22"/>
        <v>0</v>
      </c>
      <c r="AI183" s="21">
        <f t="shared" si="23"/>
        <v>0</v>
      </c>
      <c r="AJ183" s="27" t="s">
        <v>129</v>
      </c>
      <c r="AK183" s="21">
        <f t="shared" si="24"/>
        <v>0</v>
      </c>
      <c r="AL183" s="21">
        <f t="shared" si="25"/>
        <v>1</v>
      </c>
      <c r="AM183" s="21">
        <f t="shared" si="26"/>
        <v>0</v>
      </c>
      <c r="AN183" s="21">
        <f t="shared" si="27"/>
        <v>0</v>
      </c>
      <c r="AO183" s="27" t="s">
        <v>39</v>
      </c>
      <c r="AP183" s="21">
        <f t="shared" si="28"/>
        <v>0</v>
      </c>
      <c r="AQ183" s="21">
        <f t="shared" si="29"/>
        <v>0</v>
      </c>
      <c r="AR183" s="21">
        <f t="shared" si="30"/>
        <v>1</v>
      </c>
      <c r="AS183" s="21">
        <f t="shared" si="31"/>
        <v>0</v>
      </c>
      <c r="AT183" s="21">
        <f t="shared" si="32"/>
        <v>0</v>
      </c>
      <c r="AU183" s="21">
        <f t="shared" si="73"/>
        <v>0</v>
      </c>
      <c r="AV183" s="27" t="s">
        <v>197</v>
      </c>
      <c r="AW183" s="21">
        <f t="shared" si="33"/>
        <v>0</v>
      </c>
      <c r="AX183" s="21">
        <f t="shared" si="34"/>
        <v>0</v>
      </c>
      <c r="AY183" s="21">
        <f t="shared" si="35"/>
        <v>0</v>
      </c>
      <c r="AZ183" s="21">
        <f t="shared" si="36"/>
        <v>1</v>
      </c>
      <c r="BA183" s="38" t="s">
        <v>188</v>
      </c>
      <c r="BB183" s="21">
        <f t="shared" si="37"/>
        <v>0</v>
      </c>
      <c r="BC183" s="21">
        <f t="shared" si="38"/>
        <v>0</v>
      </c>
      <c r="BD183" s="21">
        <f t="shared" si="39"/>
        <v>0</v>
      </c>
      <c r="BE183" s="21">
        <f t="shared" si="40"/>
        <v>1</v>
      </c>
      <c r="BF183" s="27" t="s">
        <v>137</v>
      </c>
      <c r="BG183" s="21">
        <f t="shared" si="41"/>
        <v>0</v>
      </c>
      <c r="BH183" s="21">
        <f t="shared" si="42"/>
        <v>0</v>
      </c>
      <c r="BI183" s="21">
        <f t="shared" si="43"/>
        <v>1</v>
      </c>
      <c r="BJ183" s="27" t="s">
        <v>167</v>
      </c>
      <c r="BK183" s="21">
        <f t="shared" si="44"/>
        <v>0</v>
      </c>
      <c r="BL183" s="21">
        <f t="shared" si="45"/>
        <v>0</v>
      </c>
      <c r="BM183" s="21">
        <f t="shared" si="46"/>
        <v>1</v>
      </c>
      <c r="BN183" s="29" t="s">
        <v>59</v>
      </c>
      <c r="BO183" s="21">
        <f t="shared" si="47"/>
        <v>1</v>
      </c>
      <c r="BP183" s="21">
        <f t="shared" si="48"/>
        <v>0</v>
      </c>
      <c r="BQ183" s="21">
        <f t="shared" si="49"/>
        <v>0</v>
      </c>
      <c r="BR183" s="21">
        <f t="shared" si="50"/>
        <v>0</v>
      </c>
      <c r="BS183" s="21">
        <f t="shared" si="51"/>
        <v>0</v>
      </c>
      <c r="BT183" s="29">
        <v>1.0</v>
      </c>
      <c r="BU183" s="29">
        <v>0.0</v>
      </c>
      <c r="BV183" s="29">
        <v>1.0</v>
      </c>
      <c r="BW183" s="29">
        <v>0.0</v>
      </c>
      <c r="BX183" s="29">
        <v>0.0</v>
      </c>
      <c r="BY183" s="29">
        <v>0.0</v>
      </c>
      <c r="BZ183" s="29">
        <v>1.0</v>
      </c>
      <c r="CA183" s="29">
        <v>0.0</v>
      </c>
      <c r="CB183" s="29">
        <v>1.0</v>
      </c>
      <c r="CC183" s="27" t="s">
        <v>168</v>
      </c>
      <c r="CD183" s="21">
        <f t="shared" si="52"/>
        <v>1</v>
      </c>
      <c r="CE183" s="21">
        <f t="shared" si="53"/>
        <v>0</v>
      </c>
      <c r="CF183" s="21">
        <f t="shared" si="54"/>
        <v>0</v>
      </c>
      <c r="CG183" s="21">
        <f t="shared" si="55"/>
        <v>0</v>
      </c>
      <c r="CH183" s="21">
        <f t="shared" si="56"/>
        <v>0</v>
      </c>
      <c r="CI183" s="27" t="s">
        <v>169</v>
      </c>
      <c r="CJ183" s="21">
        <f t="shared" si="57"/>
        <v>0</v>
      </c>
      <c r="CK183" s="21">
        <f t="shared" si="58"/>
        <v>0</v>
      </c>
      <c r="CL183" s="21">
        <f t="shared" si="59"/>
        <v>0</v>
      </c>
      <c r="CM183" s="21">
        <f t="shared" si="60"/>
        <v>1</v>
      </c>
      <c r="CN183" s="27" t="s">
        <v>170</v>
      </c>
      <c r="CO183" s="21">
        <f t="shared" si="61"/>
        <v>0</v>
      </c>
      <c r="CP183" s="21">
        <f t="shared" si="62"/>
        <v>1</v>
      </c>
      <c r="CQ183" s="21">
        <f t="shared" si="63"/>
        <v>0</v>
      </c>
      <c r="CR183" s="21">
        <f t="shared" si="64"/>
        <v>0</v>
      </c>
      <c r="CS183" s="21">
        <f t="shared" si="65"/>
        <v>0</v>
      </c>
      <c r="CT183" s="27" t="s">
        <v>136</v>
      </c>
      <c r="CU183" s="27" t="s">
        <v>138</v>
      </c>
      <c r="CV183" s="27" t="s">
        <v>139</v>
      </c>
      <c r="CW183" s="27" t="s">
        <v>136</v>
      </c>
      <c r="CX183" s="16">
        <f t="shared" si="66"/>
        <v>15</v>
      </c>
      <c r="CY183" s="29">
        <v>2.0</v>
      </c>
      <c r="CZ183" s="31">
        <v>1.0</v>
      </c>
      <c r="DA183" s="41" t="s">
        <v>139</v>
      </c>
      <c r="DB183" s="41" t="s">
        <v>136</v>
      </c>
      <c r="DC183" s="29">
        <v>2.0</v>
      </c>
      <c r="DD183" s="16">
        <f t="shared" si="67"/>
        <v>11</v>
      </c>
      <c r="DE183" s="27" t="s">
        <v>140</v>
      </c>
      <c r="DF183" s="27" t="s">
        <v>139</v>
      </c>
      <c r="DG183" s="27" t="s">
        <v>136</v>
      </c>
      <c r="DH183" s="27">
        <v>5.0</v>
      </c>
      <c r="DI183" s="27" t="s">
        <v>137</v>
      </c>
      <c r="DJ183" s="29">
        <v>2.0</v>
      </c>
      <c r="DK183" s="16">
        <f t="shared" si="68"/>
        <v>17</v>
      </c>
      <c r="DL183" s="29">
        <v>1.0</v>
      </c>
      <c r="DM183" s="27" t="s">
        <v>136</v>
      </c>
      <c r="DN183" s="29">
        <v>1.0</v>
      </c>
      <c r="DO183" s="29">
        <v>2.0</v>
      </c>
      <c r="DP183" s="27" t="s">
        <v>136</v>
      </c>
      <c r="DQ183" s="16">
        <f t="shared" si="69"/>
        <v>12</v>
      </c>
      <c r="DR183" s="27" t="s">
        <v>136</v>
      </c>
      <c r="DS183" s="27" t="s">
        <v>139</v>
      </c>
      <c r="DT183" s="27" t="s">
        <v>139</v>
      </c>
      <c r="DU183" s="29">
        <v>3.0</v>
      </c>
      <c r="DV183" s="27" t="s">
        <v>136</v>
      </c>
      <c r="DW183" s="25">
        <f t="shared" si="70"/>
        <v>15</v>
      </c>
      <c r="DX183" s="27" t="s">
        <v>136</v>
      </c>
      <c r="DY183" s="29">
        <v>3.0</v>
      </c>
      <c r="DZ183" s="27" t="s">
        <v>139</v>
      </c>
      <c r="EA183" s="29">
        <v>2.0</v>
      </c>
      <c r="EB183" s="27" t="s">
        <v>136</v>
      </c>
      <c r="EC183" s="26">
        <v>15.0</v>
      </c>
      <c r="ED183" s="16">
        <f t="shared" si="71"/>
        <v>85</v>
      </c>
    </row>
    <row r="184" ht="15.75" customHeight="1">
      <c r="A184" s="36" t="s">
        <v>194</v>
      </c>
      <c r="B184" s="16">
        <f t="shared" si="1"/>
        <v>0</v>
      </c>
      <c r="C184" s="17" t="s">
        <v>37</v>
      </c>
      <c r="D184" s="35">
        <v>45.0</v>
      </c>
      <c r="E184" s="16">
        <f t="shared" si="2"/>
        <v>0</v>
      </c>
      <c r="F184" s="16">
        <f t="shared" si="72"/>
        <v>0</v>
      </c>
      <c r="G184" s="16">
        <f t="shared" si="3"/>
        <v>1</v>
      </c>
      <c r="H184" s="16">
        <f t="shared" si="4"/>
        <v>0</v>
      </c>
      <c r="I184" s="35" t="s">
        <v>11</v>
      </c>
      <c r="J184" s="16">
        <f t="shared" si="5"/>
        <v>0</v>
      </c>
      <c r="K184" s="16">
        <f t="shared" si="6"/>
        <v>0</v>
      </c>
      <c r="L184" s="16">
        <f t="shared" si="7"/>
        <v>1</v>
      </c>
      <c r="M184" s="16">
        <f t="shared" si="8"/>
        <v>0</v>
      </c>
      <c r="N184" s="16">
        <f t="shared" si="9"/>
        <v>0</v>
      </c>
      <c r="O184" s="36">
        <v>12000.0</v>
      </c>
      <c r="P184" s="21">
        <f t="shared" si="10"/>
        <v>1</v>
      </c>
      <c r="Q184" s="21">
        <f t="shared" si="11"/>
        <v>0</v>
      </c>
      <c r="R184" s="21">
        <f t="shared" si="12"/>
        <v>0</v>
      </c>
      <c r="S184" s="21">
        <f t="shared" si="13"/>
        <v>0</v>
      </c>
      <c r="T184" s="37" t="s">
        <v>127</v>
      </c>
      <c r="U184" s="21">
        <f t="shared" si="14"/>
        <v>1</v>
      </c>
      <c r="V184" s="37">
        <v>0.0</v>
      </c>
      <c r="W184" s="37">
        <v>0.0</v>
      </c>
      <c r="X184" s="37">
        <v>0.0</v>
      </c>
      <c r="Y184" s="36" t="s">
        <v>207</v>
      </c>
      <c r="Z184" s="21">
        <f t="shared" si="15"/>
        <v>0</v>
      </c>
      <c r="AA184" s="21">
        <f t="shared" si="16"/>
        <v>0</v>
      </c>
      <c r="AB184" s="21">
        <f t="shared" si="17"/>
        <v>0</v>
      </c>
      <c r="AC184" s="21">
        <f t="shared" si="18"/>
        <v>0</v>
      </c>
      <c r="AD184" s="21">
        <f t="shared" si="19"/>
        <v>1</v>
      </c>
      <c r="AE184" s="36" t="s">
        <v>31</v>
      </c>
      <c r="AF184" s="21">
        <f t="shared" si="20"/>
        <v>1</v>
      </c>
      <c r="AG184" s="21">
        <f t="shared" si="21"/>
        <v>0</v>
      </c>
      <c r="AH184" s="21">
        <f t="shared" si="22"/>
        <v>0</v>
      </c>
      <c r="AI184" s="21">
        <f t="shared" si="23"/>
        <v>0</v>
      </c>
      <c r="AJ184" s="27" t="s">
        <v>128</v>
      </c>
      <c r="AK184" s="21">
        <f t="shared" si="24"/>
        <v>1</v>
      </c>
      <c r="AL184" s="21">
        <f t="shared" si="25"/>
        <v>0</v>
      </c>
      <c r="AM184" s="21">
        <f t="shared" si="26"/>
        <v>0</v>
      </c>
      <c r="AN184" s="21">
        <f t="shared" si="27"/>
        <v>0</v>
      </c>
      <c r="AO184" s="27" t="s">
        <v>172</v>
      </c>
      <c r="AP184" s="21">
        <f t="shared" si="28"/>
        <v>0</v>
      </c>
      <c r="AQ184" s="21">
        <f t="shared" si="29"/>
        <v>0</v>
      </c>
      <c r="AR184" s="21">
        <f t="shared" si="30"/>
        <v>0</v>
      </c>
      <c r="AS184" s="21">
        <f t="shared" si="31"/>
        <v>0</v>
      </c>
      <c r="AT184" s="21">
        <f t="shared" si="32"/>
        <v>0</v>
      </c>
      <c r="AU184" s="21">
        <f t="shared" si="73"/>
        <v>1</v>
      </c>
      <c r="AV184" s="27" t="s">
        <v>197</v>
      </c>
      <c r="AW184" s="21">
        <f t="shared" si="33"/>
        <v>0</v>
      </c>
      <c r="AX184" s="21">
        <f t="shared" si="34"/>
        <v>0</v>
      </c>
      <c r="AY184" s="21">
        <f t="shared" si="35"/>
        <v>0</v>
      </c>
      <c r="AZ184" s="21">
        <f t="shared" si="36"/>
        <v>1</v>
      </c>
      <c r="BA184" s="38" t="s">
        <v>37</v>
      </c>
      <c r="BB184" s="21">
        <f t="shared" si="37"/>
        <v>0</v>
      </c>
      <c r="BC184" s="21">
        <f t="shared" si="38"/>
        <v>1</v>
      </c>
      <c r="BD184" s="21">
        <f t="shared" si="39"/>
        <v>0</v>
      </c>
      <c r="BE184" s="21">
        <f t="shared" si="40"/>
        <v>0</v>
      </c>
      <c r="BF184" s="27" t="s">
        <v>150</v>
      </c>
      <c r="BG184" s="21">
        <f t="shared" si="41"/>
        <v>0</v>
      </c>
      <c r="BH184" s="21">
        <f t="shared" si="42"/>
        <v>0</v>
      </c>
      <c r="BI184" s="21">
        <f t="shared" si="43"/>
        <v>1</v>
      </c>
      <c r="BJ184" s="29">
        <v>800.0</v>
      </c>
      <c r="BK184" s="21">
        <f t="shared" si="44"/>
        <v>1</v>
      </c>
      <c r="BL184" s="21">
        <f t="shared" si="45"/>
        <v>0</v>
      </c>
      <c r="BM184" s="21">
        <f t="shared" si="46"/>
        <v>0</v>
      </c>
      <c r="BN184" s="29" t="s">
        <v>132</v>
      </c>
      <c r="BO184" s="21">
        <f t="shared" si="47"/>
        <v>0</v>
      </c>
      <c r="BP184" s="21">
        <f t="shared" si="48"/>
        <v>0</v>
      </c>
      <c r="BQ184" s="21">
        <f t="shared" si="49"/>
        <v>1</v>
      </c>
      <c r="BR184" s="21">
        <f t="shared" si="50"/>
        <v>0</v>
      </c>
      <c r="BS184" s="21">
        <f t="shared" si="51"/>
        <v>0</v>
      </c>
      <c r="BT184" s="29">
        <v>0.0</v>
      </c>
      <c r="BU184" s="29">
        <v>1.0</v>
      </c>
      <c r="BV184" s="29">
        <v>0.0</v>
      </c>
      <c r="BW184" s="29">
        <v>0.0</v>
      </c>
      <c r="BX184" s="29">
        <v>1.0</v>
      </c>
      <c r="BY184" s="29">
        <v>1.0</v>
      </c>
      <c r="BZ184" s="29">
        <v>0.0</v>
      </c>
      <c r="CA184" s="29">
        <v>0.0</v>
      </c>
      <c r="CB184" s="29">
        <v>1.0</v>
      </c>
      <c r="CC184" s="27" t="s">
        <v>164</v>
      </c>
      <c r="CD184" s="21">
        <f t="shared" si="52"/>
        <v>0</v>
      </c>
      <c r="CE184" s="21">
        <f t="shared" si="53"/>
        <v>0</v>
      </c>
      <c r="CF184" s="21">
        <f t="shared" si="54"/>
        <v>1</v>
      </c>
      <c r="CG184" s="21">
        <f t="shared" si="55"/>
        <v>0</v>
      </c>
      <c r="CH184" s="21">
        <f t="shared" si="56"/>
        <v>0</v>
      </c>
      <c r="CI184" s="27" t="s">
        <v>80</v>
      </c>
      <c r="CJ184" s="21">
        <f t="shared" si="57"/>
        <v>1</v>
      </c>
      <c r="CK184" s="21">
        <f t="shared" si="58"/>
        <v>0</v>
      </c>
      <c r="CL184" s="21">
        <f t="shared" si="59"/>
        <v>0</v>
      </c>
      <c r="CM184" s="21">
        <f t="shared" si="60"/>
        <v>0</v>
      </c>
      <c r="CN184" s="27" t="s">
        <v>170</v>
      </c>
      <c r="CO184" s="21">
        <f t="shared" si="61"/>
        <v>0</v>
      </c>
      <c r="CP184" s="21">
        <f t="shared" si="62"/>
        <v>1</v>
      </c>
      <c r="CQ184" s="21">
        <f t="shared" si="63"/>
        <v>0</v>
      </c>
      <c r="CR184" s="21">
        <f t="shared" si="64"/>
        <v>0</v>
      </c>
      <c r="CS184" s="21">
        <f t="shared" si="65"/>
        <v>0</v>
      </c>
      <c r="CT184" s="27" t="s">
        <v>139</v>
      </c>
      <c r="CU184" s="27" t="s">
        <v>136</v>
      </c>
      <c r="CV184" s="27" t="s">
        <v>137</v>
      </c>
      <c r="CW184" s="27" t="s">
        <v>140</v>
      </c>
      <c r="CX184" s="16">
        <f t="shared" si="66"/>
        <v>10</v>
      </c>
      <c r="CY184" s="27" t="s">
        <v>139</v>
      </c>
      <c r="CZ184" s="41" t="s">
        <v>136</v>
      </c>
      <c r="DA184" s="41" t="s">
        <v>137</v>
      </c>
      <c r="DB184" s="31">
        <v>4.0</v>
      </c>
      <c r="DC184" s="27">
        <v>3.0</v>
      </c>
      <c r="DD184" s="16">
        <f t="shared" si="67"/>
        <v>16</v>
      </c>
      <c r="DE184" s="29">
        <v>5.0</v>
      </c>
      <c r="DF184" s="27">
        <v>4.0</v>
      </c>
      <c r="DG184" s="27" t="s">
        <v>139</v>
      </c>
      <c r="DH184" s="29">
        <v>4.0</v>
      </c>
      <c r="DI184" s="27" t="s">
        <v>139</v>
      </c>
      <c r="DJ184" s="27" t="s">
        <v>139</v>
      </c>
      <c r="DK184" s="16">
        <f t="shared" si="68"/>
        <v>19</v>
      </c>
      <c r="DL184" s="29">
        <v>2.0</v>
      </c>
      <c r="DM184" s="27" t="s">
        <v>137</v>
      </c>
      <c r="DN184" s="29">
        <v>1.0</v>
      </c>
      <c r="DO184" s="27" t="s">
        <v>139</v>
      </c>
      <c r="DP184" s="27" t="s">
        <v>140</v>
      </c>
      <c r="DQ184" s="16">
        <f t="shared" si="69"/>
        <v>9</v>
      </c>
      <c r="DR184" s="27" t="s">
        <v>136</v>
      </c>
      <c r="DS184" s="29">
        <v>4.0</v>
      </c>
      <c r="DT184" s="27" t="s">
        <v>139</v>
      </c>
      <c r="DU184" s="27" t="s">
        <v>139</v>
      </c>
      <c r="DV184" s="27" t="s">
        <v>138</v>
      </c>
      <c r="DW184" s="25">
        <f t="shared" si="70"/>
        <v>17</v>
      </c>
      <c r="DX184" s="27" t="s">
        <v>138</v>
      </c>
      <c r="DY184" s="27" t="s">
        <v>136</v>
      </c>
      <c r="DZ184" s="27" t="s">
        <v>139</v>
      </c>
      <c r="EA184" s="27" t="s">
        <v>139</v>
      </c>
      <c r="EB184" s="27" t="s">
        <v>136</v>
      </c>
      <c r="EC184" s="26">
        <v>15.0</v>
      </c>
      <c r="ED184" s="16">
        <f t="shared" si="71"/>
        <v>86</v>
      </c>
    </row>
    <row r="185" ht="15.75" customHeight="1">
      <c r="A185" s="36" t="s">
        <v>194</v>
      </c>
      <c r="B185" s="16">
        <f t="shared" si="1"/>
        <v>0</v>
      </c>
      <c r="C185" s="17" t="s">
        <v>37</v>
      </c>
      <c r="D185" s="35">
        <v>28.0</v>
      </c>
      <c r="E185" s="16">
        <f t="shared" si="2"/>
        <v>0</v>
      </c>
      <c r="F185" s="16">
        <f t="shared" si="72"/>
        <v>1</v>
      </c>
      <c r="G185" s="16">
        <f t="shared" si="3"/>
        <v>0</v>
      </c>
      <c r="H185" s="16">
        <f t="shared" si="4"/>
        <v>0</v>
      </c>
      <c r="I185" s="35" t="s">
        <v>11</v>
      </c>
      <c r="J185" s="16">
        <f t="shared" si="5"/>
        <v>0</v>
      </c>
      <c r="K185" s="16">
        <f t="shared" si="6"/>
        <v>0</v>
      </c>
      <c r="L185" s="16">
        <f t="shared" si="7"/>
        <v>1</v>
      </c>
      <c r="M185" s="16">
        <f t="shared" si="8"/>
        <v>0</v>
      </c>
      <c r="N185" s="16">
        <f t="shared" si="9"/>
        <v>0</v>
      </c>
      <c r="O185" s="36">
        <v>12000.0</v>
      </c>
      <c r="P185" s="21">
        <f t="shared" si="10"/>
        <v>1</v>
      </c>
      <c r="Q185" s="21">
        <f t="shared" si="11"/>
        <v>0</v>
      </c>
      <c r="R185" s="21">
        <f t="shared" si="12"/>
        <v>0</v>
      </c>
      <c r="S185" s="21">
        <f t="shared" si="13"/>
        <v>0</v>
      </c>
      <c r="T185" s="37" t="s">
        <v>127</v>
      </c>
      <c r="U185" s="21">
        <f t="shared" si="14"/>
        <v>1</v>
      </c>
      <c r="V185" s="37">
        <v>0.0</v>
      </c>
      <c r="W185" s="37">
        <v>0.0</v>
      </c>
      <c r="X185" s="37">
        <v>0.0</v>
      </c>
      <c r="Y185" s="36" t="s">
        <v>207</v>
      </c>
      <c r="Z185" s="21">
        <f t="shared" si="15"/>
        <v>0</v>
      </c>
      <c r="AA185" s="21">
        <f t="shared" si="16"/>
        <v>0</v>
      </c>
      <c r="AB185" s="21">
        <f t="shared" si="17"/>
        <v>0</v>
      </c>
      <c r="AC185" s="21">
        <f t="shared" si="18"/>
        <v>0</v>
      </c>
      <c r="AD185" s="21">
        <f t="shared" si="19"/>
        <v>1</v>
      </c>
      <c r="AE185" s="36" t="s">
        <v>143</v>
      </c>
      <c r="AF185" s="21">
        <f t="shared" si="20"/>
        <v>0</v>
      </c>
      <c r="AG185" s="21">
        <f t="shared" si="21"/>
        <v>1</v>
      </c>
      <c r="AH185" s="21">
        <f t="shared" si="22"/>
        <v>0</v>
      </c>
      <c r="AI185" s="21">
        <f t="shared" si="23"/>
        <v>0</v>
      </c>
      <c r="AJ185" s="27" t="s">
        <v>128</v>
      </c>
      <c r="AK185" s="21">
        <f t="shared" si="24"/>
        <v>1</v>
      </c>
      <c r="AL185" s="21">
        <f t="shared" si="25"/>
        <v>0</v>
      </c>
      <c r="AM185" s="21">
        <f t="shared" si="26"/>
        <v>0</v>
      </c>
      <c r="AN185" s="21">
        <f t="shared" si="27"/>
        <v>0</v>
      </c>
      <c r="AO185" s="27" t="s">
        <v>37</v>
      </c>
      <c r="AP185" s="21">
        <f t="shared" si="28"/>
        <v>1</v>
      </c>
      <c r="AQ185" s="21">
        <f t="shared" si="29"/>
        <v>0</v>
      </c>
      <c r="AR185" s="21">
        <f t="shared" si="30"/>
        <v>0</v>
      </c>
      <c r="AS185" s="21">
        <f t="shared" si="31"/>
        <v>0</v>
      </c>
      <c r="AT185" s="21">
        <f t="shared" si="32"/>
        <v>0</v>
      </c>
      <c r="AU185" s="21">
        <f t="shared" si="73"/>
        <v>0</v>
      </c>
      <c r="AV185" s="27" t="s">
        <v>197</v>
      </c>
      <c r="AW185" s="21">
        <f t="shared" si="33"/>
        <v>0</v>
      </c>
      <c r="AX185" s="21">
        <f t="shared" si="34"/>
        <v>0</v>
      </c>
      <c r="AY185" s="21">
        <f t="shared" si="35"/>
        <v>0</v>
      </c>
      <c r="AZ185" s="21">
        <f t="shared" si="36"/>
        <v>1</v>
      </c>
      <c r="BA185" s="38" t="s">
        <v>190</v>
      </c>
      <c r="BB185" s="21">
        <f t="shared" si="37"/>
        <v>0</v>
      </c>
      <c r="BC185" s="21">
        <f t="shared" si="38"/>
        <v>0</v>
      </c>
      <c r="BD185" s="21">
        <f t="shared" si="39"/>
        <v>0</v>
      </c>
      <c r="BE185" s="21">
        <f t="shared" si="40"/>
        <v>1</v>
      </c>
      <c r="BF185" s="27" t="s">
        <v>136</v>
      </c>
      <c r="BG185" s="21">
        <f t="shared" si="41"/>
        <v>0</v>
      </c>
      <c r="BH185" s="21">
        <f t="shared" si="42"/>
        <v>0</v>
      </c>
      <c r="BI185" s="21">
        <f t="shared" si="43"/>
        <v>1</v>
      </c>
      <c r="BJ185" s="29">
        <v>1500.0</v>
      </c>
      <c r="BK185" s="21">
        <f t="shared" si="44"/>
        <v>0</v>
      </c>
      <c r="BL185" s="21">
        <f t="shared" si="45"/>
        <v>1</v>
      </c>
      <c r="BM185" s="21">
        <f t="shared" si="46"/>
        <v>0</v>
      </c>
      <c r="BN185" s="27" t="s">
        <v>151</v>
      </c>
      <c r="BO185" s="21">
        <f t="shared" si="47"/>
        <v>0</v>
      </c>
      <c r="BP185" s="21">
        <f t="shared" si="48"/>
        <v>1</v>
      </c>
      <c r="BQ185" s="21">
        <f t="shared" si="49"/>
        <v>0</v>
      </c>
      <c r="BR185" s="21">
        <f t="shared" si="50"/>
        <v>0</v>
      </c>
      <c r="BS185" s="21">
        <f t="shared" si="51"/>
        <v>0</v>
      </c>
      <c r="BT185" s="29">
        <v>0.0</v>
      </c>
      <c r="BU185" s="29">
        <v>0.0</v>
      </c>
      <c r="BV185" s="29">
        <v>0.0</v>
      </c>
      <c r="BW185" s="29">
        <v>0.0</v>
      </c>
      <c r="BX185" s="29">
        <v>0.0</v>
      </c>
      <c r="BY185" s="29">
        <v>0.0</v>
      </c>
      <c r="BZ185" s="29">
        <v>0.0</v>
      </c>
      <c r="CA185" s="29">
        <v>1.0</v>
      </c>
      <c r="CB185" s="29">
        <v>1.0</v>
      </c>
      <c r="CC185" s="27" t="s">
        <v>168</v>
      </c>
      <c r="CD185" s="21">
        <f t="shared" si="52"/>
        <v>1</v>
      </c>
      <c r="CE185" s="21">
        <f t="shared" si="53"/>
        <v>0</v>
      </c>
      <c r="CF185" s="21">
        <f t="shared" si="54"/>
        <v>0</v>
      </c>
      <c r="CG185" s="21">
        <f t="shared" si="55"/>
        <v>0</v>
      </c>
      <c r="CH185" s="21">
        <f t="shared" si="56"/>
        <v>0</v>
      </c>
      <c r="CI185" s="27" t="s">
        <v>157</v>
      </c>
      <c r="CJ185" s="21">
        <f t="shared" si="57"/>
        <v>0</v>
      </c>
      <c r="CK185" s="21">
        <f t="shared" si="58"/>
        <v>1</v>
      </c>
      <c r="CL185" s="21">
        <f t="shared" si="59"/>
        <v>0</v>
      </c>
      <c r="CM185" s="21">
        <f t="shared" si="60"/>
        <v>0</v>
      </c>
      <c r="CN185" s="27" t="s">
        <v>173</v>
      </c>
      <c r="CO185" s="21">
        <f t="shared" si="61"/>
        <v>0</v>
      </c>
      <c r="CP185" s="21">
        <f t="shared" si="62"/>
        <v>0</v>
      </c>
      <c r="CQ185" s="21">
        <f t="shared" si="63"/>
        <v>1</v>
      </c>
      <c r="CR185" s="21">
        <f t="shared" si="64"/>
        <v>0</v>
      </c>
      <c r="CS185" s="21">
        <f t="shared" si="65"/>
        <v>0</v>
      </c>
      <c r="CT185" s="27" t="s">
        <v>136</v>
      </c>
      <c r="CU185" s="27" t="s">
        <v>139</v>
      </c>
      <c r="CV185" s="27" t="s">
        <v>136</v>
      </c>
      <c r="CW185" s="27" t="s">
        <v>139</v>
      </c>
      <c r="CX185" s="16">
        <f t="shared" si="66"/>
        <v>12</v>
      </c>
      <c r="CY185" s="27" t="s">
        <v>136</v>
      </c>
      <c r="CZ185" s="31">
        <v>5.0</v>
      </c>
      <c r="DA185" s="41" t="s">
        <v>136</v>
      </c>
      <c r="DB185" s="41" t="s">
        <v>139</v>
      </c>
      <c r="DC185" s="27" t="s">
        <v>139</v>
      </c>
      <c r="DD185" s="16">
        <f t="shared" si="67"/>
        <v>17</v>
      </c>
      <c r="DE185" s="27" t="s">
        <v>136</v>
      </c>
      <c r="DF185" s="27" t="s">
        <v>139</v>
      </c>
      <c r="DG185" s="27" t="s">
        <v>139</v>
      </c>
      <c r="DH185" s="27">
        <v>4.0</v>
      </c>
      <c r="DI185" s="27" t="s">
        <v>138</v>
      </c>
      <c r="DJ185" s="27" t="s">
        <v>139</v>
      </c>
      <c r="DK185" s="16">
        <f t="shared" si="68"/>
        <v>19</v>
      </c>
      <c r="DL185" s="29">
        <v>2.0</v>
      </c>
      <c r="DM185" s="27" t="s">
        <v>139</v>
      </c>
      <c r="DN185" s="27" t="s">
        <v>136</v>
      </c>
      <c r="DO185" s="27" t="s">
        <v>140</v>
      </c>
      <c r="DP185" s="27" t="s">
        <v>136</v>
      </c>
      <c r="DQ185" s="16">
        <f t="shared" si="69"/>
        <v>13</v>
      </c>
      <c r="DR185" s="27" t="s">
        <v>139</v>
      </c>
      <c r="DS185" s="27" t="s">
        <v>140</v>
      </c>
      <c r="DT185" s="27" t="s">
        <v>137</v>
      </c>
      <c r="DU185" s="27" t="s">
        <v>140</v>
      </c>
      <c r="DV185" s="27" t="s">
        <v>139</v>
      </c>
      <c r="DW185" s="25">
        <f t="shared" si="70"/>
        <v>9</v>
      </c>
      <c r="DX185" s="27" t="s">
        <v>139</v>
      </c>
      <c r="DY185" s="27" t="s">
        <v>136</v>
      </c>
      <c r="DZ185" s="27" t="s">
        <v>139</v>
      </c>
      <c r="EA185" s="29">
        <v>5.0</v>
      </c>
      <c r="EB185" s="27" t="s">
        <v>139</v>
      </c>
      <c r="EC185" s="26">
        <v>15.0</v>
      </c>
      <c r="ED185" s="16">
        <f t="shared" si="71"/>
        <v>85</v>
      </c>
    </row>
    <row r="186" ht="15.75" customHeight="1">
      <c r="A186" s="36" t="s">
        <v>194</v>
      </c>
      <c r="B186" s="16">
        <f t="shared" si="1"/>
        <v>0</v>
      </c>
      <c r="C186" s="17" t="s">
        <v>37</v>
      </c>
      <c r="D186" s="35">
        <v>35.0</v>
      </c>
      <c r="E186" s="16">
        <f t="shared" si="2"/>
        <v>0</v>
      </c>
      <c r="F186" s="16">
        <f t="shared" si="72"/>
        <v>1</v>
      </c>
      <c r="G186" s="16">
        <f t="shared" si="3"/>
        <v>0</v>
      </c>
      <c r="H186" s="16">
        <f t="shared" si="4"/>
        <v>0</v>
      </c>
      <c r="I186" s="35" t="s">
        <v>12</v>
      </c>
      <c r="J186" s="16">
        <f t="shared" si="5"/>
        <v>0</v>
      </c>
      <c r="K186" s="16">
        <f t="shared" si="6"/>
        <v>0</v>
      </c>
      <c r="L186" s="16">
        <f t="shared" si="7"/>
        <v>0</v>
      </c>
      <c r="M186" s="16">
        <f t="shared" si="8"/>
        <v>1</v>
      </c>
      <c r="N186" s="16">
        <f t="shared" si="9"/>
        <v>0</v>
      </c>
      <c r="O186" s="36">
        <v>20000.0</v>
      </c>
      <c r="P186" s="21">
        <f t="shared" si="10"/>
        <v>0</v>
      </c>
      <c r="Q186" s="21">
        <f t="shared" si="11"/>
        <v>1</v>
      </c>
      <c r="R186" s="21">
        <f t="shared" si="12"/>
        <v>0</v>
      </c>
      <c r="S186" s="21">
        <f t="shared" si="13"/>
        <v>0</v>
      </c>
      <c r="T186" s="37" t="s">
        <v>127</v>
      </c>
      <c r="U186" s="21">
        <f t="shared" si="14"/>
        <v>1</v>
      </c>
      <c r="V186" s="37">
        <v>0.0</v>
      </c>
      <c r="W186" s="37">
        <v>0.0</v>
      </c>
      <c r="X186" s="37">
        <v>0.0</v>
      </c>
      <c r="Y186" s="36" t="s">
        <v>207</v>
      </c>
      <c r="Z186" s="21">
        <f t="shared" si="15"/>
        <v>0</v>
      </c>
      <c r="AA186" s="21">
        <f t="shared" si="16"/>
        <v>0</v>
      </c>
      <c r="AB186" s="21">
        <f t="shared" si="17"/>
        <v>0</v>
      </c>
      <c r="AC186" s="21">
        <f t="shared" si="18"/>
        <v>0</v>
      </c>
      <c r="AD186" s="21">
        <f t="shared" si="19"/>
        <v>1</v>
      </c>
      <c r="AE186" s="36" t="s">
        <v>180</v>
      </c>
      <c r="AF186" s="21">
        <f t="shared" si="20"/>
        <v>0</v>
      </c>
      <c r="AG186" s="21">
        <f t="shared" si="21"/>
        <v>0</v>
      </c>
      <c r="AH186" s="21">
        <f t="shared" si="22"/>
        <v>1</v>
      </c>
      <c r="AI186" s="21">
        <f t="shared" si="23"/>
        <v>0</v>
      </c>
      <c r="AJ186" s="27" t="s">
        <v>129</v>
      </c>
      <c r="AK186" s="21">
        <f t="shared" si="24"/>
        <v>0</v>
      </c>
      <c r="AL186" s="21">
        <f t="shared" si="25"/>
        <v>1</v>
      </c>
      <c r="AM186" s="21">
        <f t="shared" si="26"/>
        <v>0</v>
      </c>
      <c r="AN186" s="21">
        <f t="shared" si="27"/>
        <v>0</v>
      </c>
      <c r="AO186" s="27" t="s">
        <v>37</v>
      </c>
      <c r="AP186" s="21">
        <f t="shared" si="28"/>
        <v>1</v>
      </c>
      <c r="AQ186" s="21">
        <f t="shared" si="29"/>
        <v>0</v>
      </c>
      <c r="AR186" s="21">
        <f t="shared" si="30"/>
        <v>0</v>
      </c>
      <c r="AS186" s="21">
        <f t="shared" si="31"/>
        <v>0</v>
      </c>
      <c r="AT186" s="21">
        <f t="shared" si="32"/>
        <v>0</v>
      </c>
      <c r="AU186" s="21">
        <f t="shared" si="73"/>
        <v>0</v>
      </c>
      <c r="AV186" s="27" t="s">
        <v>197</v>
      </c>
      <c r="AW186" s="21">
        <f t="shared" si="33"/>
        <v>0</v>
      </c>
      <c r="AX186" s="21">
        <f t="shared" si="34"/>
        <v>0</v>
      </c>
      <c r="AY186" s="21">
        <f t="shared" si="35"/>
        <v>0</v>
      </c>
      <c r="AZ186" s="21">
        <f t="shared" si="36"/>
        <v>1</v>
      </c>
      <c r="BA186" s="38" t="s">
        <v>182</v>
      </c>
      <c r="BB186" s="21">
        <f t="shared" si="37"/>
        <v>0</v>
      </c>
      <c r="BC186" s="21">
        <f t="shared" si="38"/>
        <v>0</v>
      </c>
      <c r="BD186" s="21">
        <f t="shared" si="39"/>
        <v>1</v>
      </c>
      <c r="BE186" s="21">
        <f t="shared" si="40"/>
        <v>0</v>
      </c>
      <c r="BF186" s="27" t="s">
        <v>150</v>
      </c>
      <c r="BG186" s="21">
        <f t="shared" si="41"/>
        <v>0</v>
      </c>
      <c r="BH186" s="21">
        <f t="shared" si="42"/>
        <v>0</v>
      </c>
      <c r="BI186" s="21">
        <f t="shared" si="43"/>
        <v>1</v>
      </c>
      <c r="BJ186" s="29">
        <v>800.0</v>
      </c>
      <c r="BK186" s="21">
        <f t="shared" si="44"/>
        <v>1</v>
      </c>
      <c r="BL186" s="21">
        <f t="shared" si="45"/>
        <v>0</v>
      </c>
      <c r="BM186" s="21">
        <f t="shared" si="46"/>
        <v>0</v>
      </c>
      <c r="BN186" s="29" t="s">
        <v>132</v>
      </c>
      <c r="BO186" s="21">
        <f t="shared" si="47"/>
        <v>0</v>
      </c>
      <c r="BP186" s="21">
        <f t="shared" si="48"/>
        <v>0</v>
      </c>
      <c r="BQ186" s="21">
        <f t="shared" si="49"/>
        <v>1</v>
      </c>
      <c r="BR186" s="21">
        <f t="shared" si="50"/>
        <v>0</v>
      </c>
      <c r="BS186" s="21">
        <f t="shared" si="51"/>
        <v>0</v>
      </c>
      <c r="BT186" s="29">
        <v>1.0</v>
      </c>
      <c r="BU186" s="29">
        <v>0.0</v>
      </c>
      <c r="BV186" s="29">
        <v>0.0</v>
      </c>
      <c r="BW186" s="29">
        <v>0.0</v>
      </c>
      <c r="BX186" s="29">
        <v>0.0</v>
      </c>
      <c r="BY186" s="29">
        <v>1.0</v>
      </c>
      <c r="BZ186" s="29">
        <v>0.0</v>
      </c>
      <c r="CA186" s="29">
        <v>0.0</v>
      </c>
      <c r="CB186" s="29">
        <v>1.0</v>
      </c>
      <c r="CC186" s="27" t="s">
        <v>164</v>
      </c>
      <c r="CD186" s="21">
        <f t="shared" si="52"/>
        <v>0</v>
      </c>
      <c r="CE186" s="21">
        <f t="shared" si="53"/>
        <v>0</v>
      </c>
      <c r="CF186" s="21">
        <f t="shared" si="54"/>
        <v>1</v>
      </c>
      <c r="CG186" s="21">
        <f t="shared" si="55"/>
        <v>0</v>
      </c>
      <c r="CH186" s="21">
        <f t="shared" si="56"/>
        <v>0</v>
      </c>
      <c r="CI186" s="27" t="s">
        <v>80</v>
      </c>
      <c r="CJ186" s="21">
        <f t="shared" si="57"/>
        <v>1</v>
      </c>
      <c r="CK186" s="21">
        <f t="shared" si="58"/>
        <v>0</v>
      </c>
      <c r="CL186" s="21">
        <f t="shared" si="59"/>
        <v>0</v>
      </c>
      <c r="CM186" s="21">
        <f t="shared" si="60"/>
        <v>0</v>
      </c>
      <c r="CN186" s="27" t="s">
        <v>209</v>
      </c>
      <c r="CO186" s="21">
        <f t="shared" si="61"/>
        <v>0</v>
      </c>
      <c r="CP186" s="21">
        <f t="shared" si="62"/>
        <v>0</v>
      </c>
      <c r="CQ186" s="21">
        <f t="shared" si="63"/>
        <v>0</v>
      </c>
      <c r="CR186" s="21">
        <f t="shared" si="64"/>
        <v>0</v>
      </c>
      <c r="CS186" s="21">
        <f t="shared" si="65"/>
        <v>1</v>
      </c>
      <c r="CT186" s="27" t="s">
        <v>139</v>
      </c>
      <c r="CU186" s="27" t="s">
        <v>136</v>
      </c>
      <c r="CV186" s="27" t="s">
        <v>139</v>
      </c>
      <c r="CW186" s="29">
        <v>2.0</v>
      </c>
      <c r="CX186" s="16">
        <f t="shared" si="66"/>
        <v>10</v>
      </c>
      <c r="CY186" s="27" t="s">
        <v>139</v>
      </c>
      <c r="CZ186" s="31">
        <v>2.0</v>
      </c>
      <c r="DA186" s="41" t="s">
        <v>139</v>
      </c>
      <c r="DB186" s="41" t="s">
        <v>136</v>
      </c>
      <c r="DC186" s="27" t="s">
        <v>137</v>
      </c>
      <c r="DD186" s="16">
        <f t="shared" si="67"/>
        <v>13</v>
      </c>
      <c r="DE186" s="29">
        <v>2.0</v>
      </c>
      <c r="DF186" s="27" t="s">
        <v>136</v>
      </c>
      <c r="DG186" s="27" t="s">
        <v>137</v>
      </c>
      <c r="DH186" s="27" t="s">
        <v>139</v>
      </c>
      <c r="DI186" s="27" t="s">
        <v>140</v>
      </c>
      <c r="DJ186" s="29">
        <v>2.0</v>
      </c>
      <c r="DK186" s="16">
        <f t="shared" si="68"/>
        <v>14</v>
      </c>
      <c r="DL186" s="29">
        <v>1.0</v>
      </c>
      <c r="DM186" s="29">
        <v>2.0</v>
      </c>
      <c r="DN186" s="29">
        <v>2.0</v>
      </c>
      <c r="DO186" s="36">
        <v>3.0</v>
      </c>
      <c r="DP186" s="27" t="s">
        <v>139</v>
      </c>
      <c r="DQ186" s="16">
        <f t="shared" si="69"/>
        <v>10</v>
      </c>
      <c r="DR186" s="27" t="s">
        <v>136</v>
      </c>
      <c r="DS186" s="27" t="s">
        <v>136</v>
      </c>
      <c r="DT186" s="27" t="s">
        <v>139</v>
      </c>
      <c r="DU186" s="27" t="s">
        <v>139</v>
      </c>
      <c r="DV186" s="27" t="s">
        <v>139</v>
      </c>
      <c r="DW186" s="25">
        <f t="shared" si="70"/>
        <v>14</v>
      </c>
      <c r="DX186" s="29">
        <v>2.0</v>
      </c>
      <c r="DY186" s="27" t="s">
        <v>136</v>
      </c>
      <c r="DZ186" s="27" t="s">
        <v>139</v>
      </c>
      <c r="EA186" s="29">
        <v>4.0</v>
      </c>
      <c r="EB186" s="29">
        <v>4.0</v>
      </c>
      <c r="EC186" s="26">
        <v>12.0</v>
      </c>
      <c r="ED186" s="16">
        <f t="shared" si="71"/>
        <v>73</v>
      </c>
    </row>
    <row r="187" ht="15.75" customHeight="1">
      <c r="A187" s="36" t="s">
        <v>194</v>
      </c>
      <c r="B187" s="16">
        <f t="shared" si="1"/>
        <v>0</v>
      </c>
      <c r="C187" s="17" t="s">
        <v>37</v>
      </c>
      <c r="D187" s="35">
        <v>58.0</v>
      </c>
      <c r="E187" s="16">
        <f t="shared" si="2"/>
        <v>0</v>
      </c>
      <c r="F187" s="16">
        <f t="shared" si="72"/>
        <v>0</v>
      </c>
      <c r="G187" s="16">
        <f t="shared" si="3"/>
        <v>1</v>
      </c>
      <c r="H187" s="16">
        <f t="shared" si="4"/>
        <v>0</v>
      </c>
      <c r="I187" s="35" t="s">
        <v>11</v>
      </c>
      <c r="J187" s="16">
        <f t="shared" si="5"/>
        <v>0</v>
      </c>
      <c r="K187" s="16">
        <f t="shared" si="6"/>
        <v>0</v>
      </c>
      <c r="L187" s="16">
        <f t="shared" si="7"/>
        <v>1</v>
      </c>
      <c r="M187" s="16">
        <f t="shared" si="8"/>
        <v>0</v>
      </c>
      <c r="N187" s="16">
        <f t="shared" si="9"/>
        <v>0</v>
      </c>
      <c r="O187" s="36">
        <v>20000.0</v>
      </c>
      <c r="P187" s="21">
        <f t="shared" si="10"/>
        <v>0</v>
      </c>
      <c r="Q187" s="21">
        <f t="shared" si="11"/>
        <v>1</v>
      </c>
      <c r="R187" s="21">
        <f t="shared" si="12"/>
        <v>0</v>
      </c>
      <c r="S187" s="21">
        <f t="shared" si="13"/>
        <v>0</v>
      </c>
      <c r="T187" s="37" t="s">
        <v>127</v>
      </c>
      <c r="U187" s="21">
        <f t="shared" si="14"/>
        <v>1</v>
      </c>
      <c r="V187" s="37">
        <v>0.0</v>
      </c>
      <c r="W187" s="37">
        <v>0.0</v>
      </c>
      <c r="X187" s="37">
        <v>0.0</v>
      </c>
      <c r="Y187" s="36" t="s">
        <v>207</v>
      </c>
      <c r="Z187" s="21">
        <f t="shared" si="15"/>
        <v>0</v>
      </c>
      <c r="AA187" s="21">
        <f t="shared" si="16"/>
        <v>0</v>
      </c>
      <c r="AB187" s="21">
        <f t="shared" si="17"/>
        <v>0</v>
      </c>
      <c r="AC187" s="21">
        <f t="shared" si="18"/>
        <v>0</v>
      </c>
      <c r="AD187" s="21">
        <f t="shared" si="19"/>
        <v>1</v>
      </c>
      <c r="AE187" s="36" t="s">
        <v>204</v>
      </c>
      <c r="AF187" s="21">
        <f t="shared" si="20"/>
        <v>0</v>
      </c>
      <c r="AG187" s="21">
        <f t="shared" si="21"/>
        <v>0</v>
      </c>
      <c r="AH187" s="21">
        <f t="shared" si="22"/>
        <v>0</v>
      </c>
      <c r="AI187" s="21">
        <f t="shared" si="23"/>
        <v>1</v>
      </c>
      <c r="AJ187" s="27" t="s">
        <v>162</v>
      </c>
      <c r="AK187" s="21">
        <f t="shared" si="24"/>
        <v>0</v>
      </c>
      <c r="AL187" s="21">
        <f t="shared" si="25"/>
        <v>0</v>
      </c>
      <c r="AM187" s="21">
        <f t="shared" si="26"/>
        <v>0</v>
      </c>
      <c r="AN187" s="21">
        <f t="shared" si="27"/>
        <v>1</v>
      </c>
      <c r="AO187" s="27" t="s">
        <v>40</v>
      </c>
      <c r="AP187" s="21">
        <f t="shared" si="28"/>
        <v>0</v>
      </c>
      <c r="AQ187" s="21">
        <f t="shared" si="29"/>
        <v>0</v>
      </c>
      <c r="AR187" s="21">
        <f t="shared" si="30"/>
        <v>0</v>
      </c>
      <c r="AS187" s="21">
        <f t="shared" si="31"/>
        <v>1</v>
      </c>
      <c r="AT187" s="21">
        <f t="shared" si="32"/>
        <v>0</v>
      </c>
      <c r="AU187" s="21">
        <f t="shared" si="73"/>
        <v>1</v>
      </c>
      <c r="AV187" s="27" t="s">
        <v>197</v>
      </c>
      <c r="AW187" s="21">
        <f t="shared" si="33"/>
        <v>0</v>
      </c>
      <c r="AX187" s="21">
        <f t="shared" si="34"/>
        <v>0</v>
      </c>
      <c r="AY187" s="21">
        <f t="shared" si="35"/>
        <v>0</v>
      </c>
      <c r="AZ187" s="21">
        <f t="shared" si="36"/>
        <v>1</v>
      </c>
      <c r="BA187" s="38" t="s">
        <v>201</v>
      </c>
      <c r="BB187" s="21">
        <f t="shared" si="37"/>
        <v>0</v>
      </c>
      <c r="BC187" s="21">
        <f t="shared" si="38"/>
        <v>0</v>
      </c>
      <c r="BD187" s="21">
        <f t="shared" si="39"/>
        <v>0</v>
      </c>
      <c r="BE187" s="21">
        <f t="shared" si="40"/>
        <v>1</v>
      </c>
      <c r="BF187" s="27" t="s">
        <v>138</v>
      </c>
      <c r="BG187" s="21">
        <f t="shared" si="41"/>
        <v>0</v>
      </c>
      <c r="BH187" s="21">
        <f t="shared" si="42"/>
        <v>0</v>
      </c>
      <c r="BI187" s="21">
        <f t="shared" si="43"/>
        <v>1</v>
      </c>
      <c r="BJ187" s="29">
        <v>1500.0</v>
      </c>
      <c r="BK187" s="21">
        <f t="shared" si="44"/>
        <v>0</v>
      </c>
      <c r="BL187" s="21">
        <f t="shared" si="45"/>
        <v>1</v>
      </c>
      <c r="BM187" s="21">
        <f t="shared" si="46"/>
        <v>0</v>
      </c>
      <c r="BN187" s="27" t="s">
        <v>151</v>
      </c>
      <c r="BO187" s="21">
        <f t="shared" si="47"/>
        <v>0</v>
      </c>
      <c r="BP187" s="21">
        <f t="shared" si="48"/>
        <v>1</v>
      </c>
      <c r="BQ187" s="21">
        <f t="shared" si="49"/>
        <v>0</v>
      </c>
      <c r="BR187" s="21">
        <f t="shared" si="50"/>
        <v>0</v>
      </c>
      <c r="BS187" s="21">
        <f t="shared" si="51"/>
        <v>0</v>
      </c>
      <c r="BT187" s="29">
        <v>0.0</v>
      </c>
      <c r="BU187" s="29">
        <v>0.0</v>
      </c>
      <c r="BV187" s="29">
        <v>1.0</v>
      </c>
      <c r="BW187" s="29">
        <v>0.0</v>
      </c>
      <c r="BX187" s="29">
        <v>1.0</v>
      </c>
      <c r="BY187" s="29">
        <v>1.0</v>
      </c>
      <c r="BZ187" s="29">
        <v>1.0</v>
      </c>
      <c r="CA187" s="29">
        <v>0.0</v>
      </c>
      <c r="CB187" s="29">
        <v>1.0</v>
      </c>
      <c r="CC187" s="27" t="s">
        <v>168</v>
      </c>
      <c r="CD187" s="21">
        <f t="shared" si="52"/>
        <v>1</v>
      </c>
      <c r="CE187" s="21">
        <f t="shared" si="53"/>
        <v>0</v>
      </c>
      <c r="CF187" s="21">
        <f t="shared" si="54"/>
        <v>0</v>
      </c>
      <c r="CG187" s="21">
        <f t="shared" si="55"/>
        <v>0</v>
      </c>
      <c r="CH187" s="21">
        <f t="shared" si="56"/>
        <v>0</v>
      </c>
      <c r="CI187" s="27" t="s">
        <v>157</v>
      </c>
      <c r="CJ187" s="21">
        <f t="shared" si="57"/>
        <v>0</v>
      </c>
      <c r="CK187" s="21">
        <f t="shared" si="58"/>
        <v>1</v>
      </c>
      <c r="CL187" s="21">
        <f t="shared" si="59"/>
        <v>0</v>
      </c>
      <c r="CM187" s="21">
        <f t="shared" si="60"/>
        <v>0</v>
      </c>
      <c r="CN187" s="27" t="s">
        <v>173</v>
      </c>
      <c r="CO187" s="21">
        <f t="shared" si="61"/>
        <v>0</v>
      </c>
      <c r="CP187" s="21">
        <f t="shared" si="62"/>
        <v>0</v>
      </c>
      <c r="CQ187" s="21">
        <f t="shared" si="63"/>
        <v>1</v>
      </c>
      <c r="CR187" s="21">
        <f t="shared" si="64"/>
        <v>0</v>
      </c>
      <c r="CS187" s="21">
        <f t="shared" si="65"/>
        <v>0</v>
      </c>
      <c r="CT187" s="27" t="s">
        <v>136</v>
      </c>
      <c r="CU187" s="27" t="s">
        <v>139</v>
      </c>
      <c r="CV187" s="27" t="s">
        <v>136</v>
      </c>
      <c r="CW187" s="29">
        <v>3.0</v>
      </c>
      <c r="CX187" s="16">
        <f t="shared" si="66"/>
        <v>13</v>
      </c>
      <c r="CY187" s="29">
        <v>1.0</v>
      </c>
      <c r="CZ187" s="41" t="s">
        <v>139</v>
      </c>
      <c r="DA187" s="41" t="s">
        <v>136</v>
      </c>
      <c r="DB187" s="41" t="s">
        <v>140</v>
      </c>
      <c r="DC187" s="27" t="s">
        <v>136</v>
      </c>
      <c r="DD187" s="16">
        <f t="shared" si="67"/>
        <v>12</v>
      </c>
      <c r="DE187" s="27" t="s">
        <v>140</v>
      </c>
      <c r="DF187" s="27" t="s">
        <v>139</v>
      </c>
      <c r="DG187" s="27" t="s">
        <v>137</v>
      </c>
      <c r="DH187" s="27" t="s">
        <v>139</v>
      </c>
      <c r="DI187" s="27" t="s">
        <v>140</v>
      </c>
      <c r="DJ187" s="27" t="s">
        <v>139</v>
      </c>
      <c r="DK187" s="16">
        <f t="shared" si="68"/>
        <v>11</v>
      </c>
      <c r="DL187" s="27" t="s">
        <v>139</v>
      </c>
      <c r="DM187" s="27" t="s">
        <v>136</v>
      </c>
      <c r="DN187" s="27" t="s">
        <v>139</v>
      </c>
      <c r="DO187" s="29">
        <v>1.0</v>
      </c>
      <c r="DP187" s="27" t="s">
        <v>136</v>
      </c>
      <c r="DQ187" s="16">
        <f t="shared" si="69"/>
        <v>13</v>
      </c>
      <c r="DR187" s="27" t="s">
        <v>139</v>
      </c>
      <c r="DS187" s="27" t="s">
        <v>139</v>
      </c>
      <c r="DT187" s="27" t="s">
        <v>137</v>
      </c>
      <c r="DU187" s="27" t="s">
        <v>139</v>
      </c>
      <c r="DV187" s="27" t="s">
        <v>136</v>
      </c>
      <c r="DW187" s="25">
        <f t="shared" si="70"/>
        <v>13</v>
      </c>
      <c r="DX187" s="27" t="s">
        <v>136</v>
      </c>
      <c r="DY187" s="27" t="s">
        <v>138</v>
      </c>
      <c r="DZ187" s="27" t="s">
        <v>140</v>
      </c>
      <c r="EA187" s="27" t="s">
        <v>140</v>
      </c>
      <c r="EB187" s="27" t="s">
        <v>139</v>
      </c>
      <c r="EC187" s="26">
        <v>11.0</v>
      </c>
      <c r="ED187" s="16">
        <f t="shared" si="71"/>
        <v>73</v>
      </c>
    </row>
    <row r="188" ht="15.75" customHeight="1">
      <c r="A188" s="36" t="s">
        <v>194</v>
      </c>
      <c r="B188" s="16">
        <f t="shared" si="1"/>
        <v>0</v>
      </c>
      <c r="C188" s="17" t="s">
        <v>37</v>
      </c>
      <c r="D188" s="35">
        <v>29.0</v>
      </c>
      <c r="E188" s="16">
        <f t="shared" si="2"/>
        <v>0</v>
      </c>
      <c r="F188" s="16">
        <f t="shared" si="72"/>
        <v>1</v>
      </c>
      <c r="G188" s="16">
        <f t="shared" si="3"/>
        <v>0</v>
      </c>
      <c r="H188" s="16">
        <f t="shared" si="4"/>
        <v>0</v>
      </c>
      <c r="I188" s="35" t="s">
        <v>11</v>
      </c>
      <c r="J188" s="16">
        <f t="shared" si="5"/>
        <v>0</v>
      </c>
      <c r="K188" s="16">
        <f t="shared" si="6"/>
        <v>0</v>
      </c>
      <c r="L188" s="16">
        <f t="shared" si="7"/>
        <v>1</v>
      </c>
      <c r="M188" s="16">
        <f t="shared" si="8"/>
        <v>0</v>
      </c>
      <c r="N188" s="16">
        <f t="shared" si="9"/>
        <v>0</v>
      </c>
      <c r="O188" s="36">
        <v>20000.0</v>
      </c>
      <c r="P188" s="21">
        <f t="shared" si="10"/>
        <v>0</v>
      </c>
      <c r="Q188" s="21">
        <f t="shared" si="11"/>
        <v>1</v>
      </c>
      <c r="R188" s="21">
        <f t="shared" si="12"/>
        <v>0</v>
      </c>
      <c r="S188" s="21">
        <f t="shared" si="13"/>
        <v>0</v>
      </c>
      <c r="T188" s="37" t="s">
        <v>127</v>
      </c>
      <c r="U188" s="21">
        <f t="shared" si="14"/>
        <v>1</v>
      </c>
      <c r="V188" s="37">
        <v>0.0</v>
      </c>
      <c r="W188" s="37">
        <v>0.0</v>
      </c>
      <c r="X188" s="37">
        <v>0.0</v>
      </c>
      <c r="Y188" s="36" t="s">
        <v>207</v>
      </c>
      <c r="Z188" s="21">
        <f t="shared" si="15"/>
        <v>0</v>
      </c>
      <c r="AA188" s="21">
        <f t="shared" si="16"/>
        <v>0</v>
      </c>
      <c r="AB188" s="21">
        <f t="shared" si="17"/>
        <v>0</v>
      </c>
      <c r="AC188" s="21">
        <f t="shared" si="18"/>
        <v>0</v>
      </c>
      <c r="AD188" s="21">
        <f t="shared" si="19"/>
        <v>1</v>
      </c>
      <c r="AE188" s="36" t="s">
        <v>32</v>
      </c>
      <c r="AF188" s="21">
        <f t="shared" si="20"/>
        <v>0</v>
      </c>
      <c r="AG188" s="21">
        <f t="shared" si="21"/>
        <v>1</v>
      </c>
      <c r="AH188" s="21">
        <f t="shared" si="22"/>
        <v>0</v>
      </c>
      <c r="AI188" s="21">
        <f t="shared" si="23"/>
        <v>0</v>
      </c>
      <c r="AJ188" s="27" t="s">
        <v>128</v>
      </c>
      <c r="AK188" s="21">
        <f t="shared" si="24"/>
        <v>1</v>
      </c>
      <c r="AL188" s="21">
        <f t="shared" si="25"/>
        <v>0</v>
      </c>
      <c r="AM188" s="21">
        <f t="shared" si="26"/>
        <v>0</v>
      </c>
      <c r="AN188" s="21">
        <f t="shared" si="27"/>
        <v>0</v>
      </c>
      <c r="AO188" s="27" t="s">
        <v>37</v>
      </c>
      <c r="AP188" s="21">
        <f t="shared" si="28"/>
        <v>1</v>
      </c>
      <c r="AQ188" s="21">
        <f t="shared" si="29"/>
        <v>0</v>
      </c>
      <c r="AR188" s="21">
        <f t="shared" si="30"/>
        <v>0</v>
      </c>
      <c r="AS188" s="21">
        <f t="shared" si="31"/>
        <v>0</v>
      </c>
      <c r="AT188" s="21">
        <f t="shared" si="32"/>
        <v>0</v>
      </c>
      <c r="AU188" s="21">
        <f t="shared" si="73"/>
        <v>0</v>
      </c>
      <c r="AV188" s="27" t="s">
        <v>197</v>
      </c>
      <c r="AW188" s="21">
        <f t="shared" si="33"/>
        <v>0</v>
      </c>
      <c r="AX188" s="21">
        <f t="shared" si="34"/>
        <v>0</v>
      </c>
      <c r="AY188" s="21">
        <f t="shared" si="35"/>
        <v>0</v>
      </c>
      <c r="AZ188" s="21">
        <f t="shared" si="36"/>
        <v>1</v>
      </c>
      <c r="BA188" s="38" t="s">
        <v>186</v>
      </c>
      <c r="BB188" s="21">
        <f t="shared" si="37"/>
        <v>0</v>
      </c>
      <c r="BC188" s="21">
        <f t="shared" si="38"/>
        <v>0</v>
      </c>
      <c r="BD188" s="21">
        <f t="shared" si="39"/>
        <v>0</v>
      </c>
      <c r="BE188" s="21">
        <f t="shared" si="40"/>
        <v>1</v>
      </c>
      <c r="BF188" s="27">
        <v>5.0</v>
      </c>
      <c r="BG188" s="21">
        <f t="shared" si="41"/>
        <v>0</v>
      </c>
      <c r="BH188" s="21">
        <f t="shared" si="42"/>
        <v>1</v>
      </c>
      <c r="BI188" s="21">
        <f t="shared" si="43"/>
        <v>0</v>
      </c>
      <c r="BJ188" s="29">
        <v>1500.0</v>
      </c>
      <c r="BK188" s="21">
        <f t="shared" si="44"/>
        <v>0</v>
      </c>
      <c r="BL188" s="21">
        <f t="shared" si="45"/>
        <v>1</v>
      </c>
      <c r="BM188" s="21">
        <f t="shared" si="46"/>
        <v>0</v>
      </c>
      <c r="BN188" s="29" t="s">
        <v>156</v>
      </c>
      <c r="BO188" s="21">
        <f t="shared" si="47"/>
        <v>0</v>
      </c>
      <c r="BP188" s="21">
        <f t="shared" si="48"/>
        <v>0</v>
      </c>
      <c r="BQ188" s="21">
        <f t="shared" si="49"/>
        <v>0</v>
      </c>
      <c r="BR188" s="21">
        <f t="shared" si="50"/>
        <v>1</v>
      </c>
      <c r="BS188" s="21">
        <f t="shared" si="51"/>
        <v>0</v>
      </c>
      <c r="BT188" s="29">
        <v>0.0</v>
      </c>
      <c r="BU188" s="29">
        <v>0.0</v>
      </c>
      <c r="BV188" s="29">
        <v>0.0</v>
      </c>
      <c r="BW188" s="29">
        <v>0.0</v>
      </c>
      <c r="BX188" s="29">
        <v>0.0</v>
      </c>
      <c r="BY188" s="29">
        <v>0.0</v>
      </c>
      <c r="BZ188" s="29">
        <v>0.0</v>
      </c>
      <c r="CA188" s="29">
        <v>0.0</v>
      </c>
      <c r="CB188" s="29">
        <v>1.0</v>
      </c>
      <c r="CC188" s="27" t="s">
        <v>176</v>
      </c>
      <c r="CD188" s="21">
        <f t="shared" si="52"/>
        <v>0</v>
      </c>
      <c r="CE188" s="21">
        <f t="shared" si="53"/>
        <v>0</v>
      </c>
      <c r="CF188" s="21">
        <f t="shared" si="54"/>
        <v>0</v>
      </c>
      <c r="CG188" s="21">
        <f t="shared" si="55"/>
        <v>1</v>
      </c>
      <c r="CH188" s="21">
        <f t="shared" si="56"/>
        <v>0</v>
      </c>
      <c r="CI188" s="27" t="s">
        <v>177</v>
      </c>
      <c r="CJ188" s="21">
        <f t="shared" si="57"/>
        <v>1</v>
      </c>
      <c r="CK188" s="21">
        <f t="shared" si="58"/>
        <v>0</v>
      </c>
      <c r="CL188" s="21">
        <f t="shared" si="59"/>
        <v>0</v>
      </c>
      <c r="CM188" s="21">
        <f t="shared" si="60"/>
        <v>0</v>
      </c>
      <c r="CN188" s="27" t="s">
        <v>178</v>
      </c>
      <c r="CO188" s="21">
        <f t="shared" si="61"/>
        <v>0</v>
      </c>
      <c r="CP188" s="21">
        <f t="shared" si="62"/>
        <v>0</v>
      </c>
      <c r="CQ188" s="21">
        <f t="shared" si="63"/>
        <v>0</v>
      </c>
      <c r="CR188" s="21">
        <f t="shared" si="64"/>
        <v>1</v>
      </c>
      <c r="CS188" s="21">
        <f t="shared" si="65"/>
        <v>0</v>
      </c>
      <c r="CT188" s="27" t="s">
        <v>139</v>
      </c>
      <c r="CU188" s="27" t="s">
        <v>136</v>
      </c>
      <c r="CV188" s="27" t="s">
        <v>139</v>
      </c>
      <c r="CW188" s="27" t="s">
        <v>139</v>
      </c>
      <c r="CX188" s="16">
        <f t="shared" si="66"/>
        <v>10</v>
      </c>
      <c r="CY188" s="27" t="s">
        <v>139</v>
      </c>
      <c r="CZ188" s="41" t="s">
        <v>136</v>
      </c>
      <c r="DA188" s="41" t="s">
        <v>139</v>
      </c>
      <c r="DB188" s="41" t="s">
        <v>139</v>
      </c>
      <c r="DC188" s="27" t="s">
        <v>139</v>
      </c>
      <c r="DD188" s="16">
        <f t="shared" si="67"/>
        <v>12</v>
      </c>
      <c r="DE188" s="29">
        <v>1.0</v>
      </c>
      <c r="DF188" s="27" t="s">
        <v>136</v>
      </c>
      <c r="DG188" s="27" t="s">
        <v>139</v>
      </c>
      <c r="DH188" s="27">
        <v>3.0</v>
      </c>
      <c r="DI188" s="27" t="s">
        <v>139</v>
      </c>
      <c r="DJ188" s="27" t="s">
        <v>140</v>
      </c>
      <c r="DK188" s="16">
        <f t="shared" si="68"/>
        <v>13</v>
      </c>
      <c r="DL188" s="29">
        <v>2.0</v>
      </c>
      <c r="DM188" s="29">
        <v>1.0</v>
      </c>
      <c r="DN188" s="27" t="s">
        <v>136</v>
      </c>
      <c r="DO188" s="27" t="s">
        <v>136</v>
      </c>
      <c r="DP188" s="27" t="s">
        <v>137</v>
      </c>
      <c r="DQ188" s="16">
        <f t="shared" si="69"/>
        <v>14</v>
      </c>
      <c r="DR188" s="27" t="s">
        <v>139</v>
      </c>
      <c r="DS188" s="27" t="s">
        <v>140</v>
      </c>
      <c r="DT188" s="27" t="s">
        <v>140</v>
      </c>
      <c r="DU188" s="27" t="s">
        <v>140</v>
      </c>
      <c r="DV188" s="27" t="s">
        <v>139</v>
      </c>
      <c r="DW188" s="25">
        <f t="shared" si="70"/>
        <v>7</v>
      </c>
      <c r="DX188" s="27" t="s">
        <v>139</v>
      </c>
      <c r="DY188" s="27" t="s">
        <v>136</v>
      </c>
      <c r="DZ188" s="27" t="s">
        <v>136</v>
      </c>
      <c r="EA188" s="27" t="s">
        <v>139</v>
      </c>
      <c r="EB188" s="27" t="s">
        <v>139</v>
      </c>
      <c r="EC188" s="26">
        <v>16.0</v>
      </c>
      <c r="ED188" s="16">
        <f t="shared" si="71"/>
        <v>72</v>
      </c>
    </row>
    <row r="189" ht="15.75" customHeight="1">
      <c r="A189" s="36" t="s">
        <v>125</v>
      </c>
      <c r="B189" s="16">
        <f t="shared" si="1"/>
        <v>1</v>
      </c>
      <c r="C189" s="17" t="s">
        <v>37</v>
      </c>
      <c r="D189" s="35">
        <v>25.0</v>
      </c>
      <c r="E189" s="16">
        <f t="shared" si="2"/>
        <v>0</v>
      </c>
      <c r="F189" s="16">
        <f t="shared" si="72"/>
        <v>1</v>
      </c>
      <c r="G189" s="16">
        <f t="shared" si="3"/>
        <v>0</v>
      </c>
      <c r="H189" s="16">
        <f t="shared" si="4"/>
        <v>0</v>
      </c>
      <c r="I189" s="35" t="s">
        <v>126</v>
      </c>
      <c r="J189" s="16">
        <f t="shared" si="5"/>
        <v>0</v>
      </c>
      <c r="K189" s="16">
        <f t="shared" si="6"/>
        <v>1</v>
      </c>
      <c r="L189" s="16">
        <f t="shared" si="7"/>
        <v>0</v>
      </c>
      <c r="M189" s="16">
        <f t="shared" si="8"/>
        <v>0</v>
      </c>
      <c r="N189" s="16">
        <f t="shared" si="9"/>
        <v>0</v>
      </c>
      <c r="O189" s="36">
        <v>20000.0</v>
      </c>
      <c r="P189" s="21">
        <f t="shared" si="10"/>
        <v>0</v>
      </c>
      <c r="Q189" s="21">
        <f t="shared" si="11"/>
        <v>1</v>
      </c>
      <c r="R189" s="21">
        <f t="shared" si="12"/>
        <v>0</v>
      </c>
      <c r="S189" s="21">
        <f t="shared" si="13"/>
        <v>0</v>
      </c>
      <c r="T189" s="37" t="s">
        <v>127</v>
      </c>
      <c r="U189" s="21">
        <f t="shared" si="14"/>
        <v>1</v>
      </c>
      <c r="V189" s="37">
        <v>0.0</v>
      </c>
      <c r="W189" s="37">
        <v>0.0</v>
      </c>
      <c r="X189" s="37">
        <v>0.0</v>
      </c>
      <c r="Y189" s="36" t="s">
        <v>149</v>
      </c>
      <c r="Z189" s="21">
        <f t="shared" si="15"/>
        <v>0</v>
      </c>
      <c r="AA189" s="21">
        <f t="shared" si="16"/>
        <v>1</v>
      </c>
      <c r="AB189" s="21">
        <f t="shared" si="17"/>
        <v>0</v>
      </c>
      <c r="AC189" s="21">
        <f t="shared" si="18"/>
        <v>0</v>
      </c>
      <c r="AD189" s="21">
        <f t="shared" si="19"/>
        <v>0</v>
      </c>
      <c r="AE189" s="36" t="s">
        <v>31</v>
      </c>
      <c r="AF189" s="21">
        <f t="shared" si="20"/>
        <v>1</v>
      </c>
      <c r="AG189" s="21">
        <f t="shared" si="21"/>
        <v>0</v>
      </c>
      <c r="AH189" s="21">
        <f t="shared" si="22"/>
        <v>0</v>
      </c>
      <c r="AI189" s="21">
        <f t="shared" si="23"/>
        <v>0</v>
      </c>
      <c r="AJ189" s="27" t="s">
        <v>129</v>
      </c>
      <c r="AK189" s="21">
        <f t="shared" si="24"/>
        <v>0</v>
      </c>
      <c r="AL189" s="21">
        <f t="shared" si="25"/>
        <v>1</v>
      </c>
      <c r="AM189" s="21">
        <f t="shared" si="26"/>
        <v>0</v>
      </c>
      <c r="AN189" s="21">
        <f t="shared" si="27"/>
        <v>0</v>
      </c>
      <c r="AO189" s="27" t="s">
        <v>37</v>
      </c>
      <c r="AP189" s="21">
        <f t="shared" si="28"/>
        <v>1</v>
      </c>
      <c r="AQ189" s="21">
        <f t="shared" si="29"/>
        <v>0</v>
      </c>
      <c r="AR189" s="21">
        <f t="shared" si="30"/>
        <v>0</v>
      </c>
      <c r="AS189" s="21">
        <f t="shared" si="31"/>
        <v>0</v>
      </c>
      <c r="AT189" s="21">
        <f t="shared" si="32"/>
        <v>0</v>
      </c>
      <c r="AU189" s="21">
        <f t="shared" si="73"/>
        <v>0</v>
      </c>
      <c r="AV189" s="27" t="s">
        <v>44</v>
      </c>
      <c r="AW189" s="21">
        <f t="shared" si="33"/>
        <v>0</v>
      </c>
      <c r="AX189" s="21">
        <f t="shared" si="34"/>
        <v>1</v>
      </c>
      <c r="AY189" s="21">
        <f t="shared" si="35"/>
        <v>0</v>
      </c>
      <c r="AZ189" s="21">
        <f t="shared" si="36"/>
        <v>0</v>
      </c>
      <c r="BA189" s="38" t="s">
        <v>188</v>
      </c>
      <c r="BB189" s="21">
        <f t="shared" si="37"/>
        <v>0</v>
      </c>
      <c r="BC189" s="21">
        <f t="shared" si="38"/>
        <v>0</v>
      </c>
      <c r="BD189" s="21">
        <f t="shared" si="39"/>
        <v>0</v>
      </c>
      <c r="BE189" s="21">
        <f t="shared" si="40"/>
        <v>1</v>
      </c>
      <c r="BF189" s="27" t="s">
        <v>136</v>
      </c>
      <c r="BG189" s="21">
        <f t="shared" si="41"/>
        <v>0</v>
      </c>
      <c r="BH189" s="21">
        <f t="shared" si="42"/>
        <v>0</v>
      </c>
      <c r="BI189" s="21">
        <f t="shared" si="43"/>
        <v>1</v>
      </c>
      <c r="BJ189" s="27" t="s">
        <v>179</v>
      </c>
      <c r="BK189" s="21">
        <f t="shared" si="44"/>
        <v>0</v>
      </c>
      <c r="BL189" s="21">
        <f t="shared" si="45"/>
        <v>0</v>
      </c>
      <c r="BM189" s="21">
        <f t="shared" si="46"/>
        <v>1</v>
      </c>
      <c r="BN189" s="29" t="s">
        <v>132</v>
      </c>
      <c r="BO189" s="21">
        <f t="shared" si="47"/>
        <v>0</v>
      </c>
      <c r="BP189" s="21">
        <f t="shared" si="48"/>
        <v>0</v>
      </c>
      <c r="BQ189" s="21">
        <f t="shared" si="49"/>
        <v>1</v>
      </c>
      <c r="BR189" s="21">
        <f t="shared" si="50"/>
        <v>0</v>
      </c>
      <c r="BS189" s="21">
        <f t="shared" si="51"/>
        <v>0</v>
      </c>
      <c r="BT189" s="29">
        <v>0.0</v>
      </c>
      <c r="BU189" s="29">
        <v>0.0</v>
      </c>
      <c r="BV189" s="29">
        <v>1.0</v>
      </c>
      <c r="BW189" s="29">
        <v>1.0</v>
      </c>
      <c r="BX189" s="29">
        <v>0.0</v>
      </c>
      <c r="BY189" s="29">
        <v>1.0</v>
      </c>
      <c r="BZ189" s="29">
        <v>1.0</v>
      </c>
      <c r="CA189" s="29">
        <v>0.0</v>
      </c>
      <c r="CB189" s="29">
        <v>0.0</v>
      </c>
      <c r="CC189" s="27" t="s">
        <v>133</v>
      </c>
      <c r="CD189" s="21">
        <f t="shared" si="52"/>
        <v>0</v>
      </c>
      <c r="CE189" s="21">
        <f t="shared" si="53"/>
        <v>1</v>
      </c>
      <c r="CF189" s="21">
        <f t="shared" si="54"/>
        <v>0</v>
      </c>
      <c r="CG189" s="21">
        <f t="shared" si="55"/>
        <v>0</v>
      </c>
      <c r="CH189" s="21">
        <f t="shared" si="56"/>
        <v>0</v>
      </c>
      <c r="CI189" s="27" t="s">
        <v>152</v>
      </c>
      <c r="CJ189" s="21">
        <f t="shared" si="57"/>
        <v>0</v>
      </c>
      <c r="CK189" s="21">
        <f t="shared" si="58"/>
        <v>0</v>
      </c>
      <c r="CL189" s="21">
        <f t="shared" si="59"/>
        <v>0</v>
      </c>
      <c r="CM189" s="21">
        <f t="shared" si="60"/>
        <v>1</v>
      </c>
      <c r="CN189" s="27" t="s">
        <v>135</v>
      </c>
      <c r="CO189" s="21">
        <f t="shared" si="61"/>
        <v>1</v>
      </c>
      <c r="CP189" s="21">
        <f t="shared" si="62"/>
        <v>0</v>
      </c>
      <c r="CQ189" s="21">
        <f t="shared" si="63"/>
        <v>0</v>
      </c>
      <c r="CR189" s="21">
        <f t="shared" si="64"/>
        <v>0</v>
      </c>
      <c r="CS189" s="21">
        <f t="shared" si="65"/>
        <v>0</v>
      </c>
      <c r="CT189" s="27" t="s">
        <v>136</v>
      </c>
      <c r="CU189" s="27" t="s">
        <v>138</v>
      </c>
      <c r="CV189" s="27" t="s">
        <v>136</v>
      </c>
      <c r="CW189" s="27" t="s">
        <v>139</v>
      </c>
      <c r="CX189" s="16">
        <f t="shared" si="66"/>
        <v>15</v>
      </c>
      <c r="CY189" s="29">
        <v>1.0</v>
      </c>
      <c r="CZ189" s="31">
        <v>2.0</v>
      </c>
      <c r="DA189" s="41" t="s">
        <v>136</v>
      </c>
      <c r="DB189" s="41" t="s">
        <v>139</v>
      </c>
      <c r="DC189" s="27" t="s">
        <v>139</v>
      </c>
      <c r="DD189" s="16">
        <f t="shared" si="67"/>
        <v>11</v>
      </c>
      <c r="DE189" s="29">
        <v>2.0</v>
      </c>
      <c r="DF189" s="29">
        <v>3.0</v>
      </c>
      <c r="DG189" s="27" t="s">
        <v>137</v>
      </c>
      <c r="DH189" s="27" t="s">
        <v>140</v>
      </c>
      <c r="DI189" s="27" t="s">
        <v>137</v>
      </c>
      <c r="DJ189" s="27">
        <v>3.0</v>
      </c>
      <c r="DK189" s="16">
        <f t="shared" si="68"/>
        <v>15</v>
      </c>
      <c r="DL189" s="27" t="s">
        <v>136</v>
      </c>
      <c r="DM189" s="27" t="s">
        <v>136</v>
      </c>
      <c r="DN189" s="27" t="s">
        <v>136</v>
      </c>
      <c r="DO189" s="27" t="s">
        <v>139</v>
      </c>
      <c r="DP189" s="27" t="s">
        <v>139</v>
      </c>
      <c r="DQ189" s="16">
        <f t="shared" si="69"/>
        <v>16</v>
      </c>
      <c r="DR189" s="27" t="s">
        <v>139</v>
      </c>
      <c r="DS189" s="29">
        <v>4.0</v>
      </c>
      <c r="DT189" s="29">
        <v>5.0</v>
      </c>
      <c r="DU189" s="27" t="s">
        <v>136</v>
      </c>
      <c r="DV189" s="27" t="s">
        <v>137</v>
      </c>
      <c r="DW189" s="25">
        <f t="shared" si="70"/>
        <v>18</v>
      </c>
      <c r="DX189" s="27" t="s">
        <v>136</v>
      </c>
      <c r="DY189" s="29">
        <v>3.0</v>
      </c>
      <c r="DZ189" s="27" t="s">
        <v>137</v>
      </c>
      <c r="EA189" s="29">
        <v>2.0</v>
      </c>
      <c r="EB189" s="27" t="s">
        <v>136</v>
      </c>
      <c r="EC189" s="21">
        <f>DX189+DY189+DZ189+EA189+EB189</f>
        <v>16</v>
      </c>
      <c r="ED189" s="16">
        <f t="shared" si="71"/>
        <v>91</v>
      </c>
    </row>
    <row r="190" ht="15.75" customHeight="1">
      <c r="A190" s="36" t="s">
        <v>125</v>
      </c>
      <c r="B190" s="16">
        <f t="shared" si="1"/>
        <v>1</v>
      </c>
      <c r="C190" s="17" t="s">
        <v>37</v>
      </c>
      <c r="D190" s="35">
        <v>29.0</v>
      </c>
      <c r="E190" s="16">
        <f t="shared" si="2"/>
        <v>0</v>
      </c>
      <c r="F190" s="16">
        <f t="shared" si="72"/>
        <v>1</v>
      </c>
      <c r="G190" s="16">
        <f t="shared" si="3"/>
        <v>0</v>
      </c>
      <c r="H190" s="16">
        <f t="shared" si="4"/>
        <v>0</v>
      </c>
      <c r="I190" s="35" t="s">
        <v>158</v>
      </c>
      <c r="J190" s="16">
        <f t="shared" si="5"/>
        <v>0</v>
      </c>
      <c r="K190" s="16">
        <f t="shared" si="6"/>
        <v>0</v>
      </c>
      <c r="L190" s="16">
        <f t="shared" si="7"/>
        <v>0</v>
      </c>
      <c r="M190" s="16">
        <f t="shared" si="8"/>
        <v>0</v>
      </c>
      <c r="N190" s="16">
        <f t="shared" si="9"/>
        <v>1</v>
      </c>
      <c r="O190" s="36">
        <v>2800.0</v>
      </c>
      <c r="P190" s="21">
        <f t="shared" si="10"/>
        <v>1</v>
      </c>
      <c r="Q190" s="21">
        <f t="shared" si="11"/>
        <v>0</v>
      </c>
      <c r="R190" s="21">
        <f t="shared" si="12"/>
        <v>0</v>
      </c>
      <c r="S190" s="21">
        <f t="shared" si="13"/>
        <v>0</v>
      </c>
      <c r="T190" s="37" t="s">
        <v>159</v>
      </c>
      <c r="U190" s="21">
        <f t="shared" si="14"/>
        <v>0</v>
      </c>
      <c r="V190" s="37">
        <v>0.0</v>
      </c>
      <c r="W190" s="37">
        <v>0.0</v>
      </c>
      <c r="X190" s="37">
        <v>0.0</v>
      </c>
      <c r="Y190" s="36" t="s">
        <v>192</v>
      </c>
      <c r="Z190" s="21">
        <f t="shared" si="15"/>
        <v>0</v>
      </c>
      <c r="AA190" s="21">
        <f t="shared" si="16"/>
        <v>0</v>
      </c>
      <c r="AB190" s="21">
        <f t="shared" si="17"/>
        <v>0</v>
      </c>
      <c r="AC190" s="21">
        <f t="shared" si="18"/>
        <v>0</v>
      </c>
      <c r="AD190" s="21">
        <f t="shared" si="19"/>
        <v>1</v>
      </c>
      <c r="AE190" s="36" t="s">
        <v>31</v>
      </c>
      <c r="AF190" s="21">
        <f t="shared" si="20"/>
        <v>1</v>
      </c>
      <c r="AG190" s="21">
        <f t="shared" si="21"/>
        <v>0</v>
      </c>
      <c r="AH190" s="21">
        <f t="shared" si="22"/>
        <v>0</v>
      </c>
      <c r="AI190" s="21">
        <f t="shared" si="23"/>
        <v>0</v>
      </c>
      <c r="AJ190" s="36" t="s">
        <v>171</v>
      </c>
      <c r="AK190" s="21">
        <f t="shared" si="24"/>
        <v>0</v>
      </c>
      <c r="AL190" s="21">
        <f t="shared" si="25"/>
        <v>0</v>
      </c>
      <c r="AM190" s="21">
        <f t="shared" si="26"/>
        <v>0</v>
      </c>
      <c r="AN190" s="21">
        <f t="shared" si="27"/>
        <v>1</v>
      </c>
      <c r="AO190" s="27" t="s">
        <v>144</v>
      </c>
      <c r="AP190" s="21">
        <f t="shared" si="28"/>
        <v>0</v>
      </c>
      <c r="AQ190" s="21">
        <f t="shared" si="29"/>
        <v>0</v>
      </c>
      <c r="AR190" s="21">
        <f t="shared" si="30"/>
        <v>0</v>
      </c>
      <c r="AS190" s="21">
        <f t="shared" si="31"/>
        <v>0</v>
      </c>
      <c r="AT190" s="21">
        <f t="shared" si="32"/>
        <v>0</v>
      </c>
      <c r="AU190" s="21">
        <f t="shared" si="73"/>
        <v>1</v>
      </c>
      <c r="AV190" s="27" t="s">
        <v>45</v>
      </c>
      <c r="AW190" s="21">
        <f t="shared" si="33"/>
        <v>0</v>
      </c>
      <c r="AX190" s="21">
        <f t="shared" si="34"/>
        <v>0</v>
      </c>
      <c r="AY190" s="21">
        <f t="shared" si="35"/>
        <v>1</v>
      </c>
      <c r="AZ190" s="21">
        <f t="shared" si="36"/>
        <v>0</v>
      </c>
      <c r="BA190" s="38" t="s">
        <v>37</v>
      </c>
      <c r="BB190" s="21">
        <f t="shared" si="37"/>
        <v>0</v>
      </c>
      <c r="BC190" s="21">
        <f t="shared" si="38"/>
        <v>1</v>
      </c>
      <c r="BD190" s="21">
        <f t="shared" si="39"/>
        <v>0</v>
      </c>
      <c r="BE190" s="21">
        <f t="shared" si="40"/>
        <v>0</v>
      </c>
      <c r="BF190" s="27" t="s">
        <v>150</v>
      </c>
      <c r="BG190" s="21">
        <f t="shared" si="41"/>
        <v>0</v>
      </c>
      <c r="BH190" s="21">
        <f t="shared" si="42"/>
        <v>0</v>
      </c>
      <c r="BI190" s="21">
        <f t="shared" si="43"/>
        <v>1</v>
      </c>
      <c r="BJ190" s="29">
        <v>1500.0</v>
      </c>
      <c r="BK190" s="21">
        <f t="shared" si="44"/>
        <v>0</v>
      </c>
      <c r="BL190" s="21">
        <f t="shared" si="45"/>
        <v>1</v>
      </c>
      <c r="BM190" s="21">
        <f t="shared" si="46"/>
        <v>0</v>
      </c>
      <c r="BN190" s="29" t="s">
        <v>132</v>
      </c>
      <c r="BO190" s="21">
        <f t="shared" si="47"/>
        <v>0</v>
      </c>
      <c r="BP190" s="21">
        <f t="shared" si="48"/>
        <v>0</v>
      </c>
      <c r="BQ190" s="21">
        <f t="shared" si="49"/>
        <v>1</v>
      </c>
      <c r="BR190" s="21">
        <f t="shared" si="50"/>
        <v>0</v>
      </c>
      <c r="BS190" s="21">
        <f t="shared" si="51"/>
        <v>0</v>
      </c>
      <c r="BT190" s="29">
        <v>0.0</v>
      </c>
      <c r="BU190" s="29">
        <v>0.0</v>
      </c>
      <c r="BV190" s="29">
        <v>0.0</v>
      </c>
      <c r="BW190" s="29">
        <v>0.0</v>
      </c>
      <c r="BX190" s="29">
        <v>0.0</v>
      </c>
      <c r="BY190" s="29">
        <v>1.0</v>
      </c>
      <c r="BZ190" s="29">
        <v>0.0</v>
      </c>
      <c r="CA190" s="29">
        <v>0.0</v>
      </c>
      <c r="CB190" s="29">
        <v>1.0</v>
      </c>
      <c r="CC190" s="27" t="s">
        <v>164</v>
      </c>
      <c r="CD190" s="21">
        <f t="shared" si="52"/>
        <v>0</v>
      </c>
      <c r="CE190" s="21">
        <f t="shared" si="53"/>
        <v>0</v>
      </c>
      <c r="CF190" s="21">
        <f t="shared" si="54"/>
        <v>1</v>
      </c>
      <c r="CG190" s="21">
        <f t="shared" si="55"/>
        <v>0</v>
      </c>
      <c r="CH190" s="21">
        <f t="shared" si="56"/>
        <v>0</v>
      </c>
      <c r="CI190" s="27" t="s">
        <v>157</v>
      </c>
      <c r="CJ190" s="21">
        <f t="shared" si="57"/>
        <v>0</v>
      </c>
      <c r="CK190" s="21">
        <f t="shared" si="58"/>
        <v>1</v>
      </c>
      <c r="CL190" s="21">
        <f t="shared" si="59"/>
        <v>0</v>
      </c>
      <c r="CM190" s="21">
        <f t="shared" si="60"/>
        <v>0</v>
      </c>
      <c r="CN190" s="27" t="s">
        <v>170</v>
      </c>
      <c r="CO190" s="21">
        <f t="shared" si="61"/>
        <v>0</v>
      </c>
      <c r="CP190" s="21">
        <f t="shared" si="62"/>
        <v>1</v>
      </c>
      <c r="CQ190" s="21">
        <f t="shared" si="63"/>
        <v>0</v>
      </c>
      <c r="CR190" s="21">
        <f t="shared" si="64"/>
        <v>0</v>
      </c>
      <c r="CS190" s="21">
        <f t="shared" si="65"/>
        <v>0</v>
      </c>
      <c r="CT190" s="27" t="s">
        <v>140</v>
      </c>
      <c r="CU190" s="27" t="s">
        <v>139</v>
      </c>
      <c r="CV190" s="29">
        <v>2.0</v>
      </c>
      <c r="CW190" s="27" t="s">
        <v>139</v>
      </c>
      <c r="CX190" s="16">
        <f t="shared" si="66"/>
        <v>7</v>
      </c>
      <c r="CY190" s="29">
        <v>4.0</v>
      </c>
      <c r="CZ190" s="31">
        <v>4.0</v>
      </c>
      <c r="DA190" s="41" t="s">
        <v>138</v>
      </c>
      <c r="DB190" s="41" t="s">
        <v>139</v>
      </c>
      <c r="DC190" s="27" t="s">
        <v>138</v>
      </c>
      <c r="DD190" s="16">
        <f t="shared" si="67"/>
        <v>20</v>
      </c>
      <c r="DE190" s="27" t="s">
        <v>136</v>
      </c>
      <c r="DF190" s="27" t="s">
        <v>136</v>
      </c>
      <c r="DG190" s="27" t="s">
        <v>136</v>
      </c>
      <c r="DH190" s="27">
        <v>4.0</v>
      </c>
      <c r="DI190" s="27" t="s">
        <v>138</v>
      </c>
      <c r="DJ190" s="27" t="s">
        <v>137</v>
      </c>
      <c r="DK190" s="16">
        <f t="shared" si="68"/>
        <v>24</v>
      </c>
      <c r="DL190" s="27" t="s">
        <v>137</v>
      </c>
      <c r="DM190" s="27" t="s">
        <v>138</v>
      </c>
      <c r="DN190" s="27" t="s">
        <v>138</v>
      </c>
      <c r="DO190" s="27" t="s">
        <v>136</v>
      </c>
      <c r="DP190" s="27" t="s">
        <v>136</v>
      </c>
      <c r="DQ190" s="16">
        <f t="shared" si="69"/>
        <v>21</v>
      </c>
      <c r="DR190" s="29">
        <v>2.0</v>
      </c>
      <c r="DS190" s="27" t="s">
        <v>140</v>
      </c>
      <c r="DT190" s="27" t="s">
        <v>137</v>
      </c>
      <c r="DU190" s="27" t="s">
        <v>139</v>
      </c>
      <c r="DV190" s="27" t="s">
        <v>136</v>
      </c>
      <c r="DW190" s="25">
        <f t="shared" si="70"/>
        <v>12</v>
      </c>
      <c r="DX190" s="27" t="s">
        <v>136</v>
      </c>
      <c r="DY190" s="27" t="s">
        <v>136</v>
      </c>
      <c r="DZ190" s="27" t="s">
        <v>136</v>
      </c>
      <c r="EA190" s="27" t="s">
        <v>137</v>
      </c>
      <c r="EB190" s="27" t="s">
        <v>136</v>
      </c>
      <c r="EC190" s="26">
        <v>24.0</v>
      </c>
      <c r="ED190" s="16">
        <f t="shared" si="71"/>
        <v>108</v>
      </c>
    </row>
    <row r="191" ht="15.75" customHeight="1">
      <c r="A191" s="36" t="s">
        <v>125</v>
      </c>
      <c r="B191" s="16">
        <f t="shared" si="1"/>
        <v>1</v>
      </c>
      <c r="C191" s="17" t="s">
        <v>37</v>
      </c>
      <c r="D191" s="35">
        <v>35.0</v>
      </c>
      <c r="E191" s="16">
        <f t="shared" si="2"/>
        <v>0</v>
      </c>
      <c r="F191" s="16">
        <f t="shared" si="72"/>
        <v>1</v>
      </c>
      <c r="G191" s="16">
        <f t="shared" si="3"/>
        <v>0</v>
      </c>
      <c r="H191" s="16">
        <f t="shared" si="4"/>
        <v>0</v>
      </c>
      <c r="I191" s="35" t="s">
        <v>158</v>
      </c>
      <c r="J191" s="16">
        <f t="shared" si="5"/>
        <v>0</v>
      </c>
      <c r="K191" s="16">
        <f t="shared" si="6"/>
        <v>0</v>
      </c>
      <c r="L191" s="16">
        <f t="shared" si="7"/>
        <v>0</v>
      </c>
      <c r="M191" s="16">
        <f t="shared" si="8"/>
        <v>0</v>
      </c>
      <c r="N191" s="16">
        <f t="shared" si="9"/>
        <v>1</v>
      </c>
      <c r="O191" s="36">
        <v>30000.0</v>
      </c>
      <c r="P191" s="21">
        <f t="shared" si="10"/>
        <v>0</v>
      </c>
      <c r="Q191" s="21">
        <f t="shared" si="11"/>
        <v>0</v>
      </c>
      <c r="R191" s="21">
        <f t="shared" si="12"/>
        <v>1</v>
      </c>
      <c r="S191" s="21">
        <f t="shared" si="13"/>
        <v>0</v>
      </c>
      <c r="T191" s="37" t="s">
        <v>159</v>
      </c>
      <c r="U191" s="21">
        <f t="shared" si="14"/>
        <v>0</v>
      </c>
      <c r="V191" s="37">
        <v>0.0</v>
      </c>
      <c r="W191" s="37">
        <v>0.0</v>
      </c>
      <c r="X191" s="37">
        <v>0.0</v>
      </c>
      <c r="Y191" s="36" t="s">
        <v>192</v>
      </c>
      <c r="Z191" s="21">
        <f t="shared" si="15"/>
        <v>0</v>
      </c>
      <c r="AA191" s="21">
        <f t="shared" si="16"/>
        <v>0</v>
      </c>
      <c r="AB191" s="21">
        <f t="shared" si="17"/>
        <v>0</v>
      </c>
      <c r="AC191" s="21">
        <f t="shared" si="18"/>
        <v>0</v>
      </c>
      <c r="AD191" s="21">
        <f t="shared" si="19"/>
        <v>1</v>
      </c>
      <c r="AE191" s="36" t="s">
        <v>31</v>
      </c>
      <c r="AF191" s="21">
        <f t="shared" si="20"/>
        <v>1</v>
      </c>
      <c r="AG191" s="21">
        <f t="shared" si="21"/>
        <v>0</v>
      </c>
      <c r="AH191" s="21">
        <f t="shared" si="22"/>
        <v>0</v>
      </c>
      <c r="AI191" s="21">
        <f t="shared" si="23"/>
        <v>0</v>
      </c>
      <c r="AJ191" s="27" t="s">
        <v>129</v>
      </c>
      <c r="AK191" s="21">
        <f t="shared" si="24"/>
        <v>0</v>
      </c>
      <c r="AL191" s="21">
        <f t="shared" si="25"/>
        <v>1</v>
      </c>
      <c r="AM191" s="21">
        <f t="shared" si="26"/>
        <v>0</v>
      </c>
      <c r="AN191" s="21">
        <f t="shared" si="27"/>
        <v>0</v>
      </c>
      <c r="AO191" s="27" t="s">
        <v>37</v>
      </c>
      <c r="AP191" s="21">
        <f t="shared" si="28"/>
        <v>1</v>
      </c>
      <c r="AQ191" s="21">
        <f t="shared" si="29"/>
        <v>0</v>
      </c>
      <c r="AR191" s="21">
        <f t="shared" si="30"/>
        <v>0</v>
      </c>
      <c r="AS191" s="21">
        <f t="shared" si="31"/>
        <v>0</v>
      </c>
      <c r="AT191" s="21">
        <f t="shared" si="32"/>
        <v>0</v>
      </c>
      <c r="AU191" s="21">
        <f t="shared" si="73"/>
        <v>0</v>
      </c>
      <c r="AV191" s="27" t="s">
        <v>130</v>
      </c>
      <c r="AW191" s="21">
        <f t="shared" si="33"/>
        <v>1</v>
      </c>
      <c r="AX191" s="21">
        <f t="shared" si="34"/>
        <v>0</v>
      </c>
      <c r="AY191" s="21">
        <f t="shared" si="35"/>
        <v>0</v>
      </c>
      <c r="AZ191" s="21">
        <f t="shared" si="36"/>
        <v>0</v>
      </c>
      <c r="BA191" s="39" t="s">
        <v>190</v>
      </c>
      <c r="BB191" s="21">
        <f t="shared" si="37"/>
        <v>0</v>
      </c>
      <c r="BC191" s="21">
        <f t="shared" si="38"/>
        <v>0</v>
      </c>
      <c r="BD191" s="21">
        <f t="shared" si="39"/>
        <v>0</v>
      </c>
      <c r="BE191" s="21">
        <f t="shared" si="40"/>
        <v>1</v>
      </c>
      <c r="BF191" s="27" t="s">
        <v>155</v>
      </c>
      <c r="BG191" s="21">
        <f t="shared" si="41"/>
        <v>0</v>
      </c>
      <c r="BH191" s="21">
        <f t="shared" si="42"/>
        <v>0</v>
      </c>
      <c r="BI191" s="21">
        <f t="shared" si="43"/>
        <v>1</v>
      </c>
      <c r="BJ191" s="29">
        <v>800.0</v>
      </c>
      <c r="BK191" s="21">
        <f t="shared" si="44"/>
        <v>1</v>
      </c>
      <c r="BL191" s="21">
        <f t="shared" si="45"/>
        <v>0</v>
      </c>
      <c r="BM191" s="21">
        <f t="shared" si="46"/>
        <v>0</v>
      </c>
      <c r="BN191" s="29" t="s">
        <v>132</v>
      </c>
      <c r="BO191" s="21">
        <f t="shared" si="47"/>
        <v>0</v>
      </c>
      <c r="BP191" s="21">
        <f t="shared" si="48"/>
        <v>0</v>
      </c>
      <c r="BQ191" s="21">
        <f t="shared" si="49"/>
        <v>1</v>
      </c>
      <c r="BR191" s="21">
        <f t="shared" si="50"/>
        <v>0</v>
      </c>
      <c r="BS191" s="21">
        <f t="shared" si="51"/>
        <v>0</v>
      </c>
      <c r="BT191" s="29">
        <v>0.0</v>
      </c>
      <c r="BU191" s="29">
        <v>0.0</v>
      </c>
      <c r="BV191" s="29">
        <v>0.0</v>
      </c>
      <c r="BW191" s="29">
        <v>0.0</v>
      </c>
      <c r="BX191" s="29">
        <v>0.0</v>
      </c>
      <c r="BY191" s="29">
        <v>1.0</v>
      </c>
      <c r="BZ191" s="29">
        <v>1.0</v>
      </c>
      <c r="CA191" s="29">
        <v>0.0</v>
      </c>
      <c r="CB191" s="29">
        <v>1.0</v>
      </c>
      <c r="CC191" s="27" t="s">
        <v>164</v>
      </c>
      <c r="CD191" s="21">
        <f t="shared" si="52"/>
        <v>0</v>
      </c>
      <c r="CE191" s="21">
        <f t="shared" si="53"/>
        <v>0</v>
      </c>
      <c r="CF191" s="21">
        <f t="shared" si="54"/>
        <v>1</v>
      </c>
      <c r="CG191" s="21">
        <f t="shared" si="55"/>
        <v>0</v>
      </c>
      <c r="CH191" s="21">
        <f t="shared" si="56"/>
        <v>0</v>
      </c>
      <c r="CI191" s="27" t="s">
        <v>177</v>
      </c>
      <c r="CJ191" s="21">
        <f t="shared" si="57"/>
        <v>1</v>
      </c>
      <c r="CK191" s="21">
        <f t="shared" si="58"/>
        <v>0</v>
      </c>
      <c r="CL191" s="21">
        <f t="shared" si="59"/>
        <v>0</v>
      </c>
      <c r="CM191" s="21">
        <f t="shared" si="60"/>
        <v>0</v>
      </c>
      <c r="CN191" s="27" t="s">
        <v>135</v>
      </c>
      <c r="CO191" s="21">
        <f t="shared" si="61"/>
        <v>1</v>
      </c>
      <c r="CP191" s="21">
        <f t="shared" si="62"/>
        <v>0</v>
      </c>
      <c r="CQ191" s="21">
        <f t="shared" si="63"/>
        <v>0</v>
      </c>
      <c r="CR191" s="21">
        <f t="shared" si="64"/>
        <v>0</v>
      </c>
      <c r="CS191" s="21">
        <f t="shared" si="65"/>
        <v>0</v>
      </c>
      <c r="CT191" s="27" t="s">
        <v>140</v>
      </c>
      <c r="CU191" s="27" t="s">
        <v>138</v>
      </c>
      <c r="CV191" s="27" t="s">
        <v>137</v>
      </c>
      <c r="CW191" s="27" t="s">
        <v>137</v>
      </c>
      <c r="CX191" s="16">
        <f t="shared" si="66"/>
        <v>12</v>
      </c>
      <c r="CY191" s="27" t="s">
        <v>140</v>
      </c>
      <c r="CZ191" s="31">
        <v>1.0</v>
      </c>
      <c r="DA191" s="41" t="s">
        <v>137</v>
      </c>
      <c r="DB191" s="41" t="s">
        <v>137</v>
      </c>
      <c r="DC191" s="29">
        <v>2.0</v>
      </c>
      <c r="DD191" s="16">
        <f t="shared" si="67"/>
        <v>10</v>
      </c>
      <c r="DE191" s="29">
        <v>1.0</v>
      </c>
      <c r="DF191" s="27" t="s">
        <v>136</v>
      </c>
      <c r="DG191" s="27" t="s">
        <v>140</v>
      </c>
      <c r="DH191" s="27" t="s">
        <v>139</v>
      </c>
      <c r="DI191" s="27" t="s">
        <v>140</v>
      </c>
      <c r="DJ191" s="29">
        <v>2.0</v>
      </c>
      <c r="DK191" s="16">
        <f t="shared" si="68"/>
        <v>11</v>
      </c>
      <c r="DL191" s="27" t="s">
        <v>138</v>
      </c>
      <c r="DM191" s="27" t="s">
        <v>137</v>
      </c>
      <c r="DN191" s="27" t="s">
        <v>136</v>
      </c>
      <c r="DO191" s="27" t="s">
        <v>138</v>
      </c>
      <c r="DP191" s="27" t="s">
        <v>136</v>
      </c>
      <c r="DQ191" s="16">
        <f t="shared" si="69"/>
        <v>21</v>
      </c>
      <c r="DR191" s="27" t="s">
        <v>136</v>
      </c>
      <c r="DS191" s="29">
        <v>3.0</v>
      </c>
      <c r="DT191" s="29">
        <v>3.0</v>
      </c>
      <c r="DU191" s="27" t="s">
        <v>139</v>
      </c>
      <c r="DV191" s="29">
        <v>5.0</v>
      </c>
      <c r="DW191" s="25">
        <f t="shared" si="70"/>
        <v>17</v>
      </c>
      <c r="DX191" s="27" t="s">
        <v>137</v>
      </c>
      <c r="DY191" s="29">
        <v>2.0</v>
      </c>
      <c r="DZ191" s="27" t="s">
        <v>136</v>
      </c>
      <c r="EA191" s="29">
        <v>2.0</v>
      </c>
      <c r="EB191" s="27" t="s">
        <v>136</v>
      </c>
      <c r="EC191" s="21">
        <f t="shared" ref="EC191:EC220" si="88">DX191+DY191+DZ191+EA191+EB191</f>
        <v>15</v>
      </c>
      <c r="ED191" s="16">
        <f t="shared" si="71"/>
        <v>86</v>
      </c>
    </row>
    <row r="192" ht="15.75" customHeight="1">
      <c r="A192" s="36" t="s">
        <v>125</v>
      </c>
      <c r="B192" s="16">
        <f t="shared" si="1"/>
        <v>1</v>
      </c>
      <c r="C192" s="17" t="s">
        <v>37</v>
      </c>
      <c r="D192" s="35">
        <v>30.0</v>
      </c>
      <c r="E192" s="16">
        <f t="shared" si="2"/>
        <v>0</v>
      </c>
      <c r="F192" s="16">
        <f t="shared" si="72"/>
        <v>1</v>
      </c>
      <c r="G192" s="16">
        <f t="shared" si="3"/>
        <v>0</v>
      </c>
      <c r="H192" s="16">
        <f t="shared" si="4"/>
        <v>0</v>
      </c>
      <c r="I192" s="35" t="s">
        <v>158</v>
      </c>
      <c r="J192" s="16">
        <f t="shared" si="5"/>
        <v>0</v>
      </c>
      <c r="K192" s="16">
        <f t="shared" si="6"/>
        <v>0</v>
      </c>
      <c r="L192" s="16">
        <f t="shared" si="7"/>
        <v>0</v>
      </c>
      <c r="M192" s="16">
        <f t="shared" si="8"/>
        <v>0</v>
      </c>
      <c r="N192" s="16">
        <f t="shared" si="9"/>
        <v>1</v>
      </c>
      <c r="O192" s="36">
        <v>27000.0</v>
      </c>
      <c r="P192" s="21">
        <f t="shared" si="10"/>
        <v>0</v>
      </c>
      <c r="Q192" s="21">
        <f t="shared" si="11"/>
        <v>0</v>
      </c>
      <c r="R192" s="21">
        <f t="shared" si="12"/>
        <v>1</v>
      </c>
      <c r="S192" s="21">
        <f t="shared" si="13"/>
        <v>0</v>
      </c>
      <c r="T192" s="37" t="s">
        <v>159</v>
      </c>
      <c r="U192" s="21">
        <f t="shared" si="14"/>
        <v>0</v>
      </c>
      <c r="V192" s="37">
        <v>0.0</v>
      </c>
      <c r="W192" s="37">
        <v>0.0</v>
      </c>
      <c r="X192" s="37">
        <v>0.0</v>
      </c>
      <c r="Y192" s="36" t="s">
        <v>192</v>
      </c>
      <c r="Z192" s="21">
        <f t="shared" si="15"/>
        <v>0</v>
      </c>
      <c r="AA192" s="21">
        <f t="shared" si="16"/>
        <v>0</v>
      </c>
      <c r="AB192" s="21">
        <f t="shared" si="17"/>
        <v>0</v>
      </c>
      <c r="AC192" s="21">
        <f t="shared" si="18"/>
        <v>0</v>
      </c>
      <c r="AD192" s="21">
        <f t="shared" si="19"/>
        <v>1</v>
      </c>
      <c r="AE192" s="36" t="s">
        <v>31</v>
      </c>
      <c r="AF192" s="21">
        <f t="shared" si="20"/>
        <v>1</v>
      </c>
      <c r="AG192" s="21">
        <f t="shared" si="21"/>
        <v>0</v>
      </c>
      <c r="AH192" s="21">
        <f t="shared" si="22"/>
        <v>0</v>
      </c>
      <c r="AI192" s="21">
        <f t="shared" si="23"/>
        <v>0</v>
      </c>
      <c r="AJ192" s="27" t="s">
        <v>128</v>
      </c>
      <c r="AK192" s="21">
        <f t="shared" si="24"/>
        <v>1</v>
      </c>
      <c r="AL192" s="21">
        <f t="shared" si="25"/>
        <v>0</v>
      </c>
      <c r="AM192" s="21">
        <f t="shared" si="26"/>
        <v>0</v>
      </c>
      <c r="AN192" s="21">
        <f t="shared" si="27"/>
        <v>0</v>
      </c>
      <c r="AO192" s="27" t="s">
        <v>154</v>
      </c>
      <c r="AP192" s="21">
        <f t="shared" si="28"/>
        <v>0</v>
      </c>
      <c r="AQ192" s="21">
        <f t="shared" si="29"/>
        <v>0</v>
      </c>
      <c r="AR192" s="21">
        <f t="shared" si="30"/>
        <v>0</v>
      </c>
      <c r="AS192" s="21">
        <f t="shared" si="31"/>
        <v>0</v>
      </c>
      <c r="AT192" s="21">
        <f t="shared" si="32"/>
        <v>0</v>
      </c>
      <c r="AU192" s="21">
        <f t="shared" si="73"/>
        <v>1</v>
      </c>
      <c r="AV192" s="27" t="s">
        <v>130</v>
      </c>
      <c r="AW192" s="21">
        <f t="shared" si="33"/>
        <v>1</v>
      </c>
      <c r="AX192" s="21">
        <f t="shared" si="34"/>
        <v>0</v>
      </c>
      <c r="AY192" s="21">
        <f t="shared" si="35"/>
        <v>0</v>
      </c>
      <c r="AZ192" s="21">
        <f t="shared" si="36"/>
        <v>0</v>
      </c>
      <c r="BA192" s="27" t="s">
        <v>131</v>
      </c>
      <c r="BB192" s="21">
        <f t="shared" si="37"/>
        <v>1</v>
      </c>
      <c r="BC192" s="21">
        <f t="shared" si="38"/>
        <v>0</v>
      </c>
      <c r="BD192" s="21">
        <f t="shared" si="39"/>
        <v>0</v>
      </c>
      <c r="BE192" s="21">
        <f t="shared" si="40"/>
        <v>0</v>
      </c>
      <c r="BF192" s="27" t="s">
        <v>150</v>
      </c>
      <c r="BG192" s="21">
        <f t="shared" si="41"/>
        <v>0</v>
      </c>
      <c r="BH192" s="21">
        <f t="shared" si="42"/>
        <v>0</v>
      </c>
      <c r="BI192" s="21">
        <f t="shared" si="43"/>
        <v>1</v>
      </c>
      <c r="BJ192" s="27" t="s">
        <v>184</v>
      </c>
      <c r="BK192" s="21">
        <f t="shared" si="44"/>
        <v>0</v>
      </c>
      <c r="BL192" s="21">
        <f t="shared" si="45"/>
        <v>0</v>
      </c>
      <c r="BM192" s="21">
        <f t="shared" si="46"/>
        <v>1</v>
      </c>
      <c r="BN192" s="27" t="s">
        <v>185</v>
      </c>
      <c r="BO192" s="21">
        <f t="shared" si="47"/>
        <v>0</v>
      </c>
      <c r="BP192" s="21">
        <f t="shared" si="48"/>
        <v>0</v>
      </c>
      <c r="BQ192" s="21">
        <f t="shared" si="49"/>
        <v>0</v>
      </c>
      <c r="BR192" s="21">
        <f t="shared" si="50"/>
        <v>0</v>
      </c>
      <c r="BS192" s="21">
        <f t="shared" si="51"/>
        <v>1</v>
      </c>
      <c r="BT192" s="29">
        <v>1.0</v>
      </c>
      <c r="BU192" s="29">
        <v>0.0</v>
      </c>
      <c r="BV192" s="29">
        <v>0.0</v>
      </c>
      <c r="BW192" s="29">
        <v>0.0</v>
      </c>
      <c r="BX192" s="29">
        <v>0.0</v>
      </c>
      <c r="BY192" s="29">
        <v>0.0</v>
      </c>
      <c r="BZ192" s="29">
        <v>0.0</v>
      </c>
      <c r="CA192" s="29">
        <v>1.0</v>
      </c>
      <c r="CB192" s="29">
        <v>0.0</v>
      </c>
      <c r="CC192" s="27" t="s">
        <v>133</v>
      </c>
      <c r="CD192" s="21">
        <f t="shared" si="52"/>
        <v>0</v>
      </c>
      <c r="CE192" s="21">
        <f t="shared" si="53"/>
        <v>1</v>
      </c>
      <c r="CF192" s="21">
        <f t="shared" si="54"/>
        <v>0</v>
      </c>
      <c r="CG192" s="21">
        <f t="shared" si="55"/>
        <v>0</v>
      </c>
      <c r="CH192" s="21">
        <f t="shared" si="56"/>
        <v>0</v>
      </c>
      <c r="CI192" s="27" t="s">
        <v>146</v>
      </c>
      <c r="CJ192" s="21">
        <f t="shared" si="57"/>
        <v>0</v>
      </c>
      <c r="CK192" s="21">
        <f t="shared" si="58"/>
        <v>0</v>
      </c>
      <c r="CL192" s="21">
        <f t="shared" si="59"/>
        <v>1</v>
      </c>
      <c r="CM192" s="21">
        <f t="shared" si="60"/>
        <v>0</v>
      </c>
      <c r="CN192" s="27" t="s">
        <v>135</v>
      </c>
      <c r="CO192" s="21">
        <f t="shared" si="61"/>
        <v>1</v>
      </c>
      <c r="CP192" s="21">
        <f t="shared" si="62"/>
        <v>0</v>
      </c>
      <c r="CQ192" s="21">
        <f t="shared" si="63"/>
        <v>0</v>
      </c>
      <c r="CR192" s="21">
        <f t="shared" si="64"/>
        <v>0</v>
      </c>
      <c r="CS192" s="21">
        <f t="shared" si="65"/>
        <v>0</v>
      </c>
      <c r="CT192" s="29">
        <v>2.0</v>
      </c>
      <c r="CU192" s="27" t="s">
        <v>140</v>
      </c>
      <c r="CV192" s="27" t="s">
        <v>137</v>
      </c>
      <c r="CW192" s="27" t="s">
        <v>140</v>
      </c>
      <c r="CX192" s="16">
        <f t="shared" si="66"/>
        <v>7</v>
      </c>
      <c r="CY192" s="29">
        <v>3.0</v>
      </c>
      <c r="CZ192" s="41" t="s">
        <v>140</v>
      </c>
      <c r="DA192" s="41" t="s">
        <v>137</v>
      </c>
      <c r="DB192" s="41" t="s">
        <v>140</v>
      </c>
      <c r="DC192" s="27" t="s">
        <v>139</v>
      </c>
      <c r="DD192" s="16">
        <f t="shared" si="67"/>
        <v>10</v>
      </c>
      <c r="DE192" s="27" t="s">
        <v>139</v>
      </c>
      <c r="DF192" s="27" t="s">
        <v>137</v>
      </c>
      <c r="DG192" s="27" t="s">
        <v>139</v>
      </c>
      <c r="DH192" s="29">
        <v>1.0</v>
      </c>
      <c r="DI192" s="27" t="s">
        <v>136</v>
      </c>
      <c r="DJ192" s="27">
        <v>4.0</v>
      </c>
      <c r="DK192" s="16">
        <f t="shared" si="68"/>
        <v>16</v>
      </c>
      <c r="DL192" s="27" t="s">
        <v>138</v>
      </c>
      <c r="DM192" s="29">
        <v>4.0</v>
      </c>
      <c r="DN192" s="27" t="s">
        <v>136</v>
      </c>
      <c r="DO192" s="27" t="s">
        <v>136</v>
      </c>
      <c r="DP192" s="29">
        <v>3.0</v>
      </c>
      <c r="DQ192" s="16">
        <f t="shared" si="69"/>
        <v>20</v>
      </c>
      <c r="DR192" s="29">
        <v>2.0</v>
      </c>
      <c r="DS192" s="27" t="s">
        <v>140</v>
      </c>
      <c r="DT192" s="27" t="s">
        <v>139</v>
      </c>
      <c r="DU192" s="27" t="s">
        <v>139</v>
      </c>
      <c r="DV192" s="29">
        <v>1.0</v>
      </c>
      <c r="DW192" s="25">
        <f t="shared" si="70"/>
        <v>8</v>
      </c>
      <c r="DX192" s="27" t="s">
        <v>137</v>
      </c>
      <c r="DY192" s="27" t="s">
        <v>136</v>
      </c>
      <c r="DZ192" s="27" t="s">
        <v>139</v>
      </c>
      <c r="EA192" s="27" t="s">
        <v>139</v>
      </c>
      <c r="EB192" s="27" t="s">
        <v>137</v>
      </c>
      <c r="EC192" s="21">
        <f t="shared" si="88"/>
        <v>14</v>
      </c>
      <c r="ED192" s="16">
        <f t="shared" si="71"/>
        <v>75</v>
      </c>
    </row>
    <row r="193" ht="15.75" customHeight="1">
      <c r="A193" s="36" t="s">
        <v>125</v>
      </c>
      <c r="B193" s="16">
        <f t="shared" si="1"/>
        <v>1</v>
      </c>
      <c r="C193" s="17" t="s">
        <v>37</v>
      </c>
      <c r="D193" s="35">
        <v>28.0</v>
      </c>
      <c r="E193" s="16">
        <f t="shared" si="2"/>
        <v>0</v>
      </c>
      <c r="F193" s="16">
        <f t="shared" si="72"/>
        <v>1</v>
      </c>
      <c r="G193" s="16">
        <f t="shared" si="3"/>
        <v>0</v>
      </c>
      <c r="H193" s="16">
        <f t="shared" si="4"/>
        <v>0</v>
      </c>
      <c r="I193" s="35" t="s">
        <v>158</v>
      </c>
      <c r="J193" s="16">
        <f t="shared" si="5"/>
        <v>0</v>
      </c>
      <c r="K193" s="16">
        <f t="shared" si="6"/>
        <v>0</v>
      </c>
      <c r="L193" s="16">
        <f t="shared" si="7"/>
        <v>0</v>
      </c>
      <c r="M193" s="16">
        <f t="shared" si="8"/>
        <v>0</v>
      </c>
      <c r="N193" s="16">
        <f t="shared" si="9"/>
        <v>1</v>
      </c>
      <c r="O193" s="36">
        <v>32000.0</v>
      </c>
      <c r="P193" s="21">
        <f t="shared" si="10"/>
        <v>0</v>
      </c>
      <c r="Q193" s="21">
        <f t="shared" si="11"/>
        <v>0</v>
      </c>
      <c r="R193" s="21">
        <f t="shared" si="12"/>
        <v>1</v>
      </c>
      <c r="S193" s="21">
        <f t="shared" si="13"/>
        <v>0</v>
      </c>
      <c r="T193" s="37" t="s">
        <v>159</v>
      </c>
      <c r="U193" s="21">
        <f t="shared" si="14"/>
        <v>0</v>
      </c>
      <c r="V193" s="37">
        <v>0.0</v>
      </c>
      <c r="W193" s="37">
        <v>0.0</v>
      </c>
      <c r="X193" s="37">
        <v>0.0</v>
      </c>
      <c r="Y193" s="36" t="s">
        <v>192</v>
      </c>
      <c r="Z193" s="21">
        <f t="shared" si="15"/>
        <v>0</v>
      </c>
      <c r="AA193" s="21">
        <f t="shared" si="16"/>
        <v>0</v>
      </c>
      <c r="AB193" s="21">
        <f t="shared" si="17"/>
        <v>0</v>
      </c>
      <c r="AC193" s="21">
        <f t="shared" si="18"/>
        <v>0</v>
      </c>
      <c r="AD193" s="21">
        <f t="shared" si="19"/>
        <v>1</v>
      </c>
      <c r="AE193" s="36" t="s">
        <v>31</v>
      </c>
      <c r="AF193" s="21">
        <f t="shared" si="20"/>
        <v>1</v>
      </c>
      <c r="AG193" s="21">
        <f t="shared" si="21"/>
        <v>0</v>
      </c>
      <c r="AH193" s="21">
        <f t="shared" si="22"/>
        <v>0</v>
      </c>
      <c r="AI193" s="21">
        <f t="shared" si="23"/>
        <v>0</v>
      </c>
      <c r="AJ193" s="27" t="s">
        <v>128</v>
      </c>
      <c r="AK193" s="21">
        <f t="shared" si="24"/>
        <v>1</v>
      </c>
      <c r="AL193" s="21">
        <f t="shared" si="25"/>
        <v>0</v>
      </c>
      <c r="AM193" s="21">
        <f t="shared" si="26"/>
        <v>0</v>
      </c>
      <c r="AN193" s="21">
        <f t="shared" si="27"/>
        <v>0</v>
      </c>
      <c r="AO193" s="27" t="s">
        <v>37</v>
      </c>
      <c r="AP193" s="21">
        <f t="shared" si="28"/>
        <v>1</v>
      </c>
      <c r="AQ193" s="21">
        <f t="shared" si="29"/>
        <v>0</v>
      </c>
      <c r="AR193" s="21">
        <f t="shared" si="30"/>
        <v>0</v>
      </c>
      <c r="AS193" s="21">
        <f t="shared" si="31"/>
        <v>0</v>
      </c>
      <c r="AT193" s="21">
        <f t="shared" si="32"/>
        <v>0</v>
      </c>
      <c r="AU193" s="21">
        <f t="shared" si="73"/>
        <v>0</v>
      </c>
      <c r="AV193" s="27" t="s">
        <v>130</v>
      </c>
      <c r="AW193" s="21">
        <f t="shared" si="33"/>
        <v>1</v>
      </c>
      <c r="AX193" s="21">
        <f t="shared" si="34"/>
        <v>0</v>
      </c>
      <c r="AY193" s="21">
        <f t="shared" si="35"/>
        <v>0</v>
      </c>
      <c r="AZ193" s="21">
        <f t="shared" si="36"/>
        <v>0</v>
      </c>
      <c r="BA193" s="27" t="s">
        <v>144</v>
      </c>
      <c r="BB193" s="21">
        <f t="shared" si="37"/>
        <v>0</v>
      </c>
      <c r="BC193" s="21">
        <f t="shared" si="38"/>
        <v>0</v>
      </c>
      <c r="BD193" s="21">
        <f t="shared" si="39"/>
        <v>0</v>
      </c>
      <c r="BE193" s="21">
        <f t="shared" si="40"/>
        <v>1</v>
      </c>
      <c r="BF193" s="27" t="s">
        <v>136</v>
      </c>
      <c r="BG193" s="21">
        <f t="shared" si="41"/>
        <v>0</v>
      </c>
      <c r="BH193" s="21">
        <f t="shared" si="42"/>
        <v>0</v>
      </c>
      <c r="BI193" s="21">
        <f t="shared" si="43"/>
        <v>1</v>
      </c>
      <c r="BJ193" s="27">
        <v>800.0</v>
      </c>
      <c r="BK193" s="21">
        <f t="shared" si="44"/>
        <v>1</v>
      </c>
      <c r="BL193" s="21">
        <f t="shared" si="45"/>
        <v>0</v>
      </c>
      <c r="BM193" s="21">
        <f t="shared" si="46"/>
        <v>0</v>
      </c>
      <c r="BN193" s="29" t="s">
        <v>132</v>
      </c>
      <c r="BO193" s="21">
        <f t="shared" si="47"/>
        <v>0</v>
      </c>
      <c r="BP193" s="21">
        <f t="shared" si="48"/>
        <v>0</v>
      </c>
      <c r="BQ193" s="21">
        <f t="shared" si="49"/>
        <v>1</v>
      </c>
      <c r="BR193" s="21">
        <f t="shared" si="50"/>
        <v>0</v>
      </c>
      <c r="BS193" s="21">
        <f t="shared" si="51"/>
        <v>0</v>
      </c>
      <c r="BT193" s="29">
        <v>0.0</v>
      </c>
      <c r="BU193" s="29">
        <v>0.0</v>
      </c>
      <c r="BV193" s="29">
        <v>0.0</v>
      </c>
      <c r="BW193" s="29">
        <v>1.0</v>
      </c>
      <c r="BX193" s="29">
        <v>0.0</v>
      </c>
      <c r="BY193" s="29">
        <v>0.0</v>
      </c>
      <c r="BZ193" s="29">
        <v>0.0</v>
      </c>
      <c r="CA193" s="29">
        <v>0.0</v>
      </c>
      <c r="CB193" s="29">
        <v>1.0</v>
      </c>
      <c r="CC193" s="27" t="s">
        <v>133</v>
      </c>
      <c r="CD193" s="21">
        <f t="shared" si="52"/>
        <v>0</v>
      </c>
      <c r="CE193" s="21">
        <f t="shared" si="53"/>
        <v>1</v>
      </c>
      <c r="CF193" s="21">
        <f t="shared" si="54"/>
        <v>0</v>
      </c>
      <c r="CG193" s="21">
        <f t="shared" si="55"/>
        <v>0</v>
      </c>
      <c r="CH193" s="21">
        <f t="shared" si="56"/>
        <v>0</v>
      </c>
      <c r="CI193" s="27" t="s">
        <v>134</v>
      </c>
      <c r="CJ193" s="21">
        <f t="shared" si="57"/>
        <v>0</v>
      </c>
      <c r="CK193" s="21">
        <f t="shared" si="58"/>
        <v>0</v>
      </c>
      <c r="CL193" s="21">
        <f t="shared" si="59"/>
        <v>0</v>
      </c>
      <c r="CM193" s="21">
        <f t="shared" si="60"/>
        <v>1</v>
      </c>
      <c r="CN193" s="27" t="s">
        <v>135</v>
      </c>
      <c r="CO193" s="21">
        <f t="shared" si="61"/>
        <v>1</v>
      </c>
      <c r="CP193" s="21">
        <f t="shared" si="62"/>
        <v>0</v>
      </c>
      <c r="CQ193" s="21">
        <f t="shared" si="63"/>
        <v>0</v>
      </c>
      <c r="CR193" s="21">
        <f t="shared" si="64"/>
        <v>0</v>
      </c>
      <c r="CS193" s="21">
        <f t="shared" si="65"/>
        <v>0</v>
      </c>
      <c r="CT193" s="27" t="s">
        <v>137</v>
      </c>
      <c r="CU193" s="29">
        <v>2.0</v>
      </c>
      <c r="CV193" s="27" t="s">
        <v>139</v>
      </c>
      <c r="CW193" s="29">
        <v>1.0</v>
      </c>
      <c r="CX193" s="16">
        <f t="shared" si="66"/>
        <v>8</v>
      </c>
      <c r="CY193" s="29">
        <v>2.0</v>
      </c>
      <c r="CZ193" s="31">
        <v>1.0</v>
      </c>
      <c r="DA193" s="41" t="s">
        <v>139</v>
      </c>
      <c r="DB193" s="41" t="s">
        <v>136</v>
      </c>
      <c r="DC193" s="27" t="s">
        <v>136</v>
      </c>
      <c r="DD193" s="16">
        <f t="shared" si="67"/>
        <v>13</v>
      </c>
      <c r="DE193" s="29">
        <v>1.0</v>
      </c>
      <c r="DF193" s="29">
        <v>2.0</v>
      </c>
      <c r="DG193" s="27" t="s">
        <v>139</v>
      </c>
      <c r="DH193" s="27" t="s">
        <v>139</v>
      </c>
      <c r="DI193" s="27" t="s">
        <v>140</v>
      </c>
      <c r="DJ193" s="27" t="s">
        <v>139</v>
      </c>
      <c r="DK193" s="16">
        <f t="shared" si="68"/>
        <v>10</v>
      </c>
      <c r="DL193" s="27" t="s">
        <v>138</v>
      </c>
      <c r="DM193" s="27" t="s">
        <v>136</v>
      </c>
      <c r="DN193" s="27" t="s">
        <v>136</v>
      </c>
      <c r="DO193" s="27" t="s">
        <v>136</v>
      </c>
      <c r="DP193" s="27" t="s">
        <v>139</v>
      </c>
      <c r="DQ193" s="16">
        <f t="shared" si="69"/>
        <v>19</v>
      </c>
      <c r="DR193" s="27" t="s">
        <v>136</v>
      </c>
      <c r="DS193" s="27" t="s">
        <v>136</v>
      </c>
      <c r="DT193" s="27" t="s">
        <v>136</v>
      </c>
      <c r="DU193" s="27" t="s">
        <v>138</v>
      </c>
      <c r="DV193" s="27" t="s">
        <v>138</v>
      </c>
      <c r="DW193" s="25">
        <f t="shared" si="70"/>
        <v>22</v>
      </c>
      <c r="DX193" s="29">
        <v>2.0</v>
      </c>
      <c r="DY193" s="27" t="s">
        <v>137</v>
      </c>
      <c r="DZ193" s="29">
        <v>1.0</v>
      </c>
      <c r="EA193" s="27" t="s">
        <v>140</v>
      </c>
      <c r="EB193" s="27" t="s">
        <v>137</v>
      </c>
      <c r="EC193" s="21">
        <f t="shared" si="88"/>
        <v>10</v>
      </c>
      <c r="ED193" s="16">
        <f t="shared" si="71"/>
        <v>82</v>
      </c>
    </row>
    <row r="194" ht="15.75" customHeight="1">
      <c r="A194" s="36" t="s">
        <v>125</v>
      </c>
      <c r="B194" s="16">
        <f t="shared" si="1"/>
        <v>1</v>
      </c>
      <c r="C194" s="17" t="s">
        <v>37</v>
      </c>
      <c r="D194" s="35">
        <v>43.0</v>
      </c>
      <c r="E194" s="16">
        <f t="shared" si="2"/>
        <v>0</v>
      </c>
      <c r="F194" s="16">
        <f t="shared" si="72"/>
        <v>0</v>
      </c>
      <c r="G194" s="16">
        <f t="shared" si="3"/>
        <v>1</v>
      </c>
      <c r="H194" s="16">
        <f t="shared" si="4"/>
        <v>0</v>
      </c>
      <c r="I194" s="35" t="s">
        <v>158</v>
      </c>
      <c r="J194" s="16">
        <f t="shared" si="5"/>
        <v>0</v>
      </c>
      <c r="K194" s="16">
        <f t="shared" si="6"/>
        <v>0</v>
      </c>
      <c r="L194" s="16">
        <f t="shared" si="7"/>
        <v>0</v>
      </c>
      <c r="M194" s="16">
        <f t="shared" si="8"/>
        <v>0</v>
      </c>
      <c r="N194" s="16">
        <f t="shared" si="9"/>
        <v>1</v>
      </c>
      <c r="O194" s="36">
        <v>40000.0</v>
      </c>
      <c r="P194" s="21">
        <f t="shared" si="10"/>
        <v>0</v>
      </c>
      <c r="Q194" s="21">
        <f t="shared" si="11"/>
        <v>0</v>
      </c>
      <c r="R194" s="21">
        <f t="shared" si="12"/>
        <v>1</v>
      </c>
      <c r="S194" s="21">
        <f t="shared" si="13"/>
        <v>0</v>
      </c>
      <c r="T194" s="37" t="s">
        <v>159</v>
      </c>
      <c r="U194" s="21">
        <f t="shared" si="14"/>
        <v>0</v>
      </c>
      <c r="V194" s="37">
        <v>0.0</v>
      </c>
      <c r="W194" s="37">
        <v>0.0</v>
      </c>
      <c r="X194" s="37">
        <v>0.0</v>
      </c>
      <c r="Y194" s="36" t="s">
        <v>192</v>
      </c>
      <c r="Z194" s="21">
        <f t="shared" si="15"/>
        <v>0</v>
      </c>
      <c r="AA194" s="21">
        <f t="shared" si="16"/>
        <v>0</v>
      </c>
      <c r="AB194" s="21">
        <f t="shared" si="17"/>
        <v>0</v>
      </c>
      <c r="AC194" s="21">
        <f t="shared" si="18"/>
        <v>0</v>
      </c>
      <c r="AD194" s="21">
        <f t="shared" si="19"/>
        <v>1</v>
      </c>
      <c r="AE194" s="36" t="s">
        <v>180</v>
      </c>
      <c r="AF194" s="21">
        <f t="shared" si="20"/>
        <v>0</v>
      </c>
      <c r="AG194" s="21">
        <f t="shared" si="21"/>
        <v>0</v>
      </c>
      <c r="AH194" s="21">
        <f t="shared" si="22"/>
        <v>1</v>
      </c>
      <c r="AI194" s="21">
        <f t="shared" si="23"/>
        <v>0</v>
      </c>
      <c r="AJ194" s="27" t="s">
        <v>129</v>
      </c>
      <c r="AK194" s="21">
        <f t="shared" si="24"/>
        <v>0</v>
      </c>
      <c r="AL194" s="21">
        <f t="shared" si="25"/>
        <v>1</v>
      </c>
      <c r="AM194" s="21">
        <f t="shared" si="26"/>
        <v>0</v>
      </c>
      <c r="AN194" s="21">
        <f t="shared" si="27"/>
        <v>0</v>
      </c>
      <c r="AO194" s="27" t="s">
        <v>38</v>
      </c>
      <c r="AP194" s="21">
        <f t="shared" si="28"/>
        <v>0</v>
      </c>
      <c r="AQ194" s="21">
        <f t="shared" si="29"/>
        <v>1</v>
      </c>
      <c r="AR194" s="21">
        <f t="shared" si="30"/>
        <v>0</v>
      </c>
      <c r="AS194" s="21">
        <f t="shared" si="31"/>
        <v>0</v>
      </c>
      <c r="AT194" s="21">
        <f t="shared" si="32"/>
        <v>0</v>
      </c>
      <c r="AU194" s="21">
        <f t="shared" si="73"/>
        <v>0</v>
      </c>
      <c r="AV194" s="27" t="s">
        <v>130</v>
      </c>
      <c r="AW194" s="21">
        <f t="shared" si="33"/>
        <v>1</v>
      </c>
      <c r="AX194" s="21">
        <f t="shared" si="34"/>
        <v>0</v>
      </c>
      <c r="AY194" s="21">
        <f t="shared" si="35"/>
        <v>0</v>
      </c>
      <c r="AZ194" s="21">
        <f t="shared" si="36"/>
        <v>0</v>
      </c>
      <c r="BA194" s="27" t="s">
        <v>175</v>
      </c>
      <c r="BB194" s="21">
        <f t="shared" si="37"/>
        <v>0</v>
      </c>
      <c r="BC194" s="21">
        <f t="shared" si="38"/>
        <v>0</v>
      </c>
      <c r="BD194" s="21">
        <f t="shared" si="39"/>
        <v>0</v>
      </c>
      <c r="BE194" s="21">
        <f t="shared" si="40"/>
        <v>1</v>
      </c>
      <c r="BF194" s="27" t="s">
        <v>138</v>
      </c>
      <c r="BG194" s="21">
        <f t="shared" si="41"/>
        <v>0</v>
      </c>
      <c r="BH194" s="21">
        <f t="shared" si="42"/>
        <v>0</v>
      </c>
      <c r="BI194" s="21">
        <f t="shared" si="43"/>
        <v>1</v>
      </c>
      <c r="BJ194" s="27" t="s">
        <v>145</v>
      </c>
      <c r="BK194" s="21">
        <f t="shared" si="44"/>
        <v>0</v>
      </c>
      <c r="BL194" s="21">
        <f t="shared" si="45"/>
        <v>0</v>
      </c>
      <c r="BM194" s="21">
        <f t="shared" si="46"/>
        <v>1</v>
      </c>
      <c r="BN194" s="29" t="s">
        <v>132</v>
      </c>
      <c r="BO194" s="21">
        <f t="shared" si="47"/>
        <v>0</v>
      </c>
      <c r="BP194" s="21">
        <f t="shared" si="48"/>
        <v>0</v>
      </c>
      <c r="BQ194" s="21">
        <f t="shared" si="49"/>
        <v>1</v>
      </c>
      <c r="BR194" s="21">
        <f t="shared" si="50"/>
        <v>0</v>
      </c>
      <c r="BS194" s="21">
        <f t="shared" si="51"/>
        <v>0</v>
      </c>
      <c r="BT194" s="29">
        <v>0.0</v>
      </c>
      <c r="BU194" s="29">
        <v>0.0</v>
      </c>
      <c r="BV194" s="29">
        <v>1.0</v>
      </c>
      <c r="BW194" s="29">
        <v>0.0</v>
      </c>
      <c r="BX194" s="29">
        <v>0.0</v>
      </c>
      <c r="BY194" s="29">
        <v>0.0</v>
      </c>
      <c r="BZ194" s="29">
        <v>0.0</v>
      </c>
      <c r="CA194" s="29">
        <v>0.0</v>
      </c>
      <c r="CB194" s="29">
        <v>0.0</v>
      </c>
      <c r="CC194" s="27" t="s">
        <v>133</v>
      </c>
      <c r="CD194" s="21">
        <f t="shared" si="52"/>
        <v>0</v>
      </c>
      <c r="CE194" s="21">
        <f t="shared" si="53"/>
        <v>1</v>
      </c>
      <c r="CF194" s="21">
        <f t="shared" si="54"/>
        <v>0</v>
      </c>
      <c r="CG194" s="21">
        <f t="shared" si="55"/>
        <v>0</v>
      </c>
      <c r="CH194" s="21">
        <f t="shared" si="56"/>
        <v>0</v>
      </c>
      <c r="CI194" s="27" t="s">
        <v>146</v>
      </c>
      <c r="CJ194" s="21">
        <f t="shared" si="57"/>
        <v>0</v>
      </c>
      <c r="CK194" s="21">
        <f t="shared" si="58"/>
        <v>0</v>
      </c>
      <c r="CL194" s="21">
        <f t="shared" si="59"/>
        <v>1</v>
      </c>
      <c r="CM194" s="21">
        <f t="shared" si="60"/>
        <v>0</v>
      </c>
      <c r="CN194" s="27" t="s">
        <v>147</v>
      </c>
      <c r="CO194" s="21">
        <f t="shared" si="61"/>
        <v>0</v>
      </c>
      <c r="CP194" s="21">
        <f t="shared" si="62"/>
        <v>0</v>
      </c>
      <c r="CQ194" s="21">
        <f t="shared" si="63"/>
        <v>0</v>
      </c>
      <c r="CR194" s="21">
        <f t="shared" si="64"/>
        <v>0</v>
      </c>
      <c r="CS194" s="21">
        <f t="shared" si="65"/>
        <v>1</v>
      </c>
      <c r="CT194" s="27" t="s">
        <v>139</v>
      </c>
      <c r="CU194" s="27" t="s">
        <v>139</v>
      </c>
      <c r="CV194" s="27" t="s">
        <v>136</v>
      </c>
      <c r="CW194" s="27" t="s">
        <v>139</v>
      </c>
      <c r="CX194" s="16">
        <f t="shared" si="66"/>
        <v>10</v>
      </c>
      <c r="CY194" s="29">
        <v>1.0</v>
      </c>
      <c r="CZ194" s="41" t="s">
        <v>139</v>
      </c>
      <c r="DA194" s="31">
        <v>2.0</v>
      </c>
      <c r="DB194" s="41" t="s">
        <v>139</v>
      </c>
      <c r="DC194" s="27" t="s">
        <v>139</v>
      </c>
      <c r="DD194" s="16">
        <f t="shared" si="67"/>
        <v>9</v>
      </c>
      <c r="DE194" s="27" t="s">
        <v>140</v>
      </c>
      <c r="DF194" s="29">
        <v>1.0</v>
      </c>
      <c r="DG194" s="27" t="s">
        <v>139</v>
      </c>
      <c r="DH194" s="29">
        <v>3.0</v>
      </c>
      <c r="DI194" s="27" t="s">
        <v>136</v>
      </c>
      <c r="DJ194" s="29">
        <v>1.0</v>
      </c>
      <c r="DK194" s="16">
        <f t="shared" si="68"/>
        <v>12</v>
      </c>
      <c r="DL194" s="27" t="s">
        <v>138</v>
      </c>
      <c r="DM194" s="29">
        <v>3.0</v>
      </c>
      <c r="DN194" s="27" t="s">
        <v>136</v>
      </c>
      <c r="DO194" s="27" t="s">
        <v>138</v>
      </c>
      <c r="DP194" s="27" t="s">
        <v>136</v>
      </c>
      <c r="DQ194" s="16">
        <f t="shared" si="69"/>
        <v>21</v>
      </c>
      <c r="DR194" s="27" t="s">
        <v>136</v>
      </c>
      <c r="DS194" s="29">
        <v>5.0</v>
      </c>
      <c r="DT194" s="27" t="s">
        <v>136</v>
      </c>
      <c r="DU194" s="29">
        <v>5.0</v>
      </c>
      <c r="DV194" s="27" t="s">
        <v>138</v>
      </c>
      <c r="DW194" s="25">
        <f t="shared" si="70"/>
        <v>23</v>
      </c>
      <c r="DX194" s="29">
        <v>1.0</v>
      </c>
      <c r="DY194" s="29">
        <v>2.0</v>
      </c>
      <c r="DZ194" s="27" t="s">
        <v>137</v>
      </c>
      <c r="EA194" s="29">
        <v>3.0</v>
      </c>
      <c r="EB194" s="27" t="s">
        <v>136</v>
      </c>
      <c r="EC194" s="21">
        <f t="shared" si="88"/>
        <v>13</v>
      </c>
      <c r="ED194" s="16">
        <f t="shared" si="71"/>
        <v>88</v>
      </c>
    </row>
    <row r="195" ht="15.75" customHeight="1">
      <c r="A195" s="36" t="s">
        <v>125</v>
      </c>
      <c r="B195" s="16">
        <f t="shared" si="1"/>
        <v>1</v>
      </c>
      <c r="C195" s="17" t="s">
        <v>37</v>
      </c>
      <c r="D195" s="35">
        <v>51.0</v>
      </c>
      <c r="E195" s="16">
        <f t="shared" si="2"/>
        <v>0</v>
      </c>
      <c r="F195" s="16">
        <f t="shared" si="72"/>
        <v>0</v>
      </c>
      <c r="G195" s="16">
        <f t="shared" si="3"/>
        <v>1</v>
      </c>
      <c r="H195" s="16">
        <f t="shared" si="4"/>
        <v>0</v>
      </c>
      <c r="I195" s="35" t="s">
        <v>158</v>
      </c>
      <c r="J195" s="16">
        <f t="shared" si="5"/>
        <v>0</v>
      </c>
      <c r="K195" s="16">
        <f t="shared" si="6"/>
        <v>0</v>
      </c>
      <c r="L195" s="16">
        <f t="shared" si="7"/>
        <v>0</v>
      </c>
      <c r="M195" s="16">
        <f t="shared" si="8"/>
        <v>0</v>
      </c>
      <c r="N195" s="16">
        <f t="shared" si="9"/>
        <v>1</v>
      </c>
      <c r="O195" s="36">
        <v>55000.0</v>
      </c>
      <c r="P195" s="21">
        <f t="shared" si="10"/>
        <v>0</v>
      </c>
      <c r="Q195" s="21">
        <f t="shared" si="11"/>
        <v>0</v>
      </c>
      <c r="R195" s="21">
        <f t="shared" si="12"/>
        <v>0</v>
      </c>
      <c r="S195" s="21">
        <f t="shared" si="13"/>
        <v>1</v>
      </c>
      <c r="T195" s="37" t="s">
        <v>159</v>
      </c>
      <c r="U195" s="21">
        <f t="shared" si="14"/>
        <v>0</v>
      </c>
      <c r="V195" s="37">
        <v>0.0</v>
      </c>
      <c r="W195" s="37">
        <v>0.0</v>
      </c>
      <c r="X195" s="37">
        <v>0.0</v>
      </c>
      <c r="Y195" s="36" t="s">
        <v>192</v>
      </c>
      <c r="Z195" s="21">
        <f t="shared" si="15"/>
        <v>0</v>
      </c>
      <c r="AA195" s="21">
        <f t="shared" si="16"/>
        <v>0</v>
      </c>
      <c r="AB195" s="21">
        <f t="shared" si="17"/>
        <v>0</v>
      </c>
      <c r="AC195" s="21">
        <f t="shared" si="18"/>
        <v>0</v>
      </c>
      <c r="AD195" s="21">
        <f t="shared" si="19"/>
        <v>1</v>
      </c>
      <c r="AE195" s="36" t="s">
        <v>31</v>
      </c>
      <c r="AF195" s="21">
        <f t="shared" si="20"/>
        <v>1</v>
      </c>
      <c r="AG195" s="21">
        <f t="shared" si="21"/>
        <v>0</v>
      </c>
      <c r="AH195" s="21">
        <f t="shared" si="22"/>
        <v>0</v>
      </c>
      <c r="AI195" s="21">
        <f t="shared" si="23"/>
        <v>0</v>
      </c>
      <c r="AJ195" s="27" t="s">
        <v>162</v>
      </c>
      <c r="AK195" s="21">
        <f t="shared" si="24"/>
        <v>0</v>
      </c>
      <c r="AL195" s="21">
        <f t="shared" si="25"/>
        <v>0</v>
      </c>
      <c r="AM195" s="21">
        <f t="shared" si="26"/>
        <v>0</v>
      </c>
      <c r="AN195" s="21">
        <f t="shared" si="27"/>
        <v>1</v>
      </c>
      <c r="AO195" s="27" t="s">
        <v>39</v>
      </c>
      <c r="AP195" s="21">
        <f t="shared" si="28"/>
        <v>0</v>
      </c>
      <c r="AQ195" s="21">
        <f t="shared" si="29"/>
        <v>0</v>
      </c>
      <c r="AR195" s="21">
        <f t="shared" si="30"/>
        <v>1</v>
      </c>
      <c r="AS195" s="21">
        <f t="shared" si="31"/>
        <v>0</v>
      </c>
      <c r="AT195" s="21">
        <f t="shared" si="32"/>
        <v>0</v>
      </c>
      <c r="AU195" s="21">
        <f t="shared" si="73"/>
        <v>0</v>
      </c>
      <c r="AV195" s="27" t="s">
        <v>45</v>
      </c>
      <c r="AW195" s="21">
        <f t="shared" si="33"/>
        <v>0</v>
      </c>
      <c r="AX195" s="21">
        <f t="shared" si="34"/>
        <v>0</v>
      </c>
      <c r="AY195" s="21">
        <f t="shared" si="35"/>
        <v>1</v>
      </c>
      <c r="AZ195" s="21">
        <f t="shared" si="36"/>
        <v>0</v>
      </c>
      <c r="BA195" s="27" t="s">
        <v>182</v>
      </c>
      <c r="BB195" s="21">
        <f t="shared" si="37"/>
        <v>0</v>
      </c>
      <c r="BC195" s="21">
        <f t="shared" si="38"/>
        <v>0</v>
      </c>
      <c r="BD195" s="21">
        <f t="shared" si="39"/>
        <v>1</v>
      </c>
      <c r="BE195" s="21">
        <f t="shared" si="40"/>
        <v>0</v>
      </c>
      <c r="BF195" s="27" t="s">
        <v>138</v>
      </c>
      <c r="BG195" s="21">
        <f t="shared" si="41"/>
        <v>0</v>
      </c>
      <c r="BH195" s="21">
        <f t="shared" si="42"/>
        <v>0</v>
      </c>
      <c r="BI195" s="21">
        <f t="shared" si="43"/>
        <v>1</v>
      </c>
      <c r="BJ195" s="29">
        <v>800.0</v>
      </c>
      <c r="BK195" s="21">
        <f t="shared" si="44"/>
        <v>1</v>
      </c>
      <c r="BL195" s="21">
        <f t="shared" si="45"/>
        <v>0</v>
      </c>
      <c r="BM195" s="21">
        <f t="shared" si="46"/>
        <v>0</v>
      </c>
      <c r="BN195" s="27" t="s">
        <v>151</v>
      </c>
      <c r="BO195" s="21">
        <f t="shared" si="47"/>
        <v>0</v>
      </c>
      <c r="BP195" s="21">
        <f t="shared" si="48"/>
        <v>1</v>
      </c>
      <c r="BQ195" s="21">
        <f t="shared" si="49"/>
        <v>0</v>
      </c>
      <c r="BR195" s="21">
        <f t="shared" si="50"/>
        <v>0</v>
      </c>
      <c r="BS195" s="21">
        <f t="shared" si="51"/>
        <v>0</v>
      </c>
      <c r="BT195" s="29">
        <v>0.0</v>
      </c>
      <c r="BU195" s="29">
        <v>1.0</v>
      </c>
      <c r="BV195" s="29">
        <v>0.0</v>
      </c>
      <c r="BW195" s="29">
        <v>1.0</v>
      </c>
      <c r="BX195" s="29">
        <v>0.0</v>
      </c>
      <c r="BY195" s="29">
        <v>1.0</v>
      </c>
      <c r="BZ195" s="29">
        <v>1.0</v>
      </c>
      <c r="CA195" s="29">
        <v>1.0</v>
      </c>
      <c r="CB195" s="29">
        <v>1.0</v>
      </c>
      <c r="CC195" s="27" t="s">
        <v>133</v>
      </c>
      <c r="CD195" s="21">
        <f t="shared" si="52"/>
        <v>0</v>
      </c>
      <c r="CE195" s="21">
        <f t="shared" si="53"/>
        <v>1</v>
      </c>
      <c r="CF195" s="21">
        <f t="shared" si="54"/>
        <v>0</v>
      </c>
      <c r="CG195" s="21">
        <f t="shared" si="55"/>
        <v>0</v>
      </c>
      <c r="CH195" s="21">
        <f t="shared" si="56"/>
        <v>0</v>
      </c>
      <c r="CI195" s="27" t="s">
        <v>152</v>
      </c>
      <c r="CJ195" s="21">
        <f t="shared" si="57"/>
        <v>0</v>
      </c>
      <c r="CK195" s="21">
        <f t="shared" si="58"/>
        <v>0</v>
      </c>
      <c r="CL195" s="21">
        <f t="shared" si="59"/>
        <v>0</v>
      </c>
      <c r="CM195" s="21">
        <f t="shared" si="60"/>
        <v>1</v>
      </c>
      <c r="CN195" s="27" t="s">
        <v>135</v>
      </c>
      <c r="CO195" s="21">
        <f t="shared" si="61"/>
        <v>1</v>
      </c>
      <c r="CP195" s="21">
        <f t="shared" si="62"/>
        <v>0</v>
      </c>
      <c r="CQ195" s="21">
        <f t="shared" si="63"/>
        <v>0</v>
      </c>
      <c r="CR195" s="21">
        <f t="shared" si="64"/>
        <v>0</v>
      </c>
      <c r="CS195" s="21">
        <f t="shared" si="65"/>
        <v>0</v>
      </c>
      <c r="CT195" s="27" t="s">
        <v>136</v>
      </c>
      <c r="CU195" s="27" t="s">
        <v>137</v>
      </c>
      <c r="CV195" s="27" t="s">
        <v>139</v>
      </c>
      <c r="CW195" s="29">
        <v>2.0</v>
      </c>
      <c r="CX195" s="16">
        <f t="shared" si="66"/>
        <v>11</v>
      </c>
      <c r="CY195" s="27" t="s">
        <v>136</v>
      </c>
      <c r="CZ195" s="41" t="s">
        <v>137</v>
      </c>
      <c r="DA195" s="41" t="s">
        <v>139</v>
      </c>
      <c r="DB195" s="31">
        <v>2.0</v>
      </c>
      <c r="DC195" s="29">
        <v>2.0</v>
      </c>
      <c r="DD195" s="16">
        <f t="shared" si="67"/>
        <v>13</v>
      </c>
      <c r="DE195" s="29">
        <v>1.0</v>
      </c>
      <c r="DF195" s="27" t="s">
        <v>139</v>
      </c>
      <c r="DG195" s="27" t="s">
        <v>139</v>
      </c>
      <c r="DH195" s="27" t="s">
        <v>139</v>
      </c>
      <c r="DI195" s="29">
        <v>1.0</v>
      </c>
      <c r="DJ195" s="27" t="s">
        <v>139</v>
      </c>
      <c r="DK195" s="16">
        <f t="shared" si="68"/>
        <v>10</v>
      </c>
      <c r="DL195" s="27" t="s">
        <v>138</v>
      </c>
      <c r="DM195" s="27" t="s">
        <v>138</v>
      </c>
      <c r="DN195" s="27" t="s">
        <v>136</v>
      </c>
      <c r="DO195" s="27" t="s">
        <v>136</v>
      </c>
      <c r="DP195" s="27" t="s">
        <v>140</v>
      </c>
      <c r="DQ195" s="16">
        <f t="shared" si="69"/>
        <v>19</v>
      </c>
      <c r="DR195" s="27" t="s">
        <v>136</v>
      </c>
      <c r="DS195" s="27" t="s">
        <v>138</v>
      </c>
      <c r="DT195" s="27" t="s">
        <v>136</v>
      </c>
      <c r="DU195" s="27" t="s">
        <v>136</v>
      </c>
      <c r="DV195" s="27" t="s">
        <v>138</v>
      </c>
      <c r="DW195" s="25">
        <f t="shared" si="70"/>
        <v>22</v>
      </c>
      <c r="DX195" s="29">
        <v>3.0</v>
      </c>
      <c r="DY195" s="27" t="s">
        <v>139</v>
      </c>
      <c r="DZ195" s="27" t="s">
        <v>139</v>
      </c>
      <c r="EA195" s="27" t="s">
        <v>139</v>
      </c>
      <c r="EB195" s="27" t="s">
        <v>140</v>
      </c>
      <c r="EC195" s="21">
        <f t="shared" si="88"/>
        <v>10</v>
      </c>
      <c r="ED195" s="16">
        <f t="shared" si="71"/>
        <v>85</v>
      </c>
    </row>
    <row r="196" ht="15.75" customHeight="1">
      <c r="A196" s="36" t="s">
        <v>125</v>
      </c>
      <c r="B196" s="16">
        <f t="shared" si="1"/>
        <v>1</v>
      </c>
      <c r="C196" s="17" t="s">
        <v>37</v>
      </c>
      <c r="D196" s="35">
        <v>37.0</v>
      </c>
      <c r="E196" s="16">
        <f t="shared" si="2"/>
        <v>0</v>
      </c>
      <c r="F196" s="16">
        <f t="shared" si="72"/>
        <v>1</v>
      </c>
      <c r="G196" s="16">
        <f t="shared" si="3"/>
        <v>0</v>
      </c>
      <c r="H196" s="16">
        <f t="shared" si="4"/>
        <v>0</v>
      </c>
      <c r="I196" s="35" t="s">
        <v>158</v>
      </c>
      <c r="J196" s="16">
        <f t="shared" si="5"/>
        <v>0</v>
      </c>
      <c r="K196" s="16">
        <f t="shared" si="6"/>
        <v>0</v>
      </c>
      <c r="L196" s="16">
        <f t="shared" si="7"/>
        <v>0</v>
      </c>
      <c r="M196" s="16">
        <f t="shared" si="8"/>
        <v>0</v>
      </c>
      <c r="N196" s="16">
        <f t="shared" si="9"/>
        <v>1</v>
      </c>
      <c r="O196" s="36">
        <v>20000.0</v>
      </c>
      <c r="P196" s="21">
        <f t="shared" si="10"/>
        <v>0</v>
      </c>
      <c r="Q196" s="21">
        <f t="shared" si="11"/>
        <v>1</v>
      </c>
      <c r="R196" s="21">
        <f t="shared" si="12"/>
        <v>0</v>
      </c>
      <c r="S196" s="21">
        <f t="shared" si="13"/>
        <v>0</v>
      </c>
      <c r="T196" s="37" t="s">
        <v>159</v>
      </c>
      <c r="U196" s="21">
        <f t="shared" si="14"/>
        <v>0</v>
      </c>
      <c r="V196" s="37">
        <v>0.0</v>
      </c>
      <c r="W196" s="37">
        <v>0.0</v>
      </c>
      <c r="X196" s="37">
        <v>0.0</v>
      </c>
      <c r="Y196" s="36" t="s">
        <v>192</v>
      </c>
      <c r="Z196" s="21">
        <f t="shared" si="15"/>
        <v>0</v>
      </c>
      <c r="AA196" s="21">
        <f t="shared" si="16"/>
        <v>0</v>
      </c>
      <c r="AB196" s="21">
        <f t="shared" si="17"/>
        <v>0</v>
      </c>
      <c r="AC196" s="21">
        <f t="shared" si="18"/>
        <v>0</v>
      </c>
      <c r="AD196" s="21">
        <f t="shared" si="19"/>
        <v>1</v>
      </c>
      <c r="AE196" s="36" t="s">
        <v>31</v>
      </c>
      <c r="AF196" s="21">
        <f t="shared" si="20"/>
        <v>1</v>
      </c>
      <c r="AG196" s="21">
        <f t="shared" si="21"/>
        <v>0</v>
      </c>
      <c r="AH196" s="21">
        <f t="shared" si="22"/>
        <v>0</v>
      </c>
      <c r="AI196" s="21">
        <f t="shared" si="23"/>
        <v>0</v>
      </c>
      <c r="AJ196" s="27" t="s">
        <v>128</v>
      </c>
      <c r="AK196" s="21">
        <f t="shared" si="24"/>
        <v>1</v>
      </c>
      <c r="AL196" s="21">
        <f t="shared" si="25"/>
        <v>0</v>
      </c>
      <c r="AM196" s="21">
        <f t="shared" si="26"/>
        <v>0</v>
      </c>
      <c r="AN196" s="21">
        <f t="shared" si="27"/>
        <v>0</v>
      </c>
      <c r="AO196" s="27" t="s">
        <v>172</v>
      </c>
      <c r="AP196" s="21">
        <f t="shared" si="28"/>
        <v>0</v>
      </c>
      <c r="AQ196" s="21">
        <f t="shared" si="29"/>
        <v>0</v>
      </c>
      <c r="AR196" s="21">
        <f t="shared" si="30"/>
        <v>0</v>
      </c>
      <c r="AS196" s="21">
        <f t="shared" si="31"/>
        <v>0</v>
      </c>
      <c r="AT196" s="21">
        <f t="shared" si="32"/>
        <v>0</v>
      </c>
      <c r="AU196" s="21">
        <f t="shared" si="73"/>
        <v>1</v>
      </c>
      <c r="AV196" s="27" t="s">
        <v>45</v>
      </c>
      <c r="AW196" s="21">
        <f t="shared" si="33"/>
        <v>0</v>
      </c>
      <c r="AX196" s="21">
        <f t="shared" si="34"/>
        <v>0</v>
      </c>
      <c r="AY196" s="21">
        <f t="shared" si="35"/>
        <v>1</v>
      </c>
      <c r="AZ196" s="21">
        <f t="shared" si="36"/>
        <v>0</v>
      </c>
      <c r="BA196" s="27" t="s">
        <v>131</v>
      </c>
      <c r="BB196" s="21">
        <f t="shared" si="37"/>
        <v>1</v>
      </c>
      <c r="BC196" s="21">
        <f t="shared" si="38"/>
        <v>0</v>
      </c>
      <c r="BD196" s="21">
        <f t="shared" si="39"/>
        <v>0</v>
      </c>
      <c r="BE196" s="21">
        <f t="shared" si="40"/>
        <v>0</v>
      </c>
      <c r="BF196" s="27" t="s">
        <v>137</v>
      </c>
      <c r="BG196" s="21">
        <f t="shared" si="41"/>
        <v>0</v>
      </c>
      <c r="BH196" s="21">
        <f t="shared" si="42"/>
        <v>0</v>
      </c>
      <c r="BI196" s="21">
        <f t="shared" si="43"/>
        <v>1</v>
      </c>
      <c r="BJ196" s="29">
        <v>1500.0</v>
      </c>
      <c r="BK196" s="21">
        <f t="shared" si="44"/>
        <v>0</v>
      </c>
      <c r="BL196" s="21">
        <f t="shared" si="45"/>
        <v>1</v>
      </c>
      <c r="BM196" s="21">
        <f t="shared" si="46"/>
        <v>0</v>
      </c>
      <c r="BN196" s="29" t="s">
        <v>156</v>
      </c>
      <c r="BO196" s="21">
        <f t="shared" si="47"/>
        <v>0</v>
      </c>
      <c r="BP196" s="21">
        <f t="shared" si="48"/>
        <v>0</v>
      </c>
      <c r="BQ196" s="21">
        <f t="shared" si="49"/>
        <v>0</v>
      </c>
      <c r="BR196" s="21">
        <f t="shared" si="50"/>
        <v>1</v>
      </c>
      <c r="BS196" s="21">
        <f t="shared" si="51"/>
        <v>0</v>
      </c>
      <c r="BT196" s="29">
        <v>0.0</v>
      </c>
      <c r="BU196" s="29">
        <v>0.0</v>
      </c>
      <c r="BV196" s="29">
        <v>1.0</v>
      </c>
      <c r="BW196" s="29">
        <v>0.0</v>
      </c>
      <c r="BX196" s="29">
        <v>0.0</v>
      </c>
      <c r="BY196" s="29">
        <v>0.0</v>
      </c>
      <c r="BZ196" s="29">
        <v>1.0</v>
      </c>
      <c r="CA196" s="29">
        <v>0.0</v>
      </c>
      <c r="CB196" s="29">
        <v>1.0</v>
      </c>
      <c r="CC196" s="27" t="s">
        <v>133</v>
      </c>
      <c r="CD196" s="21">
        <f t="shared" si="52"/>
        <v>0</v>
      </c>
      <c r="CE196" s="21">
        <f t="shared" si="53"/>
        <v>1</v>
      </c>
      <c r="CF196" s="21">
        <f t="shared" si="54"/>
        <v>0</v>
      </c>
      <c r="CG196" s="21">
        <f t="shared" si="55"/>
        <v>0</v>
      </c>
      <c r="CH196" s="21">
        <f t="shared" si="56"/>
        <v>0</v>
      </c>
      <c r="CI196" s="27" t="s">
        <v>157</v>
      </c>
      <c r="CJ196" s="21">
        <f t="shared" si="57"/>
        <v>0</v>
      </c>
      <c r="CK196" s="21">
        <f t="shared" si="58"/>
        <v>1</v>
      </c>
      <c r="CL196" s="21">
        <f t="shared" si="59"/>
        <v>0</v>
      </c>
      <c r="CM196" s="21">
        <f t="shared" si="60"/>
        <v>0</v>
      </c>
      <c r="CN196" s="27" t="s">
        <v>135</v>
      </c>
      <c r="CO196" s="21">
        <f t="shared" si="61"/>
        <v>1</v>
      </c>
      <c r="CP196" s="21">
        <f t="shared" si="62"/>
        <v>0</v>
      </c>
      <c r="CQ196" s="21">
        <f t="shared" si="63"/>
        <v>0</v>
      </c>
      <c r="CR196" s="21">
        <f t="shared" si="64"/>
        <v>0</v>
      </c>
      <c r="CS196" s="21">
        <f t="shared" si="65"/>
        <v>0</v>
      </c>
      <c r="CT196" s="27" t="s">
        <v>139</v>
      </c>
      <c r="CU196" s="29">
        <v>1.0</v>
      </c>
      <c r="CV196" s="27" t="s">
        <v>139</v>
      </c>
      <c r="CW196" s="29">
        <v>3.0</v>
      </c>
      <c r="CX196" s="16">
        <f t="shared" si="66"/>
        <v>8</v>
      </c>
      <c r="CY196" s="29">
        <v>3.0</v>
      </c>
      <c r="CZ196" s="41" t="s">
        <v>138</v>
      </c>
      <c r="DA196" s="41" t="s">
        <v>139</v>
      </c>
      <c r="DB196" s="41" t="s">
        <v>136</v>
      </c>
      <c r="DC196" s="27" t="s">
        <v>137</v>
      </c>
      <c r="DD196" s="16">
        <f t="shared" si="67"/>
        <v>17</v>
      </c>
      <c r="DE196" s="29">
        <v>4.0</v>
      </c>
      <c r="DF196" s="27" t="s">
        <v>139</v>
      </c>
      <c r="DG196" s="27" t="s">
        <v>136</v>
      </c>
      <c r="DH196" s="27" t="s">
        <v>139</v>
      </c>
      <c r="DI196" s="27" t="s">
        <v>137</v>
      </c>
      <c r="DJ196" s="27">
        <v>4.0</v>
      </c>
      <c r="DK196" s="16">
        <f t="shared" si="68"/>
        <v>19</v>
      </c>
      <c r="DL196" s="27" t="s">
        <v>136</v>
      </c>
      <c r="DM196" s="27" t="s">
        <v>136</v>
      </c>
      <c r="DN196" s="27" t="s">
        <v>138</v>
      </c>
      <c r="DO196" s="27" t="s">
        <v>137</v>
      </c>
      <c r="DP196" s="27" t="s">
        <v>136</v>
      </c>
      <c r="DQ196" s="16">
        <f t="shared" si="69"/>
        <v>20</v>
      </c>
      <c r="DR196" s="27" t="s">
        <v>137</v>
      </c>
      <c r="DS196" s="27" t="s">
        <v>139</v>
      </c>
      <c r="DT196" s="27" t="s">
        <v>139</v>
      </c>
      <c r="DU196" s="27" t="s">
        <v>140</v>
      </c>
      <c r="DV196" s="27" t="s">
        <v>136</v>
      </c>
      <c r="DW196" s="25">
        <f t="shared" si="70"/>
        <v>12</v>
      </c>
      <c r="DX196" s="27" t="s">
        <v>136</v>
      </c>
      <c r="DY196" s="27" t="s">
        <v>138</v>
      </c>
      <c r="DZ196" s="27" t="s">
        <v>139</v>
      </c>
      <c r="EA196" s="27" t="s">
        <v>138</v>
      </c>
      <c r="EB196" s="27" t="s">
        <v>136</v>
      </c>
      <c r="EC196" s="21">
        <f t="shared" si="88"/>
        <v>20</v>
      </c>
      <c r="ED196" s="16">
        <f t="shared" si="71"/>
        <v>96</v>
      </c>
    </row>
    <row r="197" ht="15.75" customHeight="1">
      <c r="A197" s="36" t="s">
        <v>125</v>
      </c>
      <c r="B197" s="16">
        <f t="shared" si="1"/>
        <v>1</v>
      </c>
      <c r="C197" s="17" t="s">
        <v>37</v>
      </c>
      <c r="D197" s="35">
        <v>40.0</v>
      </c>
      <c r="E197" s="16">
        <f t="shared" si="2"/>
        <v>0</v>
      </c>
      <c r="F197" s="16">
        <f t="shared" si="72"/>
        <v>0</v>
      </c>
      <c r="G197" s="16">
        <f t="shared" si="3"/>
        <v>1</v>
      </c>
      <c r="H197" s="16">
        <f t="shared" si="4"/>
        <v>0</v>
      </c>
      <c r="I197" s="35" t="s">
        <v>158</v>
      </c>
      <c r="J197" s="16">
        <f t="shared" si="5"/>
        <v>0</v>
      </c>
      <c r="K197" s="16">
        <f t="shared" si="6"/>
        <v>0</v>
      </c>
      <c r="L197" s="16">
        <f t="shared" si="7"/>
        <v>0</v>
      </c>
      <c r="M197" s="16">
        <f t="shared" si="8"/>
        <v>0</v>
      </c>
      <c r="N197" s="16">
        <f t="shared" si="9"/>
        <v>1</v>
      </c>
      <c r="O197" s="36">
        <v>26000.0</v>
      </c>
      <c r="P197" s="21">
        <f t="shared" si="10"/>
        <v>0</v>
      </c>
      <c r="Q197" s="21">
        <f t="shared" si="11"/>
        <v>0</v>
      </c>
      <c r="R197" s="21">
        <f t="shared" si="12"/>
        <v>1</v>
      </c>
      <c r="S197" s="21">
        <f t="shared" si="13"/>
        <v>0</v>
      </c>
      <c r="T197" s="37" t="s">
        <v>159</v>
      </c>
      <c r="U197" s="21">
        <f t="shared" si="14"/>
        <v>0</v>
      </c>
      <c r="V197" s="37">
        <v>0.0</v>
      </c>
      <c r="W197" s="37">
        <v>0.0</v>
      </c>
      <c r="X197" s="37">
        <v>0.0</v>
      </c>
      <c r="Y197" s="36" t="s">
        <v>192</v>
      </c>
      <c r="Z197" s="21">
        <f t="shared" si="15"/>
        <v>0</v>
      </c>
      <c r="AA197" s="21">
        <f t="shared" si="16"/>
        <v>0</v>
      </c>
      <c r="AB197" s="21">
        <f t="shared" si="17"/>
        <v>0</v>
      </c>
      <c r="AC197" s="21">
        <f t="shared" si="18"/>
        <v>0</v>
      </c>
      <c r="AD197" s="21">
        <f t="shared" si="19"/>
        <v>1</v>
      </c>
      <c r="AE197" s="36" t="s">
        <v>32</v>
      </c>
      <c r="AF197" s="21">
        <f t="shared" si="20"/>
        <v>0</v>
      </c>
      <c r="AG197" s="21">
        <f t="shared" si="21"/>
        <v>1</v>
      </c>
      <c r="AH197" s="21">
        <f t="shared" si="22"/>
        <v>0</v>
      </c>
      <c r="AI197" s="21">
        <f t="shared" si="23"/>
        <v>0</v>
      </c>
      <c r="AJ197" s="27" t="s">
        <v>129</v>
      </c>
      <c r="AK197" s="21">
        <f t="shared" si="24"/>
        <v>0</v>
      </c>
      <c r="AL197" s="21">
        <f t="shared" si="25"/>
        <v>1</v>
      </c>
      <c r="AM197" s="21">
        <f t="shared" si="26"/>
        <v>0</v>
      </c>
      <c r="AN197" s="21">
        <f t="shared" si="27"/>
        <v>0</v>
      </c>
      <c r="AO197" s="27" t="s">
        <v>37</v>
      </c>
      <c r="AP197" s="21">
        <f t="shared" si="28"/>
        <v>1</v>
      </c>
      <c r="AQ197" s="21">
        <f t="shared" si="29"/>
        <v>0</v>
      </c>
      <c r="AR197" s="21">
        <f t="shared" si="30"/>
        <v>0</v>
      </c>
      <c r="AS197" s="21">
        <f t="shared" si="31"/>
        <v>0</v>
      </c>
      <c r="AT197" s="21">
        <f t="shared" si="32"/>
        <v>0</v>
      </c>
      <c r="AU197" s="21">
        <f t="shared" si="73"/>
        <v>0</v>
      </c>
      <c r="AV197" s="27" t="s">
        <v>130</v>
      </c>
      <c r="AW197" s="21">
        <f t="shared" si="33"/>
        <v>1</v>
      </c>
      <c r="AX197" s="21">
        <f t="shared" si="34"/>
        <v>0</v>
      </c>
      <c r="AY197" s="21">
        <f t="shared" si="35"/>
        <v>0</v>
      </c>
      <c r="AZ197" s="21">
        <f t="shared" si="36"/>
        <v>0</v>
      </c>
      <c r="BA197" s="38" t="s">
        <v>188</v>
      </c>
      <c r="BB197" s="21">
        <f t="shared" si="37"/>
        <v>0</v>
      </c>
      <c r="BC197" s="21">
        <f t="shared" si="38"/>
        <v>0</v>
      </c>
      <c r="BD197" s="21">
        <f t="shared" si="39"/>
        <v>0</v>
      </c>
      <c r="BE197" s="21">
        <f t="shared" si="40"/>
        <v>1</v>
      </c>
      <c r="BF197" s="27" t="s">
        <v>150</v>
      </c>
      <c r="BG197" s="21">
        <f t="shared" si="41"/>
        <v>0</v>
      </c>
      <c r="BH197" s="21">
        <f t="shared" si="42"/>
        <v>0</v>
      </c>
      <c r="BI197" s="21">
        <f t="shared" si="43"/>
        <v>1</v>
      </c>
      <c r="BJ197" s="29">
        <v>1500.0</v>
      </c>
      <c r="BK197" s="21">
        <f t="shared" si="44"/>
        <v>0</v>
      </c>
      <c r="BL197" s="21">
        <f t="shared" si="45"/>
        <v>1</v>
      </c>
      <c r="BM197" s="21">
        <f t="shared" si="46"/>
        <v>0</v>
      </c>
      <c r="BN197" s="29" t="s">
        <v>132</v>
      </c>
      <c r="BO197" s="21">
        <f t="shared" si="47"/>
        <v>0</v>
      </c>
      <c r="BP197" s="21">
        <f t="shared" si="48"/>
        <v>0</v>
      </c>
      <c r="BQ197" s="21">
        <f t="shared" si="49"/>
        <v>1</v>
      </c>
      <c r="BR197" s="21">
        <f t="shared" si="50"/>
        <v>0</v>
      </c>
      <c r="BS197" s="21">
        <f t="shared" si="51"/>
        <v>0</v>
      </c>
      <c r="BT197" s="29">
        <v>0.0</v>
      </c>
      <c r="BU197" s="29">
        <v>1.0</v>
      </c>
      <c r="BV197" s="29">
        <v>0.0</v>
      </c>
      <c r="BW197" s="29">
        <v>0.0</v>
      </c>
      <c r="BX197" s="29">
        <v>1.0</v>
      </c>
      <c r="BY197" s="29">
        <v>1.0</v>
      </c>
      <c r="BZ197" s="29">
        <v>0.0</v>
      </c>
      <c r="CA197" s="29">
        <v>0.0</v>
      </c>
      <c r="CB197" s="29">
        <v>1.0</v>
      </c>
      <c r="CC197" s="27" t="s">
        <v>164</v>
      </c>
      <c r="CD197" s="21">
        <f t="shared" si="52"/>
        <v>0</v>
      </c>
      <c r="CE197" s="21">
        <f t="shared" si="53"/>
        <v>0</v>
      </c>
      <c r="CF197" s="21">
        <f t="shared" si="54"/>
        <v>1</v>
      </c>
      <c r="CG197" s="21">
        <f t="shared" si="55"/>
        <v>0</v>
      </c>
      <c r="CH197" s="21">
        <f t="shared" si="56"/>
        <v>0</v>
      </c>
      <c r="CI197" s="27" t="s">
        <v>165</v>
      </c>
      <c r="CJ197" s="21">
        <f t="shared" si="57"/>
        <v>0</v>
      </c>
      <c r="CK197" s="21">
        <f t="shared" si="58"/>
        <v>0</v>
      </c>
      <c r="CL197" s="21">
        <f t="shared" si="59"/>
        <v>0</v>
      </c>
      <c r="CM197" s="21">
        <f t="shared" si="60"/>
        <v>1</v>
      </c>
      <c r="CN197" s="27" t="s">
        <v>135</v>
      </c>
      <c r="CO197" s="21">
        <f t="shared" si="61"/>
        <v>1</v>
      </c>
      <c r="CP197" s="21">
        <f t="shared" si="62"/>
        <v>0</v>
      </c>
      <c r="CQ197" s="21">
        <f t="shared" si="63"/>
        <v>0</v>
      </c>
      <c r="CR197" s="21">
        <f t="shared" si="64"/>
        <v>0</v>
      </c>
      <c r="CS197" s="21">
        <f t="shared" si="65"/>
        <v>0</v>
      </c>
      <c r="CT197" s="29">
        <v>2.0</v>
      </c>
      <c r="CU197" s="29">
        <v>1.0</v>
      </c>
      <c r="CV197" s="27" t="s">
        <v>137</v>
      </c>
      <c r="CW197" s="27" t="s">
        <v>140</v>
      </c>
      <c r="CX197" s="16">
        <f t="shared" si="66"/>
        <v>7</v>
      </c>
      <c r="CY197" s="29">
        <v>1.0</v>
      </c>
      <c r="CZ197" s="41" t="s">
        <v>136</v>
      </c>
      <c r="DA197" s="41" t="s">
        <v>137</v>
      </c>
      <c r="DB197" s="41" t="s">
        <v>140</v>
      </c>
      <c r="DC197" s="27">
        <v>3.0</v>
      </c>
      <c r="DD197" s="16">
        <f t="shared" si="67"/>
        <v>12</v>
      </c>
      <c r="DE197" s="27" t="s">
        <v>140</v>
      </c>
      <c r="DF197" s="27">
        <v>4.0</v>
      </c>
      <c r="DG197" s="27" t="s">
        <v>139</v>
      </c>
      <c r="DH197" s="27">
        <v>3.0</v>
      </c>
      <c r="DI197" s="27" t="s">
        <v>139</v>
      </c>
      <c r="DJ197" s="27" t="s">
        <v>140</v>
      </c>
      <c r="DK197" s="16">
        <f t="shared" si="68"/>
        <v>13</v>
      </c>
      <c r="DL197" s="27" t="s">
        <v>136</v>
      </c>
      <c r="DM197" s="27" t="s">
        <v>137</v>
      </c>
      <c r="DN197" s="27" t="s">
        <v>138</v>
      </c>
      <c r="DO197" s="27" t="s">
        <v>136</v>
      </c>
      <c r="DP197" s="27" t="s">
        <v>140</v>
      </c>
      <c r="DQ197" s="16">
        <f t="shared" si="69"/>
        <v>17</v>
      </c>
      <c r="DR197" s="27" t="s">
        <v>136</v>
      </c>
      <c r="DS197" s="27" t="s">
        <v>140</v>
      </c>
      <c r="DT197" s="27" t="s">
        <v>139</v>
      </c>
      <c r="DU197" s="27" t="s">
        <v>139</v>
      </c>
      <c r="DV197" s="27" t="s">
        <v>138</v>
      </c>
      <c r="DW197" s="25">
        <f t="shared" si="70"/>
        <v>14</v>
      </c>
      <c r="DX197" s="27" t="s">
        <v>138</v>
      </c>
      <c r="DY197" s="27" t="s">
        <v>136</v>
      </c>
      <c r="DZ197" s="27" t="s">
        <v>139</v>
      </c>
      <c r="EA197" s="27" t="s">
        <v>139</v>
      </c>
      <c r="EB197" s="27" t="s">
        <v>136</v>
      </c>
      <c r="EC197" s="21">
        <f t="shared" si="88"/>
        <v>17</v>
      </c>
      <c r="ED197" s="16">
        <f t="shared" si="71"/>
        <v>80</v>
      </c>
    </row>
    <row r="198" ht="15.75" customHeight="1">
      <c r="A198" s="36" t="s">
        <v>125</v>
      </c>
      <c r="B198" s="16">
        <f t="shared" si="1"/>
        <v>1</v>
      </c>
      <c r="C198" s="17" t="s">
        <v>37</v>
      </c>
      <c r="D198" s="35">
        <v>42.0</v>
      </c>
      <c r="E198" s="16">
        <f t="shared" si="2"/>
        <v>0</v>
      </c>
      <c r="F198" s="16">
        <f t="shared" si="72"/>
        <v>0</v>
      </c>
      <c r="G198" s="16">
        <f t="shared" si="3"/>
        <v>1</v>
      </c>
      <c r="H198" s="16">
        <f t="shared" si="4"/>
        <v>0</v>
      </c>
      <c r="I198" s="35" t="s">
        <v>12</v>
      </c>
      <c r="J198" s="16">
        <f t="shared" si="5"/>
        <v>0</v>
      </c>
      <c r="K198" s="16">
        <f t="shared" si="6"/>
        <v>0</v>
      </c>
      <c r="L198" s="16">
        <f t="shared" si="7"/>
        <v>0</v>
      </c>
      <c r="M198" s="16">
        <f t="shared" si="8"/>
        <v>1</v>
      </c>
      <c r="N198" s="16">
        <f t="shared" si="9"/>
        <v>0</v>
      </c>
      <c r="O198" s="36">
        <v>20000.0</v>
      </c>
      <c r="P198" s="21">
        <f t="shared" si="10"/>
        <v>0</v>
      </c>
      <c r="Q198" s="21">
        <f t="shared" si="11"/>
        <v>1</v>
      </c>
      <c r="R198" s="21">
        <f t="shared" si="12"/>
        <v>0</v>
      </c>
      <c r="S198" s="21">
        <f t="shared" si="13"/>
        <v>0</v>
      </c>
      <c r="T198" s="37" t="s">
        <v>127</v>
      </c>
      <c r="U198" s="21">
        <f t="shared" si="14"/>
        <v>1</v>
      </c>
      <c r="V198" s="37">
        <v>0.0</v>
      </c>
      <c r="W198" s="37">
        <v>0.0</v>
      </c>
      <c r="X198" s="37">
        <v>0.0</v>
      </c>
      <c r="Y198" s="36" t="s">
        <v>142</v>
      </c>
      <c r="Z198" s="21">
        <f t="shared" si="15"/>
        <v>0</v>
      </c>
      <c r="AA198" s="21">
        <f t="shared" si="16"/>
        <v>0</v>
      </c>
      <c r="AB198" s="21">
        <f t="shared" si="17"/>
        <v>0</v>
      </c>
      <c r="AC198" s="21">
        <f t="shared" si="18"/>
        <v>1</v>
      </c>
      <c r="AD198" s="21">
        <f t="shared" si="19"/>
        <v>0</v>
      </c>
      <c r="AE198" s="36" t="s">
        <v>31</v>
      </c>
      <c r="AF198" s="21">
        <f t="shared" si="20"/>
        <v>1</v>
      </c>
      <c r="AG198" s="21">
        <f t="shared" si="21"/>
        <v>0</v>
      </c>
      <c r="AH198" s="21">
        <f t="shared" si="22"/>
        <v>0</v>
      </c>
      <c r="AI198" s="21">
        <f t="shared" si="23"/>
        <v>0</v>
      </c>
      <c r="AJ198" s="36" t="s">
        <v>171</v>
      </c>
      <c r="AK198" s="21">
        <f t="shared" si="24"/>
        <v>0</v>
      </c>
      <c r="AL198" s="21">
        <f t="shared" si="25"/>
        <v>0</v>
      </c>
      <c r="AM198" s="21">
        <f t="shared" si="26"/>
        <v>0</v>
      </c>
      <c r="AN198" s="21">
        <f t="shared" si="27"/>
        <v>1</v>
      </c>
      <c r="AO198" s="27" t="s">
        <v>37</v>
      </c>
      <c r="AP198" s="21">
        <f t="shared" si="28"/>
        <v>1</v>
      </c>
      <c r="AQ198" s="21">
        <f t="shared" si="29"/>
        <v>0</v>
      </c>
      <c r="AR198" s="21">
        <f t="shared" si="30"/>
        <v>0</v>
      </c>
      <c r="AS198" s="21">
        <f t="shared" si="31"/>
        <v>0</v>
      </c>
      <c r="AT198" s="21">
        <f t="shared" si="32"/>
        <v>0</v>
      </c>
      <c r="AU198" s="21">
        <f t="shared" si="73"/>
        <v>0</v>
      </c>
      <c r="AV198" s="27" t="s">
        <v>44</v>
      </c>
      <c r="AW198" s="21">
        <f t="shared" si="33"/>
        <v>0</v>
      </c>
      <c r="AX198" s="21">
        <f t="shared" si="34"/>
        <v>1</v>
      </c>
      <c r="AY198" s="21">
        <f t="shared" si="35"/>
        <v>0</v>
      </c>
      <c r="AZ198" s="21">
        <f t="shared" si="36"/>
        <v>0</v>
      </c>
      <c r="BA198" s="38" t="s">
        <v>37</v>
      </c>
      <c r="BB198" s="21">
        <f t="shared" si="37"/>
        <v>0</v>
      </c>
      <c r="BC198" s="21">
        <f t="shared" si="38"/>
        <v>1</v>
      </c>
      <c r="BD198" s="21">
        <f t="shared" si="39"/>
        <v>0</v>
      </c>
      <c r="BE198" s="21">
        <f t="shared" si="40"/>
        <v>0</v>
      </c>
      <c r="BF198" s="27" t="s">
        <v>155</v>
      </c>
      <c r="BG198" s="21">
        <f t="shared" si="41"/>
        <v>0</v>
      </c>
      <c r="BH198" s="21">
        <f t="shared" si="42"/>
        <v>0</v>
      </c>
      <c r="BI198" s="21">
        <f t="shared" si="43"/>
        <v>1</v>
      </c>
      <c r="BJ198" s="27" t="s">
        <v>167</v>
      </c>
      <c r="BK198" s="21">
        <f t="shared" si="44"/>
        <v>0</v>
      </c>
      <c r="BL198" s="21">
        <f t="shared" si="45"/>
        <v>0</v>
      </c>
      <c r="BM198" s="21">
        <f t="shared" si="46"/>
        <v>1</v>
      </c>
      <c r="BN198" s="29" t="s">
        <v>59</v>
      </c>
      <c r="BO198" s="21">
        <f t="shared" si="47"/>
        <v>1</v>
      </c>
      <c r="BP198" s="21">
        <f t="shared" si="48"/>
        <v>0</v>
      </c>
      <c r="BQ198" s="21">
        <f t="shared" si="49"/>
        <v>0</v>
      </c>
      <c r="BR198" s="21">
        <f t="shared" si="50"/>
        <v>0</v>
      </c>
      <c r="BS198" s="21">
        <f t="shared" si="51"/>
        <v>0</v>
      </c>
      <c r="BT198" s="29">
        <v>0.0</v>
      </c>
      <c r="BU198" s="29">
        <v>0.0</v>
      </c>
      <c r="BV198" s="29">
        <v>0.0</v>
      </c>
      <c r="BW198" s="29">
        <v>0.0</v>
      </c>
      <c r="BX198" s="29">
        <v>0.0</v>
      </c>
      <c r="BY198" s="29">
        <v>0.0</v>
      </c>
      <c r="BZ198" s="29">
        <v>0.0</v>
      </c>
      <c r="CA198" s="29">
        <v>1.0</v>
      </c>
      <c r="CB198" s="29">
        <v>1.0</v>
      </c>
      <c r="CC198" s="27" t="s">
        <v>168</v>
      </c>
      <c r="CD198" s="21">
        <f t="shared" si="52"/>
        <v>1</v>
      </c>
      <c r="CE198" s="21">
        <f t="shared" si="53"/>
        <v>0</v>
      </c>
      <c r="CF198" s="21">
        <f t="shared" si="54"/>
        <v>0</v>
      </c>
      <c r="CG198" s="21">
        <f t="shared" si="55"/>
        <v>0</v>
      </c>
      <c r="CH198" s="21">
        <f t="shared" si="56"/>
        <v>0</v>
      </c>
      <c r="CI198" s="27" t="s">
        <v>169</v>
      </c>
      <c r="CJ198" s="21">
        <f t="shared" si="57"/>
        <v>0</v>
      </c>
      <c r="CK198" s="21">
        <f t="shared" si="58"/>
        <v>0</v>
      </c>
      <c r="CL198" s="21">
        <f t="shared" si="59"/>
        <v>0</v>
      </c>
      <c r="CM198" s="21">
        <f t="shared" si="60"/>
        <v>1</v>
      </c>
      <c r="CN198" s="27" t="s">
        <v>209</v>
      </c>
      <c r="CO198" s="21">
        <f t="shared" si="61"/>
        <v>0</v>
      </c>
      <c r="CP198" s="21">
        <f t="shared" si="62"/>
        <v>0</v>
      </c>
      <c r="CQ198" s="21">
        <f t="shared" si="63"/>
        <v>0</v>
      </c>
      <c r="CR198" s="21">
        <f t="shared" si="64"/>
        <v>0</v>
      </c>
      <c r="CS198" s="21">
        <f t="shared" si="65"/>
        <v>1</v>
      </c>
      <c r="CT198" s="27" t="s">
        <v>136</v>
      </c>
      <c r="CU198" s="27" t="s">
        <v>139</v>
      </c>
      <c r="CV198" s="27" t="s">
        <v>136</v>
      </c>
      <c r="CW198" s="27" t="s">
        <v>139</v>
      </c>
      <c r="CX198" s="16">
        <f t="shared" si="66"/>
        <v>12</v>
      </c>
      <c r="CY198" s="29">
        <v>2.0</v>
      </c>
      <c r="CZ198" s="41" t="s">
        <v>139</v>
      </c>
      <c r="DA198" s="41" t="s">
        <v>136</v>
      </c>
      <c r="DB198" s="41" t="s">
        <v>139</v>
      </c>
      <c r="DC198" s="27" t="s">
        <v>139</v>
      </c>
      <c r="DD198" s="16">
        <f t="shared" si="67"/>
        <v>12</v>
      </c>
      <c r="DE198" s="29">
        <v>2.0</v>
      </c>
      <c r="DF198" s="27" t="s">
        <v>139</v>
      </c>
      <c r="DG198" s="27" t="s">
        <v>139</v>
      </c>
      <c r="DH198" s="27">
        <v>3.0</v>
      </c>
      <c r="DI198" s="29">
        <v>4.0</v>
      </c>
      <c r="DJ198" s="27" t="s">
        <v>139</v>
      </c>
      <c r="DK198" s="16">
        <f t="shared" si="68"/>
        <v>15</v>
      </c>
      <c r="DL198" s="27" t="s">
        <v>138</v>
      </c>
      <c r="DM198" s="27" t="s">
        <v>139</v>
      </c>
      <c r="DN198" s="27" t="s">
        <v>136</v>
      </c>
      <c r="DO198" s="27" t="s">
        <v>139</v>
      </c>
      <c r="DP198" s="27" t="s">
        <v>136</v>
      </c>
      <c r="DQ198" s="16">
        <f t="shared" si="69"/>
        <v>17</v>
      </c>
      <c r="DR198" s="27" t="s">
        <v>139</v>
      </c>
      <c r="DS198" s="29">
        <v>4.0</v>
      </c>
      <c r="DT198" s="29">
        <v>2.0</v>
      </c>
      <c r="DU198" s="27" t="s">
        <v>139</v>
      </c>
      <c r="DV198" s="27" t="s">
        <v>138</v>
      </c>
      <c r="DW198" s="25">
        <f t="shared" si="70"/>
        <v>15</v>
      </c>
      <c r="DX198" s="27" t="s">
        <v>137</v>
      </c>
      <c r="DY198" s="27" t="s">
        <v>138</v>
      </c>
      <c r="DZ198" s="27" t="s">
        <v>136</v>
      </c>
      <c r="EA198" s="27" t="s">
        <v>138</v>
      </c>
      <c r="EB198" s="27" t="s">
        <v>136</v>
      </c>
      <c r="EC198" s="21">
        <f t="shared" si="88"/>
        <v>21</v>
      </c>
      <c r="ED198" s="16">
        <f t="shared" si="71"/>
        <v>92</v>
      </c>
    </row>
    <row r="199" ht="15.75" customHeight="1">
      <c r="A199" s="36" t="s">
        <v>125</v>
      </c>
      <c r="B199" s="16">
        <f t="shared" si="1"/>
        <v>1</v>
      </c>
      <c r="C199" s="17" t="s">
        <v>37</v>
      </c>
      <c r="D199" s="35">
        <v>48.0</v>
      </c>
      <c r="E199" s="16">
        <f t="shared" si="2"/>
        <v>0</v>
      </c>
      <c r="F199" s="16">
        <f t="shared" si="72"/>
        <v>0</v>
      </c>
      <c r="G199" s="16">
        <f t="shared" si="3"/>
        <v>1</v>
      </c>
      <c r="H199" s="16">
        <f t="shared" si="4"/>
        <v>0</v>
      </c>
      <c r="I199" s="35" t="s">
        <v>126</v>
      </c>
      <c r="J199" s="16">
        <f t="shared" si="5"/>
        <v>0</v>
      </c>
      <c r="K199" s="16">
        <f t="shared" si="6"/>
        <v>1</v>
      </c>
      <c r="L199" s="16">
        <f t="shared" si="7"/>
        <v>0</v>
      </c>
      <c r="M199" s="16">
        <f t="shared" si="8"/>
        <v>0</v>
      </c>
      <c r="N199" s="16">
        <f t="shared" si="9"/>
        <v>0</v>
      </c>
      <c r="O199" s="36">
        <v>20000.0</v>
      </c>
      <c r="P199" s="21">
        <f t="shared" si="10"/>
        <v>0</v>
      </c>
      <c r="Q199" s="21">
        <f t="shared" si="11"/>
        <v>1</v>
      </c>
      <c r="R199" s="21">
        <f t="shared" si="12"/>
        <v>0</v>
      </c>
      <c r="S199" s="21">
        <f t="shared" si="13"/>
        <v>0</v>
      </c>
      <c r="T199" s="37" t="s">
        <v>127</v>
      </c>
      <c r="U199" s="21">
        <f t="shared" si="14"/>
        <v>1</v>
      </c>
      <c r="V199" s="37">
        <v>0.0</v>
      </c>
      <c r="W199" s="37">
        <v>0.0</v>
      </c>
      <c r="X199" s="37">
        <v>0.0</v>
      </c>
      <c r="Y199" s="36" t="s">
        <v>142</v>
      </c>
      <c r="Z199" s="21">
        <f t="shared" si="15"/>
        <v>0</v>
      </c>
      <c r="AA199" s="21">
        <f t="shared" si="16"/>
        <v>0</v>
      </c>
      <c r="AB199" s="21">
        <f t="shared" si="17"/>
        <v>0</v>
      </c>
      <c r="AC199" s="21">
        <f t="shared" si="18"/>
        <v>1</v>
      </c>
      <c r="AD199" s="21">
        <f t="shared" si="19"/>
        <v>0</v>
      </c>
      <c r="AE199" s="36" t="s">
        <v>31</v>
      </c>
      <c r="AF199" s="21">
        <f t="shared" si="20"/>
        <v>1</v>
      </c>
      <c r="AG199" s="21">
        <f t="shared" si="21"/>
        <v>0</v>
      </c>
      <c r="AH199" s="21">
        <f t="shared" si="22"/>
        <v>0</v>
      </c>
      <c r="AI199" s="21">
        <f t="shared" si="23"/>
        <v>0</v>
      </c>
      <c r="AJ199" s="27" t="s">
        <v>129</v>
      </c>
      <c r="AK199" s="21">
        <f t="shared" si="24"/>
        <v>0</v>
      </c>
      <c r="AL199" s="21">
        <f t="shared" si="25"/>
        <v>1</v>
      </c>
      <c r="AM199" s="21">
        <f t="shared" si="26"/>
        <v>0</v>
      </c>
      <c r="AN199" s="21">
        <f t="shared" si="27"/>
        <v>0</v>
      </c>
      <c r="AO199" s="27" t="s">
        <v>40</v>
      </c>
      <c r="AP199" s="21">
        <f t="shared" si="28"/>
        <v>0</v>
      </c>
      <c r="AQ199" s="21">
        <f t="shared" si="29"/>
        <v>0</v>
      </c>
      <c r="AR199" s="21">
        <f t="shared" si="30"/>
        <v>0</v>
      </c>
      <c r="AS199" s="21">
        <f t="shared" si="31"/>
        <v>1</v>
      </c>
      <c r="AT199" s="21">
        <f t="shared" si="32"/>
        <v>0</v>
      </c>
      <c r="AU199" s="21">
        <f t="shared" si="73"/>
        <v>1</v>
      </c>
      <c r="AV199" s="27" t="s">
        <v>44</v>
      </c>
      <c r="AW199" s="21">
        <f t="shared" si="33"/>
        <v>0</v>
      </c>
      <c r="AX199" s="21">
        <f t="shared" si="34"/>
        <v>1</v>
      </c>
      <c r="AY199" s="21">
        <f t="shared" si="35"/>
        <v>0</v>
      </c>
      <c r="AZ199" s="21">
        <f t="shared" si="36"/>
        <v>0</v>
      </c>
      <c r="BA199" s="39" t="s">
        <v>190</v>
      </c>
      <c r="BB199" s="21">
        <f t="shared" si="37"/>
        <v>0</v>
      </c>
      <c r="BC199" s="21">
        <f t="shared" si="38"/>
        <v>0</v>
      </c>
      <c r="BD199" s="21">
        <f t="shared" si="39"/>
        <v>0</v>
      </c>
      <c r="BE199" s="21">
        <f t="shared" si="40"/>
        <v>1</v>
      </c>
      <c r="BF199" s="27" t="s">
        <v>150</v>
      </c>
      <c r="BG199" s="21">
        <f t="shared" si="41"/>
        <v>0</v>
      </c>
      <c r="BH199" s="21">
        <f t="shared" si="42"/>
        <v>0</v>
      </c>
      <c r="BI199" s="21">
        <f t="shared" si="43"/>
        <v>1</v>
      </c>
      <c r="BJ199" s="29">
        <v>800.0</v>
      </c>
      <c r="BK199" s="21">
        <f t="shared" si="44"/>
        <v>1</v>
      </c>
      <c r="BL199" s="21">
        <f t="shared" si="45"/>
        <v>0</v>
      </c>
      <c r="BM199" s="21">
        <f t="shared" si="46"/>
        <v>0</v>
      </c>
      <c r="BN199" s="29" t="s">
        <v>132</v>
      </c>
      <c r="BO199" s="21">
        <f t="shared" si="47"/>
        <v>0</v>
      </c>
      <c r="BP199" s="21">
        <f t="shared" si="48"/>
        <v>0</v>
      </c>
      <c r="BQ199" s="21">
        <f t="shared" si="49"/>
        <v>1</v>
      </c>
      <c r="BR199" s="21">
        <f t="shared" si="50"/>
        <v>0</v>
      </c>
      <c r="BS199" s="21">
        <f t="shared" si="51"/>
        <v>0</v>
      </c>
      <c r="BT199" s="29">
        <v>0.0</v>
      </c>
      <c r="BU199" s="29">
        <v>0.0</v>
      </c>
      <c r="BV199" s="29">
        <v>0.0</v>
      </c>
      <c r="BW199" s="29">
        <v>0.0</v>
      </c>
      <c r="BX199" s="29">
        <v>0.0</v>
      </c>
      <c r="BY199" s="29">
        <v>1.0</v>
      </c>
      <c r="BZ199" s="29">
        <v>0.0</v>
      </c>
      <c r="CA199" s="29">
        <v>0.0</v>
      </c>
      <c r="CB199" s="29">
        <v>1.0</v>
      </c>
      <c r="CC199" s="27" t="s">
        <v>164</v>
      </c>
      <c r="CD199" s="21">
        <f t="shared" si="52"/>
        <v>0</v>
      </c>
      <c r="CE199" s="21">
        <f t="shared" si="53"/>
        <v>0</v>
      </c>
      <c r="CF199" s="21">
        <f t="shared" si="54"/>
        <v>1</v>
      </c>
      <c r="CG199" s="21">
        <f t="shared" si="55"/>
        <v>0</v>
      </c>
      <c r="CH199" s="21">
        <f t="shared" si="56"/>
        <v>0</v>
      </c>
      <c r="CI199" s="27" t="s">
        <v>80</v>
      </c>
      <c r="CJ199" s="21">
        <f t="shared" si="57"/>
        <v>1</v>
      </c>
      <c r="CK199" s="21">
        <f t="shared" si="58"/>
        <v>0</v>
      </c>
      <c r="CL199" s="21">
        <f t="shared" si="59"/>
        <v>0</v>
      </c>
      <c r="CM199" s="21">
        <f t="shared" si="60"/>
        <v>0</v>
      </c>
      <c r="CN199" s="27" t="s">
        <v>209</v>
      </c>
      <c r="CO199" s="21">
        <f t="shared" si="61"/>
        <v>0</v>
      </c>
      <c r="CP199" s="21">
        <f t="shared" si="62"/>
        <v>0</v>
      </c>
      <c r="CQ199" s="21">
        <f t="shared" si="63"/>
        <v>0</v>
      </c>
      <c r="CR199" s="21">
        <f t="shared" si="64"/>
        <v>0</v>
      </c>
      <c r="CS199" s="21">
        <f t="shared" si="65"/>
        <v>1</v>
      </c>
      <c r="CT199" s="29">
        <v>3.0</v>
      </c>
      <c r="CU199" s="27" t="s">
        <v>136</v>
      </c>
      <c r="CV199" s="27" t="s">
        <v>139</v>
      </c>
      <c r="CW199" s="29">
        <v>5.0</v>
      </c>
      <c r="CX199" s="16">
        <f t="shared" si="66"/>
        <v>14</v>
      </c>
      <c r="CY199" s="27" t="s">
        <v>139</v>
      </c>
      <c r="CZ199" s="41" t="s">
        <v>136</v>
      </c>
      <c r="DA199" s="41" t="s">
        <v>139</v>
      </c>
      <c r="DB199" s="41" t="s">
        <v>136</v>
      </c>
      <c r="DC199" s="27" t="s">
        <v>137</v>
      </c>
      <c r="DD199" s="16">
        <f t="shared" si="67"/>
        <v>15</v>
      </c>
      <c r="DE199" s="29">
        <v>3.0</v>
      </c>
      <c r="DF199" s="27" t="s">
        <v>136</v>
      </c>
      <c r="DG199" s="27" t="s">
        <v>137</v>
      </c>
      <c r="DH199" s="27" t="s">
        <v>140</v>
      </c>
      <c r="DI199" s="27" t="s">
        <v>140</v>
      </c>
      <c r="DJ199" s="27" t="s">
        <v>139</v>
      </c>
      <c r="DK199" s="16">
        <f t="shared" si="68"/>
        <v>14</v>
      </c>
      <c r="DL199" s="27" t="s">
        <v>138</v>
      </c>
      <c r="DM199" s="27" t="s">
        <v>138</v>
      </c>
      <c r="DN199" s="27" t="s">
        <v>138</v>
      </c>
      <c r="DO199" s="29">
        <v>2.0</v>
      </c>
      <c r="DP199" s="27" t="s">
        <v>140</v>
      </c>
      <c r="DQ199" s="16">
        <f t="shared" si="69"/>
        <v>18</v>
      </c>
      <c r="DR199" s="27" t="s">
        <v>139</v>
      </c>
      <c r="DS199" s="29">
        <v>5.0</v>
      </c>
      <c r="DT199" s="27" t="s">
        <v>139</v>
      </c>
      <c r="DU199" s="29">
        <v>4.0</v>
      </c>
      <c r="DV199" s="27" t="s">
        <v>138</v>
      </c>
      <c r="DW199" s="25">
        <f t="shared" si="70"/>
        <v>18</v>
      </c>
      <c r="DX199" s="27" t="s">
        <v>137</v>
      </c>
      <c r="DY199" s="27" t="s">
        <v>136</v>
      </c>
      <c r="DZ199" s="27" t="s">
        <v>139</v>
      </c>
      <c r="EA199" s="27" t="s">
        <v>139</v>
      </c>
      <c r="EB199" s="27" t="s">
        <v>137</v>
      </c>
      <c r="EC199" s="21">
        <f t="shared" si="88"/>
        <v>14</v>
      </c>
      <c r="ED199" s="16">
        <f t="shared" si="71"/>
        <v>93</v>
      </c>
    </row>
    <row r="200" ht="15.75" customHeight="1">
      <c r="A200" s="36" t="s">
        <v>125</v>
      </c>
      <c r="B200" s="16">
        <f t="shared" si="1"/>
        <v>1</v>
      </c>
      <c r="C200" s="17" t="s">
        <v>37</v>
      </c>
      <c r="D200" s="35">
        <v>47.0</v>
      </c>
      <c r="E200" s="16">
        <f t="shared" si="2"/>
        <v>0</v>
      </c>
      <c r="F200" s="16">
        <f t="shared" si="72"/>
        <v>0</v>
      </c>
      <c r="G200" s="16">
        <f t="shared" si="3"/>
        <v>1</v>
      </c>
      <c r="H200" s="16">
        <f t="shared" si="4"/>
        <v>0</v>
      </c>
      <c r="I200" s="35" t="s">
        <v>11</v>
      </c>
      <c r="J200" s="16">
        <f t="shared" si="5"/>
        <v>0</v>
      </c>
      <c r="K200" s="16">
        <f t="shared" si="6"/>
        <v>0</v>
      </c>
      <c r="L200" s="16">
        <f t="shared" si="7"/>
        <v>1</v>
      </c>
      <c r="M200" s="16">
        <f t="shared" si="8"/>
        <v>0</v>
      </c>
      <c r="N200" s="16">
        <f t="shared" si="9"/>
        <v>0</v>
      </c>
      <c r="O200" s="36">
        <v>20000.0</v>
      </c>
      <c r="P200" s="21">
        <f t="shared" si="10"/>
        <v>0</v>
      </c>
      <c r="Q200" s="21">
        <f t="shared" si="11"/>
        <v>1</v>
      </c>
      <c r="R200" s="21">
        <f t="shared" si="12"/>
        <v>0</v>
      </c>
      <c r="S200" s="21">
        <f t="shared" si="13"/>
        <v>0</v>
      </c>
      <c r="T200" s="37" t="s">
        <v>127</v>
      </c>
      <c r="U200" s="21">
        <f t="shared" si="14"/>
        <v>1</v>
      </c>
      <c r="V200" s="37">
        <v>0.0</v>
      </c>
      <c r="W200" s="37">
        <v>0.0</v>
      </c>
      <c r="X200" s="37">
        <v>0.0</v>
      </c>
      <c r="Y200" s="36" t="s">
        <v>142</v>
      </c>
      <c r="Z200" s="21">
        <f t="shared" si="15"/>
        <v>0</v>
      </c>
      <c r="AA200" s="21">
        <f t="shared" si="16"/>
        <v>0</v>
      </c>
      <c r="AB200" s="21">
        <f t="shared" si="17"/>
        <v>0</v>
      </c>
      <c r="AC200" s="21">
        <f t="shared" si="18"/>
        <v>1</v>
      </c>
      <c r="AD200" s="21">
        <f t="shared" si="19"/>
        <v>0</v>
      </c>
      <c r="AE200" s="36" t="s">
        <v>31</v>
      </c>
      <c r="AF200" s="21">
        <f t="shared" si="20"/>
        <v>1</v>
      </c>
      <c r="AG200" s="21">
        <f t="shared" si="21"/>
        <v>0</v>
      </c>
      <c r="AH200" s="21">
        <f t="shared" si="22"/>
        <v>0</v>
      </c>
      <c r="AI200" s="21">
        <f t="shared" si="23"/>
        <v>0</v>
      </c>
      <c r="AJ200" s="27" t="s">
        <v>128</v>
      </c>
      <c r="AK200" s="21">
        <f t="shared" si="24"/>
        <v>1</v>
      </c>
      <c r="AL200" s="21">
        <f t="shared" si="25"/>
        <v>0</v>
      </c>
      <c r="AM200" s="21">
        <f t="shared" si="26"/>
        <v>0</v>
      </c>
      <c r="AN200" s="21">
        <f t="shared" si="27"/>
        <v>0</v>
      </c>
      <c r="AO200" s="27" t="s">
        <v>37</v>
      </c>
      <c r="AP200" s="21">
        <f t="shared" si="28"/>
        <v>1</v>
      </c>
      <c r="AQ200" s="21">
        <f t="shared" si="29"/>
        <v>0</v>
      </c>
      <c r="AR200" s="21">
        <f t="shared" si="30"/>
        <v>0</v>
      </c>
      <c r="AS200" s="21">
        <f t="shared" si="31"/>
        <v>0</v>
      </c>
      <c r="AT200" s="21">
        <f t="shared" si="32"/>
        <v>0</v>
      </c>
      <c r="AU200" s="21">
        <f t="shared" si="73"/>
        <v>0</v>
      </c>
      <c r="AV200" s="27" t="s">
        <v>197</v>
      </c>
      <c r="AW200" s="21">
        <f t="shared" si="33"/>
        <v>0</v>
      </c>
      <c r="AX200" s="21">
        <f t="shared" si="34"/>
        <v>0</v>
      </c>
      <c r="AY200" s="21">
        <f t="shared" si="35"/>
        <v>0</v>
      </c>
      <c r="AZ200" s="21">
        <f t="shared" si="36"/>
        <v>1</v>
      </c>
      <c r="BA200" s="27" t="s">
        <v>131</v>
      </c>
      <c r="BB200" s="21">
        <f t="shared" si="37"/>
        <v>1</v>
      </c>
      <c r="BC200" s="21">
        <f t="shared" si="38"/>
        <v>0</v>
      </c>
      <c r="BD200" s="21">
        <f t="shared" si="39"/>
        <v>0</v>
      </c>
      <c r="BE200" s="21">
        <f t="shared" si="40"/>
        <v>0</v>
      </c>
      <c r="BF200" s="27" t="s">
        <v>150</v>
      </c>
      <c r="BG200" s="21">
        <f t="shared" si="41"/>
        <v>0</v>
      </c>
      <c r="BH200" s="21">
        <f t="shared" si="42"/>
        <v>0</v>
      </c>
      <c r="BI200" s="21">
        <f t="shared" si="43"/>
        <v>1</v>
      </c>
      <c r="BJ200" s="29">
        <v>1500.0</v>
      </c>
      <c r="BK200" s="21">
        <f t="shared" si="44"/>
        <v>0</v>
      </c>
      <c r="BL200" s="21">
        <f t="shared" si="45"/>
        <v>1</v>
      </c>
      <c r="BM200" s="21">
        <f t="shared" si="46"/>
        <v>0</v>
      </c>
      <c r="BN200" s="27" t="s">
        <v>151</v>
      </c>
      <c r="BO200" s="21">
        <f t="shared" si="47"/>
        <v>0</v>
      </c>
      <c r="BP200" s="21">
        <f t="shared" si="48"/>
        <v>1</v>
      </c>
      <c r="BQ200" s="21">
        <f t="shared" si="49"/>
        <v>0</v>
      </c>
      <c r="BR200" s="21">
        <f t="shared" si="50"/>
        <v>0</v>
      </c>
      <c r="BS200" s="21">
        <f t="shared" si="51"/>
        <v>0</v>
      </c>
      <c r="BT200" s="29">
        <v>1.0</v>
      </c>
      <c r="BU200" s="29">
        <v>0.0</v>
      </c>
      <c r="BV200" s="29">
        <v>0.0</v>
      </c>
      <c r="BW200" s="29">
        <v>0.0</v>
      </c>
      <c r="BX200" s="29">
        <v>1.0</v>
      </c>
      <c r="BY200" s="29">
        <v>1.0</v>
      </c>
      <c r="BZ200" s="29">
        <v>1.0</v>
      </c>
      <c r="CA200" s="29">
        <v>0.0</v>
      </c>
      <c r="CB200" s="29">
        <v>1.0</v>
      </c>
      <c r="CC200" s="27" t="s">
        <v>168</v>
      </c>
      <c r="CD200" s="21">
        <f t="shared" si="52"/>
        <v>1</v>
      </c>
      <c r="CE200" s="21">
        <f t="shared" si="53"/>
        <v>0</v>
      </c>
      <c r="CF200" s="21">
        <f t="shared" si="54"/>
        <v>0</v>
      </c>
      <c r="CG200" s="21">
        <f t="shared" si="55"/>
        <v>0</v>
      </c>
      <c r="CH200" s="21">
        <f t="shared" si="56"/>
        <v>0</v>
      </c>
      <c r="CI200" s="27" t="s">
        <v>157</v>
      </c>
      <c r="CJ200" s="21">
        <f t="shared" si="57"/>
        <v>0</v>
      </c>
      <c r="CK200" s="21">
        <f t="shared" si="58"/>
        <v>1</v>
      </c>
      <c r="CL200" s="21">
        <f t="shared" si="59"/>
        <v>0</v>
      </c>
      <c r="CM200" s="21">
        <f t="shared" si="60"/>
        <v>0</v>
      </c>
      <c r="CN200" s="27" t="s">
        <v>173</v>
      </c>
      <c r="CO200" s="21">
        <f t="shared" si="61"/>
        <v>0</v>
      </c>
      <c r="CP200" s="21">
        <f t="shared" si="62"/>
        <v>0</v>
      </c>
      <c r="CQ200" s="21">
        <f t="shared" si="63"/>
        <v>1</v>
      </c>
      <c r="CR200" s="21">
        <f t="shared" si="64"/>
        <v>0</v>
      </c>
      <c r="CS200" s="21">
        <f t="shared" si="65"/>
        <v>0</v>
      </c>
      <c r="CT200" s="27" t="s">
        <v>136</v>
      </c>
      <c r="CU200" s="27" t="s">
        <v>139</v>
      </c>
      <c r="CV200" s="29">
        <v>3.0</v>
      </c>
      <c r="CW200" s="27" t="s">
        <v>140</v>
      </c>
      <c r="CX200" s="16">
        <f t="shared" si="66"/>
        <v>10</v>
      </c>
      <c r="CY200" s="29">
        <v>1.0</v>
      </c>
      <c r="CZ200" s="41" t="s">
        <v>139</v>
      </c>
      <c r="DA200" s="31">
        <v>3.0</v>
      </c>
      <c r="DB200" s="41" t="s">
        <v>140</v>
      </c>
      <c r="DC200" s="27" t="s">
        <v>136</v>
      </c>
      <c r="DD200" s="16">
        <f t="shared" si="67"/>
        <v>11</v>
      </c>
      <c r="DE200" s="29">
        <v>5.0</v>
      </c>
      <c r="DF200" s="27" t="s">
        <v>139</v>
      </c>
      <c r="DG200" s="29">
        <v>1.0</v>
      </c>
      <c r="DH200" s="27" t="s">
        <v>139</v>
      </c>
      <c r="DI200" s="27" t="s">
        <v>140</v>
      </c>
      <c r="DJ200" s="27" t="s">
        <v>138</v>
      </c>
      <c r="DK200" s="16">
        <f t="shared" si="68"/>
        <v>16</v>
      </c>
      <c r="DL200" s="27" t="s">
        <v>137</v>
      </c>
      <c r="DM200" s="27" t="s">
        <v>136</v>
      </c>
      <c r="DN200" s="27" t="s">
        <v>139</v>
      </c>
      <c r="DO200" s="36">
        <v>3.0</v>
      </c>
      <c r="DP200" s="27" t="s">
        <v>139</v>
      </c>
      <c r="DQ200" s="16">
        <f t="shared" si="69"/>
        <v>14</v>
      </c>
      <c r="DR200" s="27" t="s">
        <v>136</v>
      </c>
      <c r="DS200" s="27" t="s">
        <v>140</v>
      </c>
      <c r="DT200" s="27" t="s">
        <v>137</v>
      </c>
      <c r="DU200" s="27" t="s">
        <v>139</v>
      </c>
      <c r="DV200" s="27" t="s">
        <v>136</v>
      </c>
      <c r="DW200" s="25">
        <f t="shared" si="70"/>
        <v>14</v>
      </c>
      <c r="DX200" s="27" t="s">
        <v>136</v>
      </c>
      <c r="DY200" s="27" t="s">
        <v>136</v>
      </c>
      <c r="DZ200" s="27" t="s">
        <v>136</v>
      </c>
      <c r="EA200" s="27" t="s">
        <v>137</v>
      </c>
      <c r="EB200" s="27" t="s">
        <v>136</v>
      </c>
      <c r="EC200" s="21">
        <f t="shared" si="88"/>
        <v>19</v>
      </c>
      <c r="ED200" s="16">
        <f t="shared" si="71"/>
        <v>84</v>
      </c>
    </row>
    <row r="201" ht="15.75" customHeight="1">
      <c r="A201" s="36" t="s">
        <v>125</v>
      </c>
      <c r="B201" s="16">
        <f t="shared" si="1"/>
        <v>1</v>
      </c>
      <c r="C201" s="17" t="s">
        <v>37</v>
      </c>
      <c r="D201" s="35">
        <v>46.0</v>
      </c>
      <c r="E201" s="16">
        <f t="shared" si="2"/>
        <v>0</v>
      </c>
      <c r="F201" s="16">
        <f t="shared" si="72"/>
        <v>0</v>
      </c>
      <c r="G201" s="16">
        <f t="shared" si="3"/>
        <v>1</v>
      </c>
      <c r="H201" s="16">
        <f t="shared" si="4"/>
        <v>0</v>
      </c>
      <c r="I201" s="35" t="s">
        <v>12</v>
      </c>
      <c r="J201" s="16">
        <f t="shared" si="5"/>
        <v>0</v>
      </c>
      <c r="K201" s="16">
        <f t="shared" si="6"/>
        <v>0</v>
      </c>
      <c r="L201" s="16">
        <f t="shared" si="7"/>
        <v>0</v>
      </c>
      <c r="M201" s="16">
        <f t="shared" si="8"/>
        <v>1</v>
      </c>
      <c r="N201" s="16">
        <f t="shared" si="9"/>
        <v>0</v>
      </c>
      <c r="O201" s="36">
        <v>1800.0</v>
      </c>
      <c r="P201" s="21">
        <f t="shared" si="10"/>
        <v>1</v>
      </c>
      <c r="Q201" s="21">
        <f t="shared" si="11"/>
        <v>0</v>
      </c>
      <c r="R201" s="21">
        <f t="shared" si="12"/>
        <v>0</v>
      </c>
      <c r="S201" s="21">
        <f t="shared" si="13"/>
        <v>0</v>
      </c>
      <c r="T201" s="37" t="s">
        <v>127</v>
      </c>
      <c r="U201" s="21">
        <f t="shared" si="14"/>
        <v>1</v>
      </c>
      <c r="V201" s="37">
        <v>0.0</v>
      </c>
      <c r="W201" s="37">
        <v>0.0</v>
      </c>
      <c r="X201" s="37">
        <v>0.0</v>
      </c>
      <c r="Y201" s="36" t="s">
        <v>142</v>
      </c>
      <c r="Z201" s="21">
        <f t="shared" si="15"/>
        <v>0</v>
      </c>
      <c r="AA201" s="21">
        <f t="shared" si="16"/>
        <v>0</v>
      </c>
      <c r="AB201" s="21">
        <f t="shared" si="17"/>
        <v>0</v>
      </c>
      <c r="AC201" s="21">
        <f t="shared" si="18"/>
        <v>1</v>
      </c>
      <c r="AD201" s="21">
        <f t="shared" si="19"/>
        <v>0</v>
      </c>
      <c r="AE201" s="36" t="s">
        <v>143</v>
      </c>
      <c r="AF201" s="21">
        <f t="shared" si="20"/>
        <v>0</v>
      </c>
      <c r="AG201" s="21">
        <f t="shared" si="21"/>
        <v>1</v>
      </c>
      <c r="AH201" s="21">
        <f t="shared" si="22"/>
        <v>0</v>
      </c>
      <c r="AI201" s="21">
        <f t="shared" si="23"/>
        <v>0</v>
      </c>
      <c r="AJ201" s="27" t="s">
        <v>128</v>
      </c>
      <c r="AK201" s="21">
        <f t="shared" si="24"/>
        <v>1</v>
      </c>
      <c r="AL201" s="21">
        <f t="shared" si="25"/>
        <v>0</v>
      </c>
      <c r="AM201" s="21">
        <f t="shared" si="26"/>
        <v>0</v>
      </c>
      <c r="AN201" s="21">
        <f t="shared" si="27"/>
        <v>0</v>
      </c>
      <c r="AO201" s="27" t="s">
        <v>37</v>
      </c>
      <c r="AP201" s="21">
        <f t="shared" si="28"/>
        <v>1</v>
      </c>
      <c r="AQ201" s="21">
        <f t="shared" si="29"/>
        <v>0</v>
      </c>
      <c r="AR201" s="21">
        <f t="shared" si="30"/>
        <v>0</v>
      </c>
      <c r="AS201" s="21">
        <f t="shared" si="31"/>
        <v>0</v>
      </c>
      <c r="AT201" s="21">
        <f t="shared" si="32"/>
        <v>0</v>
      </c>
      <c r="AU201" s="21">
        <f t="shared" si="73"/>
        <v>0</v>
      </c>
      <c r="AV201" s="27" t="s">
        <v>197</v>
      </c>
      <c r="AW201" s="21">
        <f t="shared" si="33"/>
        <v>0</v>
      </c>
      <c r="AX201" s="21">
        <f t="shared" si="34"/>
        <v>0</v>
      </c>
      <c r="AY201" s="21">
        <f t="shared" si="35"/>
        <v>0</v>
      </c>
      <c r="AZ201" s="21">
        <f t="shared" si="36"/>
        <v>1</v>
      </c>
      <c r="BA201" s="27" t="s">
        <v>144</v>
      </c>
      <c r="BB201" s="21">
        <f t="shared" si="37"/>
        <v>0</v>
      </c>
      <c r="BC201" s="21">
        <f t="shared" si="38"/>
        <v>0</v>
      </c>
      <c r="BD201" s="21">
        <f t="shared" si="39"/>
        <v>0</v>
      </c>
      <c r="BE201" s="21">
        <f t="shared" si="40"/>
        <v>1</v>
      </c>
      <c r="BF201" s="27" t="s">
        <v>155</v>
      </c>
      <c r="BG201" s="21">
        <f t="shared" si="41"/>
        <v>0</v>
      </c>
      <c r="BH201" s="21">
        <f t="shared" si="42"/>
        <v>0</v>
      </c>
      <c r="BI201" s="21">
        <f t="shared" si="43"/>
        <v>1</v>
      </c>
      <c r="BJ201" s="29">
        <v>1500.0</v>
      </c>
      <c r="BK201" s="21">
        <f t="shared" si="44"/>
        <v>0</v>
      </c>
      <c r="BL201" s="21">
        <f t="shared" si="45"/>
        <v>1</v>
      </c>
      <c r="BM201" s="21">
        <f t="shared" si="46"/>
        <v>0</v>
      </c>
      <c r="BN201" s="29" t="s">
        <v>156</v>
      </c>
      <c r="BO201" s="21">
        <f t="shared" si="47"/>
        <v>0</v>
      </c>
      <c r="BP201" s="21">
        <f t="shared" si="48"/>
        <v>0</v>
      </c>
      <c r="BQ201" s="21">
        <f t="shared" si="49"/>
        <v>0</v>
      </c>
      <c r="BR201" s="21">
        <f t="shared" si="50"/>
        <v>1</v>
      </c>
      <c r="BS201" s="21">
        <f t="shared" si="51"/>
        <v>0</v>
      </c>
      <c r="BT201" s="29">
        <v>0.0</v>
      </c>
      <c r="BU201" s="29">
        <v>0.0</v>
      </c>
      <c r="BV201" s="29">
        <v>1.0</v>
      </c>
      <c r="BW201" s="29">
        <v>0.0</v>
      </c>
      <c r="BX201" s="29">
        <v>0.0</v>
      </c>
      <c r="BY201" s="29">
        <v>0.0</v>
      </c>
      <c r="BZ201" s="29">
        <v>0.0</v>
      </c>
      <c r="CA201" s="29">
        <v>0.0</v>
      </c>
      <c r="CB201" s="29">
        <v>1.0</v>
      </c>
      <c r="CC201" s="27" t="s">
        <v>176</v>
      </c>
      <c r="CD201" s="21">
        <f t="shared" si="52"/>
        <v>0</v>
      </c>
      <c r="CE201" s="21">
        <f t="shared" si="53"/>
        <v>0</v>
      </c>
      <c r="CF201" s="21">
        <f t="shared" si="54"/>
        <v>0</v>
      </c>
      <c r="CG201" s="21">
        <f t="shared" si="55"/>
        <v>1</v>
      </c>
      <c r="CH201" s="21">
        <f t="shared" si="56"/>
        <v>0</v>
      </c>
      <c r="CI201" s="27" t="s">
        <v>177</v>
      </c>
      <c r="CJ201" s="21">
        <f t="shared" si="57"/>
        <v>1</v>
      </c>
      <c r="CK201" s="21">
        <f t="shared" si="58"/>
        <v>0</v>
      </c>
      <c r="CL201" s="21">
        <f t="shared" si="59"/>
        <v>0</v>
      </c>
      <c r="CM201" s="21">
        <f t="shared" si="60"/>
        <v>0</v>
      </c>
      <c r="CN201" s="27" t="s">
        <v>178</v>
      </c>
      <c r="CO201" s="21">
        <f t="shared" si="61"/>
        <v>0</v>
      </c>
      <c r="CP201" s="21">
        <f t="shared" si="62"/>
        <v>0</v>
      </c>
      <c r="CQ201" s="21">
        <f t="shared" si="63"/>
        <v>0</v>
      </c>
      <c r="CR201" s="21">
        <f t="shared" si="64"/>
        <v>1</v>
      </c>
      <c r="CS201" s="21">
        <f t="shared" si="65"/>
        <v>0</v>
      </c>
      <c r="CT201" s="27" t="s">
        <v>139</v>
      </c>
      <c r="CU201" s="27" t="s">
        <v>136</v>
      </c>
      <c r="CV201" s="29">
        <v>4.0</v>
      </c>
      <c r="CW201" s="29">
        <v>3.0</v>
      </c>
      <c r="CX201" s="16">
        <f t="shared" si="66"/>
        <v>13</v>
      </c>
      <c r="CY201" s="29">
        <v>3.0</v>
      </c>
      <c r="CZ201" s="41" t="s">
        <v>136</v>
      </c>
      <c r="DA201" s="31">
        <v>4.0</v>
      </c>
      <c r="DB201" s="41" t="s">
        <v>139</v>
      </c>
      <c r="DC201" s="29">
        <v>5.0</v>
      </c>
      <c r="DD201" s="16">
        <f t="shared" si="67"/>
        <v>18</v>
      </c>
      <c r="DE201" s="27" t="s">
        <v>136</v>
      </c>
      <c r="DF201" s="27" t="s">
        <v>136</v>
      </c>
      <c r="DG201" s="29">
        <v>3.0</v>
      </c>
      <c r="DH201" s="27">
        <v>4.0</v>
      </c>
      <c r="DI201" s="27" t="s">
        <v>139</v>
      </c>
      <c r="DJ201" s="27" t="s">
        <v>139</v>
      </c>
      <c r="DK201" s="16">
        <f t="shared" si="68"/>
        <v>19</v>
      </c>
      <c r="DL201" s="27" t="s">
        <v>138</v>
      </c>
      <c r="DM201" s="27" t="s">
        <v>136</v>
      </c>
      <c r="DN201" s="27" t="s">
        <v>136</v>
      </c>
      <c r="DO201" s="27" t="s">
        <v>138</v>
      </c>
      <c r="DP201" s="27" t="s">
        <v>136</v>
      </c>
      <c r="DQ201" s="16">
        <f t="shared" si="69"/>
        <v>22</v>
      </c>
      <c r="DR201" s="27" t="s">
        <v>139</v>
      </c>
      <c r="DS201" s="27" t="s">
        <v>140</v>
      </c>
      <c r="DT201" s="27" t="s">
        <v>140</v>
      </c>
      <c r="DU201" s="27" t="s">
        <v>139</v>
      </c>
      <c r="DV201" s="27" t="s">
        <v>138</v>
      </c>
      <c r="DW201" s="25">
        <f t="shared" si="70"/>
        <v>11</v>
      </c>
      <c r="DX201" s="27" t="s">
        <v>137</v>
      </c>
      <c r="DY201" s="27" t="s">
        <v>138</v>
      </c>
      <c r="DZ201" s="27" t="s">
        <v>136</v>
      </c>
      <c r="EA201" s="27" t="s">
        <v>138</v>
      </c>
      <c r="EB201" s="27" t="s">
        <v>136</v>
      </c>
      <c r="EC201" s="21">
        <f t="shared" si="88"/>
        <v>21</v>
      </c>
      <c r="ED201" s="16">
        <f t="shared" si="71"/>
        <v>104</v>
      </c>
    </row>
    <row r="202" ht="15.75" customHeight="1">
      <c r="A202" s="36" t="s">
        <v>125</v>
      </c>
      <c r="B202" s="16">
        <f t="shared" si="1"/>
        <v>1</v>
      </c>
      <c r="C202" s="17" t="s">
        <v>37</v>
      </c>
      <c r="D202" s="35">
        <v>25.0</v>
      </c>
      <c r="E202" s="16">
        <f t="shared" si="2"/>
        <v>0</v>
      </c>
      <c r="F202" s="16">
        <f t="shared" si="72"/>
        <v>1</v>
      </c>
      <c r="G202" s="16">
        <f t="shared" si="3"/>
        <v>0</v>
      </c>
      <c r="H202" s="16">
        <f t="shared" si="4"/>
        <v>0</v>
      </c>
      <c r="I202" s="35" t="s">
        <v>126</v>
      </c>
      <c r="J202" s="16">
        <f t="shared" si="5"/>
        <v>0</v>
      </c>
      <c r="K202" s="16">
        <f t="shared" si="6"/>
        <v>1</v>
      </c>
      <c r="L202" s="16">
        <f t="shared" si="7"/>
        <v>0</v>
      </c>
      <c r="M202" s="16">
        <f t="shared" si="8"/>
        <v>0</v>
      </c>
      <c r="N202" s="16">
        <f t="shared" si="9"/>
        <v>0</v>
      </c>
      <c r="O202" s="36">
        <v>20000.0</v>
      </c>
      <c r="P202" s="21">
        <f t="shared" si="10"/>
        <v>0</v>
      </c>
      <c r="Q202" s="21">
        <f t="shared" si="11"/>
        <v>1</v>
      </c>
      <c r="R202" s="21">
        <f t="shared" si="12"/>
        <v>0</v>
      </c>
      <c r="S202" s="21">
        <f t="shared" si="13"/>
        <v>0</v>
      </c>
      <c r="T202" s="37" t="s">
        <v>127</v>
      </c>
      <c r="U202" s="21">
        <f t="shared" si="14"/>
        <v>1</v>
      </c>
      <c r="V202" s="37">
        <v>0.0</v>
      </c>
      <c r="W202" s="37">
        <v>0.0</v>
      </c>
      <c r="X202" s="37">
        <v>0.0</v>
      </c>
      <c r="Y202" s="36" t="s">
        <v>142</v>
      </c>
      <c r="Z202" s="21">
        <f t="shared" si="15"/>
        <v>0</v>
      </c>
      <c r="AA202" s="21">
        <f t="shared" si="16"/>
        <v>0</v>
      </c>
      <c r="AB202" s="21">
        <f t="shared" si="17"/>
        <v>0</v>
      </c>
      <c r="AC202" s="21">
        <f t="shared" si="18"/>
        <v>1</v>
      </c>
      <c r="AD202" s="21">
        <f t="shared" si="19"/>
        <v>0</v>
      </c>
      <c r="AE202" s="36" t="s">
        <v>180</v>
      </c>
      <c r="AF202" s="21">
        <f t="shared" si="20"/>
        <v>0</v>
      </c>
      <c r="AG202" s="21">
        <f t="shared" si="21"/>
        <v>0</v>
      </c>
      <c r="AH202" s="21">
        <f t="shared" si="22"/>
        <v>1</v>
      </c>
      <c r="AI202" s="21">
        <f t="shared" si="23"/>
        <v>0</v>
      </c>
      <c r="AJ202" s="27" t="s">
        <v>129</v>
      </c>
      <c r="AK202" s="21">
        <f t="shared" si="24"/>
        <v>0</v>
      </c>
      <c r="AL202" s="21">
        <f t="shared" si="25"/>
        <v>1</v>
      </c>
      <c r="AM202" s="21">
        <f t="shared" si="26"/>
        <v>0</v>
      </c>
      <c r="AN202" s="21">
        <f t="shared" si="27"/>
        <v>0</v>
      </c>
      <c r="AO202" s="27" t="s">
        <v>37</v>
      </c>
      <c r="AP202" s="21">
        <f t="shared" si="28"/>
        <v>1</v>
      </c>
      <c r="AQ202" s="21">
        <f t="shared" si="29"/>
        <v>0</v>
      </c>
      <c r="AR202" s="21">
        <f t="shared" si="30"/>
        <v>0</v>
      </c>
      <c r="AS202" s="21">
        <f t="shared" si="31"/>
        <v>0</v>
      </c>
      <c r="AT202" s="21">
        <f t="shared" si="32"/>
        <v>0</v>
      </c>
      <c r="AU202" s="21">
        <f t="shared" si="73"/>
        <v>0</v>
      </c>
      <c r="AV202" s="27" t="s">
        <v>44</v>
      </c>
      <c r="AW202" s="21">
        <f t="shared" si="33"/>
        <v>0</v>
      </c>
      <c r="AX202" s="21">
        <f t="shared" si="34"/>
        <v>1</v>
      </c>
      <c r="AY202" s="21">
        <f t="shared" si="35"/>
        <v>0</v>
      </c>
      <c r="AZ202" s="21">
        <f t="shared" si="36"/>
        <v>0</v>
      </c>
      <c r="BA202" s="27" t="s">
        <v>175</v>
      </c>
      <c r="BB202" s="21">
        <f t="shared" si="37"/>
        <v>0</v>
      </c>
      <c r="BC202" s="21">
        <f t="shared" si="38"/>
        <v>0</v>
      </c>
      <c r="BD202" s="21">
        <f t="shared" si="39"/>
        <v>0</v>
      </c>
      <c r="BE202" s="21">
        <f t="shared" si="40"/>
        <v>1</v>
      </c>
      <c r="BF202" s="27" t="s">
        <v>150</v>
      </c>
      <c r="BG202" s="21">
        <f t="shared" si="41"/>
        <v>0</v>
      </c>
      <c r="BH202" s="21">
        <f t="shared" si="42"/>
        <v>0</v>
      </c>
      <c r="BI202" s="21">
        <f t="shared" si="43"/>
        <v>1</v>
      </c>
      <c r="BJ202" s="29">
        <v>1500.0</v>
      </c>
      <c r="BK202" s="21">
        <f t="shared" si="44"/>
        <v>0</v>
      </c>
      <c r="BL202" s="21">
        <f t="shared" si="45"/>
        <v>1</v>
      </c>
      <c r="BM202" s="21">
        <f t="shared" si="46"/>
        <v>0</v>
      </c>
      <c r="BN202" s="29" t="s">
        <v>156</v>
      </c>
      <c r="BO202" s="21">
        <f t="shared" si="47"/>
        <v>0</v>
      </c>
      <c r="BP202" s="21">
        <f t="shared" si="48"/>
        <v>0</v>
      </c>
      <c r="BQ202" s="21">
        <f t="shared" si="49"/>
        <v>0</v>
      </c>
      <c r="BR202" s="21">
        <f t="shared" si="50"/>
        <v>1</v>
      </c>
      <c r="BS202" s="21">
        <f t="shared" si="51"/>
        <v>0</v>
      </c>
      <c r="BT202" s="29">
        <v>1.0</v>
      </c>
      <c r="BU202" s="29">
        <v>0.0</v>
      </c>
      <c r="BV202" s="29">
        <v>0.0</v>
      </c>
      <c r="BW202" s="29">
        <v>1.0</v>
      </c>
      <c r="BX202" s="29">
        <v>0.0</v>
      </c>
      <c r="BY202" s="29">
        <v>1.0</v>
      </c>
      <c r="BZ202" s="29">
        <v>1.0</v>
      </c>
      <c r="CA202" s="29">
        <v>0.0</v>
      </c>
      <c r="CB202" s="29">
        <v>1.0</v>
      </c>
      <c r="CC202" s="27" t="s">
        <v>176</v>
      </c>
      <c r="CD202" s="21">
        <f t="shared" si="52"/>
        <v>0</v>
      </c>
      <c r="CE202" s="21">
        <f t="shared" si="53"/>
        <v>0</v>
      </c>
      <c r="CF202" s="21">
        <f t="shared" si="54"/>
        <v>0</v>
      </c>
      <c r="CG202" s="21">
        <f t="shared" si="55"/>
        <v>1</v>
      </c>
      <c r="CH202" s="21">
        <f t="shared" si="56"/>
        <v>0</v>
      </c>
      <c r="CI202" s="27" t="s">
        <v>177</v>
      </c>
      <c r="CJ202" s="21">
        <f t="shared" si="57"/>
        <v>1</v>
      </c>
      <c r="CK202" s="21">
        <f t="shared" si="58"/>
        <v>0</v>
      </c>
      <c r="CL202" s="21">
        <f t="shared" si="59"/>
        <v>0</v>
      </c>
      <c r="CM202" s="21">
        <f t="shared" si="60"/>
        <v>0</v>
      </c>
      <c r="CN202" s="27" t="s">
        <v>178</v>
      </c>
      <c r="CO202" s="21">
        <f t="shared" si="61"/>
        <v>0</v>
      </c>
      <c r="CP202" s="21">
        <f t="shared" si="62"/>
        <v>0</v>
      </c>
      <c r="CQ202" s="21">
        <f t="shared" si="63"/>
        <v>0</v>
      </c>
      <c r="CR202" s="21">
        <f t="shared" si="64"/>
        <v>1</v>
      </c>
      <c r="CS202" s="21">
        <f t="shared" si="65"/>
        <v>0</v>
      </c>
      <c r="CT202" s="29">
        <v>4.0</v>
      </c>
      <c r="CU202" s="27" t="s">
        <v>138</v>
      </c>
      <c r="CV202" s="27" t="s">
        <v>136</v>
      </c>
      <c r="CW202" s="27" t="s">
        <v>139</v>
      </c>
      <c r="CX202" s="16">
        <f t="shared" si="66"/>
        <v>15</v>
      </c>
      <c r="CY202" s="27" t="s">
        <v>139</v>
      </c>
      <c r="CZ202" s="31">
        <v>2.0</v>
      </c>
      <c r="DA202" s="41" t="s">
        <v>136</v>
      </c>
      <c r="DB202" s="41" t="s">
        <v>139</v>
      </c>
      <c r="DC202" s="27" t="s">
        <v>139</v>
      </c>
      <c r="DD202" s="16">
        <f t="shared" si="67"/>
        <v>12</v>
      </c>
      <c r="DE202" s="29">
        <v>1.0</v>
      </c>
      <c r="DF202" s="29">
        <v>3.0</v>
      </c>
      <c r="DG202" s="27" t="s">
        <v>137</v>
      </c>
      <c r="DH202" s="27" t="s">
        <v>140</v>
      </c>
      <c r="DI202" s="27" t="s">
        <v>137</v>
      </c>
      <c r="DJ202" s="27" t="s">
        <v>140</v>
      </c>
      <c r="DK202" s="16">
        <f t="shared" si="68"/>
        <v>12</v>
      </c>
      <c r="DL202" s="27" t="s">
        <v>138</v>
      </c>
      <c r="DM202" s="27" t="s">
        <v>136</v>
      </c>
      <c r="DN202" s="27" t="s">
        <v>136</v>
      </c>
      <c r="DO202" s="27" t="s">
        <v>136</v>
      </c>
      <c r="DP202" s="27" t="s">
        <v>140</v>
      </c>
      <c r="DQ202" s="16">
        <f t="shared" si="69"/>
        <v>18</v>
      </c>
      <c r="DR202" s="27" t="s">
        <v>139</v>
      </c>
      <c r="DS202" s="27" t="s">
        <v>140</v>
      </c>
      <c r="DT202" s="27" t="s">
        <v>139</v>
      </c>
      <c r="DU202" s="27" t="s">
        <v>139</v>
      </c>
      <c r="DV202" s="27" t="s">
        <v>138</v>
      </c>
      <c r="DW202" s="25">
        <f t="shared" si="70"/>
        <v>12</v>
      </c>
      <c r="DX202" s="27" t="s">
        <v>137</v>
      </c>
      <c r="DY202" s="27" t="s">
        <v>136</v>
      </c>
      <c r="DZ202" s="27" t="s">
        <v>139</v>
      </c>
      <c r="EA202" s="27" t="s">
        <v>139</v>
      </c>
      <c r="EB202" s="27" t="s">
        <v>137</v>
      </c>
      <c r="EC202" s="21">
        <f t="shared" si="88"/>
        <v>14</v>
      </c>
      <c r="ED202" s="16">
        <f t="shared" si="71"/>
        <v>83</v>
      </c>
    </row>
    <row r="203" ht="15.75" customHeight="1">
      <c r="A203" s="36" t="s">
        <v>125</v>
      </c>
      <c r="B203" s="16">
        <f t="shared" si="1"/>
        <v>1</v>
      </c>
      <c r="C203" s="17" t="s">
        <v>37</v>
      </c>
      <c r="D203" s="35">
        <v>56.0</v>
      </c>
      <c r="E203" s="16">
        <f t="shared" si="2"/>
        <v>0</v>
      </c>
      <c r="F203" s="16">
        <f t="shared" si="72"/>
        <v>0</v>
      </c>
      <c r="G203" s="16">
        <f t="shared" si="3"/>
        <v>1</v>
      </c>
      <c r="H203" s="16">
        <f t="shared" si="4"/>
        <v>0</v>
      </c>
      <c r="I203" s="35" t="s">
        <v>11</v>
      </c>
      <c r="J203" s="16">
        <f t="shared" si="5"/>
        <v>0</v>
      </c>
      <c r="K203" s="16">
        <f t="shared" si="6"/>
        <v>0</v>
      </c>
      <c r="L203" s="16">
        <f t="shared" si="7"/>
        <v>1</v>
      </c>
      <c r="M203" s="16">
        <f t="shared" si="8"/>
        <v>0</v>
      </c>
      <c r="N203" s="16">
        <f t="shared" si="9"/>
        <v>0</v>
      </c>
      <c r="O203" s="36">
        <v>20000.0</v>
      </c>
      <c r="P203" s="21">
        <f t="shared" si="10"/>
        <v>0</v>
      </c>
      <c r="Q203" s="21">
        <f t="shared" si="11"/>
        <v>1</v>
      </c>
      <c r="R203" s="21">
        <f t="shared" si="12"/>
        <v>0</v>
      </c>
      <c r="S203" s="21">
        <f t="shared" si="13"/>
        <v>0</v>
      </c>
      <c r="T203" s="37" t="s">
        <v>127</v>
      </c>
      <c r="U203" s="21">
        <f t="shared" si="14"/>
        <v>1</v>
      </c>
      <c r="V203" s="37">
        <v>0.0</v>
      </c>
      <c r="W203" s="37">
        <v>0.0</v>
      </c>
      <c r="X203" s="37">
        <v>0.0</v>
      </c>
      <c r="Y203" s="36" t="s">
        <v>142</v>
      </c>
      <c r="Z203" s="21">
        <f t="shared" si="15"/>
        <v>0</v>
      </c>
      <c r="AA203" s="21">
        <f t="shared" si="16"/>
        <v>0</v>
      </c>
      <c r="AB203" s="21">
        <f t="shared" si="17"/>
        <v>0</v>
      </c>
      <c r="AC203" s="21">
        <f t="shared" si="18"/>
        <v>1</v>
      </c>
      <c r="AD203" s="21">
        <f t="shared" si="19"/>
        <v>0</v>
      </c>
      <c r="AE203" s="36" t="s">
        <v>204</v>
      </c>
      <c r="AF203" s="21">
        <f t="shared" si="20"/>
        <v>0</v>
      </c>
      <c r="AG203" s="21">
        <f t="shared" si="21"/>
        <v>0</v>
      </c>
      <c r="AH203" s="21">
        <f t="shared" si="22"/>
        <v>0</v>
      </c>
      <c r="AI203" s="21">
        <f t="shared" si="23"/>
        <v>1</v>
      </c>
      <c r="AJ203" s="27" t="s">
        <v>162</v>
      </c>
      <c r="AK203" s="21">
        <f t="shared" si="24"/>
        <v>0</v>
      </c>
      <c r="AL203" s="21">
        <f t="shared" si="25"/>
        <v>0</v>
      </c>
      <c r="AM203" s="21">
        <f t="shared" si="26"/>
        <v>0</v>
      </c>
      <c r="AN203" s="21">
        <f t="shared" si="27"/>
        <v>1</v>
      </c>
      <c r="AO203" s="27" t="s">
        <v>37</v>
      </c>
      <c r="AP203" s="21">
        <f t="shared" si="28"/>
        <v>1</v>
      </c>
      <c r="AQ203" s="21">
        <f t="shared" si="29"/>
        <v>0</v>
      </c>
      <c r="AR203" s="21">
        <f t="shared" si="30"/>
        <v>0</v>
      </c>
      <c r="AS203" s="21">
        <f t="shared" si="31"/>
        <v>0</v>
      </c>
      <c r="AT203" s="21">
        <f t="shared" si="32"/>
        <v>0</v>
      </c>
      <c r="AU203" s="21">
        <f t="shared" si="73"/>
        <v>0</v>
      </c>
      <c r="AV203" s="27" t="s">
        <v>130</v>
      </c>
      <c r="AW203" s="21">
        <f t="shared" si="33"/>
        <v>1</v>
      </c>
      <c r="AX203" s="21">
        <f t="shared" si="34"/>
        <v>0</v>
      </c>
      <c r="AY203" s="21">
        <f t="shared" si="35"/>
        <v>0</v>
      </c>
      <c r="AZ203" s="21">
        <f t="shared" si="36"/>
        <v>0</v>
      </c>
      <c r="BA203" s="27" t="s">
        <v>182</v>
      </c>
      <c r="BB203" s="21">
        <f t="shared" si="37"/>
        <v>0</v>
      </c>
      <c r="BC203" s="21">
        <f t="shared" si="38"/>
        <v>0</v>
      </c>
      <c r="BD203" s="21">
        <f t="shared" si="39"/>
        <v>1</v>
      </c>
      <c r="BE203" s="21">
        <f t="shared" si="40"/>
        <v>0</v>
      </c>
      <c r="BF203" s="27" t="s">
        <v>136</v>
      </c>
      <c r="BG203" s="21">
        <f t="shared" si="41"/>
        <v>0</v>
      </c>
      <c r="BH203" s="21">
        <f t="shared" si="42"/>
        <v>0</v>
      </c>
      <c r="BI203" s="21">
        <f t="shared" si="43"/>
        <v>1</v>
      </c>
      <c r="BJ203" s="27" t="s">
        <v>179</v>
      </c>
      <c r="BK203" s="21">
        <f t="shared" si="44"/>
        <v>0</v>
      </c>
      <c r="BL203" s="21">
        <f t="shared" si="45"/>
        <v>0</v>
      </c>
      <c r="BM203" s="21">
        <f t="shared" si="46"/>
        <v>1</v>
      </c>
      <c r="BN203" s="29" t="s">
        <v>132</v>
      </c>
      <c r="BO203" s="21">
        <f t="shared" si="47"/>
        <v>0</v>
      </c>
      <c r="BP203" s="21">
        <f t="shared" si="48"/>
        <v>0</v>
      </c>
      <c r="BQ203" s="21">
        <f t="shared" si="49"/>
        <v>1</v>
      </c>
      <c r="BR203" s="21">
        <f t="shared" si="50"/>
        <v>0</v>
      </c>
      <c r="BS203" s="21">
        <f t="shared" si="51"/>
        <v>0</v>
      </c>
      <c r="BT203" s="29">
        <v>0.0</v>
      </c>
      <c r="BU203" s="29">
        <v>0.0</v>
      </c>
      <c r="BV203" s="29">
        <v>1.0</v>
      </c>
      <c r="BW203" s="29">
        <v>0.0</v>
      </c>
      <c r="BX203" s="29">
        <v>0.0</v>
      </c>
      <c r="BY203" s="29">
        <v>1.0</v>
      </c>
      <c r="BZ203" s="29">
        <v>0.0</v>
      </c>
      <c r="CA203" s="29">
        <v>0.0</v>
      </c>
      <c r="CB203" s="29">
        <v>0.0</v>
      </c>
      <c r="CC203" s="27" t="s">
        <v>133</v>
      </c>
      <c r="CD203" s="21">
        <f t="shared" si="52"/>
        <v>0</v>
      </c>
      <c r="CE203" s="21">
        <f t="shared" si="53"/>
        <v>1</v>
      </c>
      <c r="CF203" s="21">
        <f t="shared" si="54"/>
        <v>0</v>
      </c>
      <c r="CG203" s="21">
        <f t="shared" si="55"/>
        <v>0</v>
      </c>
      <c r="CH203" s="21">
        <f t="shared" si="56"/>
        <v>0</v>
      </c>
      <c r="CI203" s="27" t="s">
        <v>152</v>
      </c>
      <c r="CJ203" s="21">
        <f t="shared" si="57"/>
        <v>0</v>
      </c>
      <c r="CK203" s="21">
        <f t="shared" si="58"/>
        <v>0</v>
      </c>
      <c r="CL203" s="21">
        <f t="shared" si="59"/>
        <v>0</v>
      </c>
      <c r="CM203" s="21">
        <f t="shared" si="60"/>
        <v>1</v>
      </c>
      <c r="CN203" s="27" t="s">
        <v>135</v>
      </c>
      <c r="CO203" s="21">
        <f t="shared" si="61"/>
        <v>1</v>
      </c>
      <c r="CP203" s="21">
        <f t="shared" si="62"/>
        <v>0</v>
      </c>
      <c r="CQ203" s="21">
        <f t="shared" si="63"/>
        <v>0</v>
      </c>
      <c r="CR203" s="21">
        <f t="shared" si="64"/>
        <v>0</v>
      </c>
      <c r="CS203" s="21">
        <f t="shared" si="65"/>
        <v>0</v>
      </c>
      <c r="CT203" s="27" t="s">
        <v>136</v>
      </c>
      <c r="CU203" s="27" t="s">
        <v>139</v>
      </c>
      <c r="CV203" s="27" t="s">
        <v>138</v>
      </c>
      <c r="CW203" s="29">
        <v>3.0</v>
      </c>
      <c r="CX203" s="16">
        <f t="shared" si="66"/>
        <v>14</v>
      </c>
      <c r="CY203" s="29">
        <v>1.0</v>
      </c>
      <c r="CZ203" s="41" t="s">
        <v>139</v>
      </c>
      <c r="DA203" s="31">
        <v>3.0</v>
      </c>
      <c r="DB203" s="41" t="s">
        <v>139</v>
      </c>
      <c r="DC203" s="27" t="s">
        <v>138</v>
      </c>
      <c r="DD203" s="16">
        <f t="shared" si="67"/>
        <v>13</v>
      </c>
      <c r="DE203" s="29">
        <v>2.0</v>
      </c>
      <c r="DF203" s="27" t="s">
        <v>136</v>
      </c>
      <c r="DG203" s="29">
        <v>2.0</v>
      </c>
      <c r="DH203" s="27">
        <v>4.0</v>
      </c>
      <c r="DI203" s="29">
        <v>2.0</v>
      </c>
      <c r="DJ203" s="27">
        <v>3.0</v>
      </c>
      <c r="DK203" s="16">
        <f t="shared" si="68"/>
        <v>17</v>
      </c>
      <c r="DL203" s="27" t="s">
        <v>138</v>
      </c>
      <c r="DM203" s="27" t="s">
        <v>138</v>
      </c>
      <c r="DN203" s="27" t="s">
        <v>136</v>
      </c>
      <c r="DO203" s="27" t="s">
        <v>139</v>
      </c>
      <c r="DP203" s="27" t="s">
        <v>136</v>
      </c>
      <c r="DQ203" s="16">
        <f t="shared" si="69"/>
        <v>20</v>
      </c>
      <c r="DR203" s="27" t="s">
        <v>139</v>
      </c>
      <c r="DS203" s="27" t="s">
        <v>136</v>
      </c>
      <c r="DT203" s="27" t="s">
        <v>136</v>
      </c>
      <c r="DU203" s="27" t="s">
        <v>138</v>
      </c>
      <c r="DV203" s="27" t="s">
        <v>138</v>
      </c>
      <c r="DW203" s="25">
        <f t="shared" si="70"/>
        <v>20</v>
      </c>
      <c r="DX203" s="27" t="s">
        <v>138</v>
      </c>
      <c r="DY203" s="27" t="s">
        <v>137</v>
      </c>
      <c r="DZ203" s="27" t="s">
        <v>138</v>
      </c>
      <c r="EA203" s="27" t="s">
        <v>140</v>
      </c>
      <c r="EB203" s="27" t="s">
        <v>137</v>
      </c>
      <c r="EC203" s="21">
        <f t="shared" si="88"/>
        <v>17</v>
      </c>
      <c r="ED203" s="16">
        <f t="shared" si="71"/>
        <v>101</v>
      </c>
    </row>
    <row r="204" ht="15.75" customHeight="1">
      <c r="A204" s="36" t="s">
        <v>125</v>
      </c>
      <c r="B204" s="16">
        <f t="shared" si="1"/>
        <v>1</v>
      </c>
      <c r="C204" s="17" t="s">
        <v>37</v>
      </c>
      <c r="D204" s="35">
        <v>54.0</v>
      </c>
      <c r="E204" s="16">
        <f t="shared" si="2"/>
        <v>0</v>
      </c>
      <c r="F204" s="16">
        <f t="shared" si="72"/>
        <v>0</v>
      </c>
      <c r="G204" s="16">
        <f t="shared" si="3"/>
        <v>1</v>
      </c>
      <c r="H204" s="16">
        <f t="shared" si="4"/>
        <v>0</v>
      </c>
      <c r="I204" s="35" t="s">
        <v>12</v>
      </c>
      <c r="J204" s="16">
        <f t="shared" si="5"/>
        <v>0</v>
      </c>
      <c r="K204" s="16">
        <f t="shared" si="6"/>
        <v>0</v>
      </c>
      <c r="L204" s="16">
        <f t="shared" si="7"/>
        <v>0</v>
      </c>
      <c r="M204" s="16">
        <f t="shared" si="8"/>
        <v>1</v>
      </c>
      <c r="N204" s="16">
        <f t="shared" si="9"/>
        <v>0</v>
      </c>
      <c r="O204" s="36">
        <v>10000.0</v>
      </c>
      <c r="P204" s="21">
        <f t="shared" si="10"/>
        <v>1</v>
      </c>
      <c r="Q204" s="21">
        <f t="shared" si="11"/>
        <v>0</v>
      </c>
      <c r="R204" s="21">
        <f t="shared" si="12"/>
        <v>0</v>
      </c>
      <c r="S204" s="21">
        <f t="shared" si="13"/>
        <v>0</v>
      </c>
      <c r="T204" s="37" t="s">
        <v>127</v>
      </c>
      <c r="U204" s="21">
        <f t="shared" si="14"/>
        <v>1</v>
      </c>
      <c r="V204" s="37">
        <v>0.0</v>
      </c>
      <c r="W204" s="37">
        <v>0.0</v>
      </c>
      <c r="X204" s="37">
        <v>0.0</v>
      </c>
      <c r="Y204" s="36" t="s">
        <v>142</v>
      </c>
      <c r="Z204" s="21">
        <f t="shared" si="15"/>
        <v>0</v>
      </c>
      <c r="AA204" s="21">
        <f t="shared" si="16"/>
        <v>0</v>
      </c>
      <c r="AB204" s="21">
        <f t="shared" si="17"/>
        <v>0</v>
      </c>
      <c r="AC204" s="21">
        <f t="shared" si="18"/>
        <v>1</v>
      </c>
      <c r="AD204" s="21">
        <f t="shared" si="19"/>
        <v>0</v>
      </c>
      <c r="AE204" s="36" t="s">
        <v>32</v>
      </c>
      <c r="AF204" s="21">
        <f t="shared" si="20"/>
        <v>0</v>
      </c>
      <c r="AG204" s="21">
        <f t="shared" si="21"/>
        <v>1</v>
      </c>
      <c r="AH204" s="21">
        <f t="shared" si="22"/>
        <v>0</v>
      </c>
      <c r="AI204" s="21">
        <f t="shared" si="23"/>
        <v>0</v>
      </c>
      <c r="AJ204" s="27" t="s">
        <v>128</v>
      </c>
      <c r="AK204" s="21">
        <f t="shared" si="24"/>
        <v>1</v>
      </c>
      <c r="AL204" s="21">
        <f t="shared" si="25"/>
        <v>0</v>
      </c>
      <c r="AM204" s="21">
        <f t="shared" si="26"/>
        <v>0</v>
      </c>
      <c r="AN204" s="21">
        <f t="shared" si="27"/>
        <v>0</v>
      </c>
      <c r="AO204" s="27" t="s">
        <v>144</v>
      </c>
      <c r="AP204" s="21">
        <f t="shared" si="28"/>
        <v>0</v>
      </c>
      <c r="AQ204" s="21">
        <f t="shared" si="29"/>
        <v>0</v>
      </c>
      <c r="AR204" s="21">
        <f t="shared" si="30"/>
        <v>0</v>
      </c>
      <c r="AS204" s="21">
        <f t="shared" si="31"/>
        <v>0</v>
      </c>
      <c r="AT204" s="21">
        <f t="shared" si="32"/>
        <v>0</v>
      </c>
      <c r="AU204" s="21">
        <f t="shared" si="73"/>
        <v>1</v>
      </c>
      <c r="AV204" s="27" t="s">
        <v>45</v>
      </c>
      <c r="AW204" s="21">
        <f t="shared" si="33"/>
        <v>0</v>
      </c>
      <c r="AX204" s="21">
        <f t="shared" si="34"/>
        <v>0</v>
      </c>
      <c r="AY204" s="21">
        <f t="shared" si="35"/>
        <v>1</v>
      </c>
      <c r="AZ204" s="21">
        <f t="shared" si="36"/>
        <v>0</v>
      </c>
      <c r="BA204" s="27" t="s">
        <v>131</v>
      </c>
      <c r="BB204" s="21">
        <f t="shared" si="37"/>
        <v>1</v>
      </c>
      <c r="BC204" s="21">
        <f t="shared" si="38"/>
        <v>0</v>
      </c>
      <c r="BD204" s="21">
        <f t="shared" si="39"/>
        <v>0</v>
      </c>
      <c r="BE204" s="21">
        <f t="shared" si="40"/>
        <v>0</v>
      </c>
      <c r="BF204" s="27" t="s">
        <v>138</v>
      </c>
      <c r="BG204" s="21">
        <f t="shared" si="41"/>
        <v>0</v>
      </c>
      <c r="BH204" s="21">
        <f t="shared" si="42"/>
        <v>0</v>
      </c>
      <c r="BI204" s="21">
        <f t="shared" si="43"/>
        <v>1</v>
      </c>
      <c r="BJ204" s="29">
        <v>1500.0</v>
      </c>
      <c r="BK204" s="21">
        <f t="shared" si="44"/>
        <v>0</v>
      </c>
      <c r="BL204" s="21">
        <f t="shared" si="45"/>
        <v>1</v>
      </c>
      <c r="BM204" s="21">
        <f t="shared" si="46"/>
        <v>0</v>
      </c>
      <c r="BN204" s="29" t="s">
        <v>132</v>
      </c>
      <c r="BO204" s="21">
        <f t="shared" si="47"/>
        <v>0</v>
      </c>
      <c r="BP204" s="21">
        <f t="shared" si="48"/>
        <v>0</v>
      </c>
      <c r="BQ204" s="21">
        <f t="shared" si="49"/>
        <v>1</v>
      </c>
      <c r="BR204" s="21">
        <f t="shared" si="50"/>
        <v>0</v>
      </c>
      <c r="BS204" s="21">
        <f t="shared" si="51"/>
        <v>0</v>
      </c>
      <c r="BT204" s="29">
        <v>0.0</v>
      </c>
      <c r="BU204" s="29">
        <v>0.0</v>
      </c>
      <c r="BV204" s="29">
        <v>0.0</v>
      </c>
      <c r="BW204" s="29">
        <v>0.0</v>
      </c>
      <c r="BX204" s="29">
        <v>0.0</v>
      </c>
      <c r="BY204" s="29">
        <v>1.0</v>
      </c>
      <c r="BZ204" s="29">
        <v>1.0</v>
      </c>
      <c r="CA204" s="29">
        <v>0.0</v>
      </c>
      <c r="CB204" s="29">
        <v>1.0</v>
      </c>
      <c r="CC204" s="27" t="s">
        <v>164</v>
      </c>
      <c r="CD204" s="21">
        <f t="shared" si="52"/>
        <v>0</v>
      </c>
      <c r="CE204" s="21">
        <f t="shared" si="53"/>
        <v>0</v>
      </c>
      <c r="CF204" s="21">
        <f t="shared" si="54"/>
        <v>1</v>
      </c>
      <c r="CG204" s="21">
        <f t="shared" si="55"/>
        <v>0</v>
      </c>
      <c r="CH204" s="21">
        <f t="shared" si="56"/>
        <v>0</v>
      </c>
      <c r="CI204" s="27" t="s">
        <v>157</v>
      </c>
      <c r="CJ204" s="21">
        <f t="shared" si="57"/>
        <v>0</v>
      </c>
      <c r="CK204" s="21">
        <f t="shared" si="58"/>
        <v>1</v>
      </c>
      <c r="CL204" s="21">
        <f t="shared" si="59"/>
        <v>0</v>
      </c>
      <c r="CM204" s="21">
        <f t="shared" si="60"/>
        <v>0</v>
      </c>
      <c r="CN204" s="27" t="s">
        <v>170</v>
      </c>
      <c r="CO204" s="21">
        <f t="shared" si="61"/>
        <v>0</v>
      </c>
      <c r="CP204" s="21">
        <f t="shared" si="62"/>
        <v>1</v>
      </c>
      <c r="CQ204" s="21">
        <f t="shared" si="63"/>
        <v>0</v>
      </c>
      <c r="CR204" s="21">
        <f t="shared" si="64"/>
        <v>0</v>
      </c>
      <c r="CS204" s="21">
        <f t="shared" si="65"/>
        <v>0</v>
      </c>
      <c r="CT204" s="27" t="s">
        <v>140</v>
      </c>
      <c r="CU204" s="29">
        <v>4.0</v>
      </c>
      <c r="CV204" s="27" t="s">
        <v>137</v>
      </c>
      <c r="CW204" s="27" t="s">
        <v>137</v>
      </c>
      <c r="CX204" s="16">
        <f t="shared" si="66"/>
        <v>11</v>
      </c>
      <c r="CY204" s="29">
        <v>3.0</v>
      </c>
      <c r="CZ204" s="41" t="s">
        <v>138</v>
      </c>
      <c r="DA204" s="41" t="s">
        <v>137</v>
      </c>
      <c r="DB204" s="41" t="s">
        <v>137</v>
      </c>
      <c r="DC204" s="27" t="s">
        <v>136</v>
      </c>
      <c r="DD204" s="16">
        <f t="shared" si="67"/>
        <v>18</v>
      </c>
      <c r="DE204" s="27" t="s">
        <v>136</v>
      </c>
      <c r="DF204" s="27" t="s">
        <v>136</v>
      </c>
      <c r="DG204" s="29">
        <v>3.0</v>
      </c>
      <c r="DH204" s="27" t="s">
        <v>139</v>
      </c>
      <c r="DI204" s="27" t="s">
        <v>140</v>
      </c>
      <c r="DJ204" s="27" t="s">
        <v>137</v>
      </c>
      <c r="DK204" s="16">
        <f t="shared" si="68"/>
        <v>17</v>
      </c>
      <c r="DL204" s="27" t="s">
        <v>138</v>
      </c>
      <c r="DM204" s="27" t="s">
        <v>137</v>
      </c>
      <c r="DN204" s="27" t="s">
        <v>138</v>
      </c>
      <c r="DO204" s="27" t="s">
        <v>136</v>
      </c>
      <c r="DP204" s="27" t="s">
        <v>140</v>
      </c>
      <c r="DQ204" s="16">
        <f t="shared" si="69"/>
        <v>18</v>
      </c>
      <c r="DR204" s="27" t="s">
        <v>136</v>
      </c>
      <c r="DS204" s="29">
        <v>2.0</v>
      </c>
      <c r="DT204" s="27" t="s">
        <v>136</v>
      </c>
      <c r="DU204" s="27" t="s">
        <v>137</v>
      </c>
      <c r="DV204" s="29">
        <v>2.0</v>
      </c>
      <c r="DW204" s="25">
        <f t="shared" si="70"/>
        <v>15</v>
      </c>
      <c r="DX204" s="27" t="s">
        <v>136</v>
      </c>
      <c r="DY204" s="27" t="s">
        <v>138</v>
      </c>
      <c r="DZ204" s="27" t="s">
        <v>137</v>
      </c>
      <c r="EA204" s="27" t="s">
        <v>138</v>
      </c>
      <c r="EB204" s="27" t="s">
        <v>136</v>
      </c>
      <c r="EC204" s="21">
        <f t="shared" si="88"/>
        <v>21</v>
      </c>
      <c r="ED204" s="16">
        <f t="shared" si="71"/>
        <v>100</v>
      </c>
    </row>
    <row r="205" ht="15.75" customHeight="1">
      <c r="A205" s="36" t="s">
        <v>125</v>
      </c>
      <c r="B205" s="16">
        <f t="shared" si="1"/>
        <v>1</v>
      </c>
      <c r="C205" s="17" t="s">
        <v>37</v>
      </c>
      <c r="D205" s="35">
        <v>57.0</v>
      </c>
      <c r="E205" s="16">
        <f t="shared" si="2"/>
        <v>0</v>
      </c>
      <c r="F205" s="16">
        <f t="shared" si="72"/>
        <v>0</v>
      </c>
      <c r="G205" s="16">
        <f t="shared" si="3"/>
        <v>1</v>
      </c>
      <c r="H205" s="16">
        <f t="shared" si="4"/>
        <v>0</v>
      </c>
      <c r="I205" s="35" t="s">
        <v>126</v>
      </c>
      <c r="J205" s="16">
        <f t="shared" si="5"/>
        <v>0</v>
      </c>
      <c r="K205" s="16">
        <f t="shared" si="6"/>
        <v>1</v>
      </c>
      <c r="L205" s="16">
        <f t="shared" si="7"/>
        <v>0</v>
      </c>
      <c r="M205" s="16">
        <f t="shared" si="8"/>
        <v>0</v>
      </c>
      <c r="N205" s="16">
        <f t="shared" si="9"/>
        <v>0</v>
      </c>
      <c r="O205" s="36">
        <v>10000.0</v>
      </c>
      <c r="P205" s="21">
        <f t="shared" si="10"/>
        <v>1</v>
      </c>
      <c r="Q205" s="21">
        <f t="shared" si="11"/>
        <v>0</v>
      </c>
      <c r="R205" s="21">
        <f t="shared" si="12"/>
        <v>0</v>
      </c>
      <c r="S205" s="21">
        <f t="shared" si="13"/>
        <v>0</v>
      </c>
      <c r="T205" s="37" t="s">
        <v>127</v>
      </c>
      <c r="U205" s="21">
        <f t="shared" si="14"/>
        <v>1</v>
      </c>
      <c r="V205" s="37">
        <v>0.0</v>
      </c>
      <c r="W205" s="37">
        <v>0.0</v>
      </c>
      <c r="X205" s="37">
        <v>0.0</v>
      </c>
      <c r="Y205" s="36" t="s">
        <v>142</v>
      </c>
      <c r="Z205" s="21">
        <f t="shared" si="15"/>
        <v>0</v>
      </c>
      <c r="AA205" s="21">
        <f t="shared" si="16"/>
        <v>0</v>
      </c>
      <c r="AB205" s="21">
        <f t="shared" si="17"/>
        <v>0</v>
      </c>
      <c r="AC205" s="21">
        <f t="shared" si="18"/>
        <v>1</v>
      </c>
      <c r="AD205" s="21">
        <f t="shared" si="19"/>
        <v>0</v>
      </c>
      <c r="AE205" s="36" t="s">
        <v>31</v>
      </c>
      <c r="AF205" s="21">
        <f t="shared" si="20"/>
        <v>1</v>
      </c>
      <c r="AG205" s="21">
        <f t="shared" si="21"/>
        <v>0</v>
      </c>
      <c r="AH205" s="21">
        <f t="shared" si="22"/>
        <v>0</v>
      </c>
      <c r="AI205" s="21">
        <f t="shared" si="23"/>
        <v>0</v>
      </c>
      <c r="AJ205" s="27" t="s">
        <v>129</v>
      </c>
      <c r="AK205" s="21">
        <f t="shared" si="24"/>
        <v>0</v>
      </c>
      <c r="AL205" s="21">
        <f t="shared" si="25"/>
        <v>1</v>
      </c>
      <c r="AM205" s="21">
        <f t="shared" si="26"/>
        <v>0</v>
      </c>
      <c r="AN205" s="21">
        <f t="shared" si="27"/>
        <v>0</v>
      </c>
      <c r="AO205" s="27" t="s">
        <v>37</v>
      </c>
      <c r="AP205" s="21">
        <f t="shared" si="28"/>
        <v>1</v>
      </c>
      <c r="AQ205" s="21">
        <f t="shared" si="29"/>
        <v>0</v>
      </c>
      <c r="AR205" s="21">
        <f t="shared" si="30"/>
        <v>0</v>
      </c>
      <c r="AS205" s="21">
        <f t="shared" si="31"/>
        <v>0</v>
      </c>
      <c r="AT205" s="21">
        <f t="shared" si="32"/>
        <v>0</v>
      </c>
      <c r="AU205" s="21">
        <f t="shared" si="73"/>
        <v>0</v>
      </c>
      <c r="AV205" s="27" t="s">
        <v>130</v>
      </c>
      <c r="AW205" s="21">
        <f t="shared" si="33"/>
        <v>1</v>
      </c>
      <c r="AX205" s="21">
        <f t="shared" si="34"/>
        <v>0</v>
      </c>
      <c r="AY205" s="21">
        <f t="shared" si="35"/>
        <v>0</v>
      </c>
      <c r="AZ205" s="21">
        <f t="shared" si="36"/>
        <v>0</v>
      </c>
      <c r="BA205" s="27" t="s">
        <v>131</v>
      </c>
      <c r="BB205" s="21">
        <f t="shared" si="37"/>
        <v>1</v>
      </c>
      <c r="BC205" s="21">
        <f t="shared" si="38"/>
        <v>0</v>
      </c>
      <c r="BD205" s="21">
        <f t="shared" si="39"/>
        <v>0</v>
      </c>
      <c r="BE205" s="21">
        <f t="shared" si="40"/>
        <v>0</v>
      </c>
      <c r="BF205" s="27" t="s">
        <v>138</v>
      </c>
      <c r="BG205" s="21">
        <f t="shared" si="41"/>
        <v>0</v>
      </c>
      <c r="BH205" s="21">
        <f t="shared" si="42"/>
        <v>0</v>
      </c>
      <c r="BI205" s="21">
        <f t="shared" si="43"/>
        <v>1</v>
      </c>
      <c r="BJ205" s="29">
        <v>800.0</v>
      </c>
      <c r="BK205" s="21">
        <f t="shared" si="44"/>
        <v>1</v>
      </c>
      <c r="BL205" s="21">
        <f t="shared" si="45"/>
        <v>0</v>
      </c>
      <c r="BM205" s="21">
        <f t="shared" si="46"/>
        <v>0</v>
      </c>
      <c r="BN205" s="29" t="s">
        <v>132</v>
      </c>
      <c r="BO205" s="21">
        <f t="shared" si="47"/>
        <v>0</v>
      </c>
      <c r="BP205" s="21">
        <f t="shared" si="48"/>
        <v>0</v>
      </c>
      <c r="BQ205" s="21">
        <f t="shared" si="49"/>
        <v>1</v>
      </c>
      <c r="BR205" s="21">
        <f t="shared" si="50"/>
        <v>0</v>
      </c>
      <c r="BS205" s="21">
        <f t="shared" si="51"/>
        <v>0</v>
      </c>
      <c r="BT205" s="29">
        <v>1.0</v>
      </c>
      <c r="BU205" s="29">
        <v>0.0</v>
      </c>
      <c r="BV205" s="29">
        <v>0.0</v>
      </c>
      <c r="BW205" s="29">
        <v>0.0</v>
      </c>
      <c r="BX205" s="29">
        <v>0.0</v>
      </c>
      <c r="BY205" s="29">
        <v>0.0</v>
      </c>
      <c r="BZ205" s="29">
        <v>0.0</v>
      </c>
      <c r="CA205" s="29">
        <v>1.0</v>
      </c>
      <c r="CB205" s="29">
        <v>1.0</v>
      </c>
      <c r="CC205" s="27" t="s">
        <v>164</v>
      </c>
      <c r="CD205" s="21">
        <f t="shared" si="52"/>
        <v>0</v>
      </c>
      <c r="CE205" s="21">
        <f t="shared" si="53"/>
        <v>0</v>
      </c>
      <c r="CF205" s="21">
        <f t="shared" si="54"/>
        <v>1</v>
      </c>
      <c r="CG205" s="21">
        <f t="shared" si="55"/>
        <v>0</v>
      </c>
      <c r="CH205" s="21">
        <f t="shared" si="56"/>
        <v>0</v>
      </c>
      <c r="CI205" s="27" t="s">
        <v>177</v>
      </c>
      <c r="CJ205" s="21">
        <f t="shared" si="57"/>
        <v>1</v>
      </c>
      <c r="CK205" s="21">
        <f t="shared" si="58"/>
        <v>0</v>
      </c>
      <c r="CL205" s="21">
        <f t="shared" si="59"/>
        <v>0</v>
      </c>
      <c r="CM205" s="21">
        <f t="shared" si="60"/>
        <v>0</v>
      </c>
      <c r="CN205" s="27" t="s">
        <v>135</v>
      </c>
      <c r="CO205" s="21">
        <f t="shared" si="61"/>
        <v>1</v>
      </c>
      <c r="CP205" s="21">
        <f t="shared" si="62"/>
        <v>0</v>
      </c>
      <c r="CQ205" s="21">
        <f t="shared" si="63"/>
        <v>0</v>
      </c>
      <c r="CR205" s="21">
        <f t="shared" si="64"/>
        <v>0</v>
      </c>
      <c r="CS205" s="21">
        <f t="shared" si="65"/>
        <v>0</v>
      </c>
      <c r="CT205" s="29">
        <v>2.0</v>
      </c>
      <c r="CU205" s="29">
        <v>2.0</v>
      </c>
      <c r="CV205" s="27" t="s">
        <v>137</v>
      </c>
      <c r="CW205" s="27" t="s">
        <v>140</v>
      </c>
      <c r="CX205" s="16">
        <f t="shared" si="66"/>
        <v>8</v>
      </c>
      <c r="CY205" s="29">
        <v>4.0</v>
      </c>
      <c r="CZ205" s="31">
        <v>2.0</v>
      </c>
      <c r="DA205" s="41" t="s">
        <v>137</v>
      </c>
      <c r="DB205" s="31">
        <v>4.0</v>
      </c>
      <c r="DC205" s="27" t="s">
        <v>139</v>
      </c>
      <c r="DD205" s="16">
        <f t="shared" si="67"/>
        <v>15</v>
      </c>
      <c r="DE205" s="29">
        <v>4.0</v>
      </c>
      <c r="DF205" s="27" t="s">
        <v>137</v>
      </c>
      <c r="DG205" s="27" t="s">
        <v>139</v>
      </c>
      <c r="DH205" s="27">
        <v>5.0</v>
      </c>
      <c r="DI205" s="27" t="s">
        <v>136</v>
      </c>
      <c r="DJ205" s="27" t="s">
        <v>138</v>
      </c>
      <c r="DK205" s="16">
        <f t="shared" si="68"/>
        <v>23</v>
      </c>
      <c r="DL205" s="27" t="s">
        <v>138</v>
      </c>
      <c r="DM205" s="27" t="s">
        <v>140</v>
      </c>
      <c r="DN205" s="27" t="s">
        <v>136</v>
      </c>
      <c r="DO205" s="27" t="s">
        <v>138</v>
      </c>
      <c r="DP205" s="27" t="s">
        <v>136</v>
      </c>
      <c r="DQ205" s="16">
        <f t="shared" si="69"/>
        <v>19</v>
      </c>
      <c r="DR205" s="27" t="s">
        <v>136</v>
      </c>
      <c r="DS205" s="27" t="s">
        <v>138</v>
      </c>
      <c r="DT205" s="27" t="s">
        <v>136</v>
      </c>
      <c r="DU205" s="27" t="s">
        <v>136</v>
      </c>
      <c r="DV205" s="27" t="s">
        <v>138</v>
      </c>
      <c r="DW205" s="25">
        <f t="shared" si="70"/>
        <v>22</v>
      </c>
      <c r="DX205" s="27" t="s">
        <v>138</v>
      </c>
      <c r="DY205" s="27" t="s">
        <v>139</v>
      </c>
      <c r="DZ205" s="27" t="s">
        <v>139</v>
      </c>
      <c r="EA205" s="27" t="s">
        <v>139</v>
      </c>
      <c r="EB205" s="27" t="s">
        <v>140</v>
      </c>
      <c r="EC205" s="21">
        <f t="shared" si="88"/>
        <v>12</v>
      </c>
      <c r="ED205" s="16">
        <f t="shared" si="71"/>
        <v>99</v>
      </c>
    </row>
    <row r="206" ht="15.75" customHeight="1">
      <c r="A206" s="36" t="s">
        <v>125</v>
      </c>
      <c r="B206" s="16">
        <f t="shared" si="1"/>
        <v>1</v>
      </c>
      <c r="C206" s="17" t="s">
        <v>37</v>
      </c>
      <c r="D206" s="35">
        <v>58.0</v>
      </c>
      <c r="E206" s="16">
        <f t="shared" si="2"/>
        <v>0</v>
      </c>
      <c r="F206" s="16">
        <f t="shared" si="72"/>
        <v>0</v>
      </c>
      <c r="G206" s="16">
        <f t="shared" si="3"/>
        <v>1</v>
      </c>
      <c r="H206" s="16">
        <f t="shared" si="4"/>
        <v>0</v>
      </c>
      <c r="I206" s="35" t="s">
        <v>11</v>
      </c>
      <c r="J206" s="16">
        <f t="shared" si="5"/>
        <v>0</v>
      </c>
      <c r="K206" s="16">
        <f t="shared" si="6"/>
        <v>0</v>
      </c>
      <c r="L206" s="16">
        <f t="shared" si="7"/>
        <v>1</v>
      </c>
      <c r="M206" s="16">
        <f t="shared" si="8"/>
        <v>0</v>
      </c>
      <c r="N206" s="16">
        <f t="shared" si="9"/>
        <v>0</v>
      </c>
      <c r="O206" s="36">
        <v>15000.0</v>
      </c>
      <c r="P206" s="21">
        <f t="shared" si="10"/>
        <v>0</v>
      </c>
      <c r="Q206" s="21">
        <f t="shared" si="11"/>
        <v>1</v>
      </c>
      <c r="R206" s="21">
        <f t="shared" si="12"/>
        <v>0</v>
      </c>
      <c r="S206" s="21">
        <f t="shared" si="13"/>
        <v>0</v>
      </c>
      <c r="T206" s="37" t="s">
        <v>127</v>
      </c>
      <c r="U206" s="21">
        <f t="shared" si="14"/>
        <v>1</v>
      </c>
      <c r="V206" s="37">
        <v>0.0</v>
      </c>
      <c r="W206" s="37">
        <v>0.0</v>
      </c>
      <c r="X206" s="37">
        <v>0.0</v>
      </c>
      <c r="Y206" s="36" t="s">
        <v>142</v>
      </c>
      <c r="Z206" s="21">
        <f t="shared" si="15"/>
        <v>0</v>
      </c>
      <c r="AA206" s="21">
        <f t="shared" si="16"/>
        <v>0</v>
      </c>
      <c r="AB206" s="21">
        <f t="shared" si="17"/>
        <v>0</v>
      </c>
      <c r="AC206" s="21">
        <f t="shared" si="18"/>
        <v>1</v>
      </c>
      <c r="AD206" s="21">
        <f t="shared" si="19"/>
        <v>0</v>
      </c>
      <c r="AE206" s="36" t="s">
        <v>31</v>
      </c>
      <c r="AF206" s="21">
        <f t="shared" si="20"/>
        <v>1</v>
      </c>
      <c r="AG206" s="21">
        <f t="shared" si="21"/>
        <v>0</v>
      </c>
      <c r="AH206" s="21">
        <f t="shared" si="22"/>
        <v>0</v>
      </c>
      <c r="AI206" s="21">
        <f t="shared" si="23"/>
        <v>0</v>
      </c>
      <c r="AJ206" s="36" t="s">
        <v>171</v>
      </c>
      <c r="AK206" s="21">
        <f t="shared" si="24"/>
        <v>0</v>
      </c>
      <c r="AL206" s="21">
        <f t="shared" si="25"/>
        <v>0</v>
      </c>
      <c r="AM206" s="21">
        <f t="shared" si="26"/>
        <v>0</v>
      </c>
      <c r="AN206" s="21">
        <f t="shared" si="27"/>
        <v>1</v>
      </c>
      <c r="AO206" s="27" t="s">
        <v>154</v>
      </c>
      <c r="AP206" s="21">
        <f t="shared" si="28"/>
        <v>0</v>
      </c>
      <c r="AQ206" s="21">
        <f t="shared" si="29"/>
        <v>0</v>
      </c>
      <c r="AR206" s="21">
        <f t="shared" si="30"/>
        <v>0</v>
      </c>
      <c r="AS206" s="21">
        <f t="shared" si="31"/>
        <v>0</v>
      </c>
      <c r="AT206" s="21">
        <f t="shared" si="32"/>
        <v>0</v>
      </c>
      <c r="AU206" s="21">
        <f t="shared" si="73"/>
        <v>1</v>
      </c>
      <c r="AV206" s="27" t="s">
        <v>130</v>
      </c>
      <c r="AW206" s="21">
        <f t="shared" si="33"/>
        <v>1</v>
      </c>
      <c r="AX206" s="21">
        <f t="shared" si="34"/>
        <v>0</v>
      </c>
      <c r="AY206" s="21">
        <f t="shared" si="35"/>
        <v>0</v>
      </c>
      <c r="AZ206" s="21">
        <f t="shared" si="36"/>
        <v>0</v>
      </c>
      <c r="BA206" s="38" t="s">
        <v>188</v>
      </c>
      <c r="BB206" s="21">
        <f t="shared" si="37"/>
        <v>0</v>
      </c>
      <c r="BC206" s="21">
        <f t="shared" si="38"/>
        <v>0</v>
      </c>
      <c r="BD206" s="21">
        <f t="shared" si="39"/>
        <v>0</v>
      </c>
      <c r="BE206" s="21">
        <f t="shared" si="40"/>
        <v>1</v>
      </c>
      <c r="BF206" s="27">
        <v>5.0</v>
      </c>
      <c r="BG206" s="21">
        <f t="shared" si="41"/>
        <v>0</v>
      </c>
      <c r="BH206" s="21">
        <f t="shared" si="42"/>
        <v>1</v>
      </c>
      <c r="BI206" s="21">
        <f t="shared" si="43"/>
        <v>0</v>
      </c>
      <c r="BJ206" s="27" t="s">
        <v>184</v>
      </c>
      <c r="BK206" s="21">
        <f t="shared" si="44"/>
        <v>0</v>
      </c>
      <c r="BL206" s="21">
        <f t="shared" si="45"/>
        <v>0</v>
      </c>
      <c r="BM206" s="21">
        <f t="shared" si="46"/>
        <v>1</v>
      </c>
      <c r="BN206" s="27" t="s">
        <v>185</v>
      </c>
      <c r="BO206" s="21">
        <f t="shared" si="47"/>
        <v>0</v>
      </c>
      <c r="BP206" s="21">
        <f t="shared" si="48"/>
        <v>0</v>
      </c>
      <c r="BQ206" s="21">
        <f t="shared" si="49"/>
        <v>0</v>
      </c>
      <c r="BR206" s="21">
        <f t="shared" si="50"/>
        <v>0</v>
      </c>
      <c r="BS206" s="21">
        <f t="shared" si="51"/>
        <v>1</v>
      </c>
      <c r="BT206" s="29">
        <v>0.0</v>
      </c>
      <c r="BU206" s="29">
        <v>0.0</v>
      </c>
      <c r="BV206" s="29">
        <v>0.0</v>
      </c>
      <c r="BW206" s="29">
        <v>1.0</v>
      </c>
      <c r="BX206" s="29">
        <v>0.0</v>
      </c>
      <c r="BY206" s="29">
        <v>0.0</v>
      </c>
      <c r="BZ206" s="29">
        <v>0.0</v>
      </c>
      <c r="CA206" s="29">
        <v>0.0</v>
      </c>
      <c r="CB206" s="29">
        <v>0.0</v>
      </c>
      <c r="CC206" s="29" t="s">
        <v>176</v>
      </c>
      <c r="CD206" s="21">
        <f t="shared" si="52"/>
        <v>0</v>
      </c>
      <c r="CE206" s="21">
        <f t="shared" si="53"/>
        <v>0</v>
      </c>
      <c r="CF206" s="21">
        <f t="shared" si="54"/>
        <v>0</v>
      </c>
      <c r="CG206" s="21">
        <f t="shared" si="55"/>
        <v>1</v>
      </c>
      <c r="CH206" s="21">
        <f t="shared" si="56"/>
        <v>0</v>
      </c>
      <c r="CI206" s="27" t="s">
        <v>146</v>
      </c>
      <c r="CJ206" s="21">
        <f t="shared" si="57"/>
        <v>0</v>
      </c>
      <c r="CK206" s="21">
        <f t="shared" si="58"/>
        <v>0</v>
      </c>
      <c r="CL206" s="21">
        <f t="shared" si="59"/>
        <v>1</v>
      </c>
      <c r="CM206" s="21">
        <f t="shared" si="60"/>
        <v>0</v>
      </c>
      <c r="CN206" s="27" t="s">
        <v>135</v>
      </c>
      <c r="CO206" s="21">
        <f t="shared" si="61"/>
        <v>1</v>
      </c>
      <c r="CP206" s="21">
        <f t="shared" si="62"/>
        <v>0</v>
      </c>
      <c r="CQ206" s="21">
        <f t="shared" si="63"/>
        <v>0</v>
      </c>
      <c r="CR206" s="21">
        <f t="shared" si="64"/>
        <v>0</v>
      </c>
      <c r="CS206" s="21">
        <f t="shared" si="65"/>
        <v>0</v>
      </c>
      <c r="CT206" s="27" t="s">
        <v>136</v>
      </c>
      <c r="CU206" s="27" t="s">
        <v>136</v>
      </c>
      <c r="CV206" s="27" t="s">
        <v>139</v>
      </c>
      <c r="CW206" s="27" t="s">
        <v>136</v>
      </c>
      <c r="CX206" s="16">
        <f t="shared" si="66"/>
        <v>14</v>
      </c>
      <c r="CY206" s="27" t="s">
        <v>136</v>
      </c>
      <c r="CZ206" s="41" t="s">
        <v>136</v>
      </c>
      <c r="DA206" s="41" t="s">
        <v>139</v>
      </c>
      <c r="DB206" s="41" t="s">
        <v>136</v>
      </c>
      <c r="DC206" s="27" t="s">
        <v>136</v>
      </c>
      <c r="DD206" s="16">
        <f t="shared" si="67"/>
        <v>18</v>
      </c>
      <c r="DE206" s="27" t="s">
        <v>136</v>
      </c>
      <c r="DF206" s="27" t="s">
        <v>136</v>
      </c>
      <c r="DG206" s="27" t="s">
        <v>139</v>
      </c>
      <c r="DH206" s="27" t="s">
        <v>139</v>
      </c>
      <c r="DI206" s="27" t="s">
        <v>140</v>
      </c>
      <c r="DJ206" s="27">
        <v>4.0</v>
      </c>
      <c r="DK206" s="16">
        <f t="shared" si="68"/>
        <v>17</v>
      </c>
      <c r="DL206" s="27" t="s">
        <v>136</v>
      </c>
      <c r="DM206" s="27" t="s">
        <v>136</v>
      </c>
      <c r="DN206" s="27" t="s">
        <v>136</v>
      </c>
      <c r="DO206" s="27" t="s">
        <v>136</v>
      </c>
      <c r="DP206" s="27" t="s">
        <v>139</v>
      </c>
      <c r="DQ206" s="16">
        <f t="shared" si="69"/>
        <v>18</v>
      </c>
      <c r="DR206" s="29">
        <v>4.0</v>
      </c>
      <c r="DS206" s="27" t="s">
        <v>140</v>
      </c>
      <c r="DT206" s="27" t="s">
        <v>140</v>
      </c>
      <c r="DU206" s="27" t="s">
        <v>140</v>
      </c>
      <c r="DV206" s="27" t="s">
        <v>139</v>
      </c>
      <c r="DW206" s="25">
        <f t="shared" si="70"/>
        <v>9</v>
      </c>
      <c r="DX206" s="27" t="s">
        <v>139</v>
      </c>
      <c r="DY206" s="27" t="s">
        <v>136</v>
      </c>
      <c r="DZ206" s="27" t="s">
        <v>136</v>
      </c>
      <c r="EA206" s="27" t="s">
        <v>139</v>
      </c>
      <c r="EB206" s="27" t="s">
        <v>139</v>
      </c>
      <c r="EC206" s="21">
        <f t="shared" si="88"/>
        <v>14</v>
      </c>
      <c r="ED206" s="16">
        <f t="shared" si="71"/>
        <v>90</v>
      </c>
    </row>
    <row r="207" ht="15.75" customHeight="1">
      <c r="A207" s="36" t="s">
        <v>125</v>
      </c>
      <c r="B207" s="16">
        <f t="shared" si="1"/>
        <v>1</v>
      </c>
      <c r="C207" s="17" t="s">
        <v>37</v>
      </c>
      <c r="D207" s="35">
        <v>21.0</v>
      </c>
      <c r="E207" s="16">
        <f t="shared" si="2"/>
        <v>0</v>
      </c>
      <c r="F207" s="16">
        <f t="shared" si="72"/>
        <v>1</v>
      </c>
      <c r="G207" s="16">
        <f t="shared" si="3"/>
        <v>0</v>
      </c>
      <c r="H207" s="16">
        <f t="shared" si="4"/>
        <v>0</v>
      </c>
      <c r="I207" s="35" t="s">
        <v>12</v>
      </c>
      <c r="J207" s="16">
        <f t="shared" si="5"/>
        <v>0</v>
      </c>
      <c r="K207" s="16">
        <f t="shared" si="6"/>
        <v>0</v>
      </c>
      <c r="L207" s="16">
        <f t="shared" si="7"/>
        <v>0</v>
      </c>
      <c r="M207" s="16">
        <f t="shared" si="8"/>
        <v>1</v>
      </c>
      <c r="N207" s="16">
        <f t="shared" si="9"/>
        <v>0</v>
      </c>
      <c r="O207" s="36">
        <v>12000.0</v>
      </c>
      <c r="P207" s="21">
        <f t="shared" si="10"/>
        <v>1</v>
      </c>
      <c r="Q207" s="21">
        <f t="shared" si="11"/>
        <v>0</v>
      </c>
      <c r="R207" s="21">
        <f t="shared" si="12"/>
        <v>0</v>
      </c>
      <c r="S207" s="21">
        <f t="shared" si="13"/>
        <v>0</v>
      </c>
      <c r="T207" s="37" t="s">
        <v>159</v>
      </c>
      <c r="U207" s="21">
        <f t="shared" si="14"/>
        <v>0</v>
      </c>
      <c r="V207" s="37">
        <v>0.0</v>
      </c>
      <c r="W207" s="37">
        <v>0.0</v>
      </c>
      <c r="X207" s="37">
        <v>0.0</v>
      </c>
      <c r="Y207" s="37" t="s">
        <v>26</v>
      </c>
      <c r="Z207" s="21">
        <f t="shared" si="15"/>
        <v>0</v>
      </c>
      <c r="AA207" s="21">
        <f t="shared" si="16"/>
        <v>1</v>
      </c>
      <c r="AB207" s="21">
        <f t="shared" si="17"/>
        <v>0</v>
      </c>
      <c r="AC207" s="21">
        <f t="shared" si="18"/>
        <v>0</v>
      </c>
      <c r="AD207" s="21">
        <f t="shared" si="19"/>
        <v>0</v>
      </c>
      <c r="AE207" s="36" t="s">
        <v>31</v>
      </c>
      <c r="AF207" s="21">
        <f t="shared" si="20"/>
        <v>1</v>
      </c>
      <c r="AG207" s="21">
        <f t="shared" si="21"/>
        <v>0</v>
      </c>
      <c r="AH207" s="21">
        <f t="shared" si="22"/>
        <v>0</v>
      </c>
      <c r="AI207" s="21">
        <f t="shared" si="23"/>
        <v>0</v>
      </c>
      <c r="AJ207" s="27" t="s">
        <v>129</v>
      </c>
      <c r="AK207" s="21">
        <f t="shared" si="24"/>
        <v>0</v>
      </c>
      <c r="AL207" s="21">
        <f t="shared" si="25"/>
        <v>1</v>
      </c>
      <c r="AM207" s="21">
        <f t="shared" si="26"/>
        <v>0</v>
      </c>
      <c r="AN207" s="21">
        <f t="shared" si="27"/>
        <v>0</v>
      </c>
      <c r="AO207" s="27" t="s">
        <v>37</v>
      </c>
      <c r="AP207" s="21">
        <f t="shared" si="28"/>
        <v>1</v>
      </c>
      <c r="AQ207" s="21">
        <f t="shared" si="29"/>
        <v>0</v>
      </c>
      <c r="AR207" s="21">
        <f t="shared" si="30"/>
        <v>0</v>
      </c>
      <c r="AS207" s="21">
        <f t="shared" si="31"/>
        <v>0</v>
      </c>
      <c r="AT207" s="21">
        <f t="shared" si="32"/>
        <v>0</v>
      </c>
      <c r="AU207" s="21">
        <f t="shared" si="73"/>
        <v>0</v>
      </c>
      <c r="AV207" s="27" t="s">
        <v>130</v>
      </c>
      <c r="AW207" s="21">
        <f t="shared" si="33"/>
        <v>1</v>
      </c>
      <c r="AX207" s="21">
        <f t="shared" si="34"/>
        <v>0</v>
      </c>
      <c r="AY207" s="21">
        <f t="shared" si="35"/>
        <v>0</v>
      </c>
      <c r="AZ207" s="21">
        <f t="shared" si="36"/>
        <v>0</v>
      </c>
      <c r="BA207" s="38" t="s">
        <v>37</v>
      </c>
      <c r="BB207" s="21">
        <f t="shared" si="37"/>
        <v>0</v>
      </c>
      <c r="BC207" s="21">
        <f t="shared" si="38"/>
        <v>1</v>
      </c>
      <c r="BD207" s="21">
        <f t="shared" si="39"/>
        <v>0</v>
      </c>
      <c r="BE207" s="21">
        <f t="shared" si="40"/>
        <v>0</v>
      </c>
      <c r="BF207" s="27" t="s">
        <v>136</v>
      </c>
      <c r="BG207" s="21">
        <f t="shared" si="41"/>
        <v>0</v>
      </c>
      <c r="BH207" s="21">
        <f t="shared" si="42"/>
        <v>0</v>
      </c>
      <c r="BI207" s="21">
        <f t="shared" si="43"/>
        <v>1</v>
      </c>
      <c r="BJ207" s="27">
        <v>800.0</v>
      </c>
      <c r="BK207" s="21">
        <f t="shared" si="44"/>
        <v>1</v>
      </c>
      <c r="BL207" s="21">
        <f t="shared" si="45"/>
        <v>0</v>
      </c>
      <c r="BM207" s="21">
        <f t="shared" si="46"/>
        <v>0</v>
      </c>
      <c r="BN207" s="29" t="s">
        <v>132</v>
      </c>
      <c r="BO207" s="21">
        <f t="shared" si="47"/>
        <v>0</v>
      </c>
      <c r="BP207" s="21">
        <f t="shared" si="48"/>
        <v>0</v>
      </c>
      <c r="BQ207" s="21">
        <f t="shared" si="49"/>
        <v>1</v>
      </c>
      <c r="BR207" s="21">
        <f t="shared" si="50"/>
        <v>0</v>
      </c>
      <c r="BS207" s="21">
        <f t="shared" si="51"/>
        <v>0</v>
      </c>
      <c r="BT207" s="29">
        <v>0.0</v>
      </c>
      <c r="BU207" s="29">
        <v>0.0</v>
      </c>
      <c r="BV207" s="29">
        <v>0.0</v>
      </c>
      <c r="BW207" s="29">
        <v>0.0</v>
      </c>
      <c r="BX207" s="29">
        <v>0.0</v>
      </c>
      <c r="BY207" s="29">
        <v>0.0</v>
      </c>
      <c r="BZ207" s="29">
        <v>0.0</v>
      </c>
      <c r="CA207" s="29">
        <v>0.0</v>
      </c>
      <c r="CB207" s="29">
        <v>1.0</v>
      </c>
      <c r="CC207" s="29" t="s">
        <v>176</v>
      </c>
      <c r="CD207" s="21">
        <f t="shared" si="52"/>
        <v>0</v>
      </c>
      <c r="CE207" s="21">
        <f t="shared" si="53"/>
        <v>0</v>
      </c>
      <c r="CF207" s="21">
        <f t="shared" si="54"/>
        <v>0</v>
      </c>
      <c r="CG207" s="21">
        <f t="shared" si="55"/>
        <v>1</v>
      </c>
      <c r="CH207" s="21">
        <f t="shared" si="56"/>
        <v>0</v>
      </c>
      <c r="CI207" s="27" t="s">
        <v>134</v>
      </c>
      <c r="CJ207" s="21">
        <f t="shared" si="57"/>
        <v>0</v>
      </c>
      <c r="CK207" s="21">
        <f t="shared" si="58"/>
        <v>0</v>
      </c>
      <c r="CL207" s="21">
        <f t="shared" si="59"/>
        <v>0</v>
      </c>
      <c r="CM207" s="21">
        <f t="shared" si="60"/>
        <v>1</v>
      </c>
      <c r="CN207" s="27" t="s">
        <v>135</v>
      </c>
      <c r="CO207" s="21">
        <f t="shared" si="61"/>
        <v>1</v>
      </c>
      <c r="CP207" s="21">
        <f t="shared" si="62"/>
        <v>0</v>
      </c>
      <c r="CQ207" s="21">
        <f t="shared" si="63"/>
        <v>0</v>
      </c>
      <c r="CR207" s="21">
        <f t="shared" si="64"/>
        <v>0</v>
      </c>
      <c r="CS207" s="21">
        <f t="shared" si="65"/>
        <v>0</v>
      </c>
      <c r="CT207" s="27" t="s">
        <v>137</v>
      </c>
      <c r="CU207" s="27" t="s">
        <v>139</v>
      </c>
      <c r="CV207" s="27" t="s">
        <v>136</v>
      </c>
      <c r="CW207" s="27" t="s">
        <v>139</v>
      </c>
      <c r="CX207" s="16">
        <f t="shared" si="66"/>
        <v>11</v>
      </c>
      <c r="CY207" s="27" t="s">
        <v>137</v>
      </c>
      <c r="CZ207" s="31">
        <v>5.0</v>
      </c>
      <c r="DA207" s="41" t="s">
        <v>136</v>
      </c>
      <c r="DB207" s="31">
        <v>4.0</v>
      </c>
      <c r="DC207" s="27" t="s">
        <v>139</v>
      </c>
      <c r="DD207" s="16">
        <f t="shared" si="67"/>
        <v>18</v>
      </c>
      <c r="DE207" s="29">
        <v>3.0</v>
      </c>
      <c r="DF207" s="27" t="s">
        <v>137</v>
      </c>
      <c r="DG207" s="27" t="s">
        <v>139</v>
      </c>
      <c r="DH207" s="27">
        <v>4.0</v>
      </c>
      <c r="DI207" s="27" t="s">
        <v>136</v>
      </c>
      <c r="DJ207" s="27" t="s">
        <v>139</v>
      </c>
      <c r="DK207" s="16">
        <f t="shared" si="68"/>
        <v>18</v>
      </c>
      <c r="DL207" s="27" t="s">
        <v>136</v>
      </c>
      <c r="DM207" s="29">
        <v>3.0</v>
      </c>
      <c r="DN207" s="27" t="s">
        <v>136</v>
      </c>
      <c r="DO207" s="27" t="s">
        <v>136</v>
      </c>
      <c r="DP207" s="27" t="s">
        <v>136</v>
      </c>
      <c r="DQ207" s="16">
        <f t="shared" si="69"/>
        <v>19</v>
      </c>
      <c r="DR207" s="27" t="s">
        <v>136</v>
      </c>
      <c r="DS207" s="29">
        <v>4.0</v>
      </c>
      <c r="DT207" s="29">
        <v>5.0</v>
      </c>
      <c r="DU207" s="27" t="s">
        <v>136</v>
      </c>
      <c r="DV207" s="27" t="s">
        <v>137</v>
      </c>
      <c r="DW207" s="25">
        <f t="shared" si="70"/>
        <v>20</v>
      </c>
      <c r="DX207" s="27" t="s">
        <v>136</v>
      </c>
      <c r="DY207" s="27" t="s">
        <v>138</v>
      </c>
      <c r="DZ207" s="27" t="s">
        <v>137</v>
      </c>
      <c r="EA207" s="27" t="s">
        <v>136</v>
      </c>
      <c r="EB207" s="27" t="s">
        <v>136</v>
      </c>
      <c r="EC207" s="21">
        <f t="shared" si="88"/>
        <v>20</v>
      </c>
      <c r="ED207" s="16">
        <f t="shared" si="71"/>
        <v>106</v>
      </c>
    </row>
    <row r="208" ht="15.75" customHeight="1">
      <c r="A208" s="36" t="s">
        <v>125</v>
      </c>
      <c r="B208" s="16">
        <f t="shared" si="1"/>
        <v>1</v>
      </c>
      <c r="C208" s="17" t="s">
        <v>37</v>
      </c>
      <c r="D208" s="35">
        <v>23.0</v>
      </c>
      <c r="E208" s="16">
        <f t="shared" si="2"/>
        <v>0</v>
      </c>
      <c r="F208" s="16">
        <f t="shared" si="72"/>
        <v>1</v>
      </c>
      <c r="G208" s="16">
        <f t="shared" si="3"/>
        <v>0</v>
      </c>
      <c r="H208" s="16">
        <f t="shared" si="4"/>
        <v>0</v>
      </c>
      <c r="I208" s="35" t="s">
        <v>12</v>
      </c>
      <c r="J208" s="16">
        <f t="shared" si="5"/>
        <v>0</v>
      </c>
      <c r="K208" s="16">
        <f t="shared" si="6"/>
        <v>0</v>
      </c>
      <c r="L208" s="16">
        <f t="shared" si="7"/>
        <v>0</v>
      </c>
      <c r="M208" s="16">
        <f t="shared" si="8"/>
        <v>1</v>
      </c>
      <c r="N208" s="16">
        <f t="shared" si="9"/>
        <v>0</v>
      </c>
      <c r="O208" s="36">
        <v>12000.0</v>
      </c>
      <c r="P208" s="21">
        <f t="shared" si="10"/>
        <v>1</v>
      </c>
      <c r="Q208" s="21">
        <f t="shared" si="11"/>
        <v>0</v>
      </c>
      <c r="R208" s="21">
        <f t="shared" si="12"/>
        <v>0</v>
      </c>
      <c r="S208" s="21">
        <f t="shared" si="13"/>
        <v>0</v>
      </c>
      <c r="T208" s="37" t="s">
        <v>159</v>
      </c>
      <c r="U208" s="21">
        <f t="shared" si="14"/>
        <v>0</v>
      </c>
      <c r="V208" s="37">
        <v>0.0</v>
      </c>
      <c r="W208" s="37">
        <v>0.0</v>
      </c>
      <c r="X208" s="37">
        <v>0.0</v>
      </c>
      <c r="Y208" s="37" t="s">
        <v>26</v>
      </c>
      <c r="Z208" s="21">
        <f t="shared" si="15"/>
        <v>0</v>
      </c>
      <c r="AA208" s="21">
        <f t="shared" si="16"/>
        <v>1</v>
      </c>
      <c r="AB208" s="21">
        <f t="shared" si="17"/>
        <v>0</v>
      </c>
      <c r="AC208" s="21">
        <f t="shared" si="18"/>
        <v>0</v>
      </c>
      <c r="AD208" s="21">
        <f t="shared" si="19"/>
        <v>0</v>
      </c>
      <c r="AE208" s="36" t="s">
        <v>31</v>
      </c>
      <c r="AF208" s="21">
        <f t="shared" si="20"/>
        <v>1</v>
      </c>
      <c r="AG208" s="21">
        <f t="shared" si="21"/>
        <v>0</v>
      </c>
      <c r="AH208" s="21">
        <f t="shared" si="22"/>
        <v>0</v>
      </c>
      <c r="AI208" s="21">
        <f t="shared" si="23"/>
        <v>0</v>
      </c>
      <c r="AJ208" s="27" t="s">
        <v>128</v>
      </c>
      <c r="AK208" s="21">
        <f t="shared" si="24"/>
        <v>1</v>
      </c>
      <c r="AL208" s="21">
        <f t="shared" si="25"/>
        <v>0</v>
      </c>
      <c r="AM208" s="21">
        <f t="shared" si="26"/>
        <v>0</v>
      </c>
      <c r="AN208" s="21">
        <f t="shared" si="27"/>
        <v>0</v>
      </c>
      <c r="AO208" s="27" t="s">
        <v>38</v>
      </c>
      <c r="AP208" s="21">
        <f t="shared" si="28"/>
        <v>0</v>
      </c>
      <c r="AQ208" s="21">
        <f t="shared" si="29"/>
        <v>1</v>
      </c>
      <c r="AR208" s="21">
        <f t="shared" si="30"/>
        <v>0</v>
      </c>
      <c r="AS208" s="21">
        <f t="shared" si="31"/>
        <v>0</v>
      </c>
      <c r="AT208" s="21">
        <f t="shared" si="32"/>
        <v>0</v>
      </c>
      <c r="AU208" s="21">
        <f t="shared" si="73"/>
        <v>0</v>
      </c>
      <c r="AV208" s="27" t="s">
        <v>130</v>
      </c>
      <c r="AW208" s="21">
        <f t="shared" si="33"/>
        <v>1</v>
      </c>
      <c r="AX208" s="21">
        <f t="shared" si="34"/>
        <v>0</v>
      </c>
      <c r="AY208" s="21">
        <f t="shared" si="35"/>
        <v>0</v>
      </c>
      <c r="AZ208" s="21">
        <f t="shared" si="36"/>
        <v>0</v>
      </c>
      <c r="BA208" s="38" t="s">
        <v>190</v>
      </c>
      <c r="BB208" s="21">
        <f t="shared" si="37"/>
        <v>0</v>
      </c>
      <c r="BC208" s="21">
        <f t="shared" si="38"/>
        <v>0</v>
      </c>
      <c r="BD208" s="21">
        <f t="shared" si="39"/>
        <v>0</v>
      </c>
      <c r="BE208" s="21">
        <f t="shared" si="40"/>
        <v>1</v>
      </c>
      <c r="BF208" s="27" t="s">
        <v>150</v>
      </c>
      <c r="BG208" s="21">
        <f t="shared" si="41"/>
        <v>0</v>
      </c>
      <c r="BH208" s="21">
        <f t="shared" si="42"/>
        <v>0</v>
      </c>
      <c r="BI208" s="21">
        <f t="shared" si="43"/>
        <v>1</v>
      </c>
      <c r="BJ208" s="27" t="s">
        <v>145</v>
      </c>
      <c r="BK208" s="21">
        <f t="shared" si="44"/>
        <v>0</v>
      </c>
      <c r="BL208" s="21">
        <f t="shared" si="45"/>
        <v>0</v>
      </c>
      <c r="BM208" s="21">
        <f t="shared" si="46"/>
        <v>1</v>
      </c>
      <c r="BN208" s="29" t="s">
        <v>132</v>
      </c>
      <c r="BO208" s="21">
        <f t="shared" si="47"/>
        <v>0</v>
      </c>
      <c r="BP208" s="21">
        <f t="shared" si="48"/>
        <v>0</v>
      </c>
      <c r="BQ208" s="21">
        <f t="shared" si="49"/>
        <v>1</v>
      </c>
      <c r="BR208" s="21">
        <f t="shared" si="50"/>
        <v>0</v>
      </c>
      <c r="BS208" s="21">
        <f t="shared" si="51"/>
        <v>0</v>
      </c>
      <c r="BT208" s="29">
        <v>0.0</v>
      </c>
      <c r="BU208" s="29">
        <v>0.0</v>
      </c>
      <c r="BV208" s="29">
        <v>1.0</v>
      </c>
      <c r="BW208" s="29">
        <v>1.0</v>
      </c>
      <c r="BX208" s="29">
        <v>0.0</v>
      </c>
      <c r="BY208" s="29">
        <v>1.0</v>
      </c>
      <c r="BZ208" s="29">
        <v>1.0</v>
      </c>
      <c r="CA208" s="29">
        <v>1.0</v>
      </c>
      <c r="CB208" s="29">
        <v>0.0</v>
      </c>
      <c r="CC208" s="29" t="s">
        <v>176</v>
      </c>
      <c r="CD208" s="21">
        <f t="shared" si="52"/>
        <v>0</v>
      </c>
      <c r="CE208" s="21">
        <f t="shared" si="53"/>
        <v>0</v>
      </c>
      <c r="CF208" s="21">
        <f t="shared" si="54"/>
        <v>0</v>
      </c>
      <c r="CG208" s="21">
        <f t="shared" si="55"/>
        <v>1</v>
      </c>
      <c r="CH208" s="21">
        <f t="shared" si="56"/>
        <v>0</v>
      </c>
      <c r="CI208" s="27" t="s">
        <v>146</v>
      </c>
      <c r="CJ208" s="21">
        <f t="shared" si="57"/>
        <v>0</v>
      </c>
      <c r="CK208" s="21">
        <f t="shared" si="58"/>
        <v>0</v>
      </c>
      <c r="CL208" s="21">
        <f t="shared" si="59"/>
        <v>1</v>
      </c>
      <c r="CM208" s="21">
        <f t="shared" si="60"/>
        <v>0</v>
      </c>
      <c r="CN208" s="27" t="s">
        <v>147</v>
      </c>
      <c r="CO208" s="21">
        <f t="shared" si="61"/>
        <v>0</v>
      </c>
      <c r="CP208" s="21">
        <f t="shared" si="62"/>
        <v>0</v>
      </c>
      <c r="CQ208" s="21">
        <f t="shared" si="63"/>
        <v>0</v>
      </c>
      <c r="CR208" s="21">
        <f t="shared" si="64"/>
        <v>0</v>
      </c>
      <c r="CS208" s="21">
        <f t="shared" si="65"/>
        <v>1</v>
      </c>
      <c r="CT208" s="27" t="s">
        <v>139</v>
      </c>
      <c r="CU208" s="27" t="s">
        <v>137</v>
      </c>
      <c r="CV208" s="27" t="s">
        <v>139</v>
      </c>
      <c r="CW208" s="27" t="s">
        <v>136</v>
      </c>
      <c r="CX208" s="16">
        <f t="shared" si="66"/>
        <v>11</v>
      </c>
      <c r="CY208" s="29">
        <v>4.0</v>
      </c>
      <c r="CZ208" s="41" t="s">
        <v>137</v>
      </c>
      <c r="DA208" s="41" t="s">
        <v>139</v>
      </c>
      <c r="DB208" s="41" t="s">
        <v>136</v>
      </c>
      <c r="DC208" s="27">
        <v>5.0</v>
      </c>
      <c r="DD208" s="16">
        <f t="shared" si="67"/>
        <v>18</v>
      </c>
      <c r="DE208" s="27" t="s">
        <v>136</v>
      </c>
      <c r="DF208" s="27" t="s">
        <v>139</v>
      </c>
      <c r="DG208" s="27" t="s">
        <v>139</v>
      </c>
      <c r="DH208" s="27" t="s">
        <v>139</v>
      </c>
      <c r="DI208" s="27" t="s">
        <v>136</v>
      </c>
      <c r="DJ208" s="27">
        <v>5.0</v>
      </c>
      <c r="DK208" s="16">
        <f t="shared" si="68"/>
        <v>19</v>
      </c>
      <c r="DL208" s="27" t="s">
        <v>137</v>
      </c>
      <c r="DM208" s="27" t="s">
        <v>138</v>
      </c>
      <c r="DN208" s="27" t="s">
        <v>136</v>
      </c>
      <c r="DO208" s="27" t="s">
        <v>138</v>
      </c>
      <c r="DP208" s="27" t="s">
        <v>137</v>
      </c>
      <c r="DQ208" s="16">
        <f t="shared" si="69"/>
        <v>20</v>
      </c>
      <c r="DR208" s="29">
        <v>5.0</v>
      </c>
      <c r="DS208" s="29">
        <v>5.0</v>
      </c>
      <c r="DT208" s="27" t="s">
        <v>137</v>
      </c>
      <c r="DU208" s="29">
        <v>4.0</v>
      </c>
      <c r="DV208" s="27" t="s">
        <v>136</v>
      </c>
      <c r="DW208" s="25">
        <f t="shared" si="70"/>
        <v>21</v>
      </c>
      <c r="DX208" s="27" t="s">
        <v>136</v>
      </c>
      <c r="DY208" s="27" t="s">
        <v>136</v>
      </c>
      <c r="DZ208" s="27" t="s">
        <v>136</v>
      </c>
      <c r="EA208" s="27" t="s">
        <v>137</v>
      </c>
      <c r="EB208" s="27" t="s">
        <v>136</v>
      </c>
      <c r="EC208" s="21">
        <f t="shared" si="88"/>
        <v>19</v>
      </c>
      <c r="ED208" s="16">
        <f t="shared" si="71"/>
        <v>108</v>
      </c>
    </row>
    <row r="209" ht="15.75" customHeight="1">
      <c r="A209" s="36" t="s">
        <v>125</v>
      </c>
      <c r="B209" s="16">
        <f t="shared" si="1"/>
        <v>1</v>
      </c>
      <c r="C209" s="17" t="s">
        <v>37</v>
      </c>
      <c r="D209" s="35">
        <v>21.0</v>
      </c>
      <c r="E209" s="16">
        <f t="shared" si="2"/>
        <v>0</v>
      </c>
      <c r="F209" s="16">
        <f t="shared" si="72"/>
        <v>1</v>
      </c>
      <c r="G209" s="16">
        <f t="shared" si="3"/>
        <v>0</v>
      </c>
      <c r="H209" s="16">
        <f t="shared" si="4"/>
        <v>0</v>
      </c>
      <c r="I209" s="35" t="s">
        <v>12</v>
      </c>
      <c r="J209" s="16">
        <f t="shared" si="5"/>
        <v>0</v>
      </c>
      <c r="K209" s="16">
        <f t="shared" si="6"/>
        <v>0</v>
      </c>
      <c r="L209" s="16">
        <f t="shared" si="7"/>
        <v>0</v>
      </c>
      <c r="M209" s="16">
        <f t="shared" si="8"/>
        <v>1</v>
      </c>
      <c r="N209" s="16">
        <f t="shared" si="9"/>
        <v>0</v>
      </c>
      <c r="O209" s="36">
        <v>12000.0</v>
      </c>
      <c r="P209" s="21">
        <f t="shared" si="10"/>
        <v>1</v>
      </c>
      <c r="Q209" s="21">
        <f t="shared" si="11"/>
        <v>0</v>
      </c>
      <c r="R209" s="21">
        <f t="shared" si="12"/>
        <v>0</v>
      </c>
      <c r="S209" s="21">
        <f t="shared" si="13"/>
        <v>0</v>
      </c>
      <c r="T209" s="37" t="s">
        <v>159</v>
      </c>
      <c r="U209" s="21">
        <f t="shared" si="14"/>
        <v>0</v>
      </c>
      <c r="V209" s="37">
        <v>0.0</v>
      </c>
      <c r="W209" s="37">
        <v>0.0</v>
      </c>
      <c r="X209" s="37">
        <v>0.0</v>
      </c>
      <c r="Y209" s="37" t="s">
        <v>26</v>
      </c>
      <c r="Z209" s="21">
        <f t="shared" si="15"/>
        <v>0</v>
      </c>
      <c r="AA209" s="21">
        <f t="shared" si="16"/>
        <v>1</v>
      </c>
      <c r="AB209" s="21">
        <f t="shared" si="17"/>
        <v>0</v>
      </c>
      <c r="AC209" s="21">
        <f t="shared" si="18"/>
        <v>0</v>
      </c>
      <c r="AD209" s="21">
        <f t="shared" si="19"/>
        <v>0</v>
      </c>
      <c r="AE209" s="36" t="s">
        <v>31</v>
      </c>
      <c r="AF209" s="21">
        <f t="shared" si="20"/>
        <v>1</v>
      </c>
      <c r="AG209" s="21">
        <f t="shared" si="21"/>
        <v>0</v>
      </c>
      <c r="AH209" s="21">
        <f t="shared" si="22"/>
        <v>0</v>
      </c>
      <c r="AI209" s="21">
        <f t="shared" si="23"/>
        <v>0</v>
      </c>
      <c r="AJ209" s="27" t="s">
        <v>128</v>
      </c>
      <c r="AK209" s="21">
        <f t="shared" si="24"/>
        <v>1</v>
      </c>
      <c r="AL209" s="21">
        <f t="shared" si="25"/>
        <v>0</v>
      </c>
      <c r="AM209" s="21">
        <f t="shared" si="26"/>
        <v>0</v>
      </c>
      <c r="AN209" s="21">
        <f t="shared" si="27"/>
        <v>0</v>
      </c>
      <c r="AO209" s="27" t="s">
        <v>39</v>
      </c>
      <c r="AP209" s="21">
        <f t="shared" si="28"/>
        <v>0</v>
      </c>
      <c r="AQ209" s="21">
        <f t="shared" si="29"/>
        <v>0</v>
      </c>
      <c r="AR209" s="21">
        <f t="shared" si="30"/>
        <v>1</v>
      </c>
      <c r="AS209" s="21">
        <f t="shared" si="31"/>
        <v>0</v>
      </c>
      <c r="AT209" s="21">
        <f t="shared" si="32"/>
        <v>0</v>
      </c>
      <c r="AU209" s="21">
        <f t="shared" si="73"/>
        <v>0</v>
      </c>
      <c r="AV209" s="27" t="s">
        <v>130</v>
      </c>
      <c r="AW209" s="21">
        <f t="shared" si="33"/>
        <v>1</v>
      </c>
      <c r="AX209" s="21">
        <f t="shared" si="34"/>
        <v>0</v>
      </c>
      <c r="AY209" s="21">
        <f t="shared" si="35"/>
        <v>0</v>
      </c>
      <c r="AZ209" s="21">
        <f t="shared" si="36"/>
        <v>0</v>
      </c>
      <c r="BA209" s="38" t="s">
        <v>182</v>
      </c>
      <c r="BB209" s="21">
        <f t="shared" si="37"/>
        <v>0</v>
      </c>
      <c r="BC209" s="21">
        <f t="shared" si="38"/>
        <v>0</v>
      </c>
      <c r="BD209" s="21">
        <f t="shared" si="39"/>
        <v>1</v>
      </c>
      <c r="BE209" s="21">
        <f t="shared" si="40"/>
        <v>0</v>
      </c>
      <c r="BF209" s="27" t="s">
        <v>155</v>
      </c>
      <c r="BG209" s="21">
        <f t="shared" si="41"/>
        <v>0</v>
      </c>
      <c r="BH209" s="21">
        <f t="shared" si="42"/>
        <v>0</v>
      </c>
      <c r="BI209" s="21">
        <f t="shared" si="43"/>
        <v>1</v>
      </c>
      <c r="BJ209" s="29">
        <v>800.0</v>
      </c>
      <c r="BK209" s="21">
        <f t="shared" si="44"/>
        <v>1</v>
      </c>
      <c r="BL209" s="21">
        <f t="shared" si="45"/>
        <v>0</v>
      </c>
      <c r="BM209" s="21">
        <f t="shared" si="46"/>
        <v>0</v>
      </c>
      <c r="BN209" s="27" t="s">
        <v>151</v>
      </c>
      <c r="BO209" s="21">
        <f t="shared" si="47"/>
        <v>0</v>
      </c>
      <c r="BP209" s="21">
        <f t="shared" si="48"/>
        <v>1</v>
      </c>
      <c r="BQ209" s="21">
        <f t="shared" si="49"/>
        <v>0</v>
      </c>
      <c r="BR209" s="21">
        <f t="shared" si="50"/>
        <v>0</v>
      </c>
      <c r="BS209" s="21">
        <f t="shared" si="51"/>
        <v>0</v>
      </c>
      <c r="BT209" s="29">
        <v>0.0</v>
      </c>
      <c r="BU209" s="29">
        <v>1.0</v>
      </c>
      <c r="BV209" s="29">
        <v>0.0</v>
      </c>
      <c r="BW209" s="29">
        <v>0.0</v>
      </c>
      <c r="BX209" s="29">
        <v>0.0</v>
      </c>
      <c r="BY209" s="29">
        <v>0.0</v>
      </c>
      <c r="BZ209" s="29">
        <v>1.0</v>
      </c>
      <c r="CA209" s="29">
        <v>0.0</v>
      </c>
      <c r="CB209" s="29">
        <v>1.0</v>
      </c>
      <c r="CC209" s="29" t="s">
        <v>176</v>
      </c>
      <c r="CD209" s="21">
        <f t="shared" si="52"/>
        <v>0</v>
      </c>
      <c r="CE209" s="21">
        <f t="shared" si="53"/>
        <v>0</v>
      </c>
      <c r="CF209" s="21">
        <f t="shared" si="54"/>
        <v>0</v>
      </c>
      <c r="CG209" s="21">
        <f t="shared" si="55"/>
        <v>1</v>
      </c>
      <c r="CH209" s="21">
        <f t="shared" si="56"/>
        <v>0</v>
      </c>
      <c r="CI209" s="27" t="s">
        <v>152</v>
      </c>
      <c r="CJ209" s="21">
        <f t="shared" si="57"/>
        <v>0</v>
      </c>
      <c r="CK209" s="21">
        <f t="shared" si="58"/>
        <v>0</v>
      </c>
      <c r="CL209" s="21">
        <f t="shared" si="59"/>
        <v>0</v>
      </c>
      <c r="CM209" s="21">
        <f t="shared" si="60"/>
        <v>1</v>
      </c>
      <c r="CN209" s="27" t="s">
        <v>135</v>
      </c>
      <c r="CO209" s="21">
        <f t="shared" si="61"/>
        <v>1</v>
      </c>
      <c r="CP209" s="21">
        <f t="shared" si="62"/>
        <v>0</v>
      </c>
      <c r="CQ209" s="21">
        <f t="shared" si="63"/>
        <v>0</v>
      </c>
      <c r="CR209" s="21">
        <f t="shared" si="64"/>
        <v>0</v>
      </c>
      <c r="CS209" s="21">
        <f t="shared" si="65"/>
        <v>0</v>
      </c>
      <c r="CT209" s="27" t="s">
        <v>136</v>
      </c>
      <c r="CU209" s="29">
        <v>2.0</v>
      </c>
      <c r="CV209" s="27" t="s">
        <v>139</v>
      </c>
      <c r="CW209" s="27" t="s">
        <v>136</v>
      </c>
      <c r="CX209" s="16">
        <f t="shared" si="66"/>
        <v>12</v>
      </c>
      <c r="CY209" s="27" t="s">
        <v>136</v>
      </c>
      <c r="CZ209" s="41" t="s">
        <v>138</v>
      </c>
      <c r="DA209" s="41" t="s">
        <v>139</v>
      </c>
      <c r="DB209" s="41" t="s">
        <v>136</v>
      </c>
      <c r="DC209" s="27" t="s">
        <v>137</v>
      </c>
      <c r="DD209" s="16">
        <f t="shared" si="67"/>
        <v>18</v>
      </c>
      <c r="DE209" s="29">
        <v>5.0</v>
      </c>
      <c r="DF209" s="27" t="s">
        <v>139</v>
      </c>
      <c r="DG209" s="27" t="s">
        <v>136</v>
      </c>
      <c r="DH209" s="27" t="s">
        <v>139</v>
      </c>
      <c r="DI209" s="27" t="s">
        <v>137</v>
      </c>
      <c r="DJ209" s="27" t="s">
        <v>139</v>
      </c>
      <c r="DK209" s="16">
        <f t="shared" si="68"/>
        <v>18</v>
      </c>
      <c r="DL209" s="27" t="s">
        <v>138</v>
      </c>
      <c r="DM209" s="27" t="s">
        <v>136</v>
      </c>
      <c r="DN209" s="27" t="s">
        <v>136</v>
      </c>
      <c r="DO209" s="27" t="s">
        <v>136</v>
      </c>
      <c r="DP209" s="27" t="s">
        <v>139</v>
      </c>
      <c r="DQ209" s="16">
        <f t="shared" si="69"/>
        <v>19</v>
      </c>
      <c r="DR209" s="27" t="s">
        <v>136</v>
      </c>
      <c r="DS209" s="29">
        <v>5.0</v>
      </c>
      <c r="DT209" s="29">
        <v>3.0</v>
      </c>
      <c r="DU209" s="27" t="s">
        <v>139</v>
      </c>
      <c r="DV209" s="27" t="s">
        <v>138</v>
      </c>
      <c r="DW209" s="25">
        <f t="shared" si="70"/>
        <v>19</v>
      </c>
      <c r="DX209" s="27" t="s">
        <v>137</v>
      </c>
      <c r="DY209" s="27" t="s">
        <v>138</v>
      </c>
      <c r="DZ209" s="27" t="s">
        <v>136</v>
      </c>
      <c r="EA209" s="27" t="s">
        <v>138</v>
      </c>
      <c r="EB209" s="27" t="s">
        <v>136</v>
      </c>
      <c r="EC209" s="21">
        <f t="shared" si="88"/>
        <v>21</v>
      </c>
      <c r="ED209" s="16">
        <f t="shared" si="71"/>
        <v>107</v>
      </c>
    </row>
    <row r="210" ht="15.75" customHeight="1">
      <c r="A210" s="36" t="s">
        <v>125</v>
      </c>
      <c r="B210" s="16">
        <f t="shared" si="1"/>
        <v>1</v>
      </c>
      <c r="C210" s="17" t="s">
        <v>37</v>
      </c>
      <c r="D210" s="35">
        <v>25.0</v>
      </c>
      <c r="E210" s="16">
        <f t="shared" si="2"/>
        <v>0</v>
      </c>
      <c r="F210" s="16">
        <f t="shared" si="72"/>
        <v>1</v>
      </c>
      <c r="G210" s="16">
        <f t="shared" si="3"/>
        <v>0</v>
      </c>
      <c r="H210" s="16">
        <f t="shared" si="4"/>
        <v>0</v>
      </c>
      <c r="I210" s="35" t="s">
        <v>12</v>
      </c>
      <c r="J210" s="16">
        <f t="shared" si="5"/>
        <v>0</v>
      </c>
      <c r="K210" s="16">
        <f t="shared" si="6"/>
        <v>0</v>
      </c>
      <c r="L210" s="16">
        <f t="shared" si="7"/>
        <v>0</v>
      </c>
      <c r="M210" s="16">
        <f t="shared" si="8"/>
        <v>1</v>
      </c>
      <c r="N210" s="16">
        <f t="shared" si="9"/>
        <v>0</v>
      </c>
      <c r="O210" s="36">
        <v>12000.0</v>
      </c>
      <c r="P210" s="21">
        <f t="shared" si="10"/>
        <v>1</v>
      </c>
      <c r="Q210" s="21">
        <f t="shared" si="11"/>
        <v>0</v>
      </c>
      <c r="R210" s="21">
        <f t="shared" si="12"/>
        <v>0</v>
      </c>
      <c r="S210" s="21">
        <f t="shared" si="13"/>
        <v>0</v>
      </c>
      <c r="T210" s="37" t="s">
        <v>159</v>
      </c>
      <c r="U210" s="21">
        <f t="shared" si="14"/>
        <v>0</v>
      </c>
      <c r="V210" s="37">
        <v>0.0</v>
      </c>
      <c r="W210" s="37">
        <v>0.0</v>
      </c>
      <c r="X210" s="37">
        <v>0.0</v>
      </c>
      <c r="Y210" s="37" t="s">
        <v>26</v>
      </c>
      <c r="Z210" s="21">
        <f t="shared" si="15"/>
        <v>0</v>
      </c>
      <c r="AA210" s="21">
        <f t="shared" si="16"/>
        <v>1</v>
      </c>
      <c r="AB210" s="21">
        <f t="shared" si="17"/>
        <v>0</v>
      </c>
      <c r="AC210" s="21">
        <f t="shared" si="18"/>
        <v>0</v>
      </c>
      <c r="AD210" s="21">
        <f t="shared" si="19"/>
        <v>0</v>
      </c>
      <c r="AE210" s="36" t="s">
        <v>180</v>
      </c>
      <c r="AF210" s="21">
        <f t="shared" si="20"/>
        <v>0</v>
      </c>
      <c r="AG210" s="21">
        <f t="shared" si="21"/>
        <v>0</v>
      </c>
      <c r="AH210" s="21">
        <f t="shared" si="22"/>
        <v>1</v>
      </c>
      <c r="AI210" s="21">
        <f t="shared" si="23"/>
        <v>0</v>
      </c>
      <c r="AJ210" s="27" t="s">
        <v>129</v>
      </c>
      <c r="AK210" s="21">
        <f t="shared" si="24"/>
        <v>0</v>
      </c>
      <c r="AL210" s="21">
        <f t="shared" si="25"/>
        <v>1</v>
      </c>
      <c r="AM210" s="21">
        <f t="shared" si="26"/>
        <v>0</v>
      </c>
      <c r="AN210" s="21">
        <f t="shared" si="27"/>
        <v>0</v>
      </c>
      <c r="AO210" s="27" t="s">
        <v>172</v>
      </c>
      <c r="AP210" s="21">
        <f t="shared" si="28"/>
        <v>0</v>
      </c>
      <c r="AQ210" s="21">
        <f t="shared" si="29"/>
        <v>0</v>
      </c>
      <c r="AR210" s="21">
        <f t="shared" si="30"/>
        <v>0</v>
      </c>
      <c r="AS210" s="21">
        <f t="shared" si="31"/>
        <v>0</v>
      </c>
      <c r="AT210" s="21">
        <f t="shared" si="32"/>
        <v>0</v>
      </c>
      <c r="AU210" s="21">
        <f t="shared" si="73"/>
        <v>1</v>
      </c>
      <c r="AV210" s="27" t="s">
        <v>197</v>
      </c>
      <c r="AW210" s="21">
        <f t="shared" si="33"/>
        <v>0</v>
      </c>
      <c r="AX210" s="21">
        <f t="shared" si="34"/>
        <v>0</v>
      </c>
      <c r="AY210" s="21">
        <f t="shared" si="35"/>
        <v>0</v>
      </c>
      <c r="AZ210" s="21">
        <f t="shared" si="36"/>
        <v>1</v>
      </c>
      <c r="BA210" s="38" t="s">
        <v>201</v>
      </c>
      <c r="BB210" s="21">
        <f t="shared" si="37"/>
        <v>0</v>
      </c>
      <c r="BC210" s="21">
        <f t="shared" si="38"/>
        <v>0</v>
      </c>
      <c r="BD210" s="21">
        <f t="shared" si="39"/>
        <v>0</v>
      </c>
      <c r="BE210" s="21">
        <f t="shared" si="40"/>
        <v>1</v>
      </c>
      <c r="BF210" s="27" t="s">
        <v>150</v>
      </c>
      <c r="BG210" s="21">
        <f t="shared" si="41"/>
        <v>0</v>
      </c>
      <c r="BH210" s="21">
        <f t="shared" si="42"/>
        <v>0</v>
      </c>
      <c r="BI210" s="21">
        <f t="shared" si="43"/>
        <v>1</v>
      </c>
      <c r="BJ210" s="29">
        <v>1500.0</v>
      </c>
      <c r="BK210" s="21">
        <f t="shared" si="44"/>
        <v>0</v>
      </c>
      <c r="BL210" s="21">
        <f t="shared" si="45"/>
        <v>1</v>
      </c>
      <c r="BM210" s="21">
        <f t="shared" si="46"/>
        <v>0</v>
      </c>
      <c r="BN210" s="29" t="s">
        <v>156</v>
      </c>
      <c r="BO210" s="21">
        <f t="shared" si="47"/>
        <v>0</v>
      </c>
      <c r="BP210" s="21">
        <f t="shared" si="48"/>
        <v>0</v>
      </c>
      <c r="BQ210" s="21">
        <f t="shared" si="49"/>
        <v>0</v>
      </c>
      <c r="BR210" s="21">
        <f t="shared" si="50"/>
        <v>1</v>
      </c>
      <c r="BS210" s="21">
        <f t="shared" si="51"/>
        <v>0</v>
      </c>
      <c r="BT210" s="29">
        <v>0.0</v>
      </c>
      <c r="BU210" s="29">
        <v>0.0</v>
      </c>
      <c r="BV210" s="29">
        <v>1.0</v>
      </c>
      <c r="BW210" s="29">
        <v>0.0</v>
      </c>
      <c r="BX210" s="29">
        <v>1.0</v>
      </c>
      <c r="BY210" s="29">
        <v>1.0</v>
      </c>
      <c r="BZ210" s="29">
        <v>0.0</v>
      </c>
      <c r="CA210" s="29">
        <v>0.0</v>
      </c>
      <c r="CB210" s="29">
        <v>1.0</v>
      </c>
      <c r="CC210" s="27" t="s">
        <v>133</v>
      </c>
      <c r="CD210" s="21">
        <f t="shared" si="52"/>
        <v>0</v>
      </c>
      <c r="CE210" s="21">
        <f t="shared" si="53"/>
        <v>1</v>
      </c>
      <c r="CF210" s="21">
        <f t="shared" si="54"/>
        <v>0</v>
      </c>
      <c r="CG210" s="21">
        <f t="shared" si="55"/>
        <v>0</v>
      </c>
      <c r="CH210" s="21">
        <f t="shared" si="56"/>
        <v>0</v>
      </c>
      <c r="CI210" s="27" t="s">
        <v>157</v>
      </c>
      <c r="CJ210" s="21">
        <f t="shared" si="57"/>
        <v>0</v>
      </c>
      <c r="CK210" s="21">
        <f t="shared" si="58"/>
        <v>1</v>
      </c>
      <c r="CL210" s="21">
        <f t="shared" si="59"/>
        <v>0</v>
      </c>
      <c r="CM210" s="21">
        <f t="shared" si="60"/>
        <v>0</v>
      </c>
      <c r="CN210" s="27" t="s">
        <v>135</v>
      </c>
      <c r="CO210" s="21">
        <f t="shared" si="61"/>
        <v>1</v>
      </c>
      <c r="CP210" s="21">
        <f t="shared" si="62"/>
        <v>0</v>
      </c>
      <c r="CQ210" s="21">
        <f t="shared" si="63"/>
        <v>0</v>
      </c>
      <c r="CR210" s="21">
        <f t="shared" si="64"/>
        <v>0</v>
      </c>
      <c r="CS210" s="21">
        <f t="shared" si="65"/>
        <v>0</v>
      </c>
      <c r="CT210" s="27" t="s">
        <v>139</v>
      </c>
      <c r="CU210" s="29">
        <v>3.0</v>
      </c>
      <c r="CV210" s="27" t="s">
        <v>137</v>
      </c>
      <c r="CW210" s="27" t="s">
        <v>140</v>
      </c>
      <c r="CX210" s="16">
        <f t="shared" si="66"/>
        <v>9</v>
      </c>
      <c r="CY210" s="29">
        <v>5.0</v>
      </c>
      <c r="CZ210" s="41" t="s">
        <v>136</v>
      </c>
      <c r="DA210" s="41" t="s">
        <v>137</v>
      </c>
      <c r="DB210" s="31">
        <v>3.0</v>
      </c>
      <c r="DC210" s="27">
        <v>3.0</v>
      </c>
      <c r="DD210" s="16">
        <f t="shared" si="67"/>
        <v>18</v>
      </c>
      <c r="DE210" s="29">
        <v>3.0</v>
      </c>
      <c r="DF210" s="27">
        <v>4.0</v>
      </c>
      <c r="DG210" s="27" t="s">
        <v>139</v>
      </c>
      <c r="DH210" s="27">
        <v>3.0</v>
      </c>
      <c r="DI210" s="27" t="s">
        <v>139</v>
      </c>
      <c r="DJ210" s="27">
        <v>4.0</v>
      </c>
      <c r="DK210" s="16">
        <f t="shared" si="68"/>
        <v>18</v>
      </c>
      <c r="DL210" s="27" t="s">
        <v>138</v>
      </c>
      <c r="DM210" s="27" t="s">
        <v>137</v>
      </c>
      <c r="DN210" s="27" t="s">
        <v>138</v>
      </c>
      <c r="DO210" s="27" t="s">
        <v>137</v>
      </c>
      <c r="DP210" s="27" t="s">
        <v>136</v>
      </c>
      <c r="DQ210" s="16">
        <f t="shared" si="69"/>
        <v>20</v>
      </c>
      <c r="DR210" s="27" t="s">
        <v>137</v>
      </c>
      <c r="DS210" s="27" t="s">
        <v>140</v>
      </c>
      <c r="DT210" s="27" t="s">
        <v>139</v>
      </c>
      <c r="DU210" s="27" t="s">
        <v>139</v>
      </c>
      <c r="DV210" s="29">
        <v>3.0</v>
      </c>
      <c r="DW210" s="25">
        <f t="shared" si="70"/>
        <v>11</v>
      </c>
      <c r="DX210" s="27" t="s">
        <v>137</v>
      </c>
      <c r="DY210" s="27" t="s">
        <v>136</v>
      </c>
      <c r="DZ210" s="27" t="s">
        <v>139</v>
      </c>
      <c r="EA210" s="29">
        <v>5.0</v>
      </c>
      <c r="EB210" s="27" t="s">
        <v>137</v>
      </c>
      <c r="EC210" s="21">
        <f t="shared" si="88"/>
        <v>17</v>
      </c>
      <c r="ED210" s="16">
        <f t="shared" si="71"/>
        <v>93</v>
      </c>
    </row>
    <row r="211" ht="15.75" customHeight="1">
      <c r="A211" s="36" t="s">
        <v>125</v>
      </c>
      <c r="B211" s="16">
        <f t="shared" si="1"/>
        <v>1</v>
      </c>
      <c r="C211" s="17" t="s">
        <v>37</v>
      </c>
      <c r="D211" s="35">
        <v>66.0</v>
      </c>
      <c r="E211" s="16">
        <f t="shared" si="2"/>
        <v>0</v>
      </c>
      <c r="F211" s="16">
        <f t="shared" si="72"/>
        <v>0</v>
      </c>
      <c r="G211" s="16">
        <f t="shared" si="3"/>
        <v>0</v>
      </c>
      <c r="H211" s="16">
        <f t="shared" si="4"/>
        <v>1</v>
      </c>
      <c r="I211" s="35" t="s">
        <v>12</v>
      </c>
      <c r="J211" s="16">
        <f t="shared" si="5"/>
        <v>0</v>
      </c>
      <c r="K211" s="16">
        <f t="shared" si="6"/>
        <v>0</v>
      </c>
      <c r="L211" s="16">
        <f t="shared" si="7"/>
        <v>0</v>
      </c>
      <c r="M211" s="16">
        <f t="shared" si="8"/>
        <v>1</v>
      </c>
      <c r="N211" s="16">
        <f t="shared" si="9"/>
        <v>0</v>
      </c>
      <c r="O211" s="36">
        <v>10000.0</v>
      </c>
      <c r="P211" s="21">
        <f t="shared" si="10"/>
        <v>1</v>
      </c>
      <c r="Q211" s="21">
        <f t="shared" si="11"/>
        <v>0</v>
      </c>
      <c r="R211" s="21">
        <f t="shared" si="12"/>
        <v>0</v>
      </c>
      <c r="S211" s="21">
        <f t="shared" si="13"/>
        <v>0</v>
      </c>
      <c r="T211" s="37" t="s">
        <v>127</v>
      </c>
      <c r="U211" s="21">
        <f t="shared" si="14"/>
        <v>1</v>
      </c>
      <c r="V211" s="37">
        <v>0.0</v>
      </c>
      <c r="W211" s="37">
        <v>0.0</v>
      </c>
      <c r="X211" s="37">
        <v>0.0</v>
      </c>
      <c r="Y211" s="36" t="s">
        <v>142</v>
      </c>
      <c r="Z211" s="21">
        <f t="shared" si="15"/>
        <v>0</v>
      </c>
      <c r="AA211" s="21">
        <f t="shared" si="16"/>
        <v>0</v>
      </c>
      <c r="AB211" s="21">
        <f t="shared" si="17"/>
        <v>0</v>
      </c>
      <c r="AC211" s="21">
        <f t="shared" si="18"/>
        <v>1</v>
      </c>
      <c r="AD211" s="21">
        <f t="shared" si="19"/>
        <v>0</v>
      </c>
      <c r="AE211" s="36" t="s">
        <v>31</v>
      </c>
      <c r="AF211" s="21">
        <f t="shared" si="20"/>
        <v>1</v>
      </c>
      <c r="AG211" s="21">
        <f t="shared" si="21"/>
        <v>0</v>
      </c>
      <c r="AH211" s="21">
        <f t="shared" si="22"/>
        <v>0</v>
      </c>
      <c r="AI211" s="21">
        <f t="shared" si="23"/>
        <v>0</v>
      </c>
      <c r="AJ211" s="27" t="s">
        <v>162</v>
      </c>
      <c r="AK211" s="21">
        <f t="shared" si="24"/>
        <v>0</v>
      </c>
      <c r="AL211" s="21">
        <f t="shared" si="25"/>
        <v>0</v>
      </c>
      <c r="AM211" s="21">
        <f t="shared" si="26"/>
        <v>0</v>
      </c>
      <c r="AN211" s="21">
        <f t="shared" si="27"/>
        <v>1</v>
      </c>
      <c r="AO211" s="27" t="s">
        <v>37</v>
      </c>
      <c r="AP211" s="21">
        <f t="shared" si="28"/>
        <v>1</v>
      </c>
      <c r="AQ211" s="21">
        <f t="shared" si="29"/>
        <v>0</v>
      </c>
      <c r="AR211" s="21">
        <f t="shared" si="30"/>
        <v>0</v>
      </c>
      <c r="AS211" s="21">
        <f t="shared" si="31"/>
        <v>0</v>
      </c>
      <c r="AT211" s="21">
        <f t="shared" si="32"/>
        <v>0</v>
      </c>
      <c r="AU211" s="21">
        <f t="shared" si="73"/>
        <v>0</v>
      </c>
      <c r="AV211" s="27" t="s">
        <v>44</v>
      </c>
      <c r="AW211" s="21">
        <f t="shared" si="33"/>
        <v>0</v>
      </c>
      <c r="AX211" s="21">
        <f t="shared" si="34"/>
        <v>1</v>
      </c>
      <c r="AY211" s="21">
        <f t="shared" si="35"/>
        <v>0</v>
      </c>
      <c r="AZ211" s="21">
        <f t="shared" si="36"/>
        <v>0</v>
      </c>
      <c r="BA211" s="38" t="s">
        <v>186</v>
      </c>
      <c r="BB211" s="21">
        <f t="shared" si="37"/>
        <v>0</v>
      </c>
      <c r="BC211" s="21">
        <f t="shared" si="38"/>
        <v>0</v>
      </c>
      <c r="BD211" s="21">
        <f t="shared" si="39"/>
        <v>0</v>
      </c>
      <c r="BE211" s="21">
        <f t="shared" si="40"/>
        <v>1</v>
      </c>
      <c r="BF211" s="27" t="s">
        <v>136</v>
      </c>
      <c r="BG211" s="21">
        <f t="shared" si="41"/>
        <v>0</v>
      </c>
      <c r="BH211" s="21">
        <f t="shared" si="42"/>
        <v>0</v>
      </c>
      <c r="BI211" s="21">
        <f t="shared" si="43"/>
        <v>1</v>
      </c>
      <c r="BJ211" s="29">
        <v>1500.0</v>
      </c>
      <c r="BK211" s="21">
        <f t="shared" si="44"/>
        <v>0</v>
      </c>
      <c r="BL211" s="21">
        <f t="shared" si="45"/>
        <v>1</v>
      </c>
      <c r="BM211" s="21">
        <f t="shared" si="46"/>
        <v>0</v>
      </c>
      <c r="BN211" s="29" t="s">
        <v>132</v>
      </c>
      <c r="BO211" s="21">
        <f t="shared" si="47"/>
        <v>0</v>
      </c>
      <c r="BP211" s="21">
        <f t="shared" si="48"/>
        <v>0</v>
      </c>
      <c r="BQ211" s="21">
        <f t="shared" si="49"/>
        <v>1</v>
      </c>
      <c r="BR211" s="21">
        <f t="shared" si="50"/>
        <v>0</v>
      </c>
      <c r="BS211" s="21">
        <f t="shared" si="51"/>
        <v>0</v>
      </c>
      <c r="BT211" s="29">
        <v>0.0</v>
      </c>
      <c r="BU211" s="29">
        <v>1.0</v>
      </c>
      <c r="BV211" s="29">
        <v>0.0</v>
      </c>
      <c r="BW211" s="29">
        <v>0.0</v>
      </c>
      <c r="BX211" s="29">
        <v>0.0</v>
      </c>
      <c r="BY211" s="29">
        <v>0.0</v>
      </c>
      <c r="BZ211" s="29">
        <v>0.0</v>
      </c>
      <c r="CA211" s="29">
        <v>1.0</v>
      </c>
      <c r="CB211" s="29">
        <v>1.0</v>
      </c>
      <c r="CC211" s="27" t="s">
        <v>164</v>
      </c>
      <c r="CD211" s="21">
        <f t="shared" si="52"/>
        <v>0</v>
      </c>
      <c r="CE211" s="21">
        <f t="shared" si="53"/>
        <v>0</v>
      </c>
      <c r="CF211" s="21">
        <f t="shared" si="54"/>
        <v>1</v>
      </c>
      <c r="CG211" s="21">
        <f t="shared" si="55"/>
        <v>0</v>
      </c>
      <c r="CH211" s="21">
        <f t="shared" si="56"/>
        <v>0</v>
      </c>
      <c r="CI211" s="27" t="s">
        <v>165</v>
      </c>
      <c r="CJ211" s="21">
        <f t="shared" si="57"/>
        <v>0</v>
      </c>
      <c r="CK211" s="21">
        <f t="shared" si="58"/>
        <v>0</v>
      </c>
      <c r="CL211" s="21">
        <f t="shared" si="59"/>
        <v>0</v>
      </c>
      <c r="CM211" s="21">
        <f t="shared" si="60"/>
        <v>1</v>
      </c>
      <c r="CN211" s="27" t="s">
        <v>135</v>
      </c>
      <c r="CO211" s="21">
        <f t="shared" si="61"/>
        <v>1</v>
      </c>
      <c r="CP211" s="21">
        <f t="shared" si="62"/>
        <v>0</v>
      </c>
      <c r="CQ211" s="21">
        <f t="shared" si="63"/>
        <v>0</v>
      </c>
      <c r="CR211" s="21">
        <f t="shared" si="64"/>
        <v>0</v>
      </c>
      <c r="CS211" s="21">
        <f t="shared" si="65"/>
        <v>0</v>
      </c>
      <c r="CT211" s="29">
        <v>2.0</v>
      </c>
      <c r="CU211" s="27" t="s">
        <v>139</v>
      </c>
      <c r="CV211" s="27" t="s">
        <v>136</v>
      </c>
      <c r="CW211" s="27" t="s">
        <v>139</v>
      </c>
      <c r="CX211" s="16">
        <f t="shared" si="66"/>
        <v>10</v>
      </c>
      <c r="CY211" s="27" t="s">
        <v>136</v>
      </c>
      <c r="CZ211" s="41" t="s">
        <v>139</v>
      </c>
      <c r="DA211" s="41" t="s">
        <v>136</v>
      </c>
      <c r="DB211" s="31">
        <v>5.0</v>
      </c>
      <c r="DC211" s="29">
        <v>5.0</v>
      </c>
      <c r="DD211" s="16">
        <f t="shared" si="67"/>
        <v>20</v>
      </c>
      <c r="DE211" s="27" t="s">
        <v>136</v>
      </c>
      <c r="DF211" s="27" t="s">
        <v>139</v>
      </c>
      <c r="DG211" s="27" t="s">
        <v>139</v>
      </c>
      <c r="DH211" s="27">
        <v>3.0</v>
      </c>
      <c r="DI211" s="27" t="s">
        <v>138</v>
      </c>
      <c r="DJ211" s="29">
        <v>3.0</v>
      </c>
      <c r="DK211" s="16">
        <f t="shared" si="68"/>
        <v>19</v>
      </c>
      <c r="DL211" s="27" t="s">
        <v>138</v>
      </c>
      <c r="DM211" s="27" t="s">
        <v>139</v>
      </c>
      <c r="DN211" s="27" t="s">
        <v>138</v>
      </c>
      <c r="DO211" s="27" t="s">
        <v>136</v>
      </c>
      <c r="DP211" s="27" t="s">
        <v>136</v>
      </c>
      <c r="DQ211" s="16">
        <f t="shared" si="69"/>
        <v>20</v>
      </c>
      <c r="DR211" s="27" t="s">
        <v>136</v>
      </c>
      <c r="DS211" s="29">
        <v>2.0</v>
      </c>
      <c r="DT211" s="27" t="s">
        <v>136</v>
      </c>
      <c r="DU211" s="29">
        <v>1.0</v>
      </c>
      <c r="DV211" s="29">
        <v>2.0</v>
      </c>
      <c r="DW211" s="25">
        <f t="shared" si="70"/>
        <v>13</v>
      </c>
      <c r="DX211" s="27" t="s">
        <v>138</v>
      </c>
      <c r="DY211" s="27" t="s">
        <v>137</v>
      </c>
      <c r="DZ211" s="27" t="s">
        <v>138</v>
      </c>
      <c r="EA211" s="27" t="s">
        <v>140</v>
      </c>
      <c r="EB211" s="27" t="s">
        <v>137</v>
      </c>
      <c r="EC211" s="21">
        <f t="shared" si="88"/>
        <v>17</v>
      </c>
      <c r="ED211" s="16">
        <f t="shared" si="71"/>
        <v>99</v>
      </c>
    </row>
    <row r="212" ht="15.75" customHeight="1">
      <c r="A212" s="36" t="s">
        <v>125</v>
      </c>
      <c r="B212" s="16">
        <f t="shared" si="1"/>
        <v>1</v>
      </c>
      <c r="C212" s="17" t="s">
        <v>37</v>
      </c>
      <c r="D212" s="35">
        <v>66.0</v>
      </c>
      <c r="E212" s="16">
        <f t="shared" si="2"/>
        <v>0</v>
      </c>
      <c r="F212" s="16">
        <f t="shared" si="72"/>
        <v>0</v>
      </c>
      <c r="G212" s="16">
        <f t="shared" si="3"/>
        <v>0</v>
      </c>
      <c r="H212" s="16">
        <f t="shared" si="4"/>
        <v>1</v>
      </c>
      <c r="I212" s="35" t="s">
        <v>11</v>
      </c>
      <c r="J212" s="16">
        <f t="shared" si="5"/>
        <v>0</v>
      </c>
      <c r="K212" s="16">
        <f t="shared" si="6"/>
        <v>0</v>
      </c>
      <c r="L212" s="16">
        <f t="shared" si="7"/>
        <v>1</v>
      </c>
      <c r="M212" s="16">
        <f t="shared" si="8"/>
        <v>0</v>
      </c>
      <c r="N212" s="16">
        <f t="shared" si="9"/>
        <v>0</v>
      </c>
      <c r="O212" s="36">
        <v>10000.0</v>
      </c>
      <c r="P212" s="21">
        <f t="shared" si="10"/>
        <v>1</v>
      </c>
      <c r="Q212" s="21">
        <f t="shared" si="11"/>
        <v>0</v>
      </c>
      <c r="R212" s="21">
        <f t="shared" si="12"/>
        <v>0</v>
      </c>
      <c r="S212" s="21">
        <f t="shared" si="13"/>
        <v>0</v>
      </c>
      <c r="T212" s="37" t="s">
        <v>127</v>
      </c>
      <c r="U212" s="21">
        <f t="shared" si="14"/>
        <v>1</v>
      </c>
      <c r="V212" s="37">
        <v>0.0</v>
      </c>
      <c r="W212" s="37">
        <v>0.0</v>
      </c>
      <c r="X212" s="37">
        <v>0.0</v>
      </c>
      <c r="Y212" s="36" t="s">
        <v>142</v>
      </c>
      <c r="Z212" s="21">
        <f t="shared" si="15"/>
        <v>0</v>
      </c>
      <c r="AA212" s="21">
        <f t="shared" si="16"/>
        <v>0</v>
      </c>
      <c r="AB212" s="21">
        <f t="shared" si="17"/>
        <v>0</v>
      </c>
      <c r="AC212" s="21">
        <f t="shared" si="18"/>
        <v>1</v>
      </c>
      <c r="AD212" s="21">
        <f t="shared" si="19"/>
        <v>0</v>
      </c>
      <c r="AE212" s="36" t="s">
        <v>31</v>
      </c>
      <c r="AF212" s="21">
        <f t="shared" si="20"/>
        <v>1</v>
      </c>
      <c r="AG212" s="21">
        <f t="shared" si="21"/>
        <v>0</v>
      </c>
      <c r="AH212" s="21">
        <f t="shared" si="22"/>
        <v>0</v>
      </c>
      <c r="AI212" s="21">
        <f t="shared" si="23"/>
        <v>0</v>
      </c>
      <c r="AJ212" s="27" t="s">
        <v>128</v>
      </c>
      <c r="AK212" s="21">
        <f t="shared" si="24"/>
        <v>1</v>
      </c>
      <c r="AL212" s="21">
        <f t="shared" si="25"/>
        <v>0</v>
      </c>
      <c r="AM212" s="21">
        <f t="shared" si="26"/>
        <v>0</v>
      </c>
      <c r="AN212" s="21">
        <f t="shared" si="27"/>
        <v>0</v>
      </c>
      <c r="AO212" s="27" t="s">
        <v>37</v>
      </c>
      <c r="AP212" s="21">
        <f t="shared" si="28"/>
        <v>1</v>
      </c>
      <c r="AQ212" s="21">
        <f t="shared" si="29"/>
        <v>0</v>
      </c>
      <c r="AR212" s="21">
        <f t="shared" si="30"/>
        <v>0</v>
      </c>
      <c r="AS212" s="21">
        <f t="shared" si="31"/>
        <v>0</v>
      </c>
      <c r="AT212" s="21">
        <f t="shared" si="32"/>
        <v>0</v>
      </c>
      <c r="AU212" s="21">
        <f t="shared" si="73"/>
        <v>0</v>
      </c>
      <c r="AV212" s="27" t="s">
        <v>44</v>
      </c>
      <c r="AW212" s="21">
        <f t="shared" si="33"/>
        <v>0</v>
      </c>
      <c r="AX212" s="21">
        <f t="shared" si="34"/>
        <v>1</v>
      </c>
      <c r="AY212" s="21">
        <f t="shared" si="35"/>
        <v>0</v>
      </c>
      <c r="AZ212" s="21">
        <f t="shared" si="36"/>
        <v>0</v>
      </c>
      <c r="BA212" s="38" t="s">
        <v>188</v>
      </c>
      <c r="BB212" s="21">
        <f t="shared" si="37"/>
        <v>0</v>
      </c>
      <c r="BC212" s="21">
        <f t="shared" si="38"/>
        <v>0</v>
      </c>
      <c r="BD212" s="21">
        <f t="shared" si="39"/>
        <v>0</v>
      </c>
      <c r="BE212" s="21">
        <f t="shared" si="40"/>
        <v>1</v>
      </c>
      <c r="BF212" s="27" t="s">
        <v>138</v>
      </c>
      <c r="BG212" s="21">
        <f t="shared" si="41"/>
        <v>0</v>
      </c>
      <c r="BH212" s="21">
        <f t="shared" si="42"/>
        <v>0</v>
      </c>
      <c r="BI212" s="21">
        <f t="shared" si="43"/>
        <v>1</v>
      </c>
      <c r="BJ212" s="27" t="s">
        <v>167</v>
      </c>
      <c r="BK212" s="21">
        <f t="shared" si="44"/>
        <v>0</v>
      </c>
      <c r="BL212" s="21">
        <f t="shared" si="45"/>
        <v>0</v>
      </c>
      <c r="BM212" s="21">
        <f t="shared" si="46"/>
        <v>1</v>
      </c>
      <c r="BN212" s="29" t="s">
        <v>59</v>
      </c>
      <c r="BO212" s="21">
        <f t="shared" si="47"/>
        <v>1</v>
      </c>
      <c r="BP212" s="21">
        <f t="shared" si="48"/>
        <v>0</v>
      </c>
      <c r="BQ212" s="21">
        <f t="shared" si="49"/>
        <v>0</v>
      </c>
      <c r="BR212" s="21">
        <f t="shared" si="50"/>
        <v>0</v>
      </c>
      <c r="BS212" s="21">
        <f t="shared" si="51"/>
        <v>0</v>
      </c>
      <c r="BT212" s="29">
        <v>0.0</v>
      </c>
      <c r="BU212" s="29">
        <v>0.0</v>
      </c>
      <c r="BV212" s="29">
        <v>0.0</v>
      </c>
      <c r="BW212" s="29">
        <v>0.0</v>
      </c>
      <c r="BX212" s="29">
        <v>0.0</v>
      </c>
      <c r="BY212" s="29">
        <v>1.0</v>
      </c>
      <c r="BZ212" s="29">
        <v>0.0</v>
      </c>
      <c r="CA212" s="29">
        <v>0.0</v>
      </c>
      <c r="CB212" s="29">
        <v>1.0</v>
      </c>
      <c r="CC212" s="27" t="s">
        <v>168</v>
      </c>
      <c r="CD212" s="21">
        <f t="shared" si="52"/>
        <v>1</v>
      </c>
      <c r="CE212" s="21">
        <f t="shared" si="53"/>
        <v>0</v>
      </c>
      <c r="CF212" s="21">
        <f t="shared" si="54"/>
        <v>0</v>
      </c>
      <c r="CG212" s="21">
        <f t="shared" si="55"/>
        <v>0</v>
      </c>
      <c r="CH212" s="21">
        <f t="shared" si="56"/>
        <v>0</v>
      </c>
      <c r="CI212" s="27" t="s">
        <v>169</v>
      </c>
      <c r="CJ212" s="21">
        <f t="shared" si="57"/>
        <v>0</v>
      </c>
      <c r="CK212" s="21">
        <f t="shared" si="58"/>
        <v>0</v>
      </c>
      <c r="CL212" s="21">
        <f t="shared" si="59"/>
        <v>0</v>
      </c>
      <c r="CM212" s="21">
        <f t="shared" si="60"/>
        <v>1</v>
      </c>
      <c r="CN212" s="27" t="s">
        <v>209</v>
      </c>
      <c r="CO212" s="21">
        <f t="shared" si="61"/>
        <v>0</v>
      </c>
      <c r="CP212" s="21">
        <f t="shared" si="62"/>
        <v>0</v>
      </c>
      <c r="CQ212" s="21">
        <f t="shared" si="63"/>
        <v>0</v>
      </c>
      <c r="CR212" s="21">
        <f t="shared" si="64"/>
        <v>0</v>
      </c>
      <c r="CS212" s="21">
        <f t="shared" si="65"/>
        <v>1</v>
      </c>
      <c r="CT212" s="27" t="s">
        <v>136</v>
      </c>
      <c r="CU212" s="27" t="s">
        <v>136</v>
      </c>
      <c r="CV212" s="27" t="s">
        <v>139</v>
      </c>
      <c r="CW212" s="27" t="s">
        <v>136</v>
      </c>
      <c r="CX212" s="16">
        <f t="shared" si="66"/>
        <v>14</v>
      </c>
      <c r="CY212" s="27" t="s">
        <v>136</v>
      </c>
      <c r="CZ212" s="41" t="s">
        <v>136</v>
      </c>
      <c r="DA212" s="41" t="s">
        <v>139</v>
      </c>
      <c r="DB212" s="41" t="s">
        <v>136</v>
      </c>
      <c r="DC212" s="27" t="s">
        <v>137</v>
      </c>
      <c r="DD212" s="16">
        <f t="shared" si="67"/>
        <v>17</v>
      </c>
      <c r="DE212" s="27" t="s">
        <v>138</v>
      </c>
      <c r="DF212" s="27" t="s">
        <v>136</v>
      </c>
      <c r="DG212" s="27" t="s">
        <v>137</v>
      </c>
      <c r="DH212" s="29">
        <v>3.0</v>
      </c>
      <c r="DI212" s="29">
        <v>4.0</v>
      </c>
      <c r="DJ212" s="27" t="s">
        <v>139</v>
      </c>
      <c r="DK212" s="16">
        <f t="shared" si="68"/>
        <v>21</v>
      </c>
      <c r="DL212" s="27" t="s">
        <v>138</v>
      </c>
      <c r="DM212" s="27" t="s">
        <v>138</v>
      </c>
      <c r="DN212" s="27" t="s">
        <v>136</v>
      </c>
      <c r="DO212" s="27" t="s">
        <v>139</v>
      </c>
      <c r="DP212" s="27" t="s">
        <v>140</v>
      </c>
      <c r="DQ212" s="16">
        <f t="shared" si="69"/>
        <v>17</v>
      </c>
      <c r="DR212" s="27" t="s">
        <v>139</v>
      </c>
      <c r="DS212" s="27" t="s">
        <v>136</v>
      </c>
      <c r="DT212" s="29">
        <v>3.0</v>
      </c>
      <c r="DU212" s="27" t="s">
        <v>137</v>
      </c>
      <c r="DV212" s="29">
        <v>2.0</v>
      </c>
      <c r="DW212" s="25">
        <f t="shared" si="70"/>
        <v>14</v>
      </c>
      <c r="DX212" s="27" t="s">
        <v>136</v>
      </c>
      <c r="DY212" s="27" t="s">
        <v>138</v>
      </c>
      <c r="DZ212" s="27" t="s">
        <v>137</v>
      </c>
      <c r="EA212" s="27" t="s">
        <v>138</v>
      </c>
      <c r="EB212" s="27" t="s">
        <v>136</v>
      </c>
      <c r="EC212" s="21">
        <f t="shared" si="88"/>
        <v>21</v>
      </c>
      <c r="ED212" s="16">
        <f t="shared" si="71"/>
        <v>104</v>
      </c>
    </row>
    <row r="213" ht="15.75" customHeight="1">
      <c r="A213" s="36" t="s">
        <v>125</v>
      </c>
      <c r="B213" s="16">
        <f t="shared" si="1"/>
        <v>1</v>
      </c>
      <c r="C213" s="17" t="s">
        <v>37</v>
      </c>
      <c r="D213" s="35">
        <v>63.0</v>
      </c>
      <c r="E213" s="16">
        <f t="shared" si="2"/>
        <v>0</v>
      </c>
      <c r="F213" s="16">
        <f t="shared" si="72"/>
        <v>0</v>
      </c>
      <c r="G213" s="16">
        <f t="shared" si="3"/>
        <v>0</v>
      </c>
      <c r="H213" s="16">
        <f t="shared" si="4"/>
        <v>1</v>
      </c>
      <c r="I213" s="35" t="s">
        <v>11</v>
      </c>
      <c r="J213" s="16">
        <f t="shared" si="5"/>
        <v>0</v>
      </c>
      <c r="K213" s="16">
        <f t="shared" si="6"/>
        <v>0</v>
      </c>
      <c r="L213" s="16">
        <f t="shared" si="7"/>
        <v>1</v>
      </c>
      <c r="M213" s="16">
        <f t="shared" si="8"/>
        <v>0</v>
      </c>
      <c r="N213" s="16">
        <f t="shared" si="9"/>
        <v>0</v>
      </c>
      <c r="O213" s="36">
        <v>10000.0</v>
      </c>
      <c r="P213" s="21">
        <f t="shared" si="10"/>
        <v>1</v>
      </c>
      <c r="Q213" s="21">
        <f t="shared" si="11"/>
        <v>0</v>
      </c>
      <c r="R213" s="21">
        <f t="shared" si="12"/>
        <v>0</v>
      </c>
      <c r="S213" s="21">
        <f t="shared" si="13"/>
        <v>0</v>
      </c>
      <c r="T213" s="37" t="s">
        <v>127</v>
      </c>
      <c r="U213" s="21">
        <f t="shared" si="14"/>
        <v>1</v>
      </c>
      <c r="V213" s="37">
        <v>0.0</v>
      </c>
      <c r="W213" s="37">
        <v>0.0</v>
      </c>
      <c r="X213" s="37">
        <v>0.0</v>
      </c>
      <c r="Y213" s="36" t="s">
        <v>142</v>
      </c>
      <c r="Z213" s="21">
        <f t="shared" si="15"/>
        <v>0</v>
      </c>
      <c r="AA213" s="21">
        <f t="shared" si="16"/>
        <v>0</v>
      </c>
      <c r="AB213" s="21">
        <f t="shared" si="17"/>
        <v>0</v>
      </c>
      <c r="AC213" s="21">
        <f t="shared" si="18"/>
        <v>1</v>
      </c>
      <c r="AD213" s="21">
        <f t="shared" si="19"/>
        <v>0</v>
      </c>
      <c r="AE213" s="36" t="s">
        <v>32</v>
      </c>
      <c r="AF213" s="21">
        <f t="shared" si="20"/>
        <v>0</v>
      </c>
      <c r="AG213" s="21">
        <f t="shared" si="21"/>
        <v>1</v>
      </c>
      <c r="AH213" s="21">
        <f t="shared" si="22"/>
        <v>0</v>
      </c>
      <c r="AI213" s="21">
        <f t="shared" si="23"/>
        <v>0</v>
      </c>
      <c r="AJ213" s="27" t="s">
        <v>129</v>
      </c>
      <c r="AK213" s="21">
        <f t="shared" si="24"/>
        <v>0</v>
      </c>
      <c r="AL213" s="21">
        <f t="shared" si="25"/>
        <v>1</v>
      </c>
      <c r="AM213" s="21">
        <f t="shared" si="26"/>
        <v>0</v>
      </c>
      <c r="AN213" s="21">
        <f t="shared" si="27"/>
        <v>0</v>
      </c>
      <c r="AO213" s="27" t="s">
        <v>40</v>
      </c>
      <c r="AP213" s="21">
        <f t="shared" si="28"/>
        <v>0</v>
      </c>
      <c r="AQ213" s="21">
        <f t="shared" si="29"/>
        <v>0</v>
      </c>
      <c r="AR213" s="21">
        <f t="shared" si="30"/>
        <v>0</v>
      </c>
      <c r="AS213" s="21">
        <f t="shared" si="31"/>
        <v>1</v>
      </c>
      <c r="AT213" s="21">
        <f t="shared" si="32"/>
        <v>0</v>
      </c>
      <c r="AU213" s="21">
        <f t="shared" si="73"/>
        <v>1</v>
      </c>
      <c r="AV213" s="27" t="s">
        <v>197</v>
      </c>
      <c r="AW213" s="21">
        <f t="shared" si="33"/>
        <v>0</v>
      </c>
      <c r="AX213" s="21">
        <f t="shared" si="34"/>
        <v>0</v>
      </c>
      <c r="AY213" s="21">
        <f t="shared" si="35"/>
        <v>0</v>
      </c>
      <c r="AZ213" s="21">
        <f t="shared" si="36"/>
        <v>1</v>
      </c>
      <c r="BA213" s="38" t="s">
        <v>37</v>
      </c>
      <c r="BB213" s="21">
        <f t="shared" si="37"/>
        <v>0</v>
      </c>
      <c r="BC213" s="21">
        <f t="shared" si="38"/>
        <v>1</v>
      </c>
      <c r="BD213" s="21">
        <f t="shared" si="39"/>
        <v>0</v>
      </c>
      <c r="BE213" s="21">
        <f t="shared" si="40"/>
        <v>0</v>
      </c>
      <c r="BF213" s="27" t="s">
        <v>138</v>
      </c>
      <c r="BG213" s="21">
        <f t="shared" si="41"/>
        <v>0</v>
      </c>
      <c r="BH213" s="21">
        <f t="shared" si="42"/>
        <v>0</v>
      </c>
      <c r="BI213" s="21">
        <f t="shared" si="43"/>
        <v>1</v>
      </c>
      <c r="BJ213" s="29">
        <v>800.0</v>
      </c>
      <c r="BK213" s="21">
        <f t="shared" si="44"/>
        <v>1</v>
      </c>
      <c r="BL213" s="21">
        <f t="shared" si="45"/>
        <v>0</v>
      </c>
      <c r="BM213" s="21">
        <f t="shared" si="46"/>
        <v>0</v>
      </c>
      <c r="BN213" s="29" t="s">
        <v>132</v>
      </c>
      <c r="BO213" s="21">
        <f t="shared" si="47"/>
        <v>0</v>
      </c>
      <c r="BP213" s="21">
        <f t="shared" si="48"/>
        <v>0</v>
      </c>
      <c r="BQ213" s="21">
        <f t="shared" si="49"/>
        <v>1</v>
      </c>
      <c r="BR213" s="21">
        <f t="shared" si="50"/>
        <v>0</v>
      </c>
      <c r="BS213" s="21">
        <f t="shared" si="51"/>
        <v>0</v>
      </c>
      <c r="BT213" s="29">
        <v>1.0</v>
      </c>
      <c r="BU213" s="29">
        <v>0.0</v>
      </c>
      <c r="BV213" s="29">
        <v>0.0</v>
      </c>
      <c r="BW213" s="29">
        <v>1.0</v>
      </c>
      <c r="BX213" s="29">
        <v>1.0</v>
      </c>
      <c r="BY213" s="29">
        <v>1.0</v>
      </c>
      <c r="BZ213" s="29">
        <v>1.0</v>
      </c>
      <c r="CA213" s="29">
        <v>0.0</v>
      </c>
      <c r="CB213" s="29">
        <v>1.0</v>
      </c>
      <c r="CC213" s="27" t="s">
        <v>164</v>
      </c>
      <c r="CD213" s="21">
        <f t="shared" si="52"/>
        <v>0</v>
      </c>
      <c r="CE213" s="21">
        <f t="shared" si="53"/>
        <v>0</v>
      </c>
      <c r="CF213" s="21">
        <f t="shared" si="54"/>
        <v>1</v>
      </c>
      <c r="CG213" s="21">
        <f t="shared" si="55"/>
        <v>0</v>
      </c>
      <c r="CH213" s="21">
        <f t="shared" si="56"/>
        <v>0</v>
      </c>
      <c r="CI213" s="27" t="s">
        <v>80</v>
      </c>
      <c r="CJ213" s="21">
        <f t="shared" si="57"/>
        <v>1</v>
      </c>
      <c r="CK213" s="21">
        <f t="shared" si="58"/>
        <v>0</v>
      </c>
      <c r="CL213" s="21">
        <f t="shared" si="59"/>
        <v>0</v>
      </c>
      <c r="CM213" s="21">
        <f t="shared" si="60"/>
        <v>0</v>
      </c>
      <c r="CN213" s="27" t="s">
        <v>209</v>
      </c>
      <c r="CO213" s="21">
        <f t="shared" si="61"/>
        <v>0</v>
      </c>
      <c r="CP213" s="21">
        <f t="shared" si="62"/>
        <v>0</v>
      </c>
      <c r="CQ213" s="21">
        <f t="shared" si="63"/>
        <v>0</v>
      </c>
      <c r="CR213" s="21">
        <f t="shared" si="64"/>
        <v>0</v>
      </c>
      <c r="CS213" s="21">
        <f t="shared" si="65"/>
        <v>1</v>
      </c>
      <c r="CT213" s="27" t="s">
        <v>139</v>
      </c>
      <c r="CU213" s="27" t="s">
        <v>139</v>
      </c>
      <c r="CV213" s="27" t="s">
        <v>136</v>
      </c>
      <c r="CW213" s="29">
        <v>3.0</v>
      </c>
      <c r="CX213" s="16">
        <f t="shared" si="66"/>
        <v>11</v>
      </c>
      <c r="CY213" s="29">
        <v>4.0</v>
      </c>
      <c r="CZ213" s="41" t="s">
        <v>139</v>
      </c>
      <c r="DA213" s="41" t="s">
        <v>136</v>
      </c>
      <c r="DB213" s="31">
        <v>3.0</v>
      </c>
      <c r="DC213" s="27" t="s">
        <v>136</v>
      </c>
      <c r="DD213" s="16">
        <f t="shared" si="67"/>
        <v>17</v>
      </c>
      <c r="DE213" s="29">
        <v>5.0</v>
      </c>
      <c r="DF213" s="27" t="s">
        <v>139</v>
      </c>
      <c r="DG213" s="27" t="s">
        <v>137</v>
      </c>
      <c r="DH213" s="27" t="s">
        <v>139</v>
      </c>
      <c r="DI213" s="27" t="s">
        <v>140</v>
      </c>
      <c r="DJ213" s="27" t="s">
        <v>138</v>
      </c>
      <c r="DK213" s="16">
        <f t="shared" si="68"/>
        <v>18</v>
      </c>
      <c r="DL213" s="27" t="s">
        <v>138</v>
      </c>
      <c r="DM213" s="27" t="s">
        <v>136</v>
      </c>
      <c r="DN213" s="27" t="s">
        <v>138</v>
      </c>
      <c r="DO213" s="27" t="s">
        <v>140</v>
      </c>
      <c r="DP213" s="27" t="s">
        <v>139</v>
      </c>
      <c r="DQ213" s="16">
        <f t="shared" si="69"/>
        <v>17</v>
      </c>
      <c r="DR213" s="27" t="s">
        <v>136</v>
      </c>
      <c r="DS213" s="27" t="s">
        <v>138</v>
      </c>
      <c r="DT213" s="27" t="s">
        <v>136</v>
      </c>
      <c r="DU213" s="27" t="s">
        <v>136</v>
      </c>
      <c r="DV213" s="27" t="s">
        <v>138</v>
      </c>
      <c r="DW213" s="25">
        <f t="shared" si="70"/>
        <v>22</v>
      </c>
      <c r="DX213" s="27" t="s">
        <v>138</v>
      </c>
      <c r="DY213" s="29">
        <v>4.0</v>
      </c>
      <c r="DZ213" s="27" t="s">
        <v>139</v>
      </c>
      <c r="EA213" s="27" t="s">
        <v>139</v>
      </c>
      <c r="EB213" s="29">
        <v>4.0</v>
      </c>
      <c r="EC213" s="21">
        <f t="shared" si="88"/>
        <v>17</v>
      </c>
      <c r="ED213" s="16">
        <f t="shared" si="71"/>
        <v>102</v>
      </c>
    </row>
    <row r="214" ht="15.75" customHeight="1">
      <c r="A214" s="36" t="s">
        <v>125</v>
      </c>
      <c r="B214" s="16">
        <f t="shared" si="1"/>
        <v>1</v>
      </c>
      <c r="C214" s="17" t="s">
        <v>37</v>
      </c>
      <c r="D214" s="35">
        <v>25.0</v>
      </c>
      <c r="E214" s="16">
        <f t="shared" si="2"/>
        <v>0</v>
      </c>
      <c r="F214" s="16">
        <f t="shared" si="72"/>
        <v>1</v>
      </c>
      <c r="G214" s="16">
        <f t="shared" si="3"/>
        <v>0</v>
      </c>
      <c r="H214" s="16">
        <f t="shared" si="4"/>
        <v>0</v>
      </c>
      <c r="I214" s="35" t="s">
        <v>158</v>
      </c>
      <c r="J214" s="16">
        <f t="shared" si="5"/>
        <v>0</v>
      </c>
      <c r="K214" s="16">
        <f t="shared" si="6"/>
        <v>0</v>
      </c>
      <c r="L214" s="16">
        <f t="shared" si="7"/>
        <v>0</v>
      </c>
      <c r="M214" s="16">
        <f t="shared" si="8"/>
        <v>0</v>
      </c>
      <c r="N214" s="16">
        <f t="shared" si="9"/>
        <v>1</v>
      </c>
      <c r="O214" s="36">
        <v>25000.0</v>
      </c>
      <c r="P214" s="21">
        <f t="shared" si="10"/>
        <v>0</v>
      </c>
      <c r="Q214" s="21">
        <f t="shared" si="11"/>
        <v>1</v>
      </c>
      <c r="R214" s="21">
        <f t="shared" si="12"/>
        <v>0</v>
      </c>
      <c r="S214" s="21">
        <f t="shared" si="13"/>
        <v>0</v>
      </c>
      <c r="T214" s="37" t="s">
        <v>159</v>
      </c>
      <c r="U214" s="21">
        <f t="shared" si="14"/>
        <v>0</v>
      </c>
      <c r="V214" s="37">
        <v>0.0</v>
      </c>
      <c r="W214" s="37">
        <v>0.0</v>
      </c>
      <c r="X214" s="37">
        <v>0.0</v>
      </c>
      <c r="Y214" s="36" t="s">
        <v>149</v>
      </c>
      <c r="Z214" s="21">
        <f t="shared" si="15"/>
        <v>0</v>
      </c>
      <c r="AA214" s="21">
        <f t="shared" si="16"/>
        <v>1</v>
      </c>
      <c r="AB214" s="21">
        <f t="shared" si="17"/>
        <v>0</v>
      </c>
      <c r="AC214" s="21">
        <f t="shared" si="18"/>
        <v>0</v>
      </c>
      <c r="AD214" s="21">
        <f t="shared" si="19"/>
        <v>0</v>
      </c>
      <c r="AE214" s="36" t="s">
        <v>31</v>
      </c>
      <c r="AF214" s="21">
        <f t="shared" si="20"/>
        <v>1</v>
      </c>
      <c r="AG214" s="21">
        <f t="shared" si="21"/>
        <v>0</v>
      </c>
      <c r="AH214" s="21">
        <f t="shared" si="22"/>
        <v>0</v>
      </c>
      <c r="AI214" s="21">
        <f t="shared" si="23"/>
        <v>0</v>
      </c>
      <c r="AJ214" s="36" t="s">
        <v>171</v>
      </c>
      <c r="AK214" s="21">
        <f t="shared" si="24"/>
        <v>0</v>
      </c>
      <c r="AL214" s="21">
        <f t="shared" si="25"/>
        <v>0</v>
      </c>
      <c r="AM214" s="21">
        <f t="shared" si="26"/>
        <v>0</v>
      </c>
      <c r="AN214" s="21">
        <f t="shared" si="27"/>
        <v>1</v>
      </c>
      <c r="AO214" s="27" t="s">
        <v>37</v>
      </c>
      <c r="AP214" s="21">
        <f t="shared" si="28"/>
        <v>1</v>
      </c>
      <c r="AQ214" s="21">
        <f t="shared" si="29"/>
        <v>0</v>
      </c>
      <c r="AR214" s="21">
        <f t="shared" si="30"/>
        <v>0</v>
      </c>
      <c r="AS214" s="21">
        <f t="shared" si="31"/>
        <v>0</v>
      </c>
      <c r="AT214" s="21">
        <f t="shared" si="32"/>
        <v>0</v>
      </c>
      <c r="AU214" s="21">
        <f t="shared" si="73"/>
        <v>0</v>
      </c>
      <c r="AV214" s="27" t="s">
        <v>197</v>
      </c>
      <c r="AW214" s="21">
        <f t="shared" si="33"/>
        <v>0</v>
      </c>
      <c r="AX214" s="21">
        <f t="shared" si="34"/>
        <v>0</v>
      </c>
      <c r="AY214" s="21">
        <f t="shared" si="35"/>
        <v>0</v>
      </c>
      <c r="AZ214" s="21">
        <f t="shared" si="36"/>
        <v>1</v>
      </c>
      <c r="BA214" s="39" t="s">
        <v>190</v>
      </c>
      <c r="BB214" s="21">
        <f t="shared" si="37"/>
        <v>0</v>
      </c>
      <c r="BC214" s="21">
        <f t="shared" si="38"/>
        <v>0</v>
      </c>
      <c r="BD214" s="21">
        <f t="shared" si="39"/>
        <v>0</v>
      </c>
      <c r="BE214" s="21">
        <f t="shared" si="40"/>
        <v>1</v>
      </c>
      <c r="BF214" s="27" t="s">
        <v>137</v>
      </c>
      <c r="BG214" s="21">
        <f t="shared" si="41"/>
        <v>0</v>
      </c>
      <c r="BH214" s="21">
        <f t="shared" si="42"/>
        <v>0</v>
      </c>
      <c r="BI214" s="21">
        <f t="shared" si="43"/>
        <v>1</v>
      </c>
      <c r="BJ214" s="29">
        <v>1500.0</v>
      </c>
      <c r="BK214" s="21">
        <f t="shared" si="44"/>
        <v>0</v>
      </c>
      <c r="BL214" s="21">
        <f t="shared" si="45"/>
        <v>1</v>
      </c>
      <c r="BM214" s="21">
        <f t="shared" si="46"/>
        <v>0</v>
      </c>
      <c r="BN214" s="27" t="s">
        <v>151</v>
      </c>
      <c r="BO214" s="21">
        <f t="shared" si="47"/>
        <v>0</v>
      </c>
      <c r="BP214" s="21">
        <f t="shared" si="48"/>
        <v>1</v>
      </c>
      <c r="BQ214" s="21">
        <f t="shared" si="49"/>
        <v>0</v>
      </c>
      <c r="BR214" s="21">
        <f t="shared" si="50"/>
        <v>0</v>
      </c>
      <c r="BS214" s="21">
        <f t="shared" si="51"/>
        <v>0</v>
      </c>
      <c r="BT214" s="29">
        <v>0.0</v>
      </c>
      <c r="BU214" s="29">
        <v>0.0</v>
      </c>
      <c r="BV214" s="29">
        <v>1.0</v>
      </c>
      <c r="BW214" s="29">
        <v>0.0</v>
      </c>
      <c r="BX214" s="29">
        <v>0.0</v>
      </c>
      <c r="BY214" s="29">
        <v>0.0</v>
      </c>
      <c r="BZ214" s="29">
        <v>0.0</v>
      </c>
      <c r="CA214" s="29">
        <v>0.0</v>
      </c>
      <c r="CB214" s="29">
        <v>1.0</v>
      </c>
      <c r="CC214" s="27" t="s">
        <v>168</v>
      </c>
      <c r="CD214" s="21">
        <f t="shared" si="52"/>
        <v>1</v>
      </c>
      <c r="CE214" s="21">
        <f t="shared" si="53"/>
        <v>0</v>
      </c>
      <c r="CF214" s="21">
        <f t="shared" si="54"/>
        <v>0</v>
      </c>
      <c r="CG214" s="21">
        <f t="shared" si="55"/>
        <v>0</v>
      </c>
      <c r="CH214" s="21">
        <f t="shared" si="56"/>
        <v>0</v>
      </c>
      <c r="CI214" s="27" t="s">
        <v>157</v>
      </c>
      <c r="CJ214" s="21">
        <f t="shared" si="57"/>
        <v>0</v>
      </c>
      <c r="CK214" s="21">
        <f t="shared" si="58"/>
        <v>1</v>
      </c>
      <c r="CL214" s="21">
        <f t="shared" si="59"/>
        <v>0</v>
      </c>
      <c r="CM214" s="21">
        <f t="shared" si="60"/>
        <v>0</v>
      </c>
      <c r="CN214" s="27" t="s">
        <v>173</v>
      </c>
      <c r="CO214" s="21">
        <f t="shared" si="61"/>
        <v>0</v>
      </c>
      <c r="CP214" s="21">
        <f t="shared" si="62"/>
        <v>0</v>
      </c>
      <c r="CQ214" s="21">
        <f t="shared" si="63"/>
        <v>1</v>
      </c>
      <c r="CR214" s="21">
        <f t="shared" si="64"/>
        <v>0</v>
      </c>
      <c r="CS214" s="21">
        <f t="shared" si="65"/>
        <v>0</v>
      </c>
      <c r="CT214" s="29">
        <v>1.0</v>
      </c>
      <c r="CU214" s="29">
        <v>1.0</v>
      </c>
      <c r="CV214" s="27" t="s">
        <v>139</v>
      </c>
      <c r="CW214" s="27" t="s">
        <v>139</v>
      </c>
      <c r="CX214" s="16">
        <f t="shared" si="66"/>
        <v>6</v>
      </c>
      <c r="CY214" s="29">
        <v>2.0</v>
      </c>
      <c r="CZ214" s="41" t="s">
        <v>136</v>
      </c>
      <c r="DA214" s="41" t="s">
        <v>139</v>
      </c>
      <c r="DB214" s="41" t="s">
        <v>139</v>
      </c>
      <c r="DC214" s="27" t="s">
        <v>139</v>
      </c>
      <c r="DD214" s="16">
        <f t="shared" si="67"/>
        <v>12</v>
      </c>
      <c r="DE214" s="29">
        <v>1.0</v>
      </c>
      <c r="DF214" s="27" t="s">
        <v>136</v>
      </c>
      <c r="DG214" s="27" t="s">
        <v>139</v>
      </c>
      <c r="DH214" s="27">
        <v>4.0</v>
      </c>
      <c r="DI214" s="27" t="s">
        <v>139</v>
      </c>
      <c r="DJ214" s="27" t="s">
        <v>139</v>
      </c>
      <c r="DK214" s="16">
        <f t="shared" si="68"/>
        <v>15</v>
      </c>
      <c r="DL214" s="27" t="s">
        <v>136</v>
      </c>
      <c r="DM214" s="27" t="s">
        <v>136</v>
      </c>
      <c r="DN214" s="27" t="s">
        <v>139</v>
      </c>
      <c r="DO214" s="36">
        <v>3.0</v>
      </c>
      <c r="DP214" s="27" t="s">
        <v>136</v>
      </c>
      <c r="DQ214" s="16">
        <f t="shared" si="69"/>
        <v>17</v>
      </c>
      <c r="DR214" s="27" t="s">
        <v>139</v>
      </c>
      <c r="DS214" s="27" t="s">
        <v>139</v>
      </c>
      <c r="DT214" s="27" t="s">
        <v>139</v>
      </c>
      <c r="DU214" s="27" t="s">
        <v>140</v>
      </c>
      <c r="DV214" s="27" t="s">
        <v>136</v>
      </c>
      <c r="DW214" s="25">
        <f t="shared" si="70"/>
        <v>11</v>
      </c>
      <c r="DX214" s="27" t="s">
        <v>136</v>
      </c>
      <c r="DY214" s="29">
        <v>3.0</v>
      </c>
      <c r="DZ214" s="27" t="s">
        <v>139</v>
      </c>
      <c r="EA214" s="29">
        <v>1.0</v>
      </c>
      <c r="EB214" s="27" t="s">
        <v>136</v>
      </c>
      <c r="EC214" s="21">
        <f t="shared" si="88"/>
        <v>14</v>
      </c>
      <c r="ED214" s="16">
        <f t="shared" si="71"/>
        <v>75</v>
      </c>
    </row>
    <row r="215" ht="15.75" customHeight="1">
      <c r="A215" s="36" t="s">
        <v>125</v>
      </c>
      <c r="B215" s="16">
        <f t="shared" si="1"/>
        <v>1</v>
      </c>
      <c r="C215" s="17" t="s">
        <v>37</v>
      </c>
      <c r="D215" s="35">
        <v>24.0</v>
      </c>
      <c r="E215" s="16">
        <f t="shared" si="2"/>
        <v>0</v>
      </c>
      <c r="F215" s="16">
        <f t="shared" si="72"/>
        <v>1</v>
      </c>
      <c r="G215" s="16">
        <f t="shared" si="3"/>
        <v>0</v>
      </c>
      <c r="H215" s="16">
        <f t="shared" si="4"/>
        <v>0</v>
      </c>
      <c r="I215" s="35" t="s">
        <v>158</v>
      </c>
      <c r="J215" s="16">
        <f t="shared" si="5"/>
        <v>0</v>
      </c>
      <c r="K215" s="16">
        <f t="shared" si="6"/>
        <v>0</v>
      </c>
      <c r="L215" s="16">
        <f t="shared" si="7"/>
        <v>0</v>
      </c>
      <c r="M215" s="16">
        <f t="shared" si="8"/>
        <v>0</v>
      </c>
      <c r="N215" s="16">
        <f t="shared" si="9"/>
        <v>1</v>
      </c>
      <c r="O215" s="36">
        <v>25000.0</v>
      </c>
      <c r="P215" s="21">
        <f t="shared" si="10"/>
        <v>0</v>
      </c>
      <c r="Q215" s="21">
        <f t="shared" si="11"/>
        <v>1</v>
      </c>
      <c r="R215" s="21">
        <f t="shared" si="12"/>
        <v>0</v>
      </c>
      <c r="S215" s="21">
        <f t="shared" si="13"/>
        <v>0</v>
      </c>
      <c r="T215" s="37" t="s">
        <v>159</v>
      </c>
      <c r="U215" s="21">
        <f t="shared" si="14"/>
        <v>0</v>
      </c>
      <c r="V215" s="37">
        <v>0.0</v>
      </c>
      <c r="W215" s="37">
        <v>0.0</v>
      </c>
      <c r="X215" s="37">
        <v>0.0</v>
      </c>
      <c r="Y215" s="36" t="s">
        <v>149</v>
      </c>
      <c r="Z215" s="21">
        <f t="shared" si="15"/>
        <v>0</v>
      </c>
      <c r="AA215" s="21">
        <f t="shared" si="16"/>
        <v>1</v>
      </c>
      <c r="AB215" s="21">
        <f t="shared" si="17"/>
        <v>0</v>
      </c>
      <c r="AC215" s="21">
        <f t="shared" si="18"/>
        <v>0</v>
      </c>
      <c r="AD215" s="21">
        <f t="shared" si="19"/>
        <v>0</v>
      </c>
      <c r="AE215" s="36" t="s">
        <v>31</v>
      </c>
      <c r="AF215" s="21">
        <f t="shared" si="20"/>
        <v>1</v>
      </c>
      <c r="AG215" s="21">
        <f t="shared" si="21"/>
        <v>0</v>
      </c>
      <c r="AH215" s="21">
        <f t="shared" si="22"/>
        <v>0</v>
      </c>
      <c r="AI215" s="21">
        <f t="shared" si="23"/>
        <v>0</v>
      </c>
      <c r="AJ215" s="27" t="s">
        <v>129</v>
      </c>
      <c r="AK215" s="21">
        <f t="shared" si="24"/>
        <v>0</v>
      </c>
      <c r="AL215" s="21">
        <f t="shared" si="25"/>
        <v>1</v>
      </c>
      <c r="AM215" s="21">
        <f t="shared" si="26"/>
        <v>0</v>
      </c>
      <c r="AN215" s="21">
        <f t="shared" si="27"/>
        <v>0</v>
      </c>
      <c r="AO215" s="27" t="s">
        <v>37</v>
      </c>
      <c r="AP215" s="21">
        <f t="shared" si="28"/>
        <v>1</v>
      </c>
      <c r="AQ215" s="21">
        <f t="shared" si="29"/>
        <v>0</v>
      </c>
      <c r="AR215" s="21">
        <f t="shared" si="30"/>
        <v>0</v>
      </c>
      <c r="AS215" s="21">
        <f t="shared" si="31"/>
        <v>0</v>
      </c>
      <c r="AT215" s="21">
        <f t="shared" si="32"/>
        <v>0</v>
      </c>
      <c r="AU215" s="21">
        <f t="shared" si="73"/>
        <v>0</v>
      </c>
      <c r="AV215" s="27" t="s">
        <v>44</v>
      </c>
      <c r="AW215" s="21">
        <f t="shared" si="33"/>
        <v>0</v>
      </c>
      <c r="AX215" s="21">
        <f t="shared" si="34"/>
        <v>1</v>
      </c>
      <c r="AY215" s="21">
        <f t="shared" si="35"/>
        <v>0</v>
      </c>
      <c r="AZ215" s="21">
        <f t="shared" si="36"/>
        <v>0</v>
      </c>
      <c r="BA215" s="27" t="s">
        <v>131</v>
      </c>
      <c r="BB215" s="21">
        <f t="shared" si="37"/>
        <v>1</v>
      </c>
      <c r="BC215" s="21">
        <f t="shared" si="38"/>
        <v>0</v>
      </c>
      <c r="BD215" s="21">
        <f t="shared" si="39"/>
        <v>0</v>
      </c>
      <c r="BE215" s="21">
        <f t="shared" si="40"/>
        <v>0</v>
      </c>
      <c r="BF215" s="27" t="s">
        <v>150</v>
      </c>
      <c r="BG215" s="21">
        <f t="shared" si="41"/>
        <v>0</v>
      </c>
      <c r="BH215" s="21">
        <f t="shared" si="42"/>
        <v>0</v>
      </c>
      <c r="BI215" s="21">
        <f t="shared" si="43"/>
        <v>1</v>
      </c>
      <c r="BJ215" s="29">
        <v>800.0</v>
      </c>
      <c r="BK215" s="21">
        <f t="shared" si="44"/>
        <v>1</v>
      </c>
      <c r="BL215" s="21">
        <f t="shared" si="45"/>
        <v>0</v>
      </c>
      <c r="BM215" s="21">
        <f t="shared" si="46"/>
        <v>0</v>
      </c>
      <c r="BN215" s="29" t="s">
        <v>132</v>
      </c>
      <c r="BO215" s="21">
        <f t="shared" si="47"/>
        <v>0</v>
      </c>
      <c r="BP215" s="21">
        <f t="shared" si="48"/>
        <v>0</v>
      </c>
      <c r="BQ215" s="21">
        <f t="shared" si="49"/>
        <v>1</v>
      </c>
      <c r="BR215" s="21">
        <f t="shared" si="50"/>
        <v>0</v>
      </c>
      <c r="BS215" s="21">
        <f t="shared" si="51"/>
        <v>0</v>
      </c>
      <c r="BT215" s="29">
        <v>1.0</v>
      </c>
      <c r="BU215" s="29">
        <v>0.0</v>
      </c>
      <c r="BV215" s="29">
        <v>0.0</v>
      </c>
      <c r="BW215" s="29">
        <v>1.0</v>
      </c>
      <c r="BX215" s="29">
        <v>0.0</v>
      </c>
      <c r="BY215" s="29">
        <v>1.0</v>
      </c>
      <c r="BZ215" s="29">
        <v>1.0</v>
      </c>
      <c r="CA215" s="29">
        <v>0.0</v>
      </c>
      <c r="CB215" s="29">
        <v>1.0</v>
      </c>
      <c r="CC215" s="27" t="s">
        <v>164</v>
      </c>
      <c r="CD215" s="21">
        <f t="shared" si="52"/>
        <v>0</v>
      </c>
      <c r="CE215" s="21">
        <f t="shared" si="53"/>
        <v>0</v>
      </c>
      <c r="CF215" s="21">
        <f t="shared" si="54"/>
        <v>1</v>
      </c>
      <c r="CG215" s="21">
        <f t="shared" si="55"/>
        <v>0</v>
      </c>
      <c r="CH215" s="21">
        <f t="shared" si="56"/>
        <v>0</v>
      </c>
      <c r="CI215" s="27" t="s">
        <v>80</v>
      </c>
      <c r="CJ215" s="21">
        <f t="shared" si="57"/>
        <v>1</v>
      </c>
      <c r="CK215" s="21">
        <f t="shared" si="58"/>
        <v>0</v>
      </c>
      <c r="CL215" s="21">
        <f t="shared" si="59"/>
        <v>0</v>
      </c>
      <c r="CM215" s="21">
        <f t="shared" si="60"/>
        <v>0</v>
      </c>
      <c r="CN215" s="27" t="s">
        <v>209</v>
      </c>
      <c r="CO215" s="21">
        <f t="shared" si="61"/>
        <v>0</v>
      </c>
      <c r="CP215" s="21">
        <f t="shared" si="62"/>
        <v>0</v>
      </c>
      <c r="CQ215" s="21">
        <f t="shared" si="63"/>
        <v>0</v>
      </c>
      <c r="CR215" s="21">
        <f t="shared" si="64"/>
        <v>0</v>
      </c>
      <c r="CS215" s="21">
        <f t="shared" si="65"/>
        <v>1</v>
      </c>
      <c r="CT215" s="27" t="s">
        <v>139</v>
      </c>
      <c r="CU215" s="29">
        <v>2.0</v>
      </c>
      <c r="CV215" s="27" t="s">
        <v>136</v>
      </c>
      <c r="CW215" s="27" t="s">
        <v>139</v>
      </c>
      <c r="CX215" s="16">
        <f t="shared" si="66"/>
        <v>10</v>
      </c>
      <c r="CY215" s="27" t="s">
        <v>139</v>
      </c>
      <c r="CZ215" s="31">
        <v>1.0</v>
      </c>
      <c r="DA215" s="41" t="s">
        <v>136</v>
      </c>
      <c r="DB215" s="41" t="s">
        <v>139</v>
      </c>
      <c r="DC215" s="27" t="s">
        <v>139</v>
      </c>
      <c r="DD215" s="16">
        <f t="shared" si="67"/>
        <v>11</v>
      </c>
      <c r="DE215" s="29">
        <v>1.0</v>
      </c>
      <c r="DF215" s="29">
        <v>3.0</v>
      </c>
      <c r="DG215" s="27" t="s">
        <v>137</v>
      </c>
      <c r="DH215" s="27" t="s">
        <v>140</v>
      </c>
      <c r="DI215" s="27" t="s">
        <v>137</v>
      </c>
      <c r="DJ215" s="27" t="s">
        <v>140</v>
      </c>
      <c r="DK215" s="16">
        <f t="shared" si="68"/>
        <v>12</v>
      </c>
      <c r="DL215" s="27" t="s">
        <v>136</v>
      </c>
      <c r="DM215" s="27" t="s">
        <v>136</v>
      </c>
      <c r="DN215" s="27" t="s">
        <v>136</v>
      </c>
      <c r="DO215" s="27" t="s">
        <v>138</v>
      </c>
      <c r="DP215" s="27" t="s">
        <v>140</v>
      </c>
      <c r="DQ215" s="16">
        <f t="shared" si="69"/>
        <v>18</v>
      </c>
      <c r="DR215" s="27" t="s">
        <v>139</v>
      </c>
      <c r="DS215" s="29">
        <v>4.0</v>
      </c>
      <c r="DT215" s="27" t="s">
        <v>139</v>
      </c>
      <c r="DU215" s="27" t="s">
        <v>139</v>
      </c>
      <c r="DV215" s="27" t="s">
        <v>138</v>
      </c>
      <c r="DW215" s="25">
        <f t="shared" si="70"/>
        <v>15</v>
      </c>
      <c r="DX215" s="29">
        <v>2.0</v>
      </c>
      <c r="DY215" s="27" t="s">
        <v>136</v>
      </c>
      <c r="DZ215" s="27" t="s">
        <v>139</v>
      </c>
      <c r="EA215" s="27" t="s">
        <v>139</v>
      </c>
      <c r="EB215" s="27" t="s">
        <v>136</v>
      </c>
      <c r="EC215" s="21">
        <f t="shared" si="88"/>
        <v>14</v>
      </c>
      <c r="ED215" s="16">
        <f t="shared" si="71"/>
        <v>80</v>
      </c>
    </row>
    <row r="216" ht="15.75" customHeight="1">
      <c r="A216" s="36" t="s">
        <v>125</v>
      </c>
      <c r="B216" s="16">
        <f t="shared" si="1"/>
        <v>1</v>
      </c>
      <c r="C216" s="17" t="s">
        <v>37</v>
      </c>
      <c r="D216" s="35">
        <v>45.0</v>
      </c>
      <c r="E216" s="16">
        <f t="shared" si="2"/>
        <v>0</v>
      </c>
      <c r="F216" s="16">
        <f t="shared" si="72"/>
        <v>0</v>
      </c>
      <c r="G216" s="16">
        <f t="shared" si="3"/>
        <v>1</v>
      </c>
      <c r="H216" s="16">
        <f t="shared" si="4"/>
        <v>0</v>
      </c>
      <c r="I216" s="35" t="s">
        <v>126</v>
      </c>
      <c r="J216" s="16">
        <f t="shared" si="5"/>
        <v>0</v>
      </c>
      <c r="K216" s="16">
        <f t="shared" si="6"/>
        <v>1</v>
      </c>
      <c r="L216" s="16">
        <f t="shared" si="7"/>
        <v>0</v>
      </c>
      <c r="M216" s="16">
        <f t="shared" si="8"/>
        <v>0</v>
      </c>
      <c r="N216" s="16">
        <f t="shared" si="9"/>
        <v>0</v>
      </c>
      <c r="O216" s="36">
        <v>10000.0</v>
      </c>
      <c r="P216" s="21">
        <f t="shared" si="10"/>
        <v>1</v>
      </c>
      <c r="Q216" s="21">
        <f t="shared" si="11"/>
        <v>0</v>
      </c>
      <c r="R216" s="21">
        <f t="shared" si="12"/>
        <v>0</v>
      </c>
      <c r="S216" s="21">
        <f t="shared" si="13"/>
        <v>0</v>
      </c>
      <c r="T216" s="37" t="s">
        <v>127</v>
      </c>
      <c r="U216" s="21">
        <f t="shared" si="14"/>
        <v>1</v>
      </c>
      <c r="V216" s="37">
        <v>0.0</v>
      </c>
      <c r="W216" s="37">
        <v>0.0</v>
      </c>
      <c r="X216" s="37">
        <v>0.0</v>
      </c>
      <c r="Y216" s="36" t="s">
        <v>198</v>
      </c>
      <c r="Z216" s="21">
        <f t="shared" si="15"/>
        <v>0</v>
      </c>
      <c r="AA216" s="21">
        <f t="shared" si="16"/>
        <v>0</v>
      </c>
      <c r="AB216" s="21">
        <f t="shared" si="17"/>
        <v>0</v>
      </c>
      <c r="AC216" s="21">
        <f t="shared" si="18"/>
        <v>0</v>
      </c>
      <c r="AD216" s="21">
        <f t="shared" si="19"/>
        <v>1</v>
      </c>
      <c r="AE216" s="36" t="s">
        <v>31</v>
      </c>
      <c r="AF216" s="21">
        <f t="shared" si="20"/>
        <v>1</v>
      </c>
      <c r="AG216" s="21">
        <f t="shared" si="21"/>
        <v>0</v>
      </c>
      <c r="AH216" s="21">
        <f t="shared" si="22"/>
        <v>0</v>
      </c>
      <c r="AI216" s="21">
        <f t="shared" si="23"/>
        <v>0</v>
      </c>
      <c r="AJ216" s="27" t="s">
        <v>128</v>
      </c>
      <c r="AK216" s="21">
        <f t="shared" si="24"/>
        <v>1</v>
      </c>
      <c r="AL216" s="21">
        <f t="shared" si="25"/>
        <v>0</v>
      </c>
      <c r="AM216" s="21">
        <f t="shared" si="26"/>
        <v>0</v>
      </c>
      <c r="AN216" s="21">
        <f t="shared" si="27"/>
        <v>0</v>
      </c>
      <c r="AO216" s="27" t="s">
        <v>37</v>
      </c>
      <c r="AP216" s="21">
        <f t="shared" si="28"/>
        <v>1</v>
      </c>
      <c r="AQ216" s="21">
        <f t="shared" si="29"/>
        <v>0</v>
      </c>
      <c r="AR216" s="21">
        <f t="shared" si="30"/>
        <v>0</v>
      </c>
      <c r="AS216" s="21">
        <f t="shared" si="31"/>
        <v>0</v>
      </c>
      <c r="AT216" s="21">
        <f t="shared" si="32"/>
        <v>0</v>
      </c>
      <c r="AU216" s="21">
        <f t="shared" si="73"/>
        <v>0</v>
      </c>
      <c r="AV216" s="27" t="s">
        <v>44</v>
      </c>
      <c r="AW216" s="21">
        <f t="shared" si="33"/>
        <v>0</v>
      </c>
      <c r="AX216" s="21">
        <f t="shared" si="34"/>
        <v>1</v>
      </c>
      <c r="AY216" s="21">
        <f t="shared" si="35"/>
        <v>0</v>
      </c>
      <c r="AZ216" s="21">
        <f t="shared" si="36"/>
        <v>0</v>
      </c>
      <c r="BA216" s="27" t="s">
        <v>144</v>
      </c>
      <c r="BB216" s="21">
        <f t="shared" si="37"/>
        <v>0</v>
      </c>
      <c r="BC216" s="21">
        <f t="shared" si="38"/>
        <v>0</v>
      </c>
      <c r="BD216" s="21">
        <f t="shared" si="39"/>
        <v>0</v>
      </c>
      <c r="BE216" s="21">
        <f t="shared" si="40"/>
        <v>1</v>
      </c>
      <c r="BF216" s="27" t="s">
        <v>136</v>
      </c>
      <c r="BG216" s="21">
        <f t="shared" si="41"/>
        <v>0</v>
      </c>
      <c r="BH216" s="21">
        <f t="shared" si="42"/>
        <v>0</v>
      </c>
      <c r="BI216" s="21">
        <f t="shared" si="43"/>
        <v>1</v>
      </c>
      <c r="BJ216" s="29">
        <v>1500.0</v>
      </c>
      <c r="BK216" s="21">
        <f t="shared" si="44"/>
        <v>0</v>
      </c>
      <c r="BL216" s="21">
        <f t="shared" si="45"/>
        <v>1</v>
      </c>
      <c r="BM216" s="21">
        <f t="shared" si="46"/>
        <v>0</v>
      </c>
      <c r="BN216" s="27" t="s">
        <v>151</v>
      </c>
      <c r="BO216" s="21">
        <f t="shared" si="47"/>
        <v>0</v>
      </c>
      <c r="BP216" s="21">
        <f t="shared" si="48"/>
        <v>1</v>
      </c>
      <c r="BQ216" s="21">
        <f t="shared" si="49"/>
        <v>0</v>
      </c>
      <c r="BR216" s="21">
        <f t="shared" si="50"/>
        <v>0</v>
      </c>
      <c r="BS216" s="21">
        <f t="shared" si="51"/>
        <v>0</v>
      </c>
      <c r="BT216" s="29">
        <v>0.0</v>
      </c>
      <c r="BU216" s="29">
        <v>0.0</v>
      </c>
      <c r="BV216" s="29">
        <v>1.0</v>
      </c>
      <c r="BW216" s="29">
        <v>0.0</v>
      </c>
      <c r="BX216" s="29">
        <v>0.0</v>
      </c>
      <c r="BY216" s="29">
        <v>1.0</v>
      </c>
      <c r="BZ216" s="29">
        <v>0.0</v>
      </c>
      <c r="CA216" s="29">
        <v>0.0</v>
      </c>
      <c r="CB216" s="29">
        <v>1.0</v>
      </c>
      <c r="CC216" s="27" t="s">
        <v>168</v>
      </c>
      <c r="CD216" s="21">
        <f t="shared" si="52"/>
        <v>1</v>
      </c>
      <c r="CE216" s="21">
        <f t="shared" si="53"/>
        <v>0</v>
      </c>
      <c r="CF216" s="21">
        <f t="shared" si="54"/>
        <v>0</v>
      </c>
      <c r="CG216" s="21">
        <f t="shared" si="55"/>
        <v>0</v>
      </c>
      <c r="CH216" s="21">
        <f t="shared" si="56"/>
        <v>0</v>
      </c>
      <c r="CI216" s="27" t="s">
        <v>157</v>
      </c>
      <c r="CJ216" s="21">
        <f t="shared" si="57"/>
        <v>0</v>
      </c>
      <c r="CK216" s="21">
        <f t="shared" si="58"/>
        <v>1</v>
      </c>
      <c r="CL216" s="21">
        <f t="shared" si="59"/>
        <v>0</v>
      </c>
      <c r="CM216" s="21">
        <f t="shared" si="60"/>
        <v>0</v>
      </c>
      <c r="CN216" s="27" t="s">
        <v>173</v>
      </c>
      <c r="CO216" s="21">
        <f t="shared" si="61"/>
        <v>0</v>
      </c>
      <c r="CP216" s="21">
        <f t="shared" si="62"/>
        <v>0</v>
      </c>
      <c r="CQ216" s="21">
        <f t="shared" si="63"/>
        <v>1</v>
      </c>
      <c r="CR216" s="21">
        <f t="shared" si="64"/>
        <v>0</v>
      </c>
      <c r="CS216" s="21">
        <f t="shared" si="65"/>
        <v>0</v>
      </c>
      <c r="CT216" s="27" t="s">
        <v>136</v>
      </c>
      <c r="CU216" s="27" t="s">
        <v>139</v>
      </c>
      <c r="CV216" s="27" t="s">
        <v>138</v>
      </c>
      <c r="CW216" s="29">
        <v>4.0</v>
      </c>
      <c r="CX216" s="16">
        <f t="shared" si="66"/>
        <v>15</v>
      </c>
      <c r="CY216" s="27" t="s">
        <v>136</v>
      </c>
      <c r="CZ216" s="31">
        <v>3.0</v>
      </c>
      <c r="DA216" s="41" t="s">
        <v>138</v>
      </c>
      <c r="DB216" s="41" t="s">
        <v>139</v>
      </c>
      <c r="DC216" s="27" t="s">
        <v>138</v>
      </c>
      <c r="DD216" s="16">
        <f t="shared" si="67"/>
        <v>19</v>
      </c>
      <c r="DE216" s="27" t="s">
        <v>136</v>
      </c>
      <c r="DF216" s="27" t="s">
        <v>136</v>
      </c>
      <c r="DG216" s="27" t="s">
        <v>136</v>
      </c>
      <c r="DH216" s="27">
        <v>4.0</v>
      </c>
      <c r="DI216" s="27" t="s">
        <v>138</v>
      </c>
      <c r="DJ216" s="27">
        <v>3.0</v>
      </c>
      <c r="DK216" s="16">
        <f t="shared" si="68"/>
        <v>24</v>
      </c>
      <c r="DL216" s="27" t="s">
        <v>136</v>
      </c>
      <c r="DM216" s="27" t="s">
        <v>138</v>
      </c>
      <c r="DN216" s="27" t="s">
        <v>136</v>
      </c>
      <c r="DO216" s="27" t="s">
        <v>136</v>
      </c>
      <c r="DP216" s="27" t="s">
        <v>136</v>
      </c>
      <c r="DQ216" s="16">
        <f t="shared" si="69"/>
        <v>21</v>
      </c>
      <c r="DR216" s="27" t="s">
        <v>139</v>
      </c>
      <c r="DS216" s="27" t="s">
        <v>140</v>
      </c>
      <c r="DT216" s="27" t="s">
        <v>137</v>
      </c>
      <c r="DU216" s="27" t="s">
        <v>140</v>
      </c>
      <c r="DV216" s="27" t="s">
        <v>139</v>
      </c>
      <c r="DW216" s="25">
        <f t="shared" si="70"/>
        <v>9</v>
      </c>
      <c r="DX216" s="27" t="s">
        <v>139</v>
      </c>
      <c r="DY216" s="27" t="s">
        <v>136</v>
      </c>
      <c r="DZ216" s="27" t="s">
        <v>139</v>
      </c>
      <c r="EA216" s="27" t="s">
        <v>137</v>
      </c>
      <c r="EB216" s="27" t="s">
        <v>139</v>
      </c>
      <c r="EC216" s="21">
        <f t="shared" si="88"/>
        <v>13</v>
      </c>
      <c r="ED216" s="16">
        <f t="shared" si="71"/>
        <v>101</v>
      </c>
    </row>
    <row r="217" ht="15.75" customHeight="1">
      <c r="A217" s="36" t="s">
        <v>125</v>
      </c>
      <c r="B217" s="16">
        <f t="shared" si="1"/>
        <v>1</v>
      </c>
      <c r="C217" s="17" t="s">
        <v>37</v>
      </c>
      <c r="D217" s="35">
        <v>48.0</v>
      </c>
      <c r="E217" s="16">
        <f t="shared" si="2"/>
        <v>0</v>
      </c>
      <c r="F217" s="16">
        <f t="shared" si="72"/>
        <v>0</v>
      </c>
      <c r="G217" s="16">
        <f t="shared" si="3"/>
        <v>1</v>
      </c>
      <c r="H217" s="16">
        <f t="shared" si="4"/>
        <v>0</v>
      </c>
      <c r="I217" s="35" t="s">
        <v>12</v>
      </c>
      <c r="J217" s="16">
        <f t="shared" si="5"/>
        <v>0</v>
      </c>
      <c r="K217" s="16">
        <f t="shared" si="6"/>
        <v>0</v>
      </c>
      <c r="L217" s="16">
        <f t="shared" si="7"/>
        <v>0</v>
      </c>
      <c r="M217" s="16">
        <f t="shared" si="8"/>
        <v>1</v>
      </c>
      <c r="N217" s="16">
        <f t="shared" si="9"/>
        <v>0</v>
      </c>
      <c r="O217" s="36">
        <v>12000.0</v>
      </c>
      <c r="P217" s="21">
        <f t="shared" si="10"/>
        <v>1</v>
      </c>
      <c r="Q217" s="21">
        <f t="shared" si="11"/>
        <v>0</v>
      </c>
      <c r="R217" s="21">
        <f t="shared" si="12"/>
        <v>0</v>
      </c>
      <c r="S217" s="21">
        <f t="shared" si="13"/>
        <v>0</v>
      </c>
      <c r="T217" s="37" t="s">
        <v>127</v>
      </c>
      <c r="U217" s="21">
        <f t="shared" si="14"/>
        <v>1</v>
      </c>
      <c r="V217" s="37">
        <v>0.0</v>
      </c>
      <c r="W217" s="37">
        <v>0.0</v>
      </c>
      <c r="X217" s="37">
        <v>0.0</v>
      </c>
      <c r="Y217" s="36" t="s">
        <v>198</v>
      </c>
      <c r="Z217" s="21">
        <f t="shared" si="15"/>
        <v>0</v>
      </c>
      <c r="AA217" s="21">
        <f t="shared" si="16"/>
        <v>0</v>
      </c>
      <c r="AB217" s="21">
        <f t="shared" si="17"/>
        <v>0</v>
      </c>
      <c r="AC217" s="21">
        <f t="shared" si="18"/>
        <v>0</v>
      </c>
      <c r="AD217" s="21">
        <f t="shared" si="19"/>
        <v>1</v>
      </c>
      <c r="AE217" s="36" t="s">
        <v>143</v>
      </c>
      <c r="AF217" s="21">
        <f t="shared" si="20"/>
        <v>0</v>
      </c>
      <c r="AG217" s="21">
        <f t="shared" si="21"/>
        <v>1</v>
      </c>
      <c r="AH217" s="21">
        <f t="shared" si="22"/>
        <v>0</v>
      </c>
      <c r="AI217" s="21">
        <f t="shared" si="23"/>
        <v>0</v>
      </c>
      <c r="AJ217" s="27" t="s">
        <v>128</v>
      </c>
      <c r="AK217" s="21">
        <f t="shared" si="24"/>
        <v>1</v>
      </c>
      <c r="AL217" s="21">
        <f t="shared" si="25"/>
        <v>0</v>
      </c>
      <c r="AM217" s="21">
        <f t="shared" si="26"/>
        <v>0</v>
      </c>
      <c r="AN217" s="21">
        <f t="shared" si="27"/>
        <v>0</v>
      </c>
      <c r="AO217" s="27" t="s">
        <v>37</v>
      </c>
      <c r="AP217" s="21">
        <f t="shared" si="28"/>
        <v>1</v>
      </c>
      <c r="AQ217" s="21">
        <f t="shared" si="29"/>
        <v>0</v>
      </c>
      <c r="AR217" s="21">
        <f t="shared" si="30"/>
        <v>0</v>
      </c>
      <c r="AS217" s="21">
        <f t="shared" si="31"/>
        <v>0</v>
      </c>
      <c r="AT217" s="21">
        <f t="shared" si="32"/>
        <v>0</v>
      </c>
      <c r="AU217" s="21">
        <f t="shared" si="73"/>
        <v>0</v>
      </c>
      <c r="AV217" s="27" t="s">
        <v>130</v>
      </c>
      <c r="AW217" s="21">
        <f t="shared" si="33"/>
        <v>1</v>
      </c>
      <c r="AX217" s="21">
        <f t="shared" si="34"/>
        <v>0</v>
      </c>
      <c r="AY217" s="21">
        <f t="shared" si="35"/>
        <v>0</v>
      </c>
      <c r="AZ217" s="21">
        <f t="shared" si="36"/>
        <v>0</v>
      </c>
      <c r="BA217" s="27" t="s">
        <v>175</v>
      </c>
      <c r="BB217" s="21">
        <f t="shared" si="37"/>
        <v>0</v>
      </c>
      <c r="BC217" s="21">
        <f t="shared" si="38"/>
        <v>0</v>
      </c>
      <c r="BD217" s="21">
        <f t="shared" si="39"/>
        <v>0</v>
      </c>
      <c r="BE217" s="21">
        <f t="shared" si="40"/>
        <v>1</v>
      </c>
      <c r="BF217" s="27" t="s">
        <v>150</v>
      </c>
      <c r="BG217" s="21">
        <f t="shared" si="41"/>
        <v>0</v>
      </c>
      <c r="BH217" s="21">
        <f t="shared" si="42"/>
        <v>0</v>
      </c>
      <c r="BI217" s="21">
        <f t="shared" si="43"/>
        <v>1</v>
      </c>
      <c r="BJ217" s="29">
        <v>1500.0</v>
      </c>
      <c r="BK217" s="21">
        <f t="shared" si="44"/>
        <v>0</v>
      </c>
      <c r="BL217" s="21">
        <f t="shared" si="45"/>
        <v>1</v>
      </c>
      <c r="BM217" s="21">
        <f t="shared" si="46"/>
        <v>0</v>
      </c>
      <c r="BN217" s="29" t="s">
        <v>156</v>
      </c>
      <c r="BO217" s="21">
        <f t="shared" si="47"/>
        <v>0</v>
      </c>
      <c r="BP217" s="21">
        <f t="shared" si="48"/>
        <v>0</v>
      </c>
      <c r="BQ217" s="21">
        <f t="shared" si="49"/>
        <v>0</v>
      </c>
      <c r="BR217" s="21">
        <f t="shared" si="50"/>
        <v>1</v>
      </c>
      <c r="BS217" s="21">
        <f t="shared" si="51"/>
        <v>0</v>
      </c>
      <c r="BT217" s="29">
        <v>0.0</v>
      </c>
      <c r="BU217" s="29">
        <v>0.0</v>
      </c>
      <c r="BV217" s="29">
        <v>0.0</v>
      </c>
      <c r="BW217" s="29">
        <v>0.0</v>
      </c>
      <c r="BX217" s="29">
        <v>0.0</v>
      </c>
      <c r="BY217" s="29">
        <v>1.0</v>
      </c>
      <c r="BZ217" s="29">
        <v>1.0</v>
      </c>
      <c r="CA217" s="29">
        <v>0.0</v>
      </c>
      <c r="CB217" s="29">
        <v>1.0</v>
      </c>
      <c r="CC217" s="27" t="s">
        <v>176</v>
      </c>
      <c r="CD217" s="21">
        <f t="shared" si="52"/>
        <v>0</v>
      </c>
      <c r="CE217" s="21">
        <f t="shared" si="53"/>
        <v>0</v>
      </c>
      <c r="CF217" s="21">
        <f t="shared" si="54"/>
        <v>0</v>
      </c>
      <c r="CG217" s="21">
        <f t="shared" si="55"/>
        <v>1</v>
      </c>
      <c r="CH217" s="21">
        <f t="shared" si="56"/>
        <v>0</v>
      </c>
      <c r="CI217" s="27" t="s">
        <v>177</v>
      </c>
      <c r="CJ217" s="21">
        <f t="shared" si="57"/>
        <v>1</v>
      </c>
      <c r="CK217" s="21">
        <f t="shared" si="58"/>
        <v>0</v>
      </c>
      <c r="CL217" s="21">
        <f t="shared" si="59"/>
        <v>0</v>
      </c>
      <c r="CM217" s="21">
        <f t="shared" si="60"/>
        <v>0</v>
      </c>
      <c r="CN217" s="27" t="s">
        <v>178</v>
      </c>
      <c r="CO217" s="21">
        <f t="shared" si="61"/>
        <v>0</v>
      </c>
      <c r="CP217" s="21">
        <f t="shared" si="62"/>
        <v>0</v>
      </c>
      <c r="CQ217" s="21">
        <f t="shared" si="63"/>
        <v>0</v>
      </c>
      <c r="CR217" s="21">
        <f t="shared" si="64"/>
        <v>1</v>
      </c>
      <c r="CS217" s="21">
        <f t="shared" si="65"/>
        <v>0</v>
      </c>
      <c r="CT217" s="27" t="s">
        <v>139</v>
      </c>
      <c r="CU217" s="29">
        <v>2.0</v>
      </c>
      <c r="CV217" s="27" t="s">
        <v>137</v>
      </c>
      <c r="CW217" s="27" t="s">
        <v>137</v>
      </c>
      <c r="CX217" s="16">
        <f t="shared" si="66"/>
        <v>10</v>
      </c>
      <c r="CY217" s="29">
        <v>4.0</v>
      </c>
      <c r="CZ217" s="41" t="s">
        <v>138</v>
      </c>
      <c r="DA217" s="41" t="s">
        <v>137</v>
      </c>
      <c r="DB217" s="41" t="s">
        <v>137</v>
      </c>
      <c r="DC217" s="27" t="s">
        <v>136</v>
      </c>
      <c r="DD217" s="16">
        <f t="shared" si="67"/>
        <v>19</v>
      </c>
      <c r="DE217" s="27" t="s">
        <v>136</v>
      </c>
      <c r="DF217" s="27" t="s">
        <v>136</v>
      </c>
      <c r="DG217" s="29">
        <v>5.0</v>
      </c>
      <c r="DH217" s="27" t="s">
        <v>139</v>
      </c>
      <c r="DI217" s="27" t="s">
        <v>140</v>
      </c>
      <c r="DJ217" s="27" t="s">
        <v>137</v>
      </c>
      <c r="DK217" s="16">
        <f t="shared" si="68"/>
        <v>19</v>
      </c>
      <c r="DL217" s="27" t="s">
        <v>138</v>
      </c>
      <c r="DM217" s="27" t="s">
        <v>137</v>
      </c>
      <c r="DN217" s="27" t="s">
        <v>136</v>
      </c>
      <c r="DO217" s="27" t="s">
        <v>139</v>
      </c>
      <c r="DP217" s="27" t="s">
        <v>140</v>
      </c>
      <c r="DQ217" s="16">
        <f t="shared" si="69"/>
        <v>15</v>
      </c>
      <c r="DR217" s="27" t="s">
        <v>136</v>
      </c>
      <c r="DS217" s="29">
        <v>1.0</v>
      </c>
      <c r="DT217" s="27" t="s">
        <v>139</v>
      </c>
      <c r="DU217" s="27" t="s">
        <v>139</v>
      </c>
      <c r="DV217" s="27" t="s">
        <v>139</v>
      </c>
      <c r="DW217" s="25">
        <f t="shared" si="70"/>
        <v>11</v>
      </c>
      <c r="DX217" s="27" t="s">
        <v>138</v>
      </c>
      <c r="DY217" s="27" t="s">
        <v>136</v>
      </c>
      <c r="DZ217" s="27" t="s">
        <v>139</v>
      </c>
      <c r="EA217" s="27" t="s">
        <v>138</v>
      </c>
      <c r="EB217" s="27" t="s">
        <v>138</v>
      </c>
      <c r="EC217" s="21">
        <f t="shared" si="88"/>
        <v>21</v>
      </c>
      <c r="ED217" s="16">
        <f t="shared" si="71"/>
        <v>95</v>
      </c>
    </row>
    <row r="218" ht="15.75" customHeight="1">
      <c r="A218" s="36" t="s">
        <v>125</v>
      </c>
      <c r="B218" s="16">
        <f t="shared" si="1"/>
        <v>1</v>
      </c>
      <c r="C218" s="17" t="s">
        <v>37</v>
      </c>
      <c r="D218" s="35">
        <v>47.0</v>
      </c>
      <c r="E218" s="16">
        <f t="shared" si="2"/>
        <v>0</v>
      </c>
      <c r="F218" s="16">
        <f t="shared" si="72"/>
        <v>0</v>
      </c>
      <c r="G218" s="16">
        <f t="shared" si="3"/>
        <v>1</v>
      </c>
      <c r="H218" s="16">
        <f t="shared" si="4"/>
        <v>0</v>
      </c>
      <c r="I218" s="35" t="s">
        <v>12</v>
      </c>
      <c r="J218" s="16">
        <f t="shared" si="5"/>
        <v>0</v>
      </c>
      <c r="K218" s="16">
        <f t="shared" si="6"/>
        <v>0</v>
      </c>
      <c r="L218" s="16">
        <f t="shared" si="7"/>
        <v>0</v>
      </c>
      <c r="M218" s="16">
        <f t="shared" si="8"/>
        <v>1</v>
      </c>
      <c r="N218" s="16">
        <f t="shared" si="9"/>
        <v>0</v>
      </c>
      <c r="O218" s="36">
        <v>9000.0</v>
      </c>
      <c r="P218" s="21">
        <f t="shared" si="10"/>
        <v>1</v>
      </c>
      <c r="Q218" s="21">
        <f t="shared" si="11"/>
        <v>0</v>
      </c>
      <c r="R218" s="21">
        <f t="shared" si="12"/>
        <v>0</v>
      </c>
      <c r="S218" s="21">
        <f t="shared" si="13"/>
        <v>0</v>
      </c>
      <c r="T218" s="37" t="s">
        <v>127</v>
      </c>
      <c r="U218" s="21">
        <f t="shared" si="14"/>
        <v>1</v>
      </c>
      <c r="V218" s="37">
        <v>0.0</v>
      </c>
      <c r="W218" s="37">
        <v>0.0</v>
      </c>
      <c r="X218" s="37">
        <v>0.0</v>
      </c>
      <c r="Y218" s="36" t="s">
        <v>198</v>
      </c>
      <c r="Z218" s="21">
        <f t="shared" si="15"/>
        <v>0</v>
      </c>
      <c r="AA218" s="21">
        <f t="shared" si="16"/>
        <v>0</v>
      </c>
      <c r="AB218" s="21">
        <f t="shared" si="17"/>
        <v>0</v>
      </c>
      <c r="AC218" s="21">
        <f t="shared" si="18"/>
        <v>0</v>
      </c>
      <c r="AD218" s="21">
        <f t="shared" si="19"/>
        <v>1</v>
      </c>
      <c r="AE218" s="36" t="s">
        <v>180</v>
      </c>
      <c r="AF218" s="21">
        <f t="shared" si="20"/>
        <v>0</v>
      </c>
      <c r="AG218" s="21">
        <f t="shared" si="21"/>
        <v>0</v>
      </c>
      <c r="AH218" s="21">
        <f t="shared" si="22"/>
        <v>1</v>
      </c>
      <c r="AI218" s="21">
        <f t="shared" si="23"/>
        <v>0</v>
      </c>
      <c r="AJ218" s="27" t="s">
        <v>129</v>
      </c>
      <c r="AK218" s="21">
        <f t="shared" si="24"/>
        <v>0</v>
      </c>
      <c r="AL218" s="21">
        <f t="shared" si="25"/>
        <v>1</v>
      </c>
      <c r="AM218" s="21">
        <f t="shared" si="26"/>
        <v>0</v>
      </c>
      <c r="AN218" s="21">
        <f t="shared" si="27"/>
        <v>0</v>
      </c>
      <c r="AO218" s="27" t="s">
        <v>144</v>
      </c>
      <c r="AP218" s="21">
        <f t="shared" si="28"/>
        <v>0</v>
      </c>
      <c r="AQ218" s="21">
        <f t="shared" si="29"/>
        <v>0</v>
      </c>
      <c r="AR218" s="21">
        <f t="shared" si="30"/>
        <v>0</v>
      </c>
      <c r="AS218" s="21">
        <f t="shared" si="31"/>
        <v>0</v>
      </c>
      <c r="AT218" s="21">
        <f t="shared" si="32"/>
        <v>0</v>
      </c>
      <c r="AU218" s="21">
        <f t="shared" si="73"/>
        <v>1</v>
      </c>
      <c r="AV218" s="27" t="s">
        <v>45</v>
      </c>
      <c r="AW218" s="21">
        <f t="shared" si="33"/>
        <v>0</v>
      </c>
      <c r="AX218" s="21">
        <f t="shared" si="34"/>
        <v>0</v>
      </c>
      <c r="AY218" s="21">
        <f t="shared" si="35"/>
        <v>1</v>
      </c>
      <c r="AZ218" s="21">
        <f t="shared" si="36"/>
        <v>0</v>
      </c>
      <c r="BA218" s="27" t="s">
        <v>182</v>
      </c>
      <c r="BB218" s="21">
        <f t="shared" si="37"/>
        <v>0</v>
      </c>
      <c r="BC218" s="21">
        <f t="shared" si="38"/>
        <v>0</v>
      </c>
      <c r="BD218" s="21">
        <f t="shared" si="39"/>
        <v>1</v>
      </c>
      <c r="BE218" s="21">
        <f t="shared" si="40"/>
        <v>0</v>
      </c>
      <c r="BF218" s="27" t="s">
        <v>138</v>
      </c>
      <c r="BG218" s="21">
        <f t="shared" si="41"/>
        <v>0</v>
      </c>
      <c r="BH218" s="21">
        <f t="shared" si="42"/>
        <v>0</v>
      </c>
      <c r="BI218" s="21">
        <f t="shared" si="43"/>
        <v>1</v>
      </c>
      <c r="BJ218" s="27" t="s">
        <v>179</v>
      </c>
      <c r="BK218" s="21">
        <f t="shared" si="44"/>
        <v>0</v>
      </c>
      <c r="BL218" s="21">
        <f t="shared" si="45"/>
        <v>0</v>
      </c>
      <c r="BM218" s="21">
        <f t="shared" si="46"/>
        <v>1</v>
      </c>
      <c r="BN218" s="29" t="s">
        <v>132</v>
      </c>
      <c r="BO218" s="21">
        <f t="shared" si="47"/>
        <v>0</v>
      </c>
      <c r="BP218" s="21">
        <f t="shared" si="48"/>
        <v>0</v>
      </c>
      <c r="BQ218" s="21">
        <f t="shared" si="49"/>
        <v>1</v>
      </c>
      <c r="BR218" s="21">
        <f t="shared" si="50"/>
        <v>0</v>
      </c>
      <c r="BS218" s="21">
        <f t="shared" si="51"/>
        <v>0</v>
      </c>
      <c r="BT218" s="29">
        <v>1.0</v>
      </c>
      <c r="BU218" s="29">
        <v>0.0</v>
      </c>
      <c r="BV218" s="29">
        <v>0.0</v>
      </c>
      <c r="BW218" s="29">
        <v>0.0</v>
      </c>
      <c r="BX218" s="29">
        <v>0.0</v>
      </c>
      <c r="BY218" s="29">
        <v>0.0</v>
      </c>
      <c r="BZ218" s="29">
        <v>0.0</v>
      </c>
      <c r="CA218" s="29">
        <v>1.0</v>
      </c>
      <c r="CB218" s="29">
        <v>0.0</v>
      </c>
      <c r="CC218" s="27" t="s">
        <v>133</v>
      </c>
      <c r="CD218" s="21">
        <f t="shared" si="52"/>
        <v>0</v>
      </c>
      <c r="CE218" s="21">
        <f t="shared" si="53"/>
        <v>1</v>
      </c>
      <c r="CF218" s="21">
        <f t="shared" si="54"/>
        <v>0</v>
      </c>
      <c r="CG218" s="21">
        <f t="shared" si="55"/>
        <v>0</v>
      </c>
      <c r="CH218" s="21">
        <f t="shared" si="56"/>
        <v>0</v>
      </c>
      <c r="CI218" s="27" t="s">
        <v>152</v>
      </c>
      <c r="CJ218" s="21">
        <f t="shared" si="57"/>
        <v>0</v>
      </c>
      <c r="CK218" s="21">
        <f t="shared" si="58"/>
        <v>0</v>
      </c>
      <c r="CL218" s="21">
        <f t="shared" si="59"/>
        <v>0</v>
      </c>
      <c r="CM218" s="21">
        <f t="shared" si="60"/>
        <v>1</v>
      </c>
      <c r="CN218" s="27" t="s">
        <v>135</v>
      </c>
      <c r="CO218" s="21">
        <f t="shared" si="61"/>
        <v>1</v>
      </c>
      <c r="CP218" s="21">
        <f t="shared" si="62"/>
        <v>0</v>
      </c>
      <c r="CQ218" s="21">
        <f t="shared" si="63"/>
        <v>0</v>
      </c>
      <c r="CR218" s="21">
        <f t="shared" si="64"/>
        <v>0</v>
      </c>
      <c r="CS218" s="21">
        <f t="shared" si="65"/>
        <v>0</v>
      </c>
      <c r="CT218" s="29">
        <v>3.0</v>
      </c>
      <c r="CU218" s="27" t="s">
        <v>140</v>
      </c>
      <c r="CV218" s="27" t="s">
        <v>137</v>
      </c>
      <c r="CW218" s="27" t="s">
        <v>140</v>
      </c>
      <c r="CX218" s="16">
        <f t="shared" si="66"/>
        <v>8</v>
      </c>
      <c r="CY218" s="27" t="s">
        <v>136</v>
      </c>
      <c r="CZ218" s="31">
        <v>5.0</v>
      </c>
      <c r="DA218" s="41" t="s">
        <v>137</v>
      </c>
      <c r="DB218" s="31">
        <v>4.0</v>
      </c>
      <c r="DC218" s="27" t="s">
        <v>139</v>
      </c>
      <c r="DD218" s="16">
        <f t="shared" si="67"/>
        <v>18</v>
      </c>
      <c r="DE218" s="29">
        <v>5.0</v>
      </c>
      <c r="DF218" s="27" t="s">
        <v>137</v>
      </c>
      <c r="DG218" s="27" t="s">
        <v>139</v>
      </c>
      <c r="DH218" s="27">
        <v>5.0</v>
      </c>
      <c r="DI218" s="27" t="s">
        <v>136</v>
      </c>
      <c r="DJ218" s="27" t="s">
        <v>138</v>
      </c>
      <c r="DK218" s="16">
        <f t="shared" si="68"/>
        <v>24</v>
      </c>
      <c r="DL218" s="27" t="s">
        <v>139</v>
      </c>
      <c r="DM218" s="27" t="s">
        <v>140</v>
      </c>
      <c r="DN218" s="27" t="s">
        <v>138</v>
      </c>
      <c r="DO218" s="27" t="s">
        <v>136</v>
      </c>
      <c r="DP218" s="27" t="s">
        <v>140</v>
      </c>
      <c r="DQ218" s="16">
        <f t="shared" si="69"/>
        <v>13</v>
      </c>
      <c r="DR218" s="27" t="s">
        <v>136</v>
      </c>
      <c r="DS218" s="29">
        <v>5.0</v>
      </c>
      <c r="DT218" s="27" t="s">
        <v>137</v>
      </c>
      <c r="DU218" s="27" t="s">
        <v>139</v>
      </c>
      <c r="DV218" s="27" t="s">
        <v>136</v>
      </c>
      <c r="DW218" s="25">
        <f t="shared" si="70"/>
        <v>18</v>
      </c>
      <c r="DX218" s="27" t="s">
        <v>136</v>
      </c>
      <c r="DY218" s="27" t="s">
        <v>138</v>
      </c>
      <c r="DZ218" s="27" t="s">
        <v>140</v>
      </c>
      <c r="EA218" s="27" t="s">
        <v>140</v>
      </c>
      <c r="EB218" s="27" t="s">
        <v>139</v>
      </c>
      <c r="EC218" s="21">
        <f t="shared" si="88"/>
        <v>13</v>
      </c>
      <c r="ED218" s="16">
        <f t="shared" si="71"/>
        <v>94</v>
      </c>
    </row>
    <row r="219" ht="15.75" customHeight="1">
      <c r="A219" s="36" t="s">
        <v>125</v>
      </c>
      <c r="B219" s="16">
        <f t="shared" si="1"/>
        <v>1</v>
      </c>
      <c r="C219" s="17" t="s">
        <v>37</v>
      </c>
      <c r="D219" s="35">
        <v>72.0</v>
      </c>
      <c r="E219" s="16">
        <f t="shared" si="2"/>
        <v>0</v>
      </c>
      <c r="F219" s="16">
        <f t="shared" si="72"/>
        <v>0</v>
      </c>
      <c r="G219" s="16">
        <f t="shared" si="3"/>
        <v>0</v>
      </c>
      <c r="H219" s="16">
        <f t="shared" si="4"/>
        <v>1</v>
      </c>
      <c r="I219" s="35" t="s">
        <v>12</v>
      </c>
      <c r="J219" s="16">
        <f t="shared" si="5"/>
        <v>0</v>
      </c>
      <c r="K219" s="16">
        <f t="shared" si="6"/>
        <v>0</v>
      </c>
      <c r="L219" s="16">
        <f t="shared" si="7"/>
        <v>0</v>
      </c>
      <c r="M219" s="16">
        <f t="shared" si="8"/>
        <v>1</v>
      </c>
      <c r="N219" s="16">
        <f t="shared" si="9"/>
        <v>0</v>
      </c>
      <c r="O219" s="36">
        <v>10000.0</v>
      </c>
      <c r="P219" s="21">
        <f t="shared" si="10"/>
        <v>1</v>
      </c>
      <c r="Q219" s="21">
        <f t="shared" si="11"/>
        <v>0</v>
      </c>
      <c r="R219" s="21">
        <f t="shared" si="12"/>
        <v>0</v>
      </c>
      <c r="S219" s="21">
        <f t="shared" si="13"/>
        <v>0</v>
      </c>
      <c r="T219" s="37" t="s">
        <v>127</v>
      </c>
      <c r="U219" s="21">
        <f t="shared" si="14"/>
        <v>1</v>
      </c>
      <c r="V219" s="37">
        <v>0.0</v>
      </c>
      <c r="W219" s="37">
        <v>0.0</v>
      </c>
      <c r="X219" s="37">
        <v>0.0</v>
      </c>
      <c r="Y219" s="36" t="s">
        <v>198</v>
      </c>
      <c r="Z219" s="21">
        <f t="shared" si="15"/>
        <v>0</v>
      </c>
      <c r="AA219" s="21">
        <f t="shared" si="16"/>
        <v>0</v>
      </c>
      <c r="AB219" s="21">
        <f t="shared" si="17"/>
        <v>0</v>
      </c>
      <c r="AC219" s="21">
        <f t="shared" si="18"/>
        <v>0</v>
      </c>
      <c r="AD219" s="21">
        <f t="shared" si="19"/>
        <v>1</v>
      </c>
      <c r="AE219" s="36" t="s">
        <v>204</v>
      </c>
      <c r="AF219" s="21">
        <f t="shared" si="20"/>
        <v>0</v>
      </c>
      <c r="AG219" s="21">
        <f t="shared" si="21"/>
        <v>0</v>
      </c>
      <c r="AH219" s="21">
        <f t="shared" si="22"/>
        <v>0</v>
      </c>
      <c r="AI219" s="21">
        <f t="shared" si="23"/>
        <v>1</v>
      </c>
      <c r="AJ219" s="27" t="s">
        <v>162</v>
      </c>
      <c r="AK219" s="21">
        <f t="shared" si="24"/>
        <v>0</v>
      </c>
      <c r="AL219" s="21">
        <f t="shared" si="25"/>
        <v>0</v>
      </c>
      <c r="AM219" s="21">
        <f t="shared" si="26"/>
        <v>0</v>
      </c>
      <c r="AN219" s="21">
        <f t="shared" si="27"/>
        <v>1</v>
      </c>
      <c r="AO219" s="27" t="s">
        <v>37</v>
      </c>
      <c r="AP219" s="21">
        <f t="shared" si="28"/>
        <v>1</v>
      </c>
      <c r="AQ219" s="21">
        <f t="shared" si="29"/>
        <v>0</v>
      </c>
      <c r="AR219" s="21">
        <f t="shared" si="30"/>
        <v>0</v>
      </c>
      <c r="AS219" s="21">
        <f t="shared" si="31"/>
        <v>0</v>
      </c>
      <c r="AT219" s="21">
        <f t="shared" si="32"/>
        <v>0</v>
      </c>
      <c r="AU219" s="21">
        <f t="shared" si="73"/>
        <v>0</v>
      </c>
      <c r="AV219" s="27" t="s">
        <v>130</v>
      </c>
      <c r="AW219" s="21">
        <f t="shared" si="33"/>
        <v>1</v>
      </c>
      <c r="AX219" s="21">
        <f t="shared" si="34"/>
        <v>0</v>
      </c>
      <c r="AY219" s="21">
        <f t="shared" si="35"/>
        <v>0</v>
      </c>
      <c r="AZ219" s="21">
        <f t="shared" si="36"/>
        <v>0</v>
      </c>
      <c r="BA219" s="27" t="s">
        <v>131</v>
      </c>
      <c r="BB219" s="21">
        <f t="shared" si="37"/>
        <v>1</v>
      </c>
      <c r="BC219" s="21">
        <f t="shared" si="38"/>
        <v>0</v>
      </c>
      <c r="BD219" s="21">
        <f t="shared" si="39"/>
        <v>0</v>
      </c>
      <c r="BE219" s="21">
        <f t="shared" si="40"/>
        <v>0</v>
      </c>
      <c r="BF219" s="27">
        <v>5.0</v>
      </c>
      <c r="BG219" s="21">
        <f t="shared" si="41"/>
        <v>0</v>
      </c>
      <c r="BH219" s="21">
        <f t="shared" si="42"/>
        <v>1</v>
      </c>
      <c r="BI219" s="21">
        <f t="shared" si="43"/>
        <v>0</v>
      </c>
      <c r="BJ219" s="29">
        <v>1500.0</v>
      </c>
      <c r="BK219" s="21">
        <f t="shared" si="44"/>
        <v>0</v>
      </c>
      <c r="BL219" s="21">
        <f t="shared" si="45"/>
        <v>1</v>
      </c>
      <c r="BM219" s="21">
        <f t="shared" si="46"/>
        <v>0</v>
      </c>
      <c r="BN219" s="29" t="s">
        <v>132</v>
      </c>
      <c r="BO219" s="21">
        <f t="shared" si="47"/>
        <v>0</v>
      </c>
      <c r="BP219" s="21">
        <f t="shared" si="48"/>
        <v>0</v>
      </c>
      <c r="BQ219" s="21">
        <f t="shared" si="49"/>
        <v>1</v>
      </c>
      <c r="BR219" s="21">
        <f t="shared" si="50"/>
        <v>0</v>
      </c>
      <c r="BS219" s="21">
        <f t="shared" si="51"/>
        <v>0</v>
      </c>
      <c r="BT219" s="29">
        <v>0.0</v>
      </c>
      <c r="BU219" s="29">
        <v>0.0</v>
      </c>
      <c r="BV219" s="29">
        <v>0.0</v>
      </c>
      <c r="BW219" s="29">
        <v>0.0</v>
      </c>
      <c r="BX219" s="29">
        <v>0.0</v>
      </c>
      <c r="BY219" s="29">
        <v>0.0</v>
      </c>
      <c r="BZ219" s="29">
        <v>0.0</v>
      </c>
      <c r="CA219" s="29">
        <v>0.0</v>
      </c>
      <c r="CB219" s="29">
        <v>1.0</v>
      </c>
      <c r="CC219" s="27" t="s">
        <v>164</v>
      </c>
      <c r="CD219" s="21">
        <f t="shared" si="52"/>
        <v>0</v>
      </c>
      <c r="CE219" s="21">
        <f t="shared" si="53"/>
        <v>0</v>
      </c>
      <c r="CF219" s="21">
        <f t="shared" si="54"/>
        <v>1</v>
      </c>
      <c r="CG219" s="21">
        <f t="shared" si="55"/>
        <v>0</v>
      </c>
      <c r="CH219" s="21">
        <f t="shared" si="56"/>
        <v>0</v>
      </c>
      <c r="CI219" s="27" t="s">
        <v>157</v>
      </c>
      <c r="CJ219" s="21">
        <f t="shared" si="57"/>
        <v>0</v>
      </c>
      <c r="CK219" s="21">
        <f t="shared" si="58"/>
        <v>1</v>
      </c>
      <c r="CL219" s="21">
        <f t="shared" si="59"/>
        <v>0</v>
      </c>
      <c r="CM219" s="21">
        <f t="shared" si="60"/>
        <v>0</v>
      </c>
      <c r="CN219" s="27" t="s">
        <v>170</v>
      </c>
      <c r="CO219" s="21">
        <f t="shared" si="61"/>
        <v>0</v>
      </c>
      <c r="CP219" s="21">
        <f t="shared" si="62"/>
        <v>1</v>
      </c>
      <c r="CQ219" s="21">
        <f t="shared" si="63"/>
        <v>0</v>
      </c>
      <c r="CR219" s="21">
        <f t="shared" si="64"/>
        <v>0</v>
      </c>
      <c r="CS219" s="21">
        <f t="shared" si="65"/>
        <v>0</v>
      </c>
      <c r="CT219" s="27" t="s">
        <v>140</v>
      </c>
      <c r="CU219" s="27" t="s">
        <v>136</v>
      </c>
      <c r="CV219" s="27" t="s">
        <v>139</v>
      </c>
      <c r="CW219" s="29">
        <v>2.0</v>
      </c>
      <c r="CX219" s="16">
        <f t="shared" si="66"/>
        <v>9</v>
      </c>
      <c r="CY219" s="29">
        <v>3.0</v>
      </c>
      <c r="CZ219" s="41" t="s">
        <v>136</v>
      </c>
      <c r="DA219" s="41" t="s">
        <v>139</v>
      </c>
      <c r="DB219" s="41" t="s">
        <v>136</v>
      </c>
      <c r="DC219" s="27" t="s">
        <v>136</v>
      </c>
      <c r="DD219" s="16">
        <f t="shared" si="67"/>
        <v>17</v>
      </c>
      <c r="DE219" s="27" t="s">
        <v>136</v>
      </c>
      <c r="DF219" s="27" t="s">
        <v>136</v>
      </c>
      <c r="DG219" s="27" t="s">
        <v>139</v>
      </c>
      <c r="DH219" s="27" t="s">
        <v>139</v>
      </c>
      <c r="DI219" s="29">
        <v>4.0</v>
      </c>
      <c r="DJ219" s="27">
        <v>4.0</v>
      </c>
      <c r="DK219" s="16">
        <f t="shared" si="68"/>
        <v>20</v>
      </c>
      <c r="DL219" s="27" t="s">
        <v>136</v>
      </c>
      <c r="DM219" s="27" t="s">
        <v>136</v>
      </c>
      <c r="DN219" s="27" t="s">
        <v>136</v>
      </c>
      <c r="DO219" s="27" t="s">
        <v>138</v>
      </c>
      <c r="DP219" s="27" t="s">
        <v>136</v>
      </c>
      <c r="DQ219" s="16">
        <f t="shared" si="69"/>
        <v>21</v>
      </c>
      <c r="DR219" s="27" t="s">
        <v>138</v>
      </c>
      <c r="DS219" s="27" t="s">
        <v>140</v>
      </c>
      <c r="DT219" s="27" t="s">
        <v>140</v>
      </c>
      <c r="DU219" s="27" t="s">
        <v>140</v>
      </c>
      <c r="DV219" s="27" t="s">
        <v>139</v>
      </c>
      <c r="DW219" s="25">
        <f t="shared" si="70"/>
        <v>10</v>
      </c>
      <c r="DX219" s="27" t="s">
        <v>139</v>
      </c>
      <c r="DY219" s="27" t="s">
        <v>136</v>
      </c>
      <c r="DZ219" s="27" t="s">
        <v>136</v>
      </c>
      <c r="EA219" s="27" t="s">
        <v>139</v>
      </c>
      <c r="EB219" s="27" t="s">
        <v>139</v>
      </c>
      <c r="EC219" s="21">
        <f t="shared" si="88"/>
        <v>14</v>
      </c>
      <c r="ED219" s="16">
        <f t="shared" si="71"/>
        <v>91</v>
      </c>
    </row>
    <row r="220" ht="15.75" customHeight="1">
      <c r="A220" s="36" t="s">
        <v>125</v>
      </c>
      <c r="B220" s="16">
        <f t="shared" si="1"/>
        <v>1</v>
      </c>
      <c r="C220" s="17" t="s">
        <v>37</v>
      </c>
      <c r="D220" s="37">
        <v>72.0</v>
      </c>
      <c r="E220" s="16">
        <f t="shared" si="2"/>
        <v>0</v>
      </c>
      <c r="F220" s="16">
        <f t="shared" si="72"/>
        <v>0</v>
      </c>
      <c r="G220" s="16">
        <f t="shared" si="3"/>
        <v>0</v>
      </c>
      <c r="H220" s="16">
        <f t="shared" si="4"/>
        <v>1</v>
      </c>
      <c r="I220" s="35" t="s">
        <v>11</v>
      </c>
      <c r="J220" s="16">
        <f t="shared" si="5"/>
        <v>0</v>
      </c>
      <c r="K220" s="16">
        <f t="shared" si="6"/>
        <v>0</v>
      </c>
      <c r="L220" s="16">
        <f t="shared" si="7"/>
        <v>1</v>
      </c>
      <c r="M220" s="16">
        <f t="shared" si="8"/>
        <v>0</v>
      </c>
      <c r="N220" s="16">
        <f t="shared" si="9"/>
        <v>0</v>
      </c>
      <c r="O220" s="36">
        <v>800.0</v>
      </c>
      <c r="P220" s="21">
        <f t="shared" si="10"/>
        <v>1</v>
      </c>
      <c r="Q220" s="21">
        <f t="shared" si="11"/>
        <v>0</v>
      </c>
      <c r="R220" s="21">
        <f t="shared" si="12"/>
        <v>0</v>
      </c>
      <c r="S220" s="21">
        <f t="shared" si="13"/>
        <v>0</v>
      </c>
      <c r="T220" s="37" t="s">
        <v>127</v>
      </c>
      <c r="U220" s="21">
        <f t="shared" si="14"/>
        <v>1</v>
      </c>
      <c r="V220" s="37">
        <v>0.0</v>
      </c>
      <c r="W220" s="37">
        <v>0.0</v>
      </c>
      <c r="X220" s="37">
        <v>0.0</v>
      </c>
      <c r="Y220" s="36" t="s">
        <v>198</v>
      </c>
      <c r="Z220" s="21">
        <f t="shared" si="15"/>
        <v>0</v>
      </c>
      <c r="AA220" s="21">
        <f t="shared" si="16"/>
        <v>0</v>
      </c>
      <c r="AB220" s="21">
        <f t="shared" si="17"/>
        <v>0</v>
      </c>
      <c r="AC220" s="21">
        <f t="shared" si="18"/>
        <v>0</v>
      </c>
      <c r="AD220" s="21">
        <f t="shared" si="19"/>
        <v>1</v>
      </c>
      <c r="AE220" s="36" t="s">
        <v>32</v>
      </c>
      <c r="AF220" s="21">
        <f t="shared" si="20"/>
        <v>0</v>
      </c>
      <c r="AG220" s="21">
        <f t="shared" si="21"/>
        <v>1</v>
      </c>
      <c r="AH220" s="21">
        <f t="shared" si="22"/>
        <v>0</v>
      </c>
      <c r="AI220" s="21">
        <f t="shared" si="23"/>
        <v>0</v>
      </c>
      <c r="AJ220" s="27" t="s">
        <v>128</v>
      </c>
      <c r="AK220" s="21">
        <f t="shared" si="24"/>
        <v>1</v>
      </c>
      <c r="AL220" s="21">
        <f t="shared" si="25"/>
        <v>0</v>
      </c>
      <c r="AM220" s="21">
        <f t="shared" si="26"/>
        <v>0</v>
      </c>
      <c r="AN220" s="21">
        <f t="shared" si="27"/>
        <v>0</v>
      </c>
      <c r="AO220" s="27" t="s">
        <v>154</v>
      </c>
      <c r="AP220" s="21">
        <f t="shared" si="28"/>
        <v>0</v>
      </c>
      <c r="AQ220" s="21">
        <f t="shared" si="29"/>
        <v>0</v>
      </c>
      <c r="AR220" s="21">
        <f t="shared" si="30"/>
        <v>0</v>
      </c>
      <c r="AS220" s="21">
        <f t="shared" si="31"/>
        <v>0</v>
      </c>
      <c r="AT220" s="21">
        <f t="shared" si="32"/>
        <v>0</v>
      </c>
      <c r="AU220" s="21">
        <f t="shared" si="73"/>
        <v>1</v>
      </c>
      <c r="AV220" s="27" t="s">
        <v>130</v>
      </c>
      <c r="AW220" s="21">
        <f t="shared" si="33"/>
        <v>1</v>
      </c>
      <c r="AX220" s="21">
        <f t="shared" si="34"/>
        <v>0</v>
      </c>
      <c r="AY220" s="21">
        <f t="shared" si="35"/>
        <v>0</v>
      </c>
      <c r="AZ220" s="21">
        <f t="shared" si="36"/>
        <v>0</v>
      </c>
      <c r="BA220" s="27" t="s">
        <v>131</v>
      </c>
      <c r="BB220" s="21">
        <f t="shared" si="37"/>
        <v>1</v>
      </c>
      <c r="BC220" s="21">
        <f t="shared" si="38"/>
        <v>0</v>
      </c>
      <c r="BD220" s="21">
        <f t="shared" si="39"/>
        <v>0</v>
      </c>
      <c r="BE220" s="21">
        <f t="shared" si="40"/>
        <v>0</v>
      </c>
      <c r="BF220" s="27" t="s">
        <v>136</v>
      </c>
      <c r="BG220" s="21">
        <f t="shared" si="41"/>
        <v>0</v>
      </c>
      <c r="BH220" s="21">
        <f t="shared" si="42"/>
        <v>0</v>
      </c>
      <c r="BI220" s="21">
        <f t="shared" si="43"/>
        <v>1</v>
      </c>
      <c r="BJ220" s="29">
        <v>800.0</v>
      </c>
      <c r="BK220" s="21">
        <f t="shared" si="44"/>
        <v>1</v>
      </c>
      <c r="BL220" s="21">
        <f t="shared" si="45"/>
        <v>0</v>
      </c>
      <c r="BM220" s="21">
        <f t="shared" si="46"/>
        <v>0</v>
      </c>
      <c r="BN220" s="29" t="s">
        <v>132</v>
      </c>
      <c r="BO220" s="21">
        <f t="shared" si="47"/>
        <v>0</v>
      </c>
      <c r="BP220" s="21">
        <f t="shared" si="48"/>
        <v>0</v>
      </c>
      <c r="BQ220" s="21">
        <f t="shared" si="49"/>
        <v>1</v>
      </c>
      <c r="BR220" s="21">
        <f t="shared" si="50"/>
        <v>0</v>
      </c>
      <c r="BS220" s="21">
        <f t="shared" si="51"/>
        <v>0</v>
      </c>
      <c r="BT220" s="29">
        <v>0.0</v>
      </c>
      <c r="BU220" s="29">
        <v>0.0</v>
      </c>
      <c r="BV220" s="29">
        <v>0.0</v>
      </c>
      <c r="BW220" s="29">
        <v>0.0</v>
      </c>
      <c r="BX220" s="29">
        <v>0.0</v>
      </c>
      <c r="BY220" s="29">
        <v>0.0</v>
      </c>
      <c r="BZ220" s="29">
        <v>0.0</v>
      </c>
      <c r="CA220" s="29">
        <v>0.0</v>
      </c>
      <c r="CB220" s="29">
        <v>1.0</v>
      </c>
      <c r="CC220" s="27" t="s">
        <v>164</v>
      </c>
      <c r="CD220" s="21">
        <f t="shared" si="52"/>
        <v>0</v>
      </c>
      <c r="CE220" s="21">
        <f t="shared" si="53"/>
        <v>0</v>
      </c>
      <c r="CF220" s="21">
        <f t="shared" si="54"/>
        <v>1</v>
      </c>
      <c r="CG220" s="21">
        <f t="shared" si="55"/>
        <v>0</v>
      </c>
      <c r="CH220" s="21">
        <f t="shared" si="56"/>
        <v>0</v>
      </c>
      <c r="CI220" s="27" t="s">
        <v>177</v>
      </c>
      <c r="CJ220" s="21">
        <f t="shared" si="57"/>
        <v>1</v>
      </c>
      <c r="CK220" s="21">
        <f t="shared" si="58"/>
        <v>0</v>
      </c>
      <c r="CL220" s="21">
        <f t="shared" si="59"/>
        <v>0</v>
      </c>
      <c r="CM220" s="21">
        <f t="shared" si="60"/>
        <v>0</v>
      </c>
      <c r="CN220" s="27" t="s">
        <v>135</v>
      </c>
      <c r="CO220" s="21">
        <f t="shared" si="61"/>
        <v>1</v>
      </c>
      <c r="CP220" s="21">
        <f t="shared" si="62"/>
        <v>0</v>
      </c>
      <c r="CQ220" s="21">
        <f t="shared" si="63"/>
        <v>0</v>
      </c>
      <c r="CR220" s="21">
        <f t="shared" si="64"/>
        <v>0</v>
      </c>
      <c r="CS220" s="21">
        <f t="shared" si="65"/>
        <v>0</v>
      </c>
      <c r="CT220" s="29">
        <v>3.0</v>
      </c>
      <c r="CU220" s="27" t="s">
        <v>139</v>
      </c>
      <c r="CV220" s="27" t="s">
        <v>136</v>
      </c>
      <c r="CW220" s="27" t="s">
        <v>139</v>
      </c>
      <c r="CX220" s="16">
        <f t="shared" si="66"/>
        <v>11</v>
      </c>
      <c r="CY220" s="29">
        <v>5.0</v>
      </c>
      <c r="CZ220" s="31">
        <v>5.0</v>
      </c>
      <c r="DA220" s="41" t="s">
        <v>136</v>
      </c>
      <c r="DB220" s="41" t="s">
        <v>139</v>
      </c>
      <c r="DC220" s="27" t="s">
        <v>139</v>
      </c>
      <c r="DD220" s="16">
        <f t="shared" si="67"/>
        <v>18</v>
      </c>
      <c r="DE220" s="29">
        <v>5.0</v>
      </c>
      <c r="DF220" s="27" t="s">
        <v>137</v>
      </c>
      <c r="DG220" s="27" t="s">
        <v>139</v>
      </c>
      <c r="DH220" s="27">
        <v>4.0</v>
      </c>
      <c r="DI220" s="27" t="s">
        <v>136</v>
      </c>
      <c r="DJ220" s="27" t="s">
        <v>139</v>
      </c>
      <c r="DK220" s="16">
        <f t="shared" si="68"/>
        <v>20</v>
      </c>
      <c r="DL220" s="27" t="s">
        <v>136</v>
      </c>
      <c r="DM220" s="27" t="s">
        <v>140</v>
      </c>
      <c r="DN220" s="27" t="s">
        <v>136</v>
      </c>
      <c r="DO220" s="27" t="s">
        <v>136</v>
      </c>
      <c r="DP220" s="27" t="s">
        <v>139</v>
      </c>
      <c r="DQ220" s="16">
        <f t="shared" si="69"/>
        <v>15</v>
      </c>
      <c r="DR220" s="27" t="s">
        <v>136</v>
      </c>
      <c r="DS220" s="27" t="s">
        <v>139</v>
      </c>
      <c r="DT220" s="29">
        <v>5.0</v>
      </c>
      <c r="DU220" s="27" t="s">
        <v>136</v>
      </c>
      <c r="DV220" s="27" t="s">
        <v>137</v>
      </c>
      <c r="DW220" s="25">
        <f t="shared" si="70"/>
        <v>18</v>
      </c>
      <c r="DX220" s="27" t="s">
        <v>136</v>
      </c>
      <c r="DY220" s="27" t="s">
        <v>138</v>
      </c>
      <c r="DZ220" s="27" t="s">
        <v>137</v>
      </c>
      <c r="EA220" s="27" t="s">
        <v>136</v>
      </c>
      <c r="EB220" s="27" t="s">
        <v>136</v>
      </c>
      <c r="EC220" s="21">
        <f t="shared" si="88"/>
        <v>20</v>
      </c>
      <c r="ED220" s="16">
        <f t="shared" si="71"/>
        <v>102</v>
      </c>
    </row>
    <row r="221" ht="15.75" customHeight="1">
      <c r="A221" s="36" t="s">
        <v>125</v>
      </c>
      <c r="B221" s="16">
        <f t="shared" si="1"/>
        <v>1</v>
      </c>
      <c r="C221" s="17" t="s">
        <v>37</v>
      </c>
      <c r="D221" s="37">
        <v>46.0</v>
      </c>
      <c r="E221" s="16">
        <f t="shared" si="2"/>
        <v>0</v>
      </c>
      <c r="F221" s="16">
        <f t="shared" si="72"/>
        <v>0</v>
      </c>
      <c r="G221" s="16">
        <f t="shared" si="3"/>
        <v>1</v>
      </c>
      <c r="H221" s="16">
        <f t="shared" si="4"/>
        <v>0</v>
      </c>
      <c r="I221" s="35" t="s">
        <v>11</v>
      </c>
      <c r="J221" s="16">
        <f t="shared" si="5"/>
        <v>0</v>
      </c>
      <c r="K221" s="16">
        <f t="shared" si="6"/>
        <v>0</v>
      </c>
      <c r="L221" s="16">
        <f t="shared" si="7"/>
        <v>1</v>
      </c>
      <c r="M221" s="16">
        <f t="shared" si="8"/>
        <v>0</v>
      </c>
      <c r="N221" s="16">
        <f t="shared" si="9"/>
        <v>0</v>
      </c>
      <c r="O221" s="36">
        <v>800.0</v>
      </c>
      <c r="P221" s="21">
        <f t="shared" si="10"/>
        <v>1</v>
      </c>
      <c r="Q221" s="21">
        <f t="shared" si="11"/>
        <v>0</v>
      </c>
      <c r="R221" s="21">
        <f t="shared" si="12"/>
        <v>0</v>
      </c>
      <c r="S221" s="21">
        <f t="shared" si="13"/>
        <v>0</v>
      </c>
      <c r="T221" s="37" t="s">
        <v>127</v>
      </c>
      <c r="U221" s="21">
        <f t="shared" si="14"/>
        <v>1</v>
      </c>
      <c r="V221" s="37">
        <v>0.0</v>
      </c>
      <c r="W221" s="37">
        <v>0.0</v>
      </c>
      <c r="X221" s="37">
        <v>0.0</v>
      </c>
      <c r="Y221" s="36" t="s">
        <v>189</v>
      </c>
      <c r="Z221" s="21">
        <f t="shared" si="15"/>
        <v>0</v>
      </c>
      <c r="AA221" s="21">
        <f t="shared" si="16"/>
        <v>0</v>
      </c>
      <c r="AB221" s="21">
        <f t="shared" si="17"/>
        <v>0</v>
      </c>
      <c r="AC221" s="21">
        <f t="shared" si="18"/>
        <v>0</v>
      </c>
      <c r="AD221" s="21">
        <f t="shared" si="19"/>
        <v>1</v>
      </c>
      <c r="AE221" s="36" t="s">
        <v>31</v>
      </c>
      <c r="AF221" s="21">
        <f t="shared" si="20"/>
        <v>1</v>
      </c>
      <c r="AG221" s="21">
        <f t="shared" si="21"/>
        <v>0</v>
      </c>
      <c r="AH221" s="21">
        <f t="shared" si="22"/>
        <v>0</v>
      </c>
      <c r="AI221" s="21">
        <f t="shared" si="23"/>
        <v>0</v>
      </c>
      <c r="AJ221" s="27" t="s">
        <v>129</v>
      </c>
      <c r="AK221" s="21">
        <f t="shared" si="24"/>
        <v>0</v>
      </c>
      <c r="AL221" s="21">
        <f t="shared" si="25"/>
        <v>1</v>
      </c>
      <c r="AM221" s="21">
        <f t="shared" si="26"/>
        <v>0</v>
      </c>
      <c r="AN221" s="21">
        <f t="shared" si="27"/>
        <v>0</v>
      </c>
      <c r="AO221" s="27" t="s">
        <v>37</v>
      </c>
      <c r="AP221" s="21">
        <f t="shared" si="28"/>
        <v>1</v>
      </c>
      <c r="AQ221" s="21">
        <f t="shared" si="29"/>
        <v>0</v>
      </c>
      <c r="AR221" s="21">
        <f t="shared" si="30"/>
        <v>0</v>
      </c>
      <c r="AS221" s="21">
        <f t="shared" si="31"/>
        <v>0</v>
      </c>
      <c r="AT221" s="21">
        <f t="shared" si="32"/>
        <v>0</v>
      </c>
      <c r="AU221" s="21">
        <f t="shared" si="73"/>
        <v>0</v>
      </c>
      <c r="AV221" s="27" t="s">
        <v>197</v>
      </c>
      <c r="AW221" s="21">
        <f t="shared" si="33"/>
        <v>0</v>
      </c>
      <c r="AX221" s="21">
        <f t="shared" si="34"/>
        <v>0</v>
      </c>
      <c r="AY221" s="21">
        <f t="shared" si="35"/>
        <v>0</v>
      </c>
      <c r="AZ221" s="21">
        <f t="shared" si="36"/>
        <v>1</v>
      </c>
      <c r="BA221" s="27" t="s">
        <v>131</v>
      </c>
      <c r="BB221" s="21">
        <f t="shared" si="37"/>
        <v>1</v>
      </c>
      <c r="BC221" s="21">
        <f t="shared" si="38"/>
        <v>0</v>
      </c>
      <c r="BD221" s="21">
        <f t="shared" si="39"/>
        <v>0</v>
      </c>
      <c r="BE221" s="21">
        <f t="shared" si="40"/>
        <v>0</v>
      </c>
      <c r="BF221" s="27" t="s">
        <v>150</v>
      </c>
      <c r="BG221" s="21">
        <f t="shared" si="41"/>
        <v>0</v>
      </c>
      <c r="BH221" s="21">
        <f t="shared" si="42"/>
        <v>0</v>
      </c>
      <c r="BI221" s="21">
        <f t="shared" si="43"/>
        <v>1</v>
      </c>
      <c r="BJ221" s="27" t="s">
        <v>184</v>
      </c>
      <c r="BK221" s="21">
        <f t="shared" si="44"/>
        <v>0</v>
      </c>
      <c r="BL221" s="21">
        <f t="shared" si="45"/>
        <v>0</v>
      </c>
      <c r="BM221" s="21">
        <f t="shared" si="46"/>
        <v>1</v>
      </c>
      <c r="BN221" s="27" t="s">
        <v>185</v>
      </c>
      <c r="BO221" s="21">
        <f t="shared" si="47"/>
        <v>0</v>
      </c>
      <c r="BP221" s="21">
        <f t="shared" si="48"/>
        <v>0</v>
      </c>
      <c r="BQ221" s="21">
        <f t="shared" si="49"/>
        <v>0</v>
      </c>
      <c r="BR221" s="21">
        <f t="shared" si="50"/>
        <v>0</v>
      </c>
      <c r="BS221" s="21">
        <f t="shared" si="51"/>
        <v>1</v>
      </c>
      <c r="BT221" s="29">
        <v>0.0</v>
      </c>
      <c r="BU221" s="29">
        <v>0.0</v>
      </c>
      <c r="BV221" s="29">
        <v>1.0</v>
      </c>
      <c r="BW221" s="29">
        <v>0.0</v>
      </c>
      <c r="BX221" s="29">
        <v>0.0</v>
      </c>
      <c r="BY221" s="29">
        <v>1.0</v>
      </c>
      <c r="BZ221" s="29">
        <v>1.0</v>
      </c>
      <c r="CA221" s="29">
        <v>1.0</v>
      </c>
      <c r="CB221" s="29">
        <v>0.0</v>
      </c>
      <c r="CC221" s="27" t="s">
        <v>133</v>
      </c>
      <c r="CD221" s="21">
        <f t="shared" si="52"/>
        <v>0</v>
      </c>
      <c r="CE221" s="21">
        <f t="shared" si="53"/>
        <v>1</v>
      </c>
      <c r="CF221" s="21">
        <f t="shared" si="54"/>
        <v>0</v>
      </c>
      <c r="CG221" s="21">
        <f t="shared" si="55"/>
        <v>0</v>
      </c>
      <c r="CH221" s="21">
        <f t="shared" si="56"/>
        <v>0</v>
      </c>
      <c r="CI221" s="27" t="s">
        <v>146</v>
      </c>
      <c r="CJ221" s="21">
        <f t="shared" si="57"/>
        <v>0</v>
      </c>
      <c r="CK221" s="21">
        <f t="shared" si="58"/>
        <v>0</v>
      </c>
      <c r="CL221" s="21">
        <f t="shared" si="59"/>
        <v>1</v>
      </c>
      <c r="CM221" s="21">
        <f t="shared" si="60"/>
        <v>0</v>
      </c>
      <c r="CN221" s="27" t="s">
        <v>135</v>
      </c>
      <c r="CO221" s="21">
        <f t="shared" si="61"/>
        <v>1</v>
      </c>
      <c r="CP221" s="21">
        <f t="shared" si="62"/>
        <v>0</v>
      </c>
      <c r="CQ221" s="21">
        <f t="shared" si="63"/>
        <v>0</v>
      </c>
      <c r="CR221" s="21">
        <f t="shared" si="64"/>
        <v>0</v>
      </c>
      <c r="CS221" s="21">
        <f t="shared" si="65"/>
        <v>0</v>
      </c>
      <c r="CT221" s="27" t="s">
        <v>136</v>
      </c>
      <c r="CU221" s="27" t="s">
        <v>137</v>
      </c>
      <c r="CV221" s="27" t="s">
        <v>139</v>
      </c>
      <c r="CW221" s="27" t="s">
        <v>136</v>
      </c>
      <c r="CX221" s="16">
        <f t="shared" si="66"/>
        <v>13</v>
      </c>
      <c r="CY221" s="27" t="s">
        <v>136</v>
      </c>
      <c r="CZ221" s="41" t="s">
        <v>137</v>
      </c>
      <c r="DA221" s="31">
        <v>5.0</v>
      </c>
      <c r="DB221" s="41" t="s">
        <v>136</v>
      </c>
      <c r="DC221" s="27">
        <v>5.0</v>
      </c>
      <c r="DD221" s="16">
        <f t="shared" si="67"/>
        <v>21</v>
      </c>
      <c r="DE221" s="27" t="s">
        <v>136</v>
      </c>
      <c r="DF221" s="27" t="s">
        <v>139</v>
      </c>
      <c r="DG221" s="29">
        <v>5.0</v>
      </c>
      <c r="DH221" s="27" t="s">
        <v>139</v>
      </c>
      <c r="DI221" s="27" t="s">
        <v>136</v>
      </c>
      <c r="DJ221" s="27">
        <v>5.0</v>
      </c>
      <c r="DK221" s="16">
        <f t="shared" si="68"/>
        <v>22</v>
      </c>
      <c r="DL221" s="27" t="s">
        <v>137</v>
      </c>
      <c r="DM221" s="27" t="s">
        <v>138</v>
      </c>
      <c r="DN221" s="27" t="s">
        <v>136</v>
      </c>
      <c r="DO221" s="27" t="s">
        <v>136</v>
      </c>
      <c r="DP221" s="27" t="s">
        <v>136</v>
      </c>
      <c r="DQ221" s="16">
        <f t="shared" si="69"/>
        <v>20</v>
      </c>
      <c r="DR221" s="29">
        <v>1.0</v>
      </c>
      <c r="DS221" s="27" t="s">
        <v>140</v>
      </c>
      <c r="DT221" s="27" t="s">
        <v>137</v>
      </c>
      <c r="DU221" s="27" t="s">
        <v>139</v>
      </c>
      <c r="DV221" s="29">
        <v>2.0</v>
      </c>
      <c r="DW221" s="25">
        <f t="shared" si="70"/>
        <v>9</v>
      </c>
      <c r="DX221" s="27" t="s">
        <v>136</v>
      </c>
      <c r="DY221" s="27" t="s">
        <v>136</v>
      </c>
      <c r="DZ221" s="27" t="s">
        <v>136</v>
      </c>
      <c r="EA221" s="27" t="s">
        <v>137</v>
      </c>
      <c r="EB221" s="27" t="s">
        <v>136</v>
      </c>
      <c r="EC221" s="26">
        <v>22.0</v>
      </c>
      <c r="ED221" s="16">
        <f t="shared" si="71"/>
        <v>107</v>
      </c>
    </row>
    <row r="222" ht="15.75" customHeight="1">
      <c r="A222" s="36" t="s">
        <v>125</v>
      </c>
      <c r="B222" s="16">
        <f t="shared" si="1"/>
        <v>1</v>
      </c>
      <c r="C222" s="17" t="s">
        <v>37</v>
      </c>
      <c r="D222" s="37">
        <v>55.0</v>
      </c>
      <c r="E222" s="16">
        <f t="shared" si="2"/>
        <v>0</v>
      </c>
      <c r="F222" s="16">
        <f t="shared" si="72"/>
        <v>0</v>
      </c>
      <c r="G222" s="16">
        <f t="shared" si="3"/>
        <v>1</v>
      </c>
      <c r="H222" s="16">
        <f t="shared" si="4"/>
        <v>0</v>
      </c>
      <c r="I222" s="35" t="s">
        <v>12</v>
      </c>
      <c r="J222" s="16">
        <f t="shared" si="5"/>
        <v>0</v>
      </c>
      <c r="K222" s="16">
        <f t="shared" si="6"/>
        <v>0</v>
      </c>
      <c r="L222" s="16">
        <f t="shared" si="7"/>
        <v>0</v>
      </c>
      <c r="M222" s="16">
        <f t="shared" si="8"/>
        <v>1</v>
      </c>
      <c r="N222" s="16">
        <f t="shared" si="9"/>
        <v>0</v>
      </c>
      <c r="O222" s="36">
        <v>800.0</v>
      </c>
      <c r="P222" s="21">
        <f t="shared" si="10"/>
        <v>1</v>
      </c>
      <c r="Q222" s="21">
        <f t="shared" si="11"/>
        <v>0</v>
      </c>
      <c r="R222" s="21">
        <f t="shared" si="12"/>
        <v>0</v>
      </c>
      <c r="S222" s="21">
        <f t="shared" si="13"/>
        <v>0</v>
      </c>
      <c r="T222" s="37" t="s">
        <v>127</v>
      </c>
      <c r="U222" s="21">
        <f t="shared" si="14"/>
        <v>1</v>
      </c>
      <c r="V222" s="37">
        <v>0.0</v>
      </c>
      <c r="W222" s="37">
        <v>0.0</v>
      </c>
      <c r="X222" s="37">
        <v>0.0</v>
      </c>
      <c r="Y222" s="36" t="s">
        <v>189</v>
      </c>
      <c r="Z222" s="21">
        <f t="shared" si="15"/>
        <v>0</v>
      </c>
      <c r="AA222" s="21">
        <f t="shared" si="16"/>
        <v>0</v>
      </c>
      <c r="AB222" s="21">
        <f t="shared" si="17"/>
        <v>0</v>
      </c>
      <c r="AC222" s="21">
        <f t="shared" si="18"/>
        <v>0</v>
      </c>
      <c r="AD222" s="21">
        <f t="shared" si="19"/>
        <v>1</v>
      </c>
      <c r="AE222" s="36" t="s">
        <v>31</v>
      </c>
      <c r="AF222" s="21">
        <f t="shared" si="20"/>
        <v>1</v>
      </c>
      <c r="AG222" s="21">
        <f t="shared" si="21"/>
        <v>0</v>
      </c>
      <c r="AH222" s="21">
        <f t="shared" si="22"/>
        <v>0</v>
      </c>
      <c r="AI222" s="21">
        <f t="shared" si="23"/>
        <v>0</v>
      </c>
      <c r="AJ222" s="36" t="s">
        <v>171</v>
      </c>
      <c r="AK222" s="21">
        <f t="shared" si="24"/>
        <v>0</v>
      </c>
      <c r="AL222" s="21">
        <f t="shared" si="25"/>
        <v>0</v>
      </c>
      <c r="AM222" s="21">
        <f t="shared" si="26"/>
        <v>0</v>
      </c>
      <c r="AN222" s="21">
        <f t="shared" si="27"/>
        <v>1</v>
      </c>
      <c r="AO222" s="27" t="s">
        <v>38</v>
      </c>
      <c r="AP222" s="21">
        <f t="shared" si="28"/>
        <v>0</v>
      </c>
      <c r="AQ222" s="21">
        <f t="shared" si="29"/>
        <v>1</v>
      </c>
      <c r="AR222" s="21">
        <f t="shared" si="30"/>
        <v>0</v>
      </c>
      <c r="AS222" s="21">
        <f t="shared" si="31"/>
        <v>0</v>
      </c>
      <c r="AT222" s="21">
        <f t="shared" si="32"/>
        <v>0</v>
      </c>
      <c r="AU222" s="21">
        <f t="shared" si="73"/>
        <v>0</v>
      </c>
      <c r="AV222" s="27" t="s">
        <v>130</v>
      </c>
      <c r="AW222" s="21">
        <f t="shared" si="33"/>
        <v>1</v>
      </c>
      <c r="AX222" s="21">
        <f t="shared" si="34"/>
        <v>0</v>
      </c>
      <c r="AY222" s="21">
        <f t="shared" si="35"/>
        <v>0</v>
      </c>
      <c r="AZ222" s="21">
        <f t="shared" si="36"/>
        <v>0</v>
      </c>
      <c r="BA222" s="39" t="s">
        <v>188</v>
      </c>
      <c r="BB222" s="21">
        <f t="shared" si="37"/>
        <v>0</v>
      </c>
      <c r="BC222" s="21">
        <f t="shared" si="38"/>
        <v>0</v>
      </c>
      <c r="BD222" s="21">
        <f t="shared" si="39"/>
        <v>0</v>
      </c>
      <c r="BE222" s="21">
        <f t="shared" si="40"/>
        <v>1</v>
      </c>
      <c r="BF222" s="27" t="s">
        <v>155</v>
      </c>
      <c r="BG222" s="21">
        <f t="shared" si="41"/>
        <v>0</v>
      </c>
      <c r="BH222" s="21">
        <f t="shared" si="42"/>
        <v>0</v>
      </c>
      <c r="BI222" s="21">
        <f t="shared" si="43"/>
        <v>1</v>
      </c>
      <c r="BJ222" s="27">
        <v>800.0</v>
      </c>
      <c r="BK222" s="21">
        <f t="shared" si="44"/>
        <v>1</v>
      </c>
      <c r="BL222" s="21">
        <f t="shared" si="45"/>
        <v>0</v>
      </c>
      <c r="BM222" s="21">
        <f t="shared" si="46"/>
        <v>0</v>
      </c>
      <c r="BN222" s="29" t="s">
        <v>132</v>
      </c>
      <c r="BO222" s="21">
        <f t="shared" si="47"/>
        <v>0</v>
      </c>
      <c r="BP222" s="21">
        <f t="shared" si="48"/>
        <v>0</v>
      </c>
      <c r="BQ222" s="21">
        <f t="shared" si="49"/>
        <v>1</v>
      </c>
      <c r="BR222" s="21">
        <f t="shared" si="50"/>
        <v>0</v>
      </c>
      <c r="BS222" s="21">
        <f t="shared" si="51"/>
        <v>0</v>
      </c>
      <c r="BT222" s="29">
        <v>0.0</v>
      </c>
      <c r="BU222" s="29">
        <v>1.0</v>
      </c>
      <c r="BV222" s="29">
        <v>0.0</v>
      </c>
      <c r="BW222" s="29">
        <v>1.0</v>
      </c>
      <c r="BX222" s="29">
        <v>0.0</v>
      </c>
      <c r="BY222" s="29">
        <v>0.0</v>
      </c>
      <c r="BZ222" s="29">
        <v>1.0</v>
      </c>
      <c r="CA222" s="29">
        <v>0.0</v>
      </c>
      <c r="CB222" s="29">
        <v>1.0</v>
      </c>
      <c r="CC222" s="27" t="s">
        <v>133</v>
      </c>
      <c r="CD222" s="21">
        <f t="shared" si="52"/>
        <v>0</v>
      </c>
      <c r="CE222" s="21">
        <f t="shared" si="53"/>
        <v>1</v>
      </c>
      <c r="CF222" s="21">
        <f t="shared" si="54"/>
        <v>0</v>
      </c>
      <c r="CG222" s="21">
        <f t="shared" si="55"/>
        <v>0</v>
      </c>
      <c r="CH222" s="21">
        <f t="shared" si="56"/>
        <v>0</v>
      </c>
      <c r="CI222" s="27" t="s">
        <v>134</v>
      </c>
      <c r="CJ222" s="21">
        <f t="shared" si="57"/>
        <v>0</v>
      </c>
      <c r="CK222" s="21">
        <f t="shared" si="58"/>
        <v>0</v>
      </c>
      <c r="CL222" s="21">
        <f t="shared" si="59"/>
        <v>0</v>
      </c>
      <c r="CM222" s="21">
        <f t="shared" si="60"/>
        <v>1</v>
      </c>
      <c r="CN222" s="27" t="s">
        <v>135</v>
      </c>
      <c r="CO222" s="21">
        <f t="shared" si="61"/>
        <v>1</v>
      </c>
      <c r="CP222" s="21">
        <f t="shared" si="62"/>
        <v>0</v>
      </c>
      <c r="CQ222" s="21">
        <f t="shared" si="63"/>
        <v>0</v>
      </c>
      <c r="CR222" s="21">
        <f t="shared" si="64"/>
        <v>0</v>
      </c>
      <c r="CS222" s="21">
        <f t="shared" si="65"/>
        <v>0</v>
      </c>
      <c r="CT222" s="27" t="s">
        <v>137</v>
      </c>
      <c r="CU222" s="27" t="s">
        <v>138</v>
      </c>
      <c r="CV222" s="27" t="s">
        <v>139</v>
      </c>
      <c r="CW222" s="27" t="s">
        <v>136</v>
      </c>
      <c r="CX222" s="16">
        <f t="shared" si="66"/>
        <v>14</v>
      </c>
      <c r="CY222" s="29">
        <v>5.0</v>
      </c>
      <c r="CZ222" s="41" t="s">
        <v>138</v>
      </c>
      <c r="DA222" s="41" t="s">
        <v>139</v>
      </c>
      <c r="DB222" s="41" t="s">
        <v>136</v>
      </c>
      <c r="DC222" s="27" t="s">
        <v>137</v>
      </c>
      <c r="DD222" s="16">
        <f t="shared" si="67"/>
        <v>19</v>
      </c>
      <c r="DE222" s="29">
        <v>5.0</v>
      </c>
      <c r="DF222" s="27" t="s">
        <v>139</v>
      </c>
      <c r="DG222" s="27" t="s">
        <v>136</v>
      </c>
      <c r="DH222" s="27" t="s">
        <v>139</v>
      </c>
      <c r="DI222" s="27" t="s">
        <v>137</v>
      </c>
      <c r="DJ222" s="27" t="s">
        <v>139</v>
      </c>
      <c r="DK222" s="16">
        <f t="shared" si="68"/>
        <v>18</v>
      </c>
      <c r="DL222" s="27" t="s">
        <v>138</v>
      </c>
      <c r="DM222" s="27" t="s">
        <v>136</v>
      </c>
      <c r="DN222" s="27" t="s">
        <v>136</v>
      </c>
      <c r="DO222" s="27" t="s">
        <v>138</v>
      </c>
      <c r="DP222" s="27" t="s">
        <v>137</v>
      </c>
      <c r="DQ222" s="16">
        <f t="shared" si="69"/>
        <v>21</v>
      </c>
      <c r="DR222" s="27" t="s">
        <v>136</v>
      </c>
      <c r="DS222" s="29">
        <v>5.0</v>
      </c>
      <c r="DT222" s="29">
        <v>5.0</v>
      </c>
      <c r="DU222" s="27" t="s">
        <v>139</v>
      </c>
      <c r="DV222" s="27" t="s">
        <v>138</v>
      </c>
      <c r="DW222" s="25">
        <f t="shared" si="70"/>
        <v>21</v>
      </c>
      <c r="DX222" s="27" t="s">
        <v>137</v>
      </c>
      <c r="DY222" s="27" t="s">
        <v>138</v>
      </c>
      <c r="DZ222" s="27" t="s">
        <v>136</v>
      </c>
      <c r="EA222" s="27" t="s">
        <v>138</v>
      </c>
      <c r="EB222" s="27" t="s">
        <v>136</v>
      </c>
      <c r="EC222" s="26">
        <v>24.0</v>
      </c>
      <c r="ED222" s="16">
        <f t="shared" si="71"/>
        <v>117</v>
      </c>
    </row>
    <row r="223" ht="15.75" customHeight="1">
      <c r="A223" s="36" t="s">
        <v>125</v>
      </c>
      <c r="B223" s="16">
        <f t="shared" si="1"/>
        <v>1</v>
      </c>
      <c r="C223" s="17" t="s">
        <v>37</v>
      </c>
      <c r="D223" s="37">
        <v>49.0</v>
      </c>
      <c r="E223" s="16">
        <f t="shared" si="2"/>
        <v>0</v>
      </c>
      <c r="F223" s="16">
        <f t="shared" si="72"/>
        <v>0</v>
      </c>
      <c r="G223" s="16">
        <f t="shared" si="3"/>
        <v>1</v>
      </c>
      <c r="H223" s="16">
        <f t="shared" si="4"/>
        <v>0</v>
      </c>
      <c r="I223" s="35" t="s">
        <v>11</v>
      </c>
      <c r="J223" s="16">
        <f t="shared" si="5"/>
        <v>0</v>
      </c>
      <c r="K223" s="16">
        <f t="shared" si="6"/>
        <v>0</v>
      </c>
      <c r="L223" s="16">
        <f t="shared" si="7"/>
        <v>1</v>
      </c>
      <c r="M223" s="16">
        <f t="shared" si="8"/>
        <v>0</v>
      </c>
      <c r="N223" s="16">
        <f t="shared" si="9"/>
        <v>0</v>
      </c>
      <c r="O223" s="36">
        <v>800.0</v>
      </c>
      <c r="P223" s="21">
        <f t="shared" si="10"/>
        <v>1</v>
      </c>
      <c r="Q223" s="21">
        <f t="shared" si="11"/>
        <v>0</v>
      </c>
      <c r="R223" s="21">
        <f t="shared" si="12"/>
        <v>0</v>
      </c>
      <c r="S223" s="21">
        <f t="shared" si="13"/>
        <v>0</v>
      </c>
      <c r="T223" s="37" t="s">
        <v>127</v>
      </c>
      <c r="U223" s="21">
        <f t="shared" si="14"/>
        <v>1</v>
      </c>
      <c r="V223" s="37">
        <v>0.0</v>
      </c>
      <c r="W223" s="37">
        <v>0.0</v>
      </c>
      <c r="X223" s="37">
        <v>0.0</v>
      </c>
      <c r="Y223" s="36" t="s">
        <v>189</v>
      </c>
      <c r="Z223" s="21">
        <f t="shared" si="15"/>
        <v>0</v>
      </c>
      <c r="AA223" s="21">
        <f t="shared" si="16"/>
        <v>0</v>
      </c>
      <c r="AB223" s="21">
        <f t="shared" si="17"/>
        <v>0</v>
      </c>
      <c r="AC223" s="21">
        <f t="shared" si="18"/>
        <v>0</v>
      </c>
      <c r="AD223" s="21">
        <f t="shared" si="19"/>
        <v>1</v>
      </c>
      <c r="AE223" s="36" t="s">
        <v>31</v>
      </c>
      <c r="AF223" s="21">
        <f t="shared" si="20"/>
        <v>1</v>
      </c>
      <c r="AG223" s="21">
        <f t="shared" si="21"/>
        <v>0</v>
      </c>
      <c r="AH223" s="21">
        <f t="shared" si="22"/>
        <v>0</v>
      </c>
      <c r="AI223" s="21">
        <f t="shared" si="23"/>
        <v>0</v>
      </c>
      <c r="AJ223" s="27" t="s">
        <v>129</v>
      </c>
      <c r="AK223" s="21">
        <f t="shared" si="24"/>
        <v>0</v>
      </c>
      <c r="AL223" s="21">
        <f t="shared" si="25"/>
        <v>1</v>
      </c>
      <c r="AM223" s="21">
        <f t="shared" si="26"/>
        <v>0</v>
      </c>
      <c r="AN223" s="21">
        <f t="shared" si="27"/>
        <v>0</v>
      </c>
      <c r="AO223" s="27" t="s">
        <v>39</v>
      </c>
      <c r="AP223" s="21">
        <f t="shared" si="28"/>
        <v>0</v>
      </c>
      <c r="AQ223" s="21">
        <f t="shared" si="29"/>
        <v>0</v>
      </c>
      <c r="AR223" s="21">
        <f t="shared" si="30"/>
        <v>1</v>
      </c>
      <c r="AS223" s="21">
        <f t="shared" si="31"/>
        <v>0</v>
      </c>
      <c r="AT223" s="21">
        <f t="shared" si="32"/>
        <v>0</v>
      </c>
      <c r="AU223" s="21">
        <f t="shared" si="73"/>
        <v>0</v>
      </c>
      <c r="AV223" s="27" t="s">
        <v>44</v>
      </c>
      <c r="AW223" s="21">
        <f t="shared" si="33"/>
        <v>0</v>
      </c>
      <c r="AX223" s="21">
        <f t="shared" si="34"/>
        <v>1</v>
      </c>
      <c r="AY223" s="21">
        <f t="shared" si="35"/>
        <v>0</v>
      </c>
      <c r="AZ223" s="21">
        <f t="shared" si="36"/>
        <v>0</v>
      </c>
      <c r="BA223" s="27" t="s">
        <v>131</v>
      </c>
      <c r="BB223" s="21">
        <f t="shared" si="37"/>
        <v>1</v>
      </c>
      <c r="BC223" s="21">
        <f t="shared" si="38"/>
        <v>0</v>
      </c>
      <c r="BD223" s="21">
        <f t="shared" si="39"/>
        <v>0</v>
      </c>
      <c r="BE223" s="21">
        <f t="shared" si="40"/>
        <v>0</v>
      </c>
      <c r="BF223" s="27" t="s">
        <v>150</v>
      </c>
      <c r="BG223" s="21">
        <f t="shared" si="41"/>
        <v>0</v>
      </c>
      <c r="BH223" s="21">
        <f t="shared" si="42"/>
        <v>0</v>
      </c>
      <c r="BI223" s="21">
        <f t="shared" si="43"/>
        <v>1</v>
      </c>
      <c r="BJ223" s="27" t="s">
        <v>145</v>
      </c>
      <c r="BK223" s="21">
        <f t="shared" si="44"/>
        <v>0</v>
      </c>
      <c r="BL223" s="21">
        <f t="shared" si="45"/>
        <v>0</v>
      </c>
      <c r="BM223" s="21">
        <f t="shared" si="46"/>
        <v>1</v>
      </c>
      <c r="BN223" s="29" t="s">
        <v>132</v>
      </c>
      <c r="BO223" s="21">
        <f t="shared" si="47"/>
        <v>0</v>
      </c>
      <c r="BP223" s="21">
        <f t="shared" si="48"/>
        <v>0</v>
      </c>
      <c r="BQ223" s="21">
        <f t="shared" si="49"/>
        <v>1</v>
      </c>
      <c r="BR223" s="21">
        <f t="shared" si="50"/>
        <v>0</v>
      </c>
      <c r="BS223" s="21">
        <f t="shared" si="51"/>
        <v>0</v>
      </c>
      <c r="BT223" s="29">
        <v>0.0</v>
      </c>
      <c r="BU223" s="29">
        <v>0.0</v>
      </c>
      <c r="BV223" s="29">
        <v>1.0</v>
      </c>
      <c r="BW223" s="29">
        <v>0.0</v>
      </c>
      <c r="BX223" s="29">
        <v>1.0</v>
      </c>
      <c r="BY223" s="29">
        <v>1.0</v>
      </c>
      <c r="BZ223" s="29">
        <v>0.0</v>
      </c>
      <c r="CA223" s="29">
        <v>0.0</v>
      </c>
      <c r="CB223" s="29">
        <v>0.0</v>
      </c>
      <c r="CC223" s="27" t="s">
        <v>133</v>
      </c>
      <c r="CD223" s="21">
        <f t="shared" si="52"/>
        <v>0</v>
      </c>
      <c r="CE223" s="21">
        <f t="shared" si="53"/>
        <v>1</v>
      </c>
      <c r="CF223" s="21">
        <f t="shared" si="54"/>
        <v>0</v>
      </c>
      <c r="CG223" s="21">
        <f t="shared" si="55"/>
        <v>0</v>
      </c>
      <c r="CH223" s="21">
        <f t="shared" si="56"/>
        <v>0</v>
      </c>
      <c r="CI223" s="27" t="s">
        <v>146</v>
      </c>
      <c r="CJ223" s="21">
        <f t="shared" si="57"/>
        <v>0</v>
      </c>
      <c r="CK223" s="21">
        <f t="shared" si="58"/>
        <v>0</v>
      </c>
      <c r="CL223" s="21">
        <f t="shared" si="59"/>
        <v>1</v>
      </c>
      <c r="CM223" s="21">
        <f t="shared" si="60"/>
        <v>0</v>
      </c>
      <c r="CN223" s="27" t="s">
        <v>147</v>
      </c>
      <c r="CO223" s="21">
        <f t="shared" si="61"/>
        <v>0</v>
      </c>
      <c r="CP223" s="21">
        <f t="shared" si="62"/>
        <v>0</v>
      </c>
      <c r="CQ223" s="21">
        <f t="shared" si="63"/>
        <v>0</v>
      </c>
      <c r="CR223" s="21">
        <f t="shared" si="64"/>
        <v>0</v>
      </c>
      <c r="CS223" s="21">
        <f t="shared" si="65"/>
        <v>1</v>
      </c>
      <c r="CT223" s="27" t="s">
        <v>139</v>
      </c>
      <c r="CU223" s="27" t="s">
        <v>136</v>
      </c>
      <c r="CV223" s="27" t="s">
        <v>137</v>
      </c>
      <c r="CW223" s="27" t="s">
        <v>140</v>
      </c>
      <c r="CX223" s="16">
        <f t="shared" si="66"/>
        <v>10</v>
      </c>
      <c r="CY223" s="29">
        <v>4.0</v>
      </c>
      <c r="CZ223" s="41" t="s">
        <v>136</v>
      </c>
      <c r="DA223" s="41" t="s">
        <v>137</v>
      </c>
      <c r="DB223" s="31">
        <v>3.0</v>
      </c>
      <c r="DC223" s="27" t="s">
        <v>139</v>
      </c>
      <c r="DD223" s="16">
        <f t="shared" si="67"/>
        <v>16</v>
      </c>
      <c r="DE223" s="29">
        <v>5.0</v>
      </c>
      <c r="DF223" s="27">
        <v>4.0</v>
      </c>
      <c r="DG223" s="27" t="s">
        <v>139</v>
      </c>
      <c r="DH223" s="27">
        <v>3.0</v>
      </c>
      <c r="DI223" s="27" t="s">
        <v>139</v>
      </c>
      <c r="DJ223" s="27">
        <v>4.0</v>
      </c>
      <c r="DK223" s="16">
        <f t="shared" si="68"/>
        <v>20</v>
      </c>
      <c r="DL223" s="27" t="s">
        <v>138</v>
      </c>
      <c r="DM223" s="27" t="s">
        <v>137</v>
      </c>
      <c r="DN223" s="27" t="s">
        <v>136</v>
      </c>
      <c r="DO223" s="27" t="s">
        <v>136</v>
      </c>
      <c r="DP223" s="27" t="s">
        <v>139</v>
      </c>
      <c r="DQ223" s="16">
        <f t="shared" si="69"/>
        <v>18</v>
      </c>
      <c r="DR223" s="29">
        <v>5.0</v>
      </c>
      <c r="DS223" s="29">
        <v>5.0</v>
      </c>
      <c r="DT223" s="29">
        <v>4.0</v>
      </c>
      <c r="DU223" s="29">
        <v>4.0</v>
      </c>
      <c r="DV223" s="27" t="s">
        <v>138</v>
      </c>
      <c r="DW223" s="25">
        <f t="shared" si="70"/>
        <v>23</v>
      </c>
      <c r="DX223" s="27" t="s">
        <v>137</v>
      </c>
      <c r="DY223" s="27" t="s">
        <v>136</v>
      </c>
      <c r="DZ223" s="27" t="s">
        <v>139</v>
      </c>
      <c r="EA223" s="27" t="s">
        <v>139</v>
      </c>
      <c r="EB223" s="27" t="s">
        <v>137</v>
      </c>
      <c r="EC223" s="26">
        <v>25.0</v>
      </c>
      <c r="ED223" s="16">
        <f t="shared" si="71"/>
        <v>112</v>
      </c>
    </row>
    <row r="224" ht="15.75" customHeight="1">
      <c r="A224" s="36" t="s">
        <v>125</v>
      </c>
      <c r="B224" s="16">
        <f t="shared" si="1"/>
        <v>1</v>
      </c>
      <c r="C224" s="17" t="s">
        <v>37</v>
      </c>
      <c r="D224" s="35">
        <v>63.0</v>
      </c>
      <c r="E224" s="16">
        <f t="shared" si="2"/>
        <v>0</v>
      </c>
      <c r="F224" s="16">
        <f t="shared" si="72"/>
        <v>0</v>
      </c>
      <c r="G224" s="16">
        <f t="shared" si="3"/>
        <v>0</v>
      </c>
      <c r="H224" s="16">
        <f t="shared" si="4"/>
        <v>1</v>
      </c>
      <c r="I224" s="35" t="s">
        <v>11</v>
      </c>
      <c r="J224" s="16">
        <f t="shared" si="5"/>
        <v>0</v>
      </c>
      <c r="K224" s="16">
        <f t="shared" si="6"/>
        <v>0</v>
      </c>
      <c r="L224" s="16">
        <f t="shared" si="7"/>
        <v>1</v>
      </c>
      <c r="M224" s="16">
        <f t="shared" si="8"/>
        <v>0</v>
      </c>
      <c r="N224" s="16">
        <f t="shared" si="9"/>
        <v>0</v>
      </c>
      <c r="O224" s="36">
        <v>10000.0</v>
      </c>
      <c r="P224" s="21">
        <f t="shared" si="10"/>
        <v>1</v>
      </c>
      <c r="Q224" s="21">
        <f t="shared" si="11"/>
        <v>0</v>
      </c>
      <c r="R224" s="21">
        <f t="shared" si="12"/>
        <v>0</v>
      </c>
      <c r="S224" s="21">
        <f t="shared" si="13"/>
        <v>0</v>
      </c>
      <c r="T224" s="37" t="s">
        <v>127</v>
      </c>
      <c r="U224" s="21">
        <f t="shared" si="14"/>
        <v>1</v>
      </c>
      <c r="V224" s="37">
        <v>0.0</v>
      </c>
      <c r="W224" s="37">
        <v>0.0</v>
      </c>
      <c r="X224" s="37">
        <v>0.0</v>
      </c>
      <c r="Y224" s="36" t="s">
        <v>189</v>
      </c>
      <c r="Z224" s="21">
        <f t="shared" si="15"/>
        <v>0</v>
      </c>
      <c r="AA224" s="21">
        <f t="shared" si="16"/>
        <v>0</v>
      </c>
      <c r="AB224" s="21">
        <f t="shared" si="17"/>
        <v>0</v>
      </c>
      <c r="AC224" s="21">
        <f t="shared" si="18"/>
        <v>0</v>
      </c>
      <c r="AD224" s="21">
        <f t="shared" si="19"/>
        <v>1</v>
      </c>
      <c r="AE224" s="36" t="s">
        <v>31</v>
      </c>
      <c r="AF224" s="21">
        <f t="shared" si="20"/>
        <v>1</v>
      </c>
      <c r="AG224" s="21">
        <f t="shared" si="21"/>
        <v>0</v>
      </c>
      <c r="AH224" s="21">
        <f t="shared" si="22"/>
        <v>0</v>
      </c>
      <c r="AI224" s="21">
        <f t="shared" si="23"/>
        <v>0</v>
      </c>
      <c r="AJ224" s="27" t="s">
        <v>128</v>
      </c>
      <c r="AK224" s="21">
        <f t="shared" si="24"/>
        <v>1</v>
      </c>
      <c r="AL224" s="21">
        <f t="shared" si="25"/>
        <v>0</v>
      </c>
      <c r="AM224" s="21">
        <f t="shared" si="26"/>
        <v>0</v>
      </c>
      <c r="AN224" s="21">
        <f t="shared" si="27"/>
        <v>0</v>
      </c>
      <c r="AO224" s="27" t="s">
        <v>172</v>
      </c>
      <c r="AP224" s="21">
        <f t="shared" si="28"/>
        <v>0</v>
      </c>
      <c r="AQ224" s="21">
        <f t="shared" si="29"/>
        <v>0</v>
      </c>
      <c r="AR224" s="21">
        <f t="shared" si="30"/>
        <v>0</v>
      </c>
      <c r="AS224" s="21">
        <f t="shared" si="31"/>
        <v>0</v>
      </c>
      <c r="AT224" s="21">
        <f t="shared" si="32"/>
        <v>0</v>
      </c>
      <c r="AU224" s="21">
        <f t="shared" si="73"/>
        <v>1</v>
      </c>
      <c r="AV224" s="27" t="s">
        <v>197</v>
      </c>
      <c r="AW224" s="21">
        <f t="shared" si="33"/>
        <v>0</v>
      </c>
      <c r="AX224" s="21">
        <f t="shared" si="34"/>
        <v>0</v>
      </c>
      <c r="AY224" s="21">
        <f t="shared" si="35"/>
        <v>0</v>
      </c>
      <c r="AZ224" s="21">
        <f t="shared" si="36"/>
        <v>1</v>
      </c>
      <c r="BA224" s="38" t="s">
        <v>188</v>
      </c>
      <c r="BB224" s="21">
        <f t="shared" si="37"/>
        <v>0</v>
      </c>
      <c r="BC224" s="21">
        <f t="shared" si="38"/>
        <v>0</v>
      </c>
      <c r="BD224" s="21">
        <f t="shared" si="39"/>
        <v>0</v>
      </c>
      <c r="BE224" s="21">
        <f t="shared" si="40"/>
        <v>1</v>
      </c>
      <c r="BF224" s="27" t="s">
        <v>136</v>
      </c>
      <c r="BG224" s="21">
        <f t="shared" si="41"/>
        <v>0</v>
      </c>
      <c r="BH224" s="21">
        <f t="shared" si="42"/>
        <v>0</v>
      </c>
      <c r="BI224" s="21">
        <f t="shared" si="43"/>
        <v>1</v>
      </c>
      <c r="BJ224" s="29">
        <v>800.0</v>
      </c>
      <c r="BK224" s="21">
        <f t="shared" si="44"/>
        <v>1</v>
      </c>
      <c r="BL224" s="21">
        <f t="shared" si="45"/>
        <v>0</v>
      </c>
      <c r="BM224" s="21">
        <f t="shared" si="46"/>
        <v>0</v>
      </c>
      <c r="BN224" s="27" t="s">
        <v>151</v>
      </c>
      <c r="BO224" s="21">
        <f t="shared" si="47"/>
        <v>0</v>
      </c>
      <c r="BP224" s="21">
        <f t="shared" si="48"/>
        <v>1</v>
      </c>
      <c r="BQ224" s="21">
        <f t="shared" si="49"/>
        <v>0</v>
      </c>
      <c r="BR224" s="21">
        <f t="shared" si="50"/>
        <v>0</v>
      </c>
      <c r="BS224" s="21">
        <f t="shared" si="51"/>
        <v>0</v>
      </c>
      <c r="BT224" s="29">
        <v>0.0</v>
      </c>
      <c r="BU224" s="29">
        <v>1.0</v>
      </c>
      <c r="BV224" s="29">
        <v>0.0</v>
      </c>
      <c r="BW224" s="29">
        <v>0.0</v>
      </c>
      <c r="BX224" s="29">
        <v>0.0</v>
      </c>
      <c r="BY224" s="29">
        <v>0.0</v>
      </c>
      <c r="BZ224" s="29">
        <v>0.0</v>
      </c>
      <c r="CA224" s="29">
        <v>1.0</v>
      </c>
      <c r="CB224" s="29">
        <v>1.0</v>
      </c>
      <c r="CC224" s="27" t="s">
        <v>133</v>
      </c>
      <c r="CD224" s="21">
        <f t="shared" si="52"/>
        <v>0</v>
      </c>
      <c r="CE224" s="21">
        <f t="shared" si="53"/>
        <v>1</v>
      </c>
      <c r="CF224" s="21">
        <f t="shared" si="54"/>
        <v>0</v>
      </c>
      <c r="CG224" s="21">
        <f t="shared" si="55"/>
        <v>0</v>
      </c>
      <c r="CH224" s="21">
        <f t="shared" si="56"/>
        <v>0</v>
      </c>
      <c r="CI224" s="27" t="s">
        <v>152</v>
      </c>
      <c r="CJ224" s="21">
        <f t="shared" si="57"/>
        <v>0</v>
      </c>
      <c r="CK224" s="21">
        <f t="shared" si="58"/>
        <v>0</v>
      </c>
      <c r="CL224" s="21">
        <f t="shared" si="59"/>
        <v>0</v>
      </c>
      <c r="CM224" s="21">
        <f t="shared" si="60"/>
        <v>1</v>
      </c>
      <c r="CN224" s="27" t="s">
        <v>135</v>
      </c>
      <c r="CO224" s="21">
        <f t="shared" si="61"/>
        <v>1</v>
      </c>
      <c r="CP224" s="21">
        <f t="shared" si="62"/>
        <v>0</v>
      </c>
      <c r="CQ224" s="21">
        <f t="shared" si="63"/>
        <v>0</v>
      </c>
      <c r="CR224" s="21">
        <f t="shared" si="64"/>
        <v>0</v>
      </c>
      <c r="CS224" s="21">
        <f t="shared" si="65"/>
        <v>0</v>
      </c>
      <c r="CT224" s="27" t="s">
        <v>136</v>
      </c>
      <c r="CU224" s="29">
        <v>3.0</v>
      </c>
      <c r="CV224" s="27" t="s">
        <v>136</v>
      </c>
      <c r="CW224" s="27" t="s">
        <v>139</v>
      </c>
      <c r="CX224" s="16">
        <f t="shared" si="66"/>
        <v>13</v>
      </c>
      <c r="CY224" s="27" t="s">
        <v>136</v>
      </c>
      <c r="CZ224" s="31">
        <v>5.0</v>
      </c>
      <c r="DA224" s="41" t="s">
        <v>136</v>
      </c>
      <c r="DB224" s="41" t="s">
        <v>139</v>
      </c>
      <c r="DC224" s="27" t="s">
        <v>136</v>
      </c>
      <c r="DD224" s="16">
        <f t="shared" si="67"/>
        <v>19</v>
      </c>
      <c r="DE224" s="27" t="s">
        <v>136</v>
      </c>
      <c r="DF224" s="27" t="s">
        <v>139</v>
      </c>
      <c r="DG224" s="27" t="s">
        <v>139</v>
      </c>
      <c r="DH224" s="29">
        <v>3.0</v>
      </c>
      <c r="DI224" s="27" t="s">
        <v>138</v>
      </c>
      <c r="DJ224" s="27" t="s">
        <v>140</v>
      </c>
      <c r="DK224" s="16">
        <f t="shared" si="68"/>
        <v>17</v>
      </c>
      <c r="DL224" s="27" t="s">
        <v>138</v>
      </c>
      <c r="DM224" s="27" t="s">
        <v>139</v>
      </c>
      <c r="DN224" s="27" t="s">
        <v>138</v>
      </c>
      <c r="DO224" s="27" t="s">
        <v>137</v>
      </c>
      <c r="DP224" s="27" t="s">
        <v>136</v>
      </c>
      <c r="DQ224" s="16">
        <f t="shared" si="69"/>
        <v>19</v>
      </c>
      <c r="DR224" s="27" t="s">
        <v>136</v>
      </c>
      <c r="DS224" s="27" t="s">
        <v>136</v>
      </c>
      <c r="DT224" s="27" t="s">
        <v>136</v>
      </c>
      <c r="DU224" s="29">
        <v>2.0</v>
      </c>
      <c r="DV224" s="27" t="s">
        <v>138</v>
      </c>
      <c r="DW224" s="25">
        <f t="shared" si="70"/>
        <v>19</v>
      </c>
      <c r="DX224" s="27" t="s">
        <v>138</v>
      </c>
      <c r="DY224" s="27" t="s">
        <v>137</v>
      </c>
      <c r="DZ224" s="27" t="s">
        <v>138</v>
      </c>
      <c r="EA224" s="27" t="s">
        <v>140</v>
      </c>
      <c r="EB224" s="27" t="s">
        <v>137</v>
      </c>
      <c r="EC224" s="21">
        <f t="shared" ref="EC224:EC261" si="89">DX224+DY224+DZ224+EA224+EB224</f>
        <v>17</v>
      </c>
      <c r="ED224" s="16">
        <f t="shared" si="71"/>
        <v>104</v>
      </c>
    </row>
    <row r="225" ht="15.75" customHeight="1">
      <c r="A225" s="36" t="s">
        <v>125</v>
      </c>
      <c r="B225" s="16">
        <f t="shared" si="1"/>
        <v>1</v>
      </c>
      <c r="C225" s="17" t="s">
        <v>37</v>
      </c>
      <c r="D225" s="37">
        <v>65.0</v>
      </c>
      <c r="E225" s="16">
        <f t="shared" si="2"/>
        <v>0</v>
      </c>
      <c r="F225" s="16">
        <f t="shared" si="72"/>
        <v>0</v>
      </c>
      <c r="G225" s="16">
        <f t="shared" si="3"/>
        <v>0</v>
      </c>
      <c r="H225" s="16">
        <f t="shared" si="4"/>
        <v>1</v>
      </c>
      <c r="I225" s="35" t="s">
        <v>11</v>
      </c>
      <c r="J225" s="16">
        <f t="shared" si="5"/>
        <v>0</v>
      </c>
      <c r="K225" s="16">
        <f t="shared" si="6"/>
        <v>0</v>
      </c>
      <c r="L225" s="16">
        <f t="shared" si="7"/>
        <v>1</v>
      </c>
      <c r="M225" s="16">
        <f t="shared" si="8"/>
        <v>0</v>
      </c>
      <c r="N225" s="16">
        <f t="shared" si="9"/>
        <v>0</v>
      </c>
      <c r="O225" s="36">
        <v>10000.0</v>
      </c>
      <c r="P225" s="21">
        <f t="shared" si="10"/>
        <v>1</v>
      </c>
      <c r="Q225" s="21">
        <f t="shared" si="11"/>
        <v>0</v>
      </c>
      <c r="R225" s="21">
        <f t="shared" si="12"/>
        <v>0</v>
      </c>
      <c r="S225" s="21">
        <f t="shared" si="13"/>
        <v>0</v>
      </c>
      <c r="T225" s="37" t="s">
        <v>127</v>
      </c>
      <c r="U225" s="21">
        <f t="shared" si="14"/>
        <v>1</v>
      </c>
      <c r="V225" s="37">
        <v>0.0</v>
      </c>
      <c r="W225" s="37">
        <v>0.0</v>
      </c>
      <c r="X225" s="37">
        <v>0.0</v>
      </c>
      <c r="Y225" s="36" t="s">
        <v>189</v>
      </c>
      <c r="Z225" s="21">
        <f t="shared" si="15"/>
        <v>0</v>
      </c>
      <c r="AA225" s="21">
        <f t="shared" si="16"/>
        <v>0</v>
      </c>
      <c r="AB225" s="21">
        <f t="shared" si="17"/>
        <v>0</v>
      </c>
      <c r="AC225" s="21">
        <f t="shared" si="18"/>
        <v>0</v>
      </c>
      <c r="AD225" s="21">
        <f t="shared" si="19"/>
        <v>1</v>
      </c>
      <c r="AE225" s="36" t="s">
        <v>31</v>
      </c>
      <c r="AF225" s="21">
        <f t="shared" si="20"/>
        <v>1</v>
      </c>
      <c r="AG225" s="21">
        <f t="shared" si="21"/>
        <v>0</v>
      </c>
      <c r="AH225" s="21">
        <f t="shared" si="22"/>
        <v>0</v>
      </c>
      <c r="AI225" s="21">
        <f t="shared" si="23"/>
        <v>0</v>
      </c>
      <c r="AJ225" s="27" t="s">
        <v>128</v>
      </c>
      <c r="AK225" s="21">
        <f t="shared" si="24"/>
        <v>1</v>
      </c>
      <c r="AL225" s="21">
        <f t="shared" si="25"/>
        <v>0</v>
      </c>
      <c r="AM225" s="21">
        <f t="shared" si="26"/>
        <v>0</v>
      </c>
      <c r="AN225" s="21">
        <f t="shared" si="27"/>
        <v>0</v>
      </c>
      <c r="AO225" s="27" t="s">
        <v>37</v>
      </c>
      <c r="AP225" s="21">
        <f t="shared" si="28"/>
        <v>1</v>
      </c>
      <c r="AQ225" s="21">
        <f t="shared" si="29"/>
        <v>0</v>
      </c>
      <c r="AR225" s="21">
        <f t="shared" si="30"/>
        <v>0</v>
      </c>
      <c r="AS225" s="21">
        <f t="shared" si="31"/>
        <v>0</v>
      </c>
      <c r="AT225" s="21">
        <f t="shared" si="32"/>
        <v>0</v>
      </c>
      <c r="AU225" s="21">
        <f t="shared" si="73"/>
        <v>0</v>
      </c>
      <c r="AV225" s="27" t="s">
        <v>44</v>
      </c>
      <c r="AW225" s="21">
        <f t="shared" si="33"/>
        <v>0</v>
      </c>
      <c r="AX225" s="21">
        <f t="shared" si="34"/>
        <v>1</v>
      </c>
      <c r="AY225" s="21">
        <f t="shared" si="35"/>
        <v>0</v>
      </c>
      <c r="AZ225" s="21">
        <f t="shared" si="36"/>
        <v>0</v>
      </c>
      <c r="BA225" s="38" t="s">
        <v>37</v>
      </c>
      <c r="BB225" s="21">
        <f t="shared" si="37"/>
        <v>0</v>
      </c>
      <c r="BC225" s="21">
        <f t="shared" si="38"/>
        <v>1</v>
      </c>
      <c r="BD225" s="21">
        <f t="shared" si="39"/>
        <v>0</v>
      </c>
      <c r="BE225" s="21">
        <f t="shared" si="40"/>
        <v>0</v>
      </c>
      <c r="BF225" s="27" t="s">
        <v>138</v>
      </c>
      <c r="BG225" s="21">
        <f t="shared" si="41"/>
        <v>0</v>
      </c>
      <c r="BH225" s="21">
        <f t="shared" si="42"/>
        <v>0</v>
      </c>
      <c r="BI225" s="21">
        <f t="shared" si="43"/>
        <v>1</v>
      </c>
      <c r="BJ225" s="29">
        <v>1500.0</v>
      </c>
      <c r="BK225" s="21">
        <f t="shared" si="44"/>
        <v>0</v>
      </c>
      <c r="BL225" s="21">
        <f t="shared" si="45"/>
        <v>1</v>
      </c>
      <c r="BM225" s="21">
        <f t="shared" si="46"/>
        <v>0</v>
      </c>
      <c r="BN225" s="29" t="s">
        <v>156</v>
      </c>
      <c r="BO225" s="21">
        <f t="shared" si="47"/>
        <v>0</v>
      </c>
      <c r="BP225" s="21">
        <f t="shared" si="48"/>
        <v>0</v>
      </c>
      <c r="BQ225" s="21">
        <f t="shared" si="49"/>
        <v>0</v>
      </c>
      <c r="BR225" s="21">
        <f t="shared" si="50"/>
        <v>1</v>
      </c>
      <c r="BS225" s="21">
        <f t="shared" si="51"/>
        <v>0</v>
      </c>
      <c r="BT225" s="29">
        <v>0.0</v>
      </c>
      <c r="BU225" s="29">
        <v>0.0</v>
      </c>
      <c r="BV225" s="29">
        <v>0.0</v>
      </c>
      <c r="BW225" s="29">
        <v>0.0</v>
      </c>
      <c r="BX225" s="29">
        <v>0.0</v>
      </c>
      <c r="BY225" s="29">
        <v>1.0</v>
      </c>
      <c r="BZ225" s="29">
        <v>0.0</v>
      </c>
      <c r="CA225" s="29">
        <v>0.0</v>
      </c>
      <c r="CB225" s="29">
        <v>1.0</v>
      </c>
      <c r="CC225" s="27" t="s">
        <v>133</v>
      </c>
      <c r="CD225" s="21">
        <f t="shared" si="52"/>
        <v>0</v>
      </c>
      <c r="CE225" s="21">
        <f t="shared" si="53"/>
        <v>1</v>
      </c>
      <c r="CF225" s="21">
        <f t="shared" si="54"/>
        <v>0</v>
      </c>
      <c r="CG225" s="21">
        <f t="shared" si="55"/>
        <v>0</v>
      </c>
      <c r="CH225" s="21">
        <f t="shared" si="56"/>
        <v>0</v>
      </c>
      <c r="CI225" s="27" t="s">
        <v>157</v>
      </c>
      <c r="CJ225" s="21">
        <f t="shared" si="57"/>
        <v>0</v>
      </c>
      <c r="CK225" s="21">
        <f t="shared" si="58"/>
        <v>1</v>
      </c>
      <c r="CL225" s="21">
        <f t="shared" si="59"/>
        <v>0</v>
      </c>
      <c r="CM225" s="21">
        <f t="shared" si="60"/>
        <v>0</v>
      </c>
      <c r="CN225" s="27" t="s">
        <v>135</v>
      </c>
      <c r="CO225" s="21">
        <f t="shared" si="61"/>
        <v>1</v>
      </c>
      <c r="CP225" s="21">
        <f t="shared" si="62"/>
        <v>0</v>
      </c>
      <c r="CQ225" s="21">
        <f t="shared" si="63"/>
        <v>0</v>
      </c>
      <c r="CR225" s="21">
        <f t="shared" si="64"/>
        <v>0</v>
      </c>
      <c r="CS225" s="21">
        <f t="shared" si="65"/>
        <v>0</v>
      </c>
      <c r="CT225" s="27" t="s">
        <v>139</v>
      </c>
      <c r="CU225" s="27" t="s">
        <v>136</v>
      </c>
      <c r="CV225" s="27" t="s">
        <v>139</v>
      </c>
      <c r="CW225" s="27" t="s">
        <v>136</v>
      </c>
      <c r="CX225" s="16">
        <f t="shared" si="66"/>
        <v>12</v>
      </c>
      <c r="CY225" s="29">
        <v>4.0</v>
      </c>
      <c r="CZ225" s="41" t="s">
        <v>136</v>
      </c>
      <c r="DA225" s="41" t="s">
        <v>139</v>
      </c>
      <c r="DB225" s="41" t="s">
        <v>136</v>
      </c>
      <c r="DC225" s="27" t="s">
        <v>139</v>
      </c>
      <c r="DD225" s="16">
        <f t="shared" si="67"/>
        <v>16</v>
      </c>
      <c r="DE225" s="27" t="s">
        <v>138</v>
      </c>
      <c r="DF225" s="27" t="s">
        <v>136</v>
      </c>
      <c r="DG225" s="27" t="s">
        <v>137</v>
      </c>
      <c r="DH225" s="27">
        <v>4.0</v>
      </c>
      <c r="DI225" s="27" t="s">
        <v>140</v>
      </c>
      <c r="DJ225" s="27" t="s">
        <v>139</v>
      </c>
      <c r="DK225" s="16">
        <f t="shared" si="68"/>
        <v>19</v>
      </c>
      <c r="DL225" s="27" t="s">
        <v>138</v>
      </c>
      <c r="DM225" s="27" t="s">
        <v>138</v>
      </c>
      <c r="DN225" s="27" t="s">
        <v>138</v>
      </c>
      <c r="DO225" s="27" t="s">
        <v>136</v>
      </c>
      <c r="DP225" s="27" t="s">
        <v>136</v>
      </c>
      <c r="DQ225" s="16">
        <f t="shared" si="69"/>
        <v>23</v>
      </c>
      <c r="DR225" s="27" t="s">
        <v>139</v>
      </c>
      <c r="DS225" s="29">
        <v>3.0</v>
      </c>
      <c r="DT225" s="29">
        <v>2.0</v>
      </c>
      <c r="DU225" s="27" t="s">
        <v>137</v>
      </c>
      <c r="DV225" s="29">
        <v>1.0</v>
      </c>
      <c r="DW225" s="25">
        <f t="shared" si="70"/>
        <v>11</v>
      </c>
      <c r="DX225" s="27" t="s">
        <v>136</v>
      </c>
      <c r="DY225" s="27" t="s">
        <v>138</v>
      </c>
      <c r="DZ225" s="27" t="s">
        <v>137</v>
      </c>
      <c r="EA225" s="27" t="s">
        <v>138</v>
      </c>
      <c r="EB225" s="27" t="s">
        <v>136</v>
      </c>
      <c r="EC225" s="21">
        <f t="shared" si="89"/>
        <v>21</v>
      </c>
      <c r="ED225" s="16">
        <f t="shared" si="71"/>
        <v>102</v>
      </c>
    </row>
    <row r="226" ht="15.75" customHeight="1">
      <c r="A226" s="36" t="s">
        <v>125</v>
      </c>
      <c r="B226" s="16">
        <f t="shared" si="1"/>
        <v>1</v>
      </c>
      <c r="C226" s="17" t="s">
        <v>37</v>
      </c>
      <c r="D226" s="37">
        <v>64.0</v>
      </c>
      <c r="E226" s="16">
        <f t="shared" si="2"/>
        <v>0</v>
      </c>
      <c r="F226" s="16">
        <f t="shared" si="72"/>
        <v>0</v>
      </c>
      <c r="G226" s="16">
        <f t="shared" si="3"/>
        <v>0</v>
      </c>
      <c r="H226" s="16">
        <f t="shared" si="4"/>
        <v>1</v>
      </c>
      <c r="I226" s="35" t="s">
        <v>11</v>
      </c>
      <c r="J226" s="16">
        <f t="shared" si="5"/>
        <v>0</v>
      </c>
      <c r="K226" s="16">
        <f t="shared" si="6"/>
        <v>0</v>
      </c>
      <c r="L226" s="16">
        <f t="shared" si="7"/>
        <v>1</v>
      </c>
      <c r="M226" s="16">
        <f t="shared" si="8"/>
        <v>0</v>
      </c>
      <c r="N226" s="16">
        <f t="shared" si="9"/>
        <v>0</v>
      </c>
      <c r="O226" s="36">
        <v>10000.0</v>
      </c>
      <c r="P226" s="21">
        <f t="shared" si="10"/>
        <v>1</v>
      </c>
      <c r="Q226" s="21">
        <f t="shared" si="11"/>
        <v>0</v>
      </c>
      <c r="R226" s="21">
        <f t="shared" si="12"/>
        <v>0</v>
      </c>
      <c r="S226" s="21">
        <f t="shared" si="13"/>
        <v>0</v>
      </c>
      <c r="T226" s="37" t="s">
        <v>127</v>
      </c>
      <c r="U226" s="21">
        <f t="shared" si="14"/>
        <v>1</v>
      </c>
      <c r="V226" s="37">
        <v>0.0</v>
      </c>
      <c r="W226" s="37">
        <v>0.0</v>
      </c>
      <c r="X226" s="37">
        <v>0.0</v>
      </c>
      <c r="Y226" s="36" t="s">
        <v>189</v>
      </c>
      <c r="Z226" s="21">
        <f t="shared" si="15"/>
        <v>0</v>
      </c>
      <c r="AA226" s="21">
        <f t="shared" si="16"/>
        <v>0</v>
      </c>
      <c r="AB226" s="21">
        <f t="shared" si="17"/>
        <v>0</v>
      </c>
      <c r="AC226" s="21">
        <f t="shared" si="18"/>
        <v>0</v>
      </c>
      <c r="AD226" s="21">
        <f t="shared" si="19"/>
        <v>1</v>
      </c>
      <c r="AE226" s="36" t="s">
        <v>180</v>
      </c>
      <c r="AF226" s="21">
        <f t="shared" si="20"/>
        <v>0</v>
      </c>
      <c r="AG226" s="21">
        <f t="shared" si="21"/>
        <v>0</v>
      </c>
      <c r="AH226" s="21">
        <f t="shared" si="22"/>
        <v>1</v>
      </c>
      <c r="AI226" s="21">
        <f t="shared" si="23"/>
        <v>0</v>
      </c>
      <c r="AJ226" s="27" t="s">
        <v>129</v>
      </c>
      <c r="AK226" s="21">
        <f t="shared" si="24"/>
        <v>0</v>
      </c>
      <c r="AL226" s="21">
        <f t="shared" si="25"/>
        <v>1</v>
      </c>
      <c r="AM226" s="21">
        <f t="shared" si="26"/>
        <v>0</v>
      </c>
      <c r="AN226" s="21">
        <f t="shared" si="27"/>
        <v>0</v>
      </c>
      <c r="AO226" s="27" t="s">
        <v>37</v>
      </c>
      <c r="AP226" s="21">
        <f t="shared" si="28"/>
        <v>1</v>
      </c>
      <c r="AQ226" s="21">
        <f t="shared" si="29"/>
        <v>0</v>
      </c>
      <c r="AR226" s="21">
        <f t="shared" si="30"/>
        <v>0</v>
      </c>
      <c r="AS226" s="21">
        <f t="shared" si="31"/>
        <v>0</v>
      </c>
      <c r="AT226" s="21">
        <f t="shared" si="32"/>
        <v>0</v>
      </c>
      <c r="AU226" s="21">
        <f t="shared" si="73"/>
        <v>0</v>
      </c>
      <c r="AV226" s="27" t="s">
        <v>44</v>
      </c>
      <c r="AW226" s="21">
        <f t="shared" si="33"/>
        <v>0</v>
      </c>
      <c r="AX226" s="21">
        <f t="shared" si="34"/>
        <v>1</v>
      </c>
      <c r="AY226" s="21">
        <f t="shared" si="35"/>
        <v>0</v>
      </c>
      <c r="AZ226" s="21">
        <f t="shared" si="36"/>
        <v>0</v>
      </c>
      <c r="BA226" s="38" t="s">
        <v>190</v>
      </c>
      <c r="BB226" s="21">
        <f t="shared" si="37"/>
        <v>0</v>
      </c>
      <c r="BC226" s="21">
        <f t="shared" si="38"/>
        <v>0</v>
      </c>
      <c r="BD226" s="21">
        <f t="shared" si="39"/>
        <v>0</v>
      </c>
      <c r="BE226" s="21">
        <f t="shared" si="40"/>
        <v>1</v>
      </c>
      <c r="BF226" s="27" t="s">
        <v>138</v>
      </c>
      <c r="BG226" s="21">
        <f t="shared" si="41"/>
        <v>0</v>
      </c>
      <c r="BH226" s="21">
        <f t="shared" si="42"/>
        <v>0</v>
      </c>
      <c r="BI226" s="21">
        <f t="shared" si="43"/>
        <v>1</v>
      </c>
      <c r="BJ226" s="29">
        <v>1500.0</v>
      </c>
      <c r="BK226" s="21">
        <f t="shared" si="44"/>
        <v>0</v>
      </c>
      <c r="BL226" s="21">
        <f t="shared" si="45"/>
        <v>1</v>
      </c>
      <c r="BM226" s="21">
        <f t="shared" si="46"/>
        <v>0</v>
      </c>
      <c r="BN226" s="29" t="s">
        <v>132</v>
      </c>
      <c r="BO226" s="21">
        <f t="shared" si="47"/>
        <v>0</v>
      </c>
      <c r="BP226" s="21">
        <f t="shared" si="48"/>
        <v>0</v>
      </c>
      <c r="BQ226" s="21">
        <f t="shared" si="49"/>
        <v>1</v>
      </c>
      <c r="BR226" s="21">
        <f t="shared" si="50"/>
        <v>0</v>
      </c>
      <c r="BS226" s="21">
        <f t="shared" si="51"/>
        <v>0</v>
      </c>
      <c r="BT226" s="29">
        <v>0.0</v>
      </c>
      <c r="BU226" s="29">
        <v>0.0</v>
      </c>
      <c r="BV226" s="29">
        <v>0.0</v>
      </c>
      <c r="BW226" s="29">
        <v>1.0</v>
      </c>
      <c r="BX226" s="29">
        <v>1.0</v>
      </c>
      <c r="BY226" s="29">
        <v>1.0</v>
      </c>
      <c r="BZ226" s="29">
        <v>1.0</v>
      </c>
      <c r="CA226" s="29">
        <v>0.0</v>
      </c>
      <c r="CB226" s="29">
        <v>1.0</v>
      </c>
      <c r="CC226" s="27" t="s">
        <v>164</v>
      </c>
      <c r="CD226" s="21">
        <f t="shared" si="52"/>
        <v>0</v>
      </c>
      <c r="CE226" s="21">
        <f t="shared" si="53"/>
        <v>0</v>
      </c>
      <c r="CF226" s="21">
        <f t="shared" si="54"/>
        <v>1</v>
      </c>
      <c r="CG226" s="21">
        <f t="shared" si="55"/>
        <v>0</v>
      </c>
      <c r="CH226" s="21">
        <f t="shared" si="56"/>
        <v>0</v>
      </c>
      <c r="CI226" s="27" t="s">
        <v>165</v>
      </c>
      <c r="CJ226" s="21">
        <f t="shared" si="57"/>
        <v>0</v>
      </c>
      <c r="CK226" s="21">
        <f t="shared" si="58"/>
        <v>0</v>
      </c>
      <c r="CL226" s="21">
        <f t="shared" si="59"/>
        <v>0</v>
      </c>
      <c r="CM226" s="21">
        <f t="shared" si="60"/>
        <v>1</v>
      </c>
      <c r="CN226" s="27" t="s">
        <v>135</v>
      </c>
      <c r="CO226" s="21">
        <f t="shared" si="61"/>
        <v>1</v>
      </c>
      <c r="CP226" s="21">
        <f t="shared" si="62"/>
        <v>0</v>
      </c>
      <c r="CQ226" s="21">
        <f t="shared" si="63"/>
        <v>0</v>
      </c>
      <c r="CR226" s="21">
        <f t="shared" si="64"/>
        <v>0</v>
      </c>
      <c r="CS226" s="21">
        <f t="shared" si="65"/>
        <v>0</v>
      </c>
      <c r="CT226" s="27" t="s">
        <v>136</v>
      </c>
      <c r="CU226" s="27" t="s">
        <v>139</v>
      </c>
      <c r="CV226" s="27" t="s">
        <v>136</v>
      </c>
      <c r="CW226" s="27" t="s">
        <v>140</v>
      </c>
      <c r="CX226" s="16">
        <f t="shared" si="66"/>
        <v>11</v>
      </c>
      <c r="CY226" s="27" t="s">
        <v>136</v>
      </c>
      <c r="CZ226" s="41" t="s">
        <v>139</v>
      </c>
      <c r="DA226" s="41" t="s">
        <v>136</v>
      </c>
      <c r="DB226" s="31">
        <v>5.0</v>
      </c>
      <c r="DC226" s="27">
        <v>5.0</v>
      </c>
      <c r="DD226" s="16">
        <f t="shared" si="67"/>
        <v>20</v>
      </c>
      <c r="DE226" s="29">
        <v>5.0</v>
      </c>
      <c r="DF226" s="27" t="s">
        <v>139</v>
      </c>
      <c r="DG226" s="27" t="s">
        <v>137</v>
      </c>
      <c r="DH226" s="27" t="s">
        <v>139</v>
      </c>
      <c r="DI226" s="27" t="s">
        <v>140</v>
      </c>
      <c r="DJ226" s="27" t="s">
        <v>138</v>
      </c>
      <c r="DK226" s="16">
        <f t="shared" si="68"/>
        <v>18</v>
      </c>
      <c r="DL226" s="27" t="s">
        <v>138</v>
      </c>
      <c r="DM226" s="27" t="s">
        <v>136</v>
      </c>
      <c r="DN226" s="27" t="s">
        <v>136</v>
      </c>
      <c r="DO226" s="27" t="s">
        <v>139</v>
      </c>
      <c r="DP226" s="27" t="s">
        <v>140</v>
      </c>
      <c r="DQ226" s="16">
        <f t="shared" si="69"/>
        <v>16</v>
      </c>
      <c r="DR226" s="29">
        <v>2.0</v>
      </c>
      <c r="DS226" s="29">
        <v>1.0</v>
      </c>
      <c r="DT226" s="27" t="s">
        <v>136</v>
      </c>
      <c r="DU226" s="29">
        <v>2.0</v>
      </c>
      <c r="DV226" s="29">
        <v>3.0</v>
      </c>
      <c r="DW226" s="25">
        <f t="shared" si="70"/>
        <v>12</v>
      </c>
      <c r="DX226" s="27" t="s">
        <v>138</v>
      </c>
      <c r="DY226" s="27" t="s">
        <v>139</v>
      </c>
      <c r="DZ226" s="27" t="s">
        <v>139</v>
      </c>
      <c r="EA226" s="27" t="s">
        <v>139</v>
      </c>
      <c r="EB226" s="27" t="s">
        <v>140</v>
      </c>
      <c r="EC226" s="21">
        <f t="shared" si="89"/>
        <v>12</v>
      </c>
      <c r="ED226" s="16">
        <f t="shared" si="71"/>
        <v>89</v>
      </c>
    </row>
    <row r="227" ht="15.75" customHeight="1">
      <c r="A227" s="36" t="s">
        <v>125</v>
      </c>
      <c r="B227" s="16">
        <f t="shared" si="1"/>
        <v>1</v>
      </c>
      <c r="C227" s="17" t="s">
        <v>37</v>
      </c>
      <c r="D227" s="37">
        <v>72.0</v>
      </c>
      <c r="E227" s="16">
        <f t="shared" si="2"/>
        <v>0</v>
      </c>
      <c r="F227" s="16">
        <f t="shared" si="72"/>
        <v>0</v>
      </c>
      <c r="G227" s="16">
        <f t="shared" si="3"/>
        <v>0</v>
      </c>
      <c r="H227" s="16">
        <f t="shared" si="4"/>
        <v>1</v>
      </c>
      <c r="I227" s="35" t="s">
        <v>11</v>
      </c>
      <c r="J227" s="16">
        <f t="shared" si="5"/>
        <v>0</v>
      </c>
      <c r="K227" s="16">
        <f t="shared" si="6"/>
        <v>0</v>
      </c>
      <c r="L227" s="16">
        <f t="shared" si="7"/>
        <v>1</v>
      </c>
      <c r="M227" s="16">
        <f t="shared" si="8"/>
        <v>0</v>
      </c>
      <c r="N227" s="16">
        <f t="shared" si="9"/>
        <v>0</v>
      </c>
      <c r="O227" s="36">
        <v>10000.0</v>
      </c>
      <c r="P227" s="21">
        <f t="shared" si="10"/>
        <v>1</v>
      </c>
      <c r="Q227" s="21">
        <f t="shared" si="11"/>
        <v>0</v>
      </c>
      <c r="R227" s="21">
        <f t="shared" si="12"/>
        <v>0</v>
      </c>
      <c r="S227" s="21">
        <f t="shared" si="13"/>
        <v>0</v>
      </c>
      <c r="T227" s="37" t="s">
        <v>127</v>
      </c>
      <c r="U227" s="21">
        <f t="shared" si="14"/>
        <v>1</v>
      </c>
      <c r="V227" s="37">
        <v>0.0</v>
      </c>
      <c r="W227" s="37">
        <v>0.0</v>
      </c>
      <c r="X227" s="37">
        <v>0.0</v>
      </c>
      <c r="Y227" s="36" t="s">
        <v>189</v>
      </c>
      <c r="Z227" s="21">
        <f t="shared" si="15"/>
        <v>0</v>
      </c>
      <c r="AA227" s="21">
        <f t="shared" si="16"/>
        <v>0</v>
      </c>
      <c r="AB227" s="21">
        <f t="shared" si="17"/>
        <v>0</v>
      </c>
      <c r="AC227" s="21">
        <f t="shared" si="18"/>
        <v>0</v>
      </c>
      <c r="AD227" s="21">
        <f t="shared" si="19"/>
        <v>1</v>
      </c>
      <c r="AE227" s="36" t="s">
        <v>31</v>
      </c>
      <c r="AF227" s="21">
        <f t="shared" si="20"/>
        <v>1</v>
      </c>
      <c r="AG227" s="21">
        <f t="shared" si="21"/>
        <v>0</v>
      </c>
      <c r="AH227" s="21">
        <f t="shared" si="22"/>
        <v>0</v>
      </c>
      <c r="AI227" s="21">
        <f t="shared" si="23"/>
        <v>0</v>
      </c>
      <c r="AJ227" s="27" t="s">
        <v>162</v>
      </c>
      <c r="AK227" s="21">
        <f t="shared" si="24"/>
        <v>0</v>
      </c>
      <c r="AL227" s="21">
        <f t="shared" si="25"/>
        <v>0</v>
      </c>
      <c r="AM227" s="21">
        <f t="shared" si="26"/>
        <v>0</v>
      </c>
      <c r="AN227" s="21">
        <f t="shared" si="27"/>
        <v>1</v>
      </c>
      <c r="AO227" s="27" t="s">
        <v>37</v>
      </c>
      <c r="AP227" s="21">
        <f t="shared" si="28"/>
        <v>1</v>
      </c>
      <c r="AQ227" s="21">
        <f t="shared" si="29"/>
        <v>0</v>
      </c>
      <c r="AR227" s="21">
        <f t="shared" si="30"/>
        <v>0</v>
      </c>
      <c r="AS227" s="21">
        <f t="shared" si="31"/>
        <v>0</v>
      </c>
      <c r="AT227" s="21">
        <f t="shared" si="32"/>
        <v>0</v>
      </c>
      <c r="AU227" s="21">
        <f t="shared" si="73"/>
        <v>0</v>
      </c>
      <c r="AV227" s="27" t="s">
        <v>130</v>
      </c>
      <c r="AW227" s="21">
        <f t="shared" si="33"/>
        <v>1</v>
      </c>
      <c r="AX227" s="21">
        <f t="shared" si="34"/>
        <v>0</v>
      </c>
      <c r="AY227" s="21">
        <f t="shared" si="35"/>
        <v>0</v>
      </c>
      <c r="AZ227" s="21">
        <f t="shared" si="36"/>
        <v>0</v>
      </c>
      <c r="BA227" s="38" t="s">
        <v>182</v>
      </c>
      <c r="BB227" s="21">
        <f t="shared" si="37"/>
        <v>0</v>
      </c>
      <c r="BC227" s="21">
        <f t="shared" si="38"/>
        <v>0</v>
      </c>
      <c r="BD227" s="21">
        <f t="shared" si="39"/>
        <v>1</v>
      </c>
      <c r="BE227" s="21">
        <f t="shared" si="40"/>
        <v>0</v>
      </c>
      <c r="BF227" s="27" t="s">
        <v>137</v>
      </c>
      <c r="BG227" s="21">
        <f t="shared" si="41"/>
        <v>0</v>
      </c>
      <c r="BH227" s="21">
        <f t="shared" si="42"/>
        <v>0</v>
      </c>
      <c r="BI227" s="21">
        <f t="shared" si="43"/>
        <v>1</v>
      </c>
      <c r="BJ227" s="27" t="s">
        <v>167</v>
      </c>
      <c r="BK227" s="21">
        <f t="shared" si="44"/>
        <v>0</v>
      </c>
      <c r="BL227" s="21">
        <f t="shared" si="45"/>
        <v>0</v>
      </c>
      <c r="BM227" s="21">
        <f t="shared" si="46"/>
        <v>1</v>
      </c>
      <c r="BN227" s="29" t="s">
        <v>59</v>
      </c>
      <c r="BO227" s="21">
        <f t="shared" si="47"/>
        <v>1</v>
      </c>
      <c r="BP227" s="21">
        <f t="shared" si="48"/>
        <v>0</v>
      </c>
      <c r="BQ227" s="21">
        <f t="shared" si="49"/>
        <v>0</v>
      </c>
      <c r="BR227" s="21">
        <f t="shared" si="50"/>
        <v>0</v>
      </c>
      <c r="BS227" s="21">
        <f t="shared" si="51"/>
        <v>0</v>
      </c>
      <c r="BT227" s="29">
        <v>0.0</v>
      </c>
      <c r="BU227" s="29">
        <v>0.0</v>
      </c>
      <c r="BV227" s="29">
        <v>1.0</v>
      </c>
      <c r="BW227" s="29">
        <v>0.0</v>
      </c>
      <c r="BX227" s="29">
        <v>0.0</v>
      </c>
      <c r="BY227" s="29">
        <v>0.0</v>
      </c>
      <c r="BZ227" s="29">
        <v>0.0</v>
      </c>
      <c r="CA227" s="29">
        <v>0.0</v>
      </c>
      <c r="CB227" s="29">
        <v>1.0</v>
      </c>
      <c r="CC227" s="27" t="s">
        <v>168</v>
      </c>
      <c r="CD227" s="21">
        <f t="shared" si="52"/>
        <v>1</v>
      </c>
      <c r="CE227" s="21">
        <f t="shared" si="53"/>
        <v>0</v>
      </c>
      <c r="CF227" s="21">
        <f t="shared" si="54"/>
        <v>0</v>
      </c>
      <c r="CG227" s="21">
        <f t="shared" si="55"/>
        <v>0</v>
      </c>
      <c r="CH227" s="21">
        <f t="shared" si="56"/>
        <v>0</v>
      </c>
      <c r="CI227" s="27" t="s">
        <v>169</v>
      </c>
      <c r="CJ227" s="21">
        <f t="shared" si="57"/>
        <v>0</v>
      </c>
      <c r="CK227" s="21">
        <f t="shared" si="58"/>
        <v>0</v>
      </c>
      <c r="CL227" s="21">
        <f t="shared" si="59"/>
        <v>0</v>
      </c>
      <c r="CM227" s="21">
        <f t="shared" si="60"/>
        <v>1</v>
      </c>
      <c r="CN227" s="27" t="s">
        <v>209</v>
      </c>
      <c r="CO227" s="21">
        <f t="shared" si="61"/>
        <v>0</v>
      </c>
      <c r="CP227" s="21">
        <f t="shared" si="62"/>
        <v>0</v>
      </c>
      <c r="CQ227" s="21">
        <f t="shared" si="63"/>
        <v>0</v>
      </c>
      <c r="CR227" s="21">
        <f t="shared" si="64"/>
        <v>0</v>
      </c>
      <c r="CS227" s="21">
        <f t="shared" si="65"/>
        <v>1</v>
      </c>
      <c r="CT227" s="27" t="s">
        <v>136</v>
      </c>
      <c r="CU227" s="27" t="s">
        <v>136</v>
      </c>
      <c r="CV227" s="27" t="s">
        <v>139</v>
      </c>
      <c r="CW227" s="27" t="s">
        <v>139</v>
      </c>
      <c r="CX227" s="16">
        <f t="shared" si="66"/>
        <v>12</v>
      </c>
      <c r="CY227" s="27" t="s">
        <v>136</v>
      </c>
      <c r="CZ227" s="41" t="s">
        <v>136</v>
      </c>
      <c r="DA227" s="31">
        <v>5.0</v>
      </c>
      <c r="DB227" s="41" t="s">
        <v>139</v>
      </c>
      <c r="DC227" s="27" t="s">
        <v>137</v>
      </c>
      <c r="DD227" s="16">
        <f t="shared" si="67"/>
        <v>18</v>
      </c>
      <c r="DE227" s="27" t="s">
        <v>136</v>
      </c>
      <c r="DF227" s="27" t="s">
        <v>136</v>
      </c>
      <c r="DG227" s="27" t="s">
        <v>139</v>
      </c>
      <c r="DH227" s="27">
        <v>5.0</v>
      </c>
      <c r="DI227" s="27" t="s">
        <v>139</v>
      </c>
      <c r="DJ227" s="27" t="s">
        <v>139</v>
      </c>
      <c r="DK227" s="16">
        <f t="shared" si="68"/>
        <v>19</v>
      </c>
      <c r="DL227" s="27" t="s">
        <v>136</v>
      </c>
      <c r="DM227" s="27" t="s">
        <v>136</v>
      </c>
      <c r="DN227" s="27" t="s">
        <v>138</v>
      </c>
      <c r="DO227" s="27" t="s">
        <v>140</v>
      </c>
      <c r="DP227" s="27" t="s">
        <v>139</v>
      </c>
      <c r="DQ227" s="16">
        <f t="shared" si="69"/>
        <v>16</v>
      </c>
      <c r="DR227" s="29">
        <v>4.0</v>
      </c>
      <c r="DS227" s="27" t="s">
        <v>139</v>
      </c>
      <c r="DT227" s="27" t="s">
        <v>139</v>
      </c>
      <c r="DU227" s="27" t="s">
        <v>140</v>
      </c>
      <c r="DV227" s="27" t="s">
        <v>136</v>
      </c>
      <c r="DW227" s="25">
        <f t="shared" si="70"/>
        <v>13</v>
      </c>
      <c r="DX227" s="27" t="s">
        <v>136</v>
      </c>
      <c r="DY227" s="27" t="s">
        <v>138</v>
      </c>
      <c r="DZ227" s="27" t="s">
        <v>139</v>
      </c>
      <c r="EA227" s="27" t="s">
        <v>138</v>
      </c>
      <c r="EB227" s="27" t="s">
        <v>136</v>
      </c>
      <c r="EC227" s="21">
        <f t="shared" si="89"/>
        <v>20</v>
      </c>
      <c r="ED227" s="16">
        <f t="shared" si="71"/>
        <v>98</v>
      </c>
    </row>
    <row r="228" ht="15.75" customHeight="1">
      <c r="A228" s="36" t="s">
        <v>125</v>
      </c>
      <c r="B228" s="16">
        <f t="shared" si="1"/>
        <v>1</v>
      </c>
      <c r="C228" s="17" t="s">
        <v>37</v>
      </c>
      <c r="D228" s="35">
        <v>45.0</v>
      </c>
      <c r="E228" s="16">
        <f t="shared" si="2"/>
        <v>0</v>
      </c>
      <c r="F228" s="16">
        <f t="shared" si="72"/>
        <v>0</v>
      </c>
      <c r="G228" s="16">
        <f t="shared" si="3"/>
        <v>1</v>
      </c>
      <c r="H228" s="16">
        <f t="shared" si="4"/>
        <v>0</v>
      </c>
      <c r="I228" s="35" t="s">
        <v>12</v>
      </c>
      <c r="J228" s="16">
        <f t="shared" si="5"/>
        <v>0</v>
      </c>
      <c r="K228" s="16">
        <f t="shared" si="6"/>
        <v>0</v>
      </c>
      <c r="L228" s="16">
        <f t="shared" si="7"/>
        <v>0</v>
      </c>
      <c r="M228" s="16">
        <f t="shared" si="8"/>
        <v>1</v>
      </c>
      <c r="N228" s="16">
        <f t="shared" si="9"/>
        <v>0</v>
      </c>
      <c r="O228" s="36">
        <v>20000.0</v>
      </c>
      <c r="P228" s="21">
        <f t="shared" si="10"/>
        <v>0</v>
      </c>
      <c r="Q228" s="21">
        <f t="shared" si="11"/>
        <v>1</v>
      </c>
      <c r="R228" s="21">
        <f t="shared" si="12"/>
        <v>0</v>
      </c>
      <c r="S228" s="21">
        <f t="shared" si="13"/>
        <v>0</v>
      </c>
      <c r="T228" s="37" t="s">
        <v>127</v>
      </c>
      <c r="U228" s="21">
        <f t="shared" si="14"/>
        <v>1</v>
      </c>
      <c r="V228" s="37">
        <v>0.0</v>
      </c>
      <c r="W228" s="37">
        <v>1.0</v>
      </c>
      <c r="X228" s="37">
        <v>0.0</v>
      </c>
      <c r="Y228" s="36" t="s">
        <v>25</v>
      </c>
      <c r="Z228" s="21">
        <f t="shared" si="15"/>
        <v>1</v>
      </c>
      <c r="AA228" s="21">
        <f t="shared" si="16"/>
        <v>0</v>
      </c>
      <c r="AB228" s="21">
        <f t="shared" si="17"/>
        <v>0</v>
      </c>
      <c r="AC228" s="21">
        <f t="shared" si="18"/>
        <v>0</v>
      </c>
      <c r="AD228" s="21">
        <f t="shared" si="19"/>
        <v>0</v>
      </c>
      <c r="AE228" s="36" t="s">
        <v>31</v>
      </c>
      <c r="AF228" s="21">
        <f t="shared" si="20"/>
        <v>1</v>
      </c>
      <c r="AG228" s="21">
        <f t="shared" si="21"/>
        <v>0</v>
      </c>
      <c r="AH228" s="21">
        <f t="shared" si="22"/>
        <v>0</v>
      </c>
      <c r="AI228" s="21">
        <f t="shared" si="23"/>
        <v>0</v>
      </c>
      <c r="AJ228" s="27" t="s">
        <v>128</v>
      </c>
      <c r="AK228" s="21">
        <f t="shared" si="24"/>
        <v>1</v>
      </c>
      <c r="AL228" s="21">
        <f t="shared" si="25"/>
        <v>0</v>
      </c>
      <c r="AM228" s="21">
        <f t="shared" si="26"/>
        <v>0</v>
      </c>
      <c r="AN228" s="21">
        <f t="shared" si="27"/>
        <v>0</v>
      </c>
      <c r="AO228" s="27" t="s">
        <v>37</v>
      </c>
      <c r="AP228" s="21">
        <f t="shared" si="28"/>
        <v>1</v>
      </c>
      <c r="AQ228" s="21">
        <f t="shared" si="29"/>
        <v>0</v>
      </c>
      <c r="AR228" s="21">
        <f t="shared" si="30"/>
        <v>0</v>
      </c>
      <c r="AS228" s="21">
        <f t="shared" si="31"/>
        <v>0</v>
      </c>
      <c r="AT228" s="21">
        <f t="shared" si="32"/>
        <v>0</v>
      </c>
      <c r="AU228" s="21">
        <f t="shared" si="73"/>
        <v>0</v>
      </c>
      <c r="AV228" s="27" t="s">
        <v>44</v>
      </c>
      <c r="AW228" s="21">
        <f t="shared" si="33"/>
        <v>0</v>
      </c>
      <c r="AX228" s="21">
        <f t="shared" si="34"/>
        <v>1</v>
      </c>
      <c r="AY228" s="21">
        <f t="shared" si="35"/>
        <v>0</v>
      </c>
      <c r="AZ228" s="21">
        <f t="shared" si="36"/>
        <v>0</v>
      </c>
      <c r="BA228" s="38" t="s">
        <v>201</v>
      </c>
      <c r="BB228" s="21">
        <f t="shared" si="37"/>
        <v>0</v>
      </c>
      <c r="BC228" s="21">
        <f t="shared" si="38"/>
        <v>0</v>
      </c>
      <c r="BD228" s="21">
        <f t="shared" si="39"/>
        <v>0</v>
      </c>
      <c r="BE228" s="21">
        <f t="shared" si="40"/>
        <v>1</v>
      </c>
      <c r="BF228" s="27" t="s">
        <v>150</v>
      </c>
      <c r="BG228" s="21">
        <f t="shared" si="41"/>
        <v>0</v>
      </c>
      <c r="BH228" s="21">
        <f t="shared" si="42"/>
        <v>0</v>
      </c>
      <c r="BI228" s="21">
        <f t="shared" si="43"/>
        <v>1</v>
      </c>
      <c r="BJ228" s="29">
        <v>800.0</v>
      </c>
      <c r="BK228" s="21">
        <f t="shared" si="44"/>
        <v>1</v>
      </c>
      <c r="BL228" s="21">
        <f t="shared" si="45"/>
        <v>0</v>
      </c>
      <c r="BM228" s="21">
        <f t="shared" si="46"/>
        <v>0</v>
      </c>
      <c r="BN228" s="29" t="s">
        <v>132</v>
      </c>
      <c r="BO228" s="21">
        <f t="shared" si="47"/>
        <v>0</v>
      </c>
      <c r="BP228" s="21">
        <f t="shared" si="48"/>
        <v>0</v>
      </c>
      <c r="BQ228" s="21">
        <f t="shared" si="49"/>
        <v>1</v>
      </c>
      <c r="BR228" s="21">
        <f t="shared" si="50"/>
        <v>0</v>
      </c>
      <c r="BS228" s="21">
        <f t="shared" si="51"/>
        <v>0</v>
      </c>
      <c r="BT228" s="29">
        <v>0.0</v>
      </c>
      <c r="BU228" s="29">
        <v>0.0</v>
      </c>
      <c r="BV228" s="29">
        <v>0.0</v>
      </c>
      <c r="BW228" s="29">
        <v>1.0</v>
      </c>
      <c r="BX228" s="29">
        <v>0.0</v>
      </c>
      <c r="BY228" s="29">
        <v>1.0</v>
      </c>
      <c r="BZ228" s="29">
        <v>1.0</v>
      </c>
      <c r="CA228" s="29">
        <v>0.0</v>
      </c>
      <c r="CB228" s="29">
        <v>1.0</v>
      </c>
      <c r="CC228" s="27" t="s">
        <v>164</v>
      </c>
      <c r="CD228" s="21">
        <f t="shared" si="52"/>
        <v>0</v>
      </c>
      <c r="CE228" s="21">
        <f t="shared" si="53"/>
        <v>0</v>
      </c>
      <c r="CF228" s="21">
        <f t="shared" si="54"/>
        <v>1</v>
      </c>
      <c r="CG228" s="21">
        <f t="shared" si="55"/>
        <v>0</v>
      </c>
      <c r="CH228" s="21">
        <f t="shared" si="56"/>
        <v>0</v>
      </c>
      <c r="CI228" s="27" t="s">
        <v>80</v>
      </c>
      <c r="CJ228" s="21">
        <f t="shared" si="57"/>
        <v>1</v>
      </c>
      <c r="CK228" s="21">
        <f t="shared" si="58"/>
        <v>0</v>
      </c>
      <c r="CL228" s="21">
        <f t="shared" si="59"/>
        <v>0</v>
      </c>
      <c r="CM228" s="21">
        <f t="shared" si="60"/>
        <v>0</v>
      </c>
      <c r="CN228" s="27" t="s">
        <v>209</v>
      </c>
      <c r="CO228" s="21">
        <f t="shared" si="61"/>
        <v>0</v>
      </c>
      <c r="CP228" s="21">
        <f t="shared" si="62"/>
        <v>0</v>
      </c>
      <c r="CQ228" s="21">
        <f t="shared" si="63"/>
        <v>0</v>
      </c>
      <c r="CR228" s="21">
        <f t="shared" si="64"/>
        <v>0</v>
      </c>
      <c r="CS228" s="21">
        <f t="shared" si="65"/>
        <v>1</v>
      </c>
      <c r="CT228" s="27" t="s">
        <v>139</v>
      </c>
      <c r="CU228" s="29">
        <v>3.0</v>
      </c>
      <c r="CV228" s="27" t="s">
        <v>136</v>
      </c>
      <c r="CW228" s="27" t="s">
        <v>139</v>
      </c>
      <c r="CX228" s="16">
        <f t="shared" si="66"/>
        <v>11</v>
      </c>
      <c r="CY228" s="27" t="s">
        <v>139</v>
      </c>
      <c r="CZ228" s="41" t="s">
        <v>138</v>
      </c>
      <c r="DA228" s="41" t="s">
        <v>136</v>
      </c>
      <c r="DB228" s="41" t="s">
        <v>139</v>
      </c>
      <c r="DC228" s="27">
        <v>3.0</v>
      </c>
      <c r="DD228" s="16">
        <f t="shared" si="67"/>
        <v>16</v>
      </c>
      <c r="DE228" s="29">
        <v>2.0</v>
      </c>
      <c r="DF228" s="29">
        <v>4.0</v>
      </c>
      <c r="DG228" s="27" t="s">
        <v>137</v>
      </c>
      <c r="DH228" s="27" t="s">
        <v>139</v>
      </c>
      <c r="DI228" s="27" t="s">
        <v>137</v>
      </c>
      <c r="DJ228" s="27" t="s">
        <v>139</v>
      </c>
      <c r="DK228" s="16">
        <f t="shared" si="68"/>
        <v>16</v>
      </c>
      <c r="DL228" s="27" t="s">
        <v>136</v>
      </c>
      <c r="DM228" s="27" t="s">
        <v>136</v>
      </c>
      <c r="DN228" s="27" t="s">
        <v>139</v>
      </c>
      <c r="DO228" s="36">
        <v>3.0</v>
      </c>
      <c r="DP228" s="27" t="s">
        <v>136</v>
      </c>
      <c r="DQ228" s="16">
        <f t="shared" si="69"/>
        <v>17</v>
      </c>
      <c r="DR228" s="29">
        <v>5.0</v>
      </c>
      <c r="DS228" s="27" t="s">
        <v>140</v>
      </c>
      <c r="DT228" s="29">
        <v>4.0</v>
      </c>
      <c r="DU228" s="27" t="s">
        <v>139</v>
      </c>
      <c r="DV228" s="27" t="s">
        <v>138</v>
      </c>
      <c r="DW228" s="25">
        <f t="shared" si="70"/>
        <v>17</v>
      </c>
      <c r="DX228" s="27" t="s">
        <v>138</v>
      </c>
      <c r="DY228" s="27" t="s">
        <v>136</v>
      </c>
      <c r="DZ228" s="27" t="s">
        <v>139</v>
      </c>
      <c r="EA228" s="27" t="s">
        <v>139</v>
      </c>
      <c r="EB228" s="27" t="s">
        <v>136</v>
      </c>
      <c r="EC228" s="21">
        <f t="shared" si="89"/>
        <v>17</v>
      </c>
      <c r="ED228" s="16">
        <f t="shared" si="71"/>
        <v>94</v>
      </c>
    </row>
    <row r="229" ht="15.75" customHeight="1">
      <c r="A229" s="36" t="s">
        <v>125</v>
      </c>
      <c r="B229" s="16">
        <f t="shared" si="1"/>
        <v>1</v>
      </c>
      <c r="C229" s="17" t="s">
        <v>37</v>
      </c>
      <c r="D229" s="35">
        <v>56.0</v>
      </c>
      <c r="E229" s="16">
        <f t="shared" si="2"/>
        <v>0</v>
      </c>
      <c r="F229" s="16">
        <f t="shared" si="72"/>
        <v>0</v>
      </c>
      <c r="G229" s="16">
        <f t="shared" si="3"/>
        <v>1</v>
      </c>
      <c r="H229" s="16">
        <f t="shared" si="4"/>
        <v>0</v>
      </c>
      <c r="I229" s="35" t="s">
        <v>11</v>
      </c>
      <c r="J229" s="16">
        <f t="shared" si="5"/>
        <v>0</v>
      </c>
      <c r="K229" s="16">
        <f t="shared" si="6"/>
        <v>0</v>
      </c>
      <c r="L229" s="16">
        <f t="shared" si="7"/>
        <v>1</v>
      </c>
      <c r="M229" s="16">
        <f t="shared" si="8"/>
        <v>0</v>
      </c>
      <c r="N229" s="16">
        <f t="shared" si="9"/>
        <v>0</v>
      </c>
      <c r="O229" s="36">
        <v>20000.0</v>
      </c>
      <c r="P229" s="21">
        <f t="shared" si="10"/>
        <v>0</v>
      </c>
      <c r="Q229" s="21">
        <f t="shared" si="11"/>
        <v>1</v>
      </c>
      <c r="R229" s="21">
        <f t="shared" si="12"/>
        <v>0</v>
      </c>
      <c r="S229" s="21">
        <f t="shared" si="13"/>
        <v>0</v>
      </c>
      <c r="T229" s="37" t="s">
        <v>127</v>
      </c>
      <c r="U229" s="21">
        <f t="shared" si="14"/>
        <v>1</v>
      </c>
      <c r="V229" s="37">
        <v>0.0</v>
      </c>
      <c r="W229" s="37">
        <v>0.0</v>
      </c>
      <c r="X229" s="37">
        <v>0.0</v>
      </c>
      <c r="Y229" s="36" t="s">
        <v>25</v>
      </c>
      <c r="Z229" s="21">
        <f t="shared" si="15"/>
        <v>1</v>
      </c>
      <c r="AA229" s="21">
        <f t="shared" si="16"/>
        <v>0</v>
      </c>
      <c r="AB229" s="21">
        <f t="shared" si="17"/>
        <v>0</v>
      </c>
      <c r="AC229" s="21">
        <f t="shared" si="18"/>
        <v>0</v>
      </c>
      <c r="AD229" s="21">
        <f t="shared" si="19"/>
        <v>0</v>
      </c>
      <c r="AE229" s="36" t="s">
        <v>32</v>
      </c>
      <c r="AF229" s="21">
        <f t="shared" si="20"/>
        <v>0</v>
      </c>
      <c r="AG229" s="21">
        <f t="shared" si="21"/>
        <v>1</v>
      </c>
      <c r="AH229" s="21">
        <f t="shared" si="22"/>
        <v>0</v>
      </c>
      <c r="AI229" s="21">
        <f t="shared" si="23"/>
        <v>0</v>
      </c>
      <c r="AJ229" s="27" t="s">
        <v>129</v>
      </c>
      <c r="AK229" s="21">
        <f t="shared" si="24"/>
        <v>0</v>
      </c>
      <c r="AL229" s="21">
        <f t="shared" si="25"/>
        <v>1</v>
      </c>
      <c r="AM229" s="21">
        <f t="shared" si="26"/>
        <v>0</v>
      </c>
      <c r="AN229" s="21">
        <f t="shared" si="27"/>
        <v>0</v>
      </c>
      <c r="AO229" s="27" t="s">
        <v>40</v>
      </c>
      <c r="AP229" s="21">
        <f t="shared" si="28"/>
        <v>0</v>
      </c>
      <c r="AQ229" s="21">
        <f t="shared" si="29"/>
        <v>0</v>
      </c>
      <c r="AR229" s="21">
        <f t="shared" si="30"/>
        <v>0</v>
      </c>
      <c r="AS229" s="21">
        <f t="shared" si="31"/>
        <v>1</v>
      </c>
      <c r="AT229" s="21">
        <f t="shared" si="32"/>
        <v>0</v>
      </c>
      <c r="AU229" s="21">
        <f t="shared" si="73"/>
        <v>1</v>
      </c>
      <c r="AV229" s="27" t="s">
        <v>130</v>
      </c>
      <c r="AW229" s="21">
        <f t="shared" si="33"/>
        <v>1</v>
      </c>
      <c r="AX229" s="21">
        <f t="shared" si="34"/>
        <v>0</v>
      </c>
      <c r="AY229" s="21">
        <f t="shared" si="35"/>
        <v>0</v>
      </c>
      <c r="AZ229" s="21">
        <f t="shared" si="36"/>
        <v>0</v>
      </c>
      <c r="BA229" s="38" t="s">
        <v>186</v>
      </c>
      <c r="BB229" s="21">
        <f t="shared" si="37"/>
        <v>0</v>
      </c>
      <c r="BC229" s="21">
        <f t="shared" si="38"/>
        <v>0</v>
      </c>
      <c r="BD229" s="21">
        <f t="shared" si="39"/>
        <v>0</v>
      </c>
      <c r="BE229" s="21">
        <f t="shared" si="40"/>
        <v>1</v>
      </c>
      <c r="BF229" s="27" t="s">
        <v>136</v>
      </c>
      <c r="BG229" s="21">
        <f t="shared" si="41"/>
        <v>0</v>
      </c>
      <c r="BH229" s="21">
        <f t="shared" si="42"/>
        <v>0</v>
      </c>
      <c r="BI229" s="21">
        <f t="shared" si="43"/>
        <v>1</v>
      </c>
      <c r="BJ229" s="29">
        <v>1500.0</v>
      </c>
      <c r="BK229" s="21">
        <f t="shared" si="44"/>
        <v>0</v>
      </c>
      <c r="BL229" s="21">
        <f t="shared" si="45"/>
        <v>1</v>
      </c>
      <c r="BM229" s="21">
        <f t="shared" si="46"/>
        <v>0</v>
      </c>
      <c r="BN229" s="27" t="s">
        <v>151</v>
      </c>
      <c r="BO229" s="21">
        <f t="shared" si="47"/>
        <v>0</v>
      </c>
      <c r="BP229" s="21">
        <f t="shared" si="48"/>
        <v>1</v>
      </c>
      <c r="BQ229" s="21">
        <f t="shared" si="49"/>
        <v>0</v>
      </c>
      <c r="BR229" s="21">
        <f t="shared" si="50"/>
        <v>0</v>
      </c>
      <c r="BS229" s="21">
        <f t="shared" si="51"/>
        <v>0</v>
      </c>
      <c r="BT229" s="29">
        <v>1.0</v>
      </c>
      <c r="BU229" s="29">
        <v>0.0</v>
      </c>
      <c r="BV229" s="29">
        <v>0.0</v>
      </c>
      <c r="BW229" s="29">
        <v>0.0</v>
      </c>
      <c r="BX229" s="29">
        <v>0.0</v>
      </c>
      <c r="BY229" s="29">
        <v>1.0</v>
      </c>
      <c r="BZ229" s="29">
        <v>0.0</v>
      </c>
      <c r="CA229" s="29">
        <v>0.0</v>
      </c>
      <c r="CB229" s="29">
        <v>1.0</v>
      </c>
      <c r="CC229" s="27" t="s">
        <v>168</v>
      </c>
      <c r="CD229" s="21">
        <f t="shared" si="52"/>
        <v>1</v>
      </c>
      <c r="CE229" s="21">
        <f t="shared" si="53"/>
        <v>0</v>
      </c>
      <c r="CF229" s="21">
        <f t="shared" si="54"/>
        <v>0</v>
      </c>
      <c r="CG229" s="21">
        <f t="shared" si="55"/>
        <v>0</v>
      </c>
      <c r="CH229" s="21">
        <f t="shared" si="56"/>
        <v>0</v>
      </c>
      <c r="CI229" s="27" t="s">
        <v>157</v>
      </c>
      <c r="CJ229" s="21">
        <f t="shared" si="57"/>
        <v>0</v>
      </c>
      <c r="CK229" s="21">
        <f t="shared" si="58"/>
        <v>1</v>
      </c>
      <c r="CL229" s="21">
        <f t="shared" si="59"/>
        <v>0</v>
      </c>
      <c r="CM229" s="21">
        <f t="shared" si="60"/>
        <v>0</v>
      </c>
      <c r="CN229" s="27" t="s">
        <v>173</v>
      </c>
      <c r="CO229" s="21">
        <f t="shared" si="61"/>
        <v>0</v>
      </c>
      <c r="CP229" s="21">
        <f t="shared" si="62"/>
        <v>0</v>
      </c>
      <c r="CQ229" s="21">
        <f t="shared" si="63"/>
        <v>1</v>
      </c>
      <c r="CR229" s="21">
        <f t="shared" si="64"/>
        <v>0</v>
      </c>
      <c r="CS229" s="21">
        <f t="shared" si="65"/>
        <v>0</v>
      </c>
      <c r="CT229" s="27" t="s">
        <v>136</v>
      </c>
      <c r="CU229" s="29">
        <v>3.0</v>
      </c>
      <c r="CV229" s="27" t="s">
        <v>138</v>
      </c>
      <c r="CW229" s="27" t="s">
        <v>139</v>
      </c>
      <c r="CX229" s="16">
        <f t="shared" si="66"/>
        <v>14</v>
      </c>
      <c r="CY229" s="29">
        <v>2.0</v>
      </c>
      <c r="CZ229" s="41" t="s">
        <v>139</v>
      </c>
      <c r="DA229" s="31">
        <v>4.0</v>
      </c>
      <c r="DB229" s="41" t="s">
        <v>139</v>
      </c>
      <c r="DC229" s="27" t="s">
        <v>139</v>
      </c>
      <c r="DD229" s="16">
        <f t="shared" si="67"/>
        <v>12</v>
      </c>
      <c r="DE229" s="29">
        <v>2.0</v>
      </c>
      <c r="DF229" s="27" t="s">
        <v>136</v>
      </c>
      <c r="DG229" s="27" t="s">
        <v>136</v>
      </c>
      <c r="DH229" s="27">
        <v>4.0</v>
      </c>
      <c r="DI229" s="29">
        <v>1.0</v>
      </c>
      <c r="DJ229" s="29">
        <v>2.0</v>
      </c>
      <c r="DK229" s="16">
        <f t="shared" si="68"/>
        <v>17</v>
      </c>
      <c r="DL229" s="27" t="s">
        <v>136</v>
      </c>
      <c r="DM229" s="27" t="s">
        <v>138</v>
      </c>
      <c r="DN229" s="27" t="s">
        <v>136</v>
      </c>
      <c r="DO229" s="27" t="s">
        <v>138</v>
      </c>
      <c r="DP229" s="27" t="s">
        <v>140</v>
      </c>
      <c r="DQ229" s="16">
        <f t="shared" si="69"/>
        <v>19</v>
      </c>
      <c r="DR229" s="27" t="s">
        <v>136</v>
      </c>
      <c r="DS229" s="27" t="s">
        <v>140</v>
      </c>
      <c r="DT229" s="27" t="s">
        <v>137</v>
      </c>
      <c r="DU229" s="27" t="s">
        <v>140</v>
      </c>
      <c r="DV229" s="27" t="s">
        <v>139</v>
      </c>
      <c r="DW229" s="25">
        <f t="shared" si="70"/>
        <v>11</v>
      </c>
      <c r="DX229" s="27" t="s">
        <v>139</v>
      </c>
      <c r="DY229" s="27" t="s">
        <v>136</v>
      </c>
      <c r="DZ229" s="29">
        <v>4.0</v>
      </c>
      <c r="EA229" s="27" t="s">
        <v>137</v>
      </c>
      <c r="EB229" s="27" t="s">
        <v>139</v>
      </c>
      <c r="EC229" s="21">
        <f t="shared" si="89"/>
        <v>15</v>
      </c>
      <c r="ED229" s="16">
        <f t="shared" si="71"/>
        <v>88</v>
      </c>
    </row>
    <row r="230" ht="15.75" customHeight="1">
      <c r="A230" s="36" t="s">
        <v>125</v>
      </c>
      <c r="B230" s="16">
        <f t="shared" si="1"/>
        <v>1</v>
      </c>
      <c r="C230" s="17" t="s">
        <v>37</v>
      </c>
      <c r="D230" s="35">
        <v>51.0</v>
      </c>
      <c r="E230" s="16">
        <f t="shared" si="2"/>
        <v>0</v>
      </c>
      <c r="F230" s="16">
        <f t="shared" si="72"/>
        <v>0</v>
      </c>
      <c r="G230" s="16">
        <f t="shared" si="3"/>
        <v>1</v>
      </c>
      <c r="H230" s="16">
        <f t="shared" si="4"/>
        <v>0</v>
      </c>
      <c r="I230" s="35" t="s">
        <v>11</v>
      </c>
      <c r="J230" s="16">
        <f t="shared" si="5"/>
        <v>0</v>
      </c>
      <c r="K230" s="16">
        <f t="shared" si="6"/>
        <v>0</v>
      </c>
      <c r="L230" s="16">
        <f t="shared" si="7"/>
        <v>1</v>
      </c>
      <c r="M230" s="16">
        <f t="shared" si="8"/>
        <v>0</v>
      </c>
      <c r="N230" s="16">
        <f t="shared" si="9"/>
        <v>0</v>
      </c>
      <c r="O230" s="36">
        <v>20000.0</v>
      </c>
      <c r="P230" s="21">
        <f t="shared" si="10"/>
        <v>0</v>
      </c>
      <c r="Q230" s="21">
        <f t="shared" si="11"/>
        <v>1</v>
      </c>
      <c r="R230" s="21">
        <f t="shared" si="12"/>
        <v>0</v>
      </c>
      <c r="S230" s="21">
        <f t="shared" si="13"/>
        <v>0</v>
      </c>
      <c r="T230" s="37" t="s">
        <v>127</v>
      </c>
      <c r="U230" s="21">
        <f t="shared" si="14"/>
        <v>1</v>
      </c>
      <c r="V230" s="37">
        <v>0.0</v>
      </c>
      <c r="W230" s="37">
        <v>0.0</v>
      </c>
      <c r="X230" s="37">
        <v>0.0</v>
      </c>
      <c r="Y230" s="36" t="s">
        <v>25</v>
      </c>
      <c r="Z230" s="21">
        <f t="shared" si="15"/>
        <v>1</v>
      </c>
      <c r="AA230" s="21">
        <f t="shared" si="16"/>
        <v>0</v>
      </c>
      <c r="AB230" s="21">
        <f t="shared" si="17"/>
        <v>0</v>
      </c>
      <c r="AC230" s="21">
        <f t="shared" si="18"/>
        <v>0</v>
      </c>
      <c r="AD230" s="21">
        <f t="shared" si="19"/>
        <v>0</v>
      </c>
      <c r="AE230" s="36" t="s">
        <v>31</v>
      </c>
      <c r="AF230" s="21">
        <f t="shared" si="20"/>
        <v>1</v>
      </c>
      <c r="AG230" s="21">
        <f t="shared" si="21"/>
        <v>0</v>
      </c>
      <c r="AH230" s="21">
        <f t="shared" si="22"/>
        <v>0</v>
      </c>
      <c r="AI230" s="21">
        <f t="shared" si="23"/>
        <v>0</v>
      </c>
      <c r="AJ230" s="36" t="s">
        <v>171</v>
      </c>
      <c r="AK230" s="21">
        <f t="shared" si="24"/>
        <v>0</v>
      </c>
      <c r="AL230" s="21">
        <f t="shared" si="25"/>
        <v>0</v>
      </c>
      <c r="AM230" s="21">
        <f t="shared" si="26"/>
        <v>0</v>
      </c>
      <c r="AN230" s="21">
        <f t="shared" si="27"/>
        <v>1</v>
      </c>
      <c r="AO230" s="27" t="s">
        <v>37</v>
      </c>
      <c r="AP230" s="21">
        <f t="shared" si="28"/>
        <v>1</v>
      </c>
      <c r="AQ230" s="21">
        <f t="shared" si="29"/>
        <v>0</v>
      </c>
      <c r="AR230" s="21">
        <f t="shared" si="30"/>
        <v>0</v>
      </c>
      <c r="AS230" s="21">
        <f t="shared" si="31"/>
        <v>0</v>
      </c>
      <c r="AT230" s="21">
        <f t="shared" si="32"/>
        <v>0</v>
      </c>
      <c r="AU230" s="21">
        <f t="shared" si="73"/>
        <v>0</v>
      </c>
      <c r="AV230" s="27" t="s">
        <v>130</v>
      </c>
      <c r="AW230" s="21">
        <f t="shared" si="33"/>
        <v>1</v>
      </c>
      <c r="AX230" s="21">
        <f t="shared" si="34"/>
        <v>0</v>
      </c>
      <c r="AY230" s="21">
        <f t="shared" si="35"/>
        <v>0</v>
      </c>
      <c r="AZ230" s="21">
        <f t="shared" si="36"/>
        <v>0</v>
      </c>
      <c r="BA230" s="38" t="s">
        <v>188</v>
      </c>
      <c r="BB230" s="21">
        <f t="shared" si="37"/>
        <v>0</v>
      </c>
      <c r="BC230" s="21">
        <f t="shared" si="38"/>
        <v>0</v>
      </c>
      <c r="BD230" s="21">
        <f t="shared" si="39"/>
        <v>0</v>
      </c>
      <c r="BE230" s="21">
        <f t="shared" si="40"/>
        <v>1</v>
      </c>
      <c r="BF230" s="27" t="s">
        <v>150</v>
      </c>
      <c r="BG230" s="21">
        <f t="shared" si="41"/>
        <v>0</v>
      </c>
      <c r="BH230" s="21">
        <f t="shared" si="42"/>
        <v>0</v>
      </c>
      <c r="BI230" s="21">
        <f t="shared" si="43"/>
        <v>1</v>
      </c>
      <c r="BJ230" s="29">
        <v>1500.0</v>
      </c>
      <c r="BK230" s="21">
        <f t="shared" si="44"/>
        <v>0</v>
      </c>
      <c r="BL230" s="21">
        <f t="shared" si="45"/>
        <v>1</v>
      </c>
      <c r="BM230" s="21">
        <f t="shared" si="46"/>
        <v>0</v>
      </c>
      <c r="BN230" s="29" t="s">
        <v>156</v>
      </c>
      <c r="BO230" s="21">
        <f t="shared" si="47"/>
        <v>0</v>
      </c>
      <c r="BP230" s="21">
        <f t="shared" si="48"/>
        <v>0</v>
      </c>
      <c r="BQ230" s="21">
        <f t="shared" si="49"/>
        <v>0</v>
      </c>
      <c r="BR230" s="21">
        <f t="shared" si="50"/>
        <v>1</v>
      </c>
      <c r="BS230" s="21">
        <f t="shared" si="51"/>
        <v>0</v>
      </c>
      <c r="BT230" s="29">
        <v>0.0</v>
      </c>
      <c r="BU230" s="29">
        <v>0.0</v>
      </c>
      <c r="BV230" s="29">
        <v>1.0</v>
      </c>
      <c r="BW230" s="29">
        <v>0.0</v>
      </c>
      <c r="BX230" s="29">
        <v>0.0</v>
      </c>
      <c r="BY230" s="29">
        <v>1.0</v>
      </c>
      <c r="BZ230" s="29">
        <v>1.0</v>
      </c>
      <c r="CA230" s="29">
        <v>0.0</v>
      </c>
      <c r="CB230" s="29">
        <v>1.0</v>
      </c>
      <c r="CC230" s="27" t="s">
        <v>176</v>
      </c>
      <c r="CD230" s="21">
        <f t="shared" si="52"/>
        <v>0</v>
      </c>
      <c r="CE230" s="21">
        <f t="shared" si="53"/>
        <v>0</v>
      </c>
      <c r="CF230" s="21">
        <f t="shared" si="54"/>
        <v>0</v>
      </c>
      <c r="CG230" s="21">
        <f t="shared" si="55"/>
        <v>1</v>
      </c>
      <c r="CH230" s="21">
        <f t="shared" si="56"/>
        <v>0</v>
      </c>
      <c r="CI230" s="27" t="s">
        <v>177</v>
      </c>
      <c r="CJ230" s="21">
        <f t="shared" si="57"/>
        <v>1</v>
      </c>
      <c r="CK230" s="21">
        <f t="shared" si="58"/>
        <v>0</v>
      </c>
      <c r="CL230" s="21">
        <f t="shared" si="59"/>
        <v>0</v>
      </c>
      <c r="CM230" s="21">
        <f t="shared" si="60"/>
        <v>0</v>
      </c>
      <c r="CN230" s="27" t="s">
        <v>178</v>
      </c>
      <c r="CO230" s="21">
        <f t="shared" si="61"/>
        <v>0</v>
      </c>
      <c r="CP230" s="21">
        <f t="shared" si="62"/>
        <v>0</v>
      </c>
      <c r="CQ230" s="21">
        <f t="shared" si="63"/>
        <v>0</v>
      </c>
      <c r="CR230" s="21">
        <f t="shared" si="64"/>
        <v>1</v>
      </c>
      <c r="CS230" s="21">
        <f t="shared" si="65"/>
        <v>0</v>
      </c>
      <c r="CT230" s="27" t="s">
        <v>139</v>
      </c>
      <c r="CU230" s="27" t="s">
        <v>138</v>
      </c>
      <c r="CV230" s="27" t="s">
        <v>137</v>
      </c>
      <c r="CW230" s="27" t="s">
        <v>137</v>
      </c>
      <c r="CX230" s="16">
        <f t="shared" si="66"/>
        <v>13</v>
      </c>
      <c r="CY230" s="27" t="s">
        <v>139</v>
      </c>
      <c r="CZ230" s="31">
        <v>2.0</v>
      </c>
      <c r="DA230" s="41" t="s">
        <v>137</v>
      </c>
      <c r="DB230" s="41" t="s">
        <v>137</v>
      </c>
      <c r="DC230" s="27" t="s">
        <v>137</v>
      </c>
      <c r="DD230" s="16">
        <f t="shared" si="67"/>
        <v>13</v>
      </c>
      <c r="DE230" s="29">
        <v>1.0</v>
      </c>
      <c r="DF230" s="29">
        <v>3.0</v>
      </c>
      <c r="DG230" s="27" t="s">
        <v>140</v>
      </c>
      <c r="DH230" s="27" t="s">
        <v>139</v>
      </c>
      <c r="DI230" s="27" t="s">
        <v>140</v>
      </c>
      <c r="DJ230" s="27" t="s">
        <v>139</v>
      </c>
      <c r="DK230" s="16">
        <f t="shared" si="68"/>
        <v>10</v>
      </c>
      <c r="DL230" s="27" t="s">
        <v>138</v>
      </c>
      <c r="DM230" s="27" t="s">
        <v>137</v>
      </c>
      <c r="DN230" s="27" t="s">
        <v>136</v>
      </c>
      <c r="DO230" s="27" t="s">
        <v>136</v>
      </c>
      <c r="DP230" s="27" t="s">
        <v>136</v>
      </c>
      <c r="DQ230" s="16">
        <f t="shared" si="69"/>
        <v>20</v>
      </c>
      <c r="DR230" s="27" t="s">
        <v>139</v>
      </c>
      <c r="DS230" s="27" t="s">
        <v>136</v>
      </c>
      <c r="DT230" s="27" t="s">
        <v>139</v>
      </c>
      <c r="DU230" s="27" t="s">
        <v>139</v>
      </c>
      <c r="DV230" s="27" t="s">
        <v>139</v>
      </c>
      <c r="DW230" s="25">
        <f t="shared" si="70"/>
        <v>12</v>
      </c>
      <c r="DX230" s="29">
        <v>3.0</v>
      </c>
      <c r="DY230" s="27" t="s">
        <v>136</v>
      </c>
      <c r="DZ230" s="27" t="s">
        <v>139</v>
      </c>
      <c r="EA230" s="29">
        <v>2.0</v>
      </c>
      <c r="EB230" s="29">
        <v>3.0</v>
      </c>
      <c r="EC230" s="21">
        <f t="shared" si="89"/>
        <v>14</v>
      </c>
      <c r="ED230" s="16">
        <f t="shared" si="71"/>
        <v>82</v>
      </c>
    </row>
    <row r="231" ht="15.75" customHeight="1">
      <c r="A231" s="36" t="s">
        <v>125</v>
      </c>
      <c r="B231" s="16">
        <f t="shared" si="1"/>
        <v>1</v>
      </c>
      <c r="C231" s="17" t="s">
        <v>37</v>
      </c>
      <c r="D231" s="35">
        <v>52.0</v>
      </c>
      <c r="E231" s="16">
        <f t="shared" si="2"/>
        <v>0</v>
      </c>
      <c r="F231" s="16">
        <f t="shared" si="72"/>
        <v>0</v>
      </c>
      <c r="G231" s="16">
        <f t="shared" si="3"/>
        <v>1</v>
      </c>
      <c r="H231" s="16">
        <f t="shared" si="4"/>
        <v>0</v>
      </c>
      <c r="I231" s="35" t="s">
        <v>11</v>
      </c>
      <c r="J231" s="16">
        <f t="shared" si="5"/>
        <v>0</v>
      </c>
      <c r="K231" s="16">
        <f t="shared" si="6"/>
        <v>0</v>
      </c>
      <c r="L231" s="16">
        <f t="shared" si="7"/>
        <v>1</v>
      </c>
      <c r="M231" s="16">
        <f t="shared" si="8"/>
        <v>0</v>
      </c>
      <c r="N231" s="16">
        <f t="shared" si="9"/>
        <v>0</v>
      </c>
      <c r="O231" s="36">
        <v>12000.0</v>
      </c>
      <c r="P231" s="21">
        <f t="shared" si="10"/>
        <v>1</v>
      </c>
      <c r="Q231" s="21">
        <f t="shared" si="11"/>
        <v>0</v>
      </c>
      <c r="R231" s="21">
        <f t="shared" si="12"/>
        <v>0</v>
      </c>
      <c r="S231" s="21">
        <f t="shared" si="13"/>
        <v>0</v>
      </c>
      <c r="T231" s="37" t="s">
        <v>127</v>
      </c>
      <c r="U231" s="21">
        <f t="shared" si="14"/>
        <v>1</v>
      </c>
      <c r="V231" s="37">
        <v>0.0</v>
      </c>
      <c r="W231" s="37">
        <v>0.0</v>
      </c>
      <c r="X231" s="37">
        <v>0.0</v>
      </c>
      <c r="Y231" s="36" t="s">
        <v>25</v>
      </c>
      <c r="Z231" s="21">
        <f t="shared" si="15"/>
        <v>1</v>
      </c>
      <c r="AA231" s="21">
        <f t="shared" si="16"/>
        <v>0</v>
      </c>
      <c r="AB231" s="21">
        <f t="shared" si="17"/>
        <v>0</v>
      </c>
      <c r="AC231" s="21">
        <f t="shared" si="18"/>
        <v>0</v>
      </c>
      <c r="AD231" s="21">
        <f t="shared" si="19"/>
        <v>0</v>
      </c>
      <c r="AE231" s="36" t="s">
        <v>31</v>
      </c>
      <c r="AF231" s="21">
        <f t="shared" si="20"/>
        <v>1</v>
      </c>
      <c r="AG231" s="21">
        <f t="shared" si="21"/>
        <v>0</v>
      </c>
      <c r="AH231" s="21">
        <f t="shared" si="22"/>
        <v>0</v>
      </c>
      <c r="AI231" s="21">
        <f t="shared" si="23"/>
        <v>0</v>
      </c>
      <c r="AJ231" s="27" t="s">
        <v>129</v>
      </c>
      <c r="AK231" s="21">
        <f t="shared" si="24"/>
        <v>0</v>
      </c>
      <c r="AL231" s="21">
        <f t="shared" si="25"/>
        <v>1</v>
      </c>
      <c r="AM231" s="21">
        <f t="shared" si="26"/>
        <v>0</v>
      </c>
      <c r="AN231" s="21">
        <f t="shared" si="27"/>
        <v>0</v>
      </c>
      <c r="AO231" s="27" t="s">
        <v>37</v>
      </c>
      <c r="AP231" s="21">
        <f t="shared" si="28"/>
        <v>1</v>
      </c>
      <c r="AQ231" s="21">
        <f t="shared" si="29"/>
        <v>0</v>
      </c>
      <c r="AR231" s="21">
        <f t="shared" si="30"/>
        <v>0</v>
      </c>
      <c r="AS231" s="21">
        <f t="shared" si="31"/>
        <v>0</v>
      </c>
      <c r="AT231" s="21">
        <f t="shared" si="32"/>
        <v>0</v>
      </c>
      <c r="AU231" s="21">
        <f t="shared" si="73"/>
        <v>0</v>
      </c>
      <c r="AV231" s="27" t="s">
        <v>44</v>
      </c>
      <c r="AW231" s="21">
        <f t="shared" si="33"/>
        <v>0</v>
      </c>
      <c r="AX231" s="21">
        <f t="shared" si="34"/>
        <v>1</v>
      </c>
      <c r="AY231" s="21">
        <f t="shared" si="35"/>
        <v>0</v>
      </c>
      <c r="AZ231" s="21">
        <f t="shared" si="36"/>
        <v>0</v>
      </c>
      <c r="BA231" s="38" t="s">
        <v>37</v>
      </c>
      <c r="BB231" s="21">
        <f t="shared" si="37"/>
        <v>0</v>
      </c>
      <c r="BC231" s="21">
        <f t="shared" si="38"/>
        <v>1</v>
      </c>
      <c r="BD231" s="21">
        <f t="shared" si="39"/>
        <v>0</v>
      </c>
      <c r="BE231" s="21">
        <f t="shared" si="40"/>
        <v>0</v>
      </c>
      <c r="BF231" s="27" t="s">
        <v>138</v>
      </c>
      <c r="BG231" s="21">
        <f t="shared" si="41"/>
        <v>0</v>
      </c>
      <c r="BH231" s="21">
        <f t="shared" si="42"/>
        <v>0</v>
      </c>
      <c r="BI231" s="21">
        <f t="shared" si="43"/>
        <v>1</v>
      </c>
      <c r="BJ231" s="29">
        <v>1500.0</v>
      </c>
      <c r="BK231" s="21">
        <f t="shared" si="44"/>
        <v>0</v>
      </c>
      <c r="BL231" s="21">
        <f t="shared" si="45"/>
        <v>1</v>
      </c>
      <c r="BM231" s="21">
        <f t="shared" si="46"/>
        <v>0</v>
      </c>
      <c r="BN231" s="29" t="s">
        <v>156</v>
      </c>
      <c r="BO231" s="21">
        <f t="shared" si="47"/>
        <v>0</v>
      </c>
      <c r="BP231" s="21">
        <f t="shared" si="48"/>
        <v>0</v>
      </c>
      <c r="BQ231" s="21">
        <f t="shared" si="49"/>
        <v>0</v>
      </c>
      <c r="BR231" s="21">
        <f t="shared" si="50"/>
        <v>1</v>
      </c>
      <c r="BS231" s="21">
        <f t="shared" si="51"/>
        <v>0</v>
      </c>
      <c r="BT231" s="29">
        <v>1.0</v>
      </c>
      <c r="BU231" s="29">
        <v>0.0</v>
      </c>
      <c r="BV231" s="29">
        <v>0.0</v>
      </c>
      <c r="BW231" s="29">
        <v>0.0</v>
      </c>
      <c r="BX231" s="29">
        <v>0.0</v>
      </c>
      <c r="BY231" s="29">
        <v>0.0</v>
      </c>
      <c r="BZ231" s="29">
        <v>0.0</v>
      </c>
      <c r="CA231" s="29">
        <v>1.0</v>
      </c>
      <c r="CB231" s="29">
        <v>1.0</v>
      </c>
      <c r="CC231" s="27" t="s">
        <v>176</v>
      </c>
      <c r="CD231" s="21">
        <f t="shared" si="52"/>
        <v>0</v>
      </c>
      <c r="CE231" s="21">
        <f t="shared" si="53"/>
        <v>0</v>
      </c>
      <c r="CF231" s="21">
        <f t="shared" si="54"/>
        <v>0</v>
      </c>
      <c r="CG231" s="21">
        <f t="shared" si="55"/>
        <v>1</v>
      </c>
      <c r="CH231" s="21">
        <f t="shared" si="56"/>
        <v>0</v>
      </c>
      <c r="CI231" s="27" t="s">
        <v>177</v>
      </c>
      <c r="CJ231" s="21">
        <f t="shared" si="57"/>
        <v>1</v>
      </c>
      <c r="CK231" s="21">
        <f t="shared" si="58"/>
        <v>0</v>
      </c>
      <c r="CL231" s="21">
        <f t="shared" si="59"/>
        <v>0</v>
      </c>
      <c r="CM231" s="21">
        <f t="shared" si="60"/>
        <v>0</v>
      </c>
      <c r="CN231" s="27" t="s">
        <v>178</v>
      </c>
      <c r="CO231" s="21">
        <f t="shared" si="61"/>
        <v>0</v>
      </c>
      <c r="CP231" s="21">
        <f t="shared" si="62"/>
        <v>0</v>
      </c>
      <c r="CQ231" s="21">
        <f t="shared" si="63"/>
        <v>0</v>
      </c>
      <c r="CR231" s="21">
        <f t="shared" si="64"/>
        <v>1</v>
      </c>
      <c r="CS231" s="21">
        <f t="shared" si="65"/>
        <v>0</v>
      </c>
      <c r="CT231" s="27" t="s">
        <v>139</v>
      </c>
      <c r="CU231" s="27" t="s">
        <v>140</v>
      </c>
      <c r="CV231" s="27" t="s">
        <v>137</v>
      </c>
      <c r="CW231" s="29">
        <v>4.0</v>
      </c>
      <c r="CX231" s="16">
        <f t="shared" si="66"/>
        <v>10</v>
      </c>
      <c r="CY231" s="27" t="s">
        <v>139</v>
      </c>
      <c r="CZ231" s="41" t="s">
        <v>140</v>
      </c>
      <c r="DA231" s="41" t="s">
        <v>137</v>
      </c>
      <c r="DB231" s="41" t="s">
        <v>140</v>
      </c>
      <c r="DC231" s="27" t="s">
        <v>136</v>
      </c>
      <c r="DD231" s="16">
        <f t="shared" si="67"/>
        <v>11</v>
      </c>
      <c r="DE231" s="27" t="s">
        <v>139</v>
      </c>
      <c r="DF231" s="27" t="s">
        <v>137</v>
      </c>
      <c r="DG231" s="27" t="s">
        <v>139</v>
      </c>
      <c r="DH231" s="27" t="s">
        <v>139</v>
      </c>
      <c r="DI231" s="29">
        <v>2.0</v>
      </c>
      <c r="DJ231" s="27" t="s">
        <v>140</v>
      </c>
      <c r="DK231" s="16">
        <f t="shared" si="68"/>
        <v>12</v>
      </c>
      <c r="DL231" s="27" t="s">
        <v>139</v>
      </c>
      <c r="DM231" s="29">
        <v>4.0</v>
      </c>
      <c r="DN231" s="27" t="s">
        <v>136</v>
      </c>
      <c r="DO231" s="27" t="s">
        <v>139</v>
      </c>
      <c r="DP231" s="29">
        <v>3.0</v>
      </c>
      <c r="DQ231" s="16">
        <f t="shared" si="69"/>
        <v>15</v>
      </c>
      <c r="DR231" s="27" t="s">
        <v>139</v>
      </c>
      <c r="DS231" s="27" t="s">
        <v>139</v>
      </c>
      <c r="DT231" s="27" t="s">
        <v>137</v>
      </c>
      <c r="DU231" s="27" t="s">
        <v>139</v>
      </c>
      <c r="DV231" s="27" t="s">
        <v>136</v>
      </c>
      <c r="DW231" s="25">
        <f t="shared" si="70"/>
        <v>13</v>
      </c>
      <c r="DX231" s="27" t="s">
        <v>136</v>
      </c>
      <c r="DY231" s="27" t="s">
        <v>138</v>
      </c>
      <c r="DZ231" s="27" t="s">
        <v>140</v>
      </c>
      <c r="EA231" s="27" t="s">
        <v>140</v>
      </c>
      <c r="EB231" s="27" t="s">
        <v>139</v>
      </c>
      <c r="EC231" s="21">
        <f t="shared" si="89"/>
        <v>13</v>
      </c>
      <c r="ED231" s="16">
        <f t="shared" si="71"/>
        <v>74</v>
      </c>
    </row>
    <row r="232" ht="15.75" customHeight="1">
      <c r="A232" s="36" t="s">
        <v>125</v>
      </c>
      <c r="B232" s="16">
        <f t="shared" si="1"/>
        <v>1</v>
      </c>
      <c r="C232" s="17" t="s">
        <v>37</v>
      </c>
      <c r="D232" s="35">
        <v>58.0</v>
      </c>
      <c r="E232" s="16">
        <f t="shared" si="2"/>
        <v>0</v>
      </c>
      <c r="F232" s="16">
        <f t="shared" si="72"/>
        <v>0</v>
      </c>
      <c r="G232" s="16">
        <f t="shared" si="3"/>
        <v>1</v>
      </c>
      <c r="H232" s="16">
        <f t="shared" si="4"/>
        <v>0</v>
      </c>
      <c r="I232" s="35" t="s">
        <v>11</v>
      </c>
      <c r="J232" s="16">
        <f t="shared" si="5"/>
        <v>0</v>
      </c>
      <c r="K232" s="16">
        <f t="shared" si="6"/>
        <v>0</v>
      </c>
      <c r="L232" s="16">
        <f t="shared" si="7"/>
        <v>1</v>
      </c>
      <c r="M232" s="16">
        <f t="shared" si="8"/>
        <v>0</v>
      </c>
      <c r="N232" s="16">
        <f t="shared" si="9"/>
        <v>0</v>
      </c>
      <c r="O232" s="36">
        <v>12000.0</v>
      </c>
      <c r="P232" s="21">
        <f t="shared" si="10"/>
        <v>1</v>
      </c>
      <c r="Q232" s="21">
        <f t="shared" si="11"/>
        <v>0</v>
      </c>
      <c r="R232" s="21">
        <f t="shared" si="12"/>
        <v>0</v>
      </c>
      <c r="S232" s="21">
        <f t="shared" si="13"/>
        <v>0</v>
      </c>
      <c r="T232" s="37" t="s">
        <v>127</v>
      </c>
      <c r="U232" s="21">
        <f t="shared" si="14"/>
        <v>1</v>
      </c>
      <c r="V232" s="37">
        <v>0.0</v>
      </c>
      <c r="W232" s="37">
        <v>0.0</v>
      </c>
      <c r="X232" s="37">
        <v>0.0</v>
      </c>
      <c r="Y232" s="36" t="s">
        <v>25</v>
      </c>
      <c r="Z232" s="21">
        <f t="shared" si="15"/>
        <v>1</v>
      </c>
      <c r="AA232" s="21">
        <f t="shared" si="16"/>
        <v>0</v>
      </c>
      <c r="AB232" s="21">
        <f t="shared" si="17"/>
        <v>0</v>
      </c>
      <c r="AC232" s="21">
        <f t="shared" si="18"/>
        <v>0</v>
      </c>
      <c r="AD232" s="21">
        <f t="shared" si="19"/>
        <v>0</v>
      </c>
      <c r="AE232" s="36" t="s">
        <v>31</v>
      </c>
      <c r="AF232" s="21">
        <f t="shared" si="20"/>
        <v>1</v>
      </c>
      <c r="AG232" s="21">
        <f t="shared" si="21"/>
        <v>0</v>
      </c>
      <c r="AH232" s="21">
        <f t="shared" si="22"/>
        <v>0</v>
      </c>
      <c r="AI232" s="21">
        <f t="shared" si="23"/>
        <v>0</v>
      </c>
      <c r="AJ232" s="27" t="s">
        <v>128</v>
      </c>
      <c r="AK232" s="21">
        <f t="shared" si="24"/>
        <v>1</v>
      </c>
      <c r="AL232" s="21">
        <f t="shared" si="25"/>
        <v>0</v>
      </c>
      <c r="AM232" s="21">
        <f t="shared" si="26"/>
        <v>0</v>
      </c>
      <c r="AN232" s="21">
        <f t="shared" si="27"/>
        <v>0</v>
      </c>
      <c r="AO232" s="27" t="s">
        <v>144</v>
      </c>
      <c r="AP232" s="21">
        <f t="shared" si="28"/>
        <v>0</v>
      </c>
      <c r="AQ232" s="21">
        <f t="shared" si="29"/>
        <v>0</v>
      </c>
      <c r="AR232" s="21">
        <f t="shared" si="30"/>
        <v>0</v>
      </c>
      <c r="AS232" s="21">
        <f t="shared" si="31"/>
        <v>0</v>
      </c>
      <c r="AT232" s="21">
        <f t="shared" si="32"/>
        <v>0</v>
      </c>
      <c r="AU232" s="21">
        <f t="shared" si="73"/>
        <v>1</v>
      </c>
      <c r="AV232" s="27" t="s">
        <v>45</v>
      </c>
      <c r="AW232" s="21">
        <f t="shared" si="33"/>
        <v>0</v>
      </c>
      <c r="AX232" s="21">
        <f t="shared" si="34"/>
        <v>0</v>
      </c>
      <c r="AY232" s="21">
        <f t="shared" si="35"/>
        <v>1</v>
      </c>
      <c r="AZ232" s="21">
        <f t="shared" si="36"/>
        <v>0</v>
      </c>
      <c r="BA232" s="39" t="s">
        <v>190</v>
      </c>
      <c r="BB232" s="21">
        <f t="shared" si="37"/>
        <v>0</v>
      </c>
      <c r="BC232" s="21">
        <f t="shared" si="38"/>
        <v>0</v>
      </c>
      <c r="BD232" s="21">
        <f t="shared" si="39"/>
        <v>0</v>
      </c>
      <c r="BE232" s="21">
        <f t="shared" si="40"/>
        <v>1</v>
      </c>
      <c r="BF232" s="27">
        <v>5.0</v>
      </c>
      <c r="BG232" s="21">
        <f t="shared" si="41"/>
        <v>0</v>
      </c>
      <c r="BH232" s="21">
        <f t="shared" si="42"/>
        <v>1</v>
      </c>
      <c r="BI232" s="21">
        <f t="shared" si="43"/>
        <v>0</v>
      </c>
      <c r="BJ232" s="27" t="s">
        <v>179</v>
      </c>
      <c r="BK232" s="21">
        <f t="shared" si="44"/>
        <v>0</v>
      </c>
      <c r="BL232" s="21">
        <f t="shared" si="45"/>
        <v>0</v>
      </c>
      <c r="BM232" s="21">
        <f t="shared" si="46"/>
        <v>1</v>
      </c>
      <c r="BN232" s="29" t="s">
        <v>132</v>
      </c>
      <c r="BO232" s="21">
        <f t="shared" si="47"/>
        <v>0</v>
      </c>
      <c r="BP232" s="21">
        <f t="shared" si="48"/>
        <v>0</v>
      </c>
      <c r="BQ232" s="21">
        <f t="shared" si="49"/>
        <v>1</v>
      </c>
      <c r="BR232" s="21">
        <f t="shared" si="50"/>
        <v>0</v>
      </c>
      <c r="BS232" s="21">
        <f t="shared" si="51"/>
        <v>0</v>
      </c>
      <c r="BT232" s="29">
        <v>0.0</v>
      </c>
      <c r="BU232" s="29">
        <v>0.0</v>
      </c>
      <c r="BV232" s="29">
        <v>1.0</v>
      </c>
      <c r="BW232" s="29">
        <v>0.0</v>
      </c>
      <c r="BX232" s="29">
        <v>0.0</v>
      </c>
      <c r="BY232" s="29">
        <v>0.0</v>
      </c>
      <c r="BZ232" s="29">
        <v>0.0</v>
      </c>
      <c r="CA232" s="29">
        <v>0.0</v>
      </c>
      <c r="CB232" s="29">
        <v>0.0</v>
      </c>
      <c r="CC232" s="27" t="s">
        <v>133</v>
      </c>
      <c r="CD232" s="21">
        <f t="shared" si="52"/>
        <v>0</v>
      </c>
      <c r="CE232" s="21">
        <f t="shared" si="53"/>
        <v>1</v>
      </c>
      <c r="CF232" s="21">
        <f t="shared" si="54"/>
        <v>0</v>
      </c>
      <c r="CG232" s="21">
        <f t="shared" si="55"/>
        <v>0</v>
      </c>
      <c r="CH232" s="21">
        <f t="shared" si="56"/>
        <v>0</v>
      </c>
      <c r="CI232" s="27" t="s">
        <v>152</v>
      </c>
      <c r="CJ232" s="21">
        <f t="shared" si="57"/>
        <v>0</v>
      </c>
      <c r="CK232" s="21">
        <f t="shared" si="58"/>
        <v>0</v>
      </c>
      <c r="CL232" s="21">
        <f t="shared" si="59"/>
        <v>0</v>
      </c>
      <c r="CM232" s="21">
        <f t="shared" si="60"/>
        <v>1</v>
      </c>
      <c r="CN232" s="27" t="s">
        <v>135</v>
      </c>
      <c r="CO232" s="21">
        <f t="shared" si="61"/>
        <v>1</v>
      </c>
      <c r="CP232" s="21">
        <f t="shared" si="62"/>
        <v>0</v>
      </c>
      <c r="CQ232" s="21">
        <f t="shared" si="63"/>
        <v>0</v>
      </c>
      <c r="CR232" s="21">
        <f t="shared" si="64"/>
        <v>0</v>
      </c>
      <c r="CS232" s="21">
        <f t="shared" si="65"/>
        <v>0</v>
      </c>
      <c r="CT232" s="27" t="s">
        <v>136</v>
      </c>
      <c r="CU232" s="27" t="s">
        <v>136</v>
      </c>
      <c r="CV232" s="27" t="s">
        <v>139</v>
      </c>
      <c r="CW232" s="27" t="s">
        <v>136</v>
      </c>
      <c r="CX232" s="16">
        <f t="shared" si="66"/>
        <v>14</v>
      </c>
      <c r="CY232" s="27" t="s">
        <v>136</v>
      </c>
      <c r="CZ232" s="41" t="s">
        <v>136</v>
      </c>
      <c r="DA232" s="41" t="s">
        <v>139</v>
      </c>
      <c r="DB232" s="41" t="s">
        <v>136</v>
      </c>
      <c r="DC232" s="27" t="s">
        <v>139</v>
      </c>
      <c r="DD232" s="16">
        <f t="shared" si="67"/>
        <v>16</v>
      </c>
      <c r="DE232" s="27" t="s">
        <v>136</v>
      </c>
      <c r="DF232" s="27" t="s">
        <v>136</v>
      </c>
      <c r="DG232" s="27" t="s">
        <v>139</v>
      </c>
      <c r="DH232" s="27">
        <v>3.0</v>
      </c>
      <c r="DI232" s="27" t="s">
        <v>140</v>
      </c>
      <c r="DJ232" s="27">
        <v>3.0</v>
      </c>
      <c r="DK232" s="16">
        <f t="shared" si="68"/>
        <v>17</v>
      </c>
      <c r="DL232" s="27" t="s">
        <v>136</v>
      </c>
      <c r="DM232" s="27" t="s">
        <v>136</v>
      </c>
      <c r="DN232" s="27" t="s">
        <v>138</v>
      </c>
      <c r="DO232" s="27" t="s">
        <v>136</v>
      </c>
      <c r="DP232" s="27" t="s">
        <v>136</v>
      </c>
      <c r="DQ232" s="16">
        <f t="shared" si="69"/>
        <v>21</v>
      </c>
      <c r="DR232" s="29">
        <v>5.0</v>
      </c>
      <c r="DS232" s="29">
        <v>5.0</v>
      </c>
      <c r="DT232" s="29">
        <v>4.0</v>
      </c>
      <c r="DU232" s="29">
        <v>3.0</v>
      </c>
      <c r="DV232" s="27" t="s">
        <v>139</v>
      </c>
      <c r="DW232" s="25">
        <f t="shared" si="70"/>
        <v>19</v>
      </c>
      <c r="DX232" s="27" t="s">
        <v>139</v>
      </c>
      <c r="DY232" s="27" t="s">
        <v>136</v>
      </c>
      <c r="DZ232" s="27" t="s">
        <v>136</v>
      </c>
      <c r="EA232" s="27" t="s">
        <v>139</v>
      </c>
      <c r="EB232" s="27" t="s">
        <v>139</v>
      </c>
      <c r="EC232" s="21">
        <f t="shared" si="89"/>
        <v>14</v>
      </c>
      <c r="ED232" s="16">
        <f t="shared" si="71"/>
        <v>101</v>
      </c>
    </row>
    <row r="233" ht="15.75" customHeight="1">
      <c r="A233" s="36" t="s">
        <v>125</v>
      </c>
      <c r="B233" s="16">
        <f t="shared" si="1"/>
        <v>1</v>
      </c>
      <c r="C233" s="17" t="s">
        <v>37</v>
      </c>
      <c r="D233" s="35">
        <v>22.0</v>
      </c>
      <c r="E233" s="16">
        <f t="shared" si="2"/>
        <v>0</v>
      </c>
      <c r="F233" s="16">
        <f t="shared" si="72"/>
        <v>1</v>
      </c>
      <c r="G233" s="16">
        <f t="shared" si="3"/>
        <v>0</v>
      </c>
      <c r="H233" s="16">
        <f t="shared" si="4"/>
        <v>0</v>
      </c>
      <c r="I233" s="35" t="s">
        <v>11</v>
      </c>
      <c r="J233" s="16">
        <f t="shared" si="5"/>
        <v>0</v>
      </c>
      <c r="K233" s="16">
        <f t="shared" si="6"/>
        <v>0</v>
      </c>
      <c r="L233" s="16">
        <f t="shared" si="7"/>
        <v>1</v>
      </c>
      <c r="M233" s="16">
        <f t="shared" si="8"/>
        <v>0</v>
      </c>
      <c r="N233" s="16">
        <f t="shared" si="9"/>
        <v>0</v>
      </c>
      <c r="O233" s="36">
        <v>12000.0</v>
      </c>
      <c r="P233" s="21">
        <f t="shared" si="10"/>
        <v>1</v>
      </c>
      <c r="Q233" s="21">
        <f t="shared" si="11"/>
        <v>0</v>
      </c>
      <c r="R233" s="21">
        <f t="shared" si="12"/>
        <v>0</v>
      </c>
      <c r="S233" s="21">
        <f t="shared" si="13"/>
        <v>0</v>
      </c>
      <c r="T233" s="37" t="s">
        <v>159</v>
      </c>
      <c r="U233" s="21">
        <f t="shared" si="14"/>
        <v>0</v>
      </c>
      <c r="V233" s="37">
        <v>0.0</v>
      </c>
      <c r="W233" s="37">
        <v>0.0</v>
      </c>
      <c r="X233" s="37">
        <v>0.0</v>
      </c>
      <c r="Y233" s="37" t="s">
        <v>26</v>
      </c>
      <c r="Z233" s="21">
        <f t="shared" si="15"/>
        <v>0</v>
      </c>
      <c r="AA233" s="21">
        <f t="shared" si="16"/>
        <v>1</v>
      </c>
      <c r="AB233" s="21">
        <f t="shared" si="17"/>
        <v>0</v>
      </c>
      <c r="AC233" s="21">
        <f t="shared" si="18"/>
        <v>0</v>
      </c>
      <c r="AD233" s="21">
        <f t="shared" si="19"/>
        <v>0</v>
      </c>
      <c r="AE233" s="36" t="s">
        <v>143</v>
      </c>
      <c r="AF233" s="21">
        <f t="shared" si="20"/>
        <v>0</v>
      </c>
      <c r="AG233" s="21">
        <f t="shared" si="21"/>
        <v>1</v>
      </c>
      <c r="AH233" s="21">
        <f t="shared" si="22"/>
        <v>0</v>
      </c>
      <c r="AI233" s="21">
        <f t="shared" si="23"/>
        <v>0</v>
      </c>
      <c r="AJ233" s="27" t="s">
        <v>128</v>
      </c>
      <c r="AK233" s="21">
        <f t="shared" si="24"/>
        <v>1</v>
      </c>
      <c r="AL233" s="21">
        <f t="shared" si="25"/>
        <v>0</v>
      </c>
      <c r="AM233" s="21">
        <f t="shared" si="26"/>
        <v>0</v>
      </c>
      <c r="AN233" s="21">
        <f t="shared" si="27"/>
        <v>0</v>
      </c>
      <c r="AO233" s="27" t="s">
        <v>37</v>
      </c>
      <c r="AP233" s="21">
        <f t="shared" si="28"/>
        <v>1</v>
      </c>
      <c r="AQ233" s="21">
        <f t="shared" si="29"/>
        <v>0</v>
      </c>
      <c r="AR233" s="21">
        <f t="shared" si="30"/>
        <v>0</v>
      </c>
      <c r="AS233" s="21">
        <f t="shared" si="31"/>
        <v>0</v>
      </c>
      <c r="AT233" s="21">
        <f t="shared" si="32"/>
        <v>0</v>
      </c>
      <c r="AU233" s="21">
        <f t="shared" si="73"/>
        <v>0</v>
      </c>
      <c r="AV233" s="27" t="s">
        <v>130</v>
      </c>
      <c r="AW233" s="21">
        <f t="shared" si="33"/>
        <v>1</v>
      </c>
      <c r="AX233" s="21">
        <f t="shared" si="34"/>
        <v>0</v>
      </c>
      <c r="AY233" s="21">
        <f t="shared" si="35"/>
        <v>0</v>
      </c>
      <c r="AZ233" s="21">
        <f t="shared" si="36"/>
        <v>0</v>
      </c>
      <c r="BA233" s="27" t="s">
        <v>131</v>
      </c>
      <c r="BB233" s="21">
        <f t="shared" si="37"/>
        <v>1</v>
      </c>
      <c r="BC233" s="21">
        <f t="shared" si="38"/>
        <v>0</v>
      </c>
      <c r="BD233" s="21">
        <f t="shared" si="39"/>
        <v>0</v>
      </c>
      <c r="BE233" s="21">
        <f t="shared" si="40"/>
        <v>0</v>
      </c>
      <c r="BF233" s="27" t="s">
        <v>136</v>
      </c>
      <c r="BG233" s="21">
        <f t="shared" si="41"/>
        <v>0</v>
      </c>
      <c r="BH233" s="21">
        <f t="shared" si="42"/>
        <v>0</v>
      </c>
      <c r="BI233" s="21">
        <f t="shared" si="43"/>
        <v>1</v>
      </c>
      <c r="BJ233" s="29">
        <v>1500.0</v>
      </c>
      <c r="BK233" s="21">
        <f t="shared" si="44"/>
        <v>0</v>
      </c>
      <c r="BL233" s="21">
        <f t="shared" si="45"/>
        <v>1</v>
      </c>
      <c r="BM233" s="21">
        <f t="shared" si="46"/>
        <v>0</v>
      </c>
      <c r="BN233" s="29" t="s">
        <v>132</v>
      </c>
      <c r="BO233" s="21">
        <f t="shared" si="47"/>
        <v>0</v>
      </c>
      <c r="BP233" s="21">
        <f t="shared" si="48"/>
        <v>0</v>
      </c>
      <c r="BQ233" s="21">
        <f t="shared" si="49"/>
        <v>1</v>
      </c>
      <c r="BR233" s="21">
        <f t="shared" si="50"/>
        <v>0</v>
      </c>
      <c r="BS233" s="21">
        <f t="shared" si="51"/>
        <v>0</v>
      </c>
      <c r="BT233" s="29">
        <v>0.0</v>
      </c>
      <c r="BU233" s="29">
        <v>0.0</v>
      </c>
      <c r="BV233" s="29">
        <v>0.0</v>
      </c>
      <c r="BW233" s="29">
        <v>0.0</v>
      </c>
      <c r="BX233" s="29">
        <v>0.0</v>
      </c>
      <c r="BY233" s="29">
        <v>0.0</v>
      </c>
      <c r="BZ233" s="29">
        <v>0.0</v>
      </c>
      <c r="CA233" s="29">
        <v>0.0</v>
      </c>
      <c r="CB233" s="29">
        <v>1.0</v>
      </c>
      <c r="CC233" s="27" t="s">
        <v>164</v>
      </c>
      <c r="CD233" s="21">
        <f t="shared" si="52"/>
        <v>0</v>
      </c>
      <c r="CE233" s="21">
        <f t="shared" si="53"/>
        <v>0</v>
      </c>
      <c r="CF233" s="21">
        <f t="shared" si="54"/>
        <v>1</v>
      </c>
      <c r="CG233" s="21">
        <f t="shared" si="55"/>
        <v>0</v>
      </c>
      <c r="CH233" s="21">
        <f t="shared" si="56"/>
        <v>0</v>
      </c>
      <c r="CI233" s="27" t="s">
        <v>157</v>
      </c>
      <c r="CJ233" s="21">
        <f t="shared" si="57"/>
        <v>0</v>
      </c>
      <c r="CK233" s="21">
        <f t="shared" si="58"/>
        <v>1</v>
      </c>
      <c r="CL233" s="21">
        <f t="shared" si="59"/>
        <v>0</v>
      </c>
      <c r="CM233" s="21">
        <f t="shared" si="60"/>
        <v>0</v>
      </c>
      <c r="CN233" s="27" t="s">
        <v>170</v>
      </c>
      <c r="CO233" s="21">
        <f t="shared" si="61"/>
        <v>0</v>
      </c>
      <c r="CP233" s="21">
        <f t="shared" si="62"/>
        <v>1</v>
      </c>
      <c r="CQ233" s="21">
        <f t="shared" si="63"/>
        <v>0</v>
      </c>
      <c r="CR233" s="21">
        <f t="shared" si="64"/>
        <v>0</v>
      </c>
      <c r="CS233" s="21">
        <f t="shared" si="65"/>
        <v>0</v>
      </c>
      <c r="CT233" s="27" t="s">
        <v>140</v>
      </c>
      <c r="CU233" s="29">
        <v>3.0</v>
      </c>
      <c r="CV233" s="27" t="s">
        <v>136</v>
      </c>
      <c r="CW233" s="27" t="s">
        <v>139</v>
      </c>
      <c r="CX233" s="16">
        <f t="shared" si="66"/>
        <v>10</v>
      </c>
      <c r="CY233" s="29">
        <v>4.0</v>
      </c>
      <c r="CZ233" s="41" t="s">
        <v>139</v>
      </c>
      <c r="DA233" s="41" t="s">
        <v>136</v>
      </c>
      <c r="DB233" s="41" t="s">
        <v>139</v>
      </c>
      <c r="DC233" s="27" t="s">
        <v>139</v>
      </c>
      <c r="DD233" s="16">
        <f t="shared" si="67"/>
        <v>14</v>
      </c>
      <c r="DE233" s="29">
        <v>4.0</v>
      </c>
      <c r="DF233" s="27" t="s">
        <v>137</v>
      </c>
      <c r="DG233" s="27" t="s">
        <v>139</v>
      </c>
      <c r="DH233" s="27">
        <v>3.0</v>
      </c>
      <c r="DI233" s="27" t="s">
        <v>136</v>
      </c>
      <c r="DJ233" s="27" t="s">
        <v>137</v>
      </c>
      <c r="DK233" s="16">
        <f t="shared" si="68"/>
        <v>19</v>
      </c>
      <c r="DL233" s="27" t="s">
        <v>136</v>
      </c>
      <c r="DM233" s="29">
        <v>4.0</v>
      </c>
      <c r="DN233" s="27" t="s">
        <v>136</v>
      </c>
      <c r="DO233" s="27" t="s">
        <v>138</v>
      </c>
      <c r="DP233" s="27" t="s">
        <v>139</v>
      </c>
      <c r="DQ233" s="16">
        <f t="shared" si="69"/>
        <v>19</v>
      </c>
      <c r="DR233" s="29">
        <v>2.0</v>
      </c>
      <c r="DS233" s="27" t="s">
        <v>139</v>
      </c>
      <c r="DT233" s="27" t="s">
        <v>140</v>
      </c>
      <c r="DU233" s="27" t="s">
        <v>136</v>
      </c>
      <c r="DV233" s="27" t="s">
        <v>137</v>
      </c>
      <c r="DW233" s="25">
        <f t="shared" si="70"/>
        <v>12</v>
      </c>
      <c r="DX233" s="27" t="s">
        <v>136</v>
      </c>
      <c r="DY233" s="27" t="s">
        <v>138</v>
      </c>
      <c r="DZ233" s="27" t="s">
        <v>137</v>
      </c>
      <c r="EA233" s="27" t="s">
        <v>136</v>
      </c>
      <c r="EB233" s="27" t="s">
        <v>136</v>
      </c>
      <c r="EC233" s="21">
        <f t="shared" si="89"/>
        <v>20</v>
      </c>
      <c r="ED233" s="16">
        <f t="shared" si="71"/>
        <v>94</v>
      </c>
    </row>
    <row r="234" ht="15.75" customHeight="1">
      <c r="A234" s="36" t="s">
        <v>125</v>
      </c>
      <c r="B234" s="16">
        <f t="shared" si="1"/>
        <v>1</v>
      </c>
      <c r="C234" s="17" t="s">
        <v>37</v>
      </c>
      <c r="D234" s="35">
        <v>23.0</v>
      </c>
      <c r="E234" s="16">
        <f t="shared" si="2"/>
        <v>0</v>
      </c>
      <c r="F234" s="16">
        <f t="shared" si="72"/>
        <v>1</v>
      </c>
      <c r="G234" s="16">
        <f t="shared" si="3"/>
        <v>0</v>
      </c>
      <c r="H234" s="16">
        <f t="shared" si="4"/>
        <v>0</v>
      </c>
      <c r="I234" s="35" t="s">
        <v>12</v>
      </c>
      <c r="J234" s="16">
        <f t="shared" si="5"/>
        <v>0</v>
      </c>
      <c r="K234" s="16">
        <f t="shared" si="6"/>
        <v>0</v>
      </c>
      <c r="L234" s="16">
        <f t="shared" si="7"/>
        <v>0</v>
      </c>
      <c r="M234" s="16">
        <f t="shared" si="8"/>
        <v>1</v>
      </c>
      <c r="N234" s="16">
        <f t="shared" si="9"/>
        <v>0</v>
      </c>
      <c r="O234" s="36">
        <v>10000.0</v>
      </c>
      <c r="P234" s="21">
        <f t="shared" si="10"/>
        <v>1</v>
      </c>
      <c r="Q234" s="21">
        <f t="shared" si="11"/>
        <v>0</v>
      </c>
      <c r="R234" s="21">
        <f t="shared" si="12"/>
        <v>0</v>
      </c>
      <c r="S234" s="21">
        <f t="shared" si="13"/>
        <v>0</v>
      </c>
      <c r="T234" s="37" t="s">
        <v>159</v>
      </c>
      <c r="U234" s="21">
        <f t="shared" si="14"/>
        <v>0</v>
      </c>
      <c r="V234" s="37">
        <v>0.0</v>
      </c>
      <c r="W234" s="37">
        <v>0.0</v>
      </c>
      <c r="X234" s="37">
        <v>0.0</v>
      </c>
      <c r="Y234" s="37" t="s">
        <v>26</v>
      </c>
      <c r="Z234" s="21">
        <f t="shared" si="15"/>
        <v>0</v>
      </c>
      <c r="AA234" s="21">
        <f t="shared" si="16"/>
        <v>1</v>
      </c>
      <c r="AB234" s="21">
        <f t="shared" si="17"/>
        <v>0</v>
      </c>
      <c r="AC234" s="21">
        <f t="shared" si="18"/>
        <v>0</v>
      </c>
      <c r="AD234" s="21">
        <f t="shared" si="19"/>
        <v>0</v>
      </c>
      <c r="AE234" s="36" t="s">
        <v>180</v>
      </c>
      <c r="AF234" s="21">
        <f t="shared" si="20"/>
        <v>0</v>
      </c>
      <c r="AG234" s="21">
        <f t="shared" si="21"/>
        <v>0</v>
      </c>
      <c r="AH234" s="21">
        <f t="shared" si="22"/>
        <v>1</v>
      </c>
      <c r="AI234" s="21">
        <f t="shared" si="23"/>
        <v>0</v>
      </c>
      <c r="AJ234" s="27" t="s">
        <v>129</v>
      </c>
      <c r="AK234" s="21">
        <f t="shared" si="24"/>
        <v>0</v>
      </c>
      <c r="AL234" s="21">
        <f t="shared" si="25"/>
        <v>1</v>
      </c>
      <c r="AM234" s="21">
        <f t="shared" si="26"/>
        <v>0</v>
      </c>
      <c r="AN234" s="21">
        <f t="shared" si="27"/>
        <v>0</v>
      </c>
      <c r="AO234" s="27" t="s">
        <v>154</v>
      </c>
      <c r="AP234" s="21">
        <f t="shared" si="28"/>
        <v>0</v>
      </c>
      <c r="AQ234" s="21">
        <f t="shared" si="29"/>
        <v>0</v>
      </c>
      <c r="AR234" s="21">
        <f t="shared" si="30"/>
        <v>0</v>
      </c>
      <c r="AS234" s="21">
        <f t="shared" si="31"/>
        <v>0</v>
      </c>
      <c r="AT234" s="21">
        <f t="shared" si="32"/>
        <v>0</v>
      </c>
      <c r="AU234" s="21">
        <f t="shared" si="73"/>
        <v>1</v>
      </c>
      <c r="AV234" s="27" t="s">
        <v>130</v>
      </c>
      <c r="AW234" s="21">
        <f t="shared" si="33"/>
        <v>1</v>
      </c>
      <c r="AX234" s="21">
        <f t="shared" si="34"/>
        <v>0</v>
      </c>
      <c r="AY234" s="21">
        <f t="shared" si="35"/>
        <v>0</v>
      </c>
      <c r="AZ234" s="21">
        <f t="shared" si="36"/>
        <v>0</v>
      </c>
      <c r="BA234" s="27" t="s">
        <v>144</v>
      </c>
      <c r="BB234" s="21">
        <f t="shared" si="37"/>
        <v>0</v>
      </c>
      <c r="BC234" s="21">
        <f t="shared" si="38"/>
        <v>0</v>
      </c>
      <c r="BD234" s="21">
        <f t="shared" si="39"/>
        <v>0</v>
      </c>
      <c r="BE234" s="21">
        <f t="shared" si="40"/>
        <v>1</v>
      </c>
      <c r="BF234" s="27" t="s">
        <v>150</v>
      </c>
      <c r="BG234" s="21">
        <f t="shared" si="41"/>
        <v>0</v>
      </c>
      <c r="BH234" s="21">
        <f t="shared" si="42"/>
        <v>0</v>
      </c>
      <c r="BI234" s="21">
        <f t="shared" si="43"/>
        <v>1</v>
      </c>
      <c r="BJ234" s="29">
        <v>800.0</v>
      </c>
      <c r="BK234" s="21">
        <f t="shared" si="44"/>
        <v>1</v>
      </c>
      <c r="BL234" s="21">
        <f t="shared" si="45"/>
        <v>0</v>
      </c>
      <c r="BM234" s="21">
        <f t="shared" si="46"/>
        <v>0</v>
      </c>
      <c r="BN234" s="29" t="s">
        <v>132</v>
      </c>
      <c r="BO234" s="21">
        <f t="shared" si="47"/>
        <v>0</v>
      </c>
      <c r="BP234" s="21">
        <f t="shared" si="48"/>
        <v>0</v>
      </c>
      <c r="BQ234" s="21">
        <f t="shared" si="49"/>
        <v>1</v>
      </c>
      <c r="BR234" s="21">
        <f t="shared" si="50"/>
        <v>0</v>
      </c>
      <c r="BS234" s="21">
        <f t="shared" si="51"/>
        <v>0</v>
      </c>
      <c r="BT234" s="29">
        <v>1.0</v>
      </c>
      <c r="BU234" s="29">
        <v>0.0</v>
      </c>
      <c r="BV234" s="29">
        <v>0.0</v>
      </c>
      <c r="BW234" s="29">
        <v>0.0</v>
      </c>
      <c r="BX234" s="29">
        <v>0.0</v>
      </c>
      <c r="BY234" s="29">
        <v>1.0</v>
      </c>
      <c r="BZ234" s="29">
        <v>1.0</v>
      </c>
      <c r="CA234" s="29">
        <v>1.0</v>
      </c>
      <c r="CB234" s="29">
        <v>1.0</v>
      </c>
      <c r="CC234" s="27" t="s">
        <v>164</v>
      </c>
      <c r="CD234" s="21">
        <f t="shared" si="52"/>
        <v>0</v>
      </c>
      <c r="CE234" s="21">
        <f t="shared" si="53"/>
        <v>0</v>
      </c>
      <c r="CF234" s="21">
        <f t="shared" si="54"/>
        <v>1</v>
      </c>
      <c r="CG234" s="21">
        <f t="shared" si="55"/>
        <v>0</v>
      </c>
      <c r="CH234" s="21">
        <f t="shared" si="56"/>
        <v>0</v>
      </c>
      <c r="CI234" s="27" t="s">
        <v>177</v>
      </c>
      <c r="CJ234" s="21">
        <f t="shared" si="57"/>
        <v>1</v>
      </c>
      <c r="CK234" s="21">
        <f t="shared" si="58"/>
        <v>0</v>
      </c>
      <c r="CL234" s="21">
        <f t="shared" si="59"/>
        <v>0</v>
      </c>
      <c r="CM234" s="21">
        <f t="shared" si="60"/>
        <v>0</v>
      </c>
      <c r="CN234" s="27" t="s">
        <v>135</v>
      </c>
      <c r="CO234" s="21">
        <f t="shared" si="61"/>
        <v>1</v>
      </c>
      <c r="CP234" s="21">
        <f t="shared" si="62"/>
        <v>0</v>
      </c>
      <c r="CQ234" s="21">
        <f t="shared" si="63"/>
        <v>0</v>
      </c>
      <c r="CR234" s="21">
        <f t="shared" si="64"/>
        <v>0</v>
      </c>
      <c r="CS234" s="21">
        <f t="shared" si="65"/>
        <v>0</v>
      </c>
      <c r="CT234" s="27" t="s">
        <v>140</v>
      </c>
      <c r="CU234" s="27" t="s">
        <v>137</v>
      </c>
      <c r="CV234" s="27" t="s">
        <v>139</v>
      </c>
      <c r="CW234" s="29">
        <v>2.0</v>
      </c>
      <c r="CX234" s="16">
        <f t="shared" si="66"/>
        <v>8</v>
      </c>
      <c r="CY234" s="29">
        <v>5.0</v>
      </c>
      <c r="CZ234" s="41" t="s">
        <v>137</v>
      </c>
      <c r="DA234" s="41" t="s">
        <v>139</v>
      </c>
      <c r="DB234" s="41" t="s">
        <v>136</v>
      </c>
      <c r="DC234" s="27" t="s">
        <v>138</v>
      </c>
      <c r="DD234" s="16">
        <f t="shared" si="67"/>
        <v>19</v>
      </c>
      <c r="DE234" s="27" t="s">
        <v>136</v>
      </c>
      <c r="DF234" s="27" t="s">
        <v>139</v>
      </c>
      <c r="DG234" s="27" t="s">
        <v>139</v>
      </c>
      <c r="DH234" s="29">
        <v>3.0</v>
      </c>
      <c r="DI234" s="27" t="s">
        <v>136</v>
      </c>
      <c r="DJ234" s="27" t="s">
        <v>138</v>
      </c>
      <c r="DK234" s="16">
        <f t="shared" si="68"/>
        <v>20</v>
      </c>
      <c r="DL234" s="27" t="s">
        <v>137</v>
      </c>
      <c r="DM234" s="27" t="s">
        <v>138</v>
      </c>
      <c r="DN234" s="27" t="s">
        <v>136</v>
      </c>
      <c r="DO234" s="27" t="s">
        <v>136</v>
      </c>
      <c r="DP234" s="27" t="s">
        <v>136</v>
      </c>
      <c r="DQ234" s="16">
        <f t="shared" si="69"/>
        <v>20</v>
      </c>
      <c r="DR234" s="27" t="s">
        <v>136</v>
      </c>
      <c r="DS234" s="29">
        <v>5.0</v>
      </c>
      <c r="DT234" s="27" t="s">
        <v>137</v>
      </c>
      <c r="DU234" s="29">
        <v>5.0</v>
      </c>
      <c r="DV234" s="27" t="s">
        <v>136</v>
      </c>
      <c r="DW234" s="25">
        <f t="shared" si="70"/>
        <v>21</v>
      </c>
      <c r="DX234" s="27" t="s">
        <v>136</v>
      </c>
      <c r="DY234" s="27" t="s">
        <v>136</v>
      </c>
      <c r="DZ234" s="27" t="s">
        <v>136</v>
      </c>
      <c r="EA234" s="27" t="s">
        <v>137</v>
      </c>
      <c r="EB234" s="27" t="s">
        <v>136</v>
      </c>
      <c r="EC234" s="21">
        <f t="shared" si="89"/>
        <v>19</v>
      </c>
      <c r="ED234" s="16">
        <f t="shared" si="71"/>
        <v>107</v>
      </c>
    </row>
    <row r="235" ht="15.75" customHeight="1">
      <c r="A235" s="36" t="s">
        <v>125</v>
      </c>
      <c r="B235" s="16">
        <f t="shared" si="1"/>
        <v>1</v>
      </c>
      <c r="C235" s="17" t="s">
        <v>37</v>
      </c>
      <c r="D235" s="35">
        <v>21.0</v>
      </c>
      <c r="E235" s="16">
        <f t="shared" si="2"/>
        <v>0</v>
      </c>
      <c r="F235" s="16">
        <f t="shared" si="72"/>
        <v>1</v>
      </c>
      <c r="G235" s="16">
        <f t="shared" si="3"/>
        <v>0</v>
      </c>
      <c r="H235" s="16">
        <f t="shared" si="4"/>
        <v>0</v>
      </c>
      <c r="I235" s="35" t="s">
        <v>11</v>
      </c>
      <c r="J235" s="16">
        <f t="shared" si="5"/>
        <v>0</v>
      </c>
      <c r="K235" s="16">
        <f t="shared" si="6"/>
        <v>0</v>
      </c>
      <c r="L235" s="16">
        <f t="shared" si="7"/>
        <v>1</v>
      </c>
      <c r="M235" s="16">
        <f t="shared" si="8"/>
        <v>0</v>
      </c>
      <c r="N235" s="16">
        <f t="shared" si="9"/>
        <v>0</v>
      </c>
      <c r="O235" s="36">
        <v>10000.0</v>
      </c>
      <c r="P235" s="21">
        <f t="shared" si="10"/>
        <v>1</v>
      </c>
      <c r="Q235" s="21">
        <f t="shared" si="11"/>
        <v>0</v>
      </c>
      <c r="R235" s="21">
        <f t="shared" si="12"/>
        <v>0</v>
      </c>
      <c r="S235" s="21">
        <f t="shared" si="13"/>
        <v>0</v>
      </c>
      <c r="T235" s="37" t="s">
        <v>159</v>
      </c>
      <c r="U235" s="21">
        <f t="shared" si="14"/>
        <v>0</v>
      </c>
      <c r="V235" s="37">
        <v>0.0</v>
      </c>
      <c r="W235" s="37">
        <v>0.0</v>
      </c>
      <c r="X235" s="37">
        <v>0.0</v>
      </c>
      <c r="Y235" s="37" t="s">
        <v>26</v>
      </c>
      <c r="Z235" s="21">
        <f t="shared" si="15"/>
        <v>0</v>
      </c>
      <c r="AA235" s="21">
        <f t="shared" si="16"/>
        <v>1</v>
      </c>
      <c r="AB235" s="21">
        <f t="shared" si="17"/>
        <v>0</v>
      </c>
      <c r="AC235" s="21">
        <f t="shared" si="18"/>
        <v>0</v>
      </c>
      <c r="AD235" s="21">
        <f t="shared" si="19"/>
        <v>0</v>
      </c>
      <c r="AE235" s="36" t="s">
        <v>204</v>
      </c>
      <c r="AF235" s="21">
        <f t="shared" si="20"/>
        <v>0</v>
      </c>
      <c r="AG235" s="21">
        <f t="shared" si="21"/>
        <v>0</v>
      </c>
      <c r="AH235" s="21">
        <f t="shared" si="22"/>
        <v>0</v>
      </c>
      <c r="AI235" s="21">
        <f t="shared" si="23"/>
        <v>1</v>
      </c>
      <c r="AJ235" s="27" t="s">
        <v>162</v>
      </c>
      <c r="AK235" s="21">
        <f t="shared" si="24"/>
        <v>0</v>
      </c>
      <c r="AL235" s="21">
        <f t="shared" si="25"/>
        <v>0</v>
      </c>
      <c r="AM235" s="21">
        <f t="shared" si="26"/>
        <v>0</v>
      </c>
      <c r="AN235" s="21">
        <f t="shared" si="27"/>
        <v>1</v>
      </c>
      <c r="AO235" s="27" t="s">
        <v>37</v>
      </c>
      <c r="AP235" s="21">
        <f t="shared" si="28"/>
        <v>1</v>
      </c>
      <c r="AQ235" s="21">
        <f t="shared" si="29"/>
        <v>0</v>
      </c>
      <c r="AR235" s="21">
        <f t="shared" si="30"/>
        <v>0</v>
      </c>
      <c r="AS235" s="21">
        <f t="shared" si="31"/>
        <v>0</v>
      </c>
      <c r="AT235" s="21">
        <f t="shared" si="32"/>
        <v>0</v>
      </c>
      <c r="AU235" s="21">
        <f t="shared" si="73"/>
        <v>0</v>
      </c>
      <c r="AV235" s="27" t="s">
        <v>197</v>
      </c>
      <c r="AW235" s="21">
        <f t="shared" si="33"/>
        <v>0</v>
      </c>
      <c r="AX235" s="21">
        <f t="shared" si="34"/>
        <v>0</v>
      </c>
      <c r="AY235" s="21">
        <f t="shared" si="35"/>
        <v>0</v>
      </c>
      <c r="AZ235" s="21">
        <f t="shared" si="36"/>
        <v>1</v>
      </c>
      <c r="BA235" s="27" t="s">
        <v>175</v>
      </c>
      <c r="BB235" s="21">
        <f t="shared" si="37"/>
        <v>0</v>
      </c>
      <c r="BC235" s="21">
        <f t="shared" si="38"/>
        <v>0</v>
      </c>
      <c r="BD235" s="21">
        <f t="shared" si="39"/>
        <v>0</v>
      </c>
      <c r="BE235" s="21">
        <f t="shared" si="40"/>
        <v>1</v>
      </c>
      <c r="BF235" s="27" t="s">
        <v>155</v>
      </c>
      <c r="BG235" s="21">
        <f t="shared" si="41"/>
        <v>0</v>
      </c>
      <c r="BH235" s="21">
        <f t="shared" si="42"/>
        <v>0</v>
      </c>
      <c r="BI235" s="21">
        <f t="shared" si="43"/>
        <v>1</v>
      </c>
      <c r="BJ235" s="27" t="s">
        <v>184</v>
      </c>
      <c r="BK235" s="21">
        <f t="shared" si="44"/>
        <v>0</v>
      </c>
      <c r="BL235" s="21">
        <f t="shared" si="45"/>
        <v>0</v>
      </c>
      <c r="BM235" s="21">
        <f t="shared" si="46"/>
        <v>1</v>
      </c>
      <c r="BN235" s="27" t="s">
        <v>185</v>
      </c>
      <c r="BO235" s="21">
        <f t="shared" si="47"/>
        <v>0</v>
      </c>
      <c r="BP235" s="21">
        <f t="shared" si="48"/>
        <v>0</v>
      </c>
      <c r="BQ235" s="21">
        <f t="shared" si="49"/>
        <v>0</v>
      </c>
      <c r="BR235" s="21">
        <f t="shared" si="50"/>
        <v>0</v>
      </c>
      <c r="BS235" s="21">
        <f t="shared" si="51"/>
        <v>1</v>
      </c>
      <c r="BT235" s="29">
        <v>0.0</v>
      </c>
      <c r="BU235" s="29">
        <v>0.0</v>
      </c>
      <c r="BV235" s="29">
        <v>0.0</v>
      </c>
      <c r="BW235" s="29">
        <v>1.0</v>
      </c>
      <c r="BX235" s="29">
        <v>0.0</v>
      </c>
      <c r="BY235" s="29">
        <v>0.0</v>
      </c>
      <c r="BZ235" s="29">
        <v>1.0</v>
      </c>
      <c r="CA235" s="29">
        <v>0.0</v>
      </c>
      <c r="CB235" s="29">
        <v>0.0</v>
      </c>
      <c r="CC235" s="27" t="s">
        <v>133</v>
      </c>
      <c r="CD235" s="21">
        <f t="shared" si="52"/>
        <v>0</v>
      </c>
      <c r="CE235" s="21">
        <f t="shared" si="53"/>
        <v>1</v>
      </c>
      <c r="CF235" s="21">
        <f t="shared" si="54"/>
        <v>0</v>
      </c>
      <c r="CG235" s="21">
        <f t="shared" si="55"/>
        <v>0</v>
      </c>
      <c r="CH235" s="21">
        <f t="shared" si="56"/>
        <v>0</v>
      </c>
      <c r="CI235" s="27" t="s">
        <v>146</v>
      </c>
      <c r="CJ235" s="21">
        <f t="shared" si="57"/>
        <v>0</v>
      </c>
      <c r="CK235" s="21">
        <f t="shared" si="58"/>
        <v>0</v>
      </c>
      <c r="CL235" s="21">
        <f t="shared" si="59"/>
        <v>1</v>
      </c>
      <c r="CM235" s="21">
        <f t="shared" si="60"/>
        <v>0</v>
      </c>
      <c r="CN235" s="27" t="s">
        <v>135</v>
      </c>
      <c r="CO235" s="21">
        <f t="shared" si="61"/>
        <v>1</v>
      </c>
      <c r="CP235" s="21">
        <f t="shared" si="62"/>
        <v>0</v>
      </c>
      <c r="CQ235" s="21">
        <f t="shared" si="63"/>
        <v>0</v>
      </c>
      <c r="CR235" s="21">
        <f t="shared" si="64"/>
        <v>0</v>
      </c>
      <c r="CS235" s="21">
        <f t="shared" si="65"/>
        <v>0</v>
      </c>
      <c r="CT235" s="27" t="s">
        <v>136</v>
      </c>
      <c r="CU235" s="27" t="s">
        <v>138</v>
      </c>
      <c r="CV235" s="29">
        <v>3.0</v>
      </c>
      <c r="CW235" s="27" t="s">
        <v>136</v>
      </c>
      <c r="CX235" s="16">
        <f t="shared" si="66"/>
        <v>16</v>
      </c>
      <c r="CY235" s="27" t="s">
        <v>136</v>
      </c>
      <c r="CZ235" s="41" t="s">
        <v>138</v>
      </c>
      <c r="DA235" s="41" t="s">
        <v>139</v>
      </c>
      <c r="DB235" s="41" t="s">
        <v>136</v>
      </c>
      <c r="DC235" s="27" t="s">
        <v>136</v>
      </c>
      <c r="DD235" s="16">
        <f t="shared" si="67"/>
        <v>19</v>
      </c>
      <c r="DE235" s="29">
        <v>5.0</v>
      </c>
      <c r="DF235" s="27" t="s">
        <v>139</v>
      </c>
      <c r="DG235" s="27" t="s">
        <v>136</v>
      </c>
      <c r="DH235" s="27" t="s">
        <v>139</v>
      </c>
      <c r="DI235" s="27" t="s">
        <v>137</v>
      </c>
      <c r="DJ235" s="27">
        <v>4.0</v>
      </c>
      <c r="DK235" s="16">
        <f t="shared" si="68"/>
        <v>20</v>
      </c>
      <c r="DL235" s="27" t="s">
        <v>138</v>
      </c>
      <c r="DM235" s="27" t="s">
        <v>136</v>
      </c>
      <c r="DN235" s="27" t="s">
        <v>136</v>
      </c>
      <c r="DO235" s="27" t="s">
        <v>136</v>
      </c>
      <c r="DP235" s="27" t="s">
        <v>137</v>
      </c>
      <c r="DQ235" s="16">
        <f t="shared" si="69"/>
        <v>20</v>
      </c>
      <c r="DR235" s="29">
        <v>2.0</v>
      </c>
      <c r="DS235" s="27" t="s">
        <v>140</v>
      </c>
      <c r="DT235" s="27" t="s">
        <v>140</v>
      </c>
      <c r="DU235" s="27" t="s">
        <v>139</v>
      </c>
      <c r="DV235" s="29">
        <v>1.0</v>
      </c>
      <c r="DW235" s="25">
        <f t="shared" si="70"/>
        <v>7</v>
      </c>
      <c r="DX235" s="27" t="s">
        <v>137</v>
      </c>
      <c r="DY235" s="27" t="s">
        <v>138</v>
      </c>
      <c r="DZ235" s="27" t="s">
        <v>136</v>
      </c>
      <c r="EA235" s="27" t="s">
        <v>138</v>
      </c>
      <c r="EB235" s="27" t="s">
        <v>136</v>
      </c>
      <c r="EC235" s="21">
        <f t="shared" si="89"/>
        <v>21</v>
      </c>
      <c r="ED235" s="16">
        <f t="shared" si="71"/>
        <v>103</v>
      </c>
    </row>
    <row r="236" ht="15.75" customHeight="1">
      <c r="A236" s="36" t="s">
        <v>125</v>
      </c>
      <c r="B236" s="16">
        <f t="shared" si="1"/>
        <v>1</v>
      </c>
      <c r="C236" s="17" t="s">
        <v>37</v>
      </c>
      <c r="D236" s="35">
        <v>12.0</v>
      </c>
      <c r="E236" s="16">
        <f t="shared" si="2"/>
        <v>1</v>
      </c>
      <c r="F236" s="16">
        <f t="shared" si="72"/>
        <v>0</v>
      </c>
      <c r="G236" s="16">
        <f t="shared" si="3"/>
        <v>0</v>
      </c>
      <c r="H236" s="16">
        <f t="shared" si="4"/>
        <v>0</v>
      </c>
      <c r="I236" s="35" t="s">
        <v>11</v>
      </c>
      <c r="J236" s="16">
        <f t="shared" si="5"/>
        <v>0</v>
      </c>
      <c r="K236" s="16">
        <f t="shared" si="6"/>
        <v>0</v>
      </c>
      <c r="L236" s="16">
        <f t="shared" si="7"/>
        <v>1</v>
      </c>
      <c r="M236" s="16">
        <f t="shared" si="8"/>
        <v>0</v>
      </c>
      <c r="N236" s="16">
        <f t="shared" si="9"/>
        <v>0</v>
      </c>
      <c r="O236" s="36">
        <v>13000.0</v>
      </c>
      <c r="P236" s="21">
        <f t="shared" si="10"/>
        <v>1</v>
      </c>
      <c r="Q236" s="21">
        <f t="shared" si="11"/>
        <v>0</v>
      </c>
      <c r="R236" s="21">
        <f t="shared" si="12"/>
        <v>0</v>
      </c>
      <c r="S236" s="21">
        <f t="shared" si="13"/>
        <v>0</v>
      </c>
      <c r="T236" s="37" t="s">
        <v>159</v>
      </c>
      <c r="U236" s="21">
        <f t="shared" si="14"/>
        <v>0</v>
      </c>
      <c r="V236" s="37">
        <v>0.0</v>
      </c>
      <c r="W236" s="37">
        <v>0.0</v>
      </c>
      <c r="X236" s="37">
        <v>0.0</v>
      </c>
      <c r="Y236" s="36" t="s">
        <v>27</v>
      </c>
      <c r="Z236" s="21">
        <f t="shared" si="15"/>
        <v>0</v>
      </c>
      <c r="AA236" s="21">
        <f t="shared" si="16"/>
        <v>0</v>
      </c>
      <c r="AB236" s="21">
        <f t="shared" si="17"/>
        <v>1</v>
      </c>
      <c r="AC236" s="21">
        <f t="shared" si="18"/>
        <v>0</v>
      </c>
      <c r="AD236" s="21">
        <f t="shared" si="19"/>
        <v>0</v>
      </c>
      <c r="AE236" s="36" t="s">
        <v>32</v>
      </c>
      <c r="AF236" s="21">
        <f t="shared" si="20"/>
        <v>0</v>
      </c>
      <c r="AG236" s="21">
        <f t="shared" si="21"/>
        <v>1</v>
      </c>
      <c r="AH236" s="21">
        <f t="shared" si="22"/>
        <v>0</v>
      </c>
      <c r="AI236" s="21">
        <f t="shared" si="23"/>
        <v>0</v>
      </c>
      <c r="AJ236" s="27" t="s">
        <v>128</v>
      </c>
      <c r="AK236" s="21">
        <f t="shared" si="24"/>
        <v>1</v>
      </c>
      <c r="AL236" s="21">
        <f t="shared" si="25"/>
        <v>0</v>
      </c>
      <c r="AM236" s="21">
        <f t="shared" si="26"/>
        <v>0</v>
      </c>
      <c r="AN236" s="21">
        <f t="shared" si="27"/>
        <v>0</v>
      </c>
      <c r="AO236" s="27" t="s">
        <v>38</v>
      </c>
      <c r="AP236" s="21">
        <f t="shared" si="28"/>
        <v>0</v>
      </c>
      <c r="AQ236" s="21">
        <f t="shared" si="29"/>
        <v>1</v>
      </c>
      <c r="AR236" s="21">
        <f t="shared" si="30"/>
        <v>0</v>
      </c>
      <c r="AS236" s="21">
        <f t="shared" si="31"/>
        <v>0</v>
      </c>
      <c r="AT236" s="21">
        <f t="shared" si="32"/>
        <v>0</v>
      </c>
      <c r="AU236" s="21">
        <f t="shared" si="73"/>
        <v>0</v>
      </c>
      <c r="AV236" s="27" t="s">
        <v>130</v>
      </c>
      <c r="AW236" s="21">
        <f t="shared" si="33"/>
        <v>1</v>
      </c>
      <c r="AX236" s="21">
        <f t="shared" si="34"/>
        <v>0</v>
      </c>
      <c r="AY236" s="21">
        <f t="shared" si="35"/>
        <v>0</v>
      </c>
      <c r="AZ236" s="21">
        <f t="shared" si="36"/>
        <v>0</v>
      </c>
      <c r="BA236" s="27" t="s">
        <v>182</v>
      </c>
      <c r="BB236" s="21">
        <f t="shared" si="37"/>
        <v>0</v>
      </c>
      <c r="BC236" s="21">
        <f t="shared" si="38"/>
        <v>0</v>
      </c>
      <c r="BD236" s="21">
        <f t="shared" si="39"/>
        <v>1</v>
      </c>
      <c r="BE236" s="21">
        <f t="shared" si="40"/>
        <v>0</v>
      </c>
      <c r="BF236" s="27" t="s">
        <v>150</v>
      </c>
      <c r="BG236" s="21">
        <f t="shared" si="41"/>
        <v>0</v>
      </c>
      <c r="BH236" s="21">
        <f t="shared" si="42"/>
        <v>0</v>
      </c>
      <c r="BI236" s="21">
        <f t="shared" si="43"/>
        <v>1</v>
      </c>
      <c r="BJ236" s="27">
        <v>800.0</v>
      </c>
      <c r="BK236" s="21">
        <f t="shared" si="44"/>
        <v>1</v>
      </c>
      <c r="BL236" s="21">
        <f t="shared" si="45"/>
        <v>0</v>
      </c>
      <c r="BM236" s="21">
        <f t="shared" si="46"/>
        <v>0</v>
      </c>
      <c r="BN236" s="29" t="s">
        <v>132</v>
      </c>
      <c r="BO236" s="21">
        <f t="shared" si="47"/>
        <v>0</v>
      </c>
      <c r="BP236" s="21">
        <f t="shared" si="48"/>
        <v>0</v>
      </c>
      <c r="BQ236" s="21">
        <f t="shared" si="49"/>
        <v>1</v>
      </c>
      <c r="BR236" s="21">
        <f t="shared" si="50"/>
        <v>0</v>
      </c>
      <c r="BS236" s="21">
        <f t="shared" si="51"/>
        <v>0</v>
      </c>
      <c r="BT236" s="29">
        <v>0.0</v>
      </c>
      <c r="BU236" s="29">
        <v>0.0</v>
      </c>
      <c r="BV236" s="29">
        <v>0.0</v>
      </c>
      <c r="BW236" s="29">
        <v>0.0</v>
      </c>
      <c r="BX236" s="29">
        <v>1.0</v>
      </c>
      <c r="BY236" s="29">
        <v>1.0</v>
      </c>
      <c r="BZ236" s="29">
        <v>0.0</v>
      </c>
      <c r="CA236" s="29">
        <v>0.0</v>
      </c>
      <c r="CB236" s="29">
        <v>1.0</v>
      </c>
      <c r="CC236" s="27" t="s">
        <v>133</v>
      </c>
      <c r="CD236" s="21">
        <f t="shared" si="52"/>
        <v>0</v>
      </c>
      <c r="CE236" s="21">
        <f t="shared" si="53"/>
        <v>1</v>
      </c>
      <c r="CF236" s="21">
        <f t="shared" si="54"/>
        <v>0</v>
      </c>
      <c r="CG236" s="21">
        <f t="shared" si="55"/>
        <v>0</v>
      </c>
      <c r="CH236" s="21">
        <f t="shared" si="56"/>
        <v>0</v>
      </c>
      <c r="CI236" s="27" t="s">
        <v>134</v>
      </c>
      <c r="CJ236" s="21">
        <f t="shared" si="57"/>
        <v>0</v>
      </c>
      <c r="CK236" s="21">
        <f t="shared" si="58"/>
        <v>0</v>
      </c>
      <c r="CL236" s="21">
        <f t="shared" si="59"/>
        <v>0</v>
      </c>
      <c r="CM236" s="21">
        <f t="shared" si="60"/>
        <v>1</v>
      </c>
      <c r="CN236" s="27" t="s">
        <v>135</v>
      </c>
      <c r="CO236" s="21">
        <f t="shared" si="61"/>
        <v>1</v>
      </c>
      <c r="CP236" s="21">
        <f t="shared" si="62"/>
        <v>0</v>
      </c>
      <c r="CQ236" s="21">
        <f t="shared" si="63"/>
        <v>0</v>
      </c>
      <c r="CR236" s="21">
        <f t="shared" si="64"/>
        <v>0</v>
      </c>
      <c r="CS236" s="21">
        <f t="shared" si="65"/>
        <v>0</v>
      </c>
      <c r="CT236" s="27" t="s">
        <v>137</v>
      </c>
      <c r="CU236" s="27" t="s">
        <v>136</v>
      </c>
      <c r="CV236" s="27" t="s">
        <v>137</v>
      </c>
      <c r="CW236" s="29">
        <v>3.0</v>
      </c>
      <c r="CX236" s="16">
        <f t="shared" si="66"/>
        <v>13</v>
      </c>
      <c r="CY236" s="27" t="s">
        <v>137</v>
      </c>
      <c r="CZ236" s="41" t="s">
        <v>136</v>
      </c>
      <c r="DA236" s="41" t="s">
        <v>137</v>
      </c>
      <c r="DB236" s="31">
        <v>5.0</v>
      </c>
      <c r="DC236" s="27" t="s">
        <v>139</v>
      </c>
      <c r="DD236" s="16">
        <f t="shared" si="67"/>
        <v>17</v>
      </c>
      <c r="DE236" s="29">
        <v>4.0</v>
      </c>
      <c r="DF236" s="27">
        <v>4.0</v>
      </c>
      <c r="DG236" s="27" t="s">
        <v>139</v>
      </c>
      <c r="DH236" s="27">
        <v>4.0</v>
      </c>
      <c r="DI236" s="27" t="s">
        <v>139</v>
      </c>
      <c r="DJ236" s="27" t="s">
        <v>139</v>
      </c>
      <c r="DK236" s="16">
        <f t="shared" si="68"/>
        <v>18</v>
      </c>
      <c r="DL236" s="27" t="s">
        <v>138</v>
      </c>
      <c r="DM236" s="27" t="s">
        <v>137</v>
      </c>
      <c r="DN236" s="27" t="s">
        <v>136</v>
      </c>
      <c r="DO236" s="27" t="s">
        <v>138</v>
      </c>
      <c r="DP236" s="27" t="s">
        <v>136</v>
      </c>
      <c r="DQ236" s="16">
        <f t="shared" si="69"/>
        <v>21</v>
      </c>
      <c r="DR236" s="27" t="s">
        <v>136</v>
      </c>
      <c r="DS236" s="29">
        <v>5.0</v>
      </c>
      <c r="DT236" s="27" t="s">
        <v>139</v>
      </c>
      <c r="DU236" s="29">
        <v>4.0</v>
      </c>
      <c r="DV236" s="27" t="s">
        <v>138</v>
      </c>
      <c r="DW236" s="25">
        <f t="shared" si="70"/>
        <v>20</v>
      </c>
      <c r="DX236" s="27" t="s">
        <v>137</v>
      </c>
      <c r="DY236" s="27" t="s">
        <v>136</v>
      </c>
      <c r="DZ236" s="27" t="s">
        <v>139</v>
      </c>
      <c r="EA236" s="29">
        <v>4.0</v>
      </c>
      <c r="EB236" s="27" t="s">
        <v>137</v>
      </c>
      <c r="EC236" s="21">
        <f t="shared" si="89"/>
        <v>16</v>
      </c>
      <c r="ED236" s="16">
        <f t="shared" si="71"/>
        <v>105</v>
      </c>
    </row>
    <row r="237" ht="15.75" customHeight="1">
      <c r="A237" s="36" t="s">
        <v>125</v>
      </c>
      <c r="B237" s="16">
        <f t="shared" si="1"/>
        <v>1</v>
      </c>
      <c r="C237" s="17" t="s">
        <v>37</v>
      </c>
      <c r="D237" s="35">
        <v>15.0</v>
      </c>
      <c r="E237" s="16">
        <f t="shared" si="2"/>
        <v>1</v>
      </c>
      <c r="F237" s="16">
        <f t="shared" si="72"/>
        <v>0</v>
      </c>
      <c r="G237" s="16">
        <f t="shared" si="3"/>
        <v>0</v>
      </c>
      <c r="H237" s="16">
        <f t="shared" si="4"/>
        <v>0</v>
      </c>
      <c r="I237" s="35" t="s">
        <v>11</v>
      </c>
      <c r="J237" s="16">
        <f t="shared" si="5"/>
        <v>0</v>
      </c>
      <c r="K237" s="16">
        <f t="shared" si="6"/>
        <v>0</v>
      </c>
      <c r="L237" s="16">
        <f t="shared" si="7"/>
        <v>1</v>
      </c>
      <c r="M237" s="16">
        <f t="shared" si="8"/>
        <v>0</v>
      </c>
      <c r="N237" s="16">
        <f t="shared" si="9"/>
        <v>0</v>
      </c>
      <c r="O237" s="36">
        <v>13000.0</v>
      </c>
      <c r="P237" s="21">
        <f t="shared" si="10"/>
        <v>1</v>
      </c>
      <c r="Q237" s="21">
        <f t="shared" si="11"/>
        <v>0</v>
      </c>
      <c r="R237" s="21">
        <f t="shared" si="12"/>
        <v>0</v>
      </c>
      <c r="S237" s="21">
        <f t="shared" si="13"/>
        <v>0</v>
      </c>
      <c r="T237" s="37" t="s">
        <v>159</v>
      </c>
      <c r="U237" s="21">
        <f t="shared" si="14"/>
        <v>0</v>
      </c>
      <c r="V237" s="37">
        <v>0.0</v>
      </c>
      <c r="W237" s="37">
        <v>0.0</v>
      </c>
      <c r="X237" s="37">
        <v>0.0</v>
      </c>
      <c r="Y237" s="36" t="s">
        <v>27</v>
      </c>
      <c r="Z237" s="21">
        <f t="shared" si="15"/>
        <v>0</v>
      </c>
      <c r="AA237" s="21">
        <f t="shared" si="16"/>
        <v>0</v>
      </c>
      <c r="AB237" s="21">
        <f t="shared" si="17"/>
        <v>1</v>
      </c>
      <c r="AC237" s="21">
        <f t="shared" si="18"/>
        <v>0</v>
      </c>
      <c r="AD237" s="21">
        <f t="shared" si="19"/>
        <v>0</v>
      </c>
      <c r="AE237" s="36" t="s">
        <v>31</v>
      </c>
      <c r="AF237" s="21">
        <f t="shared" si="20"/>
        <v>1</v>
      </c>
      <c r="AG237" s="21">
        <f t="shared" si="21"/>
        <v>0</v>
      </c>
      <c r="AH237" s="21">
        <f t="shared" si="22"/>
        <v>0</v>
      </c>
      <c r="AI237" s="21">
        <f t="shared" si="23"/>
        <v>0</v>
      </c>
      <c r="AJ237" s="27" t="s">
        <v>129</v>
      </c>
      <c r="AK237" s="21">
        <f t="shared" si="24"/>
        <v>0</v>
      </c>
      <c r="AL237" s="21">
        <f t="shared" si="25"/>
        <v>1</v>
      </c>
      <c r="AM237" s="21">
        <f t="shared" si="26"/>
        <v>0</v>
      </c>
      <c r="AN237" s="21">
        <f t="shared" si="27"/>
        <v>0</v>
      </c>
      <c r="AO237" s="27" t="s">
        <v>39</v>
      </c>
      <c r="AP237" s="21">
        <f t="shared" si="28"/>
        <v>0</v>
      </c>
      <c r="AQ237" s="21">
        <f t="shared" si="29"/>
        <v>0</v>
      </c>
      <c r="AR237" s="21">
        <f t="shared" si="30"/>
        <v>1</v>
      </c>
      <c r="AS237" s="21">
        <f t="shared" si="31"/>
        <v>0</v>
      </c>
      <c r="AT237" s="21">
        <f t="shared" si="32"/>
        <v>0</v>
      </c>
      <c r="AU237" s="21">
        <f t="shared" si="73"/>
        <v>0</v>
      </c>
      <c r="AV237" s="27" t="s">
        <v>196</v>
      </c>
      <c r="AW237" s="21">
        <f t="shared" si="33"/>
        <v>0</v>
      </c>
      <c r="AX237" s="21">
        <f t="shared" si="34"/>
        <v>0</v>
      </c>
      <c r="AY237" s="21">
        <f t="shared" si="35"/>
        <v>0</v>
      </c>
      <c r="AZ237" s="21">
        <f t="shared" si="36"/>
        <v>1</v>
      </c>
      <c r="BA237" s="27" t="s">
        <v>131</v>
      </c>
      <c r="BB237" s="21">
        <f t="shared" si="37"/>
        <v>1</v>
      </c>
      <c r="BC237" s="21">
        <f t="shared" si="38"/>
        <v>0</v>
      </c>
      <c r="BD237" s="21">
        <f t="shared" si="39"/>
        <v>0</v>
      </c>
      <c r="BE237" s="21">
        <f t="shared" si="40"/>
        <v>0</v>
      </c>
      <c r="BF237" s="27" t="s">
        <v>136</v>
      </c>
      <c r="BG237" s="21">
        <f t="shared" si="41"/>
        <v>0</v>
      </c>
      <c r="BH237" s="21">
        <f t="shared" si="42"/>
        <v>0</v>
      </c>
      <c r="BI237" s="21">
        <f t="shared" si="43"/>
        <v>1</v>
      </c>
      <c r="BJ237" s="27" t="s">
        <v>145</v>
      </c>
      <c r="BK237" s="21">
        <f t="shared" si="44"/>
        <v>0</v>
      </c>
      <c r="BL237" s="21">
        <f t="shared" si="45"/>
        <v>0</v>
      </c>
      <c r="BM237" s="21">
        <f t="shared" si="46"/>
        <v>1</v>
      </c>
      <c r="BN237" s="29" t="s">
        <v>132</v>
      </c>
      <c r="BO237" s="21">
        <f t="shared" si="47"/>
        <v>0</v>
      </c>
      <c r="BP237" s="21">
        <f t="shared" si="48"/>
        <v>0</v>
      </c>
      <c r="BQ237" s="21">
        <f t="shared" si="49"/>
        <v>1</v>
      </c>
      <c r="BR237" s="21">
        <f t="shared" si="50"/>
        <v>0</v>
      </c>
      <c r="BS237" s="21">
        <f t="shared" si="51"/>
        <v>0</v>
      </c>
      <c r="BT237" s="29">
        <v>1.0</v>
      </c>
      <c r="BU237" s="29">
        <v>0.0</v>
      </c>
      <c r="BV237" s="29">
        <v>1.0</v>
      </c>
      <c r="BW237" s="29">
        <v>0.0</v>
      </c>
      <c r="BX237" s="29">
        <v>0.0</v>
      </c>
      <c r="BY237" s="29">
        <v>0.0</v>
      </c>
      <c r="BZ237" s="29">
        <v>0.0</v>
      </c>
      <c r="CA237" s="29">
        <v>1.0</v>
      </c>
      <c r="CB237" s="29">
        <v>0.0</v>
      </c>
      <c r="CC237" s="27" t="s">
        <v>133</v>
      </c>
      <c r="CD237" s="21">
        <f t="shared" si="52"/>
        <v>0</v>
      </c>
      <c r="CE237" s="21">
        <f t="shared" si="53"/>
        <v>1</v>
      </c>
      <c r="CF237" s="21">
        <f t="shared" si="54"/>
        <v>0</v>
      </c>
      <c r="CG237" s="21">
        <f t="shared" si="55"/>
        <v>0</v>
      </c>
      <c r="CH237" s="21">
        <f t="shared" si="56"/>
        <v>0</v>
      </c>
      <c r="CI237" s="27" t="s">
        <v>146</v>
      </c>
      <c r="CJ237" s="21">
        <f t="shared" si="57"/>
        <v>0</v>
      </c>
      <c r="CK237" s="21">
        <f t="shared" si="58"/>
        <v>0</v>
      </c>
      <c r="CL237" s="21">
        <f t="shared" si="59"/>
        <v>1</v>
      </c>
      <c r="CM237" s="21">
        <f t="shared" si="60"/>
        <v>0</v>
      </c>
      <c r="CN237" s="27" t="s">
        <v>147</v>
      </c>
      <c r="CO237" s="21">
        <f t="shared" si="61"/>
        <v>0</v>
      </c>
      <c r="CP237" s="21">
        <f t="shared" si="62"/>
        <v>0</v>
      </c>
      <c r="CQ237" s="21">
        <f t="shared" si="63"/>
        <v>0</v>
      </c>
      <c r="CR237" s="21">
        <f t="shared" si="64"/>
        <v>0</v>
      </c>
      <c r="CS237" s="21">
        <f t="shared" si="65"/>
        <v>1</v>
      </c>
      <c r="CT237" s="27" t="s">
        <v>139</v>
      </c>
      <c r="CU237" s="29">
        <v>3.0</v>
      </c>
      <c r="CV237" s="27" t="s">
        <v>136</v>
      </c>
      <c r="CW237" s="29">
        <v>4.0</v>
      </c>
      <c r="CX237" s="16">
        <f t="shared" si="66"/>
        <v>13</v>
      </c>
      <c r="CY237" s="29">
        <v>4.0</v>
      </c>
      <c r="CZ237" s="31">
        <v>4.0</v>
      </c>
      <c r="DA237" s="41" t="s">
        <v>136</v>
      </c>
      <c r="DB237" s="41" t="s">
        <v>139</v>
      </c>
      <c r="DC237" s="27" t="s">
        <v>136</v>
      </c>
      <c r="DD237" s="16">
        <f t="shared" si="67"/>
        <v>18</v>
      </c>
      <c r="DE237" s="27" t="s">
        <v>136</v>
      </c>
      <c r="DF237" s="27" t="s">
        <v>139</v>
      </c>
      <c r="DG237" s="27" t="s">
        <v>139</v>
      </c>
      <c r="DH237" s="27" t="s">
        <v>140</v>
      </c>
      <c r="DI237" s="27" t="s">
        <v>138</v>
      </c>
      <c r="DJ237" s="27">
        <v>5.0</v>
      </c>
      <c r="DK237" s="16">
        <f t="shared" si="68"/>
        <v>19</v>
      </c>
      <c r="DL237" s="27" t="s">
        <v>138</v>
      </c>
      <c r="DM237" s="27" t="s">
        <v>139</v>
      </c>
      <c r="DN237" s="27" t="s">
        <v>136</v>
      </c>
      <c r="DO237" s="27" t="s">
        <v>136</v>
      </c>
      <c r="DP237" s="27" t="s">
        <v>140</v>
      </c>
      <c r="DQ237" s="16">
        <f t="shared" si="69"/>
        <v>16</v>
      </c>
      <c r="DR237" s="27" t="s">
        <v>136</v>
      </c>
      <c r="DS237" s="27" t="s">
        <v>136</v>
      </c>
      <c r="DT237" s="27" t="s">
        <v>136</v>
      </c>
      <c r="DU237" s="27" t="s">
        <v>138</v>
      </c>
      <c r="DV237" s="27" t="s">
        <v>138</v>
      </c>
      <c r="DW237" s="25">
        <f t="shared" si="70"/>
        <v>22</v>
      </c>
      <c r="DX237" s="27" t="s">
        <v>138</v>
      </c>
      <c r="DY237" s="27" t="s">
        <v>137</v>
      </c>
      <c r="DZ237" s="27" t="s">
        <v>138</v>
      </c>
      <c r="EA237" s="29">
        <v>3.0</v>
      </c>
      <c r="EB237" s="27" t="s">
        <v>137</v>
      </c>
      <c r="EC237" s="21">
        <f t="shared" si="89"/>
        <v>19</v>
      </c>
      <c r="ED237" s="16">
        <f t="shared" si="71"/>
        <v>107</v>
      </c>
    </row>
    <row r="238" ht="15.75" customHeight="1">
      <c r="A238" s="36" t="s">
        <v>125</v>
      </c>
      <c r="B238" s="16">
        <f t="shared" si="1"/>
        <v>1</v>
      </c>
      <c r="C238" s="17" t="s">
        <v>37</v>
      </c>
      <c r="D238" s="35">
        <v>51.0</v>
      </c>
      <c r="E238" s="16">
        <f t="shared" si="2"/>
        <v>0</v>
      </c>
      <c r="F238" s="16">
        <f t="shared" si="72"/>
        <v>0</v>
      </c>
      <c r="G238" s="16">
        <f t="shared" si="3"/>
        <v>1</v>
      </c>
      <c r="H238" s="16">
        <f t="shared" si="4"/>
        <v>0</v>
      </c>
      <c r="I238" s="35" t="s">
        <v>158</v>
      </c>
      <c r="J238" s="16">
        <f t="shared" si="5"/>
        <v>0</v>
      </c>
      <c r="K238" s="16">
        <f t="shared" si="6"/>
        <v>0</v>
      </c>
      <c r="L238" s="16">
        <f t="shared" si="7"/>
        <v>0</v>
      </c>
      <c r="M238" s="16">
        <f t="shared" si="8"/>
        <v>0</v>
      </c>
      <c r="N238" s="16">
        <f t="shared" si="9"/>
        <v>1</v>
      </c>
      <c r="O238" s="36">
        <v>20000.0</v>
      </c>
      <c r="P238" s="21">
        <f t="shared" si="10"/>
        <v>0</v>
      </c>
      <c r="Q238" s="21">
        <f t="shared" si="11"/>
        <v>1</v>
      </c>
      <c r="R238" s="21">
        <f t="shared" si="12"/>
        <v>0</v>
      </c>
      <c r="S238" s="21">
        <f t="shared" si="13"/>
        <v>0</v>
      </c>
      <c r="T238" s="37" t="s">
        <v>127</v>
      </c>
      <c r="U238" s="21">
        <f t="shared" si="14"/>
        <v>1</v>
      </c>
      <c r="V238" s="37">
        <v>0.0</v>
      </c>
      <c r="W238" s="37">
        <v>0.0</v>
      </c>
      <c r="X238" s="37">
        <v>0.0</v>
      </c>
      <c r="Y238" s="36" t="s">
        <v>192</v>
      </c>
      <c r="Z238" s="21">
        <f t="shared" si="15"/>
        <v>0</v>
      </c>
      <c r="AA238" s="21">
        <f t="shared" si="16"/>
        <v>0</v>
      </c>
      <c r="AB238" s="21">
        <f t="shared" si="17"/>
        <v>0</v>
      </c>
      <c r="AC238" s="21">
        <f t="shared" si="18"/>
        <v>0</v>
      </c>
      <c r="AD238" s="21">
        <f t="shared" si="19"/>
        <v>1</v>
      </c>
      <c r="AE238" s="36" t="s">
        <v>31</v>
      </c>
      <c r="AF238" s="21">
        <f t="shared" si="20"/>
        <v>1</v>
      </c>
      <c r="AG238" s="21">
        <f t="shared" si="21"/>
        <v>0</v>
      </c>
      <c r="AH238" s="21">
        <f t="shared" si="22"/>
        <v>0</v>
      </c>
      <c r="AI238" s="21">
        <f t="shared" si="23"/>
        <v>0</v>
      </c>
      <c r="AJ238" s="36" t="s">
        <v>171</v>
      </c>
      <c r="AK238" s="21">
        <f t="shared" si="24"/>
        <v>0</v>
      </c>
      <c r="AL238" s="21">
        <f t="shared" si="25"/>
        <v>0</v>
      </c>
      <c r="AM238" s="21">
        <f t="shared" si="26"/>
        <v>0</v>
      </c>
      <c r="AN238" s="21">
        <f t="shared" si="27"/>
        <v>1</v>
      </c>
      <c r="AO238" s="27" t="s">
        <v>172</v>
      </c>
      <c r="AP238" s="21">
        <f t="shared" si="28"/>
        <v>0</v>
      </c>
      <c r="AQ238" s="21">
        <f t="shared" si="29"/>
        <v>0</v>
      </c>
      <c r="AR238" s="21">
        <f t="shared" si="30"/>
        <v>0</v>
      </c>
      <c r="AS238" s="21">
        <f t="shared" si="31"/>
        <v>0</v>
      </c>
      <c r="AT238" s="21">
        <f t="shared" si="32"/>
        <v>0</v>
      </c>
      <c r="AU238" s="21">
        <f t="shared" si="73"/>
        <v>1</v>
      </c>
      <c r="AV238" s="27" t="s">
        <v>196</v>
      </c>
      <c r="AW238" s="21">
        <f t="shared" si="33"/>
        <v>0</v>
      </c>
      <c r="AX238" s="21">
        <f t="shared" si="34"/>
        <v>0</v>
      </c>
      <c r="AY238" s="21">
        <f t="shared" si="35"/>
        <v>0</v>
      </c>
      <c r="AZ238" s="21">
        <f t="shared" si="36"/>
        <v>1</v>
      </c>
      <c r="BA238" s="27" t="s">
        <v>131</v>
      </c>
      <c r="BB238" s="21">
        <f t="shared" si="37"/>
        <v>1</v>
      </c>
      <c r="BC238" s="21">
        <f t="shared" si="38"/>
        <v>0</v>
      </c>
      <c r="BD238" s="21">
        <f t="shared" si="39"/>
        <v>0</v>
      </c>
      <c r="BE238" s="21">
        <f t="shared" si="40"/>
        <v>0</v>
      </c>
      <c r="BF238" s="27" t="s">
        <v>138</v>
      </c>
      <c r="BG238" s="21">
        <f t="shared" si="41"/>
        <v>0</v>
      </c>
      <c r="BH238" s="21">
        <f t="shared" si="42"/>
        <v>0</v>
      </c>
      <c r="BI238" s="21">
        <f t="shared" si="43"/>
        <v>1</v>
      </c>
      <c r="BJ238" s="29">
        <v>800.0</v>
      </c>
      <c r="BK238" s="21">
        <f t="shared" si="44"/>
        <v>1</v>
      </c>
      <c r="BL238" s="21">
        <f t="shared" si="45"/>
        <v>0</v>
      </c>
      <c r="BM238" s="21">
        <f t="shared" si="46"/>
        <v>0</v>
      </c>
      <c r="BN238" s="27" t="s">
        <v>151</v>
      </c>
      <c r="BO238" s="21">
        <f t="shared" si="47"/>
        <v>0</v>
      </c>
      <c r="BP238" s="21">
        <f t="shared" si="48"/>
        <v>1</v>
      </c>
      <c r="BQ238" s="21">
        <f t="shared" si="49"/>
        <v>0</v>
      </c>
      <c r="BR238" s="21">
        <f t="shared" si="50"/>
        <v>0</v>
      </c>
      <c r="BS238" s="21">
        <f t="shared" si="51"/>
        <v>0</v>
      </c>
      <c r="BT238" s="29">
        <v>0.0</v>
      </c>
      <c r="BU238" s="29">
        <v>1.0</v>
      </c>
      <c r="BV238" s="29">
        <v>0.0</v>
      </c>
      <c r="BW238" s="29">
        <v>0.0</v>
      </c>
      <c r="BX238" s="29">
        <v>0.0</v>
      </c>
      <c r="BY238" s="29">
        <v>1.0</v>
      </c>
      <c r="BZ238" s="29">
        <v>0.0</v>
      </c>
      <c r="CA238" s="29">
        <v>0.0</v>
      </c>
      <c r="CB238" s="29">
        <v>1.0</v>
      </c>
      <c r="CC238" s="27" t="s">
        <v>133</v>
      </c>
      <c r="CD238" s="21">
        <f t="shared" si="52"/>
        <v>0</v>
      </c>
      <c r="CE238" s="21">
        <f t="shared" si="53"/>
        <v>1</v>
      </c>
      <c r="CF238" s="21">
        <f t="shared" si="54"/>
        <v>0</v>
      </c>
      <c r="CG238" s="21">
        <f t="shared" si="55"/>
        <v>0</v>
      </c>
      <c r="CH238" s="21">
        <f t="shared" si="56"/>
        <v>0</v>
      </c>
      <c r="CI238" s="27" t="s">
        <v>152</v>
      </c>
      <c r="CJ238" s="21">
        <f t="shared" si="57"/>
        <v>0</v>
      </c>
      <c r="CK238" s="21">
        <f t="shared" si="58"/>
        <v>0</v>
      </c>
      <c r="CL238" s="21">
        <f t="shared" si="59"/>
        <v>0</v>
      </c>
      <c r="CM238" s="21">
        <f t="shared" si="60"/>
        <v>1</v>
      </c>
      <c r="CN238" s="27" t="s">
        <v>135</v>
      </c>
      <c r="CO238" s="21">
        <f t="shared" si="61"/>
        <v>1</v>
      </c>
      <c r="CP238" s="21">
        <f t="shared" si="62"/>
        <v>0</v>
      </c>
      <c r="CQ238" s="21">
        <f t="shared" si="63"/>
        <v>0</v>
      </c>
      <c r="CR238" s="21">
        <f t="shared" si="64"/>
        <v>0</v>
      </c>
      <c r="CS238" s="21">
        <f t="shared" si="65"/>
        <v>0</v>
      </c>
      <c r="CT238" s="29">
        <v>1.0</v>
      </c>
      <c r="CU238" s="29">
        <v>3.0</v>
      </c>
      <c r="CV238" s="27" t="s">
        <v>139</v>
      </c>
      <c r="CW238" s="29">
        <v>1.0</v>
      </c>
      <c r="CX238" s="16">
        <f t="shared" si="66"/>
        <v>7</v>
      </c>
      <c r="CY238" s="27" t="s">
        <v>136</v>
      </c>
      <c r="CZ238" s="31">
        <v>2.0</v>
      </c>
      <c r="DA238" s="41" t="s">
        <v>139</v>
      </c>
      <c r="DB238" s="41" t="s">
        <v>136</v>
      </c>
      <c r="DC238" s="27" t="s">
        <v>139</v>
      </c>
      <c r="DD238" s="16">
        <f t="shared" si="67"/>
        <v>14</v>
      </c>
      <c r="DE238" s="29">
        <v>2.0</v>
      </c>
      <c r="DF238" s="27" t="s">
        <v>136</v>
      </c>
      <c r="DG238" s="27" t="s">
        <v>137</v>
      </c>
      <c r="DH238" s="27">
        <v>4.0</v>
      </c>
      <c r="DI238" s="27" t="s">
        <v>140</v>
      </c>
      <c r="DJ238" s="27" t="s">
        <v>139</v>
      </c>
      <c r="DK238" s="16">
        <f t="shared" si="68"/>
        <v>16</v>
      </c>
      <c r="DL238" s="27" t="s">
        <v>138</v>
      </c>
      <c r="DM238" s="27" t="s">
        <v>138</v>
      </c>
      <c r="DN238" s="27" t="s">
        <v>138</v>
      </c>
      <c r="DO238" s="27" t="s">
        <v>137</v>
      </c>
      <c r="DP238" s="27" t="s">
        <v>139</v>
      </c>
      <c r="DQ238" s="16">
        <f t="shared" si="69"/>
        <v>20</v>
      </c>
      <c r="DR238" s="27" t="s">
        <v>136</v>
      </c>
      <c r="DS238" s="27" t="s">
        <v>136</v>
      </c>
      <c r="DT238" s="27" t="s">
        <v>136</v>
      </c>
      <c r="DU238" s="27" t="s">
        <v>137</v>
      </c>
      <c r="DV238" s="27" t="s">
        <v>138</v>
      </c>
      <c r="DW238" s="25">
        <f t="shared" si="70"/>
        <v>20</v>
      </c>
      <c r="DX238" s="27" t="s">
        <v>136</v>
      </c>
      <c r="DY238" s="29">
        <v>2.0</v>
      </c>
      <c r="DZ238" s="27" t="s">
        <v>137</v>
      </c>
      <c r="EA238" s="29">
        <v>2.0</v>
      </c>
      <c r="EB238" s="27" t="s">
        <v>136</v>
      </c>
      <c r="EC238" s="21">
        <f t="shared" si="89"/>
        <v>15</v>
      </c>
      <c r="ED238" s="16">
        <f t="shared" si="71"/>
        <v>92</v>
      </c>
    </row>
    <row r="239" ht="15.75" customHeight="1">
      <c r="A239" s="36" t="s">
        <v>125</v>
      </c>
      <c r="B239" s="16">
        <f t="shared" si="1"/>
        <v>1</v>
      </c>
      <c r="C239" s="17" t="s">
        <v>37</v>
      </c>
      <c r="D239" s="35">
        <v>24.0</v>
      </c>
      <c r="E239" s="16">
        <f t="shared" si="2"/>
        <v>0</v>
      </c>
      <c r="F239" s="16">
        <f t="shared" si="72"/>
        <v>1</v>
      </c>
      <c r="G239" s="16">
        <f t="shared" si="3"/>
        <v>0</v>
      </c>
      <c r="H239" s="16">
        <f t="shared" si="4"/>
        <v>0</v>
      </c>
      <c r="I239" s="35" t="s">
        <v>13</v>
      </c>
      <c r="J239" s="16">
        <f t="shared" si="5"/>
        <v>0</v>
      </c>
      <c r="K239" s="16">
        <f t="shared" si="6"/>
        <v>0</v>
      </c>
      <c r="L239" s="16">
        <f t="shared" si="7"/>
        <v>0</v>
      </c>
      <c r="M239" s="16">
        <f t="shared" si="8"/>
        <v>0</v>
      </c>
      <c r="N239" s="16">
        <f t="shared" si="9"/>
        <v>1</v>
      </c>
      <c r="O239" s="36">
        <v>10000.0</v>
      </c>
      <c r="P239" s="21">
        <f t="shared" si="10"/>
        <v>1</v>
      </c>
      <c r="Q239" s="21">
        <f t="shared" si="11"/>
        <v>0</v>
      </c>
      <c r="R239" s="21">
        <f t="shared" si="12"/>
        <v>0</v>
      </c>
      <c r="S239" s="21">
        <f t="shared" si="13"/>
        <v>0</v>
      </c>
      <c r="T239" s="37" t="s">
        <v>127</v>
      </c>
      <c r="U239" s="21">
        <f t="shared" si="14"/>
        <v>1</v>
      </c>
      <c r="V239" s="37">
        <v>0.0</v>
      </c>
      <c r="W239" s="37">
        <v>0.0</v>
      </c>
      <c r="X239" s="37">
        <v>0.0</v>
      </c>
      <c r="Y239" s="36" t="s">
        <v>27</v>
      </c>
      <c r="Z239" s="21">
        <f t="shared" si="15"/>
        <v>0</v>
      </c>
      <c r="AA239" s="21">
        <f t="shared" si="16"/>
        <v>0</v>
      </c>
      <c r="AB239" s="21">
        <f t="shared" si="17"/>
        <v>1</v>
      </c>
      <c r="AC239" s="21">
        <f t="shared" si="18"/>
        <v>0</v>
      </c>
      <c r="AD239" s="21">
        <f t="shared" si="19"/>
        <v>0</v>
      </c>
      <c r="AE239" s="36" t="s">
        <v>31</v>
      </c>
      <c r="AF239" s="21">
        <f t="shared" si="20"/>
        <v>1</v>
      </c>
      <c r="AG239" s="21">
        <f t="shared" si="21"/>
        <v>0</v>
      </c>
      <c r="AH239" s="21">
        <f t="shared" si="22"/>
        <v>0</v>
      </c>
      <c r="AI239" s="21">
        <f t="shared" si="23"/>
        <v>0</v>
      </c>
      <c r="AJ239" s="27" t="s">
        <v>129</v>
      </c>
      <c r="AK239" s="21">
        <f t="shared" si="24"/>
        <v>0</v>
      </c>
      <c r="AL239" s="21">
        <f t="shared" si="25"/>
        <v>1</v>
      </c>
      <c r="AM239" s="21">
        <f t="shared" si="26"/>
        <v>0</v>
      </c>
      <c r="AN239" s="21">
        <f t="shared" si="27"/>
        <v>0</v>
      </c>
      <c r="AO239" s="27" t="s">
        <v>37</v>
      </c>
      <c r="AP239" s="21">
        <f t="shared" si="28"/>
        <v>1</v>
      </c>
      <c r="AQ239" s="21">
        <f t="shared" si="29"/>
        <v>0</v>
      </c>
      <c r="AR239" s="21">
        <f t="shared" si="30"/>
        <v>0</v>
      </c>
      <c r="AS239" s="21">
        <f t="shared" si="31"/>
        <v>0</v>
      </c>
      <c r="AT239" s="21">
        <f t="shared" si="32"/>
        <v>0</v>
      </c>
      <c r="AU239" s="21">
        <f t="shared" si="73"/>
        <v>0</v>
      </c>
      <c r="AV239" s="27" t="s">
        <v>163</v>
      </c>
      <c r="AW239" s="21">
        <f t="shared" si="33"/>
        <v>0</v>
      </c>
      <c r="AX239" s="21">
        <f t="shared" si="34"/>
        <v>0</v>
      </c>
      <c r="AY239" s="21">
        <f t="shared" si="35"/>
        <v>0</v>
      </c>
      <c r="AZ239" s="21">
        <f t="shared" si="36"/>
        <v>1</v>
      </c>
      <c r="BA239" s="38" t="s">
        <v>188</v>
      </c>
      <c r="BB239" s="21">
        <f t="shared" si="37"/>
        <v>0</v>
      </c>
      <c r="BC239" s="21">
        <f t="shared" si="38"/>
        <v>0</v>
      </c>
      <c r="BD239" s="21">
        <f t="shared" si="39"/>
        <v>0</v>
      </c>
      <c r="BE239" s="21">
        <f t="shared" si="40"/>
        <v>1</v>
      </c>
      <c r="BF239" s="27" t="s">
        <v>138</v>
      </c>
      <c r="BG239" s="21">
        <f t="shared" si="41"/>
        <v>0</v>
      </c>
      <c r="BH239" s="21">
        <f t="shared" si="42"/>
        <v>0</v>
      </c>
      <c r="BI239" s="21">
        <f t="shared" si="43"/>
        <v>1</v>
      </c>
      <c r="BJ239" s="29">
        <v>1500.0</v>
      </c>
      <c r="BK239" s="21">
        <f t="shared" si="44"/>
        <v>0</v>
      </c>
      <c r="BL239" s="21">
        <f t="shared" si="45"/>
        <v>1</v>
      </c>
      <c r="BM239" s="21">
        <f t="shared" si="46"/>
        <v>0</v>
      </c>
      <c r="BN239" s="29" t="s">
        <v>156</v>
      </c>
      <c r="BO239" s="21">
        <f t="shared" si="47"/>
        <v>0</v>
      </c>
      <c r="BP239" s="21">
        <f t="shared" si="48"/>
        <v>0</v>
      </c>
      <c r="BQ239" s="21">
        <f t="shared" si="49"/>
        <v>0</v>
      </c>
      <c r="BR239" s="21">
        <f t="shared" si="50"/>
        <v>1</v>
      </c>
      <c r="BS239" s="21">
        <f t="shared" si="51"/>
        <v>0</v>
      </c>
      <c r="BT239" s="29">
        <v>0.0</v>
      </c>
      <c r="BU239" s="29">
        <v>0.0</v>
      </c>
      <c r="BV239" s="29">
        <v>1.0</v>
      </c>
      <c r="BW239" s="29">
        <v>1.0</v>
      </c>
      <c r="BX239" s="29">
        <v>1.0</v>
      </c>
      <c r="BY239" s="29">
        <v>1.0</v>
      </c>
      <c r="BZ239" s="29">
        <v>1.0</v>
      </c>
      <c r="CA239" s="29">
        <v>0.0</v>
      </c>
      <c r="CB239" s="29">
        <v>1.0</v>
      </c>
      <c r="CC239" s="27" t="s">
        <v>133</v>
      </c>
      <c r="CD239" s="21">
        <f t="shared" si="52"/>
        <v>0</v>
      </c>
      <c r="CE239" s="21">
        <f t="shared" si="53"/>
        <v>1</v>
      </c>
      <c r="CF239" s="21">
        <f t="shared" si="54"/>
        <v>0</v>
      </c>
      <c r="CG239" s="21">
        <f t="shared" si="55"/>
        <v>0</v>
      </c>
      <c r="CH239" s="21">
        <f t="shared" si="56"/>
        <v>0</v>
      </c>
      <c r="CI239" s="27" t="s">
        <v>157</v>
      </c>
      <c r="CJ239" s="21">
        <f t="shared" si="57"/>
        <v>0</v>
      </c>
      <c r="CK239" s="21">
        <f t="shared" si="58"/>
        <v>1</v>
      </c>
      <c r="CL239" s="21">
        <f t="shared" si="59"/>
        <v>0</v>
      </c>
      <c r="CM239" s="21">
        <f t="shared" si="60"/>
        <v>0</v>
      </c>
      <c r="CN239" s="27" t="s">
        <v>135</v>
      </c>
      <c r="CO239" s="21">
        <f t="shared" si="61"/>
        <v>1</v>
      </c>
      <c r="CP239" s="21">
        <f t="shared" si="62"/>
        <v>0</v>
      </c>
      <c r="CQ239" s="21">
        <f t="shared" si="63"/>
        <v>0</v>
      </c>
      <c r="CR239" s="21">
        <f t="shared" si="64"/>
        <v>0</v>
      </c>
      <c r="CS239" s="21">
        <f t="shared" si="65"/>
        <v>0</v>
      </c>
      <c r="CT239" s="27" t="s">
        <v>139</v>
      </c>
      <c r="CU239" s="27" t="s">
        <v>139</v>
      </c>
      <c r="CV239" s="27" t="s">
        <v>136</v>
      </c>
      <c r="CW239" s="27" t="s">
        <v>140</v>
      </c>
      <c r="CX239" s="16">
        <f t="shared" si="66"/>
        <v>9</v>
      </c>
      <c r="CY239" s="29">
        <v>5.0</v>
      </c>
      <c r="CZ239" s="31">
        <v>3.0</v>
      </c>
      <c r="DA239" s="41" t="s">
        <v>136</v>
      </c>
      <c r="DB239" s="31">
        <v>3.0</v>
      </c>
      <c r="DC239" s="27">
        <v>5.0</v>
      </c>
      <c r="DD239" s="16">
        <f t="shared" si="67"/>
        <v>20</v>
      </c>
      <c r="DE239" s="29">
        <v>5.0</v>
      </c>
      <c r="DF239" s="27" t="s">
        <v>139</v>
      </c>
      <c r="DG239" s="27" t="s">
        <v>137</v>
      </c>
      <c r="DH239" s="27" t="s">
        <v>139</v>
      </c>
      <c r="DI239" s="27" t="s">
        <v>140</v>
      </c>
      <c r="DJ239" s="27">
        <v>4.0</v>
      </c>
      <c r="DK239" s="16">
        <f t="shared" si="68"/>
        <v>17</v>
      </c>
      <c r="DL239" s="27" t="s">
        <v>138</v>
      </c>
      <c r="DM239" s="27" t="s">
        <v>136</v>
      </c>
      <c r="DN239" s="27" t="s">
        <v>138</v>
      </c>
      <c r="DO239" s="27" t="s">
        <v>136</v>
      </c>
      <c r="DP239" s="27" t="s">
        <v>136</v>
      </c>
      <c r="DQ239" s="16">
        <f t="shared" si="69"/>
        <v>22</v>
      </c>
      <c r="DR239" s="27" t="s">
        <v>137</v>
      </c>
      <c r="DS239" s="29">
        <v>1.0</v>
      </c>
      <c r="DT239" s="29">
        <v>2.0</v>
      </c>
      <c r="DU239" s="27" t="s">
        <v>136</v>
      </c>
      <c r="DV239" s="29">
        <v>2.0</v>
      </c>
      <c r="DW239" s="25">
        <f t="shared" si="70"/>
        <v>12</v>
      </c>
      <c r="DX239" s="27" t="s">
        <v>138</v>
      </c>
      <c r="DY239" s="27" t="s">
        <v>139</v>
      </c>
      <c r="DZ239" s="27" t="s">
        <v>139</v>
      </c>
      <c r="EA239" s="27" t="s">
        <v>139</v>
      </c>
      <c r="EB239" s="27" t="s">
        <v>140</v>
      </c>
      <c r="EC239" s="21">
        <f t="shared" si="89"/>
        <v>12</v>
      </c>
      <c r="ED239" s="16">
        <f t="shared" si="71"/>
        <v>92</v>
      </c>
    </row>
    <row r="240" ht="15.75" customHeight="1">
      <c r="A240" s="36" t="s">
        <v>125</v>
      </c>
      <c r="B240" s="16">
        <f t="shared" si="1"/>
        <v>1</v>
      </c>
      <c r="C240" s="17" t="s">
        <v>37</v>
      </c>
      <c r="D240" s="35">
        <v>26.0</v>
      </c>
      <c r="E240" s="16">
        <f t="shared" si="2"/>
        <v>0</v>
      </c>
      <c r="F240" s="16">
        <f t="shared" si="72"/>
        <v>1</v>
      </c>
      <c r="G240" s="16">
        <f t="shared" si="3"/>
        <v>0</v>
      </c>
      <c r="H240" s="16">
        <f t="shared" si="4"/>
        <v>0</v>
      </c>
      <c r="I240" s="35" t="s">
        <v>13</v>
      </c>
      <c r="J240" s="16">
        <f t="shared" si="5"/>
        <v>0</v>
      </c>
      <c r="K240" s="16">
        <f t="shared" si="6"/>
        <v>0</v>
      </c>
      <c r="L240" s="16">
        <f t="shared" si="7"/>
        <v>0</v>
      </c>
      <c r="M240" s="16">
        <f t="shared" si="8"/>
        <v>0</v>
      </c>
      <c r="N240" s="16">
        <f t="shared" si="9"/>
        <v>1</v>
      </c>
      <c r="O240" s="36">
        <v>30000.0</v>
      </c>
      <c r="P240" s="21">
        <f t="shared" si="10"/>
        <v>0</v>
      </c>
      <c r="Q240" s="21">
        <f t="shared" si="11"/>
        <v>0</v>
      </c>
      <c r="R240" s="21">
        <f t="shared" si="12"/>
        <v>1</v>
      </c>
      <c r="S240" s="21">
        <f t="shared" si="13"/>
        <v>0</v>
      </c>
      <c r="T240" s="37" t="s">
        <v>127</v>
      </c>
      <c r="U240" s="21">
        <f t="shared" si="14"/>
        <v>1</v>
      </c>
      <c r="V240" s="37">
        <v>0.0</v>
      </c>
      <c r="W240" s="37">
        <v>0.0</v>
      </c>
      <c r="X240" s="37">
        <v>0.0</v>
      </c>
      <c r="Y240" s="36" t="s">
        <v>199</v>
      </c>
      <c r="Z240" s="21">
        <f t="shared" si="15"/>
        <v>0</v>
      </c>
      <c r="AA240" s="21">
        <f t="shared" si="16"/>
        <v>0</v>
      </c>
      <c r="AB240" s="21">
        <f t="shared" si="17"/>
        <v>0</v>
      </c>
      <c r="AC240" s="21">
        <f t="shared" si="18"/>
        <v>0</v>
      </c>
      <c r="AD240" s="21">
        <f t="shared" si="19"/>
        <v>1</v>
      </c>
      <c r="AE240" s="36" t="s">
        <v>31</v>
      </c>
      <c r="AF240" s="21">
        <f t="shared" si="20"/>
        <v>1</v>
      </c>
      <c r="AG240" s="21">
        <f t="shared" si="21"/>
        <v>0</v>
      </c>
      <c r="AH240" s="21">
        <f t="shared" si="22"/>
        <v>0</v>
      </c>
      <c r="AI240" s="21">
        <f t="shared" si="23"/>
        <v>0</v>
      </c>
      <c r="AJ240" s="27" t="s">
        <v>128</v>
      </c>
      <c r="AK240" s="21">
        <f t="shared" si="24"/>
        <v>1</v>
      </c>
      <c r="AL240" s="21">
        <f t="shared" si="25"/>
        <v>0</v>
      </c>
      <c r="AM240" s="21">
        <f t="shared" si="26"/>
        <v>0</v>
      </c>
      <c r="AN240" s="21">
        <f t="shared" si="27"/>
        <v>0</v>
      </c>
      <c r="AO240" s="27" t="s">
        <v>37</v>
      </c>
      <c r="AP240" s="21">
        <f t="shared" si="28"/>
        <v>1</v>
      </c>
      <c r="AQ240" s="21">
        <f t="shared" si="29"/>
        <v>0</v>
      </c>
      <c r="AR240" s="21">
        <f t="shared" si="30"/>
        <v>0</v>
      </c>
      <c r="AS240" s="21">
        <f t="shared" si="31"/>
        <v>0</v>
      </c>
      <c r="AT240" s="21">
        <f t="shared" si="32"/>
        <v>0</v>
      </c>
      <c r="AU240" s="21">
        <f t="shared" si="73"/>
        <v>0</v>
      </c>
      <c r="AV240" s="27" t="s">
        <v>44</v>
      </c>
      <c r="AW240" s="21">
        <f t="shared" si="33"/>
        <v>0</v>
      </c>
      <c r="AX240" s="21">
        <f t="shared" si="34"/>
        <v>1</v>
      </c>
      <c r="AY240" s="21">
        <f t="shared" si="35"/>
        <v>0</v>
      </c>
      <c r="AZ240" s="21">
        <f t="shared" si="36"/>
        <v>0</v>
      </c>
      <c r="BA240" s="38" t="s">
        <v>37</v>
      </c>
      <c r="BB240" s="21">
        <f t="shared" si="37"/>
        <v>0</v>
      </c>
      <c r="BC240" s="21">
        <f t="shared" si="38"/>
        <v>1</v>
      </c>
      <c r="BD240" s="21">
        <f t="shared" si="39"/>
        <v>0</v>
      </c>
      <c r="BE240" s="21">
        <f t="shared" si="40"/>
        <v>0</v>
      </c>
      <c r="BF240" s="27" t="s">
        <v>137</v>
      </c>
      <c r="BG240" s="21">
        <f t="shared" si="41"/>
        <v>0</v>
      </c>
      <c r="BH240" s="21">
        <f t="shared" si="42"/>
        <v>0</v>
      </c>
      <c r="BI240" s="21">
        <f t="shared" si="43"/>
        <v>1</v>
      </c>
      <c r="BJ240" s="29">
        <v>1500.0</v>
      </c>
      <c r="BK240" s="21">
        <f t="shared" si="44"/>
        <v>0</v>
      </c>
      <c r="BL240" s="21">
        <f t="shared" si="45"/>
        <v>1</v>
      </c>
      <c r="BM240" s="21">
        <f t="shared" si="46"/>
        <v>0</v>
      </c>
      <c r="BN240" s="29" t="s">
        <v>132</v>
      </c>
      <c r="BO240" s="21">
        <f t="shared" si="47"/>
        <v>0</v>
      </c>
      <c r="BP240" s="21">
        <f t="shared" si="48"/>
        <v>0</v>
      </c>
      <c r="BQ240" s="21">
        <f t="shared" si="49"/>
        <v>1</v>
      </c>
      <c r="BR240" s="21">
        <f t="shared" si="50"/>
        <v>0</v>
      </c>
      <c r="BS240" s="21">
        <f t="shared" si="51"/>
        <v>0</v>
      </c>
      <c r="BT240" s="29">
        <v>0.0</v>
      </c>
      <c r="BU240" s="29">
        <v>1.0</v>
      </c>
      <c r="BV240" s="29">
        <v>0.0</v>
      </c>
      <c r="BW240" s="29">
        <v>0.0</v>
      </c>
      <c r="BX240" s="29">
        <v>0.0</v>
      </c>
      <c r="BY240" s="29">
        <v>0.0</v>
      </c>
      <c r="BZ240" s="29">
        <v>0.0</v>
      </c>
      <c r="CA240" s="29">
        <v>0.0</v>
      </c>
      <c r="CB240" s="29">
        <v>1.0</v>
      </c>
      <c r="CC240" s="27" t="s">
        <v>164</v>
      </c>
      <c r="CD240" s="21">
        <f t="shared" si="52"/>
        <v>0</v>
      </c>
      <c r="CE240" s="21">
        <f t="shared" si="53"/>
        <v>0</v>
      </c>
      <c r="CF240" s="21">
        <f t="shared" si="54"/>
        <v>1</v>
      </c>
      <c r="CG240" s="21">
        <f t="shared" si="55"/>
        <v>0</v>
      </c>
      <c r="CH240" s="21">
        <f t="shared" si="56"/>
        <v>0</v>
      </c>
      <c r="CI240" s="27" t="s">
        <v>165</v>
      </c>
      <c r="CJ240" s="21">
        <f t="shared" si="57"/>
        <v>0</v>
      </c>
      <c r="CK240" s="21">
        <f t="shared" si="58"/>
        <v>0</v>
      </c>
      <c r="CL240" s="21">
        <f t="shared" si="59"/>
        <v>0</v>
      </c>
      <c r="CM240" s="21">
        <f t="shared" si="60"/>
        <v>1</v>
      </c>
      <c r="CN240" s="27" t="s">
        <v>135</v>
      </c>
      <c r="CO240" s="21">
        <f t="shared" si="61"/>
        <v>1</v>
      </c>
      <c r="CP240" s="21">
        <f t="shared" si="62"/>
        <v>0</v>
      </c>
      <c r="CQ240" s="21">
        <f t="shared" si="63"/>
        <v>0</v>
      </c>
      <c r="CR240" s="21">
        <f t="shared" si="64"/>
        <v>0</v>
      </c>
      <c r="CS240" s="21">
        <f t="shared" si="65"/>
        <v>0</v>
      </c>
      <c r="CT240" s="29">
        <v>1.0</v>
      </c>
      <c r="CU240" s="29">
        <v>2.0</v>
      </c>
      <c r="CV240" s="27" t="s">
        <v>139</v>
      </c>
      <c r="CW240" s="27" t="s">
        <v>139</v>
      </c>
      <c r="CX240" s="16">
        <f t="shared" si="66"/>
        <v>7</v>
      </c>
      <c r="CY240" s="29">
        <v>2.0</v>
      </c>
      <c r="CZ240" s="31">
        <v>1.0</v>
      </c>
      <c r="DA240" s="41" t="s">
        <v>139</v>
      </c>
      <c r="DB240" s="41" t="s">
        <v>139</v>
      </c>
      <c r="DC240" s="27" t="s">
        <v>139</v>
      </c>
      <c r="DD240" s="16">
        <f t="shared" si="67"/>
        <v>9</v>
      </c>
      <c r="DE240" s="29">
        <v>1.0</v>
      </c>
      <c r="DF240" s="29">
        <v>2.0</v>
      </c>
      <c r="DG240" s="27" t="s">
        <v>139</v>
      </c>
      <c r="DH240" s="29">
        <v>3.0</v>
      </c>
      <c r="DI240" s="27" t="s">
        <v>139</v>
      </c>
      <c r="DJ240" s="27" t="s">
        <v>140</v>
      </c>
      <c r="DK240" s="16">
        <f t="shared" si="68"/>
        <v>11</v>
      </c>
      <c r="DL240" s="27" t="s">
        <v>136</v>
      </c>
      <c r="DM240" s="27" t="s">
        <v>136</v>
      </c>
      <c r="DN240" s="27" t="s">
        <v>136</v>
      </c>
      <c r="DO240" s="27" t="s">
        <v>139</v>
      </c>
      <c r="DP240" s="27" t="s">
        <v>140</v>
      </c>
      <c r="DQ240" s="16">
        <f t="shared" si="69"/>
        <v>15</v>
      </c>
      <c r="DR240" s="27" t="s">
        <v>136</v>
      </c>
      <c r="DS240" s="27" t="s">
        <v>139</v>
      </c>
      <c r="DT240" s="27" t="s">
        <v>139</v>
      </c>
      <c r="DU240" s="27" t="s">
        <v>140</v>
      </c>
      <c r="DV240" s="27" t="s">
        <v>136</v>
      </c>
      <c r="DW240" s="25">
        <f t="shared" si="70"/>
        <v>13</v>
      </c>
      <c r="DX240" s="29">
        <v>3.0</v>
      </c>
      <c r="DY240" s="29">
        <v>1.0</v>
      </c>
      <c r="DZ240" s="27" t="s">
        <v>139</v>
      </c>
      <c r="EA240" s="29">
        <v>4.0</v>
      </c>
      <c r="EB240" s="27" t="s">
        <v>136</v>
      </c>
      <c r="EC240" s="21">
        <f t="shared" si="89"/>
        <v>14</v>
      </c>
      <c r="ED240" s="16">
        <f t="shared" si="71"/>
        <v>69</v>
      </c>
    </row>
    <row r="241" ht="15.75" customHeight="1">
      <c r="A241" s="36" t="s">
        <v>125</v>
      </c>
      <c r="B241" s="16">
        <f t="shared" si="1"/>
        <v>1</v>
      </c>
      <c r="C241" s="17" t="s">
        <v>37</v>
      </c>
      <c r="D241" s="35">
        <v>62.0</v>
      </c>
      <c r="E241" s="16">
        <f t="shared" si="2"/>
        <v>0</v>
      </c>
      <c r="F241" s="16">
        <f t="shared" si="72"/>
        <v>0</v>
      </c>
      <c r="G241" s="16">
        <f t="shared" si="3"/>
        <v>0</v>
      </c>
      <c r="H241" s="16">
        <f t="shared" si="4"/>
        <v>1</v>
      </c>
      <c r="I241" s="35" t="s">
        <v>13</v>
      </c>
      <c r="J241" s="16">
        <f t="shared" si="5"/>
        <v>0</v>
      </c>
      <c r="K241" s="16">
        <f t="shared" si="6"/>
        <v>0</v>
      </c>
      <c r="L241" s="16">
        <f t="shared" si="7"/>
        <v>0</v>
      </c>
      <c r="M241" s="16">
        <f t="shared" si="8"/>
        <v>0</v>
      </c>
      <c r="N241" s="16">
        <f t="shared" si="9"/>
        <v>1</v>
      </c>
      <c r="O241" s="36">
        <v>35000.0</v>
      </c>
      <c r="P241" s="21">
        <f t="shared" si="10"/>
        <v>0</v>
      </c>
      <c r="Q241" s="21">
        <f t="shared" si="11"/>
        <v>0</v>
      </c>
      <c r="R241" s="21">
        <f t="shared" si="12"/>
        <v>1</v>
      </c>
      <c r="S241" s="21">
        <f t="shared" si="13"/>
        <v>0</v>
      </c>
      <c r="T241" s="37" t="s">
        <v>127</v>
      </c>
      <c r="U241" s="21">
        <f t="shared" si="14"/>
        <v>1</v>
      </c>
      <c r="V241" s="37">
        <v>0.0</v>
      </c>
      <c r="W241" s="37">
        <v>0.0</v>
      </c>
      <c r="X241" s="37">
        <v>0.0</v>
      </c>
      <c r="Y241" s="36" t="s">
        <v>199</v>
      </c>
      <c r="Z241" s="21">
        <f t="shared" si="15"/>
        <v>0</v>
      </c>
      <c r="AA241" s="21">
        <f t="shared" si="16"/>
        <v>0</v>
      </c>
      <c r="AB241" s="21">
        <f t="shared" si="17"/>
        <v>0</v>
      </c>
      <c r="AC241" s="21">
        <f t="shared" si="18"/>
        <v>0</v>
      </c>
      <c r="AD241" s="21">
        <f t="shared" si="19"/>
        <v>1</v>
      </c>
      <c r="AE241" s="36" t="s">
        <v>31</v>
      </c>
      <c r="AF241" s="21">
        <f t="shared" si="20"/>
        <v>1</v>
      </c>
      <c r="AG241" s="21">
        <f t="shared" si="21"/>
        <v>0</v>
      </c>
      <c r="AH241" s="21">
        <f t="shared" si="22"/>
        <v>0</v>
      </c>
      <c r="AI241" s="21">
        <f t="shared" si="23"/>
        <v>0</v>
      </c>
      <c r="AJ241" s="27" t="s">
        <v>128</v>
      </c>
      <c r="AK241" s="21">
        <f t="shared" si="24"/>
        <v>1</v>
      </c>
      <c r="AL241" s="21">
        <f t="shared" si="25"/>
        <v>0</v>
      </c>
      <c r="AM241" s="21">
        <f t="shared" si="26"/>
        <v>0</v>
      </c>
      <c r="AN241" s="21">
        <f t="shared" si="27"/>
        <v>0</v>
      </c>
      <c r="AO241" s="27" t="s">
        <v>40</v>
      </c>
      <c r="AP241" s="21">
        <f t="shared" si="28"/>
        <v>0</v>
      </c>
      <c r="AQ241" s="21">
        <f t="shared" si="29"/>
        <v>0</v>
      </c>
      <c r="AR241" s="21">
        <f t="shared" si="30"/>
        <v>0</v>
      </c>
      <c r="AS241" s="21">
        <f t="shared" si="31"/>
        <v>1</v>
      </c>
      <c r="AT241" s="21">
        <f t="shared" si="32"/>
        <v>0</v>
      </c>
      <c r="AU241" s="21">
        <f t="shared" si="73"/>
        <v>1</v>
      </c>
      <c r="AV241" s="27" t="s">
        <v>197</v>
      </c>
      <c r="AW241" s="21">
        <f t="shared" si="33"/>
        <v>0</v>
      </c>
      <c r="AX241" s="21">
        <f t="shared" si="34"/>
        <v>0</v>
      </c>
      <c r="AY241" s="21">
        <f t="shared" si="35"/>
        <v>0</v>
      </c>
      <c r="AZ241" s="21">
        <f t="shared" si="36"/>
        <v>1</v>
      </c>
      <c r="BA241" s="38" t="s">
        <v>190</v>
      </c>
      <c r="BB241" s="21">
        <f t="shared" si="37"/>
        <v>0</v>
      </c>
      <c r="BC241" s="21">
        <f t="shared" si="38"/>
        <v>0</v>
      </c>
      <c r="BD241" s="21">
        <f t="shared" si="39"/>
        <v>0</v>
      </c>
      <c r="BE241" s="21">
        <f t="shared" si="40"/>
        <v>1</v>
      </c>
      <c r="BF241" s="27" t="s">
        <v>150</v>
      </c>
      <c r="BG241" s="21">
        <f t="shared" si="41"/>
        <v>0</v>
      </c>
      <c r="BH241" s="21">
        <f t="shared" si="42"/>
        <v>0</v>
      </c>
      <c r="BI241" s="21">
        <f t="shared" si="43"/>
        <v>1</v>
      </c>
      <c r="BJ241" s="27" t="s">
        <v>167</v>
      </c>
      <c r="BK241" s="21">
        <f t="shared" si="44"/>
        <v>0</v>
      </c>
      <c r="BL241" s="21">
        <f t="shared" si="45"/>
        <v>0</v>
      </c>
      <c r="BM241" s="21">
        <f t="shared" si="46"/>
        <v>1</v>
      </c>
      <c r="BN241" s="29" t="s">
        <v>59</v>
      </c>
      <c r="BO241" s="21">
        <f t="shared" si="47"/>
        <v>1</v>
      </c>
      <c r="BP241" s="21">
        <f t="shared" si="48"/>
        <v>0</v>
      </c>
      <c r="BQ241" s="21">
        <f t="shared" si="49"/>
        <v>0</v>
      </c>
      <c r="BR241" s="21">
        <f t="shared" si="50"/>
        <v>0</v>
      </c>
      <c r="BS241" s="21">
        <f t="shared" si="51"/>
        <v>0</v>
      </c>
      <c r="BT241" s="29">
        <v>0.0</v>
      </c>
      <c r="BU241" s="29">
        <v>0.0</v>
      </c>
      <c r="BV241" s="29">
        <v>0.0</v>
      </c>
      <c r="BW241" s="29">
        <v>1.0</v>
      </c>
      <c r="BX241" s="29">
        <v>0.0</v>
      </c>
      <c r="BY241" s="29">
        <v>1.0</v>
      </c>
      <c r="BZ241" s="29">
        <v>1.0</v>
      </c>
      <c r="CA241" s="29">
        <v>0.0</v>
      </c>
      <c r="CB241" s="29">
        <v>1.0</v>
      </c>
      <c r="CC241" s="27" t="s">
        <v>168</v>
      </c>
      <c r="CD241" s="21">
        <f t="shared" si="52"/>
        <v>1</v>
      </c>
      <c r="CE241" s="21">
        <f t="shared" si="53"/>
        <v>0</v>
      </c>
      <c r="CF241" s="21">
        <f t="shared" si="54"/>
        <v>0</v>
      </c>
      <c r="CG241" s="21">
        <f t="shared" si="55"/>
        <v>0</v>
      </c>
      <c r="CH241" s="21">
        <f t="shared" si="56"/>
        <v>0</v>
      </c>
      <c r="CI241" s="27" t="s">
        <v>169</v>
      </c>
      <c r="CJ241" s="21">
        <f t="shared" si="57"/>
        <v>0</v>
      </c>
      <c r="CK241" s="21">
        <f t="shared" si="58"/>
        <v>0</v>
      </c>
      <c r="CL241" s="21">
        <f t="shared" si="59"/>
        <v>0</v>
      </c>
      <c r="CM241" s="21">
        <f t="shared" si="60"/>
        <v>1</v>
      </c>
      <c r="CN241" s="27" t="s">
        <v>209</v>
      </c>
      <c r="CO241" s="21">
        <f t="shared" si="61"/>
        <v>0</v>
      </c>
      <c r="CP241" s="21">
        <f t="shared" si="62"/>
        <v>0</v>
      </c>
      <c r="CQ241" s="21">
        <f t="shared" si="63"/>
        <v>0</v>
      </c>
      <c r="CR241" s="21">
        <f t="shared" si="64"/>
        <v>0</v>
      </c>
      <c r="CS241" s="21">
        <f t="shared" si="65"/>
        <v>1</v>
      </c>
      <c r="CT241" s="27" t="s">
        <v>136</v>
      </c>
      <c r="CU241" s="29">
        <v>2.0</v>
      </c>
      <c r="CV241" s="29">
        <v>3.0</v>
      </c>
      <c r="CW241" s="29">
        <v>1.0</v>
      </c>
      <c r="CX241" s="16">
        <f t="shared" si="66"/>
        <v>10</v>
      </c>
      <c r="CY241" s="27" t="s">
        <v>136</v>
      </c>
      <c r="CZ241" s="31">
        <v>2.0</v>
      </c>
      <c r="DA241" s="31">
        <v>2.0</v>
      </c>
      <c r="DB241" s="41" t="s">
        <v>139</v>
      </c>
      <c r="DC241" s="29">
        <v>3.0</v>
      </c>
      <c r="DD241" s="16">
        <f t="shared" si="67"/>
        <v>13</v>
      </c>
      <c r="DE241" s="29">
        <v>1.0</v>
      </c>
      <c r="DF241" s="29">
        <v>2.0</v>
      </c>
      <c r="DG241" s="27" t="s">
        <v>137</v>
      </c>
      <c r="DH241" s="27" t="s">
        <v>139</v>
      </c>
      <c r="DI241" s="27" t="s">
        <v>137</v>
      </c>
      <c r="DJ241" s="27" t="s">
        <v>139</v>
      </c>
      <c r="DK241" s="16">
        <f t="shared" si="68"/>
        <v>13</v>
      </c>
      <c r="DL241" s="27" t="s">
        <v>136</v>
      </c>
      <c r="DM241" s="27" t="s">
        <v>136</v>
      </c>
      <c r="DN241" s="27" t="s">
        <v>138</v>
      </c>
      <c r="DO241" s="27" t="s">
        <v>140</v>
      </c>
      <c r="DP241" s="27" t="s">
        <v>136</v>
      </c>
      <c r="DQ241" s="16">
        <f t="shared" si="69"/>
        <v>18</v>
      </c>
      <c r="DR241" s="27" t="s">
        <v>139</v>
      </c>
      <c r="DS241" s="29">
        <v>4.0</v>
      </c>
      <c r="DT241" s="29">
        <v>4.0</v>
      </c>
      <c r="DU241" s="27" t="s">
        <v>139</v>
      </c>
      <c r="DV241" s="27" t="s">
        <v>138</v>
      </c>
      <c r="DW241" s="25">
        <f t="shared" si="70"/>
        <v>17</v>
      </c>
      <c r="DX241" s="29">
        <v>1.0</v>
      </c>
      <c r="DY241" s="27" t="s">
        <v>136</v>
      </c>
      <c r="DZ241" s="27" t="s">
        <v>139</v>
      </c>
      <c r="EA241" s="27" t="s">
        <v>139</v>
      </c>
      <c r="EB241" s="27" t="s">
        <v>136</v>
      </c>
      <c r="EC241" s="21">
        <f t="shared" si="89"/>
        <v>13</v>
      </c>
      <c r="ED241" s="16">
        <f t="shared" si="71"/>
        <v>84</v>
      </c>
    </row>
    <row r="242" ht="15.75" customHeight="1">
      <c r="A242" s="36" t="s">
        <v>125</v>
      </c>
      <c r="B242" s="16">
        <f t="shared" si="1"/>
        <v>1</v>
      </c>
      <c r="C242" s="17" t="s">
        <v>37</v>
      </c>
      <c r="D242" s="35">
        <v>24.0</v>
      </c>
      <c r="E242" s="16">
        <f t="shared" si="2"/>
        <v>0</v>
      </c>
      <c r="F242" s="16">
        <f t="shared" si="72"/>
        <v>1</v>
      </c>
      <c r="G242" s="16">
        <f t="shared" si="3"/>
        <v>0</v>
      </c>
      <c r="H242" s="16">
        <f t="shared" si="4"/>
        <v>0</v>
      </c>
      <c r="I242" s="35" t="s">
        <v>11</v>
      </c>
      <c r="J242" s="16">
        <f t="shared" si="5"/>
        <v>0</v>
      </c>
      <c r="K242" s="16">
        <f t="shared" si="6"/>
        <v>0</v>
      </c>
      <c r="L242" s="16">
        <f t="shared" si="7"/>
        <v>1</v>
      </c>
      <c r="M242" s="16">
        <f t="shared" si="8"/>
        <v>0</v>
      </c>
      <c r="N242" s="16">
        <f t="shared" si="9"/>
        <v>0</v>
      </c>
      <c r="O242" s="36">
        <v>10000.0</v>
      </c>
      <c r="P242" s="21">
        <f t="shared" si="10"/>
        <v>1</v>
      </c>
      <c r="Q242" s="21">
        <f t="shared" si="11"/>
        <v>0</v>
      </c>
      <c r="R242" s="21">
        <f t="shared" si="12"/>
        <v>0</v>
      </c>
      <c r="S242" s="21">
        <f t="shared" si="13"/>
        <v>0</v>
      </c>
      <c r="T242" s="37" t="s">
        <v>127</v>
      </c>
      <c r="U242" s="21">
        <f t="shared" si="14"/>
        <v>1</v>
      </c>
      <c r="V242" s="37">
        <v>0.0</v>
      </c>
      <c r="W242" s="37">
        <v>0.0</v>
      </c>
      <c r="X242" s="37">
        <v>0.0</v>
      </c>
      <c r="Y242" s="36" t="s">
        <v>27</v>
      </c>
      <c r="Z242" s="21">
        <f t="shared" si="15"/>
        <v>0</v>
      </c>
      <c r="AA242" s="21">
        <f t="shared" si="16"/>
        <v>0</v>
      </c>
      <c r="AB242" s="21">
        <f t="shared" si="17"/>
        <v>1</v>
      </c>
      <c r="AC242" s="21">
        <f t="shared" si="18"/>
        <v>0</v>
      </c>
      <c r="AD242" s="21">
        <f t="shared" si="19"/>
        <v>0</v>
      </c>
      <c r="AE242" s="36" t="s">
        <v>180</v>
      </c>
      <c r="AF242" s="21">
        <f t="shared" si="20"/>
        <v>0</v>
      </c>
      <c r="AG242" s="21">
        <f t="shared" si="21"/>
        <v>0</v>
      </c>
      <c r="AH242" s="21">
        <f t="shared" si="22"/>
        <v>1</v>
      </c>
      <c r="AI242" s="21">
        <f t="shared" si="23"/>
        <v>0</v>
      </c>
      <c r="AJ242" s="27" t="s">
        <v>129</v>
      </c>
      <c r="AK242" s="21">
        <f t="shared" si="24"/>
        <v>0</v>
      </c>
      <c r="AL242" s="21">
        <f t="shared" si="25"/>
        <v>1</v>
      </c>
      <c r="AM242" s="21">
        <f t="shared" si="26"/>
        <v>0</v>
      </c>
      <c r="AN242" s="21">
        <f t="shared" si="27"/>
        <v>0</v>
      </c>
      <c r="AO242" s="27" t="s">
        <v>37</v>
      </c>
      <c r="AP242" s="21">
        <f t="shared" si="28"/>
        <v>1</v>
      </c>
      <c r="AQ242" s="21">
        <f t="shared" si="29"/>
        <v>0</v>
      </c>
      <c r="AR242" s="21">
        <f t="shared" si="30"/>
        <v>0</v>
      </c>
      <c r="AS242" s="21">
        <f t="shared" si="31"/>
        <v>0</v>
      </c>
      <c r="AT242" s="21">
        <f t="shared" si="32"/>
        <v>0</v>
      </c>
      <c r="AU242" s="21">
        <f t="shared" si="73"/>
        <v>0</v>
      </c>
      <c r="AV242" s="27" t="s">
        <v>197</v>
      </c>
      <c r="AW242" s="21">
        <f t="shared" si="33"/>
        <v>0</v>
      </c>
      <c r="AX242" s="21">
        <f t="shared" si="34"/>
        <v>0</v>
      </c>
      <c r="AY242" s="21">
        <f t="shared" si="35"/>
        <v>0</v>
      </c>
      <c r="AZ242" s="21">
        <f t="shared" si="36"/>
        <v>1</v>
      </c>
      <c r="BA242" s="38" t="s">
        <v>182</v>
      </c>
      <c r="BB242" s="21">
        <f t="shared" si="37"/>
        <v>0</v>
      </c>
      <c r="BC242" s="21">
        <f t="shared" si="38"/>
        <v>0</v>
      </c>
      <c r="BD242" s="21">
        <f t="shared" si="39"/>
        <v>1</v>
      </c>
      <c r="BE242" s="21">
        <f t="shared" si="40"/>
        <v>0</v>
      </c>
      <c r="BF242" s="27" t="s">
        <v>155</v>
      </c>
      <c r="BG242" s="21">
        <f t="shared" si="41"/>
        <v>0</v>
      </c>
      <c r="BH242" s="21">
        <f t="shared" si="42"/>
        <v>0</v>
      </c>
      <c r="BI242" s="21">
        <f t="shared" si="43"/>
        <v>1</v>
      </c>
      <c r="BJ242" s="29">
        <v>800.0</v>
      </c>
      <c r="BK242" s="21">
        <f t="shared" si="44"/>
        <v>1</v>
      </c>
      <c r="BL242" s="21">
        <f t="shared" si="45"/>
        <v>0</v>
      </c>
      <c r="BM242" s="21">
        <f t="shared" si="46"/>
        <v>0</v>
      </c>
      <c r="BN242" s="29" t="s">
        <v>132</v>
      </c>
      <c r="BO242" s="21">
        <f t="shared" si="47"/>
        <v>0</v>
      </c>
      <c r="BP242" s="21">
        <f t="shared" si="48"/>
        <v>0</v>
      </c>
      <c r="BQ242" s="21">
        <f t="shared" si="49"/>
        <v>1</v>
      </c>
      <c r="BR242" s="21">
        <f t="shared" si="50"/>
        <v>0</v>
      </c>
      <c r="BS242" s="21">
        <f t="shared" si="51"/>
        <v>0</v>
      </c>
      <c r="BT242" s="29">
        <v>0.0</v>
      </c>
      <c r="BU242" s="29">
        <v>0.0</v>
      </c>
      <c r="BV242" s="29">
        <v>0.0</v>
      </c>
      <c r="BW242" s="29">
        <v>0.0</v>
      </c>
      <c r="BX242" s="29">
        <v>0.0</v>
      </c>
      <c r="BY242" s="29">
        <v>1.0</v>
      </c>
      <c r="BZ242" s="29">
        <v>0.0</v>
      </c>
      <c r="CA242" s="29">
        <v>0.0</v>
      </c>
      <c r="CB242" s="29">
        <v>1.0</v>
      </c>
      <c r="CC242" s="27" t="s">
        <v>164</v>
      </c>
      <c r="CD242" s="21">
        <f t="shared" si="52"/>
        <v>0</v>
      </c>
      <c r="CE242" s="21">
        <f t="shared" si="53"/>
        <v>0</v>
      </c>
      <c r="CF242" s="21">
        <f t="shared" si="54"/>
        <v>1</v>
      </c>
      <c r="CG242" s="21">
        <f t="shared" si="55"/>
        <v>0</v>
      </c>
      <c r="CH242" s="21">
        <f t="shared" si="56"/>
        <v>0</v>
      </c>
      <c r="CI242" s="27" t="s">
        <v>80</v>
      </c>
      <c r="CJ242" s="21">
        <f t="shared" si="57"/>
        <v>1</v>
      </c>
      <c r="CK242" s="21">
        <f t="shared" si="58"/>
        <v>0</v>
      </c>
      <c r="CL242" s="21">
        <f t="shared" si="59"/>
        <v>0</v>
      </c>
      <c r="CM242" s="21">
        <f t="shared" si="60"/>
        <v>0</v>
      </c>
      <c r="CN242" s="27" t="s">
        <v>209</v>
      </c>
      <c r="CO242" s="21">
        <f t="shared" si="61"/>
        <v>0</v>
      </c>
      <c r="CP242" s="21">
        <f t="shared" si="62"/>
        <v>0</v>
      </c>
      <c r="CQ242" s="21">
        <f t="shared" si="63"/>
        <v>0</v>
      </c>
      <c r="CR242" s="21">
        <f t="shared" si="64"/>
        <v>0</v>
      </c>
      <c r="CS242" s="21">
        <f t="shared" si="65"/>
        <v>1</v>
      </c>
      <c r="CT242" s="27" t="s">
        <v>139</v>
      </c>
      <c r="CU242" s="29">
        <v>3.0</v>
      </c>
      <c r="CV242" s="27" t="s">
        <v>138</v>
      </c>
      <c r="CW242" s="27" t="s">
        <v>139</v>
      </c>
      <c r="CX242" s="16">
        <f t="shared" si="66"/>
        <v>12</v>
      </c>
      <c r="CY242" s="29">
        <v>3.0</v>
      </c>
      <c r="CZ242" s="31">
        <v>4.0</v>
      </c>
      <c r="DA242" s="41" t="s">
        <v>138</v>
      </c>
      <c r="DB242" s="41" t="s">
        <v>139</v>
      </c>
      <c r="DC242" s="27" t="s">
        <v>139</v>
      </c>
      <c r="DD242" s="16">
        <f t="shared" si="67"/>
        <v>16</v>
      </c>
      <c r="DE242" s="27" t="s">
        <v>136</v>
      </c>
      <c r="DF242" s="27" t="s">
        <v>136</v>
      </c>
      <c r="DG242" s="27" t="s">
        <v>136</v>
      </c>
      <c r="DH242" s="27">
        <v>4.0</v>
      </c>
      <c r="DI242" s="27" t="s">
        <v>138</v>
      </c>
      <c r="DJ242" s="27" t="s">
        <v>138</v>
      </c>
      <c r="DK242" s="16">
        <f t="shared" si="68"/>
        <v>26</v>
      </c>
      <c r="DL242" s="27" t="s">
        <v>138</v>
      </c>
      <c r="DM242" s="27" t="s">
        <v>138</v>
      </c>
      <c r="DN242" s="27" t="s">
        <v>139</v>
      </c>
      <c r="DO242" s="36">
        <v>3.0</v>
      </c>
      <c r="DP242" s="27" t="s">
        <v>140</v>
      </c>
      <c r="DQ242" s="16">
        <f t="shared" si="69"/>
        <v>16</v>
      </c>
      <c r="DR242" s="27" t="s">
        <v>136</v>
      </c>
      <c r="DS242" s="29">
        <v>5.0</v>
      </c>
      <c r="DT242" s="29">
        <v>4.0</v>
      </c>
      <c r="DU242" s="27" t="s">
        <v>139</v>
      </c>
      <c r="DV242" s="27" t="s">
        <v>138</v>
      </c>
      <c r="DW242" s="25">
        <f t="shared" si="70"/>
        <v>20</v>
      </c>
      <c r="DX242" s="27" t="s">
        <v>137</v>
      </c>
      <c r="DY242" s="27" t="s">
        <v>138</v>
      </c>
      <c r="DZ242" s="27" t="s">
        <v>136</v>
      </c>
      <c r="EA242" s="27" t="s">
        <v>138</v>
      </c>
      <c r="EB242" s="27" t="s">
        <v>136</v>
      </c>
      <c r="EC242" s="21">
        <f t="shared" si="89"/>
        <v>21</v>
      </c>
      <c r="ED242" s="16">
        <f t="shared" si="71"/>
        <v>111</v>
      </c>
    </row>
    <row r="243" ht="15.75" customHeight="1">
      <c r="A243" s="36" t="s">
        <v>125</v>
      </c>
      <c r="B243" s="16">
        <f t="shared" si="1"/>
        <v>1</v>
      </c>
      <c r="C243" s="17" t="s">
        <v>37</v>
      </c>
      <c r="D243" s="35">
        <v>24.0</v>
      </c>
      <c r="E243" s="16">
        <f t="shared" si="2"/>
        <v>0</v>
      </c>
      <c r="F243" s="16">
        <f t="shared" si="72"/>
        <v>1</v>
      </c>
      <c r="G243" s="16">
        <f t="shared" si="3"/>
        <v>0</v>
      </c>
      <c r="H243" s="16">
        <f t="shared" si="4"/>
        <v>0</v>
      </c>
      <c r="I243" s="35" t="s">
        <v>11</v>
      </c>
      <c r="J243" s="16">
        <f t="shared" si="5"/>
        <v>0</v>
      </c>
      <c r="K243" s="16">
        <f t="shared" si="6"/>
        <v>0</v>
      </c>
      <c r="L243" s="16">
        <f t="shared" si="7"/>
        <v>1</v>
      </c>
      <c r="M243" s="16">
        <f t="shared" si="8"/>
        <v>0</v>
      </c>
      <c r="N243" s="16">
        <f t="shared" si="9"/>
        <v>0</v>
      </c>
      <c r="O243" s="36">
        <v>10000.0</v>
      </c>
      <c r="P243" s="21">
        <f t="shared" si="10"/>
        <v>1</v>
      </c>
      <c r="Q243" s="21">
        <f t="shared" si="11"/>
        <v>0</v>
      </c>
      <c r="R243" s="21">
        <f t="shared" si="12"/>
        <v>0</v>
      </c>
      <c r="S243" s="21">
        <f t="shared" si="13"/>
        <v>0</v>
      </c>
      <c r="T243" s="37" t="s">
        <v>127</v>
      </c>
      <c r="U243" s="21">
        <f t="shared" si="14"/>
        <v>1</v>
      </c>
      <c r="V243" s="37">
        <v>0.0</v>
      </c>
      <c r="W243" s="37">
        <v>0.0</v>
      </c>
      <c r="X243" s="37">
        <v>0.0</v>
      </c>
      <c r="Y243" s="36" t="s">
        <v>149</v>
      </c>
      <c r="Z243" s="21">
        <f t="shared" si="15"/>
        <v>0</v>
      </c>
      <c r="AA243" s="21">
        <f t="shared" si="16"/>
        <v>1</v>
      </c>
      <c r="AB243" s="21">
        <f t="shared" si="17"/>
        <v>0</v>
      </c>
      <c r="AC243" s="21">
        <f t="shared" si="18"/>
        <v>0</v>
      </c>
      <c r="AD243" s="21">
        <f t="shared" si="19"/>
        <v>0</v>
      </c>
      <c r="AE243" s="36" t="s">
        <v>31</v>
      </c>
      <c r="AF243" s="21">
        <f t="shared" si="20"/>
        <v>1</v>
      </c>
      <c r="AG243" s="21">
        <f t="shared" si="21"/>
        <v>0</v>
      </c>
      <c r="AH243" s="21">
        <f t="shared" si="22"/>
        <v>0</v>
      </c>
      <c r="AI243" s="21">
        <f t="shared" si="23"/>
        <v>0</v>
      </c>
      <c r="AJ243" s="27" t="s">
        <v>162</v>
      </c>
      <c r="AK243" s="21">
        <f t="shared" si="24"/>
        <v>0</v>
      </c>
      <c r="AL243" s="21">
        <f t="shared" si="25"/>
        <v>0</v>
      </c>
      <c r="AM243" s="21">
        <f t="shared" si="26"/>
        <v>0</v>
      </c>
      <c r="AN243" s="21">
        <f t="shared" si="27"/>
        <v>1</v>
      </c>
      <c r="AO243" s="27" t="s">
        <v>37</v>
      </c>
      <c r="AP243" s="21">
        <f t="shared" si="28"/>
        <v>1</v>
      </c>
      <c r="AQ243" s="21">
        <f t="shared" si="29"/>
        <v>0</v>
      </c>
      <c r="AR243" s="21">
        <f t="shared" si="30"/>
        <v>0</v>
      </c>
      <c r="AS243" s="21">
        <f t="shared" si="31"/>
        <v>0</v>
      </c>
      <c r="AT243" s="21">
        <f t="shared" si="32"/>
        <v>0</v>
      </c>
      <c r="AU243" s="21">
        <f t="shared" si="73"/>
        <v>0</v>
      </c>
      <c r="AV243" s="27" t="s">
        <v>44</v>
      </c>
      <c r="AW243" s="21">
        <f t="shared" si="33"/>
        <v>0</v>
      </c>
      <c r="AX243" s="21">
        <f t="shared" si="34"/>
        <v>1</v>
      </c>
      <c r="AY243" s="21">
        <f t="shared" si="35"/>
        <v>0</v>
      </c>
      <c r="AZ243" s="21">
        <f t="shared" si="36"/>
        <v>0</v>
      </c>
      <c r="BA243" s="38" t="s">
        <v>201</v>
      </c>
      <c r="BB243" s="21">
        <f t="shared" si="37"/>
        <v>0</v>
      </c>
      <c r="BC243" s="21">
        <f t="shared" si="38"/>
        <v>0</v>
      </c>
      <c r="BD243" s="21">
        <f t="shared" si="39"/>
        <v>0</v>
      </c>
      <c r="BE243" s="21">
        <f t="shared" si="40"/>
        <v>1</v>
      </c>
      <c r="BF243" s="27" t="s">
        <v>150</v>
      </c>
      <c r="BG243" s="21">
        <f t="shared" si="41"/>
        <v>0</v>
      </c>
      <c r="BH243" s="21">
        <f t="shared" si="42"/>
        <v>0</v>
      </c>
      <c r="BI243" s="21">
        <f t="shared" si="43"/>
        <v>1</v>
      </c>
      <c r="BJ243" s="29">
        <v>1500.0</v>
      </c>
      <c r="BK243" s="21">
        <f t="shared" si="44"/>
        <v>0</v>
      </c>
      <c r="BL243" s="21">
        <f t="shared" si="45"/>
        <v>1</v>
      </c>
      <c r="BM243" s="21">
        <f t="shared" si="46"/>
        <v>0</v>
      </c>
      <c r="BN243" s="27" t="s">
        <v>151</v>
      </c>
      <c r="BO243" s="21">
        <f t="shared" si="47"/>
        <v>0</v>
      </c>
      <c r="BP243" s="21">
        <f t="shared" si="48"/>
        <v>1</v>
      </c>
      <c r="BQ243" s="21">
        <f t="shared" si="49"/>
        <v>0</v>
      </c>
      <c r="BR243" s="21">
        <f t="shared" si="50"/>
        <v>0</v>
      </c>
      <c r="BS243" s="21">
        <f t="shared" si="51"/>
        <v>0</v>
      </c>
      <c r="BT243" s="29">
        <v>0.0</v>
      </c>
      <c r="BU243" s="29">
        <v>0.0</v>
      </c>
      <c r="BV243" s="29">
        <v>1.0</v>
      </c>
      <c r="BW243" s="29">
        <v>0.0</v>
      </c>
      <c r="BX243" s="29">
        <v>0.0</v>
      </c>
      <c r="BY243" s="29">
        <v>1.0</v>
      </c>
      <c r="BZ243" s="29">
        <v>1.0</v>
      </c>
      <c r="CA243" s="29">
        <v>0.0</v>
      </c>
      <c r="CB243" s="29">
        <v>1.0</v>
      </c>
      <c r="CC243" s="27" t="s">
        <v>168</v>
      </c>
      <c r="CD243" s="21">
        <f t="shared" si="52"/>
        <v>1</v>
      </c>
      <c r="CE243" s="21">
        <f t="shared" si="53"/>
        <v>0</v>
      </c>
      <c r="CF243" s="21">
        <f t="shared" si="54"/>
        <v>0</v>
      </c>
      <c r="CG243" s="21">
        <f t="shared" si="55"/>
        <v>0</v>
      </c>
      <c r="CH243" s="21">
        <f t="shared" si="56"/>
        <v>0</v>
      </c>
      <c r="CI243" s="27" t="s">
        <v>157</v>
      </c>
      <c r="CJ243" s="21">
        <f t="shared" si="57"/>
        <v>0</v>
      </c>
      <c r="CK243" s="21">
        <f t="shared" si="58"/>
        <v>1</v>
      </c>
      <c r="CL243" s="21">
        <f t="shared" si="59"/>
        <v>0</v>
      </c>
      <c r="CM243" s="21">
        <f t="shared" si="60"/>
        <v>0</v>
      </c>
      <c r="CN243" s="27" t="s">
        <v>173</v>
      </c>
      <c r="CO243" s="21">
        <f t="shared" si="61"/>
        <v>0</v>
      </c>
      <c r="CP243" s="21">
        <f t="shared" si="62"/>
        <v>0</v>
      </c>
      <c r="CQ243" s="21">
        <f t="shared" si="63"/>
        <v>1</v>
      </c>
      <c r="CR243" s="21">
        <f t="shared" si="64"/>
        <v>0</v>
      </c>
      <c r="CS243" s="21">
        <f t="shared" si="65"/>
        <v>0</v>
      </c>
      <c r="CT243" s="27" t="s">
        <v>136</v>
      </c>
      <c r="CU243" s="27" t="s">
        <v>138</v>
      </c>
      <c r="CV243" s="27" t="s">
        <v>137</v>
      </c>
      <c r="CW243" s="27" t="s">
        <v>137</v>
      </c>
      <c r="CX243" s="16">
        <f t="shared" si="66"/>
        <v>15</v>
      </c>
      <c r="CY243" s="27" t="s">
        <v>136</v>
      </c>
      <c r="CZ243" s="41" t="s">
        <v>138</v>
      </c>
      <c r="DA243" s="31">
        <v>4.0</v>
      </c>
      <c r="DB243" s="41" t="s">
        <v>137</v>
      </c>
      <c r="DC243" s="27">
        <v>5.0</v>
      </c>
      <c r="DD243" s="16">
        <f t="shared" si="67"/>
        <v>21</v>
      </c>
      <c r="DE243" s="27" t="s">
        <v>136</v>
      </c>
      <c r="DF243" s="27" t="s">
        <v>136</v>
      </c>
      <c r="DG243" s="29">
        <v>3.0</v>
      </c>
      <c r="DH243" s="27" t="s">
        <v>139</v>
      </c>
      <c r="DI243" s="27" t="s">
        <v>140</v>
      </c>
      <c r="DJ243" s="27" t="s">
        <v>139</v>
      </c>
      <c r="DK243" s="16">
        <f t="shared" si="68"/>
        <v>16</v>
      </c>
      <c r="DL243" s="27" t="s">
        <v>138</v>
      </c>
      <c r="DM243" s="27" t="s">
        <v>137</v>
      </c>
      <c r="DN243" s="27" t="s">
        <v>136</v>
      </c>
      <c r="DO243" s="27" t="s">
        <v>138</v>
      </c>
      <c r="DP243" s="27" t="s">
        <v>136</v>
      </c>
      <c r="DQ243" s="16">
        <f t="shared" si="69"/>
        <v>21</v>
      </c>
      <c r="DR243" s="27" t="s">
        <v>139</v>
      </c>
      <c r="DS243" s="27" t="s">
        <v>140</v>
      </c>
      <c r="DT243" s="27" t="s">
        <v>139</v>
      </c>
      <c r="DU243" s="27" t="s">
        <v>139</v>
      </c>
      <c r="DV243" s="27" t="s">
        <v>138</v>
      </c>
      <c r="DW243" s="25">
        <f t="shared" si="70"/>
        <v>12</v>
      </c>
      <c r="DX243" s="27" t="s">
        <v>137</v>
      </c>
      <c r="DY243" s="27" t="s">
        <v>136</v>
      </c>
      <c r="DZ243" s="27" t="s">
        <v>139</v>
      </c>
      <c r="EA243" s="27" t="s">
        <v>139</v>
      </c>
      <c r="EB243" s="27" t="s">
        <v>137</v>
      </c>
      <c r="EC243" s="21">
        <f t="shared" si="89"/>
        <v>14</v>
      </c>
      <c r="ED243" s="16">
        <f t="shared" si="71"/>
        <v>99</v>
      </c>
    </row>
    <row r="244" ht="15.75" customHeight="1">
      <c r="A244" s="36" t="s">
        <v>125</v>
      </c>
      <c r="B244" s="16">
        <f t="shared" si="1"/>
        <v>1</v>
      </c>
      <c r="C244" s="17" t="s">
        <v>37</v>
      </c>
      <c r="D244" s="35">
        <v>26.0</v>
      </c>
      <c r="E244" s="16">
        <f t="shared" si="2"/>
        <v>0</v>
      </c>
      <c r="F244" s="16">
        <f t="shared" si="72"/>
        <v>1</v>
      </c>
      <c r="G244" s="16">
        <f t="shared" si="3"/>
        <v>0</v>
      </c>
      <c r="H244" s="16">
        <f t="shared" si="4"/>
        <v>0</v>
      </c>
      <c r="I244" s="35" t="s">
        <v>12</v>
      </c>
      <c r="J244" s="16">
        <f t="shared" si="5"/>
        <v>0</v>
      </c>
      <c r="K244" s="16">
        <f t="shared" si="6"/>
        <v>0</v>
      </c>
      <c r="L244" s="16">
        <f t="shared" si="7"/>
        <v>0</v>
      </c>
      <c r="M244" s="16">
        <f t="shared" si="8"/>
        <v>1</v>
      </c>
      <c r="N244" s="16">
        <f t="shared" si="9"/>
        <v>0</v>
      </c>
      <c r="O244" s="36">
        <v>10000.0</v>
      </c>
      <c r="P244" s="21">
        <f t="shared" si="10"/>
        <v>1</v>
      </c>
      <c r="Q244" s="21">
        <f t="shared" si="11"/>
        <v>0</v>
      </c>
      <c r="R244" s="21">
        <f t="shared" si="12"/>
        <v>0</v>
      </c>
      <c r="S244" s="21">
        <f t="shared" si="13"/>
        <v>0</v>
      </c>
      <c r="T244" s="37" t="s">
        <v>127</v>
      </c>
      <c r="U244" s="21">
        <f t="shared" si="14"/>
        <v>1</v>
      </c>
      <c r="V244" s="37">
        <v>0.0</v>
      </c>
      <c r="W244" s="37">
        <v>0.0</v>
      </c>
      <c r="X244" s="37">
        <v>0.0</v>
      </c>
      <c r="Y244" s="36" t="s">
        <v>149</v>
      </c>
      <c r="Z244" s="21">
        <f t="shared" si="15"/>
        <v>0</v>
      </c>
      <c r="AA244" s="21">
        <f t="shared" si="16"/>
        <v>1</v>
      </c>
      <c r="AB244" s="21">
        <f t="shared" si="17"/>
        <v>0</v>
      </c>
      <c r="AC244" s="21">
        <f t="shared" si="18"/>
        <v>0</v>
      </c>
      <c r="AD244" s="21">
        <f t="shared" si="19"/>
        <v>0</v>
      </c>
      <c r="AE244" s="36" t="s">
        <v>31</v>
      </c>
      <c r="AF244" s="21">
        <f t="shared" si="20"/>
        <v>1</v>
      </c>
      <c r="AG244" s="21">
        <f t="shared" si="21"/>
        <v>0</v>
      </c>
      <c r="AH244" s="21">
        <f t="shared" si="22"/>
        <v>0</v>
      </c>
      <c r="AI244" s="21">
        <f t="shared" si="23"/>
        <v>0</v>
      </c>
      <c r="AJ244" s="27" t="s">
        <v>128</v>
      </c>
      <c r="AK244" s="21">
        <f t="shared" si="24"/>
        <v>1</v>
      </c>
      <c r="AL244" s="21">
        <f t="shared" si="25"/>
        <v>0</v>
      </c>
      <c r="AM244" s="21">
        <f t="shared" si="26"/>
        <v>0</v>
      </c>
      <c r="AN244" s="21">
        <f t="shared" si="27"/>
        <v>0</v>
      </c>
      <c r="AO244" s="27" t="s">
        <v>37</v>
      </c>
      <c r="AP244" s="21">
        <f t="shared" si="28"/>
        <v>1</v>
      </c>
      <c r="AQ244" s="21">
        <f t="shared" si="29"/>
        <v>0</v>
      </c>
      <c r="AR244" s="21">
        <f t="shared" si="30"/>
        <v>0</v>
      </c>
      <c r="AS244" s="21">
        <f t="shared" si="31"/>
        <v>0</v>
      </c>
      <c r="AT244" s="21">
        <f t="shared" si="32"/>
        <v>0</v>
      </c>
      <c r="AU244" s="21">
        <f t="shared" si="73"/>
        <v>0</v>
      </c>
      <c r="AV244" s="27" t="s">
        <v>44</v>
      </c>
      <c r="AW244" s="21">
        <f t="shared" si="33"/>
        <v>0</v>
      </c>
      <c r="AX244" s="21">
        <f t="shared" si="34"/>
        <v>1</v>
      </c>
      <c r="AY244" s="21">
        <f t="shared" si="35"/>
        <v>0</v>
      </c>
      <c r="AZ244" s="21">
        <f t="shared" si="36"/>
        <v>0</v>
      </c>
      <c r="BA244" s="38" t="s">
        <v>186</v>
      </c>
      <c r="BB244" s="21">
        <f t="shared" si="37"/>
        <v>0</v>
      </c>
      <c r="BC244" s="21">
        <f t="shared" si="38"/>
        <v>0</v>
      </c>
      <c r="BD244" s="21">
        <f t="shared" si="39"/>
        <v>0</v>
      </c>
      <c r="BE244" s="21">
        <f t="shared" si="40"/>
        <v>1</v>
      </c>
      <c r="BF244" s="27" t="s">
        <v>150</v>
      </c>
      <c r="BG244" s="21">
        <f t="shared" si="41"/>
        <v>0</v>
      </c>
      <c r="BH244" s="21">
        <f t="shared" si="42"/>
        <v>0</v>
      </c>
      <c r="BI244" s="21">
        <f t="shared" si="43"/>
        <v>1</v>
      </c>
      <c r="BJ244" s="29">
        <v>800.0</v>
      </c>
      <c r="BK244" s="21">
        <f t="shared" si="44"/>
        <v>1</v>
      </c>
      <c r="BL244" s="21">
        <f t="shared" si="45"/>
        <v>0</v>
      </c>
      <c r="BM244" s="21">
        <f t="shared" si="46"/>
        <v>0</v>
      </c>
      <c r="BN244" s="29" t="s">
        <v>132</v>
      </c>
      <c r="BO244" s="21">
        <f t="shared" si="47"/>
        <v>0</v>
      </c>
      <c r="BP244" s="21">
        <f t="shared" si="48"/>
        <v>0</v>
      </c>
      <c r="BQ244" s="21">
        <f t="shared" si="49"/>
        <v>1</v>
      </c>
      <c r="BR244" s="21">
        <f t="shared" si="50"/>
        <v>0</v>
      </c>
      <c r="BS244" s="21">
        <f t="shared" si="51"/>
        <v>0</v>
      </c>
      <c r="BT244" s="29">
        <v>0.0</v>
      </c>
      <c r="BU244" s="29">
        <v>0.0</v>
      </c>
      <c r="BV244" s="29">
        <v>0.0</v>
      </c>
      <c r="BW244" s="29">
        <v>0.0</v>
      </c>
      <c r="BX244" s="29">
        <v>0.0</v>
      </c>
      <c r="BY244" s="29">
        <v>0.0</v>
      </c>
      <c r="BZ244" s="29">
        <v>0.0</v>
      </c>
      <c r="CA244" s="29">
        <v>1.0</v>
      </c>
      <c r="CB244" s="29">
        <v>1.0</v>
      </c>
      <c r="CC244" s="27" t="s">
        <v>164</v>
      </c>
      <c r="CD244" s="21">
        <f t="shared" si="52"/>
        <v>0</v>
      </c>
      <c r="CE244" s="21">
        <f t="shared" si="53"/>
        <v>0</v>
      </c>
      <c r="CF244" s="21">
        <f t="shared" si="54"/>
        <v>1</v>
      </c>
      <c r="CG244" s="21">
        <f t="shared" si="55"/>
        <v>0</v>
      </c>
      <c r="CH244" s="21">
        <f t="shared" si="56"/>
        <v>0</v>
      </c>
      <c r="CI244" s="27" t="s">
        <v>80</v>
      </c>
      <c r="CJ244" s="21">
        <f t="shared" si="57"/>
        <v>1</v>
      </c>
      <c r="CK244" s="21">
        <f t="shared" si="58"/>
        <v>0</v>
      </c>
      <c r="CL244" s="21">
        <f t="shared" si="59"/>
        <v>0</v>
      </c>
      <c r="CM244" s="21">
        <f t="shared" si="60"/>
        <v>0</v>
      </c>
      <c r="CN244" s="27" t="s">
        <v>209</v>
      </c>
      <c r="CO244" s="21">
        <f t="shared" si="61"/>
        <v>0</v>
      </c>
      <c r="CP244" s="21">
        <f t="shared" si="62"/>
        <v>0</v>
      </c>
      <c r="CQ244" s="21">
        <f t="shared" si="63"/>
        <v>0</v>
      </c>
      <c r="CR244" s="21">
        <f t="shared" si="64"/>
        <v>0</v>
      </c>
      <c r="CS244" s="21">
        <f t="shared" si="65"/>
        <v>1</v>
      </c>
      <c r="CT244" s="27" t="s">
        <v>139</v>
      </c>
      <c r="CU244" s="27" t="s">
        <v>140</v>
      </c>
      <c r="CV244" s="27" t="s">
        <v>137</v>
      </c>
      <c r="CW244" s="29">
        <v>2.0</v>
      </c>
      <c r="CX244" s="16">
        <f t="shared" si="66"/>
        <v>8</v>
      </c>
      <c r="CY244" s="29">
        <v>4.0</v>
      </c>
      <c r="CZ244" s="31">
        <v>5.0</v>
      </c>
      <c r="DA244" s="41" t="s">
        <v>137</v>
      </c>
      <c r="DB244" s="31">
        <v>3.0</v>
      </c>
      <c r="DC244" s="27" t="s">
        <v>137</v>
      </c>
      <c r="DD244" s="16">
        <f t="shared" si="67"/>
        <v>18</v>
      </c>
      <c r="DE244" s="27" t="s">
        <v>139</v>
      </c>
      <c r="DF244" s="27" t="s">
        <v>137</v>
      </c>
      <c r="DG244" s="27" t="s">
        <v>139</v>
      </c>
      <c r="DH244" s="27" t="s">
        <v>139</v>
      </c>
      <c r="DI244" s="27" t="s">
        <v>136</v>
      </c>
      <c r="DJ244" s="29">
        <v>5.0</v>
      </c>
      <c r="DK244" s="16">
        <f t="shared" si="68"/>
        <v>18</v>
      </c>
      <c r="DL244" s="27" t="s">
        <v>137</v>
      </c>
      <c r="DM244" s="27" t="s">
        <v>140</v>
      </c>
      <c r="DN244" s="27" t="s">
        <v>136</v>
      </c>
      <c r="DO244" s="27" t="s">
        <v>136</v>
      </c>
      <c r="DP244" s="27" t="s">
        <v>139</v>
      </c>
      <c r="DQ244" s="16">
        <f t="shared" si="69"/>
        <v>14</v>
      </c>
      <c r="DR244" s="29">
        <v>5.0</v>
      </c>
      <c r="DS244" s="29">
        <v>5.0</v>
      </c>
      <c r="DT244" s="27" t="s">
        <v>137</v>
      </c>
      <c r="DU244" s="27" t="s">
        <v>139</v>
      </c>
      <c r="DV244" s="27" t="s">
        <v>136</v>
      </c>
      <c r="DW244" s="25">
        <f t="shared" si="70"/>
        <v>19</v>
      </c>
      <c r="DX244" s="27" t="s">
        <v>136</v>
      </c>
      <c r="DY244" s="27" t="s">
        <v>136</v>
      </c>
      <c r="DZ244" s="27" t="s">
        <v>136</v>
      </c>
      <c r="EA244" s="27" t="s">
        <v>137</v>
      </c>
      <c r="EB244" s="27" t="s">
        <v>136</v>
      </c>
      <c r="EC244" s="21">
        <f t="shared" si="89"/>
        <v>19</v>
      </c>
      <c r="ED244" s="16">
        <f t="shared" si="71"/>
        <v>96</v>
      </c>
    </row>
    <row r="245" ht="15.75" customHeight="1">
      <c r="A245" s="36" t="s">
        <v>125</v>
      </c>
      <c r="B245" s="16">
        <f t="shared" si="1"/>
        <v>1</v>
      </c>
      <c r="C245" s="17" t="s">
        <v>37</v>
      </c>
      <c r="D245" s="35">
        <v>25.0</v>
      </c>
      <c r="E245" s="16">
        <f t="shared" si="2"/>
        <v>0</v>
      </c>
      <c r="F245" s="16">
        <f t="shared" si="72"/>
        <v>1</v>
      </c>
      <c r="G245" s="16">
        <f t="shared" si="3"/>
        <v>0</v>
      </c>
      <c r="H245" s="16">
        <f t="shared" si="4"/>
        <v>0</v>
      </c>
      <c r="I245" s="35" t="s">
        <v>11</v>
      </c>
      <c r="J245" s="16">
        <f t="shared" si="5"/>
        <v>0</v>
      </c>
      <c r="K245" s="16">
        <f t="shared" si="6"/>
        <v>0</v>
      </c>
      <c r="L245" s="16">
        <f t="shared" si="7"/>
        <v>1</v>
      </c>
      <c r="M245" s="16">
        <f t="shared" si="8"/>
        <v>0</v>
      </c>
      <c r="N245" s="16">
        <f t="shared" si="9"/>
        <v>0</v>
      </c>
      <c r="O245" s="36">
        <v>10000.0</v>
      </c>
      <c r="P245" s="21">
        <f t="shared" si="10"/>
        <v>1</v>
      </c>
      <c r="Q245" s="21">
        <f t="shared" si="11"/>
        <v>0</v>
      </c>
      <c r="R245" s="21">
        <f t="shared" si="12"/>
        <v>0</v>
      </c>
      <c r="S245" s="21">
        <f t="shared" si="13"/>
        <v>0</v>
      </c>
      <c r="T245" s="37" t="s">
        <v>127</v>
      </c>
      <c r="U245" s="21">
        <f t="shared" si="14"/>
        <v>1</v>
      </c>
      <c r="V245" s="37">
        <v>0.0</v>
      </c>
      <c r="W245" s="37">
        <v>0.0</v>
      </c>
      <c r="X245" s="37">
        <v>0.0</v>
      </c>
      <c r="Y245" s="36" t="s">
        <v>149</v>
      </c>
      <c r="Z245" s="21">
        <f t="shared" si="15"/>
        <v>0</v>
      </c>
      <c r="AA245" s="21">
        <f t="shared" si="16"/>
        <v>1</v>
      </c>
      <c r="AB245" s="21">
        <f t="shared" si="17"/>
        <v>0</v>
      </c>
      <c r="AC245" s="21">
        <f t="shared" si="18"/>
        <v>0</v>
      </c>
      <c r="AD245" s="21">
        <f t="shared" si="19"/>
        <v>0</v>
      </c>
      <c r="AE245" s="36" t="s">
        <v>32</v>
      </c>
      <c r="AF245" s="21">
        <f t="shared" si="20"/>
        <v>0</v>
      </c>
      <c r="AG245" s="21">
        <f t="shared" si="21"/>
        <v>1</v>
      </c>
      <c r="AH245" s="21">
        <f t="shared" si="22"/>
        <v>0</v>
      </c>
      <c r="AI245" s="21">
        <f t="shared" si="23"/>
        <v>0</v>
      </c>
      <c r="AJ245" s="27" t="s">
        <v>129</v>
      </c>
      <c r="AK245" s="21">
        <f t="shared" si="24"/>
        <v>0</v>
      </c>
      <c r="AL245" s="21">
        <f t="shared" si="25"/>
        <v>1</v>
      </c>
      <c r="AM245" s="21">
        <f t="shared" si="26"/>
        <v>0</v>
      </c>
      <c r="AN245" s="21">
        <f t="shared" si="27"/>
        <v>0</v>
      </c>
      <c r="AO245" s="27" t="s">
        <v>37</v>
      </c>
      <c r="AP245" s="21">
        <f t="shared" si="28"/>
        <v>1</v>
      </c>
      <c r="AQ245" s="21">
        <f t="shared" si="29"/>
        <v>0</v>
      </c>
      <c r="AR245" s="21">
        <f t="shared" si="30"/>
        <v>0</v>
      </c>
      <c r="AS245" s="21">
        <f t="shared" si="31"/>
        <v>0</v>
      </c>
      <c r="AT245" s="21">
        <f t="shared" si="32"/>
        <v>0</v>
      </c>
      <c r="AU245" s="21">
        <f t="shared" si="73"/>
        <v>0</v>
      </c>
      <c r="AV245" s="27" t="s">
        <v>130</v>
      </c>
      <c r="AW245" s="21">
        <f t="shared" si="33"/>
        <v>1</v>
      </c>
      <c r="AX245" s="21">
        <f t="shared" si="34"/>
        <v>0</v>
      </c>
      <c r="AY245" s="21">
        <f t="shared" si="35"/>
        <v>0</v>
      </c>
      <c r="AZ245" s="21">
        <f t="shared" si="36"/>
        <v>0</v>
      </c>
      <c r="BA245" s="38" t="s">
        <v>188</v>
      </c>
      <c r="BB245" s="21">
        <f t="shared" si="37"/>
        <v>0</v>
      </c>
      <c r="BC245" s="21">
        <f t="shared" si="38"/>
        <v>0</v>
      </c>
      <c r="BD245" s="21">
        <f t="shared" si="39"/>
        <v>0</v>
      </c>
      <c r="BE245" s="21">
        <f t="shared" si="40"/>
        <v>1</v>
      </c>
      <c r="BF245" s="27" t="s">
        <v>155</v>
      </c>
      <c r="BG245" s="21">
        <f t="shared" si="41"/>
        <v>0</v>
      </c>
      <c r="BH245" s="21">
        <f t="shared" si="42"/>
        <v>0</v>
      </c>
      <c r="BI245" s="21">
        <f t="shared" si="43"/>
        <v>1</v>
      </c>
      <c r="BJ245" s="29">
        <v>1500.0</v>
      </c>
      <c r="BK245" s="21">
        <f t="shared" si="44"/>
        <v>0</v>
      </c>
      <c r="BL245" s="21">
        <f t="shared" si="45"/>
        <v>1</v>
      </c>
      <c r="BM245" s="21">
        <f t="shared" si="46"/>
        <v>0</v>
      </c>
      <c r="BN245" s="27" t="s">
        <v>151</v>
      </c>
      <c r="BO245" s="21">
        <f t="shared" si="47"/>
        <v>0</v>
      </c>
      <c r="BP245" s="21">
        <f t="shared" si="48"/>
        <v>1</v>
      </c>
      <c r="BQ245" s="21">
        <f t="shared" si="49"/>
        <v>0</v>
      </c>
      <c r="BR245" s="21">
        <f t="shared" si="50"/>
        <v>0</v>
      </c>
      <c r="BS245" s="21">
        <f t="shared" si="51"/>
        <v>0</v>
      </c>
      <c r="BT245" s="29">
        <v>1.0</v>
      </c>
      <c r="BU245" s="29">
        <v>0.0</v>
      </c>
      <c r="BV245" s="29">
        <v>1.0</v>
      </c>
      <c r="BW245" s="29">
        <v>0.0</v>
      </c>
      <c r="BX245" s="29">
        <v>0.0</v>
      </c>
      <c r="BY245" s="29">
        <v>0.0</v>
      </c>
      <c r="BZ245" s="29">
        <v>0.0</v>
      </c>
      <c r="CA245" s="29">
        <v>0.0</v>
      </c>
      <c r="CB245" s="29">
        <v>1.0</v>
      </c>
      <c r="CC245" s="27" t="s">
        <v>168</v>
      </c>
      <c r="CD245" s="21">
        <f t="shared" si="52"/>
        <v>1</v>
      </c>
      <c r="CE245" s="21">
        <f t="shared" si="53"/>
        <v>0</v>
      </c>
      <c r="CF245" s="21">
        <f t="shared" si="54"/>
        <v>0</v>
      </c>
      <c r="CG245" s="21">
        <f t="shared" si="55"/>
        <v>0</v>
      </c>
      <c r="CH245" s="21">
        <f t="shared" si="56"/>
        <v>0</v>
      </c>
      <c r="CI245" s="27" t="s">
        <v>157</v>
      </c>
      <c r="CJ245" s="21">
        <f t="shared" si="57"/>
        <v>0</v>
      </c>
      <c r="CK245" s="21">
        <f t="shared" si="58"/>
        <v>1</v>
      </c>
      <c r="CL245" s="21">
        <f t="shared" si="59"/>
        <v>0</v>
      </c>
      <c r="CM245" s="21">
        <f t="shared" si="60"/>
        <v>0</v>
      </c>
      <c r="CN245" s="27" t="s">
        <v>173</v>
      </c>
      <c r="CO245" s="21">
        <f t="shared" si="61"/>
        <v>0</v>
      </c>
      <c r="CP245" s="21">
        <f t="shared" si="62"/>
        <v>0</v>
      </c>
      <c r="CQ245" s="21">
        <f t="shared" si="63"/>
        <v>1</v>
      </c>
      <c r="CR245" s="21">
        <f t="shared" si="64"/>
        <v>0</v>
      </c>
      <c r="CS245" s="21">
        <f t="shared" si="65"/>
        <v>0</v>
      </c>
      <c r="CT245" s="27" t="s">
        <v>136</v>
      </c>
      <c r="CU245" s="27" t="s">
        <v>136</v>
      </c>
      <c r="CV245" s="27" t="s">
        <v>139</v>
      </c>
      <c r="CW245" s="29">
        <v>3.0</v>
      </c>
      <c r="CX245" s="16">
        <f t="shared" si="66"/>
        <v>13</v>
      </c>
      <c r="CY245" s="27" t="s">
        <v>136</v>
      </c>
      <c r="CZ245" s="41" t="s">
        <v>136</v>
      </c>
      <c r="DA245" s="31">
        <v>4.0</v>
      </c>
      <c r="DB245" s="41" t="s">
        <v>136</v>
      </c>
      <c r="DC245" s="27">
        <v>3.0</v>
      </c>
      <c r="DD245" s="16">
        <f t="shared" si="67"/>
        <v>19</v>
      </c>
      <c r="DE245" s="27" t="s">
        <v>136</v>
      </c>
      <c r="DF245" s="27" t="s">
        <v>136</v>
      </c>
      <c r="DG245" s="27" t="s">
        <v>139</v>
      </c>
      <c r="DH245" s="27">
        <v>3.0</v>
      </c>
      <c r="DI245" s="29">
        <v>4.0</v>
      </c>
      <c r="DJ245" s="27">
        <v>3.0</v>
      </c>
      <c r="DK245" s="16">
        <f t="shared" si="68"/>
        <v>20</v>
      </c>
      <c r="DL245" s="27" t="s">
        <v>138</v>
      </c>
      <c r="DM245" s="27" t="s">
        <v>136</v>
      </c>
      <c r="DN245" s="27" t="s">
        <v>136</v>
      </c>
      <c r="DO245" s="27" t="s">
        <v>139</v>
      </c>
      <c r="DP245" s="27" t="s">
        <v>136</v>
      </c>
      <c r="DQ245" s="16">
        <f t="shared" si="69"/>
        <v>19</v>
      </c>
      <c r="DR245" s="27" t="s">
        <v>139</v>
      </c>
      <c r="DS245" s="27" t="s">
        <v>140</v>
      </c>
      <c r="DT245" s="27" t="s">
        <v>140</v>
      </c>
      <c r="DU245" s="27" t="s">
        <v>139</v>
      </c>
      <c r="DV245" s="27" t="s">
        <v>138</v>
      </c>
      <c r="DW245" s="25">
        <f t="shared" si="70"/>
        <v>11</v>
      </c>
      <c r="DX245" s="27" t="s">
        <v>137</v>
      </c>
      <c r="DY245" s="27" t="s">
        <v>138</v>
      </c>
      <c r="DZ245" s="27" t="s">
        <v>136</v>
      </c>
      <c r="EA245" s="27" t="s">
        <v>138</v>
      </c>
      <c r="EB245" s="27" t="s">
        <v>136</v>
      </c>
      <c r="EC245" s="21">
        <f t="shared" si="89"/>
        <v>21</v>
      </c>
      <c r="ED245" s="16">
        <f t="shared" si="71"/>
        <v>103</v>
      </c>
    </row>
    <row r="246" ht="15.75" customHeight="1">
      <c r="A246" s="36" t="s">
        <v>125</v>
      </c>
      <c r="B246" s="16">
        <f t="shared" si="1"/>
        <v>1</v>
      </c>
      <c r="C246" s="17" t="s">
        <v>37</v>
      </c>
      <c r="D246" s="35">
        <v>15.0</v>
      </c>
      <c r="E246" s="16">
        <f t="shared" si="2"/>
        <v>1</v>
      </c>
      <c r="F246" s="16">
        <f t="shared" si="72"/>
        <v>0</v>
      </c>
      <c r="G246" s="16">
        <f t="shared" si="3"/>
        <v>0</v>
      </c>
      <c r="H246" s="16">
        <f t="shared" si="4"/>
        <v>0</v>
      </c>
      <c r="I246" s="35" t="s">
        <v>126</v>
      </c>
      <c r="J246" s="16">
        <f t="shared" si="5"/>
        <v>0</v>
      </c>
      <c r="K246" s="16">
        <f t="shared" si="6"/>
        <v>1</v>
      </c>
      <c r="L246" s="16">
        <f t="shared" si="7"/>
        <v>0</v>
      </c>
      <c r="M246" s="16">
        <f t="shared" si="8"/>
        <v>0</v>
      </c>
      <c r="N246" s="16">
        <f t="shared" si="9"/>
        <v>0</v>
      </c>
      <c r="O246" s="36">
        <v>10000.0</v>
      </c>
      <c r="P246" s="21">
        <f t="shared" si="10"/>
        <v>1</v>
      </c>
      <c r="Q246" s="21">
        <f t="shared" si="11"/>
        <v>0</v>
      </c>
      <c r="R246" s="21">
        <f t="shared" si="12"/>
        <v>0</v>
      </c>
      <c r="S246" s="21">
        <f t="shared" si="13"/>
        <v>0</v>
      </c>
      <c r="T246" s="37" t="s">
        <v>159</v>
      </c>
      <c r="U246" s="21">
        <f t="shared" si="14"/>
        <v>0</v>
      </c>
      <c r="V246" s="37">
        <v>0.0</v>
      </c>
      <c r="W246" s="37">
        <v>0.0</v>
      </c>
      <c r="X246" s="37">
        <v>0.0</v>
      </c>
      <c r="Y246" s="36" t="s">
        <v>27</v>
      </c>
      <c r="Z246" s="21">
        <f t="shared" si="15"/>
        <v>0</v>
      </c>
      <c r="AA246" s="21">
        <f t="shared" si="16"/>
        <v>0</v>
      </c>
      <c r="AB246" s="21">
        <f t="shared" si="17"/>
        <v>1</v>
      </c>
      <c r="AC246" s="21">
        <f t="shared" si="18"/>
        <v>0</v>
      </c>
      <c r="AD246" s="21">
        <f t="shared" si="19"/>
        <v>0</v>
      </c>
      <c r="AE246" s="36" t="s">
        <v>31</v>
      </c>
      <c r="AF246" s="21">
        <f t="shared" si="20"/>
        <v>1</v>
      </c>
      <c r="AG246" s="21">
        <f t="shared" si="21"/>
        <v>0</v>
      </c>
      <c r="AH246" s="21">
        <f t="shared" si="22"/>
        <v>0</v>
      </c>
      <c r="AI246" s="21">
        <f t="shared" si="23"/>
        <v>0</v>
      </c>
      <c r="AJ246" s="36" t="s">
        <v>171</v>
      </c>
      <c r="AK246" s="21">
        <f t="shared" si="24"/>
        <v>0</v>
      </c>
      <c r="AL246" s="21">
        <f t="shared" si="25"/>
        <v>0</v>
      </c>
      <c r="AM246" s="21">
        <f t="shared" si="26"/>
        <v>0</v>
      </c>
      <c r="AN246" s="21">
        <f t="shared" si="27"/>
        <v>1</v>
      </c>
      <c r="AO246" s="27" t="s">
        <v>144</v>
      </c>
      <c r="AP246" s="21">
        <f t="shared" si="28"/>
        <v>0</v>
      </c>
      <c r="AQ246" s="21">
        <f t="shared" si="29"/>
        <v>0</v>
      </c>
      <c r="AR246" s="21">
        <f t="shared" si="30"/>
        <v>0</v>
      </c>
      <c r="AS246" s="21">
        <f t="shared" si="31"/>
        <v>0</v>
      </c>
      <c r="AT246" s="21">
        <f t="shared" si="32"/>
        <v>0</v>
      </c>
      <c r="AU246" s="21">
        <f t="shared" si="73"/>
        <v>1</v>
      </c>
      <c r="AV246" s="27" t="s">
        <v>45</v>
      </c>
      <c r="AW246" s="21">
        <f t="shared" si="33"/>
        <v>0</v>
      </c>
      <c r="AX246" s="21">
        <f t="shared" si="34"/>
        <v>0</v>
      </c>
      <c r="AY246" s="21">
        <f t="shared" si="35"/>
        <v>1</v>
      </c>
      <c r="AZ246" s="21">
        <f t="shared" si="36"/>
        <v>0</v>
      </c>
      <c r="BA246" s="38" t="s">
        <v>37</v>
      </c>
      <c r="BB246" s="21">
        <f t="shared" si="37"/>
        <v>0</v>
      </c>
      <c r="BC246" s="21">
        <f t="shared" si="38"/>
        <v>1</v>
      </c>
      <c r="BD246" s="21">
        <f t="shared" si="39"/>
        <v>0</v>
      </c>
      <c r="BE246" s="21">
        <f t="shared" si="40"/>
        <v>0</v>
      </c>
      <c r="BF246" s="27" t="s">
        <v>150</v>
      </c>
      <c r="BG246" s="21">
        <f t="shared" si="41"/>
        <v>0</v>
      </c>
      <c r="BH246" s="21">
        <f t="shared" si="42"/>
        <v>0</v>
      </c>
      <c r="BI246" s="21">
        <f t="shared" si="43"/>
        <v>1</v>
      </c>
      <c r="BJ246" s="29">
        <v>1500.0</v>
      </c>
      <c r="BK246" s="21">
        <f t="shared" si="44"/>
        <v>0</v>
      </c>
      <c r="BL246" s="21">
        <f t="shared" si="45"/>
        <v>1</v>
      </c>
      <c r="BM246" s="21">
        <f t="shared" si="46"/>
        <v>0</v>
      </c>
      <c r="BN246" s="29" t="s">
        <v>156</v>
      </c>
      <c r="BO246" s="21">
        <f t="shared" si="47"/>
        <v>0</v>
      </c>
      <c r="BP246" s="21">
        <f t="shared" si="48"/>
        <v>0</v>
      </c>
      <c r="BQ246" s="21">
        <f t="shared" si="49"/>
        <v>0</v>
      </c>
      <c r="BR246" s="21">
        <f t="shared" si="50"/>
        <v>1</v>
      </c>
      <c r="BS246" s="21">
        <f t="shared" si="51"/>
        <v>0</v>
      </c>
      <c r="BT246" s="29">
        <v>0.0</v>
      </c>
      <c r="BU246" s="29">
        <v>0.0</v>
      </c>
      <c r="BV246" s="29">
        <v>0.0</v>
      </c>
      <c r="BW246" s="29">
        <v>1.0</v>
      </c>
      <c r="BX246" s="29">
        <v>0.0</v>
      </c>
      <c r="BY246" s="29">
        <v>0.0</v>
      </c>
      <c r="BZ246" s="29">
        <v>0.0</v>
      </c>
      <c r="CA246" s="29">
        <v>0.0</v>
      </c>
      <c r="CB246" s="29">
        <v>1.0</v>
      </c>
      <c r="CC246" s="27" t="s">
        <v>176</v>
      </c>
      <c r="CD246" s="21">
        <f t="shared" si="52"/>
        <v>0</v>
      </c>
      <c r="CE246" s="21">
        <f t="shared" si="53"/>
        <v>0</v>
      </c>
      <c r="CF246" s="21">
        <f t="shared" si="54"/>
        <v>0</v>
      </c>
      <c r="CG246" s="21">
        <f t="shared" si="55"/>
        <v>1</v>
      </c>
      <c r="CH246" s="21">
        <f t="shared" si="56"/>
        <v>0</v>
      </c>
      <c r="CI246" s="27" t="s">
        <v>177</v>
      </c>
      <c r="CJ246" s="21">
        <f t="shared" si="57"/>
        <v>1</v>
      </c>
      <c r="CK246" s="21">
        <f t="shared" si="58"/>
        <v>0</v>
      </c>
      <c r="CL246" s="21">
        <f t="shared" si="59"/>
        <v>0</v>
      </c>
      <c r="CM246" s="21">
        <f t="shared" si="60"/>
        <v>0</v>
      </c>
      <c r="CN246" s="27" t="s">
        <v>178</v>
      </c>
      <c r="CO246" s="21">
        <f t="shared" si="61"/>
        <v>0</v>
      </c>
      <c r="CP246" s="21">
        <f t="shared" si="62"/>
        <v>0</v>
      </c>
      <c r="CQ246" s="21">
        <f t="shared" si="63"/>
        <v>0</v>
      </c>
      <c r="CR246" s="21">
        <f t="shared" si="64"/>
        <v>1</v>
      </c>
      <c r="CS246" s="21">
        <f t="shared" si="65"/>
        <v>0</v>
      </c>
      <c r="CT246" s="29">
        <v>5.0</v>
      </c>
      <c r="CU246" s="27" t="s">
        <v>139</v>
      </c>
      <c r="CV246" s="27" t="s">
        <v>136</v>
      </c>
      <c r="CW246" s="29">
        <v>4.0</v>
      </c>
      <c r="CX246" s="16">
        <f t="shared" si="66"/>
        <v>15</v>
      </c>
      <c r="CY246" s="29">
        <v>5.0</v>
      </c>
      <c r="CZ246" s="31">
        <v>4.0</v>
      </c>
      <c r="DA246" s="41" t="s">
        <v>136</v>
      </c>
      <c r="DB246" s="31">
        <v>5.0</v>
      </c>
      <c r="DC246" s="29">
        <v>3.0</v>
      </c>
      <c r="DD246" s="16">
        <f t="shared" si="67"/>
        <v>21</v>
      </c>
      <c r="DE246" s="29">
        <v>4.0</v>
      </c>
      <c r="DF246" s="27" t="s">
        <v>137</v>
      </c>
      <c r="DG246" s="27" t="s">
        <v>139</v>
      </c>
      <c r="DH246" s="27">
        <v>3.0</v>
      </c>
      <c r="DI246" s="27" t="s">
        <v>136</v>
      </c>
      <c r="DJ246" s="27" t="s">
        <v>137</v>
      </c>
      <c r="DK246" s="16">
        <f t="shared" si="68"/>
        <v>19</v>
      </c>
      <c r="DL246" s="27" t="s">
        <v>138</v>
      </c>
      <c r="DM246" s="27" t="s">
        <v>140</v>
      </c>
      <c r="DN246" s="27" t="s">
        <v>136</v>
      </c>
      <c r="DO246" s="27" t="s">
        <v>136</v>
      </c>
      <c r="DP246" s="27" t="s">
        <v>137</v>
      </c>
      <c r="DQ246" s="16">
        <f t="shared" si="69"/>
        <v>17</v>
      </c>
      <c r="DR246" s="27" t="s">
        <v>136</v>
      </c>
      <c r="DS246" s="27" t="s">
        <v>140</v>
      </c>
      <c r="DT246" s="27" t="s">
        <v>139</v>
      </c>
      <c r="DU246" s="27" t="s">
        <v>139</v>
      </c>
      <c r="DV246" s="29">
        <v>2.0</v>
      </c>
      <c r="DW246" s="25">
        <f t="shared" si="70"/>
        <v>11</v>
      </c>
      <c r="DX246" s="27" t="s">
        <v>137</v>
      </c>
      <c r="DY246" s="27" t="s">
        <v>136</v>
      </c>
      <c r="DZ246" s="27" t="s">
        <v>139</v>
      </c>
      <c r="EA246" s="27" t="s">
        <v>139</v>
      </c>
      <c r="EB246" s="27" t="s">
        <v>137</v>
      </c>
      <c r="EC246" s="21">
        <f t="shared" si="89"/>
        <v>14</v>
      </c>
      <c r="ED246" s="16">
        <f t="shared" si="71"/>
        <v>97</v>
      </c>
    </row>
    <row r="247" ht="15.75" customHeight="1">
      <c r="A247" s="36" t="s">
        <v>125</v>
      </c>
      <c r="B247" s="16">
        <f t="shared" si="1"/>
        <v>1</v>
      </c>
      <c r="C247" s="17" t="s">
        <v>37</v>
      </c>
      <c r="D247" s="35">
        <v>14.0</v>
      </c>
      <c r="E247" s="16">
        <f t="shared" si="2"/>
        <v>1</v>
      </c>
      <c r="F247" s="16">
        <f t="shared" si="72"/>
        <v>0</v>
      </c>
      <c r="G247" s="16">
        <f t="shared" si="3"/>
        <v>0</v>
      </c>
      <c r="H247" s="16">
        <f t="shared" si="4"/>
        <v>0</v>
      </c>
      <c r="I247" s="35" t="s">
        <v>11</v>
      </c>
      <c r="J247" s="16">
        <f t="shared" si="5"/>
        <v>0</v>
      </c>
      <c r="K247" s="16">
        <f t="shared" si="6"/>
        <v>0</v>
      </c>
      <c r="L247" s="16">
        <f t="shared" si="7"/>
        <v>1</v>
      </c>
      <c r="M247" s="16">
        <f t="shared" si="8"/>
        <v>0</v>
      </c>
      <c r="N247" s="16">
        <f t="shared" si="9"/>
        <v>0</v>
      </c>
      <c r="O247" s="36">
        <v>13000.0</v>
      </c>
      <c r="P247" s="21">
        <f t="shared" si="10"/>
        <v>1</v>
      </c>
      <c r="Q247" s="21">
        <f t="shared" si="11"/>
        <v>0</v>
      </c>
      <c r="R247" s="21">
        <f t="shared" si="12"/>
        <v>0</v>
      </c>
      <c r="S247" s="21">
        <f t="shared" si="13"/>
        <v>0</v>
      </c>
      <c r="T247" s="37" t="s">
        <v>159</v>
      </c>
      <c r="U247" s="21">
        <f t="shared" si="14"/>
        <v>0</v>
      </c>
      <c r="V247" s="37">
        <v>0.0</v>
      </c>
      <c r="W247" s="37">
        <v>0.0</v>
      </c>
      <c r="X247" s="37">
        <v>0.0</v>
      </c>
      <c r="Y247" s="36" t="s">
        <v>27</v>
      </c>
      <c r="Z247" s="21">
        <f t="shared" si="15"/>
        <v>0</v>
      </c>
      <c r="AA247" s="21">
        <f t="shared" si="16"/>
        <v>0</v>
      </c>
      <c r="AB247" s="21">
        <f t="shared" si="17"/>
        <v>1</v>
      </c>
      <c r="AC247" s="21">
        <f t="shared" si="18"/>
        <v>0</v>
      </c>
      <c r="AD247" s="21">
        <f t="shared" si="19"/>
        <v>0</v>
      </c>
      <c r="AE247" s="36" t="s">
        <v>31</v>
      </c>
      <c r="AF247" s="21">
        <f t="shared" si="20"/>
        <v>1</v>
      </c>
      <c r="AG247" s="21">
        <f t="shared" si="21"/>
        <v>0</v>
      </c>
      <c r="AH247" s="21">
        <f t="shared" si="22"/>
        <v>0</v>
      </c>
      <c r="AI247" s="21">
        <f t="shared" si="23"/>
        <v>0</v>
      </c>
      <c r="AJ247" s="27" t="s">
        <v>129</v>
      </c>
      <c r="AK247" s="21">
        <f t="shared" si="24"/>
        <v>0</v>
      </c>
      <c r="AL247" s="21">
        <f t="shared" si="25"/>
        <v>1</v>
      </c>
      <c r="AM247" s="21">
        <f t="shared" si="26"/>
        <v>0</v>
      </c>
      <c r="AN247" s="21">
        <f t="shared" si="27"/>
        <v>0</v>
      </c>
      <c r="AO247" s="27" t="s">
        <v>37</v>
      </c>
      <c r="AP247" s="21">
        <f t="shared" si="28"/>
        <v>1</v>
      </c>
      <c r="AQ247" s="21">
        <f t="shared" si="29"/>
        <v>0</v>
      </c>
      <c r="AR247" s="21">
        <f t="shared" si="30"/>
        <v>0</v>
      </c>
      <c r="AS247" s="21">
        <f t="shared" si="31"/>
        <v>0</v>
      </c>
      <c r="AT247" s="21">
        <f t="shared" si="32"/>
        <v>0</v>
      </c>
      <c r="AU247" s="21">
        <f t="shared" si="73"/>
        <v>0</v>
      </c>
      <c r="AV247" s="27" t="s">
        <v>130</v>
      </c>
      <c r="AW247" s="21">
        <f t="shared" si="33"/>
        <v>1</v>
      </c>
      <c r="AX247" s="21">
        <f t="shared" si="34"/>
        <v>0</v>
      </c>
      <c r="AY247" s="21">
        <f t="shared" si="35"/>
        <v>0</v>
      </c>
      <c r="AZ247" s="21">
        <f t="shared" si="36"/>
        <v>0</v>
      </c>
      <c r="BA247" s="39" t="s">
        <v>190</v>
      </c>
      <c r="BB247" s="21">
        <f t="shared" si="37"/>
        <v>0</v>
      </c>
      <c r="BC247" s="21">
        <f t="shared" si="38"/>
        <v>0</v>
      </c>
      <c r="BD247" s="21">
        <f t="shared" si="39"/>
        <v>0</v>
      </c>
      <c r="BE247" s="21">
        <f t="shared" si="40"/>
        <v>1</v>
      </c>
      <c r="BF247" s="27" t="s">
        <v>136</v>
      </c>
      <c r="BG247" s="21">
        <f t="shared" si="41"/>
        <v>0</v>
      </c>
      <c r="BH247" s="21">
        <f t="shared" si="42"/>
        <v>0</v>
      </c>
      <c r="BI247" s="21">
        <f t="shared" si="43"/>
        <v>1</v>
      </c>
      <c r="BJ247" s="27" t="s">
        <v>179</v>
      </c>
      <c r="BK247" s="21">
        <f t="shared" si="44"/>
        <v>0</v>
      </c>
      <c r="BL247" s="21">
        <f t="shared" si="45"/>
        <v>0</v>
      </c>
      <c r="BM247" s="21">
        <f t="shared" si="46"/>
        <v>1</v>
      </c>
      <c r="BN247" s="29" t="s">
        <v>132</v>
      </c>
      <c r="BO247" s="21">
        <f t="shared" si="47"/>
        <v>0</v>
      </c>
      <c r="BP247" s="21">
        <f t="shared" si="48"/>
        <v>0</v>
      </c>
      <c r="BQ247" s="21">
        <f t="shared" si="49"/>
        <v>1</v>
      </c>
      <c r="BR247" s="21">
        <f t="shared" si="50"/>
        <v>0</v>
      </c>
      <c r="BS247" s="21">
        <f t="shared" si="51"/>
        <v>0</v>
      </c>
      <c r="BT247" s="29">
        <v>1.0</v>
      </c>
      <c r="BU247" s="29">
        <v>0.0</v>
      </c>
      <c r="BV247" s="29">
        <v>0.0</v>
      </c>
      <c r="BW247" s="29">
        <v>0.0</v>
      </c>
      <c r="BX247" s="29">
        <v>0.0</v>
      </c>
      <c r="BY247" s="29">
        <v>1.0</v>
      </c>
      <c r="BZ247" s="29">
        <v>1.0</v>
      </c>
      <c r="CA247" s="29">
        <v>1.0</v>
      </c>
      <c r="CB247" s="29">
        <v>0.0</v>
      </c>
      <c r="CC247" s="27" t="s">
        <v>133</v>
      </c>
      <c r="CD247" s="21">
        <f t="shared" si="52"/>
        <v>0</v>
      </c>
      <c r="CE247" s="21">
        <f t="shared" si="53"/>
        <v>1</v>
      </c>
      <c r="CF247" s="21">
        <f t="shared" si="54"/>
        <v>0</v>
      </c>
      <c r="CG247" s="21">
        <f t="shared" si="55"/>
        <v>0</v>
      </c>
      <c r="CH247" s="21">
        <f t="shared" si="56"/>
        <v>0</v>
      </c>
      <c r="CI247" s="27" t="s">
        <v>152</v>
      </c>
      <c r="CJ247" s="21">
        <f t="shared" si="57"/>
        <v>0</v>
      </c>
      <c r="CK247" s="21">
        <f t="shared" si="58"/>
        <v>0</v>
      </c>
      <c r="CL247" s="21">
        <f t="shared" si="59"/>
        <v>0</v>
      </c>
      <c r="CM247" s="21">
        <f t="shared" si="60"/>
        <v>1</v>
      </c>
      <c r="CN247" s="27" t="s">
        <v>135</v>
      </c>
      <c r="CO247" s="21">
        <f t="shared" si="61"/>
        <v>1</v>
      </c>
      <c r="CP247" s="21">
        <f t="shared" si="62"/>
        <v>0</v>
      </c>
      <c r="CQ247" s="21">
        <f t="shared" si="63"/>
        <v>0</v>
      </c>
      <c r="CR247" s="21">
        <f t="shared" si="64"/>
        <v>0</v>
      </c>
      <c r="CS247" s="21">
        <f t="shared" si="65"/>
        <v>0</v>
      </c>
      <c r="CT247" s="27" t="s">
        <v>136</v>
      </c>
      <c r="CU247" s="27" t="s">
        <v>137</v>
      </c>
      <c r="CV247" s="27" t="s">
        <v>139</v>
      </c>
      <c r="CW247" s="27" t="s">
        <v>136</v>
      </c>
      <c r="CX247" s="16">
        <f t="shared" si="66"/>
        <v>13</v>
      </c>
      <c r="CY247" s="27" t="s">
        <v>136</v>
      </c>
      <c r="CZ247" s="41" t="s">
        <v>137</v>
      </c>
      <c r="DA247" s="41" t="s">
        <v>139</v>
      </c>
      <c r="DB247" s="41" t="s">
        <v>136</v>
      </c>
      <c r="DC247" s="27" t="s">
        <v>137</v>
      </c>
      <c r="DD247" s="16">
        <f t="shared" si="67"/>
        <v>16</v>
      </c>
      <c r="DE247" s="27" t="s">
        <v>136</v>
      </c>
      <c r="DF247" s="27" t="s">
        <v>139</v>
      </c>
      <c r="DG247" s="27" t="s">
        <v>139</v>
      </c>
      <c r="DH247" s="29">
        <v>4.0</v>
      </c>
      <c r="DI247" s="27" t="s">
        <v>136</v>
      </c>
      <c r="DJ247" s="27" t="s">
        <v>138</v>
      </c>
      <c r="DK247" s="16">
        <f t="shared" si="68"/>
        <v>21</v>
      </c>
      <c r="DL247" s="27" t="s">
        <v>138</v>
      </c>
      <c r="DM247" s="27" t="s">
        <v>138</v>
      </c>
      <c r="DN247" s="27" t="s">
        <v>138</v>
      </c>
      <c r="DO247" s="27" t="s">
        <v>138</v>
      </c>
      <c r="DP247" s="27" t="s">
        <v>139</v>
      </c>
      <c r="DQ247" s="16">
        <f t="shared" si="69"/>
        <v>22</v>
      </c>
      <c r="DR247" s="27" t="s">
        <v>136</v>
      </c>
      <c r="DS247" s="27" t="s">
        <v>136</v>
      </c>
      <c r="DT247" s="27" t="s">
        <v>136</v>
      </c>
      <c r="DU247" s="27" t="s">
        <v>138</v>
      </c>
      <c r="DV247" s="27" t="s">
        <v>138</v>
      </c>
      <c r="DW247" s="25">
        <f t="shared" si="70"/>
        <v>22</v>
      </c>
      <c r="DX247" s="27" t="s">
        <v>138</v>
      </c>
      <c r="DY247" s="27" t="s">
        <v>137</v>
      </c>
      <c r="DZ247" s="27" t="s">
        <v>138</v>
      </c>
      <c r="EA247" s="27" t="s">
        <v>140</v>
      </c>
      <c r="EB247" s="27" t="s">
        <v>137</v>
      </c>
      <c r="EC247" s="21">
        <f t="shared" si="89"/>
        <v>17</v>
      </c>
      <c r="ED247" s="16">
        <f t="shared" si="71"/>
        <v>111</v>
      </c>
    </row>
    <row r="248" ht="15.75" customHeight="1">
      <c r="A248" s="36" t="s">
        <v>125</v>
      </c>
      <c r="B248" s="16">
        <f t="shared" si="1"/>
        <v>1</v>
      </c>
      <c r="C248" s="17" t="s">
        <v>37</v>
      </c>
      <c r="D248" s="35">
        <v>45.0</v>
      </c>
      <c r="E248" s="16">
        <f t="shared" si="2"/>
        <v>0</v>
      </c>
      <c r="F248" s="16">
        <f t="shared" si="72"/>
        <v>0</v>
      </c>
      <c r="G248" s="16">
        <f t="shared" si="3"/>
        <v>1</v>
      </c>
      <c r="H248" s="16">
        <f t="shared" si="4"/>
        <v>0</v>
      </c>
      <c r="I248" s="35" t="s">
        <v>158</v>
      </c>
      <c r="J248" s="16">
        <f t="shared" si="5"/>
        <v>0</v>
      </c>
      <c r="K248" s="16">
        <f t="shared" si="6"/>
        <v>0</v>
      </c>
      <c r="L248" s="16">
        <f t="shared" si="7"/>
        <v>0</v>
      </c>
      <c r="M248" s="16">
        <f t="shared" si="8"/>
        <v>0</v>
      </c>
      <c r="N248" s="16">
        <f t="shared" si="9"/>
        <v>1</v>
      </c>
      <c r="O248" s="36">
        <v>15000.0</v>
      </c>
      <c r="P248" s="21">
        <f t="shared" si="10"/>
        <v>0</v>
      </c>
      <c r="Q248" s="21">
        <f t="shared" si="11"/>
        <v>1</v>
      </c>
      <c r="R248" s="21">
        <f t="shared" si="12"/>
        <v>0</v>
      </c>
      <c r="S248" s="21">
        <f t="shared" si="13"/>
        <v>0</v>
      </c>
      <c r="T248" s="37" t="s">
        <v>127</v>
      </c>
      <c r="U248" s="21">
        <f t="shared" si="14"/>
        <v>1</v>
      </c>
      <c r="V248" s="37">
        <v>0.0</v>
      </c>
      <c r="W248" s="37">
        <v>0.0</v>
      </c>
      <c r="X248" s="37">
        <v>0.0</v>
      </c>
      <c r="Y248" s="36" t="s">
        <v>192</v>
      </c>
      <c r="Z248" s="21">
        <f t="shared" si="15"/>
        <v>0</v>
      </c>
      <c r="AA248" s="21">
        <f t="shared" si="16"/>
        <v>0</v>
      </c>
      <c r="AB248" s="21">
        <f t="shared" si="17"/>
        <v>0</v>
      </c>
      <c r="AC248" s="21">
        <f t="shared" si="18"/>
        <v>0</v>
      </c>
      <c r="AD248" s="21">
        <f t="shared" si="19"/>
        <v>1</v>
      </c>
      <c r="AE248" s="36" t="s">
        <v>31</v>
      </c>
      <c r="AF248" s="21">
        <f t="shared" si="20"/>
        <v>1</v>
      </c>
      <c r="AG248" s="21">
        <f t="shared" si="21"/>
        <v>0</v>
      </c>
      <c r="AH248" s="21">
        <f t="shared" si="22"/>
        <v>0</v>
      </c>
      <c r="AI248" s="21">
        <f t="shared" si="23"/>
        <v>0</v>
      </c>
      <c r="AJ248" s="27" t="s">
        <v>128</v>
      </c>
      <c r="AK248" s="21">
        <f t="shared" si="24"/>
        <v>1</v>
      </c>
      <c r="AL248" s="21">
        <f t="shared" si="25"/>
        <v>0</v>
      </c>
      <c r="AM248" s="21">
        <f t="shared" si="26"/>
        <v>0</v>
      </c>
      <c r="AN248" s="21">
        <f t="shared" si="27"/>
        <v>0</v>
      </c>
      <c r="AO248" s="27" t="s">
        <v>154</v>
      </c>
      <c r="AP248" s="21">
        <f t="shared" si="28"/>
        <v>0</v>
      </c>
      <c r="AQ248" s="21">
        <f t="shared" si="29"/>
        <v>0</v>
      </c>
      <c r="AR248" s="21">
        <f t="shared" si="30"/>
        <v>0</v>
      </c>
      <c r="AS248" s="21">
        <f t="shared" si="31"/>
        <v>0</v>
      </c>
      <c r="AT248" s="21">
        <f t="shared" si="32"/>
        <v>0</v>
      </c>
      <c r="AU248" s="21">
        <f t="shared" si="73"/>
        <v>1</v>
      </c>
      <c r="AV248" s="27" t="s">
        <v>130</v>
      </c>
      <c r="AW248" s="21">
        <f t="shared" si="33"/>
        <v>1</v>
      </c>
      <c r="AX248" s="21">
        <f t="shared" si="34"/>
        <v>0</v>
      </c>
      <c r="AY248" s="21">
        <f t="shared" si="35"/>
        <v>0</v>
      </c>
      <c r="AZ248" s="21">
        <f t="shared" si="36"/>
        <v>0</v>
      </c>
      <c r="BA248" s="27" t="s">
        <v>131</v>
      </c>
      <c r="BB248" s="21">
        <f t="shared" si="37"/>
        <v>1</v>
      </c>
      <c r="BC248" s="21">
        <f t="shared" si="38"/>
        <v>0</v>
      </c>
      <c r="BD248" s="21">
        <f t="shared" si="39"/>
        <v>0</v>
      </c>
      <c r="BE248" s="21">
        <f t="shared" si="40"/>
        <v>0</v>
      </c>
      <c r="BF248" s="27" t="s">
        <v>138</v>
      </c>
      <c r="BG248" s="21">
        <f t="shared" si="41"/>
        <v>0</v>
      </c>
      <c r="BH248" s="21">
        <f t="shared" si="42"/>
        <v>0</v>
      </c>
      <c r="BI248" s="21">
        <f t="shared" si="43"/>
        <v>1</v>
      </c>
      <c r="BJ248" s="29">
        <v>1500.0</v>
      </c>
      <c r="BK248" s="21">
        <f t="shared" si="44"/>
        <v>0</v>
      </c>
      <c r="BL248" s="21">
        <f t="shared" si="45"/>
        <v>1</v>
      </c>
      <c r="BM248" s="21">
        <f t="shared" si="46"/>
        <v>0</v>
      </c>
      <c r="BN248" s="29" t="s">
        <v>132</v>
      </c>
      <c r="BO248" s="21">
        <f t="shared" si="47"/>
        <v>0</v>
      </c>
      <c r="BP248" s="21">
        <f t="shared" si="48"/>
        <v>0</v>
      </c>
      <c r="BQ248" s="21">
        <f t="shared" si="49"/>
        <v>1</v>
      </c>
      <c r="BR248" s="21">
        <f t="shared" si="50"/>
        <v>0</v>
      </c>
      <c r="BS248" s="21">
        <f t="shared" si="51"/>
        <v>0</v>
      </c>
      <c r="BT248" s="29">
        <v>0.0</v>
      </c>
      <c r="BU248" s="29">
        <v>0.0</v>
      </c>
      <c r="BV248" s="29">
        <v>0.0</v>
      </c>
      <c r="BW248" s="29">
        <v>1.0</v>
      </c>
      <c r="BX248" s="29">
        <v>0.0</v>
      </c>
      <c r="BY248" s="29">
        <v>0.0</v>
      </c>
      <c r="BZ248" s="29">
        <v>1.0</v>
      </c>
      <c r="CA248" s="29">
        <v>0.0</v>
      </c>
      <c r="CB248" s="29">
        <v>1.0</v>
      </c>
      <c r="CC248" s="27" t="s">
        <v>164</v>
      </c>
      <c r="CD248" s="21">
        <f t="shared" si="52"/>
        <v>0</v>
      </c>
      <c r="CE248" s="21">
        <f t="shared" si="53"/>
        <v>0</v>
      </c>
      <c r="CF248" s="21">
        <f t="shared" si="54"/>
        <v>1</v>
      </c>
      <c r="CG248" s="21">
        <f t="shared" si="55"/>
        <v>0</v>
      </c>
      <c r="CH248" s="21">
        <f t="shared" si="56"/>
        <v>0</v>
      </c>
      <c r="CI248" s="27" t="s">
        <v>157</v>
      </c>
      <c r="CJ248" s="21">
        <f t="shared" si="57"/>
        <v>0</v>
      </c>
      <c r="CK248" s="21">
        <f t="shared" si="58"/>
        <v>1</v>
      </c>
      <c r="CL248" s="21">
        <f t="shared" si="59"/>
        <v>0</v>
      </c>
      <c r="CM248" s="21">
        <f t="shared" si="60"/>
        <v>0</v>
      </c>
      <c r="CN248" s="27" t="s">
        <v>170</v>
      </c>
      <c r="CO248" s="21">
        <f t="shared" si="61"/>
        <v>0</v>
      </c>
      <c r="CP248" s="21">
        <f t="shared" si="62"/>
        <v>1</v>
      </c>
      <c r="CQ248" s="21">
        <f t="shared" si="63"/>
        <v>0</v>
      </c>
      <c r="CR248" s="21">
        <f t="shared" si="64"/>
        <v>0</v>
      </c>
      <c r="CS248" s="21">
        <f t="shared" si="65"/>
        <v>0</v>
      </c>
      <c r="CT248" s="27" t="s">
        <v>140</v>
      </c>
      <c r="CU248" s="29">
        <v>3.0</v>
      </c>
      <c r="CV248" s="27" t="s">
        <v>139</v>
      </c>
      <c r="CW248" s="29">
        <v>3.0</v>
      </c>
      <c r="CX248" s="16">
        <f t="shared" si="66"/>
        <v>9</v>
      </c>
      <c r="CY248" s="27" t="s">
        <v>140</v>
      </c>
      <c r="CZ248" s="31">
        <v>3.0</v>
      </c>
      <c r="DA248" s="41" t="s">
        <v>139</v>
      </c>
      <c r="DB248" s="31">
        <v>3.0</v>
      </c>
      <c r="DC248" s="27" t="s">
        <v>136</v>
      </c>
      <c r="DD248" s="16">
        <f t="shared" si="67"/>
        <v>13</v>
      </c>
      <c r="DE248" s="29">
        <v>5.0</v>
      </c>
      <c r="DF248" s="27" t="s">
        <v>139</v>
      </c>
      <c r="DG248" s="27" t="s">
        <v>136</v>
      </c>
      <c r="DH248" s="27" t="s">
        <v>139</v>
      </c>
      <c r="DI248" s="27" t="s">
        <v>137</v>
      </c>
      <c r="DJ248" s="27">
        <v>4.0</v>
      </c>
      <c r="DK248" s="16">
        <f t="shared" si="68"/>
        <v>20</v>
      </c>
      <c r="DL248" s="27" t="s">
        <v>138</v>
      </c>
      <c r="DM248" s="27" t="s">
        <v>136</v>
      </c>
      <c r="DN248" s="27" t="s">
        <v>136</v>
      </c>
      <c r="DO248" s="27" t="s">
        <v>136</v>
      </c>
      <c r="DP248" s="27" t="s">
        <v>136</v>
      </c>
      <c r="DQ248" s="16">
        <f t="shared" si="69"/>
        <v>21</v>
      </c>
      <c r="DR248" s="29">
        <v>2.0</v>
      </c>
      <c r="DS248" s="27" t="s">
        <v>136</v>
      </c>
      <c r="DT248" s="27" t="s">
        <v>136</v>
      </c>
      <c r="DU248" s="27" t="s">
        <v>137</v>
      </c>
      <c r="DV248" s="29">
        <v>3.0</v>
      </c>
      <c r="DW248" s="25">
        <f t="shared" si="70"/>
        <v>16</v>
      </c>
      <c r="DX248" s="27" t="s">
        <v>136</v>
      </c>
      <c r="DY248" s="27" t="s">
        <v>138</v>
      </c>
      <c r="DZ248" s="27" t="s">
        <v>137</v>
      </c>
      <c r="EA248" s="27" t="s">
        <v>138</v>
      </c>
      <c r="EB248" s="27" t="s">
        <v>136</v>
      </c>
      <c r="EC248" s="21">
        <f t="shared" si="89"/>
        <v>21</v>
      </c>
      <c r="ED248" s="16">
        <f t="shared" si="71"/>
        <v>100</v>
      </c>
    </row>
    <row r="249" ht="15.75" customHeight="1">
      <c r="A249" s="36" t="s">
        <v>125</v>
      </c>
      <c r="B249" s="16">
        <f t="shared" si="1"/>
        <v>1</v>
      </c>
      <c r="C249" s="17" t="s">
        <v>37</v>
      </c>
      <c r="D249" s="35">
        <v>42.0</v>
      </c>
      <c r="E249" s="16">
        <f t="shared" si="2"/>
        <v>0</v>
      </c>
      <c r="F249" s="16">
        <f t="shared" si="72"/>
        <v>0</v>
      </c>
      <c r="G249" s="16">
        <f t="shared" si="3"/>
        <v>1</v>
      </c>
      <c r="H249" s="16">
        <f t="shared" si="4"/>
        <v>0</v>
      </c>
      <c r="I249" s="35" t="s">
        <v>158</v>
      </c>
      <c r="J249" s="16">
        <f t="shared" si="5"/>
        <v>0</v>
      </c>
      <c r="K249" s="16">
        <f t="shared" si="6"/>
        <v>0</v>
      </c>
      <c r="L249" s="16">
        <f t="shared" si="7"/>
        <v>0</v>
      </c>
      <c r="M249" s="16">
        <f t="shared" si="8"/>
        <v>0</v>
      </c>
      <c r="N249" s="16">
        <f t="shared" si="9"/>
        <v>1</v>
      </c>
      <c r="O249" s="36">
        <v>25000.0</v>
      </c>
      <c r="P249" s="21">
        <f t="shared" si="10"/>
        <v>0</v>
      </c>
      <c r="Q249" s="21">
        <f t="shared" si="11"/>
        <v>1</v>
      </c>
      <c r="R249" s="21">
        <f t="shared" si="12"/>
        <v>0</v>
      </c>
      <c r="S249" s="21">
        <f t="shared" si="13"/>
        <v>0</v>
      </c>
      <c r="T249" s="37" t="s">
        <v>127</v>
      </c>
      <c r="U249" s="21">
        <f t="shared" si="14"/>
        <v>1</v>
      </c>
      <c r="V249" s="37">
        <v>0.0</v>
      </c>
      <c r="W249" s="37">
        <v>0.0</v>
      </c>
      <c r="X249" s="37">
        <v>0.0</v>
      </c>
      <c r="Y249" s="36" t="s">
        <v>206</v>
      </c>
      <c r="Z249" s="21">
        <f t="shared" si="15"/>
        <v>0</v>
      </c>
      <c r="AA249" s="21">
        <f t="shared" si="16"/>
        <v>0</v>
      </c>
      <c r="AB249" s="21">
        <f t="shared" si="17"/>
        <v>0</v>
      </c>
      <c r="AC249" s="21">
        <f t="shared" si="18"/>
        <v>0</v>
      </c>
      <c r="AD249" s="21">
        <f t="shared" si="19"/>
        <v>1</v>
      </c>
      <c r="AE249" s="36" t="s">
        <v>191</v>
      </c>
      <c r="AF249" s="21">
        <f t="shared" si="20"/>
        <v>0</v>
      </c>
      <c r="AG249" s="21">
        <f t="shared" si="21"/>
        <v>0</v>
      </c>
      <c r="AH249" s="21">
        <f t="shared" si="22"/>
        <v>0</v>
      </c>
      <c r="AI249" s="21">
        <f t="shared" si="23"/>
        <v>1</v>
      </c>
      <c r="AJ249" s="27" t="s">
        <v>128</v>
      </c>
      <c r="AK249" s="21">
        <f t="shared" si="24"/>
        <v>1</v>
      </c>
      <c r="AL249" s="21">
        <f t="shared" si="25"/>
        <v>0</v>
      </c>
      <c r="AM249" s="21">
        <f t="shared" si="26"/>
        <v>0</v>
      </c>
      <c r="AN249" s="21">
        <f t="shared" si="27"/>
        <v>0</v>
      </c>
      <c r="AO249" s="27" t="s">
        <v>37</v>
      </c>
      <c r="AP249" s="21">
        <f t="shared" si="28"/>
        <v>1</v>
      </c>
      <c r="AQ249" s="21">
        <f t="shared" si="29"/>
        <v>0</v>
      </c>
      <c r="AR249" s="21">
        <f t="shared" si="30"/>
        <v>0</v>
      </c>
      <c r="AS249" s="21">
        <f t="shared" si="31"/>
        <v>0</v>
      </c>
      <c r="AT249" s="21">
        <f t="shared" si="32"/>
        <v>0</v>
      </c>
      <c r="AU249" s="21">
        <f t="shared" si="73"/>
        <v>0</v>
      </c>
      <c r="AV249" s="27" t="s">
        <v>197</v>
      </c>
      <c r="AW249" s="21">
        <f t="shared" si="33"/>
        <v>0</v>
      </c>
      <c r="AX249" s="21">
        <f t="shared" si="34"/>
        <v>0</v>
      </c>
      <c r="AY249" s="21">
        <f t="shared" si="35"/>
        <v>0</v>
      </c>
      <c r="AZ249" s="21">
        <f t="shared" si="36"/>
        <v>1</v>
      </c>
      <c r="BA249" s="27" t="s">
        <v>144</v>
      </c>
      <c r="BB249" s="21">
        <f t="shared" si="37"/>
        <v>0</v>
      </c>
      <c r="BC249" s="21">
        <f t="shared" si="38"/>
        <v>0</v>
      </c>
      <c r="BD249" s="21">
        <f t="shared" si="39"/>
        <v>0</v>
      </c>
      <c r="BE249" s="21">
        <f t="shared" si="40"/>
        <v>1</v>
      </c>
      <c r="BF249" s="27" t="s">
        <v>138</v>
      </c>
      <c r="BG249" s="21">
        <f t="shared" si="41"/>
        <v>0</v>
      </c>
      <c r="BH249" s="21">
        <f t="shared" si="42"/>
        <v>0</v>
      </c>
      <c r="BI249" s="21">
        <f t="shared" si="43"/>
        <v>1</v>
      </c>
      <c r="BJ249" s="29">
        <v>800.0</v>
      </c>
      <c r="BK249" s="21">
        <f t="shared" si="44"/>
        <v>1</v>
      </c>
      <c r="BL249" s="21">
        <f t="shared" si="45"/>
        <v>0</v>
      </c>
      <c r="BM249" s="21">
        <f t="shared" si="46"/>
        <v>0</v>
      </c>
      <c r="BN249" s="29" t="s">
        <v>132</v>
      </c>
      <c r="BO249" s="21">
        <f t="shared" si="47"/>
        <v>0</v>
      </c>
      <c r="BP249" s="21">
        <f t="shared" si="48"/>
        <v>0</v>
      </c>
      <c r="BQ249" s="21">
        <f t="shared" si="49"/>
        <v>1</v>
      </c>
      <c r="BR249" s="21">
        <f t="shared" si="50"/>
        <v>0</v>
      </c>
      <c r="BS249" s="21">
        <f t="shared" si="51"/>
        <v>0</v>
      </c>
      <c r="BT249" s="29">
        <v>0.0</v>
      </c>
      <c r="BU249" s="29">
        <v>0.0</v>
      </c>
      <c r="BV249" s="29">
        <v>0.0</v>
      </c>
      <c r="BW249" s="29">
        <v>0.0</v>
      </c>
      <c r="BX249" s="29">
        <v>1.0</v>
      </c>
      <c r="BY249" s="29">
        <v>1.0</v>
      </c>
      <c r="BZ249" s="29">
        <v>0.0</v>
      </c>
      <c r="CA249" s="29">
        <v>0.0</v>
      </c>
      <c r="CB249" s="29">
        <v>1.0</v>
      </c>
      <c r="CC249" s="27" t="s">
        <v>164</v>
      </c>
      <c r="CD249" s="21">
        <f t="shared" si="52"/>
        <v>0</v>
      </c>
      <c r="CE249" s="21">
        <f t="shared" si="53"/>
        <v>0</v>
      </c>
      <c r="CF249" s="21">
        <f t="shared" si="54"/>
        <v>1</v>
      </c>
      <c r="CG249" s="21">
        <f t="shared" si="55"/>
        <v>0</v>
      </c>
      <c r="CH249" s="21">
        <f t="shared" si="56"/>
        <v>0</v>
      </c>
      <c r="CI249" s="27" t="s">
        <v>177</v>
      </c>
      <c r="CJ249" s="21">
        <f t="shared" si="57"/>
        <v>1</v>
      </c>
      <c r="CK249" s="21">
        <f t="shared" si="58"/>
        <v>0</v>
      </c>
      <c r="CL249" s="21">
        <f t="shared" si="59"/>
        <v>0</v>
      </c>
      <c r="CM249" s="21">
        <f t="shared" si="60"/>
        <v>0</v>
      </c>
      <c r="CN249" s="27" t="s">
        <v>135</v>
      </c>
      <c r="CO249" s="21">
        <f t="shared" si="61"/>
        <v>1</v>
      </c>
      <c r="CP249" s="21">
        <f t="shared" si="62"/>
        <v>0</v>
      </c>
      <c r="CQ249" s="21">
        <f t="shared" si="63"/>
        <v>0</v>
      </c>
      <c r="CR249" s="21">
        <f t="shared" si="64"/>
        <v>0</v>
      </c>
      <c r="CS249" s="21">
        <f t="shared" si="65"/>
        <v>0</v>
      </c>
      <c r="CT249" s="27" t="s">
        <v>140</v>
      </c>
      <c r="CU249" s="27" t="s">
        <v>136</v>
      </c>
      <c r="CV249" s="29">
        <v>2.0</v>
      </c>
      <c r="CW249" s="27" t="s">
        <v>140</v>
      </c>
      <c r="CX249" s="16">
        <f t="shared" si="66"/>
        <v>8</v>
      </c>
      <c r="CY249" s="27" t="s">
        <v>140</v>
      </c>
      <c r="CZ249" s="31">
        <v>3.0</v>
      </c>
      <c r="DA249" s="31">
        <v>2.0</v>
      </c>
      <c r="DB249" s="41" t="s">
        <v>140</v>
      </c>
      <c r="DC249" s="27" t="s">
        <v>139</v>
      </c>
      <c r="DD249" s="16">
        <f t="shared" si="67"/>
        <v>9</v>
      </c>
      <c r="DE249" s="27" t="s">
        <v>140</v>
      </c>
      <c r="DF249" s="29">
        <v>3.0</v>
      </c>
      <c r="DG249" s="27" t="s">
        <v>139</v>
      </c>
      <c r="DH249" s="27">
        <v>4.0</v>
      </c>
      <c r="DI249" s="27" t="s">
        <v>139</v>
      </c>
      <c r="DJ249" s="27" t="s">
        <v>139</v>
      </c>
      <c r="DK249" s="16">
        <f t="shared" si="68"/>
        <v>14</v>
      </c>
      <c r="DL249" s="27" t="s">
        <v>138</v>
      </c>
      <c r="DM249" s="27" t="s">
        <v>137</v>
      </c>
      <c r="DN249" s="27" t="s">
        <v>136</v>
      </c>
      <c r="DO249" s="27" t="s">
        <v>136</v>
      </c>
      <c r="DP249" s="27" t="s">
        <v>136</v>
      </c>
      <c r="DQ249" s="16">
        <f t="shared" si="69"/>
        <v>20</v>
      </c>
      <c r="DR249" s="27" t="s">
        <v>136</v>
      </c>
      <c r="DS249" s="27" t="s">
        <v>138</v>
      </c>
      <c r="DT249" s="27" t="s">
        <v>136</v>
      </c>
      <c r="DU249" s="27" t="s">
        <v>136</v>
      </c>
      <c r="DV249" s="27" t="s">
        <v>138</v>
      </c>
      <c r="DW249" s="25">
        <f t="shared" si="70"/>
        <v>22</v>
      </c>
      <c r="DX249" s="27" t="s">
        <v>138</v>
      </c>
      <c r="DY249" s="27" t="s">
        <v>139</v>
      </c>
      <c r="DZ249" s="27" t="s">
        <v>139</v>
      </c>
      <c r="EA249" s="27" t="s">
        <v>139</v>
      </c>
      <c r="EB249" s="27" t="s">
        <v>140</v>
      </c>
      <c r="EC249" s="21">
        <f t="shared" si="89"/>
        <v>12</v>
      </c>
      <c r="ED249" s="16">
        <f t="shared" si="71"/>
        <v>85</v>
      </c>
    </row>
    <row r="250" ht="15.75" customHeight="1">
      <c r="A250" s="36" t="s">
        <v>125</v>
      </c>
      <c r="B250" s="16">
        <f t="shared" si="1"/>
        <v>1</v>
      </c>
      <c r="C250" s="17" t="s">
        <v>37</v>
      </c>
      <c r="D250" s="35">
        <v>75.0</v>
      </c>
      <c r="E250" s="16">
        <f t="shared" si="2"/>
        <v>0</v>
      </c>
      <c r="F250" s="16">
        <f t="shared" si="72"/>
        <v>0</v>
      </c>
      <c r="G250" s="16">
        <f t="shared" si="3"/>
        <v>0</v>
      </c>
      <c r="H250" s="16">
        <f t="shared" si="4"/>
        <v>1</v>
      </c>
      <c r="I250" s="35" t="s">
        <v>126</v>
      </c>
      <c r="J250" s="16">
        <f t="shared" si="5"/>
        <v>0</v>
      </c>
      <c r="K250" s="16">
        <f t="shared" si="6"/>
        <v>1</v>
      </c>
      <c r="L250" s="16">
        <f t="shared" si="7"/>
        <v>0</v>
      </c>
      <c r="M250" s="16">
        <f t="shared" si="8"/>
        <v>0</v>
      </c>
      <c r="N250" s="16">
        <f t="shared" si="9"/>
        <v>0</v>
      </c>
      <c r="O250" s="36">
        <v>10000.0</v>
      </c>
      <c r="P250" s="21">
        <f t="shared" si="10"/>
        <v>1</v>
      </c>
      <c r="Q250" s="21">
        <f t="shared" si="11"/>
        <v>0</v>
      </c>
      <c r="R250" s="21">
        <f t="shared" si="12"/>
        <v>0</v>
      </c>
      <c r="S250" s="21">
        <f t="shared" si="13"/>
        <v>0</v>
      </c>
      <c r="T250" s="37" t="s">
        <v>127</v>
      </c>
      <c r="U250" s="21">
        <f t="shared" si="14"/>
        <v>1</v>
      </c>
      <c r="V250" s="37">
        <v>0.0</v>
      </c>
      <c r="W250" s="37">
        <v>0.0</v>
      </c>
      <c r="X250" s="37">
        <v>0.0</v>
      </c>
      <c r="Y250" s="36" t="s">
        <v>198</v>
      </c>
      <c r="Z250" s="21">
        <f t="shared" si="15"/>
        <v>0</v>
      </c>
      <c r="AA250" s="21">
        <f t="shared" si="16"/>
        <v>0</v>
      </c>
      <c r="AB250" s="21">
        <f t="shared" si="17"/>
        <v>0</v>
      </c>
      <c r="AC250" s="21">
        <f t="shared" si="18"/>
        <v>0</v>
      </c>
      <c r="AD250" s="21">
        <f t="shared" si="19"/>
        <v>1</v>
      </c>
      <c r="AE250" s="36" t="s">
        <v>180</v>
      </c>
      <c r="AF250" s="21">
        <f t="shared" si="20"/>
        <v>0</v>
      </c>
      <c r="AG250" s="21">
        <f t="shared" si="21"/>
        <v>0</v>
      </c>
      <c r="AH250" s="21">
        <f t="shared" si="22"/>
        <v>1</v>
      </c>
      <c r="AI250" s="21">
        <f t="shared" si="23"/>
        <v>0</v>
      </c>
      <c r="AJ250" s="27" t="s">
        <v>129</v>
      </c>
      <c r="AK250" s="21">
        <f t="shared" si="24"/>
        <v>0</v>
      </c>
      <c r="AL250" s="21">
        <f t="shared" si="25"/>
        <v>1</v>
      </c>
      <c r="AM250" s="21">
        <f t="shared" si="26"/>
        <v>0</v>
      </c>
      <c r="AN250" s="21">
        <f t="shared" si="27"/>
        <v>0</v>
      </c>
      <c r="AO250" s="27" t="s">
        <v>38</v>
      </c>
      <c r="AP250" s="21">
        <f t="shared" si="28"/>
        <v>0</v>
      </c>
      <c r="AQ250" s="21">
        <f t="shared" si="29"/>
        <v>1</v>
      </c>
      <c r="AR250" s="21">
        <f t="shared" si="30"/>
        <v>0</v>
      </c>
      <c r="AS250" s="21">
        <f t="shared" si="31"/>
        <v>0</v>
      </c>
      <c r="AT250" s="21">
        <f t="shared" si="32"/>
        <v>0</v>
      </c>
      <c r="AU250" s="21">
        <f t="shared" si="73"/>
        <v>0</v>
      </c>
      <c r="AV250" s="27" t="s">
        <v>130</v>
      </c>
      <c r="AW250" s="21">
        <f t="shared" si="33"/>
        <v>1</v>
      </c>
      <c r="AX250" s="21">
        <f t="shared" si="34"/>
        <v>0</v>
      </c>
      <c r="AY250" s="21">
        <f t="shared" si="35"/>
        <v>0</v>
      </c>
      <c r="AZ250" s="21">
        <f t="shared" si="36"/>
        <v>0</v>
      </c>
      <c r="BA250" s="27" t="s">
        <v>175</v>
      </c>
      <c r="BB250" s="21">
        <f t="shared" si="37"/>
        <v>0</v>
      </c>
      <c r="BC250" s="21">
        <f t="shared" si="38"/>
        <v>0</v>
      </c>
      <c r="BD250" s="21">
        <f t="shared" si="39"/>
        <v>0</v>
      </c>
      <c r="BE250" s="21">
        <f t="shared" si="40"/>
        <v>1</v>
      </c>
      <c r="BF250" s="27">
        <v>5.0</v>
      </c>
      <c r="BG250" s="21">
        <f t="shared" si="41"/>
        <v>0</v>
      </c>
      <c r="BH250" s="21">
        <f t="shared" si="42"/>
        <v>1</v>
      </c>
      <c r="BI250" s="21">
        <f t="shared" si="43"/>
        <v>0</v>
      </c>
      <c r="BJ250" s="27" t="s">
        <v>184</v>
      </c>
      <c r="BK250" s="21">
        <f t="shared" si="44"/>
        <v>0</v>
      </c>
      <c r="BL250" s="21">
        <f t="shared" si="45"/>
        <v>0</v>
      </c>
      <c r="BM250" s="21">
        <f t="shared" si="46"/>
        <v>1</v>
      </c>
      <c r="BN250" s="27" t="s">
        <v>185</v>
      </c>
      <c r="BO250" s="21">
        <f t="shared" si="47"/>
        <v>0</v>
      </c>
      <c r="BP250" s="21">
        <f t="shared" si="48"/>
        <v>0</v>
      </c>
      <c r="BQ250" s="21">
        <f t="shared" si="49"/>
        <v>0</v>
      </c>
      <c r="BR250" s="21">
        <f t="shared" si="50"/>
        <v>0</v>
      </c>
      <c r="BS250" s="21">
        <f t="shared" si="51"/>
        <v>1</v>
      </c>
      <c r="BT250" s="29">
        <v>1.0</v>
      </c>
      <c r="BU250" s="29">
        <v>0.0</v>
      </c>
      <c r="BV250" s="29">
        <v>1.0</v>
      </c>
      <c r="BW250" s="29">
        <v>0.0</v>
      </c>
      <c r="BX250" s="29">
        <v>0.0</v>
      </c>
      <c r="BY250" s="29">
        <v>0.0</v>
      </c>
      <c r="BZ250" s="29">
        <v>0.0</v>
      </c>
      <c r="CA250" s="29">
        <v>1.0</v>
      </c>
      <c r="CB250" s="29">
        <v>0.0</v>
      </c>
      <c r="CC250" s="27" t="s">
        <v>133</v>
      </c>
      <c r="CD250" s="21">
        <f t="shared" si="52"/>
        <v>0</v>
      </c>
      <c r="CE250" s="21">
        <f t="shared" si="53"/>
        <v>1</v>
      </c>
      <c r="CF250" s="21">
        <f t="shared" si="54"/>
        <v>0</v>
      </c>
      <c r="CG250" s="21">
        <f t="shared" si="55"/>
        <v>0</v>
      </c>
      <c r="CH250" s="21">
        <f t="shared" si="56"/>
        <v>0</v>
      </c>
      <c r="CI250" s="27" t="s">
        <v>146</v>
      </c>
      <c r="CJ250" s="21">
        <f t="shared" si="57"/>
        <v>0</v>
      </c>
      <c r="CK250" s="21">
        <f t="shared" si="58"/>
        <v>0</v>
      </c>
      <c r="CL250" s="21">
        <f t="shared" si="59"/>
        <v>1</v>
      </c>
      <c r="CM250" s="21">
        <f t="shared" si="60"/>
        <v>0</v>
      </c>
      <c r="CN250" s="27" t="s">
        <v>135</v>
      </c>
      <c r="CO250" s="21">
        <f t="shared" si="61"/>
        <v>1</v>
      </c>
      <c r="CP250" s="21">
        <f t="shared" si="62"/>
        <v>0</v>
      </c>
      <c r="CQ250" s="21">
        <f t="shared" si="63"/>
        <v>0</v>
      </c>
      <c r="CR250" s="21">
        <f t="shared" si="64"/>
        <v>0</v>
      </c>
      <c r="CS250" s="21">
        <f t="shared" si="65"/>
        <v>0</v>
      </c>
      <c r="CT250" s="27" t="s">
        <v>136</v>
      </c>
      <c r="CU250" s="29">
        <v>3.0</v>
      </c>
      <c r="CV250" s="27" t="s">
        <v>136</v>
      </c>
      <c r="CW250" s="27" t="s">
        <v>139</v>
      </c>
      <c r="CX250" s="16">
        <f t="shared" si="66"/>
        <v>13</v>
      </c>
      <c r="CY250" s="29">
        <v>4.0</v>
      </c>
      <c r="CZ250" s="31">
        <v>5.0</v>
      </c>
      <c r="DA250" s="41" t="s">
        <v>136</v>
      </c>
      <c r="DB250" s="41" t="s">
        <v>139</v>
      </c>
      <c r="DC250" s="27" t="s">
        <v>139</v>
      </c>
      <c r="DD250" s="16">
        <f t="shared" si="67"/>
        <v>17</v>
      </c>
      <c r="DE250" s="27" t="s">
        <v>136</v>
      </c>
      <c r="DF250" s="27" t="s">
        <v>139</v>
      </c>
      <c r="DG250" s="27" t="s">
        <v>139</v>
      </c>
      <c r="DH250" s="29">
        <v>3.0</v>
      </c>
      <c r="DI250" s="27" t="s">
        <v>138</v>
      </c>
      <c r="DJ250" s="27">
        <v>5.0</v>
      </c>
      <c r="DK250" s="16">
        <f t="shared" si="68"/>
        <v>21</v>
      </c>
      <c r="DL250" s="27" t="s">
        <v>136</v>
      </c>
      <c r="DM250" s="27" t="s">
        <v>139</v>
      </c>
      <c r="DN250" s="27" t="s">
        <v>136</v>
      </c>
      <c r="DO250" s="27" t="s">
        <v>138</v>
      </c>
      <c r="DP250" s="29">
        <v>4.0</v>
      </c>
      <c r="DQ250" s="16">
        <f t="shared" si="69"/>
        <v>19</v>
      </c>
      <c r="DR250" s="27" t="s">
        <v>136</v>
      </c>
      <c r="DS250" s="27" t="s">
        <v>140</v>
      </c>
      <c r="DT250" s="27" t="s">
        <v>140</v>
      </c>
      <c r="DU250" s="27" t="s">
        <v>140</v>
      </c>
      <c r="DV250" s="27" t="s">
        <v>139</v>
      </c>
      <c r="DW250" s="25">
        <f t="shared" si="70"/>
        <v>9</v>
      </c>
      <c r="DX250" s="27" t="s">
        <v>139</v>
      </c>
      <c r="DY250" s="27" t="s">
        <v>136</v>
      </c>
      <c r="DZ250" s="27" t="s">
        <v>136</v>
      </c>
      <c r="EA250" s="27" t="s">
        <v>139</v>
      </c>
      <c r="EB250" s="27" t="s">
        <v>139</v>
      </c>
      <c r="EC250" s="21">
        <f t="shared" si="89"/>
        <v>14</v>
      </c>
      <c r="ED250" s="16">
        <f t="shared" si="71"/>
        <v>93</v>
      </c>
    </row>
    <row r="251" ht="15.75" customHeight="1">
      <c r="A251" s="36" t="s">
        <v>125</v>
      </c>
      <c r="B251" s="16">
        <f t="shared" si="1"/>
        <v>1</v>
      </c>
      <c r="C251" s="17" t="s">
        <v>37</v>
      </c>
      <c r="D251" s="35">
        <v>38.0</v>
      </c>
      <c r="E251" s="16">
        <f t="shared" si="2"/>
        <v>0</v>
      </c>
      <c r="F251" s="16">
        <f t="shared" si="72"/>
        <v>1</v>
      </c>
      <c r="G251" s="16">
        <f t="shared" si="3"/>
        <v>0</v>
      </c>
      <c r="H251" s="16">
        <f t="shared" si="4"/>
        <v>0</v>
      </c>
      <c r="I251" s="35" t="s">
        <v>158</v>
      </c>
      <c r="J251" s="16">
        <f t="shared" si="5"/>
        <v>0</v>
      </c>
      <c r="K251" s="16">
        <f t="shared" si="6"/>
        <v>0</v>
      </c>
      <c r="L251" s="16">
        <f t="shared" si="7"/>
        <v>0</v>
      </c>
      <c r="M251" s="16">
        <f t="shared" si="8"/>
        <v>0</v>
      </c>
      <c r="N251" s="16">
        <f t="shared" si="9"/>
        <v>1</v>
      </c>
      <c r="O251" s="36">
        <v>30000.0</v>
      </c>
      <c r="P251" s="21">
        <f t="shared" si="10"/>
        <v>0</v>
      </c>
      <c r="Q251" s="21">
        <f t="shared" si="11"/>
        <v>0</v>
      </c>
      <c r="R251" s="21">
        <f t="shared" si="12"/>
        <v>1</v>
      </c>
      <c r="S251" s="21">
        <f t="shared" si="13"/>
        <v>0</v>
      </c>
      <c r="T251" s="37" t="s">
        <v>127</v>
      </c>
      <c r="U251" s="21">
        <f t="shared" si="14"/>
        <v>1</v>
      </c>
      <c r="V251" s="37">
        <v>1.0</v>
      </c>
      <c r="W251" s="37">
        <v>0.0</v>
      </c>
      <c r="X251" s="37">
        <v>1.0</v>
      </c>
      <c r="Y251" s="36" t="s">
        <v>206</v>
      </c>
      <c r="Z251" s="21">
        <f t="shared" si="15"/>
        <v>0</v>
      </c>
      <c r="AA251" s="21">
        <f t="shared" si="16"/>
        <v>0</v>
      </c>
      <c r="AB251" s="21">
        <f t="shared" si="17"/>
        <v>0</v>
      </c>
      <c r="AC251" s="21">
        <f t="shared" si="18"/>
        <v>0</v>
      </c>
      <c r="AD251" s="21">
        <f t="shared" si="19"/>
        <v>1</v>
      </c>
      <c r="AE251" s="36" t="s">
        <v>204</v>
      </c>
      <c r="AF251" s="21">
        <f t="shared" si="20"/>
        <v>0</v>
      </c>
      <c r="AG251" s="21">
        <f t="shared" si="21"/>
        <v>0</v>
      </c>
      <c r="AH251" s="21">
        <f t="shared" si="22"/>
        <v>0</v>
      </c>
      <c r="AI251" s="21">
        <f t="shared" si="23"/>
        <v>1</v>
      </c>
      <c r="AJ251" s="27" t="s">
        <v>191</v>
      </c>
      <c r="AK251" s="21">
        <f t="shared" si="24"/>
        <v>0</v>
      </c>
      <c r="AL251" s="21">
        <f t="shared" si="25"/>
        <v>0</v>
      </c>
      <c r="AM251" s="21">
        <f t="shared" si="26"/>
        <v>0</v>
      </c>
      <c r="AN251" s="21">
        <f t="shared" si="27"/>
        <v>1</v>
      </c>
      <c r="AO251" s="27" t="s">
        <v>39</v>
      </c>
      <c r="AP251" s="21">
        <f t="shared" si="28"/>
        <v>0</v>
      </c>
      <c r="AQ251" s="21">
        <f t="shared" si="29"/>
        <v>0</v>
      </c>
      <c r="AR251" s="21">
        <f t="shared" si="30"/>
        <v>1</v>
      </c>
      <c r="AS251" s="21">
        <f t="shared" si="31"/>
        <v>0</v>
      </c>
      <c r="AT251" s="21">
        <f t="shared" si="32"/>
        <v>0</v>
      </c>
      <c r="AU251" s="21">
        <f t="shared" si="73"/>
        <v>0</v>
      </c>
      <c r="AV251" s="27" t="s">
        <v>44</v>
      </c>
      <c r="AW251" s="21">
        <f t="shared" si="33"/>
        <v>0</v>
      </c>
      <c r="AX251" s="21">
        <f t="shared" si="34"/>
        <v>1</v>
      </c>
      <c r="AY251" s="21">
        <f t="shared" si="35"/>
        <v>0</v>
      </c>
      <c r="AZ251" s="21">
        <f t="shared" si="36"/>
        <v>0</v>
      </c>
      <c r="BA251" s="27" t="s">
        <v>182</v>
      </c>
      <c r="BB251" s="21">
        <f t="shared" si="37"/>
        <v>0</v>
      </c>
      <c r="BC251" s="21">
        <f t="shared" si="38"/>
        <v>0</v>
      </c>
      <c r="BD251" s="21">
        <f t="shared" si="39"/>
        <v>1</v>
      </c>
      <c r="BE251" s="21">
        <f t="shared" si="40"/>
        <v>0</v>
      </c>
      <c r="BF251" s="27" t="s">
        <v>136</v>
      </c>
      <c r="BG251" s="21">
        <f t="shared" si="41"/>
        <v>0</v>
      </c>
      <c r="BH251" s="21">
        <f t="shared" si="42"/>
        <v>0</v>
      </c>
      <c r="BI251" s="21">
        <f t="shared" si="43"/>
        <v>1</v>
      </c>
      <c r="BJ251" s="27">
        <v>800.0</v>
      </c>
      <c r="BK251" s="21">
        <f t="shared" si="44"/>
        <v>1</v>
      </c>
      <c r="BL251" s="21">
        <f t="shared" si="45"/>
        <v>0</v>
      </c>
      <c r="BM251" s="21">
        <f t="shared" si="46"/>
        <v>0</v>
      </c>
      <c r="BN251" s="29" t="s">
        <v>132</v>
      </c>
      <c r="BO251" s="21">
        <f t="shared" si="47"/>
        <v>0</v>
      </c>
      <c r="BP251" s="21">
        <f t="shared" si="48"/>
        <v>0</v>
      </c>
      <c r="BQ251" s="21">
        <f t="shared" si="49"/>
        <v>1</v>
      </c>
      <c r="BR251" s="21">
        <f t="shared" si="50"/>
        <v>0</v>
      </c>
      <c r="BS251" s="21">
        <f t="shared" si="51"/>
        <v>0</v>
      </c>
      <c r="BT251" s="29">
        <v>0.0</v>
      </c>
      <c r="BU251" s="29">
        <v>1.0</v>
      </c>
      <c r="BV251" s="29">
        <v>0.0</v>
      </c>
      <c r="BW251" s="29">
        <v>0.0</v>
      </c>
      <c r="BX251" s="29">
        <v>0.0</v>
      </c>
      <c r="BY251" s="29">
        <v>1.0</v>
      </c>
      <c r="BZ251" s="29">
        <v>0.0</v>
      </c>
      <c r="CA251" s="29">
        <v>0.0</v>
      </c>
      <c r="CB251" s="29">
        <v>1.0</v>
      </c>
      <c r="CC251" s="27" t="s">
        <v>133</v>
      </c>
      <c r="CD251" s="21">
        <f t="shared" si="52"/>
        <v>0</v>
      </c>
      <c r="CE251" s="21">
        <f t="shared" si="53"/>
        <v>1</v>
      </c>
      <c r="CF251" s="21">
        <f t="shared" si="54"/>
        <v>0</v>
      </c>
      <c r="CG251" s="21">
        <f t="shared" si="55"/>
        <v>0</v>
      </c>
      <c r="CH251" s="21">
        <f t="shared" si="56"/>
        <v>0</v>
      </c>
      <c r="CI251" s="27" t="s">
        <v>134</v>
      </c>
      <c r="CJ251" s="21">
        <f t="shared" si="57"/>
        <v>0</v>
      </c>
      <c r="CK251" s="21">
        <f t="shared" si="58"/>
        <v>0</v>
      </c>
      <c r="CL251" s="21">
        <f t="shared" si="59"/>
        <v>0</v>
      </c>
      <c r="CM251" s="21">
        <f t="shared" si="60"/>
        <v>1</v>
      </c>
      <c r="CN251" s="27" t="s">
        <v>135</v>
      </c>
      <c r="CO251" s="21">
        <f t="shared" si="61"/>
        <v>1</v>
      </c>
      <c r="CP251" s="21">
        <f t="shared" si="62"/>
        <v>0</v>
      </c>
      <c r="CQ251" s="21">
        <f t="shared" si="63"/>
        <v>0</v>
      </c>
      <c r="CR251" s="21">
        <f t="shared" si="64"/>
        <v>0</v>
      </c>
      <c r="CS251" s="21">
        <f t="shared" si="65"/>
        <v>0</v>
      </c>
      <c r="CT251" s="27" t="s">
        <v>137</v>
      </c>
      <c r="CU251" s="27" t="s">
        <v>136</v>
      </c>
      <c r="CV251" s="27" t="s">
        <v>139</v>
      </c>
      <c r="CW251" s="29">
        <v>2.0</v>
      </c>
      <c r="CX251" s="16">
        <f t="shared" si="66"/>
        <v>11</v>
      </c>
      <c r="CY251" s="29">
        <v>2.0</v>
      </c>
      <c r="CZ251" s="31">
        <v>3.0</v>
      </c>
      <c r="DA251" s="41" t="s">
        <v>139</v>
      </c>
      <c r="DB251" s="41" t="s">
        <v>136</v>
      </c>
      <c r="DC251" s="29">
        <v>1.0</v>
      </c>
      <c r="DD251" s="16">
        <f t="shared" si="67"/>
        <v>12</v>
      </c>
      <c r="DE251" s="29">
        <v>1.0</v>
      </c>
      <c r="DF251" s="29">
        <v>2.0</v>
      </c>
      <c r="DG251" s="27" t="s">
        <v>137</v>
      </c>
      <c r="DH251" s="27">
        <v>4.0</v>
      </c>
      <c r="DI251" s="27" t="s">
        <v>140</v>
      </c>
      <c r="DJ251" s="27" t="s">
        <v>139</v>
      </c>
      <c r="DK251" s="16">
        <f t="shared" si="68"/>
        <v>13</v>
      </c>
      <c r="DL251" s="27" t="s">
        <v>136</v>
      </c>
      <c r="DM251" s="27" t="s">
        <v>138</v>
      </c>
      <c r="DN251" s="27" t="s">
        <v>136</v>
      </c>
      <c r="DO251" s="27" t="s">
        <v>136</v>
      </c>
      <c r="DP251" s="27" t="s">
        <v>139</v>
      </c>
      <c r="DQ251" s="16">
        <f t="shared" si="69"/>
        <v>19</v>
      </c>
      <c r="DR251" s="27" t="s">
        <v>136</v>
      </c>
      <c r="DS251" s="27" t="s">
        <v>139</v>
      </c>
      <c r="DT251" s="29">
        <v>4.0</v>
      </c>
      <c r="DU251" s="27" t="s">
        <v>136</v>
      </c>
      <c r="DV251" s="27" t="s">
        <v>137</v>
      </c>
      <c r="DW251" s="25">
        <f t="shared" si="70"/>
        <v>17</v>
      </c>
      <c r="DX251" s="29">
        <v>3.0</v>
      </c>
      <c r="DY251" s="29">
        <v>2.0</v>
      </c>
      <c r="DZ251" s="27" t="s">
        <v>137</v>
      </c>
      <c r="EA251" s="29">
        <v>2.0</v>
      </c>
      <c r="EB251" s="29">
        <v>3.0</v>
      </c>
      <c r="EC251" s="21">
        <f t="shared" si="89"/>
        <v>13</v>
      </c>
      <c r="ED251" s="16">
        <f t="shared" si="71"/>
        <v>85</v>
      </c>
    </row>
    <row r="252" ht="15.75" customHeight="1">
      <c r="A252" s="36" t="s">
        <v>125</v>
      </c>
      <c r="B252" s="16">
        <f t="shared" si="1"/>
        <v>1</v>
      </c>
      <c r="C252" s="17" t="s">
        <v>37</v>
      </c>
      <c r="D252" s="35">
        <v>25.0</v>
      </c>
      <c r="E252" s="16">
        <f t="shared" si="2"/>
        <v>0</v>
      </c>
      <c r="F252" s="16">
        <f t="shared" si="72"/>
        <v>1</v>
      </c>
      <c r="G252" s="16">
        <f t="shared" si="3"/>
        <v>0</v>
      </c>
      <c r="H252" s="16">
        <f t="shared" si="4"/>
        <v>0</v>
      </c>
      <c r="I252" s="35" t="s">
        <v>158</v>
      </c>
      <c r="J252" s="16">
        <f t="shared" si="5"/>
        <v>0</v>
      </c>
      <c r="K252" s="16">
        <f t="shared" si="6"/>
        <v>0</v>
      </c>
      <c r="L252" s="16">
        <f t="shared" si="7"/>
        <v>0</v>
      </c>
      <c r="M252" s="16">
        <f t="shared" si="8"/>
        <v>0</v>
      </c>
      <c r="N252" s="16">
        <f t="shared" si="9"/>
        <v>1</v>
      </c>
      <c r="O252" s="36">
        <v>32000.0</v>
      </c>
      <c r="P252" s="21">
        <f t="shared" si="10"/>
        <v>0</v>
      </c>
      <c r="Q252" s="21">
        <f t="shared" si="11"/>
        <v>0</v>
      </c>
      <c r="R252" s="21">
        <f t="shared" si="12"/>
        <v>1</v>
      </c>
      <c r="S252" s="21">
        <f t="shared" si="13"/>
        <v>0</v>
      </c>
      <c r="T252" s="37" t="s">
        <v>127</v>
      </c>
      <c r="U252" s="21">
        <f t="shared" si="14"/>
        <v>1</v>
      </c>
      <c r="V252" s="37">
        <v>0.0</v>
      </c>
      <c r="W252" s="37">
        <v>0.0</v>
      </c>
      <c r="X252" s="37">
        <v>0.0</v>
      </c>
      <c r="Y252" s="36" t="s">
        <v>206</v>
      </c>
      <c r="Z252" s="21">
        <f t="shared" si="15"/>
        <v>0</v>
      </c>
      <c r="AA252" s="21">
        <f t="shared" si="16"/>
        <v>0</v>
      </c>
      <c r="AB252" s="21">
        <f t="shared" si="17"/>
        <v>0</v>
      </c>
      <c r="AC252" s="21">
        <f t="shared" si="18"/>
        <v>0</v>
      </c>
      <c r="AD252" s="21">
        <f t="shared" si="19"/>
        <v>1</v>
      </c>
      <c r="AE252" s="36" t="s">
        <v>32</v>
      </c>
      <c r="AF252" s="21">
        <f t="shared" si="20"/>
        <v>0</v>
      </c>
      <c r="AG252" s="21">
        <f t="shared" si="21"/>
        <v>1</v>
      </c>
      <c r="AH252" s="21">
        <f t="shared" si="22"/>
        <v>0</v>
      </c>
      <c r="AI252" s="21">
        <f t="shared" si="23"/>
        <v>0</v>
      </c>
      <c r="AJ252" s="27" t="s">
        <v>128</v>
      </c>
      <c r="AK252" s="21">
        <f t="shared" si="24"/>
        <v>1</v>
      </c>
      <c r="AL252" s="21">
        <f t="shared" si="25"/>
        <v>0</v>
      </c>
      <c r="AM252" s="21">
        <f t="shared" si="26"/>
        <v>0</v>
      </c>
      <c r="AN252" s="21">
        <f t="shared" si="27"/>
        <v>0</v>
      </c>
      <c r="AO252" s="27" t="s">
        <v>172</v>
      </c>
      <c r="AP252" s="21">
        <f t="shared" si="28"/>
        <v>0</v>
      </c>
      <c r="AQ252" s="21">
        <f t="shared" si="29"/>
        <v>0</v>
      </c>
      <c r="AR252" s="21">
        <f t="shared" si="30"/>
        <v>0</v>
      </c>
      <c r="AS252" s="21">
        <f t="shared" si="31"/>
        <v>0</v>
      </c>
      <c r="AT252" s="21">
        <f t="shared" si="32"/>
        <v>0</v>
      </c>
      <c r="AU252" s="21">
        <f t="shared" si="73"/>
        <v>1</v>
      </c>
      <c r="AV252" s="27" t="s">
        <v>44</v>
      </c>
      <c r="AW252" s="21">
        <f t="shared" si="33"/>
        <v>0</v>
      </c>
      <c r="AX252" s="21">
        <f t="shared" si="34"/>
        <v>1</v>
      </c>
      <c r="AY252" s="21">
        <f t="shared" si="35"/>
        <v>0</v>
      </c>
      <c r="AZ252" s="21">
        <f t="shared" si="36"/>
        <v>0</v>
      </c>
      <c r="BA252" s="27" t="s">
        <v>131</v>
      </c>
      <c r="BB252" s="21">
        <f t="shared" si="37"/>
        <v>1</v>
      </c>
      <c r="BC252" s="21">
        <f t="shared" si="38"/>
        <v>0</v>
      </c>
      <c r="BD252" s="21">
        <f t="shared" si="39"/>
        <v>0</v>
      </c>
      <c r="BE252" s="21">
        <f t="shared" si="40"/>
        <v>0</v>
      </c>
      <c r="BF252" s="27" t="s">
        <v>150</v>
      </c>
      <c r="BG252" s="21">
        <f t="shared" si="41"/>
        <v>0</v>
      </c>
      <c r="BH252" s="21">
        <f t="shared" si="42"/>
        <v>0</v>
      </c>
      <c r="BI252" s="21">
        <f t="shared" si="43"/>
        <v>1</v>
      </c>
      <c r="BJ252" s="27" t="s">
        <v>145</v>
      </c>
      <c r="BK252" s="21">
        <f t="shared" si="44"/>
        <v>0</v>
      </c>
      <c r="BL252" s="21">
        <f t="shared" si="45"/>
        <v>0</v>
      </c>
      <c r="BM252" s="21">
        <f t="shared" si="46"/>
        <v>1</v>
      </c>
      <c r="BN252" s="29" t="s">
        <v>132</v>
      </c>
      <c r="BO252" s="21">
        <f t="shared" si="47"/>
        <v>0</v>
      </c>
      <c r="BP252" s="21">
        <f t="shared" si="48"/>
        <v>0</v>
      </c>
      <c r="BQ252" s="21">
        <f t="shared" si="49"/>
        <v>1</v>
      </c>
      <c r="BR252" s="21">
        <f t="shared" si="50"/>
        <v>0</v>
      </c>
      <c r="BS252" s="21">
        <f t="shared" si="51"/>
        <v>0</v>
      </c>
      <c r="BT252" s="29">
        <v>0.0</v>
      </c>
      <c r="BU252" s="29">
        <v>0.0</v>
      </c>
      <c r="BV252" s="29">
        <v>1.0</v>
      </c>
      <c r="BW252" s="29">
        <v>0.0</v>
      </c>
      <c r="BX252" s="29">
        <v>1.0</v>
      </c>
      <c r="BY252" s="29">
        <v>1.0</v>
      </c>
      <c r="BZ252" s="29">
        <v>1.0</v>
      </c>
      <c r="CA252" s="29">
        <v>0.0</v>
      </c>
      <c r="CB252" s="29">
        <v>0.0</v>
      </c>
      <c r="CC252" s="27" t="s">
        <v>133</v>
      </c>
      <c r="CD252" s="21">
        <f t="shared" si="52"/>
        <v>0</v>
      </c>
      <c r="CE252" s="21">
        <f t="shared" si="53"/>
        <v>1</v>
      </c>
      <c r="CF252" s="21">
        <f t="shared" si="54"/>
        <v>0</v>
      </c>
      <c r="CG252" s="21">
        <f t="shared" si="55"/>
        <v>0</v>
      </c>
      <c r="CH252" s="21">
        <f t="shared" si="56"/>
        <v>0</v>
      </c>
      <c r="CI252" s="27" t="s">
        <v>146</v>
      </c>
      <c r="CJ252" s="21">
        <f t="shared" si="57"/>
        <v>0</v>
      </c>
      <c r="CK252" s="21">
        <f t="shared" si="58"/>
        <v>0</v>
      </c>
      <c r="CL252" s="21">
        <f t="shared" si="59"/>
        <v>1</v>
      </c>
      <c r="CM252" s="21">
        <f t="shared" si="60"/>
        <v>0</v>
      </c>
      <c r="CN252" s="27" t="s">
        <v>147</v>
      </c>
      <c r="CO252" s="21">
        <f t="shared" si="61"/>
        <v>0</v>
      </c>
      <c r="CP252" s="21">
        <f t="shared" si="62"/>
        <v>0</v>
      </c>
      <c r="CQ252" s="21">
        <f t="shared" si="63"/>
        <v>0</v>
      </c>
      <c r="CR252" s="21">
        <f t="shared" si="64"/>
        <v>0</v>
      </c>
      <c r="CS252" s="21">
        <f t="shared" si="65"/>
        <v>1</v>
      </c>
      <c r="CT252" s="27" t="s">
        <v>139</v>
      </c>
      <c r="CU252" s="27" t="s">
        <v>139</v>
      </c>
      <c r="CV252" s="29">
        <v>3.0</v>
      </c>
      <c r="CW252" s="27" t="s">
        <v>140</v>
      </c>
      <c r="CX252" s="16">
        <f t="shared" si="66"/>
        <v>8</v>
      </c>
      <c r="CY252" s="27" t="s">
        <v>139</v>
      </c>
      <c r="CZ252" s="41" t="s">
        <v>139</v>
      </c>
      <c r="DA252" s="31">
        <v>3.0</v>
      </c>
      <c r="DB252" s="41" t="s">
        <v>140</v>
      </c>
      <c r="DC252" s="27" t="s">
        <v>136</v>
      </c>
      <c r="DD252" s="16">
        <f t="shared" si="67"/>
        <v>12</v>
      </c>
      <c r="DE252" s="27" t="s">
        <v>140</v>
      </c>
      <c r="DF252" s="27" t="s">
        <v>139</v>
      </c>
      <c r="DG252" s="27" t="s">
        <v>137</v>
      </c>
      <c r="DH252" s="27" t="s">
        <v>139</v>
      </c>
      <c r="DI252" s="27" t="s">
        <v>140</v>
      </c>
      <c r="DJ252" s="27">
        <v>4.0</v>
      </c>
      <c r="DK252" s="16">
        <f t="shared" si="68"/>
        <v>13</v>
      </c>
      <c r="DL252" s="27" t="s">
        <v>137</v>
      </c>
      <c r="DM252" s="27" t="s">
        <v>136</v>
      </c>
      <c r="DN252" s="27" t="s">
        <v>136</v>
      </c>
      <c r="DO252" s="27" t="s">
        <v>137</v>
      </c>
      <c r="DP252" s="27" t="s">
        <v>136</v>
      </c>
      <c r="DQ252" s="16">
        <f t="shared" si="69"/>
        <v>18</v>
      </c>
      <c r="DR252" s="27" t="s">
        <v>137</v>
      </c>
      <c r="DS252" s="29">
        <v>5.0</v>
      </c>
      <c r="DT252" s="27" t="s">
        <v>137</v>
      </c>
      <c r="DU252" s="29">
        <v>4.0</v>
      </c>
      <c r="DV252" s="27" t="s">
        <v>136</v>
      </c>
      <c r="DW252" s="25">
        <f t="shared" si="70"/>
        <v>19</v>
      </c>
      <c r="DX252" s="27" t="s">
        <v>136</v>
      </c>
      <c r="DY252" s="27" t="s">
        <v>136</v>
      </c>
      <c r="DZ252" s="27" t="s">
        <v>136</v>
      </c>
      <c r="EA252" s="27" t="s">
        <v>137</v>
      </c>
      <c r="EB252" s="27" t="s">
        <v>136</v>
      </c>
      <c r="EC252" s="21">
        <f t="shared" si="89"/>
        <v>19</v>
      </c>
      <c r="ED252" s="16">
        <f t="shared" si="71"/>
        <v>89</v>
      </c>
    </row>
    <row r="253" ht="15.75" customHeight="1">
      <c r="A253" s="36" t="s">
        <v>125</v>
      </c>
      <c r="B253" s="16">
        <f t="shared" si="1"/>
        <v>1</v>
      </c>
      <c r="C253" s="17" t="s">
        <v>37</v>
      </c>
      <c r="D253" s="35">
        <v>26.0</v>
      </c>
      <c r="E253" s="16">
        <f t="shared" si="2"/>
        <v>0</v>
      </c>
      <c r="F253" s="16">
        <f t="shared" si="72"/>
        <v>1</v>
      </c>
      <c r="G253" s="16">
        <f t="shared" si="3"/>
        <v>0</v>
      </c>
      <c r="H253" s="16">
        <f t="shared" si="4"/>
        <v>0</v>
      </c>
      <c r="I253" s="35" t="s">
        <v>158</v>
      </c>
      <c r="J253" s="16">
        <f t="shared" si="5"/>
        <v>0</v>
      </c>
      <c r="K253" s="16">
        <f t="shared" si="6"/>
        <v>0</v>
      </c>
      <c r="L253" s="16">
        <f t="shared" si="7"/>
        <v>0</v>
      </c>
      <c r="M253" s="16">
        <f t="shared" si="8"/>
        <v>0</v>
      </c>
      <c r="N253" s="16">
        <f t="shared" si="9"/>
        <v>1</v>
      </c>
      <c r="O253" s="36">
        <v>22000.0</v>
      </c>
      <c r="P253" s="21">
        <f t="shared" si="10"/>
        <v>0</v>
      </c>
      <c r="Q253" s="21">
        <f t="shared" si="11"/>
        <v>1</v>
      </c>
      <c r="R253" s="21">
        <f t="shared" si="12"/>
        <v>0</v>
      </c>
      <c r="S253" s="21">
        <f t="shared" si="13"/>
        <v>0</v>
      </c>
      <c r="T253" s="37" t="s">
        <v>127</v>
      </c>
      <c r="U253" s="21">
        <f t="shared" si="14"/>
        <v>1</v>
      </c>
      <c r="V253" s="37">
        <v>0.0</v>
      </c>
      <c r="W253" s="37">
        <v>0.0</v>
      </c>
      <c r="X253" s="37">
        <v>0.0</v>
      </c>
      <c r="Y253" s="36" t="s">
        <v>206</v>
      </c>
      <c r="Z253" s="21">
        <f t="shared" si="15"/>
        <v>0</v>
      </c>
      <c r="AA253" s="21">
        <f t="shared" si="16"/>
        <v>0</v>
      </c>
      <c r="AB253" s="21">
        <f t="shared" si="17"/>
        <v>0</v>
      </c>
      <c r="AC253" s="21">
        <f t="shared" si="18"/>
        <v>0</v>
      </c>
      <c r="AD253" s="21">
        <f t="shared" si="19"/>
        <v>1</v>
      </c>
      <c r="AE253" s="36" t="s">
        <v>31</v>
      </c>
      <c r="AF253" s="21">
        <f t="shared" si="20"/>
        <v>1</v>
      </c>
      <c r="AG253" s="21">
        <f t="shared" si="21"/>
        <v>0</v>
      </c>
      <c r="AH253" s="21">
        <f t="shared" si="22"/>
        <v>0</v>
      </c>
      <c r="AI253" s="21">
        <f t="shared" si="23"/>
        <v>0</v>
      </c>
      <c r="AJ253" s="27" t="s">
        <v>129</v>
      </c>
      <c r="AK253" s="21">
        <f t="shared" si="24"/>
        <v>0</v>
      </c>
      <c r="AL253" s="21">
        <f t="shared" si="25"/>
        <v>1</v>
      </c>
      <c r="AM253" s="21">
        <f t="shared" si="26"/>
        <v>0</v>
      </c>
      <c r="AN253" s="21">
        <f t="shared" si="27"/>
        <v>0</v>
      </c>
      <c r="AO253" s="27" t="s">
        <v>37</v>
      </c>
      <c r="AP253" s="21">
        <f t="shared" si="28"/>
        <v>1</v>
      </c>
      <c r="AQ253" s="21">
        <f t="shared" si="29"/>
        <v>0</v>
      </c>
      <c r="AR253" s="21">
        <f t="shared" si="30"/>
        <v>0</v>
      </c>
      <c r="AS253" s="21">
        <f t="shared" si="31"/>
        <v>0</v>
      </c>
      <c r="AT253" s="21">
        <f t="shared" si="32"/>
        <v>0</v>
      </c>
      <c r="AU253" s="21">
        <f t="shared" si="73"/>
        <v>0</v>
      </c>
      <c r="AV253" s="27" t="s">
        <v>130</v>
      </c>
      <c r="AW253" s="21">
        <f t="shared" si="33"/>
        <v>1</v>
      </c>
      <c r="AX253" s="21">
        <f t="shared" si="34"/>
        <v>0</v>
      </c>
      <c r="AY253" s="21">
        <f t="shared" si="35"/>
        <v>0</v>
      </c>
      <c r="AZ253" s="21">
        <f t="shared" si="36"/>
        <v>0</v>
      </c>
      <c r="BA253" s="36" t="s">
        <v>182</v>
      </c>
      <c r="BB253" s="21">
        <f t="shared" si="37"/>
        <v>0</v>
      </c>
      <c r="BC253" s="21">
        <f t="shared" si="38"/>
        <v>0</v>
      </c>
      <c r="BD253" s="21">
        <f t="shared" si="39"/>
        <v>1</v>
      </c>
      <c r="BE253" s="21">
        <f t="shared" si="40"/>
        <v>0</v>
      </c>
      <c r="BF253" s="27" t="s">
        <v>155</v>
      </c>
      <c r="BG253" s="21">
        <f t="shared" si="41"/>
        <v>0</v>
      </c>
      <c r="BH253" s="21">
        <f t="shared" si="42"/>
        <v>0</v>
      </c>
      <c r="BI253" s="21">
        <f t="shared" si="43"/>
        <v>1</v>
      </c>
      <c r="BJ253" s="29">
        <v>800.0</v>
      </c>
      <c r="BK253" s="21">
        <f t="shared" si="44"/>
        <v>1</v>
      </c>
      <c r="BL253" s="21">
        <f t="shared" si="45"/>
        <v>0</v>
      </c>
      <c r="BM253" s="21">
        <f t="shared" si="46"/>
        <v>0</v>
      </c>
      <c r="BN253" s="27" t="s">
        <v>151</v>
      </c>
      <c r="BO253" s="21">
        <f t="shared" si="47"/>
        <v>0</v>
      </c>
      <c r="BP253" s="21">
        <f t="shared" si="48"/>
        <v>1</v>
      </c>
      <c r="BQ253" s="21">
        <f t="shared" si="49"/>
        <v>0</v>
      </c>
      <c r="BR253" s="21">
        <f t="shared" si="50"/>
        <v>0</v>
      </c>
      <c r="BS253" s="21">
        <f t="shared" si="51"/>
        <v>0</v>
      </c>
      <c r="BT253" s="29">
        <v>0.0</v>
      </c>
      <c r="BU253" s="29">
        <v>1.0</v>
      </c>
      <c r="BV253" s="29">
        <v>0.0</v>
      </c>
      <c r="BW253" s="29">
        <v>0.0</v>
      </c>
      <c r="BX253" s="29">
        <v>0.0</v>
      </c>
      <c r="BY253" s="29">
        <v>0.0</v>
      </c>
      <c r="BZ253" s="29">
        <v>0.0</v>
      </c>
      <c r="CA253" s="29">
        <v>0.0</v>
      </c>
      <c r="CB253" s="29">
        <v>1.0</v>
      </c>
      <c r="CC253" s="27" t="s">
        <v>133</v>
      </c>
      <c r="CD253" s="21">
        <f t="shared" si="52"/>
        <v>0</v>
      </c>
      <c r="CE253" s="21">
        <f t="shared" si="53"/>
        <v>1</v>
      </c>
      <c r="CF253" s="21">
        <f t="shared" si="54"/>
        <v>0</v>
      </c>
      <c r="CG253" s="21">
        <f t="shared" si="55"/>
        <v>0</v>
      </c>
      <c r="CH253" s="21">
        <f t="shared" si="56"/>
        <v>0</v>
      </c>
      <c r="CI253" s="27" t="s">
        <v>152</v>
      </c>
      <c r="CJ253" s="21">
        <f t="shared" si="57"/>
        <v>0</v>
      </c>
      <c r="CK253" s="21">
        <f t="shared" si="58"/>
        <v>0</v>
      </c>
      <c r="CL253" s="21">
        <f t="shared" si="59"/>
        <v>0</v>
      </c>
      <c r="CM253" s="21">
        <f t="shared" si="60"/>
        <v>1</v>
      </c>
      <c r="CN253" s="27" t="s">
        <v>135</v>
      </c>
      <c r="CO253" s="21">
        <f t="shared" si="61"/>
        <v>1</v>
      </c>
      <c r="CP253" s="21">
        <f t="shared" si="62"/>
        <v>0</v>
      </c>
      <c r="CQ253" s="21">
        <f t="shared" si="63"/>
        <v>0</v>
      </c>
      <c r="CR253" s="21">
        <f t="shared" si="64"/>
        <v>0</v>
      </c>
      <c r="CS253" s="21">
        <f t="shared" si="65"/>
        <v>0</v>
      </c>
      <c r="CT253" s="29">
        <v>1.0</v>
      </c>
      <c r="CU253" s="29">
        <v>1.0</v>
      </c>
      <c r="CV253" s="27" t="s">
        <v>139</v>
      </c>
      <c r="CW253" s="27" t="s">
        <v>139</v>
      </c>
      <c r="CX253" s="16">
        <f t="shared" si="66"/>
        <v>6</v>
      </c>
      <c r="CY253" s="29">
        <v>2.0</v>
      </c>
      <c r="CZ253" s="31">
        <v>3.0</v>
      </c>
      <c r="DA253" s="41" t="s">
        <v>139</v>
      </c>
      <c r="DB253" s="41" t="s">
        <v>139</v>
      </c>
      <c r="DC253" s="27" t="s">
        <v>139</v>
      </c>
      <c r="DD253" s="16">
        <f t="shared" si="67"/>
        <v>11</v>
      </c>
      <c r="DE253" s="27" t="s">
        <v>136</v>
      </c>
      <c r="DF253" s="27" t="s">
        <v>136</v>
      </c>
      <c r="DG253" s="27" t="s">
        <v>139</v>
      </c>
      <c r="DH253" s="29">
        <v>2.0</v>
      </c>
      <c r="DI253" s="27" t="s">
        <v>139</v>
      </c>
      <c r="DJ253" s="27" t="s">
        <v>140</v>
      </c>
      <c r="DK253" s="16">
        <f t="shared" si="68"/>
        <v>15</v>
      </c>
      <c r="DL253" s="27" t="s">
        <v>138</v>
      </c>
      <c r="DM253" s="27" t="s">
        <v>136</v>
      </c>
      <c r="DN253" s="27" t="s">
        <v>138</v>
      </c>
      <c r="DO253" s="27" t="s">
        <v>136</v>
      </c>
      <c r="DP253" s="27" t="s">
        <v>140</v>
      </c>
      <c r="DQ253" s="16">
        <f t="shared" si="69"/>
        <v>19</v>
      </c>
      <c r="DR253" s="27" t="s">
        <v>136</v>
      </c>
      <c r="DS253" s="29">
        <v>5.0</v>
      </c>
      <c r="DT253" s="29">
        <v>4.0</v>
      </c>
      <c r="DU253" s="27" t="s">
        <v>139</v>
      </c>
      <c r="DV253" s="27" t="s">
        <v>138</v>
      </c>
      <c r="DW253" s="25">
        <f t="shared" si="70"/>
        <v>20</v>
      </c>
      <c r="DX253" s="27" t="s">
        <v>137</v>
      </c>
      <c r="DY253" s="27" t="s">
        <v>138</v>
      </c>
      <c r="DZ253" s="27" t="s">
        <v>136</v>
      </c>
      <c r="EA253" s="27" t="s">
        <v>138</v>
      </c>
      <c r="EB253" s="27" t="s">
        <v>136</v>
      </c>
      <c r="EC253" s="21">
        <f t="shared" si="89"/>
        <v>21</v>
      </c>
      <c r="ED253" s="16">
        <f t="shared" si="71"/>
        <v>92</v>
      </c>
    </row>
    <row r="254" ht="15.75" customHeight="1">
      <c r="A254" s="36" t="s">
        <v>125</v>
      </c>
      <c r="B254" s="16">
        <f t="shared" si="1"/>
        <v>1</v>
      </c>
      <c r="C254" s="17" t="s">
        <v>37</v>
      </c>
      <c r="D254" s="35">
        <v>27.0</v>
      </c>
      <c r="E254" s="16">
        <f t="shared" si="2"/>
        <v>0</v>
      </c>
      <c r="F254" s="16">
        <f t="shared" si="72"/>
        <v>1</v>
      </c>
      <c r="G254" s="16">
        <f t="shared" si="3"/>
        <v>0</v>
      </c>
      <c r="H254" s="16">
        <f t="shared" si="4"/>
        <v>0</v>
      </c>
      <c r="I254" s="35" t="s">
        <v>11</v>
      </c>
      <c r="J254" s="16">
        <f t="shared" si="5"/>
        <v>0</v>
      </c>
      <c r="K254" s="16">
        <f t="shared" si="6"/>
        <v>0</v>
      </c>
      <c r="L254" s="16">
        <f t="shared" si="7"/>
        <v>1</v>
      </c>
      <c r="M254" s="16">
        <f t="shared" si="8"/>
        <v>0</v>
      </c>
      <c r="N254" s="16">
        <f t="shared" si="9"/>
        <v>0</v>
      </c>
      <c r="O254" s="36">
        <v>20000.0</v>
      </c>
      <c r="P254" s="21">
        <f t="shared" si="10"/>
        <v>0</v>
      </c>
      <c r="Q254" s="21">
        <f t="shared" si="11"/>
        <v>1</v>
      </c>
      <c r="R254" s="21">
        <f t="shared" si="12"/>
        <v>0</v>
      </c>
      <c r="S254" s="21">
        <f t="shared" si="13"/>
        <v>0</v>
      </c>
      <c r="T254" s="37" t="s">
        <v>127</v>
      </c>
      <c r="U254" s="21">
        <f t="shared" si="14"/>
        <v>1</v>
      </c>
      <c r="V254" s="37">
        <v>0.0</v>
      </c>
      <c r="W254" s="37">
        <v>0.0</v>
      </c>
      <c r="X254" s="37">
        <v>0.0</v>
      </c>
      <c r="Y254" s="36" t="s">
        <v>26</v>
      </c>
      <c r="Z254" s="21">
        <f t="shared" si="15"/>
        <v>0</v>
      </c>
      <c r="AA254" s="21">
        <f t="shared" si="16"/>
        <v>1</v>
      </c>
      <c r="AB254" s="21">
        <f t="shared" si="17"/>
        <v>0</v>
      </c>
      <c r="AC254" s="21">
        <f t="shared" si="18"/>
        <v>0</v>
      </c>
      <c r="AD254" s="21">
        <f t="shared" si="19"/>
        <v>0</v>
      </c>
      <c r="AE254" s="36" t="s">
        <v>204</v>
      </c>
      <c r="AF254" s="21">
        <f t="shared" si="20"/>
        <v>0</v>
      </c>
      <c r="AG254" s="21">
        <f t="shared" si="21"/>
        <v>0</v>
      </c>
      <c r="AH254" s="21">
        <f t="shared" si="22"/>
        <v>0</v>
      </c>
      <c r="AI254" s="21">
        <f t="shared" si="23"/>
        <v>1</v>
      </c>
      <c r="AJ254" s="36" t="s">
        <v>32</v>
      </c>
      <c r="AK254" s="21">
        <f t="shared" si="24"/>
        <v>0</v>
      </c>
      <c r="AL254" s="21">
        <f t="shared" si="25"/>
        <v>0</v>
      </c>
      <c r="AM254" s="21">
        <f t="shared" si="26"/>
        <v>1</v>
      </c>
      <c r="AN254" s="21">
        <f t="shared" si="27"/>
        <v>0</v>
      </c>
      <c r="AO254" s="27" t="s">
        <v>37</v>
      </c>
      <c r="AP254" s="21">
        <f t="shared" si="28"/>
        <v>1</v>
      </c>
      <c r="AQ254" s="21">
        <f t="shared" si="29"/>
        <v>0</v>
      </c>
      <c r="AR254" s="21">
        <f t="shared" si="30"/>
        <v>0</v>
      </c>
      <c r="AS254" s="21">
        <f t="shared" si="31"/>
        <v>0</v>
      </c>
      <c r="AT254" s="21">
        <f t="shared" si="32"/>
        <v>0</v>
      </c>
      <c r="AU254" s="21">
        <f t="shared" si="73"/>
        <v>0</v>
      </c>
      <c r="AV254" s="27" t="s">
        <v>130</v>
      </c>
      <c r="AW254" s="21">
        <f t="shared" si="33"/>
        <v>1</v>
      </c>
      <c r="AX254" s="21">
        <f t="shared" si="34"/>
        <v>0</v>
      </c>
      <c r="AY254" s="21">
        <f t="shared" si="35"/>
        <v>0</v>
      </c>
      <c r="AZ254" s="21">
        <f t="shared" si="36"/>
        <v>0</v>
      </c>
      <c r="BA254" s="36" t="s">
        <v>175</v>
      </c>
      <c r="BB254" s="21">
        <f t="shared" si="37"/>
        <v>0</v>
      </c>
      <c r="BC254" s="21">
        <f t="shared" si="38"/>
        <v>0</v>
      </c>
      <c r="BD254" s="21">
        <f t="shared" si="39"/>
        <v>0</v>
      </c>
      <c r="BE254" s="21">
        <f t="shared" si="40"/>
        <v>1</v>
      </c>
      <c r="BF254" s="27">
        <v>4.0</v>
      </c>
      <c r="BG254" s="21">
        <f t="shared" si="41"/>
        <v>0</v>
      </c>
      <c r="BH254" s="21">
        <f t="shared" si="42"/>
        <v>1</v>
      </c>
      <c r="BI254" s="21">
        <f t="shared" si="43"/>
        <v>0</v>
      </c>
      <c r="BJ254" s="27">
        <v>900.0</v>
      </c>
      <c r="BK254" s="21">
        <f t="shared" si="44"/>
        <v>1</v>
      </c>
      <c r="BL254" s="21">
        <f t="shared" si="45"/>
        <v>0</v>
      </c>
      <c r="BM254" s="21">
        <f t="shared" si="46"/>
        <v>0</v>
      </c>
      <c r="BN254" s="29" t="s">
        <v>132</v>
      </c>
      <c r="BO254" s="21">
        <f t="shared" si="47"/>
        <v>0</v>
      </c>
      <c r="BP254" s="21">
        <f t="shared" si="48"/>
        <v>0</v>
      </c>
      <c r="BQ254" s="21">
        <f t="shared" si="49"/>
        <v>1</v>
      </c>
      <c r="BR254" s="21">
        <f t="shared" si="50"/>
        <v>0</v>
      </c>
      <c r="BS254" s="21">
        <f t="shared" si="51"/>
        <v>0</v>
      </c>
      <c r="BT254" s="29">
        <v>0.0</v>
      </c>
      <c r="BU254" s="29">
        <v>0.0</v>
      </c>
      <c r="BV254" s="29">
        <v>0.0</v>
      </c>
      <c r="BW254" s="29">
        <v>0.0</v>
      </c>
      <c r="BX254" s="29">
        <v>0.0</v>
      </c>
      <c r="BY254" s="29">
        <v>1.0</v>
      </c>
      <c r="BZ254" s="29">
        <v>0.0</v>
      </c>
      <c r="CA254" s="29">
        <v>0.0</v>
      </c>
      <c r="CB254" s="29">
        <v>1.0</v>
      </c>
      <c r="CC254" s="27" t="s">
        <v>164</v>
      </c>
      <c r="CD254" s="21">
        <f t="shared" si="52"/>
        <v>0</v>
      </c>
      <c r="CE254" s="21">
        <f t="shared" si="53"/>
        <v>0</v>
      </c>
      <c r="CF254" s="21">
        <f t="shared" si="54"/>
        <v>1</v>
      </c>
      <c r="CG254" s="21">
        <f t="shared" si="55"/>
        <v>0</v>
      </c>
      <c r="CH254" s="21">
        <f t="shared" si="56"/>
        <v>0</v>
      </c>
      <c r="CI254" s="27" t="s">
        <v>134</v>
      </c>
      <c r="CJ254" s="21">
        <f t="shared" si="57"/>
        <v>0</v>
      </c>
      <c r="CK254" s="21">
        <f t="shared" si="58"/>
        <v>0</v>
      </c>
      <c r="CL254" s="21">
        <f t="shared" si="59"/>
        <v>0</v>
      </c>
      <c r="CM254" s="21">
        <f t="shared" si="60"/>
        <v>1</v>
      </c>
      <c r="CN254" s="27" t="s">
        <v>178</v>
      </c>
      <c r="CO254" s="21">
        <f t="shared" si="61"/>
        <v>0</v>
      </c>
      <c r="CP254" s="21">
        <f t="shared" si="62"/>
        <v>0</v>
      </c>
      <c r="CQ254" s="21">
        <f t="shared" si="63"/>
        <v>0</v>
      </c>
      <c r="CR254" s="21">
        <f t="shared" si="64"/>
        <v>1</v>
      </c>
      <c r="CS254" s="21">
        <f t="shared" si="65"/>
        <v>0</v>
      </c>
      <c r="CT254" s="27">
        <v>3.0</v>
      </c>
      <c r="CU254" s="27">
        <v>4.0</v>
      </c>
      <c r="CV254" s="27">
        <v>2.0</v>
      </c>
      <c r="CW254" s="27">
        <v>2.0</v>
      </c>
      <c r="CX254" s="16">
        <f t="shared" si="66"/>
        <v>11</v>
      </c>
      <c r="CY254" s="27">
        <v>3.0</v>
      </c>
      <c r="CZ254" s="41">
        <v>4.0</v>
      </c>
      <c r="DA254" s="41">
        <v>2.0</v>
      </c>
      <c r="DB254" s="41">
        <v>2.0</v>
      </c>
      <c r="DC254" s="29">
        <v>2.0</v>
      </c>
      <c r="DD254" s="16">
        <f t="shared" si="67"/>
        <v>13</v>
      </c>
      <c r="DE254" s="29">
        <v>2.0</v>
      </c>
      <c r="DF254" s="27">
        <v>4.0</v>
      </c>
      <c r="DG254" s="27">
        <v>2.0</v>
      </c>
      <c r="DH254" s="27">
        <v>4.0</v>
      </c>
      <c r="DI254" s="27">
        <v>2.0</v>
      </c>
      <c r="DJ254" s="27">
        <v>1.0</v>
      </c>
      <c r="DK254" s="16">
        <f t="shared" si="68"/>
        <v>15</v>
      </c>
      <c r="DL254" s="27">
        <v>4.0</v>
      </c>
      <c r="DM254" s="27">
        <v>4.0</v>
      </c>
      <c r="DN254" s="27">
        <v>4.0</v>
      </c>
      <c r="DO254" s="27">
        <v>4.0</v>
      </c>
      <c r="DP254" s="27">
        <v>2.0</v>
      </c>
      <c r="DQ254" s="16">
        <f t="shared" si="69"/>
        <v>18</v>
      </c>
      <c r="DR254" s="27">
        <v>4.0</v>
      </c>
      <c r="DS254" s="27">
        <v>2.0</v>
      </c>
      <c r="DT254" s="29">
        <v>5.0</v>
      </c>
      <c r="DU254" s="27">
        <v>3.0</v>
      </c>
      <c r="DV254" s="27">
        <v>4.0</v>
      </c>
      <c r="DW254" s="25">
        <f t="shared" si="70"/>
        <v>18</v>
      </c>
      <c r="DX254" s="27">
        <v>3.0</v>
      </c>
      <c r="DY254" s="27">
        <v>4.0</v>
      </c>
      <c r="DZ254" s="27">
        <v>4.0</v>
      </c>
      <c r="EA254" s="27">
        <v>4.0</v>
      </c>
      <c r="EB254" s="27">
        <v>4.0</v>
      </c>
      <c r="EC254" s="21">
        <f t="shared" si="89"/>
        <v>19</v>
      </c>
      <c r="ED254" s="16">
        <f t="shared" si="71"/>
        <v>94</v>
      </c>
    </row>
    <row r="255" ht="15.75" customHeight="1">
      <c r="A255" s="36" t="s">
        <v>125</v>
      </c>
      <c r="B255" s="16">
        <f t="shared" si="1"/>
        <v>1</v>
      </c>
      <c r="C255" s="17" t="s">
        <v>37</v>
      </c>
      <c r="D255" s="35">
        <v>22.0</v>
      </c>
      <c r="E255" s="16">
        <f t="shared" si="2"/>
        <v>0</v>
      </c>
      <c r="F255" s="16">
        <f t="shared" si="72"/>
        <v>1</v>
      </c>
      <c r="G255" s="16">
        <f t="shared" si="3"/>
        <v>0</v>
      </c>
      <c r="H255" s="16">
        <f t="shared" si="4"/>
        <v>0</v>
      </c>
      <c r="I255" s="35" t="s">
        <v>12</v>
      </c>
      <c r="J255" s="16">
        <f t="shared" si="5"/>
        <v>0</v>
      </c>
      <c r="K255" s="16">
        <f t="shared" si="6"/>
        <v>0</v>
      </c>
      <c r="L255" s="16">
        <f t="shared" si="7"/>
        <v>0</v>
      </c>
      <c r="M255" s="16">
        <f t="shared" si="8"/>
        <v>1</v>
      </c>
      <c r="N255" s="16">
        <f t="shared" si="9"/>
        <v>0</v>
      </c>
      <c r="O255" s="36">
        <v>12000.0</v>
      </c>
      <c r="P255" s="21">
        <f t="shared" si="10"/>
        <v>1</v>
      </c>
      <c r="Q255" s="21">
        <f t="shared" si="11"/>
        <v>0</v>
      </c>
      <c r="R255" s="21">
        <f t="shared" si="12"/>
        <v>0</v>
      </c>
      <c r="S255" s="21">
        <f t="shared" si="13"/>
        <v>0</v>
      </c>
      <c r="T255" s="37" t="s">
        <v>159</v>
      </c>
      <c r="U255" s="21">
        <f t="shared" si="14"/>
        <v>0</v>
      </c>
      <c r="V255" s="37">
        <v>0.0</v>
      </c>
      <c r="W255" s="37">
        <v>0.0</v>
      </c>
      <c r="X255" s="37">
        <v>0.0</v>
      </c>
      <c r="Y255" s="36" t="s">
        <v>25</v>
      </c>
      <c r="Z255" s="21">
        <f t="shared" si="15"/>
        <v>1</v>
      </c>
      <c r="AA255" s="21">
        <f t="shared" si="16"/>
        <v>0</v>
      </c>
      <c r="AB255" s="21">
        <f t="shared" si="17"/>
        <v>0</v>
      </c>
      <c r="AC255" s="21">
        <f t="shared" si="18"/>
        <v>0</v>
      </c>
      <c r="AD255" s="21">
        <f t="shared" si="19"/>
        <v>0</v>
      </c>
      <c r="AE255" s="36" t="s">
        <v>204</v>
      </c>
      <c r="AF255" s="21">
        <f t="shared" si="20"/>
        <v>0</v>
      </c>
      <c r="AG255" s="21">
        <f t="shared" si="21"/>
        <v>0</v>
      </c>
      <c r="AH255" s="21">
        <f t="shared" si="22"/>
        <v>0</v>
      </c>
      <c r="AI255" s="21">
        <f t="shared" si="23"/>
        <v>1</v>
      </c>
      <c r="AJ255" s="36" t="s">
        <v>32</v>
      </c>
      <c r="AK255" s="21">
        <f t="shared" si="24"/>
        <v>0</v>
      </c>
      <c r="AL255" s="21">
        <f t="shared" si="25"/>
        <v>0</v>
      </c>
      <c r="AM255" s="21">
        <f t="shared" si="26"/>
        <v>1</v>
      </c>
      <c r="AN255" s="21">
        <f t="shared" si="27"/>
        <v>0</v>
      </c>
      <c r="AO255" s="27" t="s">
        <v>37</v>
      </c>
      <c r="AP255" s="21">
        <f t="shared" si="28"/>
        <v>1</v>
      </c>
      <c r="AQ255" s="21">
        <f t="shared" si="29"/>
        <v>0</v>
      </c>
      <c r="AR255" s="21">
        <f t="shared" si="30"/>
        <v>0</v>
      </c>
      <c r="AS255" s="21">
        <f t="shared" si="31"/>
        <v>0</v>
      </c>
      <c r="AT255" s="21">
        <f t="shared" si="32"/>
        <v>0</v>
      </c>
      <c r="AU255" s="21">
        <f t="shared" si="73"/>
        <v>0</v>
      </c>
      <c r="AV255" s="27" t="s">
        <v>130</v>
      </c>
      <c r="AW255" s="21">
        <f t="shared" si="33"/>
        <v>1</v>
      </c>
      <c r="AX255" s="21">
        <f t="shared" si="34"/>
        <v>0</v>
      </c>
      <c r="AY255" s="21">
        <f t="shared" si="35"/>
        <v>0</v>
      </c>
      <c r="AZ255" s="21">
        <f t="shared" si="36"/>
        <v>0</v>
      </c>
      <c r="BA255" s="36" t="s">
        <v>131</v>
      </c>
      <c r="BB255" s="21">
        <f t="shared" si="37"/>
        <v>1</v>
      </c>
      <c r="BC255" s="21">
        <f t="shared" si="38"/>
        <v>0</v>
      </c>
      <c r="BD255" s="21">
        <f t="shared" si="39"/>
        <v>0</v>
      </c>
      <c r="BE255" s="21">
        <f t="shared" si="40"/>
        <v>0</v>
      </c>
      <c r="BF255" s="27">
        <v>3.0</v>
      </c>
      <c r="BG255" s="21">
        <f t="shared" si="41"/>
        <v>1</v>
      </c>
      <c r="BH255" s="21">
        <f t="shared" si="42"/>
        <v>0</v>
      </c>
      <c r="BI255" s="21">
        <f t="shared" si="43"/>
        <v>0</v>
      </c>
      <c r="BJ255" s="27">
        <v>2500.0</v>
      </c>
      <c r="BK255" s="21">
        <f t="shared" si="44"/>
        <v>0</v>
      </c>
      <c r="BL255" s="21">
        <f t="shared" si="45"/>
        <v>0</v>
      </c>
      <c r="BM255" s="21">
        <f t="shared" si="46"/>
        <v>1</v>
      </c>
      <c r="BN255" s="29" t="s">
        <v>132</v>
      </c>
      <c r="BO255" s="21">
        <f t="shared" si="47"/>
        <v>0</v>
      </c>
      <c r="BP255" s="21">
        <f t="shared" si="48"/>
        <v>0</v>
      </c>
      <c r="BQ255" s="21">
        <f t="shared" si="49"/>
        <v>1</v>
      </c>
      <c r="BR255" s="21">
        <f t="shared" si="50"/>
        <v>0</v>
      </c>
      <c r="BS255" s="21">
        <f t="shared" si="51"/>
        <v>0</v>
      </c>
      <c r="BT255" s="29">
        <v>0.0</v>
      </c>
      <c r="BU255" s="29">
        <v>1.0</v>
      </c>
      <c r="BV255" s="29">
        <v>0.0</v>
      </c>
      <c r="BW255" s="29">
        <v>0.0</v>
      </c>
      <c r="BX255" s="29">
        <v>0.0</v>
      </c>
      <c r="BY255" s="29">
        <v>1.0</v>
      </c>
      <c r="BZ255" s="29">
        <v>0.0</v>
      </c>
      <c r="CA255" s="29">
        <v>0.0</v>
      </c>
      <c r="CB255" s="29">
        <v>1.0</v>
      </c>
      <c r="CC255" s="27" t="s">
        <v>176</v>
      </c>
      <c r="CD255" s="21">
        <f t="shared" si="52"/>
        <v>0</v>
      </c>
      <c r="CE255" s="21">
        <f t="shared" si="53"/>
        <v>0</v>
      </c>
      <c r="CF255" s="21">
        <f t="shared" si="54"/>
        <v>0</v>
      </c>
      <c r="CG255" s="21">
        <f t="shared" si="55"/>
        <v>1</v>
      </c>
      <c r="CH255" s="21">
        <f t="shared" si="56"/>
        <v>0</v>
      </c>
      <c r="CI255" s="27" t="s">
        <v>134</v>
      </c>
      <c r="CJ255" s="21">
        <f t="shared" si="57"/>
        <v>0</v>
      </c>
      <c r="CK255" s="21">
        <f t="shared" si="58"/>
        <v>0</v>
      </c>
      <c r="CL255" s="21">
        <f t="shared" si="59"/>
        <v>0</v>
      </c>
      <c r="CM255" s="21">
        <f t="shared" si="60"/>
        <v>1</v>
      </c>
      <c r="CN255" s="27" t="s">
        <v>135</v>
      </c>
      <c r="CO255" s="21">
        <f t="shared" si="61"/>
        <v>1</v>
      </c>
      <c r="CP255" s="21">
        <f t="shared" si="62"/>
        <v>0</v>
      </c>
      <c r="CQ255" s="21">
        <f t="shared" si="63"/>
        <v>0</v>
      </c>
      <c r="CR255" s="21">
        <f t="shared" si="64"/>
        <v>0</v>
      </c>
      <c r="CS255" s="21">
        <f t="shared" si="65"/>
        <v>0</v>
      </c>
      <c r="CT255" s="29">
        <v>2.0</v>
      </c>
      <c r="CU255" s="27">
        <v>4.0</v>
      </c>
      <c r="CV255" s="27">
        <v>3.0</v>
      </c>
      <c r="CW255" s="27">
        <v>3.0</v>
      </c>
      <c r="CX255" s="16">
        <f t="shared" si="66"/>
        <v>12</v>
      </c>
      <c r="CY255" s="27">
        <v>4.0</v>
      </c>
      <c r="CZ255" s="41">
        <v>4.0</v>
      </c>
      <c r="DA255" s="31">
        <v>4.0</v>
      </c>
      <c r="DB255" s="41">
        <v>3.0</v>
      </c>
      <c r="DC255" s="27">
        <v>4.0</v>
      </c>
      <c r="DD255" s="16">
        <f t="shared" si="67"/>
        <v>19</v>
      </c>
      <c r="DE255" s="27">
        <v>4.0</v>
      </c>
      <c r="DF255" s="27">
        <v>3.0</v>
      </c>
      <c r="DG255" s="27">
        <v>3.0</v>
      </c>
      <c r="DH255" s="27">
        <v>3.0</v>
      </c>
      <c r="DI255" s="27">
        <v>2.0</v>
      </c>
      <c r="DJ255" s="29">
        <v>3.0</v>
      </c>
      <c r="DK255" s="16">
        <f t="shared" si="68"/>
        <v>18</v>
      </c>
      <c r="DL255" s="27">
        <v>4.0</v>
      </c>
      <c r="DM255" s="27">
        <v>4.0</v>
      </c>
      <c r="DN255" s="27">
        <v>3.0</v>
      </c>
      <c r="DO255" s="27">
        <v>4.0</v>
      </c>
      <c r="DP255" s="27">
        <v>3.0</v>
      </c>
      <c r="DQ255" s="16">
        <f t="shared" si="69"/>
        <v>18</v>
      </c>
      <c r="DR255" s="27">
        <v>3.0</v>
      </c>
      <c r="DS255" s="27">
        <v>2.0</v>
      </c>
      <c r="DT255" s="27">
        <v>1.0</v>
      </c>
      <c r="DU255" s="27">
        <v>2.0</v>
      </c>
      <c r="DV255" s="29">
        <v>3.0</v>
      </c>
      <c r="DW255" s="25">
        <f t="shared" si="70"/>
        <v>11</v>
      </c>
      <c r="DX255" s="27">
        <v>3.0</v>
      </c>
      <c r="DY255" s="27">
        <v>4.0</v>
      </c>
      <c r="DZ255" s="27">
        <v>4.0</v>
      </c>
      <c r="EA255" s="27">
        <v>3.0</v>
      </c>
      <c r="EB255" s="27">
        <v>4.0</v>
      </c>
      <c r="EC255" s="21">
        <f t="shared" si="89"/>
        <v>18</v>
      </c>
      <c r="ED255" s="16">
        <f t="shared" si="71"/>
        <v>96</v>
      </c>
    </row>
    <row r="256" ht="15.75" customHeight="1">
      <c r="A256" s="36" t="s">
        <v>125</v>
      </c>
      <c r="B256" s="16">
        <f t="shared" si="1"/>
        <v>1</v>
      </c>
      <c r="C256" s="17" t="s">
        <v>37</v>
      </c>
      <c r="D256" s="35">
        <v>29.0</v>
      </c>
      <c r="E256" s="16">
        <f t="shared" si="2"/>
        <v>0</v>
      </c>
      <c r="F256" s="16">
        <f t="shared" si="72"/>
        <v>1</v>
      </c>
      <c r="G256" s="16">
        <f t="shared" si="3"/>
        <v>0</v>
      </c>
      <c r="H256" s="16">
        <f t="shared" si="4"/>
        <v>0</v>
      </c>
      <c r="I256" s="35" t="s">
        <v>11</v>
      </c>
      <c r="J256" s="16">
        <f t="shared" si="5"/>
        <v>0</v>
      </c>
      <c r="K256" s="16">
        <f t="shared" si="6"/>
        <v>0</v>
      </c>
      <c r="L256" s="16">
        <f t="shared" si="7"/>
        <v>1</v>
      </c>
      <c r="M256" s="16">
        <f t="shared" si="8"/>
        <v>0</v>
      </c>
      <c r="N256" s="16">
        <f t="shared" si="9"/>
        <v>0</v>
      </c>
      <c r="O256" s="36">
        <v>23000.0</v>
      </c>
      <c r="P256" s="21">
        <f t="shared" si="10"/>
        <v>0</v>
      </c>
      <c r="Q256" s="21">
        <f t="shared" si="11"/>
        <v>1</v>
      </c>
      <c r="R256" s="21">
        <f t="shared" si="12"/>
        <v>0</v>
      </c>
      <c r="S256" s="21">
        <f t="shared" si="13"/>
        <v>0</v>
      </c>
      <c r="T256" s="37" t="s">
        <v>127</v>
      </c>
      <c r="U256" s="21">
        <f t="shared" si="14"/>
        <v>1</v>
      </c>
      <c r="V256" s="37">
        <v>0.0</v>
      </c>
      <c r="W256" s="37">
        <v>0.0</v>
      </c>
      <c r="X256" s="37">
        <v>0.0</v>
      </c>
      <c r="Y256" s="36" t="s">
        <v>25</v>
      </c>
      <c r="Z256" s="21">
        <f t="shared" si="15"/>
        <v>1</v>
      </c>
      <c r="AA256" s="21">
        <f t="shared" si="16"/>
        <v>0</v>
      </c>
      <c r="AB256" s="21">
        <f t="shared" si="17"/>
        <v>0</v>
      </c>
      <c r="AC256" s="21">
        <f t="shared" si="18"/>
        <v>0</v>
      </c>
      <c r="AD256" s="21">
        <f t="shared" si="19"/>
        <v>0</v>
      </c>
      <c r="AE256" s="36" t="s">
        <v>32</v>
      </c>
      <c r="AF256" s="21">
        <f t="shared" si="20"/>
        <v>0</v>
      </c>
      <c r="AG256" s="21">
        <f t="shared" si="21"/>
        <v>1</v>
      </c>
      <c r="AH256" s="21">
        <f t="shared" si="22"/>
        <v>0</v>
      </c>
      <c r="AI256" s="21">
        <f t="shared" si="23"/>
        <v>0</v>
      </c>
      <c r="AJ256" s="36" t="s">
        <v>32</v>
      </c>
      <c r="AK256" s="21">
        <f t="shared" si="24"/>
        <v>0</v>
      </c>
      <c r="AL256" s="21">
        <f t="shared" si="25"/>
        <v>0</v>
      </c>
      <c r="AM256" s="21">
        <f t="shared" si="26"/>
        <v>1</v>
      </c>
      <c r="AN256" s="21">
        <f t="shared" si="27"/>
        <v>0</v>
      </c>
      <c r="AO256" s="27" t="s">
        <v>37</v>
      </c>
      <c r="AP256" s="21">
        <f t="shared" si="28"/>
        <v>1</v>
      </c>
      <c r="AQ256" s="21">
        <f t="shared" si="29"/>
        <v>0</v>
      </c>
      <c r="AR256" s="21">
        <f t="shared" si="30"/>
        <v>0</v>
      </c>
      <c r="AS256" s="21">
        <f t="shared" si="31"/>
        <v>0</v>
      </c>
      <c r="AT256" s="21">
        <f t="shared" si="32"/>
        <v>0</v>
      </c>
      <c r="AU256" s="21">
        <f t="shared" si="73"/>
        <v>0</v>
      </c>
      <c r="AV256" s="27" t="s">
        <v>130</v>
      </c>
      <c r="AW256" s="21">
        <f t="shared" si="33"/>
        <v>1</v>
      </c>
      <c r="AX256" s="21">
        <f t="shared" si="34"/>
        <v>0</v>
      </c>
      <c r="AY256" s="21">
        <f t="shared" si="35"/>
        <v>0</v>
      </c>
      <c r="AZ256" s="21">
        <f t="shared" si="36"/>
        <v>0</v>
      </c>
      <c r="BA256" s="36" t="s">
        <v>175</v>
      </c>
      <c r="BB256" s="21">
        <f t="shared" si="37"/>
        <v>0</v>
      </c>
      <c r="BC256" s="21">
        <f t="shared" si="38"/>
        <v>0</v>
      </c>
      <c r="BD256" s="21">
        <f t="shared" si="39"/>
        <v>0</v>
      </c>
      <c r="BE256" s="21">
        <f t="shared" si="40"/>
        <v>1</v>
      </c>
      <c r="BF256" s="27">
        <v>5.0</v>
      </c>
      <c r="BG256" s="21">
        <f t="shared" si="41"/>
        <v>0</v>
      </c>
      <c r="BH256" s="21">
        <f t="shared" si="42"/>
        <v>1</v>
      </c>
      <c r="BI256" s="21">
        <f t="shared" si="43"/>
        <v>0</v>
      </c>
      <c r="BJ256" s="27">
        <v>1200.0</v>
      </c>
      <c r="BK256" s="21">
        <f t="shared" si="44"/>
        <v>0</v>
      </c>
      <c r="BL256" s="21">
        <f t="shared" si="45"/>
        <v>1</v>
      </c>
      <c r="BM256" s="21">
        <f t="shared" si="46"/>
        <v>0</v>
      </c>
      <c r="BN256" s="29" t="s">
        <v>132</v>
      </c>
      <c r="BO256" s="21">
        <f t="shared" si="47"/>
        <v>0</v>
      </c>
      <c r="BP256" s="21">
        <f t="shared" si="48"/>
        <v>0</v>
      </c>
      <c r="BQ256" s="21">
        <f t="shared" si="49"/>
        <v>1</v>
      </c>
      <c r="BR256" s="21">
        <f t="shared" si="50"/>
        <v>0</v>
      </c>
      <c r="BS256" s="21">
        <f t="shared" si="51"/>
        <v>0</v>
      </c>
      <c r="BT256" s="29">
        <v>0.0</v>
      </c>
      <c r="BU256" s="29">
        <v>0.0</v>
      </c>
      <c r="BV256" s="29">
        <v>0.0</v>
      </c>
      <c r="BW256" s="29">
        <v>0.0</v>
      </c>
      <c r="BX256" s="29">
        <v>0.0</v>
      </c>
      <c r="BY256" s="29">
        <v>0.0</v>
      </c>
      <c r="BZ256" s="29">
        <v>0.0</v>
      </c>
      <c r="CA256" s="29">
        <v>0.0</v>
      </c>
      <c r="CB256" s="29">
        <v>1.0</v>
      </c>
      <c r="CC256" s="27" t="s">
        <v>164</v>
      </c>
      <c r="CD256" s="21">
        <f t="shared" si="52"/>
        <v>0</v>
      </c>
      <c r="CE256" s="21">
        <f t="shared" si="53"/>
        <v>0</v>
      </c>
      <c r="CF256" s="21">
        <f t="shared" si="54"/>
        <v>1</v>
      </c>
      <c r="CG256" s="21">
        <f t="shared" si="55"/>
        <v>0</v>
      </c>
      <c r="CH256" s="21">
        <f t="shared" si="56"/>
        <v>0</v>
      </c>
      <c r="CI256" s="27" t="s">
        <v>134</v>
      </c>
      <c r="CJ256" s="21">
        <f t="shared" si="57"/>
        <v>0</v>
      </c>
      <c r="CK256" s="21">
        <f t="shared" si="58"/>
        <v>0</v>
      </c>
      <c r="CL256" s="21">
        <f t="shared" si="59"/>
        <v>0</v>
      </c>
      <c r="CM256" s="21">
        <f t="shared" si="60"/>
        <v>1</v>
      </c>
      <c r="CN256" s="27" t="s">
        <v>178</v>
      </c>
      <c r="CO256" s="21">
        <f t="shared" si="61"/>
        <v>0</v>
      </c>
      <c r="CP256" s="21">
        <f t="shared" si="62"/>
        <v>0</v>
      </c>
      <c r="CQ256" s="21">
        <f t="shared" si="63"/>
        <v>0</v>
      </c>
      <c r="CR256" s="21">
        <f t="shared" si="64"/>
        <v>1</v>
      </c>
      <c r="CS256" s="21">
        <f t="shared" si="65"/>
        <v>0</v>
      </c>
      <c r="CT256" s="27">
        <v>3.0</v>
      </c>
      <c r="CU256" s="27">
        <v>4.0</v>
      </c>
      <c r="CV256" s="27">
        <v>2.0</v>
      </c>
      <c r="CW256" s="27">
        <v>2.0</v>
      </c>
      <c r="CX256" s="16">
        <f t="shared" si="66"/>
        <v>11</v>
      </c>
      <c r="CY256" s="29">
        <v>2.0</v>
      </c>
      <c r="CZ256" s="31">
        <v>2.0</v>
      </c>
      <c r="DA256" s="41">
        <v>2.0</v>
      </c>
      <c r="DB256" s="41">
        <v>2.0</v>
      </c>
      <c r="DC256" s="27">
        <v>4.0</v>
      </c>
      <c r="DD256" s="16">
        <f t="shared" si="67"/>
        <v>12</v>
      </c>
      <c r="DE256" s="29">
        <v>3.0</v>
      </c>
      <c r="DF256" s="27">
        <v>2.0</v>
      </c>
      <c r="DG256" s="27">
        <v>2.0</v>
      </c>
      <c r="DH256" s="27">
        <v>2.0</v>
      </c>
      <c r="DI256" s="27">
        <v>2.0</v>
      </c>
      <c r="DJ256" s="27">
        <v>1.0</v>
      </c>
      <c r="DK256" s="16">
        <f t="shared" si="68"/>
        <v>12</v>
      </c>
      <c r="DL256" s="27">
        <v>4.0</v>
      </c>
      <c r="DM256" s="27">
        <v>4.0</v>
      </c>
      <c r="DN256" s="27">
        <v>4.0</v>
      </c>
      <c r="DO256" s="36">
        <v>4.0</v>
      </c>
      <c r="DP256" s="27">
        <v>2.0</v>
      </c>
      <c r="DQ256" s="16">
        <f t="shared" si="69"/>
        <v>18</v>
      </c>
      <c r="DR256" s="27">
        <v>4.0</v>
      </c>
      <c r="DS256" s="27">
        <v>2.0</v>
      </c>
      <c r="DT256" s="27">
        <v>1.0</v>
      </c>
      <c r="DU256" s="27">
        <v>2.0</v>
      </c>
      <c r="DV256" s="27">
        <v>4.0</v>
      </c>
      <c r="DW256" s="25">
        <f t="shared" si="70"/>
        <v>13</v>
      </c>
      <c r="DX256" s="27">
        <v>3.0</v>
      </c>
      <c r="DY256" s="27">
        <v>3.0</v>
      </c>
      <c r="DZ256" s="27">
        <v>4.0</v>
      </c>
      <c r="EA256" s="27">
        <v>4.0</v>
      </c>
      <c r="EB256" s="27">
        <v>4.0</v>
      </c>
      <c r="EC256" s="21">
        <f t="shared" si="89"/>
        <v>18</v>
      </c>
      <c r="ED256" s="16">
        <f t="shared" si="71"/>
        <v>84</v>
      </c>
    </row>
    <row r="257" ht="15.75" customHeight="1">
      <c r="A257" s="36" t="s">
        <v>125</v>
      </c>
      <c r="B257" s="16">
        <f t="shared" si="1"/>
        <v>1</v>
      </c>
      <c r="C257" s="17" t="s">
        <v>37</v>
      </c>
      <c r="D257" s="35">
        <v>37.0</v>
      </c>
      <c r="E257" s="16">
        <f t="shared" si="2"/>
        <v>0</v>
      </c>
      <c r="F257" s="16">
        <f t="shared" si="72"/>
        <v>1</v>
      </c>
      <c r="G257" s="16">
        <f t="shared" si="3"/>
        <v>0</v>
      </c>
      <c r="H257" s="16">
        <f t="shared" si="4"/>
        <v>0</v>
      </c>
      <c r="I257" s="35" t="s">
        <v>11</v>
      </c>
      <c r="J257" s="16">
        <f t="shared" si="5"/>
        <v>0</v>
      </c>
      <c r="K257" s="16">
        <f t="shared" si="6"/>
        <v>0</v>
      </c>
      <c r="L257" s="16">
        <f t="shared" si="7"/>
        <v>1</v>
      </c>
      <c r="M257" s="16">
        <f t="shared" si="8"/>
        <v>0</v>
      </c>
      <c r="N257" s="16">
        <f t="shared" si="9"/>
        <v>0</v>
      </c>
      <c r="O257" s="36">
        <v>25000.0</v>
      </c>
      <c r="P257" s="21">
        <f t="shared" si="10"/>
        <v>0</v>
      </c>
      <c r="Q257" s="21">
        <f t="shared" si="11"/>
        <v>1</v>
      </c>
      <c r="R257" s="21">
        <f t="shared" si="12"/>
        <v>0</v>
      </c>
      <c r="S257" s="21">
        <f t="shared" si="13"/>
        <v>0</v>
      </c>
      <c r="T257" s="37" t="s">
        <v>127</v>
      </c>
      <c r="U257" s="21">
        <f t="shared" si="14"/>
        <v>1</v>
      </c>
      <c r="V257" s="37">
        <v>0.0</v>
      </c>
      <c r="W257" s="37">
        <v>0.0</v>
      </c>
      <c r="X257" s="37">
        <v>0.0</v>
      </c>
      <c r="Y257" s="36" t="s">
        <v>25</v>
      </c>
      <c r="Z257" s="21">
        <f t="shared" si="15"/>
        <v>1</v>
      </c>
      <c r="AA257" s="21">
        <f t="shared" si="16"/>
        <v>0</v>
      </c>
      <c r="AB257" s="21">
        <f t="shared" si="17"/>
        <v>0</v>
      </c>
      <c r="AC257" s="21">
        <f t="shared" si="18"/>
        <v>0</v>
      </c>
      <c r="AD257" s="21">
        <f t="shared" si="19"/>
        <v>0</v>
      </c>
      <c r="AE257" s="36" t="s">
        <v>31</v>
      </c>
      <c r="AF257" s="21">
        <f t="shared" si="20"/>
        <v>1</v>
      </c>
      <c r="AG257" s="21">
        <f t="shared" si="21"/>
        <v>0</v>
      </c>
      <c r="AH257" s="21">
        <f t="shared" si="22"/>
        <v>0</v>
      </c>
      <c r="AI257" s="21">
        <f t="shared" si="23"/>
        <v>0</v>
      </c>
      <c r="AJ257" s="36" t="s">
        <v>32</v>
      </c>
      <c r="AK257" s="21">
        <f t="shared" si="24"/>
        <v>0</v>
      </c>
      <c r="AL257" s="21">
        <f t="shared" si="25"/>
        <v>0</v>
      </c>
      <c r="AM257" s="21">
        <f t="shared" si="26"/>
        <v>1</v>
      </c>
      <c r="AN257" s="21">
        <f t="shared" si="27"/>
        <v>0</v>
      </c>
      <c r="AO257" s="27" t="s">
        <v>37</v>
      </c>
      <c r="AP257" s="21">
        <f t="shared" si="28"/>
        <v>1</v>
      </c>
      <c r="AQ257" s="21">
        <f t="shared" si="29"/>
        <v>0</v>
      </c>
      <c r="AR257" s="21">
        <f t="shared" si="30"/>
        <v>0</v>
      </c>
      <c r="AS257" s="21">
        <f t="shared" si="31"/>
        <v>0</v>
      </c>
      <c r="AT257" s="21">
        <f t="shared" si="32"/>
        <v>0</v>
      </c>
      <c r="AU257" s="21">
        <f t="shared" si="73"/>
        <v>0</v>
      </c>
      <c r="AV257" s="27" t="s">
        <v>44</v>
      </c>
      <c r="AW257" s="21">
        <f t="shared" si="33"/>
        <v>0</v>
      </c>
      <c r="AX257" s="21">
        <f t="shared" si="34"/>
        <v>1</v>
      </c>
      <c r="AY257" s="21">
        <f t="shared" si="35"/>
        <v>0</v>
      </c>
      <c r="AZ257" s="21">
        <f t="shared" si="36"/>
        <v>0</v>
      </c>
      <c r="BA257" s="36" t="s">
        <v>175</v>
      </c>
      <c r="BB257" s="21">
        <f t="shared" si="37"/>
        <v>0</v>
      </c>
      <c r="BC257" s="21">
        <f t="shared" si="38"/>
        <v>0</v>
      </c>
      <c r="BD257" s="21">
        <f t="shared" si="39"/>
        <v>0</v>
      </c>
      <c r="BE257" s="21">
        <f t="shared" si="40"/>
        <v>1</v>
      </c>
      <c r="BF257" s="27">
        <v>3.0</v>
      </c>
      <c r="BG257" s="21">
        <f t="shared" si="41"/>
        <v>1</v>
      </c>
      <c r="BH257" s="21">
        <f t="shared" si="42"/>
        <v>0</v>
      </c>
      <c r="BI257" s="21">
        <f t="shared" si="43"/>
        <v>0</v>
      </c>
      <c r="BJ257" s="29">
        <v>1500.0</v>
      </c>
      <c r="BK257" s="21">
        <f t="shared" si="44"/>
        <v>0</v>
      </c>
      <c r="BL257" s="21">
        <f t="shared" si="45"/>
        <v>1</v>
      </c>
      <c r="BM257" s="21">
        <f t="shared" si="46"/>
        <v>0</v>
      </c>
      <c r="BN257" s="29" t="s">
        <v>132</v>
      </c>
      <c r="BO257" s="21">
        <f t="shared" si="47"/>
        <v>0</v>
      </c>
      <c r="BP257" s="21">
        <f t="shared" si="48"/>
        <v>0</v>
      </c>
      <c r="BQ257" s="21">
        <f t="shared" si="49"/>
        <v>1</v>
      </c>
      <c r="BR257" s="21">
        <f t="shared" si="50"/>
        <v>0</v>
      </c>
      <c r="BS257" s="21">
        <f t="shared" si="51"/>
        <v>0</v>
      </c>
      <c r="BT257" s="29">
        <v>0.0</v>
      </c>
      <c r="BU257" s="29">
        <v>0.0</v>
      </c>
      <c r="BV257" s="29">
        <v>0.0</v>
      </c>
      <c r="BW257" s="29">
        <v>1.0</v>
      </c>
      <c r="BX257" s="29">
        <v>0.0</v>
      </c>
      <c r="BY257" s="29">
        <v>0.0</v>
      </c>
      <c r="BZ257" s="29">
        <v>0.0</v>
      </c>
      <c r="CA257" s="29">
        <v>0.0</v>
      </c>
      <c r="CB257" s="29">
        <v>1.0</v>
      </c>
      <c r="CC257" s="27" t="s">
        <v>133</v>
      </c>
      <c r="CD257" s="21">
        <f t="shared" si="52"/>
        <v>0</v>
      </c>
      <c r="CE257" s="21">
        <f t="shared" si="53"/>
        <v>1</v>
      </c>
      <c r="CF257" s="21">
        <f t="shared" si="54"/>
        <v>0</v>
      </c>
      <c r="CG257" s="21">
        <f t="shared" si="55"/>
        <v>0</v>
      </c>
      <c r="CH257" s="21">
        <f t="shared" si="56"/>
        <v>0</v>
      </c>
      <c r="CI257" s="27" t="s">
        <v>146</v>
      </c>
      <c r="CJ257" s="21">
        <f t="shared" si="57"/>
        <v>0</v>
      </c>
      <c r="CK257" s="21">
        <f t="shared" si="58"/>
        <v>0</v>
      </c>
      <c r="CL257" s="21">
        <f t="shared" si="59"/>
        <v>1</v>
      </c>
      <c r="CM257" s="21">
        <f t="shared" si="60"/>
        <v>0</v>
      </c>
      <c r="CN257" s="27" t="s">
        <v>135</v>
      </c>
      <c r="CO257" s="21">
        <f t="shared" si="61"/>
        <v>1</v>
      </c>
      <c r="CP257" s="21">
        <f t="shared" si="62"/>
        <v>0</v>
      </c>
      <c r="CQ257" s="21">
        <f t="shared" si="63"/>
        <v>0</v>
      </c>
      <c r="CR257" s="21">
        <f t="shared" si="64"/>
        <v>0</v>
      </c>
      <c r="CS257" s="21">
        <f t="shared" si="65"/>
        <v>0</v>
      </c>
      <c r="CT257" s="27">
        <v>4.0</v>
      </c>
      <c r="CU257" s="27">
        <v>4.0</v>
      </c>
      <c r="CV257" s="27">
        <v>3.0</v>
      </c>
      <c r="CW257" s="27">
        <v>3.0</v>
      </c>
      <c r="CX257" s="16">
        <f t="shared" si="66"/>
        <v>14</v>
      </c>
      <c r="CY257" s="29">
        <v>2.0</v>
      </c>
      <c r="CZ257" s="41">
        <v>4.0</v>
      </c>
      <c r="DA257" s="41">
        <v>3.0</v>
      </c>
      <c r="DB257" s="41">
        <v>3.0</v>
      </c>
      <c r="DC257" s="36">
        <v>4.0</v>
      </c>
      <c r="DD257" s="16">
        <f t="shared" si="67"/>
        <v>16</v>
      </c>
      <c r="DE257" s="29">
        <v>2.0</v>
      </c>
      <c r="DF257" s="27">
        <v>3.0</v>
      </c>
      <c r="DG257" s="27">
        <v>3.0</v>
      </c>
      <c r="DH257" s="27">
        <v>4.0</v>
      </c>
      <c r="DI257" s="27">
        <v>2.0</v>
      </c>
      <c r="DJ257" s="27">
        <v>1.0</v>
      </c>
      <c r="DK257" s="16">
        <f t="shared" si="68"/>
        <v>15</v>
      </c>
      <c r="DL257" s="27">
        <v>4.0</v>
      </c>
      <c r="DM257" s="27">
        <v>4.0</v>
      </c>
      <c r="DN257" s="27">
        <v>3.0</v>
      </c>
      <c r="DO257" s="27">
        <v>4.0</v>
      </c>
      <c r="DP257" s="27">
        <v>3.0</v>
      </c>
      <c r="DQ257" s="16">
        <f t="shared" si="69"/>
        <v>18</v>
      </c>
      <c r="DR257" s="27">
        <v>3.0</v>
      </c>
      <c r="DS257" s="27">
        <v>2.0</v>
      </c>
      <c r="DT257" s="27">
        <v>2.0</v>
      </c>
      <c r="DU257" s="27">
        <v>1.0</v>
      </c>
      <c r="DV257" s="27">
        <v>4.0</v>
      </c>
      <c r="DW257" s="25">
        <f t="shared" si="70"/>
        <v>12</v>
      </c>
      <c r="DX257" s="27">
        <v>3.0</v>
      </c>
      <c r="DY257" s="27">
        <v>4.0</v>
      </c>
      <c r="DZ257" s="27">
        <v>4.0</v>
      </c>
      <c r="EA257" s="27">
        <v>4.0</v>
      </c>
      <c r="EB257" s="27">
        <v>4.0</v>
      </c>
      <c r="EC257" s="21">
        <f t="shared" si="89"/>
        <v>19</v>
      </c>
      <c r="ED257" s="16">
        <f t="shared" si="71"/>
        <v>94</v>
      </c>
    </row>
    <row r="258" ht="15.75" customHeight="1">
      <c r="A258" s="36" t="s">
        <v>125</v>
      </c>
      <c r="B258" s="16">
        <f t="shared" si="1"/>
        <v>1</v>
      </c>
      <c r="C258" s="17" t="s">
        <v>37</v>
      </c>
      <c r="D258" s="42">
        <v>28.0</v>
      </c>
      <c r="E258" s="16">
        <f t="shared" si="2"/>
        <v>0</v>
      </c>
      <c r="F258" s="16">
        <f t="shared" si="72"/>
        <v>1</v>
      </c>
      <c r="G258" s="16">
        <f t="shared" si="3"/>
        <v>0</v>
      </c>
      <c r="H258" s="16">
        <f t="shared" si="4"/>
        <v>0</v>
      </c>
      <c r="I258" s="35" t="s">
        <v>11</v>
      </c>
      <c r="J258" s="16">
        <f t="shared" si="5"/>
        <v>0</v>
      </c>
      <c r="K258" s="16">
        <f t="shared" si="6"/>
        <v>0</v>
      </c>
      <c r="L258" s="16">
        <f t="shared" si="7"/>
        <v>1</v>
      </c>
      <c r="M258" s="16">
        <f t="shared" si="8"/>
        <v>0</v>
      </c>
      <c r="N258" s="16">
        <f t="shared" si="9"/>
        <v>0</v>
      </c>
      <c r="O258" s="36">
        <v>20000.0</v>
      </c>
      <c r="P258" s="21">
        <f t="shared" si="10"/>
        <v>0</v>
      </c>
      <c r="Q258" s="21">
        <f t="shared" si="11"/>
        <v>1</v>
      </c>
      <c r="R258" s="21">
        <f t="shared" si="12"/>
        <v>0</v>
      </c>
      <c r="S258" s="21">
        <f t="shared" si="13"/>
        <v>0</v>
      </c>
      <c r="T258" s="37" t="s">
        <v>127</v>
      </c>
      <c r="U258" s="21">
        <f t="shared" si="14"/>
        <v>1</v>
      </c>
      <c r="V258" s="37">
        <v>0.0</v>
      </c>
      <c r="W258" s="37">
        <v>0.0</v>
      </c>
      <c r="X258" s="37">
        <v>0.0</v>
      </c>
      <c r="Y258" s="36" t="s">
        <v>149</v>
      </c>
      <c r="Z258" s="21">
        <f t="shared" si="15"/>
        <v>0</v>
      </c>
      <c r="AA258" s="21">
        <f t="shared" si="16"/>
        <v>1</v>
      </c>
      <c r="AB258" s="21">
        <f t="shared" si="17"/>
        <v>0</v>
      </c>
      <c r="AC258" s="21">
        <f t="shared" si="18"/>
        <v>0</v>
      </c>
      <c r="AD258" s="21">
        <f t="shared" si="19"/>
        <v>0</v>
      </c>
      <c r="AE258" s="36" t="s">
        <v>31</v>
      </c>
      <c r="AF258" s="21">
        <f t="shared" si="20"/>
        <v>1</v>
      </c>
      <c r="AG258" s="21">
        <f t="shared" si="21"/>
        <v>0</v>
      </c>
      <c r="AH258" s="21">
        <f t="shared" si="22"/>
        <v>0</v>
      </c>
      <c r="AI258" s="21">
        <f t="shared" si="23"/>
        <v>0</v>
      </c>
      <c r="AJ258" s="36" t="s">
        <v>32</v>
      </c>
      <c r="AK258" s="21">
        <f t="shared" si="24"/>
        <v>0</v>
      </c>
      <c r="AL258" s="21">
        <f t="shared" si="25"/>
        <v>0</v>
      </c>
      <c r="AM258" s="21">
        <f t="shared" si="26"/>
        <v>1</v>
      </c>
      <c r="AN258" s="21">
        <f t="shared" si="27"/>
        <v>0</v>
      </c>
      <c r="AO258" s="27" t="s">
        <v>37</v>
      </c>
      <c r="AP258" s="21">
        <f t="shared" si="28"/>
        <v>1</v>
      </c>
      <c r="AQ258" s="21">
        <f t="shared" si="29"/>
        <v>0</v>
      </c>
      <c r="AR258" s="21">
        <f t="shared" si="30"/>
        <v>0</v>
      </c>
      <c r="AS258" s="21">
        <f t="shared" si="31"/>
        <v>0</v>
      </c>
      <c r="AT258" s="21">
        <f t="shared" si="32"/>
        <v>0</v>
      </c>
      <c r="AU258" s="21">
        <f t="shared" si="73"/>
        <v>0</v>
      </c>
      <c r="AV258" s="27" t="s">
        <v>130</v>
      </c>
      <c r="AW258" s="21">
        <f t="shared" si="33"/>
        <v>1</v>
      </c>
      <c r="AX258" s="21">
        <f t="shared" si="34"/>
        <v>0</v>
      </c>
      <c r="AY258" s="21">
        <f t="shared" si="35"/>
        <v>0</v>
      </c>
      <c r="AZ258" s="21">
        <f t="shared" si="36"/>
        <v>0</v>
      </c>
      <c r="BA258" s="36" t="s">
        <v>175</v>
      </c>
      <c r="BB258" s="21">
        <f t="shared" si="37"/>
        <v>0</v>
      </c>
      <c r="BC258" s="21">
        <f t="shared" si="38"/>
        <v>0</v>
      </c>
      <c r="BD258" s="21">
        <f t="shared" si="39"/>
        <v>0</v>
      </c>
      <c r="BE258" s="21">
        <f t="shared" si="40"/>
        <v>1</v>
      </c>
      <c r="BF258" s="27">
        <v>3.0</v>
      </c>
      <c r="BG258" s="21">
        <f t="shared" si="41"/>
        <v>1</v>
      </c>
      <c r="BH258" s="21">
        <f t="shared" si="42"/>
        <v>0</v>
      </c>
      <c r="BI258" s="21">
        <f t="shared" si="43"/>
        <v>0</v>
      </c>
      <c r="BJ258" s="29">
        <v>800.0</v>
      </c>
      <c r="BK258" s="21">
        <f t="shared" si="44"/>
        <v>1</v>
      </c>
      <c r="BL258" s="21">
        <f t="shared" si="45"/>
        <v>0</v>
      </c>
      <c r="BM258" s="21">
        <f t="shared" si="46"/>
        <v>0</v>
      </c>
      <c r="BN258" s="29" t="s">
        <v>132</v>
      </c>
      <c r="BO258" s="21">
        <f t="shared" si="47"/>
        <v>0</v>
      </c>
      <c r="BP258" s="21">
        <f t="shared" si="48"/>
        <v>0</v>
      </c>
      <c r="BQ258" s="21">
        <f t="shared" si="49"/>
        <v>1</v>
      </c>
      <c r="BR258" s="21">
        <f t="shared" si="50"/>
        <v>0</v>
      </c>
      <c r="BS258" s="21">
        <f t="shared" si="51"/>
        <v>0</v>
      </c>
      <c r="BT258" s="29">
        <v>0.0</v>
      </c>
      <c r="BU258" s="29">
        <v>0.0</v>
      </c>
      <c r="BV258" s="29">
        <v>0.0</v>
      </c>
      <c r="BW258" s="29">
        <v>0.0</v>
      </c>
      <c r="BX258" s="29">
        <v>0.0</v>
      </c>
      <c r="BY258" s="29">
        <v>0.0</v>
      </c>
      <c r="BZ258" s="29">
        <v>0.0</v>
      </c>
      <c r="CA258" s="29">
        <v>0.0</v>
      </c>
      <c r="CB258" s="29">
        <v>1.0</v>
      </c>
      <c r="CC258" s="27" t="s">
        <v>133</v>
      </c>
      <c r="CD258" s="21">
        <f t="shared" si="52"/>
        <v>0</v>
      </c>
      <c r="CE258" s="21">
        <f t="shared" si="53"/>
        <v>1</v>
      </c>
      <c r="CF258" s="21">
        <f t="shared" si="54"/>
        <v>0</v>
      </c>
      <c r="CG258" s="21">
        <f t="shared" si="55"/>
        <v>0</v>
      </c>
      <c r="CH258" s="21">
        <f t="shared" si="56"/>
        <v>0</v>
      </c>
      <c r="CI258" s="27" t="s">
        <v>134</v>
      </c>
      <c r="CJ258" s="21">
        <f t="shared" si="57"/>
        <v>0</v>
      </c>
      <c r="CK258" s="21">
        <f t="shared" si="58"/>
        <v>0</v>
      </c>
      <c r="CL258" s="21">
        <f t="shared" si="59"/>
        <v>0</v>
      </c>
      <c r="CM258" s="21">
        <f t="shared" si="60"/>
        <v>1</v>
      </c>
      <c r="CN258" s="27" t="s">
        <v>135</v>
      </c>
      <c r="CO258" s="21">
        <f t="shared" si="61"/>
        <v>1</v>
      </c>
      <c r="CP258" s="21">
        <f t="shared" si="62"/>
        <v>0</v>
      </c>
      <c r="CQ258" s="21">
        <f t="shared" si="63"/>
        <v>0</v>
      </c>
      <c r="CR258" s="21">
        <f t="shared" si="64"/>
        <v>0</v>
      </c>
      <c r="CS258" s="21">
        <f t="shared" si="65"/>
        <v>0</v>
      </c>
      <c r="CT258" s="29">
        <v>3.0</v>
      </c>
      <c r="CU258" s="27">
        <v>4.0</v>
      </c>
      <c r="CV258" s="27">
        <v>3.0</v>
      </c>
      <c r="CW258" s="27">
        <v>3.0</v>
      </c>
      <c r="CX258" s="16">
        <f t="shared" si="66"/>
        <v>13</v>
      </c>
      <c r="CY258" s="27">
        <v>4.0</v>
      </c>
      <c r="CZ258" s="31">
        <v>2.0</v>
      </c>
      <c r="DA258" s="41">
        <v>3.0</v>
      </c>
      <c r="DB258" s="41">
        <v>3.0</v>
      </c>
      <c r="DC258" s="36">
        <v>4.0</v>
      </c>
      <c r="DD258" s="16">
        <f t="shared" si="67"/>
        <v>16</v>
      </c>
      <c r="DE258" s="29">
        <v>2.0</v>
      </c>
      <c r="DF258" s="27">
        <v>3.0</v>
      </c>
      <c r="DG258" s="27">
        <v>3.0</v>
      </c>
      <c r="DH258" s="27">
        <v>4.0</v>
      </c>
      <c r="DI258" s="27">
        <v>2.0</v>
      </c>
      <c r="DJ258" s="27">
        <v>2.0</v>
      </c>
      <c r="DK258" s="16">
        <f t="shared" si="68"/>
        <v>16</v>
      </c>
      <c r="DL258" s="27">
        <v>2.0</v>
      </c>
      <c r="DM258" s="27">
        <v>4.0</v>
      </c>
      <c r="DN258" s="27">
        <v>3.0</v>
      </c>
      <c r="DO258" s="27">
        <v>3.0</v>
      </c>
      <c r="DP258" s="27">
        <v>3.0</v>
      </c>
      <c r="DQ258" s="16">
        <f t="shared" si="69"/>
        <v>15</v>
      </c>
      <c r="DR258" s="27">
        <v>3.0</v>
      </c>
      <c r="DS258" s="27">
        <v>3.0</v>
      </c>
      <c r="DT258" s="27">
        <v>3.0</v>
      </c>
      <c r="DU258" s="29">
        <v>5.0</v>
      </c>
      <c r="DV258" s="27">
        <v>3.0</v>
      </c>
      <c r="DW258" s="25">
        <f t="shared" si="70"/>
        <v>17</v>
      </c>
      <c r="DX258" s="27">
        <v>3.0</v>
      </c>
      <c r="DY258" s="27">
        <v>3.0</v>
      </c>
      <c r="DZ258" s="27">
        <v>4.0</v>
      </c>
      <c r="EA258" s="27">
        <v>3.0</v>
      </c>
      <c r="EB258" s="27">
        <v>3.0</v>
      </c>
      <c r="EC258" s="21">
        <f t="shared" si="89"/>
        <v>16</v>
      </c>
      <c r="ED258" s="16">
        <f t="shared" si="71"/>
        <v>93</v>
      </c>
    </row>
    <row r="259" ht="15.75" customHeight="1">
      <c r="A259" s="36" t="s">
        <v>125</v>
      </c>
      <c r="B259" s="16">
        <f t="shared" si="1"/>
        <v>1</v>
      </c>
      <c r="C259" s="17" t="s">
        <v>37</v>
      </c>
      <c r="D259" s="35">
        <v>32.0</v>
      </c>
      <c r="E259" s="16">
        <f t="shared" si="2"/>
        <v>0</v>
      </c>
      <c r="F259" s="16">
        <f t="shared" si="72"/>
        <v>1</v>
      </c>
      <c r="G259" s="16">
        <f t="shared" si="3"/>
        <v>0</v>
      </c>
      <c r="H259" s="16">
        <f t="shared" si="4"/>
        <v>0</v>
      </c>
      <c r="I259" s="35" t="s">
        <v>11</v>
      </c>
      <c r="J259" s="16">
        <f t="shared" si="5"/>
        <v>0</v>
      </c>
      <c r="K259" s="16">
        <f t="shared" si="6"/>
        <v>0</v>
      </c>
      <c r="L259" s="16">
        <f t="shared" si="7"/>
        <v>1</v>
      </c>
      <c r="M259" s="16">
        <f t="shared" si="8"/>
        <v>0</v>
      </c>
      <c r="N259" s="16">
        <f t="shared" si="9"/>
        <v>0</v>
      </c>
      <c r="O259" s="36">
        <v>20000.0</v>
      </c>
      <c r="P259" s="21">
        <f t="shared" si="10"/>
        <v>0</v>
      </c>
      <c r="Q259" s="21">
        <f t="shared" si="11"/>
        <v>1</v>
      </c>
      <c r="R259" s="21">
        <f t="shared" si="12"/>
        <v>0</v>
      </c>
      <c r="S259" s="21">
        <f t="shared" si="13"/>
        <v>0</v>
      </c>
      <c r="T259" s="37" t="s">
        <v>127</v>
      </c>
      <c r="U259" s="21">
        <f t="shared" si="14"/>
        <v>1</v>
      </c>
      <c r="V259" s="37">
        <v>0.0</v>
      </c>
      <c r="W259" s="37">
        <v>0.0</v>
      </c>
      <c r="X259" s="37">
        <v>0.0</v>
      </c>
      <c r="Y259" s="36" t="s">
        <v>149</v>
      </c>
      <c r="Z259" s="21">
        <f t="shared" si="15"/>
        <v>0</v>
      </c>
      <c r="AA259" s="21">
        <f t="shared" si="16"/>
        <v>1</v>
      </c>
      <c r="AB259" s="21">
        <f t="shared" si="17"/>
        <v>0</v>
      </c>
      <c r="AC259" s="21">
        <f t="shared" si="18"/>
        <v>0</v>
      </c>
      <c r="AD259" s="21">
        <f t="shared" si="19"/>
        <v>0</v>
      </c>
      <c r="AE259" s="36" t="s">
        <v>31</v>
      </c>
      <c r="AF259" s="21">
        <f t="shared" si="20"/>
        <v>1</v>
      </c>
      <c r="AG259" s="21">
        <f t="shared" si="21"/>
        <v>0</v>
      </c>
      <c r="AH259" s="21">
        <f t="shared" si="22"/>
        <v>0</v>
      </c>
      <c r="AI259" s="21">
        <f t="shared" si="23"/>
        <v>0</v>
      </c>
      <c r="AJ259" s="36" t="s">
        <v>32</v>
      </c>
      <c r="AK259" s="21">
        <f t="shared" si="24"/>
        <v>0</v>
      </c>
      <c r="AL259" s="21">
        <f t="shared" si="25"/>
        <v>0</v>
      </c>
      <c r="AM259" s="21">
        <f t="shared" si="26"/>
        <v>1</v>
      </c>
      <c r="AN259" s="21">
        <f t="shared" si="27"/>
        <v>0</v>
      </c>
      <c r="AO259" s="27" t="s">
        <v>37</v>
      </c>
      <c r="AP259" s="21">
        <f t="shared" si="28"/>
        <v>1</v>
      </c>
      <c r="AQ259" s="21">
        <f t="shared" si="29"/>
        <v>0</v>
      </c>
      <c r="AR259" s="21">
        <f t="shared" si="30"/>
        <v>0</v>
      </c>
      <c r="AS259" s="21">
        <f t="shared" si="31"/>
        <v>0</v>
      </c>
      <c r="AT259" s="21">
        <f t="shared" si="32"/>
        <v>0</v>
      </c>
      <c r="AU259" s="21">
        <f t="shared" si="73"/>
        <v>0</v>
      </c>
      <c r="AV259" s="27" t="s">
        <v>130</v>
      </c>
      <c r="AW259" s="21">
        <f t="shared" si="33"/>
        <v>1</v>
      </c>
      <c r="AX259" s="21">
        <f t="shared" si="34"/>
        <v>0</v>
      </c>
      <c r="AY259" s="21">
        <f t="shared" si="35"/>
        <v>0</v>
      </c>
      <c r="AZ259" s="21">
        <f t="shared" si="36"/>
        <v>0</v>
      </c>
      <c r="BA259" s="36" t="s">
        <v>175</v>
      </c>
      <c r="BB259" s="21">
        <f t="shared" si="37"/>
        <v>0</v>
      </c>
      <c r="BC259" s="21">
        <f t="shared" si="38"/>
        <v>0</v>
      </c>
      <c r="BD259" s="21">
        <f t="shared" si="39"/>
        <v>0</v>
      </c>
      <c r="BE259" s="21">
        <f t="shared" si="40"/>
        <v>1</v>
      </c>
      <c r="BF259" s="27">
        <v>3.0</v>
      </c>
      <c r="BG259" s="21">
        <f t="shared" si="41"/>
        <v>1</v>
      </c>
      <c r="BH259" s="21">
        <f t="shared" si="42"/>
        <v>0</v>
      </c>
      <c r="BI259" s="21">
        <f t="shared" si="43"/>
        <v>0</v>
      </c>
      <c r="BJ259" s="29">
        <v>800.0</v>
      </c>
      <c r="BK259" s="21">
        <f t="shared" si="44"/>
        <v>1</v>
      </c>
      <c r="BL259" s="21">
        <f t="shared" si="45"/>
        <v>0</v>
      </c>
      <c r="BM259" s="21">
        <f t="shared" si="46"/>
        <v>0</v>
      </c>
      <c r="BN259" s="29" t="s">
        <v>132</v>
      </c>
      <c r="BO259" s="21">
        <f t="shared" si="47"/>
        <v>0</v>
      </c>
      <c r="BP259" s="21">
        <f t="shared" si="48"/>
        <v>0</v>
      </c>
      <c r="BQ259" s="21">
        <f t="shared" si="49"/>
        <v>1</v>
      </c>
      <c r="BR259" s="21">
        <f t="shared" si="50"/>
        <v>0</v>
      </c>
      <c r="BS259" s="21">
        <f t="shared" si="51"/>
        <v>0</v>
      </c>
      <c r="BT259" s="29">
        <v>0.0</v>
      </c>
      <c r="BU259" s="29">
        <v>0.0</v>
      </c>
      <c r="BV259" s="29">
        <v>1.0</v>
      </c>
      <c r="BW259" s="29">
        <v>0.0</v>
      </c>
      <c r="BX259" s="29">
        <v>0.0</v>
      </c>
      <c r="BY259" s="29">
        <v>0.0</v>
      </c>
      <c r="BZ259" s="29">
        <v>0.0</v>
      </c>
      <c r="CA259" s="29">
        <v>0.0</v>
      </c>
      <c r="CB259" s="29">
        <v>1.0</v>
      </c>
      <c r="CC259" s="27" t="s">
        <v>164</v>
      </c>
      <c r="CD259" s="21">
        <f t="shared" si="52"/>
        <v>0</v>
      </c>
      <c r="CE259" s="21">
        <f t="shared" si="53"/>
        <v>0</v>
      </c>
      <c r="CF259" s="21">
        <f t="shared" si="54"/>
        <v>1</v>
      </c>
      <c r="CG259" s="21">
        <f t="shared" si="55"/>
        <v>0</v>
      </c>
      <c r="CH259" s="21">
        <f t="shared" si="56"/>
        <v>0</v>
      </c>
      <c r="CI259" s="27" t="s">
        <v>134</v>
      </c>
      <c r="CJ259" s="21">
        <f t="shared" si="57"/>
        <v>0</v>
      </c>
      <c r="CK259" s="21">
        <f t="shared" si="58"/>
        <v>0</v>
      </c>
      <c r="CL259" s="21">
        <f t="shared" si="59"/>
        <v>0</v>
      </c>
      <c r="CM259" s="21">
        <f t="shared" si="60"/>
        <v>1</v>
      </c>
      <c r="CN259" s="27" t="s">
        <v>135</v>
      </c>
      <c r="CO259" s="21">
        <f t="shared" si="61"/>
        <v>1</v>
      </c>
      <c r="CP259" s="21">
        <f t="shared" si="62"/>
        <v>0</v>
      </c>
      <c r="CQ259" s="21">
        <f t="shared" si="63"/>
        <v>0</v>
      </c>
      <c r="CR259" s="21">
        <f t="shared" si="64"/>
        <v>0</v>
      </c>
      <c r="CS259" s="21">
        <f t="shared" si="65"/>
        <v>0</v>
      </c>
      <c r="CT259" s="29">
        <v>5.0</v>
      </c>
      <c r="CU259" s="29">
        <v>3.0</v>
      </c>
      <c r="CV259" s="27">
        <v>2.0</v>
      </c>
      <c r="CW259" s="27">
        <v>2.0</v>
      </c>
      <c r="CX259" s="16">
        <f t="shared" si="66"/>
        <v>12</v>
      </c>
      <c r="CY259" s="27">
        <v>4.0</v>
      </c>
      <c r="CZ259" s="31">
        <v>2.0</v>
      </c>
      <c r="DA259" s="41">
        <v>2.0</v>
      </c>
      <c r="DB259" s="41">
        <v>2.0</v>
      </c>
      <c r="DC259" s="36">
        <v>4.0</v>
      </c>
      <c r="DD259" s="16">
        <f t="shared" si="67"/>
        <v>14</v>
      </c>
      <c r="DE259" s="27">
        <v>3.0</v>
      </c>
      <c r="DF259" s="27">
        <v>3.0</v>
      </c>
      <c r="DG259" s="27">
        <v>4.0</v>
      </c>
      <c r="DH259" s="37">
        <v>3.0</v>
      </c>
      <c r="DI259" s="27">
        <v>2.0</v>
      </c>
      <c r="DJ259" s="27">
        <v>1.0</v>
      </c>
      <c r="DK259" s="16">
        <f t="shared" si="68"/>
        <v>16</v>
      </c>
      <c r="DL259" s="27">
        <v>5.0</v>
      </c>
      <c r="DM259" s="27">
        <v>4.0</v>
      </c>
      <c r="DN259" s="27">
        <v>4.0</v>
      </c>
      <c r="DO259" s="27">
        <v>4.0</v>
      </c>
      <c r="DP259" s="27">
        <v>2.0</v>
      </c>
      <c r="DQ259" s="16">
        <f t="shared" si="69"/>
        <v>19</v>
      </c>
      <c r="DR259" s="27">
        <v>4.0</v>
      </c>
      <c r="DS259" s="29">
        <v>3.0</v>
      </c>
      <c r="DT259" s="29">
        <v>4.0</v>
      </c>
      <c r="DU259" s="27">
        <v>2.0</v>
      </c>
      <c r="DV259" s="27">
        <v>4.0</v>
      </c>
      <c r="DW259" s="25">
        <f t="shared" si="70"/>
        <v>17</v>
      </c>
      <c r="DX259" s="27">
        <v>3.0</v>
      </c>
      <c r="DY259" s="27">
        <v>3.0</v>
      </c>
      <c r="DZ259" s="27">
        <v>4.0</v>
      </c>
      <c r="EA259" s="27">
        <v>4.0</v>
      </c>
      <c r="EB259" s="27">
        <v>4.0</v>
      </c>
      <c r="EC259" s="21">
        <f t="shared" si="89"/>
        <v>18</v>
      </c>
      <c r="ED259" s="16">
        <f t="shared" si="71"/>
        <v>96</v>
      </c>
    </row>
    <row r="260" ht="15.75" customHeight="1">
      <c r="A260" s="36" t="s">
        <v>125</v>
      </c>
      <c r="B260" s="16">
        <f t="shared" si="1"/>
        <v>1</v>
      </c>
      <c r="C260" s="17" t="s">
        <v>37</v>
      </c>
      <c r="D260" s="35">
        <v>45.0</v>
      </c>
      <c r="E260" s="16">
        <f t="shared" si="2"/>
        <v>0</v>
      </c>
      <c r="F260" s="16">
        <f t="shared" si="72"/>
        <v>0</v>
      </c>
      <c r="G260" s="16">
        <f t="shared" si="3"/>
        <v>1</v>
      </c>
      <c r="H260" s="16">
        <f t="shared" si="4"/>
        <v>0</v>
      </c>
      <c r="I260" s="35" t="s">
        <v>11</v>
      </c>
      <c r="J260" s="16">
        <f t="shared" si="5"/>
        <v>0</v>
      </c>
      <c r="K260" s="16">
        <f t="shared" si="6"/>
        <v>0</v>
      </c>
      <c r="L260" s="16">
        <f t="shared" si="7"/>
        <v>1</v>
      </c>
      <c r="M260" s="16">
        <f t="shared" si="8"/>
        <v>0</v>
      </c>
      <c r="N260" s="16">
        <f t="shared" si="9"/>
        <v>0</v>
      </c>
      <c r="O260" s="36">
        <v>18000.0</v>
      </c>
      <c r="P260" s="21">
        <f t="shared" si="10"/>
        <v>0</v>
      </c>
      <c r="Q260" s="21">
        <f t="shared" si="11"/>
        <v>1</v>
      </c>
      <c r="R260" s="21">
        <f t="shared" si="12"/>
        <v>0</v>
      </c>
      <c r="S260" s="21">
        <f t="shared" si="13"/>
        <v>0</v>
      </c>
      <c r="T260" s="37" t="s">
        <v>127</v>
      </c>
      <c r="U260" s="21">
        <f t="shared" si="14"/>
        <v>1</v>
      </c>
      <c r="V260" s="37">
        <v>0.0</v>
      </c>
      <c r="W260" s="37">
        <v>0.0</v>
      </c>
      <c r="X260" s="37">
        <v>1.0</v>
      </c>
      <c r="Y260" s="36" t="s">
        <v>210</v>
      </c>
      <c r="Z260" s="21">
        <f t="shared" si="15"/>
        <v>0</v>
      </c>
      <c r="AA260" s="21">
        <f t="shared" si="16"/>
        <v>0</v>
      </c>
      <c r="AB260" s="21">
        <f t="shared" si="17"/>
        <v>0</v>
      </c>
      <c r="AC260" s="21">
        <f t="shared" si="18"/>
        <v>0</v>
      </c>
      <c r="AD260" s="21">
        <f t="shared" si="19"/>
        <v>1</v>
      </c>
      <c r="AE260" s="36" t="s">
        <v>31</v>
      </c>
      <c r="AF260" s="21">
        <f t="shared" si="20"/>
        <v>1</v>
      </c>
      <c r="AG260" s="21">
        <f t="shared" si="21"/>
        <v>0</v>
      </c>
      <c r="AH260" s="21">
        <f t="shared" si="22"/>
        <v>0</v>
      </c>
      <c r="AI260" s="21">
        <f t="shared" si="23"/>
        <v>0</v>
      </c>
      <c r="AJ260" s="36" t="s">
        <v>211</v>
      </c>
      <c r="AK260" s="21">
        <f t="shared" si="24"/>
        <v>0</v>
      </c>
      <c r="AL260" s="21">
        <f t="shared" si="25"/>
        <v>0</v>
      </c>
      <c r="AM260" s="21">
        <f t="shared" si="26"/>
        <v>0</v>
      </c>
      <c r="AN260" s="21">
        <f t="shared" si="27"/>
        <v>1</v>
      </c>
      <c r="AO260" s="27" t="s">
        <v>37</v>
      </c>
      <c r="AP260" s="21">
        <f t="shared" si="28"/>
        <v>1</v>
      </c>
      <c r="AQ260" s="21">
        <f t="shared" si="29"/>
        <v>0</v>
      </c>
      <c r="AR260" s="21">
        <f t="shared" si="30"/>
        <v>0</v>
      </c>
      <c r="AS260" s="21">
        <f t="shared" si="31"/>
        <v>0</v>
      </c>
      <c r="AT260" s="21">
        <f t="shared" si="32"/>
        <v>0</v>
      </c>
      <c r="AU260" s="21">
        <f t="shared" si="73"/>
        <v>0</v>
      </c>
      <c r="AV260" s="27" t="s">
        <v>130</v>
      </c>
      <c r="AW260" s="21">
        <f t="shared" si="33"/>
        <v>1</v>
      </c>
      <c r="AX260" s="21">
        <f t="shared" si="34"/>
        <v>0</v>
      </c>
      <c r="AY260" s="21">
        <f t="shared" si="35"/>
        <v>0</v>
      </c>
      <c r="AZ260" s="21">
        <f t="shared" si="36"/>
        <v>0</v>
      </c>
      <c r="BA260" s="36" t="s">
        <v>175</v>
      </c>
      <c r="BB260" s="21">
        <f t="shared" si="37"/>
        <v>0</v>
      </c>
      <c r="BC260" s="21">
        <f t="shared" si="38"/>
        <v>0</v>
      </c>
      <c r="BD260" s="21">
        <f t="shared" si="39"/>
        <v>0</v>
      </c>
      <c r="BE260" s="21">
        <f t="shared" si="40"/>
        <v>1</v>
      </c>
      <c r="BF260" s="27">
        <v>4.0</v>
      </c>
      <c r="BG260" s="21">
        <f t="shared" si="41"/>
        <v>0</v>
      </c>
      <c r="BH260" s="21">
        <f t="shared" si="42"/>
        <v>1</v>
      </c>
      <c r="BI260" s="21">
        <f t="shared" si="43"/>
        <v>0</v>
      </c>
      <c r="BJ260" s="36">
        <v>600.0</v>
      </c>
      <c r="BK260" s="21">
        <f t="shared" si="44"/>
        <v>1</v>
      </c>
      <c r="BL260" s="21">
        <f t="shared" si="45"/>
        <v>0</v>
      </c>
      <c r="BM260" s="21">
        <f t="shared" si="46"/>
        <v>0</v>
      </c>
      <c r="BN260" s="29" t="s">
        <v>156</v>
      </c>
      <c r="BO260" s="21">
        <f t="shared" si="47"/>
        <v>0</v>
      </c>
      <c r="BP260" s="21">
        <f t="shared" si="48"/>
        <v>0</v>
      </c>
      <c r="BQ260" s="21">
        <f t="shared" si="49"/>
        <v>0</v>
      </c>
      <c r="BR260" s="21">
        <f t="shared" si="50"/>
        <v>1</v>
      </c>
      <c r="BS260" s="21">
        <f t="shared" si="51"/>
        <v>0</v>
      </c>
      <c r="BT260" s="29">
        <v>0.0</v>
      </c>
      <c r="BU260" s="29">
        <v>1.0</v>
      </c>
      <c r="BV260" s="29">
        <v>0.0</v>
      </c>
      <c r="BW260" s="29">
        <v>0.0</v>
      </c>
      <c r="BX260" s="29">
        <v>0.0</v>
      </c>
      <c r="BY260" s="29">
        <v>0.0</v>
      </c>
      <c r="BZ260" s="29">
        <v>0.0</v>
      </c>
      <c r="CA260" s="29">
        <v>0.0</v>
      </c>
      <c r="CB260" s="29">
        <v>1.0</v>
      </c>
      <c r="CC260" s="27" t="s">
        <v>164</v>
      </c>
      <c r="CD260" s="21">
        <f t="shared" si="52"/>
        <v>0</v>
      </c>
      <c r="CE260" s="21">
        <f t="shared" si="53"/>
        <v>0</v>
      </c>
      <c r="CF260" s="21">
        <f t="shared" si="54"/>
        <v>1</v>
      </c>
      <c r="CG260" s="21">
        <f t="shared" si="55"/>
        <v>0</v>
      </c>
      <c r="CH260" s="21">
        <f t="shared" si="56"/>
        <v>0</v>
      </c>
      <c r="CI260" s="27" t="s">
        <v>134</v>
      </c>
      <c r="CJ260" s="21">
        <f t="shared" si="57"/>
        <v>0</v>
      </c>
      <c r="CK260" s="21">
        <f t="shared" si="58"/>
        <v>0</v>
      </c>
      <c r="CL260" s="21">
        <f t="shared" si="59"/>
        <v>0</v>
      </c>
      <c r="CM260" s="21">
        <f t="shared" si="60"/>
        <v>1</v>
      </c>
      <c r="CN260" s="36" t="s">
        <v>209</v>
      </c>
      <c r="CO260" s="21">
        <f t="shared" si="61"/>
        <v>0</v>
      </c>
      <c r="CP260" s="21">
        <f t="shared" si="62"/>
        <v>0</v>
      </c>
      <c r="CQ260" s="21">
        <f t="shared" si="63"/>
        <v>0</v>
      </c>
      <c r="CR260" s="21">
        <f t="shared" si="64"/>
        <v>0</v>
      </c>
      <c r="CS260" s="21">
        <f t="shared" si="65"/>
        <v>1</v>
      </c>
      <c r="CT260" s="36">
        <v>4.0</v>
      </c>
      <c r="CU260" s="29">
        <v>3.0</v>
      </c>
      <c r="CV260" s="27">
        <v>3.0</v>
      </c>
      <c r="CW260" s="27">
        <v>3.0</v>
      </c>
      <c r="CX260" s="16">
        <f t="shared" si="66"/>
        <v>13</v>
      </c>
      <c r="CY260" s="36">
        <v>4.0</v>
      </c>
      <c r="CZ260" s="41">
        <v>4.0</v>
      </c>
      <c r="DA260" s="41">
        <v>3.0</v>
      </c>
      <c r="DB260" s="41">
        <v>3.0</v>
      </c>
      <c r="DC260" s="36">
        <v>4.0</v>
      </c>
      <c r="DD260" s="16">
        <f t="shared" si="67"/>
        <v>18</v>
      </c>
      <c r="DE260" s="27">
        <v>1.0</v>
      </c>
      <c r="DF260" s="27">
        <v>2.0</v>
      </c>
      <c r="DG260" s="27">
        <v>2.0</v>
      </c>
      <c r="DH260" s="36">
        <v>5.0</v>
      </c>
      <c r="DI260" s="27">
        <v>3.0</v>
      </c>
      <c r="DJ260" s="27">
        <v>1.0</v>
      </c>
      <c r="DK260" s="16">
        <f t="shared" si="68"/>
        <v>14</v>
      </c>
      <c r="DL260" s="27">
        <v>4.0</v>
      </c>
      <c r="DM260" s="27">
        <v>4.0</v>
      </c>
      <c r="DN260" s="27">
        <v>4.0</v>
      </c>
      <c r="DO260" s="27">
        <v>4.0</v>
      </c>
      <c r="DP260" s="27">
        <v>3.0</v>
      </c>
      <c r="DQ260" s="16">
        <f t="shared" si="69"/>
        <v>19</v>
      </c>
      <c r="DR260" s="27">
        <v>3.0</v>
      </c>
      <c r="DS260" s="29">
        <v>4.0</v>
      </c>
      <c r="DT260" s="29">
        <v>4.0</v>
      </c>
      <c r="DU260" s="27">
        <v>2.0</v>
      </c>
      <c r="DV260" s="27">
        <v>4.0</v>
      </c>
      <c r="DW260" s="25">
        <f t="shared" si="70"/>
        <v>17</v>
      </c>
      <c r="DX260" s="27">
        <v>3.0</v>
      </c>
      <c r="DY260" s="27">
        <v>4.0</v>
      </c>
      <c r="DZ260" s="27">
        <v>4.0</v>
      </c>
      <c r="EA260" s="27">
        <v>4.0</v>
      </c>
      <c r="EB260" s="27">
        <v>4.0</v>
      </c>
      <c r="EC260" s="21">
        <f t="shared" si="89"/>
        <v>19</v>
      </c>
      <c r="ED260" s="16">
        <f t="shared" si="71"/>
        <v>100</v>
      </c>
    </row>
    <row r="261" ht="15.75" customHeight="1">
      <c r="A261" s="36" t="s">
        <v>125</v>
      </c>
      <c r="B261" s="16">
        <f t="shared" si="1"/>
        <v>1</v>
      </c>
      <c r="C261" s="17" t="s">
        <v>37</v>
      </c>
      <c r="D261" s="35">
        <v>50.0</v>
      </c>
      <c r="E261" s="16">
        <f t="shared" si="2"/>
        <v>0</v>
      </c>
      <c r="F261" s="16">
        <f t="shared" si="72"/>
        <v>0</v>
      </c>
      <c r="G261" s="16">
        <f t="shared" si="3"/>
        <v>1</v>
      </c>
      <c r="H261" s="16">
        <f t="shared" si="4"/>
        <v>0</v>
      </c>
      <c r="I261" s="35" t="s">
        <v>11</v>
      </c>
      <c r="J261" s="16">
        <f t="shared" si="5"/>
        <v>0</v>
      </c>
      <c r="K261" s="16">
        <f t="shared" si="6"/>
        <v>0</v>
      </c>
      <c r="L261" s="16">
        <f t="shared" si="7"/>
        <v>1</v>
      </c>
      <c r="M261" s="16">
        <f t="shared" si="8"/>
        <v>0</v>
      </c>
      <c r="N261" s="16">
        <f t="shared" si="9"/>
        <v>0</v>
      </c>
      <c r="O261" s="36">
        <v>20000.0</v>
      </c>
      <c r="P261" s="21">
        <f t="shared" si="10"/>
        <v>0</v>
      </c>
      <c r="Q261" s="21">
        <f t="shared" si="11"/>
        <v>1</v>
      </c>
      <c r="R261" s="21">
        <f t="shared" si="12"/>
        <v>0</v>
      </c>
      <c r="S261" s="21">
        <f t="shared" si="13"/>
        <v>0</v>
      </c>
      <c r="T261" s="37" t="s">
        <v>127</v>
      </c>
      <c r="U261" s="21">
        <f t="shared" si="14"/>
        <v>1</v>
      </c>
      <c r="V261" s="37">
        <v>0.0</v>
      </c>
      <c r="W261" s="37">
        <v>0.0</v>
      </c>
      <c r="X261" s="37">
        <v>0.0</v>
      </c>
      <c r="Y261" s="36" t="s">
        <v>25</v>
      </c>
      <c r="Z261" s="21">
        <f t="shared" si="15"/>
        <v>1</v>
      </c>
      <c r="AA261" s="21">
        <f t="shared" si="16"/>
        <v>0</v>
      </c>
      <c r="AB261" s="21">
        <f t="shared" si="17"/>
        <v>0</v>
      </c>
      <c r="AC261" s="21">
        <f t="shared" si="18"/>
        <v>0</v>
      </c>
      <c r="AD261" s="21">
        <f t="shared" si="19"/>
        <v>0</v>
      </c>
      <c r="AE261" s="36" t="s">
        <v>31</v>
      </c>
      <c r="AF261" s="21">
        <f t="shared" si="20"/>
        <v>1</v>
      </c>
      <c r="AG261" s="21">
        <f t="shared" si="21"/>
        <v>0</v>
      </c>
      <c r="AH261" s="21">
        <f t="shared" si="22"/>
        <v>0</v>
      </c>
      <c r="AI261" s="21">
        <f t="shared" si="23"/>
        <v>0</v>
      </c>
      <c r="AJ261" s="36" t="s">
        <v>31</v>
      </c>
      <c r="AK261" s="21">
        <f t="shared" si="24"/>
        <v>1</v>
      </c>
      <c r="AL261" s="21">
        <f t="shared" si="25"/>
        <v>0</v>
      </c>
      <c r="AM261" s="21">
        <f t="shared" si="26"/>
        <v>0</v>
      </c>
      <c r="AN261" s="21">
        <f t="shared" si="27"/>
        <v>0</v>
      </c>
      <c r="AO261" s="27" t="s">
        <v>40</v>
      </c>
      <c r="AP261" s="21">
        <f t="shared" si="28"/>
        <v>0</v>
      </c>
      <c r="AQ261" s="21">
        <f t="shared" si="29"/>
        <v>0</v>
      </c>
      <c r="AR261" s="21">
        <f t="shared" si="30"/>
        <v>0</v>
      </c>
      <c r="AS261" s="21">
        <f t="shared" si="31"/>
        <v>1</v>
      </c>
      <c r="AT261" s="21">
        <f t="shared" si="32"/>
        <v>0</v>
      </c>
      <c r="AU261" s="21">
        <f t="shared" si="73"/>
        <v>1</v>
      </c>
      <c r="AV261" s="27" t="s">
        <v>130</v>
      </c>
      <c r="AW261" s="21">
        <f t="shared" si="33"/>
        <v>1</v>
      </c>
      <c r="AX261" s="21">
        <f t="shared" si="34"/>
        <v>0</v>
      </c>
      <c r="AY261" s="21">
        <f t="shared" si="35"/>
        <v>0</v>
      </c>
      <c r="AZ261" s="21">
        <f t="shared" si="36"/>
        <v>0</v>
      </c>
      <c r="BA261" s="36" t="s">
        <v>175</v>
      </c>
      <c r="BB261" s="21">
        <f t="shared" si="37"/>
        <v>0</v>
      </c>
      <c r="BC261" s="21">
        <f t="shared" si="38"/>
        <v>0</v>
      </c>
      <c r="BD261" s="21">
        <f t="shared" si="39"/>
        <v>0</v>
      </c>
      <c r="BE261" s="21">
        <f t="shared" si="40"/>
        <v>1</v>
      </c>
      <c r="BF261" s="27">
        <v>3.0</v>
      </c>
      <c r="BG261" s="21">
        <f t="shared" si="41"/>
        <v>1</v>
      </c>
      <c r="BH261" s="21">
        <f t="shared" si="42"/>
        <v>0</v>
      </c>
      <c r="BI261" s="21">
        <f t="shared" si="43"/>
        <v>0</v>
      </c>
      <c r="BJ261" s="36">
        <v>800.0</v>
      </c>
      <c r="BK261" s="21">
        <f t="shared" si="44"/>
        <v>1</v>
      </c>
      <c r="BL261" s="21">
        <f t="shared" si="45"/>
        <v>0</v>
      </c>
      <c r="BM261" s="21">
        <f t="shared" si="46"/>
        <v>0</v>
      </c>
      <c r="BN261" s="27" t="s">
        <v>185</v>
      </c>
      <c r="BO261" s="21">
        <f t="shared" si="47"/>
        <v>0</v>
      </c>
      <c r="BP261" s="21">
        <f t="shared" si="48"/>
        <v>0</v>
      </c>
      <c r="BQ261" s="21">
        <f t="shared" si="49"/>
        <v>0</v>
      </c>
      <c r="BR261" s="21">
        <f t="shared" si="50"/>
        <v>0</v>
      </c>
      <c r="BS261" s="21">
        <f t="shared" si="51"/>
        <v>1</v>
      </c>
      <c r="BT261" s="29">
        <v>0.0</v>
      </c>
      <c r="BU261" s="29">
        <v>0.0</v>
      </c>
      <c r="BV261" s="29">
        <v>0.0</v>
      </c>
      <c r="BW261" s="29">
        <v>0.0</v>
      </c>
      <c r="BX261" s="29">
        <v>0.0</v>
      </c>
      <c r="BY261" s="29">
        <v>0.0</v>
      </c>
      <c r="BZ261" s="29">
        <v>0.0</v>
      </c>
      <c r="CA261" s="29">
        <v>0.0</v>
      </c>
      <c r="CB261" s="29">
        <v>1.0</v>
      </c>
      <c r="CC261" s="27" t="s">
        <v>164</v>
      </c>
      <c r="CD261" s="21">
        <f t="shared" si="52"/>
        <v>0</v>
      </c>
      <c r="CE261" s="21">
        <f t="shared" si="53"/>
        <v>0</v>
      </c>
      <c r="CF261" s="21">
        <f t="shared" si="54"/>
        <v>1</v>
      </c>
      <c r="CG261" s="21">
        <f t="shared" si="55"/>
        <v>0</v>
      </c>
      <c r="CH261" s="21">
        <f t="shared" si="56"/>
        <v>0</v>
      </c>
      <c r="CI261" s="36" t="s">
        <v>146</v>
      </c>
      <c r="CJ261" s="21">
        <f t="shared" si="57"/>
        <v>0</v>
      </c>
      <c r="CK261" s="21">
        <f t="shared" si="58"/>
        <v>0</v>
      </c>
      <c r="CL261" s="21">
        <f t="shared" si="59"/>
        <v>1</v>
      </c>
      <c r="CM261" s="21">
        <f t="shared" si="60"/>
        <v>0</v>
      </c>
      <c r="CN261" s="36" t="s">
        <v>178</v>
      </c>
      <c r="CO261" s="21">
        <f t="shared" si="61"/>
        <v>0</v>
      </c>
      <c r="CP261" s="21">
        <f t="shared" si="62"/>
        <v>0</v>
      </c>
      <c r="CQ261" s="21">
        <f t="shared" si="63"/>
        <v>0</v>
      </c>
      <c r="CR261" s="21">
        <f t="shared" si="64"/>
        <v>1</v>
      </c>
      <c r="CS261" s="21">
        <f t="shared" si="65"/>
        <v>0</v>
      </c>
      <c r="CT261" s="37">
        <v>3.0</v>
      </c>
      <c r="CU261" s="27">
        <v>4.0</v>
      </c>
      <c r="CV261" s="27">
        <v>2.0</v>
      </c>
      <c r="CW261" s="27">
        <v>3.0</v>
      </c>
      <c r="CX261" s="16">
        <f t="shared" si="66"/>
        <v>12</v>
      </c>
      <c r="CY261" s="37">
        <v>2.0</v>
      </c>
      <c r="CZ261" s="41">
        <v>4.0</v>
      </c>
      <c r="DA261" s="41">
        <v>2.0</v>
      </c>
      <c r="DB261" s="41">
        <v>3.0</v>
      </c>
      <c r="DC261" s="36">
        <v>3.0</v>
      </c>
      <c r="DD261" s="16">
        <f t="shared" si="67"/>
        <v>14</v>
      </c>
      <c r="DE261" s="27">
        <v>2.0</v>
      </c>
      <c r="DF261" s="27">
        <v>3.0</v>
      </c>
      <c r="DG261" s="27">
        <v>3.0</v>
      </c>
      <c r="DH261" s="36">
        <v>4.0</v>
      </c>
      <c r="DI261" s="27">
        <v>2.0</v>
      </c>
      <c r="DJ261" s="27">
        <v>1.0</v>
      </c>
      <c r="DK261" s="16">
        <f t="shared" si="68"/>
        <v>15</v>
      </c>
      <c r="DL261" s="27">
        <v>3.0</v>
      </c>
      <c r="DM261" s="27">
        <v>4.0</v>
      </c>
      <c r="DN261" s="27">
        <v>4.0</v>
      </c>
      <c r="DO261" s="27">
        <v>4.0</v>
      </c>
      <c r="DP261" s="27">
        <v>4.0</v>
      </c>
      <c r="DQ261" s="16">
        <f t="shared" si="69"/>
        <v>19</v>
      </c>
      <c r="DR261" s="27">
        <v>4.0</v>
      </c>
      <c r="DS261" s="29">
        <v>5.0</v>
      </c>
      <c r="DT261" s="27">
        <v>2.0</v>
      </c>
      <c r="DU261" s="27">
        <v>3.0</v>
      </c>
      <c r="DV261" s="27">
        <v>4.0</v>
      </c>
      <c r="DW261" s="25">
        <f t="shared" si="70"/>
        <v>18</v>
      </c>
      <c r="DX261" s="27">
        <v>3.0</v>
      </c>
      <c r="DY261" s="27">
        <v>3.0</v>
      </c>
      <c r="DZ261" s="27">
        <v>4.0</v>
      </c>
      <c r="EA261" s="27">
        <v>3.0</v>
      </c>
      <c r="EB261" s="27">
        <v>4.0</v>
      </c>
      <c r="EC261" s="21">
        <f t="shared" si="89"/>
        <v>17</v>
      </c>
      <c r="ED261" s="16">
        <f t="shared" si="71"/>
        <v>95</v>
      </c>
    </row>
    <row r="262" ht="15.75" customHeight="1">
      <c r="B262" s="16">
        <f t="shared" si="1"/>
        <v>0</v>
      </c>
      <c r="C262" s="25"/>
      <c r="D262" s="25"/>
      <c r="E262" s="16">
        <f t="shared" si="2"/>
        <v>1</v>
      </c>
      <c r="F262" s="16">
        <f t="shared" si="72"/>
        <v>0</v>
      </c>
      <c r="G262" s="16">
        <f t="shared" si="3"/>
        <v>0</v>
      </c>
      <c r="H262" s="16">
        <f t="shared" si="4"/>
        <v>0</v>
      </c>
      <c r="I262" s="16"/>
      <c r="J262" s="16">
        <f t="shared" si="5"/>
        <v>0</v>
      </c>
      <c r="K262" s="16">
        <f t="shared" si="6"/>
        <v>0</v>
      </c>
      <c r="L262" s="16">
        <f t="shared" si="7"/>
        <v>0</v>
      </c>
      <c r="M262" s="16">
        <f t="shared" si="8"/>
        <v>0</v>
      </c>
      <c r="N262" s="16">
        <f t="shared" si="9"/>
        <v>0</v>
      </c>
      <c r="O262" s="43"/>
      <c r="AS262" s="21">
        <f t="shared" si="31"/>
        <v>0</v>
      </c>
      <c r="AT262" s="21">
        <f t="shared" si="32"/>
        <v>0</v>
      </c>
      <c r="CY262" s="43"/>
      <c r="CZ262" s="43"/>
      <c r="DA262" s="43"/>
      <c r="DB262" s="43"/>
      <c r="DW262" s="44"/>
    </row>
    <row r="263" ht="15.75" customHeight="1">
      <c r="B263" s="16">
        <f t="shared" si="1"/>
        <v>0</v>
      </c>
      <c r="C263" s="25"/>
      <c r="D263" s="25"/>
      <c r="E263" s="16">
        <f t="shared" si="2"/>
        <v>1</v>
      </c>
      <c r="F263" s="16">
        <f t="shared" si="72"/>
        <v>0</v>
      </c>
      <c r="G263" s="16">
        <f t="shared" si="3"/>
        <v>0</v>
      </c>
      <c r="H263" s="16">
        <f t="shared" si="4"/>
        <v>0</v>
      </c>
      <c r="I263" s="16"/>
      <c r="J263" s="16">
        <f t="shared" si="5"/>
        <v>0</v>
      </c>
      <c r="K263" s="16">
        <f t="shared" si="6"/>
        <v>0</v>
      </c>
      <c r="L263" s="16">
        <f t="shared" si="7"/>
        <v>0</v>
      </c>
      <c r="M263" s="16">
        <f t="shared" si="8"/>
        <v>0</v>
      </c>
      <c r="N263" s="16">
        <f t="shared" si="9"/>
        <v>0</v>
      </c>
      <c r="O263" s="43"/>
      <c r="AS263" s="21">
        <f t="shared" si="31"/>
        <v>0</v>
      </c>
      <c r="AT263" s="21">
        <f t="shared" si="32"/>
        <v>0</v>
      </c>
      <c r="CW263" s="45"/>
      <c r="CY263" s="43"/>
      <c r="CZ263" s="43"/>
      <c r="DA263" s="43"/>
      <c r="DB263" s="43"/>
      <c r="DW263" s="44"/>
    </row>
    <row r="264" ht="15.75" customHeight="1">
      <c r="B264" s="16">
        <f t="shared" si="1"/>
        <v>0</v>
      </c>
      <c r="C264" s="25"/>
      <c r="D264" s="25"/>
      <c r="E264" s="16">
        <f t="shared" si="2"/>
        <v>1</v>
      </c>
      <c r="F264" s="16">
        <f t="shared" si="72"/>
        <v>0</v>
      </c>
      <c r="G264" s="16">
        <f t="shared" si="3"/>
        <v>0</v>
      </c>
      <c r="H264" s="16">
        <f t="shared" si="4"/>
        <v>0</v>
      </c>
      <c r="I264" s="16"/>
      <c r="J264" s="16">
        <f t="shared" si="5"/>
        <v>0</v>
      </c>
      <c r="K264" s="16">
        <f t="shared" si="6"/>
        <v>0</v>
      </c>
      <c r="L264" s="16">
        <f t="shared" si="7"/>
        <v>0</v>
      </c>
      <c r="M264" s="16">
        <f t="shared" si="8"/>
        <v>0</v>
      </c>
      <c r="N264" s="16">
        <f t="shared" si="9"/>
        <v>0</v>
      </c>
      <c r="O264" s="43"/>
      <c r="AS264" s="21">
        <f t="shared" si="31"/>
        <v>0</v>
      </c>
      <c r="AT264" s="21">
        <f t="shared" si="32"/>
        <v>0</v>
      </c>
      <c r="CY264" s="43"/>
      <c r="CZ264" s="43"/>
      <c r="DA264" s="43"/>
      <c r="DB264" s="43"/>
      <c r="DW264" s="44"/>
    </row>
    <row r="265" ht="15.75" customHeight="1">
      <c r="B265" s="16">
        <f t="shared" si="1"/>
        <v>0</v>
      </c>
      <c r="C265" s="25"/>
      <c r="D265" s="25"/>
      <c r="E265" s="16">
        <f t="shared" si="2"/>
        <v>1</v>
      </c>
      <c r="F265" s="16">
        <f t="shared" si="72"/>
        <v>0</v>
      </c>
      <c r="G265" s="16">
        <f t="shared" si="3"/>
        <v>0</v>
      </c>
      <c r="H265" s="16">
        <f t="shared" si="4"/>
        <v>0</v>
      </c>
      <c r="I265" s="16"/>
      <c r="J265" s="16">
        <f t="shared" si="5"/>
        <v>0</v>
      </c>
      <c r="K265" s="16">
        <f t="shared" si="6"/>
        <v>0</v>
      </c>
      <c r="L265" s="16">
        <f t="shared" si="7"/>
        <v>0</v>
      </c>
      <c r="M265" s="16">
        <f t="shared" si="8"/>
        <v>0</v>
      </c>
      <c r="N265" s="16">
        <f t="shared" si="9"/>
        <v>0</v>
      </c>
      <c r="O265" s="43"/>
      <c r="AS265" s="21">
        <f t="shared" si="31"/>
        <v>0</v>
      </c>
      <c r="AT265" s="21">
        <f t="shared" si="32"/>
        <v>0</v>
      </c>
      <c r="CY265" s="43"/>
      <c r="CZ265" s="43"/>
      <c r="DA265" s="43"/>
      <c r="DB265" s="43"/>
      <c r="DW265" s="44"/>
    </row>
    <row r="266" ht="15.75" customHeight="1">
      <c r="B266" s="16">
        <f t="shared" si="1"/>
        <v>0</v>
      </c>
      <c r="C266" s="25"/>
      <c r="D266" s="25"/>
      <c r="E266" s="16">
        <f t="shared" si="2"/>
        <v>1</v>
      </c>
      <c r="F266" s="16">
        <f t="shared" si="72"/>
        <v>0</v>
      </c>
      <c r="G266" s="16">
        <f t="shared" si="3"/>
        <v>0</v>
      </c>
      <c r="H266" s="16">
        <f t="shared" si="4"/>
        <v>0</v>
      </c>
      <c r="I266" s="16"/>
      <c r="J266" s="16">
        <f t="shared" si="5"/>
        <v>0</v>
      </c>
      <c r="K266" s="16">
        <f t="shared" si="6"/>
        <v>0</v>
      </c>
      <c r="L266" s="16">
        <f t="shared" si="7"/>
        <v>0</v>
      </c>
      <c r="M266" s="16">
        <f t="shared" si="8"/>
        <v>0</v>
      </c>
      <c r="N266" s="16">
        <f t="shared" si="9"/>
        <v>0</v>
      </c>
      <c r="O266" s="43"/>
      <c r="AS266" s="21">
        <f t="shared" si="31"/>
        <v>0</v>
      </c>
      <c r="AT266" s="21">
        <f t="shared" si="32"/>
        <v>0</v>
      </c>
      <c r="CY266" s="43"/>
      <c r="CZ266" s="43"/>
      <c r="DA266" s="43"/>
      <c r="DB266" s="43"/>
      <c r="DW266" s="44"/>
    </row>
    <row r="267" ht="15.75" customHeight="1">
      <c r="B267" s="16">
        <f t="shared" si="1"/>
        <v>0</v>
      </c>
      <c r="C267" s="25"/>
      <c r="D267" s="25"/>
      <c r="E267" s="16">
        <f t="shared" si="2"/>
        <v>1</v>
      </c>
      <c r="F267" s="16">
        <f t="shared" si="72"/>
        <v>0</v>
      </c>
      <c r="G267" s="16">
        <f t="shared" si="3"/>
        <v>0</v>
      </c>
      <c r="H267" s="16">
        <f t="shared" si="4"/>
        <v>0</v>
      </c>
      <c r="I267" s="16"/>
      <c r="J267" s="16">
        <f t="shared" si="5"/>
        <v>0</v>
      </c>
      <c r="K267" s="16">
        <f t="shared" si="6"/>
        <v>0</v>
      </c>
      <c r="L267" s="16">
        <f t="shared" si="7"/>
        <v>0</v>
      </c>
      <c r="M267" s="16">
        <f t="shared" si="8"/>
        <v>0</v>
      </c>
      <c r="N267" s="16">
        <f t="shared" si="9"/>
        <v>0</v>
      </c>
      <c r="O267" s="43"/>
      <c r="AS267" s="21">
        <f t="shared" si="31"/>
        <v>0</v>
      </c>
      <c r="AT267" s="21">
        <f t="shared" si="32"/>
        <v>0</v>
      </c>
      <c r="CY267" s="43"/>
      <c r="CZ267" s="43"/>
      <c r="DA267" s="43"/>
      <c r="DB267" s="43"/>
      <c r="DW267" s="44"/>
    </row>
    <row r="268" ht="15.75" customHeight="1">
      <c r="B268" s="16">
        <f t="shared" si="1"/>
        <v>0</v>
      </c>
      <c r="C268" s="25"/>
      <c r="D268" s="25"/>
      <c r="E268" s="16">
        <f t="shared" si="2"/>
        <v>1</v>
      </c>
      <c r="F268" s="16">
        <f t="shared" si="72"/>
        <v>0</v>
      </c>
      <c r="G268" s="16">
        <f t="shared" si="3"/>
        <v>0</v>
      </c>
      <c r="H268" s="16">
        <f t="shared" si="4"/>
        <v>0</v>
      </c>
      <c r="I268" s="16"/>
      <c r="J268" s="16">
        <f t="shared" si="5"/>
        <v>0</v>
      </c>
      <c r="K268" s="16">
        <f t="shared" si="6"/>
        <v>0</v>
      </c>
      <c r="L268" s="16">
        <f t="shared" si="7"/>
        <v>0</v>
      </c>
      <c r="M268" s="16">
        <f t="shared" si="8"/>
        <v>0</v>
      </c>
      <c r="N268" s="16">
        <f t="shared" si="9"/>
        <v>0</v>
      </c>
      <c r="O268" s="43"/>
      <c r="AS268" s="21">
        <f t="shared" si="31"/>
        <v>0</v>
      </c>
      <c r="AT268" s="21">
        <f t="shared" si="32"/>
        <v>0</v>
      </c>
      <c r="CY268" s="43"/>
      <c r="CZ268" s="43"/>
      <c r="DA268" s="43"/>
      <c r="DB268" s="43"/>
      <c r="DW268" s="44"/>
    </row>
    <row r="269" ht="15.75" customHeight="1">
      <c r="B269" s="16">
        <f t="shared" si="1"/>
        <v>0</v>
      </c>
      <c r="C269" s="25"/>
      <c r="D269" s="25"/>
      <c r="E269" s="16">
        <f t="shared" si="2"/>
        <v>1</v>
      </c>
      <c r="F269" s="16">
        <f t="shared" si="72"/>
        <v>0</v>
      </c>
      <c r="G269" s="16">
        <f t="shared" si="3"/>
        <v>0</v>
      </c>
      <c r="H269" s="16">
        <f t="shared" si="4"/>
        <v>0</v>
      </c>
      <c r="I269" s="16"/>
      <c r="J269" s="16">
        <f t="shared" si="5"/>
        <v>0</v>
      </c>
      <c r="K269" s="16">
        <f t="shared" si="6"/>
        <v>0</v>
      </c>
      <c r="L269" s="16">
        <f t="shared" si="7"/>
        <v>0</v>
      </c>
      <c r="M269" s="16">
        <f t="shared" si="8"/>
        <v>0</v>
      </c>
      <c r="N269" s="16">
        <f t="shared" si="9"/>
        <v>0</v>
      </c>
      <c r="O269" s="43"/>
      <c r="AS269" s="21">
        <f t="shared" si="31"/>
        <v>0</v>
      </c>
      <c r="AT269" s="21">
        <f t="shared" si="32"/>
        <v>0</v>
      </c>
      <c r="CY269" s="43"/>
      <c r="CZ269" s="43"/>
      <c r="DA269" s="43"/>
      <c r="DB269" s="43"/>
      <c r="DW269" s="44"/>
    </row>
    <row r="270" ht="15.75" customHeight="1">
      <c r="B270" s="16">
        <f t="shared" si="1"/>
        <v>0</v>
      </c>
      <c r="C270" s="25"/>
      <c r="D270" s="25"/>
      <c r="E270" s="16">
        <f t="shared" si="2"/>
        <v>1</v>
      </c>
      <c r="F270" s="16">
        <f t="shared" si="72"/>
        <v>0</v>
      </c>
      <c r="G270" s="16">
        <f t="shared" si="3"/>
        <v>0</v>
      </c>
      <c r="H270" s="16">
        <f t="shared" si="4"/>
        <v>0</v>
      </c>
      <c r="I270" s="16"/>
      <c r="J270" s="16">
        <f t="shared" si="5"/>
        <v>0</v>
      </c>
      <c r="K270" s="16">
        <f t="shared" si="6"/>
        <v>0</v>
      </c>
      <c r="L270" s="16">
        <f t="shared" si="7"/>
        <v>0</v>
      </c>
      <c r="M270" s="16">
        <f t="shared" si="8"/>
        <v>0</v>
      </c>
      <c r="N270" s="16">
        <f t="shared" si="9"/>
        <v>0</v>
      </c>
      <c r="O270" s="43"/>
      <c r="AS270" s="21">
        <f t="shared" si="31"/>
        <v>0</v>
      </c>
      <c r="AT270" s="21">
        <f t="shared" si="32"/>
        <v>0</v>
      </c>
      <c r="CY270" s="43"/>
      <c r="CZ270" s="43"/>
      <c r="DA270" s="43"/>
      <c r="DB270" s="43"/>
      <c r="DW270" s="44"/>
    </row>
    <row r="271" ht="15.75" customHeight="1">
      <c r="B271" s="16">
        <f t="shared" si="1"/>
        <v>0</v>
      </c>
      <c r="C271" s="25"/>
      <c r="D271" s="25"/>
      <c r="E271" s="16">
        <f t="shared" si="2"/>
        <v>1</v>
      </c>
      <c r="F271" s="16">
        <f t="shared" si="72"/>
        <v>0</v>
      </c>
      <c r="G271" s="16">
        <f t="shared" si="3"/>
        <v>0</v>
      </c>
      <c r="H271" s="16">
        <f t="shared" si="4"/>
        <v>0</v>
      </c>
      <c r="I271" s="16"/>
      <c r="J271" s="16">
        <f t="shared" si="5"/>
        <v>0</v>
      </c>
      <c r="K271" s="16">
        <f t="shared" si="6"/>
        <v>0</v>
      </c>
      <c r="L271" s="16">
        <f t="shared" si="7"/>
        <v>0</v>
      </c>
      <c r="M271" s="16">
        <f t="shared" si="8"/>
        <v>0</v>
      </c>
      <c r="N271" s="16">
        <f t="shared" si="9"/>
        <v>0</v>
      </c>
      <c r="O271" s="43"/>
      <c r="AS271" s="21">
        <f t="shared" si="31"/>
        <v>0</v>
      </c>
      <c r="AT271" s="21">
        <f t="shared" si="32"/>
        <v>0</v>
      </c>
      <c r="CY271" s="43"/>
      <c r="CZ271" s="43"/>
      <c r="DA271" s="43"/>
      <c r="DB271" s="43"/>
      <c r="DW271" s="44"/>
    </row>
    <row r="272" ht="15.75" customHeight="1">
      <c r="B272" s="16">
        <f t="shared" si="1"/>
        <v>0</v>
      </c>
      <c r="C272" s="25"/>
      <c r="D272" s="25"/>
      <c r="E272" s="16">
        <f t="shared" si="2"/>
        <v>1</v>
      </c>
      <c r="F272" s="16">
        <f t="shared" si="72"/>
        <v>0</v>
      </c>
      <c r="G272" s="16">
        <f t="shared" si="3"/>
        <v>0</v>
      </c>
      <c r="H272" s="16">
        <f t="shared" si="4"/>
        <v>0</v>
      </c>
      <c r="I272" s="16"/>
      <c r="J272" s="16">
        <f t="shared" si="5"/>
        <v>0</v>
      </c>
      <c r="K272" s="16">
        <f t="shared" si="6"/>
        <v>0</v>
      </c>
      <c r="L272" s="16">
        <f t="shared" si="7"/>
        <v>0</v>
      </c>
      <c r="M272" s="16">
        <f t="shared" si="8"/>
        <v>0</v>
      </c>
      <c r="N272" s="16">
        <f t="shared" si="9"/>
        <v>0</v>
      </c>
      <c r="O272" s="43"/>
      <c r="AS272" s="21">
        <f t="shared" si="31"/>
        <v>0</v>
      </c>
      <c r="AT272" s="21">
        <f t="shared" si="32"/>
        <v>0</v>
      </c>
      <c r="CY272" s="43"/>
      <c r="CZ272" s="43"/>
      <c r="DA272" s="43"/>
      <c r="DB272" s="43"/>
      <c r="DW272" s="44"/>
    </row>
    <row r="273" ht="15.75" customHeight="1">
      <c r="B273" s="16">
        <f t="shared" si="1"/>
        <v>0</v>
      </c>
      <c r="C273" s="25"/>
      <c r="D273" s="25"/>
      <c r="E273" s="16">
        <f t="shared" si="2"/>
        <v>1</v>
      </c>
      <c r="F273" s="16">
        <f t="shared" si="72"/>
        <v>0</v>
      </c>
      <c r="G273" s="16">
        <f t="shared" si="3"/>
        <v>0</v>
      </c>
      <c r="H273" s="16">
        <f t="shared" si="4"/>
        <v>0</v>
      </c>
      <c r="I273" s="16"/>
      <c r="J273" s="16">
        <f t="shared" si="5"/>
        <v>0</v>
      </c>
      <c r="K273" s="16">
        <f t="shared" si="6"/>
        <v>0</v>
      </c>
      <c r="L273" s="16">
        <f t="shared" si="7"/>
        <v>0</v>
      </c>
      <c r="M273" s="16">
        <f t="shared" si="8"/>
        <v>0</v>
      </c>
      <c r="N273" s="16">
        <f t="shared" si="9"/>
        <v>0</v>
      </c>
      <c r="O273" s="43"/>
      <c r="AS273" s="21">
        <f t="shared" si="31"/>
        <v>0</v>
      </c>
      <c r="AT273" s="21">
        <f t="shared" si="32"/>
        <v>0</v>
      </c>
      <c r="CY273" s="43"/>
      <c r="CZ273" s="43"/>
      <c r="DA273" s="43"/>
      <c r="DB273" s="43"/>
      <c r="DW273" s="44"/>
    </row>
    <row r="274" ht="15.75" customHeight="1">
      <c r="B274" s="16">
        <f t="shared" si="1"/>
        <v>0</v>
      </c>
      <c r="C274" s="25"/>
      <c r="D274" s="25"/>
      <c r="E274" s="16">
        <f t="shared" si="2"/>
        <v>1</v>
      </c>
      <c r="F274" s="16">
        <f t="shared" si="72"/>
        <v>0</v>
      </c>
      <c r="G274" s="16">
        <f t="shared" si="3"/>
        <v>0</v>
      </c>
      <c r="H274" s="16">
        <f t="shared" si="4"/>
        <v>0</v>
      </c>
      <c r="I274" s="16"/>
      <c r="J274" s="16">
        <f t="shared" si="5"/>
        <v>0</v>
      </c>
      <c r="K274" s="16">
        <f t="shared" si="6"/>
        <v>0</v>
      </c>
      <c r="L274" s="16">
        <f t="shared" si="7"/>
        <v>0</v>
      </c>
      <c r="M274" s="16">
        <f t="shared" si="8"/>
        <v>0</v>
      </c>
      <c r="N274" s="16">
        <f t="shared" si="9"/>
        <v>0</v>
      </c>
      <c r="O274" s="43"/>
      <c r="AS274" s="21">
        <f t="shared" si="31"/>
        <v>0</v>
      </c>
      <c r="AT274" s="21">
        <f t="shared" si="32"/>
        <v>0</v>
      </c>
      <c r="CY274" s="43"/>
      <c r="CZ274" s="43"/>
      <c r="DA274" s="43"/>
      <c r="DB274" s="43"/>
      <c r="DW274" s="44"/>
    </row>
    <row r="275" ht="15.75" customHeight="1">
      <c r="B275" s="16">
        <f t="shared" si="1"/>
        <v>0</v>
      </c>
      <c r="C275" s="25"/>
      <c r="D275" s="25"/>
      <c r="E275" s="16">
        <f t="shared" si="2"/>
        <v>1</v>
      </c>
      <c r="F275" s="16">
        <f t="shared" si="72"/>
        <v>0</v>
      </c>
      <c r="G275" s="16">
        <f t="shared" si="3"/>
        <v>0</v>
      </c>
      <c r="H275" s="16">
        <f t="shared" si="4"/>
        <v>0</v>
      </c>
      <c r="I275" s="16"/>
      <c r="J275" s="16">
        <f t="shared" si="5"/>
        <v>0</v>
      </c>
      <c r="K275" s="16">
        <f t="shared" si="6"/>
        <v>0</v>
      </c>
      <c r="L275" s="16">
        <f t="shared" si="7"/>
        <v>0</v>
      </c>
      <c r="M275" s="16">
        <f t="shared" si="8"/>
        <v>0</v>
      </c>
      <c r="N275" s="16">
        <f t="shared" si="9"/>
        <v>0</v>
      </c>
      <c r="O275" s="43"/>
      <c r="AS275" s="21">
        <f t="shared" si="31"/>
        <v>0</v>
      </c>
      <c r="AT275" s="21">
        <f t="shared" si="32"/>
        <v>0</v>
      </c>
      <c r="CY275" s="43"/>
      <c r="CZ275" s="43"/>
      <c r="DA275" s="43"/>
      <c r="DB275" s="43"/>
      <c r="DW275" s="44"/>
    </row>
    <row r="276" ht="15.75" customHeight="1">
      <c r="B276" s="16">
        <f t="shared" si="1"/>
        <v>0</v>
      </c>
      <c r="C276" s="25"/>
      <c r="D276" s="25"/>
      <c r="E276" s="16">
        <f t="shared" si="2"/>
        <v>1</v>
      </c>
      <c r="F276" s="16">
        <f t="shared" si="72"/>
        <v>0</v>
      </c>
      <c r="G276" s="16">
        <f t="shared" si="3"/>
        <v>0</v>
      </c>
      <c r="H276" s="16">
        <f t="shared" si="4"/>
        <v>0</v>
      </c>
      <c r="I276" s="16"/>
      <c r="J276" s="16">
        <f t="shared" si="5"/>
        <v>0</v>
      </c>
      <c r="K276" s="16">
        <f t="shared" si="6"/>
        <v>0</v>
      </c>
      <c r="L276" s="16">
        <f t="shared" si="7"/>
        <v>0</v>
      </c>
      <c r="M276" s="16">
        <f t="shared" si="8"/>
        <v>0</v>
      </c>
      <c r="N276" s="16">
        <f t="shared" si="9"/>
        <v>0</v>
      </c>
      <c r="O276" s="43"/>
      <c r="AS276" s="21">
        <f t="shared" si="31"/>
        <v>0</v>
      </c>
      <c r="AT276" s="21">
        <f t="shared" si="32"/>
        <v>0</v>
      </c>
      <c r="CY276" s="43"/>
      <c r="CZ276" s="43"/>
      <c r="DA276" s="43"/>
      <c r="DB276" s="43"/>
      <c r="DW276" s="44"/>
    </row>
    <row r="277" ht="15.75" customHeight="1">
      <c r="B277" s="16">
        <f t="shared" si="1"/>
        <v>0</v>
      </c>
      <c r="C277" s="25"/>
      <c r="D277" s="25"/>
      <c r="E277" s="16">
        <f t="shared" si="2"/>
        <v>1</v>
      </c>
      <c r="F277" s="16">
        <f t="shared" si="72"/>
        <v>0</v>
      </c>
      <c r="G277" s="16">
        <f t="shared" si="3"/>
        <v>0</v>
      </c>
      <c r="H277" s="16">
        <f t="shared" si="4"/>
        <v>0</v>
      </c>
      <c r="I277" s="16"/>
      <c r="J277" s="16">
        <f t="shared" si="5"/>
        <v>0</v>
      </c>
      <c r="K277" s="16">
        <f t="shared" si="6"/>
        <v>0</v>
      </c>
      <c r="L277" s="16">
        <f t="shared" si="7"/>
        <v>0</v>
      </c>
      <c r="M277" s="16">
        <f t="shared" si="8"/>
        <v>0</v>
      </c>
      <c r="N277" s="16">
        <f t="shared" si="9"/>
        <v>0</v>
      </c>
      <c r="O277" s="43"/>
      <c r="AS277" s="21">
        <f t="shared" si="31"/>
        <v>0</v>
      </c>
      <c r="AT277" s="21">
        <f t="shared" si="32"/>
        <v>0</v>
      </c>
      <c r="CY277" s="43"/>
      <c r="CZ277" s="43"/>
      <c r="DA277" s="43"/>
      <c r="DB277" s="43"/>
      <c r="DW277" s="44"/>
    </row>
    <row r="278" ht="15.75" customHeight="1">
      <c r="B278" s="16">
        <f t="shared" si="1"/>
        <v>0</v>
      </c>
      <c r="C278" s="25"/>
      <c r="D278" s="25"/>
      <c r="E278" s="16">
        <f t="shared" si="2"/>
        <v>1</v>
      </c>
      <c r="F278" s="16">
        <f t="shared" si="72"/>
        <v>0</v>
      </c>
      <c r="G278" s="16">
        <f t="shared" si="3"/>
        <v>0</v>
      </c>
      <c r="H278" s="16">
        <f t="shared" si="4"/>
        <v>0</v>
      </c>
      <c r="I278" s="16"/>
      <c r="J278" s="16">
        <f t="shared" si="5"/>
        <v>0</v>
      </c>
      <c r="K278" s="16">
        <f t="shared" si="6"/>
        <v>0</v>
      </c>
      <c r="L278" s="16">
        <f t="shared" si="7"/>
        <v>0</v>
      </c>
      <c r="M278" s="16">
        <f t="shared" si="8"/>
        <v>0</v>
      </c>
      <c r="N278" s="16">
        <f t="shared" si="9"/>
        <v>0</v>
      </c>
      <c r="O278" s="43"/>
      <c r="AS278" s="21">
        <f t="shared" si="31"/>
        <v>0</v>
      </c>
      <c r="AT278" s="21">
        <f t="shared" si="32"/>
        <v>0</v>
      </c>
      <c r="CY278" s="43"/>
      <c r="CZ278" s="43"/>
      <c r="DA278" s="43"/>
      <c r="DB278" s="43"/>
      <c r="DW278" s="44"/>
    </row>
    <row r="279" ht="15.75" customHeight="1">
      <c r="B279" s="16">
        <f t="shared" si="1"/>
        <v>0</v>
      </c>
      <c r="C279" s="25"/>
      <c r="D279" s="25"/>
      <c r="E279" s="16">
        <f t="shared" si="2"/>
        <v>1</v>
      </c>
      <c r="F279" s="16">
        <f t="shared" si="72"/>
        <v>0</v>
      </c>
      <c r="G279" s="16">
        <f t="shared" si="3"/>
        <v>0</v>
      </c>
      <c r="H279" s="16">
        <f t="shared" si="4"/>
        <v>0</v>
      </c>
      <c r="I279" s="16"/>
      <c r="J279" s="16">
        <f t="shared" si="5"/>
        <v>0</v>
      </c>
      <c r="K279" s="16">
        <f t="shared" si="6"/>
        <v>0</v>
      </c>
      <c r="L279" s="16">
        <f t="shared" si="7"/>
        <v>0</v>
      </c>
      <c r="M279" s="16">
        <f t="shared" si="8"/>
        <v>0</v>
      </c>
      <c r="N279" s="16">
        <f t="shared" si="9"/>
        <v>0</v>
      </c>
      <c r="O279" s="43"/>
      <c r="AS279" s="21">
        <f t="shared" si="31"/>
        <v>0</v>
      </c>
      <c r="AT279" s="21">
        <f t="shared" si="32"/>
        <v>0</v>
      </c>
      <c r="CY279" s="43"/>
      <c r="CZ279" s="43"/>
      <c r="DA279" s="43"/>
      <c r="DB279" s="43"/>
      <c r="DW279" s="44"/>
    </row>
    <row r="280" ht="15.75" customHeight="1">
      <c r="B280" s="16">
        <f t="shared" si="1"/>
        <v>0</v>
      </c>
      <c r="C280" s="25"/>
      <c r="D280" s="25"/>
      <c r="E280" s="16">
        <f t="shared" si="2"/>
        <v>1</v>
      </c>
      <c r="F280" s="16">
        <f t="shared" si="72"/>
        <v>0</v>
      </c>
      <c r="G280" s="16">
        <f t="shared" si="3"/>
        <v>0</v>
      </c>
      <c r="H280" s="16">
        <f t="shared" si="4"/>
        <v>0</v>
      </c>
      <c r="I280" s="16"/>
      <c r="J280" s="16">
        <f t="shared" si="5"/>
        <v>0</v>
      </c>
      <c r="K280" s="16">
        <f t="shared" si="6"/>
        <v>0</v>
      </c>
      <c r="L280" s="16">
        <f t="shared" si="7"/>
        <v>0</v>
      </c>
      <c r="M280" s="16">
        <f t="shared" si="8"/>
        <v>0</v>
      </c>
      <c r="N280" s="16">
        <f t="shared" si="9"/>
        <v>0</v>
      </c>
      <c r="O280" s="43"/>
      <c r="AS280" s="21">
        <f t="shared" si="31"/>
        <v>0</v>
      </c>
      <c r="AT280" s="21">
        <f t="shared" si="32"/>
        <v>0</v>
      </c>
      <c r="CY280" s="43"/>
      <c r="CZ280" s="43"/>
      <c r="DA280" s="43"/>
      <c r="DB280" s="43"/>
      <c r="DW280" s="44"/>
    </row>
    <row r="281" ht="15.75" customHeight="1">
      <c r="B281" s="16">
        <f t="shared" si="1"/>
        <v>0</v>
      </c>
      <c r="C281" s="25"/>
      <c r="D281" s="25"/>
      <c r="E281" s="16">
        <f t="shared" si="2"/>
        <v>1</v>
      </c>
      <c r="F281" s="16">
        <f t="shared" si="72"/>
        <v>0</v>
      </c>
      <c r="G281" s="16">
        <f t="shared" si="3"/>
        <v>0</v>
      </c>
      <c r="H281" s="16">
        <f t="shared" si="4"/>
        <v>0</v>
      </c>
      <c r="I281" s="16"/>
      <c r="J281" s="16">
        <f t="shared" si="5"/>
        <v>0</v>
      </c>
      <c r="K281" s="16">
        <f t="shared" si="6"/>
        <v>0</v>
      </c>
      <c r="L281" s="16">
        <f t="shared" si="7"/>
        <v>0</v>
      </c>
      <c r="M281" s="16">
        <f t="shared" si="8"/>
        <v>0</v>
      </c>
      <c r="N281" s="16">
        <f t="shared" si="9"/>
        <v>0</v>
      </c>
      <c r="O281" s="43"/>
      <c r="AS281" s="21">
        <f t="shared" si="31"/>
        <v>0</v>
      </c>
      <c r="AT281" s="21">
        <f t="shared" si="32"/>
        <v>0</v>
      </c>
      <c r="CY281" s="43"/>
      <c r="CZ281" s="43"/>
      <c r="DA281" s="43"/>
      <c r="DB281" s="43"/>
      <c r="DW281" s="44"/>
    </row>
    <row r="282" ht="15.75" customHeight="1">
      <c r="B282" s="16">
        <f t="shared" si="1"/>
        <v>0</v>
      </c>
      <c r="C282" s="25"/>
      <c r="D282" s="25"/>
      <c r="E282" s="16">
        <f t="shared" si="2"/>
        <v>1</v>
      </c>
      <c r="F282" s="16">
        <f t="shared" si="72"/>
        <v>0</v>
      </c>
      <c r="G282" s="16">
        <f t="shared" si="3"/>
        <v>0</v>
      </c>
      <c r="H282" s="16">
        <f t="shared" si="4"/>
        <v>0</v>
      </c>
      <c r="I282" s="16"/>
      <c r="J282" s="16">
        <f t="shared" si="5"/>
        <v>0</v>
      </c>
      <c r="K282" s="16">
        <f t="shared" si="6"/>
        <v>0</v>
      </c>
      <c r="L282" s="16">
        <f t="shared" si="7"/>
        <v>0</v>
      </c>
      <c r="M282" s="16">
        <f t="shared" si="8"/>
        <v>0</v>
      </c>
      <c r="N282" s="16">
        <f t="shared" si="9"/>
        <v>0</v>
      </c>
      <c r="O282" s="43"/>
      <c r="AS282" s="21">
        <f t="shared" si="31"/>
        <v>0</v>
      </c>
      <c r="AT282" s="21">
        <f t="shared" si="32"/>
        <v>0</v>
      </c>
      <c r="CY282" s="43"/>
      <c r="CZ282" s="43"/>
      <c r="DA282" s="43"/>
      <c r="DB282" s="43"/>
      <c r="DW282" s="44"/>
    </row>
    <row r="283" ht="15.75" customHeight="1">
      <c r="B283" s="16">
        <f t="shared" si="1"/>
        <v>0</v>
      </c>
      <c r="C283" s="25"/>
      <c r="D283" s="25"/>
      <c r="E283" s="16">
        <f t="shared" si="2"/>
        <v>1</v>
      </c>
      <c r="F283" s="16">
        <f t="shared" si="72"/>
        <v>0</v>
      </c>
      <c r="G283" s="16">
        <f t="shared" si="3"/>
        <v>0</v>
      </c>
      <c r="H283" s="16">
        <f t="shared" si="4"/>
        <v>0</v>
      </c>
      <c r="I283" s="16"/>
      <c r="J283" s="16">
        <f t="shared" si="5"/>
        <v>0</v>
      </c>
      <c r="K283" s="16">
        <f t="shared" si="6"/>
        <v>0</v>
      </c>
      <c r="L283" s="16">
        <f t="shared" si="7"/>
        <v>0</v>
      </c>
      <c r="M283" s="16">
        <f t="shared" si="8"/>
        <v>0</v>
      </c>
      <c r="N283" s="16">
        <f t="shared" si="9"/>
        <v>0</v>
      </c>
      <c r="O283" s="43"/>
      <c r="AS283" s="21">
        <f t="shared" si="31"/>
        <v>0</v>
      </c>
      <c r="AT283" s="21">
        <f t="shared" si="32"/>
        <v>0</v>
      </c>
      <c r="CY283" s="43"/>
      <c r="CZ283" s="43"/>
      <c r="DA283" s="43"/>
      <c r="DB283" s="43"/>
      <c r="DW283" s="44"/>
    </row>
    <row r="284" ht="15.75" customHeight="1">
      <c r="B284" s="16">
        <f t="shared" si="1"/>
        <v>0</v>
      </c>
      <c r="C284" s="25"/>
      <c r="D284" s="25"/>
      <c r="E284" s="16">
        <f t="shared" si="2"/>
        <v>1</v>
      </c>
      <c r="F284" s="16">
        <f t="shared" si="72"/>
        <v>0</v>
      </c>
      <c r="G284" s="16">
        <f t="shared" si="3"/>
        <v>0</v>
      </c>
      <c r="H284" s="16">
        <f t="shared" si="4"/>
        <v>0</v>
      </c>
      <c r="I284" s="16"/>
      <c r="J284" s="16">
        <f t="shared" si="5"/>
        <v>0</v>
      </c>
      <c r="K284" s="16">
        <f t="shared" si="6"/>
        <v>0</v>
      </c>
      <c r="L284" s="16">
        <f t="shared" si="7"/>
        <v>0</v>
      </c>
      <c r="M284" s="16">
        <f t="shared" si="8"/>
        <v>0</v>
      </c>
      <c r="N284" s="16">
        <f t="shared" si="9"/>
        <v>0</v>
      </c>
      <c r="O284" s="43"/>
      <c r="AS284" s="21">
        <f t="shared" si="31"/>
        <v>0</v>
      </c>
      <c r="AT284" s="21">
        <f t="shared" si="32"/>
        <v>0</v>
      </c>
      <c r="CY284" s="43"/>
      <c r="CZ284" s="43"/>
      <c r="DA284" s="43"/>
      <c r="DB284" s="43"/>
      <c r="DW284" s="44"/>
    </row>
    <row r="285" ht="15.75" customHeight="1">
      <c r="B285" s="16">
        <f t="shared" si="1"/>
        <v>0</v>
      </c>
      <c r="C285" s="25"/>
      <c r="D285" s="25"/>
      <c r="E285" s="16">
        <f t="shared" si="2"/>
        <v>1</v>
      </c>
      <c r="F285" s="16">
        <f t="shared" si="72"/>
        <v>0</v>
      </c>
      <c r="G285" s="16">
        <f t="shared" si="3"/>
        <v>0</v>
      </c>
      <c r="H285" s="16">
        <f t="shared" si="4"/>
        <v>0</v>
      </c>
      <c r="I285" s="16"/>
      <c r="J285" s="16">
        <f t="shared" si="5"/>
        <v>0</v>
      </c>
      <c r="K285" s="16">
        <f t="shared" si="6"/>
        <v>0</v>
      </c>
      <c r="L285" s="16">
        <f t="shared" si="7"/>
        <v>0</v>
      </c>
      <c r="M285" s="16">
        <f t="shared" si="8"/>
        <v>0</v>
      </c>
      <c r="N285" s="16">
        <f t="shared" si="9"/>
        <v>0</v>
      </c>
      <c r="O285" s="43"/>
      <c r="AS285" s="21">
        <f t="shared" si="31"/>
        <v>0</v>
      </c>
      <c r="AT285" s="21">
        <f t="shared" si="32"/>
        <v>0</v>
      </c>
      <c r="CY285" s="43"/>
      <c r="CZ285" s="43"/>
      <c r="DA285" s="43"/>
      <c r="DB285" s="43"/>
      <c r="DW285" s="44"/>
    </row>
    <row r="286" ht="15.75" customHeight="1">
      <c r="B286" s="16">
        <f t="shared" si="1"/>
        <v>0</v>
      </c>
      <c r="C286" s="25"/>
      <c r="D286" s="25"/>
      <c r="E286" s="16">
        <f t="shared" si="2"/>
        <v>1</v>
      </c>
      <c r="F286" s="16">
        <f t="shared" si="72"/>
        <v>0</v>
      </c>
      <c r="G286" s="16">
        <f t="shared" si="3"/>
        <v>0</v>
      </c>
      <c r="H286" s="16">
        <f t="shared" si="4"/>
        <v>0</v>
      </c>
      <c r="I286" s="16"/>
      <c r="J286" s="16">
        <f t="shared" si="5"/>
        <v>0</v>
      </c>
      <c r="K286" s="16">
        <f t="shared" si="6"/>
        <v>0</v>
      </c>
      <c r="L286" s="16">
        <f t="shared" si="7"/>
        <v>0</v>
      </c>
      <c r="M286" s="16">
        <f t="shared" si="8"/>
        <v>0</v>
      </c>
      <c r="N286" s="16">
        <f t="shared" si="9"/>
        <v>0</v>
      </c>
      <c r="O286" s="43"/>
      <c r="AS286" s="21">
        <f t="shared" si="31"/>
        <v>0</v>
      </c>
      <c r="AT286" s="21">
        <f t="shared" si="32"/>
        <v>0</v>
      </c>
      <c r="CY286" s="43"/>
      <c r="CZ286" s="43"/>
      <c r="DA286" s="43"/>
      <c r="DB286" s="43"/>
      <c r="DW286" s="44"/>
    </row>
    <row r="287" ht="15.75" customHeight="1">
      <c r="B287" s="16">
        <f t="shared" si="1"/>
        <v>0</v>
      </c>
      <c r="C287" s="25"/>
      <c r="D287" s="25"/>
      <c r="E287" s="16">
        <f t="shared" si="2"/>
        <v>1</v>
      </c>
      <c r="F287" s="16">
        <f t="shared" si="72"/>
        <v>0</v>
      </c>
      <c r="G287" s="16">
        <f t="shared" si="3"/>
        <v>0</v>
      </c>
      <c r="H287" s="16">
        <f t="shared" si="4"/>
        <v>0</v>
      </c>
      <c r="I287" s="16"/>
      <c r="J287" s="16">
        <f t="shared" si="5"/>
        <v>0</v>
      </c>
      <c r="K287" s="16">
        <f t="shared" si="6"/>
        <v>0</v>
      </c>
      <c r="L287" s="16">
        <f t="shared" si="7"/>
        <v>0</v>
      </c>
      <c r="M287" s="16">
        <f t="shared" si="8"/>
        <v>0</v>
      </c>
      <c r="N287" s="16">
        <f t="shared" si="9"/>
        <v>0</v>
      </c>
      <c r="O287" s="43"/>
      <c r="AS287" s="21">
        <f t="shared" si="31"/>
        <v>0</v>
      </c>
      <c r="AT287" s="21">
        <f t="shared" si="32"/>
        <v>0</v>
      </c>
      <c r="CY287" s="43"/>
      <c r="CZ287" s="43"/>
      <c r="DA287" s="43"/>
      <c r="DB287" s="43"/>
      <c r="DW287" s="44"/>
    </row>
    <row r="288" ht="15.75" customHeight="1">
      <c r="B288" s="16">
        <f t="shared" si="1"/>
        <v>0</v>
      </c>
      <c r="C288" s="25"/>
      <c r="D288" s="25"/>
      <c r="E288" s="16">
        <f t="shared" si="2"/>
        <v>1</v>
      </c>
      <c r="F288" s="16">
        <f t="shared" si="72"/>
        <v>0</v>
      </c>
      <c r="G288" s="16">
        <f t="shared" si="3"/>
        <v>0</v>
      </c>
      <c r="H288" s="16">
        <f t="shared" si="4"/>
        <v>0</v>
      </c>
      <c r="I288" s="16"/>
      <c r="J288" s="16">
        <f t="shared" si="5"/>
        <v>0</v>
      </c>
      <c r="K288" s="16">
        <f t="shared" si="6"/>
        <v>0</v>
      </c>
      <c r="L288" s="16">
        <f t="shared" si="7"/>
        <v>0</v>
      </c>
      <c r="M288" s="16">
        <f t="shared" si="8"/>
        <v>0</v>
      </c>
      <c r="N288" s="16">
        <f t="shared" si="9"/>
        <v>0</v>
      </c>
      <c r="O288" s="43"/>
      <c r="AS288" s="21">
        <f t="shared" si="31"/>
        <v>0</v>
      </c>
      <c r="AT288" s="21">
        <f t="shared" si="32"/>
        <v>0</v>
      </c>
      <c r="CY288" s="43"/>
      <c r="CZ288" s="43"/>
      <c r="DA288" s="43"/>
      <c r="DB288" s="43"/>
      <c r="DW288" s="44"/>
    </row>
    <row r="289" ht="15.75" customHeight="1">
      <c r="B289" s="16">
        <f t="shared" si="1"/>
        <v>0</v>
      </c>
      <c r="C289" s="25"/>
      <c r="D289" s="25"/>
      <c r="E289" s="16">
        <f t="shared" si="2"/>
        <v>1</v>
      </c>
      <c r="F289" s="16">
        <f t="shared" si="72"/>
        <v>0</v>
      </c>
      <c r="G289" s="16">
        <f t="shared" si="3"/>
        <v>0</v>
      </c>
      <c r="H289" s="16">
        <f t="shared" si="4"/>
        <v>0</v>
      </c>
      <c r="I289" s="16"/>
      <c r="J289" s="16">
        <f t="shared" si="5"/>
        <v>0</v>
      </c>
      <c r="K289" s="16">
        <f t="shared" si="6"/>
        <v>0</v>
      </c>
      <c r="L289" s="16">
        <f t="shared" si="7"/>
        <v>0</v>
      </c>
      <c r="M289" s="16">
        <f t="shared" si="8"/>
        <v>0</v>
      </c>
      <c r="N289" s="16">
        <f t="shared" si="9"/>
        <v>0</v>
      </c>
      <c r="O289" s="43"/>
      <c r="AS289" s="21">
        <f t="shared" si="31"/>
        <v>0</v>
      </c>
      <c r="AT289" s="21">
        <f t="shared" si="32"/>
        <v>0</v>
      </c>
      <c r="CY289" s="43"/>
      <c r="CZ289" s="43"/>
      <c r="DA289" s="43"/>
      <c r="DB289" s="43"/>
      <c r="DW289" s="44"/>
    </row>
    <row r="290" ht="15.75" customHeight="1">
      <c r="B290" s="16">
        <f t="shared" si="1"/>
        <v>0</v>
      </c>
      <c r="C290" s="25"/>
      <c r="D290" s="25"/>
      <c r="E290" s="16">
        <f t="shared" si="2"/>
        <v>1</v>
      </c>
      <c r="F290" s="16">
        <f t="shared" si="72"/>
        <v>0</v>
      </c>
      <c r="G290" s="16">
        <f t="shared" si="3"/>
        <v>0</v>
      </c>
      <c r="H290" s="16">
        <f t="shared" si="4"/>
        <v>0</v>
      </c>
      <c r="I290" s="16"/>
      <c r="J290" s="16">
        <f t="shared" si="5"/>
        <v>0</v>
      </c>
      <c r="K290" s="16">
        <f t="shared" si="6"/>
        <v>0</v>
      </c>
      <c r="L290" s="16">
        <f t="shared" si="7"/>
        <v>0</v>
      </c>
      <c r="M290" s="16">
        <f t="shared" si="8"/>
        <v>0</v>
      </c>
      <c r="N290" s="16">
        <f t="shared" si="9"/>
        <v>0</v>
      </c>
      <c r="O290" s="43"/>
      <c r="AS290" s="21">
        <f t="shared" si="31"/>
        <v>0</v>
      </c>
      <c r="AT290" s="21">
        <f t="shared" si="32"/>
        <v>0</v>
      </c>
      <c r="CY290" s="43"/>
      <c r="CZ290" s="43"/>
      <c r="DA290" s="43"/>
      <c r="DB290" s="43"/>
      <c r="DW290" s="44"/>
    </row>
    <row r="291" ht="15.75" customHeight="1">
      <c r="B291" s="16">
        <f t="shared" si="1"/>
        <v>0</v>
      </c>
      <c r="C291" s="25"/>
      <c r="D291" s="25"/>
      <c r="E291" s="16">
        <f t="shared" si="2"/>
        <v>1</v>
      </c>
      <c r="F291" s="16">
        <f t="shared" si="72"/>
        <v>0</v>
      </c>
      <c r="G291" s="16">
        <f t="shared" si="3"/>
        <v>0</v>
      </c>
      <c r="H291" s="16">
        <f t="shared" si="4"/>
        <v>0</v>
      </c>
      <c r="I291" s="16"/>
      <c r="J291" s="16">
        <f t="shared" si="5"/>
        <v>0</v>
      </c>
      <c r="K291" s="16">
        <f t="shared" si="6"/>
        <v>0</v>
      </c>
      <c r="L291" s="16">
        <f t="shared" si="7"/>
        <v>0</v>
      </c>
      <c r="M291" s="16">
        <f t="shared" si="8"/>
        <v>0</v>
      </c>
      <c r="N291" s="16">
        <f t="shared" si="9"/>
        <v>0</v>
      </c>
      <c r="O291" s="43"/>
      <c r="AS291" s="21">
        <f t="shared" si="31"/>
        <v>0</v>
      </c>
      <c r="AT291" s="21">
        <f t="shared" si="32"/>
        <v>0</v>
      </c>
      <c r="CY291" s="43"/>
      <c r="CZ291" s="43"/>
      <c r="DA291" s="43"/>
      <c r="DB291" s="43"/>
      <c r="DW291" s="44"/>
    </row>
    <row r="292" ht="15.75" customHeight="1">
      <c r="B292" s="16">
        <f t="shared" si="1"/>
        <v>0</v>
      </c>
      <c r="C292" s="25"/>
      <c r="D292" s="25"/>
      <c r="E292" s="16">
        <f t="shared" si="2"/>
        <v>1</v>
      </c>
      <c r="F292" s="16">
        <f t="shared" si="72"/>
        <v>0</v>
      </c>
      <c r="G292" s="16">
        <f t="shared" si="3"/>
        <v>0</v>
      </c>
      <c r="H292" s="16">
        <f t="shared" si="4"/>
        <v>0</v>
      </c>
      <c r="I292" s="16"/>
      <c r="J292" s="16">
        <f t="shared" si="5"/>
        <v>0</v>
      </c>
      <c r="K292" s="16">
        <f t="shared" si="6"/>
        <v>0</v>
      </c>
      <c r="L292" s="16">
        <f t="shared" si="7"/>
        <v>0</v>
      </c>
      <c r="M292" s="16">
        <f t="shared" si="8"/>
        <v>0</v>
      </c>
      <c r="N292" s="16">
        <f t="shared" si="9"/>
        <v>0</v>
      </c>
      <c r="O292" s="43"/>
      <c r="AS292" s="21">
        <f t="shared" si="31"/>
        <v>0</v>
      </c>
      <c r="AT292" s="21">
        <f t="shared" si="32"/>
        <v>0</v>
      </c>
      <c r="CY292" s="43"/>
      <c r="CZ292" s="43"/>
      <c r="DA292" s="43"/>
      <c r="DB292" s="43"/>
      <c r="DW292" s="44"/>
    </row>
    <row r="293" ht="15.75" customHeight="1">
      <c r="B293" s="16">
        <f t="shared" si="1"/>
        <v>0</v>
      </c>
      <c r="C293" s="25"/>
      <c r="D293" s="25"/>
      <c r="E293" s="16">
        <f t="shared" si="2"/>
        <v>1</v>
      </c>
      <c r="F293" s="16">
        <f t="shared" si="72"/>
        <v>0</v>
      </c>
      <c r="G293" s="16">
        <f t="shared" si="3"/>
        <v>0</v>
      </c>
      <c r="H293" s="16">
        <f t="shared" si="4"/>
        <v>0</v>
      </c>
      <c r="I293" s="16"/>
      <c r="J293" s="16">
        <f t="shared" si="5"/>
        <v>0</v>
      </c>
      <c r="K293" s="16">
        <f t="shared" si="6"/>
        <v>0</v>
      </c>
      <c r="L293" s="16">
        <f t="shared" si="7"/>
        <v>0</v>
      </c>
      <c r="M293" s="16">
        <f t="shared" si="8"/>
        <v>0</v>
      </c>
      <c r="N293" s="16">
        <f t="shared" si="9"/>
        <v>0</v>
      </c>
      <c r="O293" s="43"/>
      <c r="AS293" s="21">
        <f t="shared" si="31"/>
        <v>0</v>
      </c>
      <c r="AT293" s="21">
        <f t="shared" si="32"/>
        <v>0</v>
      </c>
      <c r="CY293" s="43"/>
      <c r="CZ293" s="43"/>
      <c r="DA293" s="43"/>
      <c r="DB293" s="43"/>
      <c r="DW293" s="44"/>
    </row>
    <row r="294" ht="15.75" customHeight="1">
      <c r="B294" s="16">
        <f t="shared" si="1"/>
        <v>0</v>
      </c>
      <c r="C294" s="25"/>
      <c r="D294" s="25"/>
      <c r="E294" s="16">
        <f t="shared" si="2"/>
        <v>1</v>
      </c>
      <c r="F294" s="16">
        <f t="shared" si="72"/>
        <v>0</v>
      </c>
      <c r="G294" s="16">
        <f t="shared" si="3"/>
        <v>0</v>
      </c>
      <c r="H294" s="16">
        <f t="shared" si="4"/>
        <v>0</v>
      </c>
      <c r="I294" s="16"/>
      <c r="J294" s="16">
        <f t="shared" si="5"/>
        <v>0</v>
      </c>
      <c r="K294" s="16">
        <f t="shared" si="6"/>
        <v>0</v>
      </c>
      <c r="L294" s="16">
        <f t="shared" si="7"/>
        <v>0</v>
      </c>
      <c r="M294" s="16">
        <f t="shared" si="8"/>
        <v>0</v>
      </c>
      <c r="N294" s="16">
        <f t="shared" si="9"/>
        <v>0</v>
      </c>
      <c r="O294" s="43"/>
      <c r="AS294" s="21">
        <f t="shared" si="31"/>
        <v>0</v>
      </c>
      <c r="AT294" s="21">
        <f t="shared" si="32"/>
        <v>0</v>
      </c>
      <c r="CY294" s="43"/>
      <c r="CZ294" s="43"/>
      <c r="DA294" s="43"/>
      <c r="DB294" s="43"/>
      <c r="DW294" s="44"/>
    </row>
    <row r="295" ht="15.75" customHeight="1">
      <c r="B295" s="16">
        <f t="shared" si="1"/>
        <v>0</v>
      </c>
      <c r="C295" s="25"/>
      <c r="D295" s="25"/>
      <c r="E295" s="16">
        <f t="shared" si="2"/>
        <v>1</v>
      </c>
      <c r="F295" s="16">
        <f t="shared" si="72"/>
        <v>0</v>
      </c>
      <c r="G295" s="16">
        <f t="shared" si="3"/>
        <v>0</v>
      </c>
      <c r="H295" s="16">
        <f t="shared" si="4"/>
        <v>0</v>
      </c>
      <c r="I295" s="16"/>
      <c r="J295" s="16">
        <f t="shared" si="5"/>
        <v>0</v>
      </c>
      <c r="K295" s="16">
        <f t="shared" si="6"/>
        <v>0</v>
      </c>
      <c r="L295" s="16">
        <f t="shared" si="7"/>
        <v>0</v>
      </c>
      <c r="M295" s="16">
        <f t="shared" si="8"/>
        <v>0</v>
      </c>
      <c r="N295" s="16">
        <f t="shared" si="9"/>
        <v>0</v>
      </c>
      <c r="O295" s="43"/>
      <c r="AS295" s="21">
        <f t="shared" si="31"/>
        <v>0</v>
      </c>
      <c r="AT295" s="21">
        <f t="shared" si="32"/>
        <v>0</v>
      </c>
      <c r="CY295" s="43"/>
      <c r="CZ295" s="43"/>
      <c r="DA295" s="43"/>
      <c r="DB295" s="43"/>
      <c r="DW295" s="44"/>
    </row>
    <row r="296" ht="15.75" customHeight="1">
      <c r="B296" s="16">
        <f t="shared" si="1"/>
        <v>0</v>
      </c>
      <c r="C296" s="25"/>
      <c r="D296" s="25"/>
      <c r="E296" s="16">
        <f t="shared" si="2"/>
        <v>1</v>
      </c>
      <c r="F296" s="16">
        <f t="shared" si="72"/>
        <v>0</v>
      </c>
      <c r="G296" s="16">
        <f t="shared" si="3"/>
        <v>0</v>
      </c>
      <c r="H296" s="16">
        <f t="shared" si="4"/>
        <v>0</v>
      </c>
      <c r="I296" s="16"/>
      <c r="J296" s="16">
        <f t="shared" si="5"/>
        <v>0</v>
      </c>
      <c r="K296" s="16">
        <f t="shared" si="6"/>
        <v>0</v>
      </c>
      <c r="L296" s="16">
        <f t="shared" si="7"/>
        <v>0</v>
      </c>
      <c r="M296" s="16">
        <f t="shared" si="8"/>
        <v>0</v>
      </c>
      <c r="N296" s="16">
        <f t="shared" si="9"/>
        <v>0</v>
      </c>
      <c r="O296" s="43"/>
      <c r="AS296" s="21">
        <f t="shared" si="31"/>
        <v>0</v>
      </c>
      <c r="AT296" s="21">
        <f t="shared" si="32"/>
        <v>0</v>
      </c>
      <c r="CY296" s="43"/>
      <c r="CZ296" s="43"/>
      <c r="DA296" s="43"/>
      <c r="DB296" s="43"/>
      <c r="DW296" s="44"/>
    </row>
    <row r="297" ht="15.75" customHeight="1">
      <c r="B297" s="16">
        <f t="shared" si="1"/>
        <v>0</v>
      </c>
      <c r="C297" s="25"/>
      <c r="D297" s="25"/>
      <c r="E297" s="16">
        <f t="shared" si="2"/>
        <v>1</v>
      </c>
      <c r="F297" s="16">
        <f t="shared" si="72"/>
        <v>0</v>
      </c>
      <c r="G297" s="16">
        <f t="shared" si="3"/>
        <v>0</v>
      </c>
      <c r="H297" s="16">
        <f t="shared" si="4"/>
        <v>0</v>
      </c>
      <c r="I297" s="16"/>
      <c r="J297" s="16">
        <f t="shared" si="5"/>
        <v>0</v>
      </c>
      <c r="K297" s="16">
        <f t="shared" si="6"/>
        <v>0</v>
      </c>
      <c r="L297" s="16">
        <f t="shared" si="7"/>
        <v>0</v>
      </c>
      <c r="M297" s="16">
        <f t="shared" si="8"/>
        <v>0</v>
      </c>
      <c r="N297" s="16">
        <f t="shared" si="9"/>
        <v>0</v>
      </c>
      <c r="O297" s="43"/>
      <c r="AS297" s="21">
        <f t="shared" si="31"/>
        <v>0</v>
      </c>
      <c r="AT297" s="21">
        <f t="shared" si="32"/>
        <v>0</v>
      </c>
      <c r="CY297" s="43"/>
      <c r="CZ297" s="43"/>
      <c r="DA297" s="43"/>
      <c r="DB297" s="43"/>
      <c r="DW297" s="44"/>
    </row>
    <row r="298" ht="15.75" customHeight="1">
      <c r="B298" s="16">
        <f t="shared" si="1"/>
        <v>0</v>
      </c>
      <c r="C298" s="25"/>
      <c r="D298" s="25"/>
      <c r="E298" s="16">
        <f t="shared" si="2"/>
        <v>1</v>
      </c>
      <c r="F298" s="16">
        <f t="shared" si="72"/>
        <v>0</v>
      </c>
      <c r="G298" s="16">
        <f t="shared" si="3"/>
        <v>0</v>
      </c>
      <c r="H298" s="16">
        <f t="shared" si="4"/>
        <v>0</v>
      </c>
      <c r="I298" s="16"/>
      <c r="J298" s="16">
        <f t="shared" si="5"/>
        <v>0</v>
      </c>
      <c r="K298" s="16">
        <f t="shared" si="6"/>
        <v>0</v>
      </c>
      <c r="L298" s="16">
        <f t="shared" si="7"/>
        <v>0</v>
      </c>
      <c r="M298" s="16">
        <f t="shared" si="8"/>
        <v>0</v>
      </c>
      <c r="N298" s="16">
        <f t="shared" si="9"/>
        <v>0</v>
      </c>
      <c r="O298" s="43"/>
      <c r="AS298" s="21">
        <f t="shared" si="31"/>
        <v>0</v>
      </c>
      <c r="AT298" s="21">
        <f t="shared" si="32"/>
        <v>0</v>
      </c>
      <c r="CY298" s="43"/>
      <c r="CZ298" s="43"/>
      <c r="DA298" s="43"/>
      <c r="DB298" s="43"/>
      <c r="DW298" s="44"/>
    </row>
    <row r="299" ht="15.75" customHeight="1">
      <c r="B299" s="16">
        <f t="shared" si="1"/>
        <v>0</v>
      </c>
      <c r="C299" s="25"/>
      <c r="D299" s="25"/>
      <c r="E299" s="16">
        <f t="shared" si="2"/>
        <v>1</v>
      </c>
      <c r="F299" s="16">
        <f t="shared" si="72"/>
        <v>0</v>
      </c>
      <c r="G299" s="16">
        <f t="shared" si="3"/>
        <v>0</v>
      </c>
      <c r="H299" s="16">
        <f t="shared" si="4"/>
        <v>0</v>
      </c>
      <c r="I299" s="16"/>
      <c r="J299" s="16">
        <f t="shared" si="5"/>
        <v>0</v>
      </c>
      <c r="K299" s="16">
        <f t="shared" si="6"/>
        <v>0</v>
      </c>
      <c r="L299" s="16">
        <f t="shared" si="7"/>
        <v>0</v>
      </c>
      <c r="M299" s="16">
        <f t="shared" si="8"/>
        <v>0</v>
      </c>
      <c r="N299" s="16">
        <f t="shared" si="9"/>
        <v>0</v>
      </c>
      <c r="O299" s="43"/>
      <c r="AS299" s="21">
        <f t="shared" si="31"/>
        <v>0</v>
      </c>
      <c r="AT299" s="21">
        <f t="shared" si="32"/>
        <v>0</v>
      </c>
      <c r="CY299" s="43"/>
      <c r="CZ299" s="43"/>
      <c r="DA299" s="43"/>
      <c r="DB299" s="43"/>
      <c r="DW299" s="44"/>
    </row>
    <row r="300" ht="15.75" customHeight="1">
      <c r="B300" s="16">
        <f t="shared" si="1"/>
        <v>0</v>
      </c>
      <c r="C300" s="25"/>
      <c r="D300" s="25"/>
      <c r="E300" s="16">
        <f t="shared" si="2"/>
        <v>1</v>
      </c>
      <c r="F300" s="16">
        <f t="shared" si="72"/>
        <v>0</v>
      </c>
      <c r="G300" s="16">
        <f t="shared" si="3"/>
        <v>0</v>
      </c>
      <c r="H300" s="16">
        <f t="shared" si="4"/>
        <v>0</v>
      </c>
      <c r="I300" s="16"/>
      <c r="J300" s="16">
        <f t="shared" si="5"/>
        <v>0</v>
      </c>
      <c r="K300" s="16">
        <f t="shared" si="6"/>
        <v>0</v>
      </c>
      <c r="L300" s="16">
        <f t="shared" si="7"/>
        <v>0</v>
      </c>
      <c r="M300" s="16">
        <f t="shared" si="8"/>
        <v>0</v>
      </c>
      <c r="N300" s="16">
        <f t="shared" si="9"/>
        <v>0</v>
      </c>
      <c r="O300" s="43"/>
      <c r="AS300" s="21">
        <f t="shared" si="31"/>
        <v>0</v>
      </c>
      <c r="AT300" s="21">
        <f t="shared" si="32"/>
        <v>0</v>
      </c>
      <c r="CY300" s="43"/>
      <c r="CZ300" s="43"/>
      <c r="DA300" s="43"/>
      <c r="DB300" s="43"/>
      <c r="DW300" s="44"/>
    </row>
    <row r="301" ht="15.75" customHeight="1">
      <c r="B301" s="16">
        <f t="shared" si="1"/>
        <v>0</v>
      </c>
      <c r="C301" s="25"/>
      <c r="D301" s="25"/>
      <c r="E301" s="16">
        <f t="shared" si="2"/>
        <v>1</v>
      </c>
      <c r="F301" s="16">
        <f t="shared" si="72"/>
        <v>0</v>
      </c>
      <c r="G301" s="16">
        <f t="shared" si="3"/>
        <v>0</v>
      </c>
      <c r="H301" s="16">
        <f t="shared" si="4"/>
        <v>0</v>
      </c>
      <c r="I301" s="16"/>
      <c r="J301" s="16">
        <f t="shared" si="5"/>
        <v>0</v>
      </c>
      <c r="K301" s="16">
        <f t="shared" si="6"/>
        <v>0</v>
      </c>
      <c r="L301" s="16">
        <f t="shared" si="7"/>
        <v>0</v>
      </c>
      <c r="M301" s="16">
        <f t="shared" si="8"/>
        <v>0</v>
      </c>
      <c r="N301" s="16">
        <f t="shared" si="9"/>
        <v>0</v>
      </c>
      <c r="O301" s="43"/>
      <c r="AS301" s="21">
        <f t="shared" si="31"/>
        <v>0</v>
      </c>
      <c r="AT301" s="21">
        <f t="shared" si="32"/>
        <v>0</v>
      </c>
      <c r="CY301" s="43"/>
      <c r="CZ301" s="43"/>
      <c r="DA301" s="43"/>
      <c r="DB301" s="43"/>
      <c r="DW301" s="44"/>
    </row>
    <row r="302" ht="15.75" customHeight="1">
      <c r="B302" s="16">
        <f t="shared" si="1"/>
        <v>0</v>
      </c>
      <c r="C302" s="25"/>
      <c r="D302" s="25"/>
      <c r="E302" s="16">
        <f t="shared" si="2"/>
        <v>1</v>
      </c>
      <c r="F302" s="16">
        <f t="shared" si="72"/>
        <v>0</v>
      </c>
      <c r="G302" s="16">
        <f t="shared" si="3"/>
        <v>0</v>
      </c>
      <c r="H302" s="16">
        <f t="shared" si="4"/>
        <v>0</v>
      </c>
      <c r="I302" s="16"/>
      <c r="J302" s="16">
        <f t="shared" si="5"/>
        <v>0</v>
      </c>
      <c r="K302" s="16">
        <f t="shared" si="6"/>
        <v>0</v>
      </c>
      <c r="L302" s="16">
        <f t="shared" si="7"/>
        <v>0</v>
      </c>
      <c r="M302" s="16">
        <f t="shared" si="8"/>
        <v>0</v>
      </c>
      <c r="N302" s="16">
        <f t="shared" si="9"/>
        <v>0</v>
      </c>
      <c r="O302" s="43"/>
      <c r="AS302" s="21">
        <f t="shared" si="31"/>
        <v>0</v>
      </c>
      <c r="AT302" s="21">
        <f t="shared" si="32"/>
        <v>0</v>
      </c>
      <c r="CY302" s="43"/>
      <c r="CZ302" s="43"/>
      <c r="DA302" s="43"/>
      <c r="DB302" s="43"/>
      <c r="DW302" s="44"/>
    </row>
    <row r="303" ht="15.75" customHeight="1">
      <c r="B303" s="16">
        <f t="shared" si="1"/>
        <v>0</v>
      </c>
      <c r="C303" s="25"/>
      <c r="D303" s="25"/>
      <c r="E303" s="16">
        <f t="shared" si="2"/>
        <v>1</v>
      </c>
      <c r="F303" s="16">
        <f t="shared" si="72"/>
        <v>0</v>
      </c>
      <c r="G303" s="16">
        <f t="shared" si="3"/>
        <v>0</v>
      </c>
      <c r="H303" s="16">
        <f t="shared" si="4"/>
        <v>0</v>
      </c>
      <c r="I303" s="16"/>
      <c r="J303" s="16">
        <f t="shared" si="5"/>
        <v>0</v>
      </c>
      <c r="K303" s="16">
        <f t="shared" si="6"/>
        <v>0</v>
      </c>
      <c r="L303" s="16">
        <f t="shared" si="7"/>
        <v>0</v>
      </c>
      <c r="M303" s="16">
        <f t="shared" si="8"/>
        <v>0</v>
      </c>
      <c r="N303" s="16">
        <f t="shared" si="9"/>
        <v>0</v>
      </c>
      <c r="O303" s="43"/>
      <c r="AS303" s="21">
        <f t="shared" si="31"/>
        <v>0</v>
      </c>
      <c r="AT303" s="21">
        <f t="shared" si="32"/>
        <v>0</v>
      </c>
      <c r="CY303" s="43"/>
      <c r="CZ303" s="43"/>
      <c r="DA303" s="43"/>
      <c r="DB303" s="43"/>
      <c r="DW303" s="44"/>
    </row>
    <row r="304" ht="15.75" customHeight="1">
      <c r="B304" s="16">
        <f t="shared" si="1"/>
        <v>0</v>
      </c>
      <c r="C304" s="25"/>
      <c r="D304" s="25"/>
      <c r="E304" s="16">
        <f t="shared" si="2"/>
        <v>1</v>
      </c>
      <c r="F304" s="16">
        <f t="shared" si="72"/>
        <v>0</v>
      </c>
      <c r="G304" s="16">
        <f t="shared" si="3"/>
        <v>0</v>
      </c>
      <c r="H304" s="16">
        <f t="shared" si="4"/>
        <v>0</v>
      </c>
      <c r="I304" s="16"/>
      <c r="J304" s="16">
        <f t="shared" si="5"/>
        <v>0</v>
      </c>
      <c r="K304" s="16">
        <f t="shared" si="6"/>
        <v>0</v>
      </c>
      <c r="L304" s="16">
        <f t="shared" si="7"/>
        <v>0</v>
      </c>
      <c r="M304" s="16">
        <f t="shared" si="8"/>
        <v>0</v>
      </c>
      <c r="N304" s="16">
        <f t="shared" si="9"/>
        <v>0</v>
      </c>
      <c r="O304" s="43"/>
      <c r="AS304" s="21">
        <f t="shared" si="31"/>
        <v>0</v>
      </c>
      <c r="AT304" s="21">
        <f t="shared" si="32"/>
        <v>0</v>
      </c>
      <c r="CY304" s="43"/>
      <c r="CZ304" s="43"/>
      <c r="DA304" s="43"/>
      <c r="DB304" s="43"/>
      <c r="DW304" s="44"/>
    </row>
    <row r="305" ht="15.75" customHeight="1">
      <c r="B305" s="16">
        <f t="shared" si="1"/>
        <v>0</v>
      </c>
      <c r="C305" s="25"/>
      <c r="D305" s="25"/>
      <c r="E305" s="16">
        <f t="shared" si="2"/>
        <v>1</v>
      </c>
      <c r="F305" s="16">
        <f t="shared" si="72"/>
        <v>0</v>
      </c>
      <c r="G305" s="16">
        <f t="shared" si="3"/>
        <v>0</v>
      </c>
      <c r="H305" s="16">
        <f t="shared" si="4"/>
        <v>0</v>
      </c>
      <c r="I305" s="16"/>
      <c r="J305" s="16">
        <f t="shared" si="5"/>
        <v>0</v>
      </c>
      <c r="K305" s="16">
        <f t="shared" si="6"/>
        <v>0</v>
      </c>
      <c r="L305" s="16">
        <f t="shared" si="7"/>
        <v>0</v>
      </c>
      <c r="M305" s="16">
        <f t="shared" si="8"/>
        <v>0</v>
      </c>
      <c r="N305" s="16">
        <f t="shared" si="9"/>
        <v>0</v>
      </c>
      <c r="O305" s="43"/>
      <c r="AS305" s="21">
        <f t="shared" si="31"/>
        <v>0</v>
      </c>
      <c r="AT305" s="21">
        <f t="shared" si="32"/>
        <v>0</v>
      </c>
      <c r="CY305" s="43"/>
      <c r="CZ305" s="43"/>
      <c r="DA305" s="43"/>
      <c r="DB305" s="43"/>
      <c r="DW305" s="44"/>
    </row>
    <row r="306" ht="15.75" customHeight="1">
      <c r="B306" s="16">
        <f t="shared" si="1"/>
        <v>0</v>
      </c>
      <c r="C306" s="25"/>
      <c r="D306" s="25"/>
      <c r="E306" s="16">
        <f t="shared" si="2"/>
        <v>1</v>
      </c>
      <c r="F306" s="16">
        <f t="shared" si="72"/>
        <v>0</v>
      </c>
      <c r="G306" s="16">
        <f t="shared" si="3"/>
        <v>0</v>
      </c>
      <c r="H306" s="16">
        <f t="shared" si="4"/>
        <v>0</v>
      </c>
      <c r="I306" s="16"/>
      <c r="J306" s="16">
        <f t="shared" si="5"/>
        <v>0</v>
      </c>
      <c r="K306" s="16">
        <f t="shared" si="6"/>
        <v>0</v>
      </c>
      <c r="L306" s="16">
        <f t="shared" si="7"/>
        <v>0</v>
      </c>
      <c r="M306" s="16">
        <f t="shared" si="8"/>
        <v>0</v>
      </c>
      <c r="N306" s="16">
        <f t="shared" si="9"/>
        <v>0</v>
      </c>
      <c r="O306" s="43"/>
      <c r="AS306" s="21">
        <f t="shared" si="31"/>
        <v>0</v>
      </c>
      <c r="AT306" s="21">
        <f t="shared" si="32"/>
        <v>0</v>
      </c>
      <c r="CY306" s="43"/>
      <c r="CZ306" s="43"/>
      <c r="DA306" s="43"/>
      <c r="DB306" s="43"/>
      <c r="DW306" s="44"/>
    </row>
    <row r="307" ht="15.75" customHeight="1">
      <c r="B307" s="16">
        <f t="shared" si="1"/>
        <v>0</v>
      </c>
      <c r="C307" s="25"/>
      <c r="D307" s="25"/>
      <c r="E307" s="16">
        <f t="shared" si="2"/>
        <v>1</v>
      </c>
      <c r="F307" s="16">
        <f t="shared" si="72"/>
        <v>0</v>
      </c>
      <c r="G307" s="16">
        <f t="shared" si="3"/>
        <v>0</v>
      </c>
      <c r="H307" s="16">
        <f t="shared" si="4"/>
        <v>0</v>
      </c>
      <c r="I307" s="16"/>
      <c r="J307" s="16">
        <f t="shared" si="5"/>
        <v>0</v>
      </c>
      <c r="K307" s="16">
        <f t="shared" si="6"/>
        <v>0</v>
      </c>
      <c r="L307" s="16">
        <f t="shared" si="7"/>
        <v>0</v>
      </c>
      <c r="M307" s="16">
        <f t="shared" si="8"/>
        <v>0</v>
      </c>
      <c r="N307" s="16">
        <f t="shared" si="9"/>
        <v>0</v>
      </c>
      <c r="O307" s="43"/>
      <c r="AS307" s="21">
        <f t="shared" si="31"/>
        <v>0</v>
      </c>
      <c r="AT307" s="21">
        <f t="shared" si="32"/>
        <v>0</v>
      </c>
      <c r="CY307" s="43"/>
      <c r="CZ307" s="43"/>
      <c r="DA307" s="43"/>
      <c r="DB307" s="43"/>
      <c r="DW307" s="44"/>
    </row>
    <row r="308" ht="15.75" customHeight="1">
      <c r="B308" s="16">
        <f t="shared" si="1"/>
        <v>0</v>
      </c>
      <c r="C308" s="25"/>
      <c r="D308" s="25"/>
      <c r="E308" s="16">
        <f t="shared" si="2"/>
        <v>1</v>
      </c>
      <c r="F308" s="16">
        <f t="shared" si="72"/>
        <v>0</v>
      </c>
      <c r="G308" s="16">
        <f t="shared" si="3"/>
        <v>0</v>
      </c>
      <c r="H308" s="16">
        <f t="shared" si="4"/>
        <v>0</v>
      </c>
      <c r="I308" s="16"/>
      <c r="J308" s="16">
        <f t="shared" si="5"/>
        <v>0</v>
      </c>
      <c r="K308" s="16">
        <f t="shared" si="6"/>
        <v>0</v>
      </c>
      <c r="L308" s="16">
        <f t="shared" si="7"/>
        <v>0</v>
      </c>
      <c r="M308" s="16">
        <f t="shared" si="8"/>
        <v>0</v>
      </c>
      <c r="N308" s="16">
        <f t="shared" si="9"/>
        <v>0</v>
      </c>
      <c r="O308" s="43"/>
      <c r="AS308" s="21">
        <f t="shared" si="31"/>
        <v>0</v>
      </c>
      <c r="AT308" s="21">
        <f t="shared" si="32"/>
        <v>0</v>
      </c>
      <c r="CY308" s="43"/>
      <c r="CZ308" s="43"/>
      <c r="DA308" s="43"/>
      <c r="DB308" s="43"/>
      <c r="DW308" s="44"/>
    </row>
    <row r="309" ht="15.75" customHeight="1">
      <c r="B309" s="16">
        <f t="shared" si="1"/>
        <v>0</v>
      </c>
      <c r="C309" s="25"/>
      <c r="D309" s="25"/>
      <c r="E309" s="16">
        <f t="shared" si="2"/>
        <v>1</v>
      </c>
      <c r="F309" s="16">
        <f t="shared" si="72"/>
        <v>0</v>
      </c>
      <c r="G309" s="16">
        <f t="shared" si="3"/>
        <v>0</v>
      </c>
      <c r="H309" s="16">
        <f t="shared" si="4"/>
        <v>0</v>
      </c>
      <c r="I309" s="16"/>
      <c r="J309" s="16">
        <f t="shared" si="5"/>
        <v>0</v>
      </c>
      <c r="K309" s="16">
        <f t="shared" si="6"/>
        <v>0</v>
      </c>
      <c r="L309" s="16">
        <f t="shared" si="7"/>
        <v>0</v>
      </c>
      <c r="M309" s="16">
        <f t="shared" si="8"/>
        <v>0</v>
      </c>
      <c r="N309" s="16">
        <f t="shared" si="9"/>
        <v>0</v>
      </c>
      <c r="O309" s="43"/>
      <c r="AS309" s="21">
        <f t="shared" si="31"/>
        <v>0</v>
      </c>
      <c r="AT309" s="21">
        <f t="shared" si="32"/>
        <v>0</v>
      </c>
      <c r="CY309" s="43"/>
      <c r="CZ309" s="43"/>
      <c r="DA309" s="43"/>
      <c r="DB309" s="43"/>
      <c r="DW309" s="44"/>
    </row>
    <row r="310" ht="15.75" customHeight="1">
      <c r="B310" s="16">
        <f t="shared" si="1"/>
        <v>0</v>
      </c>
      <c r="C310" s="25"/>
      <c r="D310" s="25"/>
      <c r="E310" s="16">
        <f t="shared" si="2"/>
        <v>1</v>
      </c>
      <c r="F310" s="16">
        <f t="shared" si="72"/>
        <v>0</v>
      </c>
      <c r="G310" s="16">
        <f t="shared" si="3"/>
        <v>0</v>
      </c>
      <c r="H310" s="16">
        <f t="shared" si="4"/>
        <v>0</v>
      </c>
      <c r="I310" s="16"/>
      <c r="J310" s="16">
        <f t="shared" si="5"/>
        <v>0</v>
      </c>
      <c r="K310" s="16">
        <f t="shared" si="6"/>
        <v>0</v>
      </c>
      <c r="L310" s="16">
        <f t="shared" si="7"/>
        <v>0</v>
      </c>
      <c r="M310" s="16">
        <f t="shared" si="8"/>
        <v>0</v>
      </c>
      <c r="N310" s="16">
        <f t="shared" si="9"/>
        <v>0</v>
      </c>
      <c r="O310" s="43"/>
      <c r="AS310" s="21">
        <f t="shared" si="31"/>
        <v>0</v>
      </c>
      <c r="AT310" s="21">
        <f t="shared" si="32"/>
        <v>0</v>
      </c>
      <c r="CY310" s="43"/>
      <c r="CZ310" s="43"/>
      <c r="DA310" s="43"/>
      <c r="DB310" s="43"/>
      <c r="DW310" s="44"/>
    </row>
    <row r="311" ht="15.75" customHeight="1">
      <c r="B311" s="16">
        <f t="shared" si="1"/>
        <v>0</v>
      </c>
      <c r="C311" s="25"/>
      <c r="D311" s="25"/>
      <c r="E311" s="16">
        <f t="shared" si="2"/>
        <v>1</v>
      </c>
      <c r="F311" s="16">
        <f t="shared" si="72"/>
        <v>0</v>
      </c>
      <c r="G311" s="16">
        <f t="shared" si="3"/>
        <v>0</v>
      </c>
      <c r="H311" s="16">
        <f t="shared" si="4"/>
        <v>0</v>
      </c>
      <c r="I311" s="16"/>
      <c r="J311" s="16">
        <f t="shared" si="5"/>
        <v>0</v>
      </c>
      <c r="K311" s="16">
        <f t="shared" si="6"/>
        <v>0</v>
      </c>
      <c r="L311" s="16">
        <f t="shared" si="7"/>
        <v>0</v>
      </c>
      <c r="M311" s="16">
        <f t="shared" si="8"/>
        <v>0</v>
      </c>
      <c r="N311" s="16">
        <f t="shared" si="9"/>
        <v>0</v>
      </c>
      <c r="O311" s="43"/>
      <c r="AS311" s="21">
        <f t="shared" si="31"/>
        <v>0</v>
      </c>
      <c r="AT311" s="21">
        <f t="shared" si="32"/>
        <v>0</v>
      </c>
      <c r="CY311" s="43"/>
      <c r="CZ311" s="43"/>
      <c r="DA311" s="43"/>
      <c r="DB311" s="43"/>
      <c r="DW311" s="44"/>
    </row>
    <row r="312" ht="15.75" customHeight="1">
      <c r="B312" s="16">
        <f t="shared" si="1"/>
        <v>0</v>
      </c>
      <c r="C312" s="25"/>
      <c r="D312" s="25"/>
      <c r="E312" s="16">
        <f t="shared" si="2"/>
        <v>1</v>
      </c>
      <c r="F312" s="16">
        <f t="shared" si="72"/>
        <v>0</v>
      </c>
      <c r="G312" s="16">
        <f t="shared" si="3"/>
        <v>0</v>
      </c>
      <c r="H312" s="16">
        <f t="shared" si="4"/>
        <v>0</v>
      </c>
      <c r="I312" s="16"/>
      <c r="J312" s="16">
        <f t="shared" si="5"/>
        <v>0</v>
      </c>
      <c r="K312" s="16">
        <f t="shared" si="6"/>
        <v>0</v>
      </c>
      <c r="L312" s="16">
        <f t="shared" si="7"/>
        <v>0</v>
      </c>
      <c r="M312" s="16">
        <f t="shared" si="8"/>
        <v>0</v>
      </c>
      <c r="N312" s="16">
        <f t="shared" si="9"/>
        <v>0</v>
      </c>
      <c r="O312" s="43"/>
      <c r="AS312" s="21">
        <f t="shared" si="31"/>
        <v>0</v>
      </c>
      <c r="AT312" s="21">
        <f t="shared" si="32"/>
        <v>0</v>
      </c>
      <c r="CY312" s="43"/>
      <c r="CZ312" s="43"/>
      <c r="DA312" s="43"/>
      <c r="DB312" s="43"/>
      <c r="DW312" s="44"/>
    </row>
    <row r="313" ht="15.75" customHeight="1">
      <c r="B313" s="16">
        <f t="shared" si="1"/>
        <v>0</v>
      </c>
      <c r="C313" s="25"/>
      <c r="D313" s="25"/>
      <c r="E313" s="16">
        <f t="shared" si="2"/>
        <v>1</v>
      </c>
      <c r="F313" s="16">
        <f t="shared" si="72"/>
        <v>0</v>
      </c>
      <c r="G313" s="16">
        <f t="shared" si="3"/>
        <v>0</v>
      </c>
      <c r="H313" s="16">
        <f t="shared" si="4"/>
        <v>0</v>
      </c>
      <c r="I313" s="16"/>
      <c r="J313" s="16">
        <f t="shared" si="5"/>
        <v>0</v>
      </c>
      <c r="K313" s="16">
        <f t="shared" si="6"/>
        <v>0</v>
      </c>
      <c r="L313" s="16">
        <f t="shared" si="7"/>
        <v>0</v>
      </c>
      <c r="M313" s="16">
        <f t="shared" si="8"/>
        <v>0</v>
      </c>
      <c r="N313" s="16">
        <f t="shared" si="9"/>
        <v>0</v>
      </c>
      <c r="O313" s="43"/>
      <c r="AS313" s="21">
        <f t="shared" si="31"/>
        <v>0</v>
      </c>
      <c r="AT313" s="21">
        <f t="shared" si="32"/>
        <v>0</v>
      </c>
      <c r="CY313" s="43"/>
      <c r="CZ313" s="43"/>
      <c r="DA313" s="43"/>
      <c r="DB313" s="43"/>
      <c r="DW313" s="44"/>
    </row>
    <row r="314" ht="15.75" customHeight="1">
      <c r="B314" s="16">
        <f t="shared" si="1"/>
        <v>0</v>
      </c>
      <c r="C314" s="25"/>
      <c r="D314" s="25"/>
      <c r="E314" s="16">
        <f t="shared" si="2"/>
        <v>1</v>
      </c>
      <c r="F314" s="16">
        <f t="shared" si="72"/>
        <v>0</v>
      </c>
      <c r="G314" s="16">
        <f t="shared" si="3"/>
        <v>0</v>
      </c>
      <c r="H314" s="16">
        <f t="shared" si="4"/>
        <v>0</v>
      </c>
      <c r="I314" s="16"/>
      <c r="J314" s="16">
        <f t="shared" si="5"/>
        <v>0</v>
      </c>
      <c r="K314" s="16">
        <f t="shared" si="6"/>
        <v>0</v>
      </c>
      <c r="L314" s="16">
        <f t="shared" si="7"/>
        <v>0</v>
      </c>
      <c r="M314" s="16">
        <f t="shared" si="8"/>
        <v>0</v>
      </c>
      <c r="N314" s="16">
        <f t="shared" si="9"/>
        <v>0</v>
      </c>
      <c r="O314" s="43"/>
      <c r="AS314" s="21">
        <f t="shared" si="31"/>
        <v>0</v>
      </c>
      <c r="AT314" s="21">
        <f t="shared" si="32"/>
        <v>0</v>
      </c>
      <c r="CY314" s="43"/>
      <c r="CZ314" s="43"/>
      <c r="DA314" s="43"/>
      <c r="DB314" s="43"/>
      <c r="DW314" s="44"/>
    </row>
    <row r="315" ht="15.75" customHeight="1">
      <c r="B315" s="16">
        <f t="shared" si="1"/>
        <v>0</v>
      </c>
      <c r="C315" s="25"/>
      <c r="D315" s="25"/>
      <c r="E315" s="16">
        <f t="shared" si="2"/>
        <v>1</v>
      </c>
      <c r="F315" s="16">
        <f t="shared" si="72"/>
        <v>0</v>
      </c>
      <c r="G315" s="16">
        <f t="shared" si="3"/>
        <v>0</v>
      </c>
      <c r="H315" s="16">
        <f t="shared" si="4"/>
        <v>0</v>
      </c>
      <c r="I315" s="16"/>
      <c r="J315" s="16">
        <f t="shared" si="5"/>
        <v>0</v>
      </c>
      <c r="K315" s="16">
        <f t="shared" si="6"/>
        <v>0</v>
      </c>
      <c r="L315" s="16">
        <f t="shared" si="7"/>
        <v>0</v>
      </c>
      <c r="M315" s="16">
        <f t="shared" si="8"/>
        <v>0</v>
      </c>
      <c r="N315" s="16">
        <f t="shared" si="9"/>
        <v>0</v>
      </c>
      <c r="O315" s="43"/>
      <c r="AS315" s="21">
        <f t="shared" si="31"/>
        <v>0</v>
      </c>
      <c r="AT315" s="21">
        <f t="shared" si="32"/>
        <v>0</v>
      </c>
      <c r="CY315" s="43"/>
      <c r="CZ315" s="43"/>
      <c r="DA315" s="43"/>
      <c r="DB315" s="43"/>
      <c r="DW315" s="44"/>
    </row>
    <row r="316" ht="15.75" customHeight="1">
      <c r="B316" s="16">
        <f t="shared" si="1"/>
        <v>0</v>
      </c>
      <c r="C316" s="25"/>
      <c r="D316" s="25"/>
      <c r="E316" s="16">
        <f t="shared" si="2"/>
        <v>1</v>
      </c>
      <c r="F316" s="16">
        <f t="shared" si="72"/>
        <v>0</v>
      </c>
      <c r="G316" s="16">
        <f t="shared" si="3"/>
        <v>0</v>
      </c>
      <c r="H316" s="16">
        <f t="shared" si="4"/>
        <v>0</v>
      </c>
      <c r="I316" s="16"/>
      <c r="J316" s="16">
        <f t="shared" si="5"/>
        <v>0</v>
      </c>
      <c r="K316" s="16">
        <f t="shared" si="6"/>
        <v>0</v>
      </c>
      <c r="L316" s="16">
        <f t="shared" si="7"/>
        <v>0</v>
      </c>
      <c r="M316" s="16">
        <f t="shared" si="8"/>
        <v>0</v>
      </c>
      <c r="N316" s="16">
        <f t="shared" si="9"/>
        <v>0</v>
      </c>
      <c r="O316" s="43"/>
      <c r="AS316" s="21">
        <f t="shared" si="31"/>
        <v>0</v>
      </c>
      <c r="AT316" s="21">
        <f t="shared" si="32"/>
        <v>0</v>
      </c>
      <c r="CY316" s="43"/>
      <c r="CZ316" s="43"/>
      <c r="DA316" s="43"/>
      <c r="DB316" s="43"/>
      <c r="DW316" s="44"/>
    </row>
    <row r="317" ht="15.75" customHeight="1">
      <c r="B317" s="16">
        <f t="shared" si="1"/>
        <v>0</v>
      </c>
      <c r="C317" s="25"/>
      <c r="D317" s="25"/>
      <c r="E317" s="16">
        <f t="shared" si="2"/>
        <v>1</v>
      </c>
      <c r="F317" s="16">
        <f t="shared" si="72"/>
        <v>0</v>
      </c>
      <c r="G317" s="16">
        <f t="shared" si="3"/>
        <v>0</v>
      </c>
      <c r="H317" s="16">
        <f t="shared" si="4"/>
        <v>0</v>
      </c>
      <c r="I317" s="16"/>
      <c r="J317" s="16">
        <f t="shared" si="5"/>
        <v>0</v>
      </c>
      <c r="K317" s="16">
        <f t="shared" si="6"/>
        <v>0</v>
      </c>
      <c r="L317" s="16">
        <f t="shared" si="7"/>
        <v>0</v>
      </c>
      <c r="M317" s="16">
        <f t="shared" si="8"/>
        <v>0</v>
      </c>
      <c r="N317" s="16">
        <f t="shared" si="9"/>
        <v>0</v>
      </c>
      <c r="O317" s="43"/>
      <c r="AS317" s="21">
        <f t="shared" si="31"/>
        <v>0</v>
      </c>
      <c r="AT317" s="21">
        <f t="shared" si="32"/>
        <v>0</v>
      </c>
      <c r="CY317" s="43"/>
      <c r="CZ317" s="43"/>
      <c r="DA317" s="43"/>
      <c r="DB317" s="43"/>
      <c r="DW317" s="44"/>
    </row>
    <row r="318" ht="15.75" customHeight="1">
      <c r="B318" s="16">
        <f t="shared" si="1"/>
        <v>0</v>
      </c>
      <c r="C318" s="25"/>
      <c r="D318" s="25"/>
      <c r="E318" s="16">
        <f t="shared" si="2"/>
        <v>1</v>
      </c>
      <c r="F318" s="16">
        <f t="shared" si="72"/>
        <v>0</v>
      </c>
      <c r="G318" s="16">
        <f t="shared" si="3"/>
        <v>0</v>
      </c>
      <c r="H318" s="16">
        <f t="shared" si="4"/>
        <v>0</v>
      </c>
      <c r="I318" s="16"/>
      <c r="J318" s="16">
        <f t="shared" si="5"/>
        <v>0</v>
      </c>
      <c r="K318" s="16">
        <f t="shared" si="6"/>
        <v>0</v>
      </c>
      <c r="L318" s="16">
        <f t="shared" si="7"/>
        <v>0</v>
      </c>
      <c r="M318" s="16">
        <f t="shared" si="8"/>
        <v>0</v>
      </c>
      <c r="N318" s="16">
        <f t="shared" si="9"/>
        <v>0</v>
      </c>
      <c r="O318" s="43"/>
      <c r="AS318" s="21">
        <f t="shared" si="31"/>
        <v>0</v>
      </c>
      <c r="AT318" s="21">
        <f t="shared" si="32"/>
        <v>0</v>
      </c>
      <c r="CY318" s="43"/>
      <c r="CZ318" s="43"/>
      <c r="DA318" s="43"/>
      <c r="DB318" s="43"/>
      <c r="DW318" s="44"/>
    </row>
    <row r="319" ht="15.75" customHeight="1">
      <c r="B319" s="16">
        <f t="shared" si="1"/>
        <v>0</v>
      </c>
      <c r="C319" s="25"/>
      <c r="D319" s="25"/>
      <c r="E319" s="16">
        <f t="shared" si="2"/>
        <v>1</v>
      </c>
      <c r="F319" s="16">
        <f t="shared" si="72"/>
        <v>0</v>
      </c>
      <c r="G319" s="16">
        <f t="shared" si="3"/>
        <v>0</v>
      </c>
      <c r="H319" s="16">
        <f t="shared" si="4"/>
        <v>0</v>
      </c>
      <c r="I319" s="16"/>
      <c r="J319" s="16">
        <f t="shared" si="5"/>
        <v>0</v>
      </c>
      <c r="K319" s="16">
        <f t="shared" si="6"/>
        <v>0</v>
      </c>
      <c r="L319" s="16">
        <f t="shared" si="7"/>
        <v>0</v>
      </c>
      <c r="M319" s="16">
        <f t="shared" si="8"/>
        <v>0</v>
      </c>
      <c r="N319" s="16">
        <f t="shared" si="9"/>
        <v>0</v>
      </c>
      <c r="O319" s="43"/>
      <c r="AS319" s="21">
        <f t="shared" si="31"/>
        <v>0</v>
      </c>
      <c r="AT319" s="21">
        <f t="shared" si="32"/>
        <v>0</v>
      </c>
      <c r="CY319" s="43"/>
      <c r="CZ319" s="43"/>
      <c r="DA319" s="43"/>
      <c r="DB319" s="43"/>
      <c r="DW319" s="44"/>
    </row>
    <row r="320" ht="15.75" customHeight="1">
      <c r="B320" s="16">
        <f t="shared" si="1"/>
        <v>0</v>
      </c>
      <c r="C320" s="25"/>
      <c r="D320" s="25"/>
      <c r="E320" s="16">
        <f t="shared" si="2"/>
        <v>1</v>
      </c>
      <c r="F320" s="16">
        <f t="shared" si="72"/>
        <v>0</v>
      </c>
      <c r="G320" s="16">
        <f t="shared" si="3"/>
        <v>0</v>
      </c>
      <c r="H320" s="16">
        <f t="shared" si="4"/>
        <v>0</v>
      </c>
      <c r="I320" s="16"/>
      <c r="J320" s="16">
        <f t="shared" si="5"/>
        <v>0</v>
      </c>
      <c r="K320" s="16">
        <f t="shared" si="6"/>
        <v>0</v>
      </c>
      <c r="L320" s="16">
        <f t="shared" si="7"/>
        <v>0</v>
      </c>
      <c r="M320" s="16">
        <f t="shared" si="8"/>
        <v>0</v>
      </c>
      <c r="N320" s="16">
        <f t="shared" si="9"/>
        <v>0</v>
      </c>
      <c r="O320" s="43"/>
      <c r="AS320" s="21">
        <f t="shared" si="31"/>
        <v>0</v>
      </c>
      <c r="AT320" s="21">
        <f t="shared" si="32"/>
        <v>0</v>
      </c>
      <c r="CY320" s="43"/>
      <c r="CZ320" s="43"/>
      <c r="DA320" s="43"/>
      <c r="DB320" s="43"/>
      <c r="DW320" s="44"/>
    </row>
    <row r="321" ht="15.75" customHeight="1">
      <c r="B321" s="16">
        <f t="shared" si="1"/>
        <v>0</v>
      </c>
      <c r="C321" s="25"/>
      <c r="D321" s="25"/>
      <c r="E321" s="16">
        <f t="shared" si="2"/>
        <v>1</v>
      </c>
      <c r="F321" s="16">
        <f t="shared" si="72"/>
        <v>0</v>
      </c>
      <c r="G321" s="16">
        <f t="shared" si="3"/>
        <v>0</v>
      </c>
      <c r="H321" s="16">
        <f t="shared" si="4"/>
        <v>0</v>
      </c>
      <c r="I321" s="16"/>
      <c r="J321" s="16">
        <f t="shared" si="5"/>
        <v>0</v>
      </c>
      <c r="K321" s="16">
        <f t="shared" si="6"/>
        <v>0</v>
      </c>
      <c r="L321" s="16">
        <f t="shared" si="7"/>
        <v>0</v>
      </c>
      <c r="M321" s="16">
        <f t="shared" si="8"/>
        <v>0</v>
      </c>
      <c r="N321" s="16">
        <f t="shared" si="9"/>
        <v>0</v>
      </c>
      <c r="O321" s="43"/>
      <c r="AS321" s="21">
        <f t="shared" si="31"/>
        <v>0</v>
      </c>
      <c r="AT321" s="21">
        <f t="shared" si="32"/>
        <v>0</v>
      </c>
      <c r="CY321" s="43"/>
      <c r="CZ321" s="43"/>
      <c r="DA321" s="43"/>
      <c r="DB321" s="43"/>
      <c r="DW321" s="44"/>
    </row>
    <row r="322" ht="15.75" customHeight="1">
      <c r="B322" s="16">
        <f t="shared" si="1"/>
        <v>0</v>
      </c>
      <c r="C322" s="25"/>
      <c r="D322" s="25"/>
      <c r="E322" s="16">
        <f t="shared" si="2"/>
        <v>1</v>
      </c>
      <c r="F322" s="16">
        <f t="shared" si="72"/>
        <v>0</v>
      </c>
      <c r="G322" s="16">
        <f t="shared" si="3"/>
        <v>0</v>
      </c>
      <c r="H322" s="16">
        <f t="shared" si="4"/>
        <v>0</v>
      </c>
      <c r="I322" s="16"/>
      <c r="J322" s="16">
        <f t="shared" si="5"/>
        <v>0</v>
      </c>
      <c r="K322" s="16">
        <f t="shared" si="6"/>
        <v>0</v>
      </c>
      <c r="L322" s="16">
        <f t="shared" si="7"/>
        <v>0</v>
      </c>
      <c r="M322" s="16">
        <f t="shared" si="8"/>
        <v>0</v>
      </c>
      <c r="N322" s="16">
        <f t="shared" si="9"/>
        <v>0</v>
      </c>
      <c r="O322" s="43"/>
      <c r="AS322" s="21">
        <f t="shared" si="31"/>
        <v>0</v>
      </c>
      <c r="AT322" s="21">
        <f t="shared" si="32"/>
        <v>0</v>
      </c>
      <c r="CY322" s="43"/>
      <c r="CZ322" s="43"/>
      <c r="DA322" s="43"/>
      <c r="DB322" s="43"/>
      <c r="DW322" s="44"/>
    </row>
    <row r="323" ht="15.75" customHeight="1">
      <c r="B323" s="16">
        <f t="shared" si="1"/>
        <v>0</v>
      </c>
      <c r="C323" s="25"/>
      <c r="D323" s="25"/>
      <c r="E323" s="16">
        <f t="shared" si="2"/>
        <v>1</v>
      </c>
      <c r="F323" s="16">
        <f t="shared" si="72"/>
        <v>0</v>
      </c>
      <c r="G323" s="16">
        <f t="shared" si="3"/>
        <v>0</v>
      </c>
      <c r="H323" s="16">
        <f t="shared" si="4"/>
        <v>0</v>
      </c>
      <c r="I323" s="16"/>
      <c r="J323" s="16">
        <f t="shared" si="5"/>
        <v>0</v>
      </c>
      <c r="K323" s="16">
        <f t="shared" si="6"/>
        <v>0</v>
      </c>
      <c r="L323" s="16">
        <f t="shared" si="7"/>
        <v>0</v>
      </c>
      <c r="M323" s="16">
        <f t="shared" si="8"/>
        <v>0</v>
      </c>
      <c r="N323" s="16">
        <f t="shared" si="9"/>
        <v>0</v>
      </c>
      <c r="O323" s="43"/>
      <c r="AS323" s="21">
        <f t="shared" si="31"/>
        <v>0</v>
      </c>
      <c r="AT323" s="21">
        <f t="shared" si="32"/>
        <v>0</v>
      </c>
      <c r="CY323" s="43"/>
      <c r="CZ323" s="43"/>
      <c r="DA323" s="43"/>
      <c r="DB323" s="43"/>
      <c r="DW323" s="44"/>
    </row>
    <row r="324" ht="15.75" customHeight="1">
      <c r="B324" s="16">
        <f t="shared" si="1"/>
        <v>0</v>
      </c>
      <c r="C324" s="25"/>
      <c r="D324" s="25"/>
      <c r="E324" s="16">
        <f t="shared" si="2"/>
        <v>1</v>
      </c>
      <c r="F324" s="16">
        <f t="shared" si="72"/>
        <v>0</v>
      </c>
      <c r="G324" s="16">
        <f t="shared" si="3"/>
        <v>0</v>
      </c>
      <c r="H324" s="16">
        <f t="shared" si="4"/>
        <v>0</v>
      </c>
      <c r="I324" s="16"/>
      <c r="J324" s="16">
        <f t="shared" si="5"/>
        <v>0</v>
      </c>
      <c r="K324" s="16">
        <f t="shared" si="6"/>
        <v>0</v>
      </c>
      <c r="L324" s="16">
        <f t="shared" si="7"/>
        <v>0</v>
      </c>
      <c r="M324" s="16">
        <f t="shared" si="8"/>
        <v>0</v>
      </c>
      <c r="N324" s="16">
        <f t="shared" si="9"/>
        <v>0</v>
      </c>
      <c r="O324" s="43"/>
      <c r="AS324" s="21">
        <f t="shared" si="31"/>
        <v>0</v>
      </c>
      <c r="AT324" s="21">
        <f t="shared" si="32"/>
        <v>0</v>
      </c>
      <c r="CY324" s="43"/>
      <c r="CZ324" s="43"/>
      <c r="DA324" s="43"/>
      <c r="DB324" s="43"/>
      <c r="DW324" s="44"/>
    </row>
    <row r="325" ht="15.75" customHeight="1">
      <c r="B325" s="16">
        <f t="shared" si="1"/>
        <v>0</v>
      </c>
      <c r="C325" s="25"/>
      <c r="D325" s="25"/>
      <c r="E325" s="16">
        <f t="shared" si="2"/>
        <v>1</v>
      </c>
      <c r="F325" s="16">
        <f t="shared" si="72"/>
        <v>0</v>
      </c>
      <c r="G325" s="16">
        <f t="shared" si="3"/>
        <v>0</v>
      </c>
      <c r="H325" s="16">
        <f t="shared" si="4"/>
        <v>0</v>
      </c>
      <c r="I325" s="16"/>
      <c r="J325" s="16">
        <f t="shared" si="5"/>
        <v>0</v>
      </c>
      <c r="K325" s="16">
        <f t="shared" si="6"/>
        <v>0</v>
      </c>
      <c r="L325" s="16">
        <f t="shared" si="7"/>
        <v>0</v>
      </c>
      <c r="M325" s="16">
        <f t="shared" si="8"/>
        <v>0</v>
      </c>
      <c r="N325" s="16">
        <f t="shared" si="9"/>
        <v>0</v>
      </c>
      <c r="O325" s="43"/>
      <c r="AS325" s="21">
        <f t="shared" si="31"/>
        <v>0</v>
      </c>
      <c r="AT325" s="21">
        <f t="shared" si="32"/>
        <v>0</v>
      </c>
      <c r="CY325" s="43"/>
      <c r="CZ325" s="43"/>
      <c r="DA325" s="43"/>
      <c r="DB325" s="43"/>
      <c r="DW325" s="44"/>
    </row>
    <row r="326" ht="15.75" customHeight="1">
      <c r="B326" s="16">
        <f t="shared" si="1"/>
        <v>0</v>
      </c>
      <c r="C326" s="25"/>
      <c r="D326" s="25"/>
      <c r="E326" s="16">
        <f t="shared" si="2"/>
        <v>1</v>
      </c>
      <c r="F326" s="16">
        <f t="shared" si="72"/>
        <v>0</v>
      </c>
      <c r="G326" s="16">
        <f t="shared" si="3"/>
        <v>0</v>
      </c>
      <c r="H326" s="16">
        <f t="shared" si="4"/>
        <v>0</v>
      </c>
      <c r="I326" s="16"/>
      <c r="J326" s="16">
        <f t="shared" si="5"/>
        <v>0</v>
      </c>
      <c r="K326" s="16">
        <f t="shared" si="6"/>
        <v>0</v>
      </c>
      <c r="L326" s="16">
        <f t="shared" si="7"/>
        <v>0</v>
      </c>
      <c r="M326" s="16">
        <f t="shared" si="8"/>
        <v>0</v>
      </c>
      <c r="N326" s="16">
        <f t="shared" si="9"/>
        <v>0</v>
      </c>
      <c r="O326" s="43"/>
      <c r="AS326" s="21">
        <f t="shared" si="31"/>
        <v>0</v>
      </c>
      <c r="AT326" s="21">
        <f t="shared" si="32"/>
        <v>0</v>
      </c>
      <c r="CY326" s="43"/>
      <c r="CZ326" s="43"/>
      <c r="DA326" s="43"/>
      <c r="DB326" s="43"/>
      <c r="DW326" s="44"/>
    </row>
    <row r="327" ht="15.75" customHeight="1">
      <c r="B327" s="16">
        <f t="shared" si="1"/>
        <v>0</v>
      </c>
      <c r="C327" s="25"/>
      <c r="D327" s="25"/>
      <c r="E327" s="16">
        <f t="shared" si="2"/>
        <v>1</v>
      </c>
      <c r="F327" s="16">
        <f t="shared" si="72"/>
        <v>0</v>
      </c>
      <c r="G327" s="16">
        <f t="shared" si="3"/>
        <v>0</v>
      </c>
      <c r="H327" s="16">
        <f t="shared" si="4"/>
        <v>0</v>
      </c>
      <c r="I327" s="16"/>
      <c r="J327" s="16">
        <f t="shared" si="5"/>
        <v>0</v>
      </c>
      <c r="K327" s="16">
        <f t="shared" si="6"/>
        <v>0</v>
      </c>
      <c r="L327" s="16">
        <f t="shared" si="7"/>
        <v>0</v>
      </c>
      <c r="M327" s="16">
        <f t="shared" si="8"/>
        <v>0</v>
      </c>
      <c r="N327" s="16">
        <f t="shared" si="9"/>
        <v>0</v>
      </c>
      <c r="O327" s="43"/>
      <c r="AS327" s="21">
        <f t="shared" si="31"/>
        <v>0</v>
      </c>
      <c r="AT327" s="21">
        <f t="shared" si="32"/>
        <v>0</v>
      </c>
      <c r="CY327" s="43"/>
      <c r="CZ327" s="43"/>
      <c r="DA327" s="43"/>
      <c r="DB327" s="43"/>
      <c r="DW327" s="44"/>
    </row>
    <row r="328" ht="15.75" customHeight="1">
      <c r="B328" s="16">
        <f t="shared" si="1"/>
        <v>0</v>
      </c>
      <c r="C328" s="25"/>
      <c r="D328" s="25"/>
      <c r="E328" s="16">
        <f t="shared" si="2"/>
        <v>1</v>
      </c>
      <c r="F328" s="16">
        <f t="shared" si="72"/>
        <v>0</v>
      </c>
      <c r="G328" s="16">
        <f t="shared" si="3"/>
        <v>0</v>
      </c>
      <c r="H328" s="16">
        <f t="shared" si="4"/>
        <v>0</v>
      </c>
      <c r="I328" s="16"/>
      <c r="J328" s="16">
        <f t="shared" si="5"/>
        <v>0</v>
      </c>
      <c r="K328" s="16">
        <f t="shared" si="6"/>
        <v>0</v>
      </c>
      <c r="L328" s="16">
        <f t="shared" si="7"/>
        <v>0</v>
      </c>
      <c r="M328" s="16">
        <f t="shared" si="8"/>
        <v>0</v>
      </c>
      <c r="N328" s="16">
        <f t="shared" si="9"/>
        <v>0</v>
      </c>
      <c r="O328" s="43"/>
      <c r="AS328" s="21">
        <f t="shared" si="31"/>
        <v>0</v>
      </c>
      <c r="AT328" s="21">
        <f t="shared" si="32"/>
        <v>0</v>
      </c>
      <c r="CY328" s="43"/>
      <c r="CZ328" s="43"/>
      <c r="DA328" s="43"/>
      <c r="DB328" s="43"/>
      <c r="DW328" s="44"/>
    </row>
    <row r="329" ht="15.75" customHeight="1">
      <c r="B329" s="16">
        <f t="shared" si="1"/>
        <v>0</v>
      </c>
      <c r="C329" s="25"/>
      <c r="D329" s="25"/>
      <c r="E329" s="16">
        <f t="shared" si="2"/>
        <v>1</v>
      </c>
      <c r="F329" s="16">
        <f t="shared" si="72"/>
        <v>0</v>
      </c>
      <c r="G329" s="16">
        <f t="shared" si="3"/>
        <v>0</v>
      </c>
      <c r="H329" s="16">
        <f t="shared" si="4"/>
        <v>0</v>
      </c>
      <c r="I329" s="16"/>
      <c r="J329" s="16">
        <f t="shared" si="5"/>
        <v>0</v>
      </c>
      <c r="K329" s="16">
        <f t="shared" si="6"/>
        <v>0</v>
      </c>
      <c r="L329" s="16">
        <f t="shared" si="7"/>
        <v>0</v>
      </c>
      <c r="M329" s="16">
        <f t="shared" si="8"/>
        <v>0</v>
      </c>
      <c r="N329" s="16">
        <f t="shared" si="9"/>
        <v>0</v>
      </c>
      <c r="O329" s="43"/>
      <c r="AS329" s="21">
        <f t="shared" si="31"/>
        <v>0</v>
      </c>
      <c r="AT329" s="21">
        <f t="shared" si="32"/>
        <v>0</v>
      </c>
      <c r="CY329" s="43"/>
      <c r="CZ329" s="43"/>
      <c r="DA329" s="43"/>
      <c r="DB329" s="43"/>
      <c r="DW329" s="44"/>
    </row>
    <row r="330" ht="15.75" customHeight="1">
      <c r="B330" s="16">
        <f t="shared" si="1"/>
        <v>0</v>
      </c>
      <c r="C330" s="25"/>
      <c r="D330" s="25"/>
      <c r="E330" s="16">
        <f t="shared" si="2"/>
        <v>1</v>
      </c>
      <c r="F330" s="16">
        <f t="shared" si="72"/>
        <v>0</v>
      </c>
      <c r="G330" s="16">
        <f t="shared" si="3"/>
        <v>0</v>
      </c>
      <c r="H330" s="16">
        <f t="shared" si="4"/>
        <v>0</v>
      </c>
      <c r="I330" s="16"/>
      <c r="J330" s="16">
        <f t="shared" si="5"/>
        <v>0</v>
      </c>
      <c r="K330" s="16">
        <f t="shared" si="6"/>
        <v>0</v>
      </c>
      <c r="L330" s="16">
        <f t="shared" si="7"/>
        <v>0</v>
      </c>
      <c r="M330" s="16">
        <f t="shared" si="8"/>
        <v>0</v>
      </c>
      <c r="N330" s="16">
        <f t="shared" si="9"/>
        <v>0</v>
      </c>
      <c r="O330" s="43"/>
      <c r="AS330" s="21">
        <f t="shared" si="31"/>
        <v>0</v>
      </c>
      <c r="AT330" s="21">
        <f t="shared" si="32"/>
        <v>0</v>
      </c>
      <c r="CY330" s="43"/>
      <c r="CZ330" s="43"/>
      <c r="DA330" s="43"/>
      <c r="DB330" s="43"/>
      <c r="DW330" s="44"/>
    </row>
    <row r="331" ht="15.75" customHeight="1">
      <c r="B331" s="16">
        <f t="shared" si="1"/>
        <v>0</v>
      </c>
      <c r="C331" s="25"/>
      <c r="D331" s="25"/>
      <c r="E331" s="16">
        <f t="shared" si="2"/>
        <v>1</v>
      </c>
      <c r="F331" s="16">
        <f t="shared" si="72"/>
        <v>0</v>
      </c>
      <c r="G331" s="16">
        <f t="shared" si="3"/>
        <v>0</v>
      </c>
      <c r="H331" s="16">
        <f t="shared" si="4"/>
        <v>0</v>
      </c>
      <c r="I331" s="16"/>
      <c r="J331" s="16">
        <f t="shared" si="5"/>
        <v>0</v>
      </c>
      <c r="K331" s="16">
        <f t="shared" si="6"/>
        <v>0</v>
      </c>
      <c r="L331" s="16">
        <f t="shared" si="7"/>
        <v>0</v>
      </c>
      <c r="M331" s="16">
        <f t="shared" si="8"/>
        <v>0</v>
      </c>
      <c r="N331" s="16">
        <f t="shared" si="9"/>
        <v>0</v>
      </c>
      <c r="O331" s="43"/>
      <c r="AS331" s="21">
        <f t="shared" si="31"/>
        <v>0</v>
      </c>
      <c r="AT331" s="21">
        <f t="shared" si="32"/>
        <v>0</v>
      </c>
      <c r="CY331" s="43"/>
      <c r="CZ331" s="43"/>
      <c r="DA331" s="43"/>
      <c r="DB331" s="43"/>
      <c r="DW331" s="44"/>
    </row>
    <row r="332" ht="15.75" customHeight="1">
      <c r="B332" s="16">
        <f t="shared" si="1"/>
        <v>0</v>
      </c>
      <c r="C332" s="25"/>
      <c r="D332" s="25"/>
      <c r="E332" s="16">
        <f t="shared" si="2"/>
        <v>1</v>
      </c>
      <c r="F332" s="16">
        <f t="shared" si="72"/>
        <v>0</v>
      </c>
      <c r="G332" s="16">
        <f t="shared" si="3"/>
        <v>0</v>
      </c>
      <c r="H332" s="16">
        <f t="shared" si="4"/>
        <v>0</v>
      </c>
      <c r="I332" s="16"/>
      <c r="J332" s="16">
        <f t="shared" si="5"/>
        <v>0</v>
      </c>
      <c r="K332" s="16">
        <f t="shared" si="6"/>
        <v>0</v>
      </c>
      <c r="L332" s="16">
        <f t="shared" si="7"/>
        <v>0</v>
      </c>
      <c r="M332" s="16">
        <f t="shared" si="8"/>
        <v>0</v>
      </c>
      <c r="N332" s="16">
        <f t="shared" si="9"/>
        <v>0</v>
      </c>
      <c r="O332" s="43"/>
      <c r="AS332" s="21">
        <f t="shared" si="31"/>
        <v>0</v>
      </c>
      <c r="AT332" s="21">
        <f t="shared" si="32"/>
        <v>0</v>
      </c>
      <c r="CY332" s="43"/>
      <c r="CZ332" s="43"/>
      <c r="DA332" s="43"/>
      <c r="DB332" s="43"/>
      <c r="DW332" s="44"/>
    </row>
    <row r="333" ht="15.75" customHeight="1">
      <c r="B333" s="16">
        <f t="shared" si="1"/>
        <v>0</v>
      </c>
      <c r="C333" s="25"/>
      <c r="D333" s="25"/>
      <c r="E333" s="16">
        <f t="shared" si="2"/>
        <v>1</v>
      </c>
      <c r="F333" s="16">
        <f t="shared" si="72"/>
        <v>0</v>
      </c>
      <c r="G333" s="16">
        <f t="shared" si="3"/>
        <v>0</v>
      </c>
      <c r="H333" s="16">
        <f t="shared" si="4"/>
        <v>0</v>
      </c>
      <c r="I333" s="16"/>
      <c r="J333" s="16">
        <f t="shared" si="5"/>
        <v>0</v>
      </c>
      <c r="K333" s="16">
        <f t="shared" si="6"/>
        <v>0</v>
      </c>
      <c r="L333" s="16">
        <f t="shared" si="7"/>
        <v>0</v>
      </c>
      <c r="M333" s="16">
        <f t="shared" si="8"/>
        <v>0</v>
      </c>
      <c r="N333" s="16">
        <f t="shared" si="9"/>
        <v>0</v>
      </c>
      <c r="O333" s="43"/>
      <c r="AS333" s="21">
        <f t="shared" si="31"/>
        <v>0</v>
      </c>
      <c r="AT333" s="21">
        <f t="shared" si="32"/>
        <v>0</v>
      </c>
      <c r="CY333" s="43"/>
      <c r="CZ333" s="43"/>
      <c r="DA333" s="43"/>
      <c r="DB333" s="43"/>
      <c r="DW333" s="44"/>
    </row>
    <row r="334" ht="15.75" customHeight="1">
      <c r="B334" s="16">
        <f t="shared" si="1"/>
        <v>0</v>
      </c>
      <c r="C334" s="25"/>
      <c r="D334" s="25"/>
      <c r="E334" s="16">
        <f t="shared" si="2"/>
        <v>1</v>
      </c>
      <c r="F334" s="16">
        <f t="shared" si="72"/>
        <v>0</v>
      </c>
      <c r="G334" s="16">
        <f t="shared" si="3"/>
        <v>0</v>
      </c>
      <c r="H334" s="16">
        <f t="shared" si="4"/>
        <v>0</v>
      </c>
      <c r="I334" s="16"/>
      <c r="J334" s="16">
        <f t="shared" si="5"/>
        <v>0</v>
      </c>
      <c r="K334" s="16">
        <f t="shared" si="6"/>
        <v>0</v>
      </c>
      <c r="L334" s="16">
        <f t="shared" si="7"/>
        <v>0</v>
      </c>
      <c r="M334" s="16">
        <f t="shared" si="8"/>
        <v>0</v>
      </c>
      <c r="N334" s="16">
        <f t="shared" si="9"/>
        <v>0</v>
      </c>
      <c r="O334" s="43"/>
      <c r="AS334" s="21">
        <f t="shared" si="31"/>
        <v>0</v>
      </c>
      <c r="AT334" s="21">
        <f t="shared" si="32"/>
        <v>0</v>
      </c>
      <c r="CY334" s="43"/>
      <c r="CZ334" s="43"/>
      <c r="DA334" s="43"/>
      <c r="DB334" s="43"/>
      <c r="DW334" s="44"/>
    </row>
    <row r="335" ht="15.75" customHeight="1">
      <c r="B335" s="16">
        <f t="shared" si="1"/>
        <v>0</v>
      </c>
      <c r="C335" s="25"/>
      <c r="D335" s="25"/>
      <c r="E335" s="16">
        <f t="shared" si="2"/>
        <v>1</v>
      </c>
      <c r="F335" s="16">
        <f t="shared" si="72"/>
        <v>0</v>
      </c>
      <c r="G335" s="16">
        <f t="shared" si="3"/>
        <v>0</v>
      </c>
      <c r="H335" s="16">
        <f t="shared" si="4"/>
        <v>0</v>
      </c>
      <c r="I335" s="16"/>
      <c r="J335" s="16">
        <f t="shared" si="5"/>
        <v>0</v>
      </c>
      <c r="K335" s="16">
        <f t="shared" si="6"/>
        <v>0</v>
      </c>
      <c r="L335" s="16">
        <f t="shared" si="7"/>
        <v>0</v>
      </c>
      <c r="M335" s="16">
        <f t="shared" si="8"/>
        <v>0</v>
      </c>
      <c r="N335" s="16">
        <f t="shared" si="9"/>
        <v>0</v>
      </c>
      <c r="O335" s="43"/>
      <c r="AS335" s="21">
        <f t="shared" si="31"/>
        <v>0</v>
      </c>
      <c r="AT335" s="21">
        <f t="shared" si="32"/>
        <v>0</v>
      </c>
      <c r="CY335" s="43"/>
      <c r="CZ335" s="43"/>
      <c r="DA335" s="43"/>
      <c r="DB335" s="43"/>
      <c r="DW335" s="44"/>
    </row>
    <row r="336" ht="15.75" customHeight="1">
      <c r="B336" s="16">
        <f t="shared" si="1"/>
        <v>0</v>
      </c>
      <c r="C336" s="25"/>
      <c r="D336" s="25"/>
      <c r="E336" s="16">
        <f t="shared" si="2"/>
        <v>1</v>
      </c>
      <c r="F336" s="16">
        <f t="shared" si="72"/>
        <v>0</v>
      </c>
      <c r="G336" s="16">
        <f t="shared" si="3"/>
        <v>0</v>
      </c>
      <c r="H336" s="16">
        <f t="shared" si="4"/>
        <v>0</v>
      </c>
      <c r="I336" s="16"/>
      <c r="J336" s="16">
        <f t="shared" si="5"/>
        <v>0</v>
      </c>
      <c r="K336" s="16">
        <f t="shared" si="6"/>
        <v>0</v>
      </c>
      <c r="L336" s="16">
        <f t="shared" si="7"/>
        <v>0</v>
      </c>
      <c r="M336" s="16">
        <f t="shared" si="8"/>
        <v>0</v>
      </c>
      <c r="N336" s="16">
        <f t="shared" si="9"/>
        <v>0</v>
      </c>
      <c r="O336" s="43"/>
      <c r="AS336" s="21">
        <f t="shared" si="31"/>
        <v>0</v>
      </c>
      <c r="AT336" s="21">
        <f t="shared" si="32"/>
        <v>0</v>
      </c>
      <c r="CY336" s="43"/>
      <c r="CZ336" s="43"/>
      <c r="DA336" s="43"/>
      <c r="DB336" s="43"/>
      <c r="DW336" s="44"/>
    </row>
    <row r="337" ht="15.75" customHeight="1">
      <c r="B337" s="16">
        <f t="shared" si="1"/>
        <v>0</v>
      </c>
      <c r="C337" s="25"/>
      <c r="D337" s="25"/>
      <c r="E337" s="16">
        <f t="shared" si="2"/>
        <v>1</v>
      </c>
      <c r="F337" s="16">
        <f t="shared" si="72"/>
        <v>0</v>
      </c>
      <c r="G337" s="16">
        <f t="shared" si="3"/>
        <v>0</v>
      </c>
      <c r="H337" s="16">
        <f t="shared" si="4"/>
        <v>0</v>
      </c>
      <c r="I337" s="16"/>
      <c r="J337" s="16">
        <f t="shared" si="5"/>
        <v>0</v>
      </c>
      <c r="K337" s="16">
        <f t="shared" si="6"/>
        <v>0</v>
      </c>
      <c r="L337" s="16">
        <f t="shared" si="7"/>
        <v>0</v>
      </c>
      <c r="M337" s="16">
        <f t="shared" si="8"/>
        <v>0</v>
      </c>
      <c r="N337" s="16">
        <f t="shared" si="9"/>
        <v>0</v>
      </c>
      <c r="O337" s="43"/>
      <c r="AS337" s="21">
        <f t="shared" si="31"/>
        <v>0</v>
      </c>
      <c r="AT337" s="21">
        <f t="shared" si="32"/>
        <v>0</v>
      </c>
      <c r="CY337" s="43"/>
      <c r="CZ337" s="43"/>
      <c r="DA337" s="43"/>
      <c r="DB337" s="43"/>
      <c r="DW337" s="44"/>
    </row>
    <row r="338" ht="15.75" customHeight="1">
      <c r="B338" s="16">
        <f t="shared" si="1"/>
        <v>0</v>
      </c>
      <c r="C338" s="25"/>
      <c r="D338" s="25"/>
      <c r="E338" s="16">
        <f t="shared" si="2"/>
        <v>1</v>
      </c>
      <c r="F338" s="16">
        <f t="shared" si="72"/>
        <v>0</v>
      </c>
      <c r="G338" s="16">
        <f t="shared" si="3"/>
        <v>0</v>
      </c>
      <c r="H338" s="16">
        <f t="shared" si="4"/>
        <v>0</v>
      </c>
      <c r="I338" s="16"/>
      <c r="J338" s="16">
        <f t="shared" si="5"/>
        <v>0</v>
      </c>
      <c r="K338" s="16">
        <f t="shared" si="6"/>
        <v>0</v>
      </c>
      <c r="L338" s="16">
        <f t="shared" si="7"/>
        <v>0</v>
      </c>
      <c r="M338" s="16">
        <f t="shared" si="8"/>
        <v>0</v>
      </c>
      <c r="N338" s="16">
        <f t="shared" si="9"/>
        <v>0</v>
      </c>
      <c r="O338" s="43"/>
      <c r="AS338" s="21">
        <f t="shared" si="31"/>
        <v>0</v>
      </c>
      <c r="AT338" s="21">
        <f t="shared" si="32"/>
        <v>0</v>
      </c>
      <c r="CY338" s="43"/>
      <c r="CZ338" s="43"/>
      <c r="DA338" s="43"/>
      <c r="DB338" s="43"/>
      <c r="DW338" s="44"/>
    </row>
    <row r="339" ht="15.75" customHeight="1">
      <c r="B339" s="16">
        <f t="shared" si="1"/>
        <v>0</v>
      </c>
      <c r="C339" s="25"/>
      <c r="D339" s="25"/>
      <c r="E339" s="16">
        <f t="shared" si="2"/>
        <v>1</v>
      </c>
      <c r="F339" s="16">
        <f t="shared" si="72"/>
        <v>0</v>
      </c>
      <c r="G339" s="16">
        <f t="shared" si="3"/>
        <v>0</v>
      </c>
      <c r="H339" s="16">
        <f t="shared" si="4"/>
        <v>0</v>
      </c>
      <c r="I339" s="16"/>
      <c r="J339" s="16">
        <f t="shared" si="5"/>
        <v>0</v>
      </c>
      <c r="K339" s="16">
        <f t="shared" si="6"/>
        <v>0</v>
      </c>
      <c r="L339" s="16">
        <f t="shared" si="7"/>
        <v>0</v>
      </c>
      <c r="M339" s="16">
        <f t="shared" si="8"/>
        <v>0</v>
      </c>
      <c r="N339" s="16">
        <f t="shared" si="9"/>
        <v>0</v>
      </c>
      <c r="O339" s="43"/>
      <c r="AS339" s="21">
        <f t="shared" si="31"/>
        <v>0</v>
      </c>
      <c r="AT339" s="21">
        <f t="shared" si="32"/>
        <v>0</v>
      </c>
      <c r="CY339" s="43"/>
      <c r="CZ339" s="43"/>
      <c r="DA339" s="43"/>
      <c r="DB339" s="43"/>
      <c r="DW339" s="44"/>
    </row>
    <row r="340" ht="15.75" customHeight="1">
      <c r="B340" s="16">
        <f t="shared" si="1"/>
        <v>0</v>
      </c>
      <c r="C340" s="25"/>
      <c r="D340" s="25"/>
      <c r="E340" s="16">
        <f t="shared" si="2"/>
        <v>1</v>
      </c>
      <c r="F340" s="16">
        <f t="shared" si="72"/>
        <v>0</v>
      </c>
      <c r="G340" s="16">
        <f t="shared" si="3"/>
        <v>0</v>
      </c>
      <c r="H340" s="16">
        <f t="shared" si="4"/>
        <v>0</v>
      </c>
      <c r="I340" s="16"/>
      <c r="J340" s="16">
        <f t="shared" si="5"/>
        <v>0</v>
      </c>
      <c r="K340" s="16">
        <f t="shared" si="6"/>
        <v>0</v>
      </c>
      <c r="L340" s="16">
        <f t="shared" si="7"/>
        <v>0</v>
      </c>
      <c r="M340" s="16">
        <f t="shared" si="8"/>
        <v>0</v>
      </c>
      <c r="N340" s="16">
        <f t="shared" si="9"/>
        <v>0</v>
      </c>
      <c r="O340" s="43"/>
      <c r="AS340" s="21">
        <f t="shared" si="31"/>
        <v>0</v>
      </c>
      <c r="AT340" s="21">
        <f t="shared" si="32"/>
        <v>0</v>
      </c>
      <c r="CY340" s="43"/>
      <c r="CZ340" s="43"/>
      <c r="DA340" s="43"/>
      <c r="DB340" s="43"/>
      <c r="DW340" s="44"/>
    </row>
    <row r="341" ht="15.75" customHeight="1">
      <c r="B341" s="16">
        <f t="shared" si="1"/>
        <v>0</v>
      </c>
      <c r="C341" s="25"/>
      <c r="D341" s="25"/>
      <c r="E341" s="16">
        <f t="shared" si="2"/>
        <v>1</v>
      </c>
      <c r="F341" s="16">
        <f t="shared" si="72"/>
        <v>0</v>
      </c>
      <c r="G341" s="16">
        <f t="shared" si="3"/>
        <v>0</v>
      </c>
      <c r="H341" s="16">
        <f t="shared" si="4"/>
        <v>0</v>
      </c>
      <c r="I341" s="16"/>
      <c r="J341" s="16">
        <f t="shared" si="5"/>
        <v>0</v>
      </c>
      <c r="K341" s="16">
        <f t="shared" si="6"/>
        <v>0</v>
      </c>
      <c r="L341" s="16">
        <f t="shared" si="7"/>
        <v>0</v>
      </c>
      <c r="M341" s="16">
        <f t="shared" si="8"/>
        <v>0</v>
      </c>
      <c r="N341" s="16">
        <f t="shared" si="9"/>
        <v>0</v>
      </c>
      <c r="O341" s="43"/>
      <c r="AS341" s="21">
        <f t="shared" si="31"/>
        <v>0</v>
      </c>
      <c r="AT341" s="21">
        <f t="shared" si="32"/>
        <v>0</v>
      </c>
      <c r="CY341" s="43"/>
      <c r="CZ341" s="43"/>
      <c r="DA341" s="43"/>
      <c r="DB341" s="43"/>
      <c r="DW341" s="44"/>
    </row>
    <row r="342" ht="15.75" customHeight="1">
      <c r="B342" s="16">
        <f t="shared" si="1"/>
        <v>0</v>
      </c>
      <c r="C342" s="25"/>
      <c r="D342" s="25"/>
      <c r="E342" s="16">
        <f t="shared" si="2"/>
        <v>1</v>
      </c>
      <c r="F342" s="16">
        <f t="shared" si="72"/>
        <v>0</v>
      </c>
      <c r="G342" s="16">
        <f t="shared" si="3"/>
        <v>0</v>
      </c>
      <c r="H342" s="16">
        <f t="shared" si="4"/>
        <v>0</v>
      </c>
      <c r="I342" s="16"/>
      <c r="J342" s="16">
        <f t="shared" si="5"/>
        <v>0</v>
      </c>
      <c r="K342" s="16">
        <f t="shared" si="6"/>
        <v>0</v>
      </c>
      <c r="L342" s="16">
        <f t="shared" si="7"/>
        <v>0</v>
      </c>
      <c r="M342" s="16">
        <f t="shared" si="8"/>
        <v>0</v>
      </c>
      <c r="N342" s="16">
        <f t="shared" si="9"/>
        <v>0</v>
      </c>
      <c r="O342" s="43"/>
      <c r="AS342" s="21">
        <f t="shared" si="31"/>
        <v>0</v>
      </c>
      <c r="AT342" s="21">
        <f t="shared" si="32"/>
        <v>0</v>
      </c>
      <c r="CY342" s="43"/>
      <c r="CZ342" s="43"/>
      <c r="DA342" s="43"/>
      <c r="DB342" s="43"/>
      <c r="DW342" s="44"/>
    </row>
    <row r="343" ht="15.75" customHeight="1">
      <c r="B343" s="16">
        <f t="shared" si="1"/>
        <v>0</v>
      </c>
      <c r="C343" s="25"/>
      <c r="D343" s="25"/>
      <c r="E343" s="16">
        <f t="shared" si="2"/>
        <v>1</v>
      </c>
      <c r="F343" s="16">
        <f t="shared" si="72"/>
        <v>0</v>
      </c>
      <c r="G343" s="16">
        <f t="shared" si="3"/>
        <v>0</v>
      </c>
      <c r="H343" s="16">
        <f t="shared" si="4"/>
        <v>0</v>
      </c>
      <c r="I343" s="16"/>
      <c r="J343" s="16">
        <f t="shared" si="5"/>
        <v>0</v>
      </c>
      <c r="K343" s="16">
        <f t="shared" si="6"/>
        <v>0</v>
      </c>
      <c r="L343" s="16">
        <f t="shared" si="7"/>
        <v>0</v>
      </c>
      <c r="M343" s="16">
        <f t="shared" si="8"/>
        <v>0</v>
      </c>
      <c r="N343" s="16">
        <f t="shared" si="9"/>
        <v>0</v>
      </c>
      <c r="O343" s="43"/>
      <c r="AS343" s="21">
        <f t="shared" si="31"/>
        <v>0</v>
      </c>
      <c r="AT343" s="21">
        <f t="shared" si="32"/>
        <v>0</v>
      </c>
      <c r="CY343" s="43"/>
      <c r="CZ343" s="43"/>
      <c r="DA343" s="43"/>
      <c r="DB343" s="43"/>
      <c r="DW343" s="44"/>
    </row>
    <row r="344" ht="15.75" customHeight="1">
      <c r="B344" s="16">
        <f t="shared" si="1"/>
        <v>0</v>
      </c>
      <c r="C344" s="25"/>
      <c r="D344" s="25"/>
      <c r="E344" s="16">
        <f t="shared" si="2"/>
        <v>1</v>
      </c>
      <c r="F344" s="16">
        <f t="shared" si="72"/>
        <v>0</v>
      </c>
      <c r="G344" s="16">
        <f t="shared" si="3"/>
        <v>0</v>
      </c>
      <c r="H344" s="16">
        <f t="shared" si="4"/>
        <v>0</v>
      </c>
      <c r="I344" s="16"/>
      <c r="J344" s="16">
        <f t="shared" si="5"/>
        <v>0</v>
      </c>
      <c r="K344" s="16">
        <f t="shared" si="6"/>
        <v>0</v>
      </c>
      <c r="L344" s="16">
        <f t="shared" si="7"/>
        <v>0</v>
      </c>
      <c r="M344" s="16">
        <f t="shared" si="8"/>
        <v>0</v>
      </c>
      <c r="N344" s="16">
        <f t="shared" si="9"/>
        <v>0</v>
      </c>
      <c r="O344" s="43"/>
      <c r="AS344" s="21">
        <f t="shared" si="31"/>
        <v>0</v>
      </c>
      <c r="AT344" s="21">
        <f t="shared" si="32"/>
        <v>0</v>
      </c>
      <c r="CY344" s="43"/>
      <c r="CZ344" s="43"/>
      <c r="DA344" s="43"/>
      <c r="DB344" s="43"/>
      <c r="DW344" s="44"/>
    </row>
    <row r="345" ht="15.75" customHeight="1">
      <c r="B345" s="16">
        <f t="shared" si="1"/>
        <v>0</v>
      </c>
      <c r="C345" s="25"/>
      <c r="D345" s="25"/>
      <c r="E345" s="16">
        <f t="shared" si="2"/>
        <v>1</v>
      </c>
      <c r="F345" s="16">
        <f t="shared" si="72"/>
        <v>0</v>
      </c>
      <c r="G345" s="16">
        <f t="shared" si="3"/>
        <v>0</v>
      </c>
      <c r="H345" s="16">
        <f t="shared" si="4"/>
        <v>0</v>
      </c>
      <c r="I345" s="16"/>
      <c r="J345" s="16">
        <f t="shared" si="5"/>
        <v>0</v>
      </c>
      <c r="K345" s="16">
        <f t="shared" si="6"/>
        <v>0</v>
      </c>
      <c r="L345" s="16">
        <f t="shared" si="7"/>
        <v>0</v>
      </c>
      <c r="M345" s="16">
        <f t="shared" si="8"/>
        <v>0</v>
      </c>
      <c r="N345" s="16">
        <f t="shared" si="9"/>
        <v>0</v>
      </c>
      <c r="O345" s="43"/>
      <c r="AS345" s="21">
        <f t="shared" si="31"/>
        <v>0</v>
      </c>
      <c r="AT345" s="21">
        <f t="shared" si="32"/>
        <v>0</v>
      </c>
      <c r="CY345" s="43"/>
      <c r="CZ345" s="43"/>
      <c r="DA345" s="43"/>
      <c r="DB345" s="43"/>
      <c r="DW345" s="44"/>
    </row>
    <row r="346" ht="15.75" customHeight="1">
      <c r="B346" s="16">
        <f t="shared" si="1"/>
        <v>0</v>
      </c>
      <c r="C346" s="25"/>
      <c r="D346" s="25"/>
      <c r="E346" s="16">
        <f t="shared" si="2"/>
        <v>1</v>
      </c>
      <c r="F346" s="16">
        <f t="shared" si="72"/>
        <v>0</v>
      </c>
      <c r="G346" s="16">
        <f t="shared" si="3"/>
        <v>0</v>
      </c>
      <c r="H346" s="16">
        <f t="shared" si="4"/>
        <v>0</v>
      </c>
      <c r="I346" s="16"/>
      <c r="J346" s="16">
        <f t="shared" si="5"/>
        <v>0</v>
      </c>
      <c r="K346" s="16">
        <f t="shared" si="6"/>
        <v>0</v>
      </c>
      <c r="L346" s="16">
        <f t="shared" si="7"/>
        <v>0</v>
      </c>
      <c r="M346" s="16">
        <f t="shared" si="8"/>
        <v>0</v>
      </c>
      <c r="N346" s="16">
        <f t="shared" si="9"/>
        <v>0</v>
      </c>
      <c r="O346" s="43"/>
      <c r="AS346" s="21">
        <f t="shared" si="31"/>
        <v>0</v>
      </c>
      <c r="AT346" s="21">
        <f t="shared" si="32"/>
        <v>0</v>
      </c>
      <c r="CY346" s="43"/>
      <c r="CZ346" s="43"/>
      <c r="DA346" s="43"/>
      <c r="DB346" s="43"/>
      <c r="DW346" s="44"/>
    </row>
    <row r="347" ht="15.75" customHeight="1">
      <c r="B347" s="16">
        <f t="shared" si="1"/>
        <v>0</v>
      </c>
      <c r="C347" s="25"/>
      <c r="D347" s="25"/>
      <c r="E347" s="16">
        <f t="shared" si="2"/>
        <v>1</v>
      </c>
      <c r="F347" s="16">
        <f t="shared" si="72"/>
        <v>0</v>
      </c>
      <c r="G347" s="16">
        <f t="shared" si="3"/>
        <v>0</v>
      </c>
      <c r="H347" s="16">
        <f t="shared" si="4"/>
        <v>0</v>
      </c>
      <c r="I347" s="16"/>
      <c r="J347" s="16">
        <f t="shared" si="5"/>
        <v>0</v>
      </c>
      <c r="K347" s="16">
        <f t="shared" si="6"/>
        <v>0</v>
      </c>
      <c r="L347" s="16">
        <f t="shared" si="7"/>
        <v>0</v>
      </c>
      <c r="M347" s="16">
        <f t="shared" si="8"/>
        <v>0</v>
      </c>
      <c r="N347" s="16">
        <f t="shared" si="9"/>
        <v>0</v>
      </c>
      <c r="O347" s="43"/>
      <c r="AS347" s="21">
        <f t="shared" si="31"/>
        <v>0</v>
      </c>
      <c r="AT347" s="21">
        <f t="shared" si="32"/>
        <v>0</v>
      </c>
      <c r="CY347" s="43"/>
      <c r="CZ347" s="43"/>
      <c r="DA347" s="43"/>
      <c r="DB347" s="43"/>
      <c r="DW347" s="44"/>
    </row>
    <row r="348" ht="15.75" customHeight="1">
      <c r="B348" s="16">
        <f t="shared" si="1"/>
        <v>0</v>
      </c>
      <c r="C348" s="25"/>
      <c r="D348" s="25"/>
      <c r="E348" s="16">
        <f t="shared" si="2"/>
        <v>1</v>
      </c>
      <c r="F348" s="16">
        <f t="shared" si="72"/>
        <v>0</v>
      </c>
      <c r="G348" s="16">
        <f t="shared" si="3"/>
        <v>0</v>
      </c>
      <c r="H348" s="16">
        <f t="shared" si="4"/>
        <v>0</v>
      </c>
      <c r="I348" s="16"/>
      <c r="J348" s="16">
        <f t="shared" si="5"/>
        <v>0</v>
      </c>
      <c r="K348" s="16">
        <f t="shared" si="6"/>
        <v>0</v>
      </c>
      <c r="L348" s="16">
        <f t="shared" si="7"/>
        <v>0</v>
      </c>
      <c r="M348" s="16">
        <f t="shared" si="8"/>
        <v>0</v>
      </c>
      <c r="N348" s="16">
        <f t="shared" si="9"/>
        <v>0</v>
      </c>
      <c r="O348" s="43"/>
      <c r="AS348" s="21">
        <f t="shared" si="31"/>
        <v>0</v>
      </c>
      <c r="AT348" s="21">
        <f t="shared" si="32"/>
        <v>0</v>
      </c>
      <c r="CY348" s="43"/>
      <c r="CZ348" s="43"/>
      <c r="DA348" s="43"/>
      <c r="DB348" s="43"/>
      <c r="DW348" s="44"/>
    </row>
    <row r="349" ht="15.75" customHeight="1">
      <c r="B349" s="16">
        <f t="shared" si="1"/>
        <v>0</v>
      </c>
      <c r="C349" s="25"/>
      <c r="D349" s="25"/>
      <c r="E349" s="16">
        <f t="shared" si="2"/>
        <v>1</v>
      </c>
      <c r="F349" s="16">
        <f t="shared" si="72"/>
        <v>0</v>
      </c>
      <c r="G349" s="16">
        <f t="shared" si="3"/>
        <v>0</v>
      </c>
      <c r="H349" s="16">
        <f t="shared" si="4"/>
        <v>0</v>
      </c>
      <c r="I349" s="16"/>
      <c r="J349" s="16">
        <f t="shared" si="5"/>
        <v>0</v>
      </c>
      <c r="K349" s="16">
        <f t="shared" si="6"/>
        <v>0</v>
      </c>
      <c r="L349" s="16">
        <f t="shared" si="7"/>
        <v>0</v>
      </c>
      <c r="M349" s="16">
        <f t="shared" si="8"/>
        <v>0</v>
      </c>
      <c r="N349" s="16">
        <f t="shared" si="9"/>
        <v>0</v>
      </c>
      <c r="O349" s="43"/>
      <c r="AS349" s="21">
        <f t="shared" si="31"/>
        <v>0</v>
      </c>
      <c r="AT349" s="21">
        <f t="shared" si="32"/>
        <v>0</v>
      </c>
      <c r="CY349" s="43"/>
      <c r="CZ349" s="43"/>
      <c r="DA349" s="43"/>
      <c r="DB349" s="43"/>
      <c r="DW349" s="44"/>
    </row>
    <row r="350" ht="15.75" customHeight="1">
      <c r="B350" s="16">
        <f t="shared" si="1"/>
        <v>0</v>
      </c>
      <c r="C350" s="25"/>
      <c r="D350" s="25"/>
      <c r="E350" s="16">
        <f t="shared" si="2"/>
        <v>1</v>
      </c>
      <c r="F350" s="16">
        <f t="shared" si="72"/>
        <v>0</v>
      </c>
      <c r="G350" s="16">
        <f t="shared" si="3"/>
        <v>0</v>
      </c>
      <c r="H350" s="16">
        <f t="shared" si="4"/>
        <v>0</v>
      </c>
      <c r="I350" s="16"/>
      <c r="J350" s="16">
        <f t="shared" si="5"/>
        <v>0</v>
      </c>
      <c r="K350" s="16">
        <f t="shared" si="6"/>
        <v>0</v>
      </c>
      <c r="L350" s="16">
        <f t="shared" si="7"/>
        <v>0</v>
      </c>
      <c r="M350" s="16">
        <f t="shared" si="8"/>
        <v>0</v>
      </c>
      <c r="N350" s="16">
        <f t="shared" si="9"/>
        <v>0</v>
      </c>
      <c r="O350" s="43"/>
      <c r="AS350" s="21">
        <f t="shared" si="31"/>
        <v>0</v>
      </c>
      <c r="AT350" s="21">
        <f t="shared" si="32"/>
        <v>0</v>
      </c>
      <c r="CY350" s="43"/>
      <c r="CZ350" s="43"/>
      <c r="DA350" s="43"/>
      <c r="DB350" s="43"/>
      <c r="DW350" s="44"/>
    </row>
    <row r="351" ht="15.75" customHeight="1">
      <c r="B351" s="16">
        <f t="shared" si="1"/>
        <v>0</v>
      </c>
      <c r="C351" s="25"/>
      <c r="D351" s="25"/>
      <c r="E351" s="16">
        <f t="shared" si="2"/>
        <v>1</v>
      </c>
      <c r="F351" s="16">
        <f t="shared" si="72"/>
        <v>0</v>
      </c>
      <c r="G351" s="16">
        <f t="shared" si="3"/>
        <v>0</v>
      </c>
      <c r="H351" s="16">
        <f t="shared" si="4"/>
        <v>0</v>
      </c>
      <c r="I351" s="16"/>
      <c r="J351" s="16">
        <f t="shared" si="5"/>
        <v>0</v>
      </c>
      <c r="K351" s="16">
        <f t="shared" si="6"/>
        <v>0</v>
      </c>
      <c r="L351" s="16">
        <f t="shared" si="7"/>
        <v>0</v>
      </c>
      <c r="M351" s="16">
        <f t="shared" si="8"/>
        <v>0</v>
      </c>
      <c r="N351" s="16">
        <f t="shared" si="9"/>
        <v>0</v>
      </c>
      <c r="O351" s="43"/>
      <c r="AS351" s="21">
        <f t="shared" si="31"/>
        <v>0</v>
      </c>
      <c r="AT351" s="21">
        <f t="shared" si="32"/>
        <v>0</v>
      </c>
      <c r="CY351" s="43"/>
      <c r="CZ351" s="43"/>
      <c r="DA351" s="43"/>
      <c r="DB351" s="43"/>
      <c r="DW351" s="44"/>
    </row>
    <row r="352" ht="15.75" customHeight="1">
      <c r="B352" s="16">
        <f t="shared" si="1"/>
        <v>0</v>
      </c>
      <c r="C352" s="25"/>
      <c r="D352" s="25"/>
      <c r="E352" s="16">
        <f t="shared" si="2"/>
        <v>1</v>
      </c>
      <c r="F352" s="16">
        <f t="shared" si="72"/>
        <v>0</v>
      </c>
      <c r="G352" s="16">
        <f t="shared" si="3"/>
        <v>0</v>
      </c>
      <c r="H352" s="16">
        <f t="shared" si="4"/>
        <v>0</v>
      </c>
      <c r="I352" s="16"/>
      <c r="J352" s="16">
        <f t="shared" si="5"/>
        <v>0</v>
      </c>
      <c r="K352" s="16">
        <f t="shared" si="6"/>
        <v>0</v>
      </c>
      <c r="L352" s="16">
        <f t="shared" si="7"/>
        <v>0</v>
      </c>
      <c r="M352" s="16">
        <f t="shared" si="8"/>
        <v>0</v>
      </c>
      <c r="N352" s="16">
        <f t="shared" si="9"/>
        <v>0</v>
      </c>
      <c r="O352" s="43"/>
      <c r="AS352" s="21">
        <f t="shared" si="31"/>
        <v>0</v>
      </c>
      <c r="AT352" s="21">
        <f t="shared" si="32"/>
        <v>0</v>
      </c>
      <c r="CY352" s="43"/>
      <c r="CZ352" s="43"/>
      <c r="DA352" s="43"/>
      <c r="DB352" s="43"/>
      <c r="DW352" s="44"/>
    </row>
    <row r="353" ht="15.75" customHeight="1">
      <c r="B353" s="16">
        <f t="shared" si="1"/>
        <v>0</v>
      </c>
      <c r="C353" s="25"/>
      <c r="D353" s="25"/>
      <c r="E353" s="16">
        <f t="shared" si="2"/>
        <v>1</v>
      </c>
      <c r="F353" s="16">
        <f t="shared" si="72"/>
        <v>0</v>
      </c>
      <c r="G353" s="16">
        <f t="shared" si="3"/>
        <v>0</v>
      </c>
      <c r="H353" s="16">
        <f t="shared" si="4"/>
        <v>0</v>
      </c>
      <c r="I353" s="16"/>
      <c r="J353" s="16">
        <f t="shared" si="5"/>
        <v>0</v>
      </c>
      <c r="K353" s="16">
        <f t="shared" si="6"/>
        <v>0</v>
      </c>
      <c r="L353" s="16">
        <f t="shared" si="7"/>
        <v>0</v>
      </c>
      <c r="M353" s="16">
        <f t="shared" si="8"/>
        <v>0</v>
      </c>
      <c r="N353" s="16">
        <f t="shared" si="9"/>
        <v>0</v>
      </c>
      <c r="O353" s="43"/>
      <c r="AS353" s="21">
        <f t="shared" si="31"/>
        <v>0</v>
      </c>
      <c r="AT353" s="21">
        <f t="shared" si="32"/>
        <v>0</v>
      </c>
      <c r="CY353" s="43"/>
      <c r="CZ353" s="43"/>
      <c r="DA353" s="43"/>
      <c r="DB353" s="43"/>
      <c r="DW353" s="44"/>
    </row>
    <row r="354" ht="15.75" customHeight="1">
      <c r="B354" s="16">
        <f t="shared" si="1"/>
        <v>0</v>
      </c>
      <c r="C354" s="25"/>
      <c r="D354" s="25"/>
      <c r="E354" s="16">
        <f t="shared" si="2"/>
        <v>1</v>
      </c>
      <c r="F354" s="16">
        <f t="shared" si="72"/>
        <v>0</v>
      </c>
      <c r="G354" s="16">
        <f t="shared" si="3"/>
        <v>0</v>
      </c>
      <c r="H354" s="16">
        <f t="shared" si="4"/>
        <v>0</v>
      </c>
      <c r="I354" s="16"/>
      <c r="J354" s="16">
        <f t="shared" si="5"/>
        <v>0</v>
      </c>
      <c r="K354" s="16">
        <f t="shared" si="6"/>
        <v>0</v>
      </c>
      <c r="L354" s="16">
        <f t="shared" si="7"/>
        <v>0</v>
      </c>
      <c r="M354" s="16">
        <f t="shared" si="8"/>
        <v>0</v>
      </c>
      <c r="N354" s="16">
        <f t="shared" si="9"/>
        <v>0</v>
      </c>
      <c r="O354" s="43"/>
      <c r="AS354" s="21">
        <f t="shared" si="31"/>
        <v>0</v>
      </c>
      <c r="AT354" s="21">
        <f t="shared" si="32"/>
        <v>0</v>
      </c>
      <c r="CY354" s="43"/>
      <c r="CZ354" s="43"/>
      <c r="DA354" s="43"/>
      <c r="DB354" s="43"/>
      <c r="DW354" s="44"/>
    </row>
    <row r="355" ht="15.75" customHeight="1">
      <c r="B355" s="16">
        <f t="shared" si="1"/>
        <v>0</v>
      </c>
      <c r="C355" s="25"/>
      <c r="D355" s="25"/>
      <c r="E355" s="16">
        <f t="shared" si="2"/>
        <v>1</v>
      </c>
      <c r="F355" s="16">
        <f t="shared" si="72"/>
        <v>0</v>
      </c>
      <c r="G355" s="16">
        <f t="shared" si="3"/>
        <v>0</v>
      </c>
      <c r="H355" s="16">
        <f t="shared" si="4"/>
        <v>0</v>
      </c>
      <c r="I355" s="16"/>
      <c r="J355" s="16">
        <f t="shared" si="5"/>
        <v>0</v>
      </c>
      <c r="K355" s="16">
        <f t="shared" si="6"/>
        <v>0</v>
      </c>
      <c r="L355" s="16">
        <f t="shared" si="7"/>
        <v>0</v>
      </c>
      <c r="M355" s="16">
        <f t="shared" si="8"/>
        <v>0</v>
      </c>
      <c r="N355" s="16">
        <f t="shared" si="9"/>
        <v>0</v>
      </c>
      <c r="O355" s="43"/>
      <c r="AS355" s="21">
        <f t="shared" si="31"/>
        <v>0</v>
      </c>
      <c r="AT355" s="21">
        <f t="shared" si="32"/>
        <v>0</v>
      </c>
      <c r="CY355" s="43"/>
      <c r="CZ355" s="43"/>
      <c r="DA355" s="43"/>
      <c r="DB355" s="43"/>
      <c r="DW355" s="44"/>
    </row>
    <row r="356" ht="15.75" customHeight="1">
      <c r="B356" s="16">
        <f t="shared" si="1"/>
        <v>0</v>
      </c>
      <c r="C356" s="25"/>
      <c r="D356" s="25"/>
      <c r="E356" s="16">
        <f t="shared" si="2"/>
        <v>1</v>
      </c>
      <c r="F356" s="16">
        <f t="shared" si="72"/>
        <v>0</v>
      </c>
      <c r="G356" s="16">
        <f t="shared" si="3"/>
        <v>0</v>
      </c>
      <c r="H356" s="16">
        <f t="shared" si="4"/>
        <v>0</v>
      </c>
      <c r="I356" s="16"/>
      <c r="J356" s="16">
        <f t="shared" si="5"/>
        <v>0</v>
      </c>
      <c r="K356" s="16">
        <f t="shared" si="6"/>
        <v>0</v>
      </c>
      <c r="L356" s="16">
        <f t="shared" si="7"/>
        <v>0</v>
      </c>
      <c r="M356" s="16">
        <f t="shared" si="8"/>
        <v>0</v>
      </c>
      <c r="N356" s="16">
        <f t="shared" si="9"/>
        <v>0</v>
      </c>
      <c r="O356" s="43"/>
      <c r="AS356" s="21">
        <f t="shared" si="31"/>
        <v>0</v>
      </c>
      <c r="AT356" s="21">
        <f t="shared" si="32"/>
        <v>0</v>
      </c>
      <c r="CY356" s="43"/>
      <c r="CZ356" s="43"/>
      <c r="DA356" s="43"/>
      <c r="DB356" s="43"/>
      <c r="DW356" s="44"/>
    </row>
    <row r="357" ht="15.75" customHeight="1">
      <c r="B357" s="16">
        <f t="shared" si="1"/>
        <v>0</v>
      </c>
      <c r="C357" s="25"/>
      <c r="D357" s="25"/>
      <c r="E357" s="16">
        <f t="shared" si="2"/>
        <v>1</v>
      </c>
      <c r="F357" s="16">
        <f t="shared" si="72"/>
        <v>0</v>
      </c>
      <c r="G357" s="16">
        <f t="shared" si="3"/>
        <v>0</v>
      </c>
      <c r="H357" s="16">
        <f t="shared" si="4"/>
        <v>0</v>
      </c>
      <c r="I357" s="16"/>
      <c r="J357" s="16">
        <f t="shared" si="5"/>
        <v>0</v>
      </c>
      <c r="K357" s="16">
        <f t="shared" si="6"/>
        <v>0</v>
      </c>
      <c r="L357" s="16">
        <f t="shared" si="7"/>
        <v>0</v>
      </c>
      <c r="M357" s="16">
        <f t="shared" si="8"/>
        <v>0</v>
      </c>
      <c r="N357" s="16">
        <f t="shared" si="9"/>
        <v>0</v>
      </c>
      <c r="O357" s="43"/>
      <c r="AS357" s="21">
        <f t="shared" si="31"/>
        <v>0</v>
      </c>
      <c r="AT357" s="21">
        <f t="shared" si="32"/>
        <v>0</v>
      </c>
      <c r="CY357" s="43"/>
      <c r="CZ357" s="43"/>
      <c r="DA357" s="43"/>
      <c r="DB357" s="43"/>
      <c r="DW357" s="44"/>
    </row>
    <row r="358" ht="15.75" customHeight="1">
      <c r="B358" s="16">
        <f t="shared" si="1"/>
        <v>0</v>
      </c>
      <c r="C358" s="25"/>
      <c r="D358" s="25"/>
      <c r="E358" s="16">
        <f t="shared" si="2"/>
        <v>1</v>
      </c>
      <c r="F358" s="16">
        <f t="shared" si="72"/>
        <v>0</v>
      </c>
      <c r="G358" s="16">
        <f t="shared" si="3"/>
        <v>0</v>
      </c>
      <c r="H358" s="16">
        <f t="shared" si="4"/>
        <v>0</v>
      </c>
      <c r="I358" s="16"/>
      <c r="J358" s="16">
        <f t="shared" si="5"/>
        <v>0</v>
      </c>
      <c r="K358" s="16">
        <f t="shared" si="6"/>
        <v>0</v>
      </c>
      <c r="L358" s="16">
        <f t="shared" si="7"/>
        <v>0</v>
      </c>
      <c r="M358" s="16">
        <f t="shared" si="8"/>
        <v>0</v>
      </c>
      <c r="N358" s="16">
        <f t="shared" si="9"/>
        <v>0</v>
      </c>
      <c r="O358" s="43"/>
      <c r="AS358" s="21">
        <f t="shared" si="31"/>
        <v>0</v>
      </c>
      <c r="AT358" s="21">
        <f t="shared" si="32"/>
        <v>0</v>
      </c>
      <c r="CY358" s="43"/>
      <c r="CZ358" s="43"/>
      <c r="DA358" s="43"/>
      <c r="DB358" s="43"/>
      <c r="DW358" s="44"/>
    </row>
    <row r="359" ht="15.75" customHeight="1">
      <c r="B359" s="16">
        <f t="shared" si="1"/>
        <v>0</v>
      </c>
      <c r="C359" s="25"/>
      <c r="D359" s="25"/>
      <c r="E359" s="16">
        <f t="shared" si="2"/>
        <v>1</v>
      </c>
      <c r="F359" s="16">
        <f t="shared" si="72"/>
        <v>0</v>
      </c>
      <c r="G359" s="16">
        <f t="shared" si="3"/>
        <v>0</v>
      </c>
      <c r="H359" s="16">
        <f t="shared" si="4"/>
        <v>0</v>
      </c>
      <c r="I359" s="16"/>
      <c r="J359" s="16">
        <f t="shared" si="5"/>
        <v>0</v>
      </c>
      <c r="K359" s="16">
        <f t="shared" si="6"/>
        <v>0</v>
      </c>
      <c r="L359" s="16">
        <f t="shared" si="7"/>
        <v>0</v>
      </c>
      <c r="M359" s="16">
        <f t="shared" si="8"/>
        <v>0</v>
      </c>
      <c r="N359" s="16">
        <f t="shared" si="9"/>
        <v>0</v>
      </c>
      <c r="O359" s="43"/>
      <c r="AS359" s="21">
        <f t="shared" si="31"/>
        <v>0</v>
      </c>
      <c r="AT359" s="21">
        <f t="shared" si="32"/>
        <v>0</v>
      </c>
      <c r="CY359" s="43"/>
      <c r="CZ359" s="43"/>
      <c r="DA359" s="43"/>
      <c r="DB359" s="43"/>
      <c r="DW359" s="44"/>
    </row>
    <row r="360" ht="15.75" customHeight="1">
      <c r="B360" s="16">
        <f t="shared" si="1"/>
        <v>0</v>
      </c>
      <c r="C360" s="25"/>
      <c r="D360" s="25"/>
      <c r="E360" s="16">
        <f t="shared" si="2"/>
        <v>1</v>
      </c>
      <c r="F360" s="16">
        <f t="shared" si="72"/>
        <v>0</v>
      </c>
      <c r="G360" s="16">
        <f t="shared" si="3"/>
        <v>0</v>
      </c>
      <c r="H360" s="16">
        <f t="shared" si="4"/>
        <v>0</v>
      </c>
      <c r="I360" s="16"/>
      <c r="J360" s="16">
        <f t="shared" si="5"/>
        <v>0</v>
      </c>
      <c r="K360" s="16">
        <f t="shared" si="6"/>
        <v>0</v>
      </c>
      <c r="L360" s="16">
        <f t="shared" si="7"/>
        <v>0</v>
      </c>
      <c r="M360" s="16">
        <f t="shared" si="8"/>
        <v>0</v>
      </c>
      <c r="N360" s="16">
        <f t="shared" si="9"/>
        <v>0</v>
      </c>
      <c r="O360" s="43"/>
      <c r="AS360" s="21">
        <f t="shared" si="31"/>
        <v>0</v>
      </c>
      <c r="AT360" s="21">
        <f t="shared" si="32"/>
        <v>0</v>
      </c>
      <c r="CY360" s="43"/>
      <c r="CZ360" s="43"/>
      <c r="DA360" s="43"/>
      <c r="DB360" s="43"/>
      <c r="DW360" s="44"/>
    </row>
    <row r="361" ht="15.75" customHeight="1">
      <c r="B361" s="16">
        <f t="shared" si="1"/>
        <v>0</v>
      </c>
      <c r="C361" s="25"/>
      <c r="D361" s="25"/>
      <c r="E361" s="16">
        <f t="shared" si="2"/>
        <v>1</v>
      </c>
      <c r="F361" s="16">
        <f t="shared" si="72"/>
        <v>0</v>
      </c>
      <c r="G361" s="16">
        <f t="shared" si="3"/>
        <v>0</v>
      </c>
      <c r="H361" s="16">
        <f t="shared" si="4"/>
        <v>0</v>
      </c>
      <c r="I361" s="16"/>
      <c r="J361" s="16">
        <f t="shared" si="5"/>
        <v>0</v>
      </c>
      <c r="K361" s="16">
        <f t="shared" si="6"/>
        <v>0</v>
      </c>
      <c r="L361" s="16">
        <f t="shared" si="7"/>
        <v>0</v>
      </c>
      <c r="M361" s="16">
        <f t="shared" si="8"/>
        <v>0</v>
      </c>
      <c r="N361" s="16">
        <f t="shared" si="9"/>
        <v>0</v>
      </c>
      <c r="O361" s="43"/>
      <c r="AS361" s="21">
        <f t="shared" si="31"/>
        <v>0</v>
      </c>
      <c r="AT361" s="21">
        <f t="shared" si="32"/>
        <v>0</v>
      </c>
      <c r="CY361" s="43"/>
      <c r="CZ361" s="43"/>
      <c r="DA361" s="43"/>
      <c r="DB361" s="43"/>
      <c r="DW361" s="44"/>
    </row>
    <row r="362" ht="15.75" customHeight="1">
      <c r="B362" s="16">
        <f t="shared" si="1"/>
        <v>0</v>
      </c>
      <c r="C362" s="25"/>
      <c r="D362" s="25"/>
      <c r="E362" s="16">
        <f t="shared" si="2"/>
        <v>1</v>
      </c>
      <c r="F362" s="16">
        <f t="shared" si="72"/>
        <v>0</v>
      </c>
      <c r="G362" s="16">
        <f t="shared" si="3"/>
        <v>0</v>
      </c>
      <c r="H362" s="16">
        <f t="shared" si="4"/>
        <v>0</v>
      </c>
      <c r="I362" s="16"/>
      <c r="J362" s="16">
        <f t="shared" si="5"/>
        <v>0</v>
      </c>
      <c r="K362" s="16">
        <f t="shared" si="6"/>
        <v>0</v>
      </c>
      <c r="L362" s="16">
        <f t="shared" si="7"/>
        <v>0</v>
      </c>
      <c r="M362" s="16">
        <f t="shared" si="8"/>
        <v>0</v>
      </c>
      <c r="N362" s="16">
        <f t="shared" si="9"/>
        <v>0</v>
      </c>
      <c r="O362" s="43"/>
      <c r="AS362" s="21">
        <f t="shared" si="31"/>
        <v>0</v>
      </c>
      <c r="AT362" s="21">
        <f t="shared" si="32"/>
        <v>0</v>
      </c>
      <c r="CY362" s="43"/>
      <c r="CZ362" s="43"/>
      <c r="DA362" s="43"/>
      <c r="DB362" s="43"/>
      <c r="DW362" s="44"/>
    </row>
    <row r="363" ht="15.75" customHeight="1">
      <c r="B363" s="16">
        <f t="shared" si="1"/>
        <v>0</v>
      </c>
      <c r="C363" s="25"/>
      <c r="D363" s="25"/>
      <c r="E363" s="16">
        <f t="shared" si="2"/>
        <v>1</v>
      </c>
      <c r="F363" s="16">
        <f t="shared" si="72"/>
        <v>0</v>
      </c>
      <c r="G363" s="16">
        <f t="shared" si="3"/>
        <v>0</v>
      </c>
      <c r="H363" s="16">
        <f t="shared" si="4"/>
        <v>0</v>
      </c>
      <c r="I363" s="16"/>
      <c r="J363" s="16">
        <f t="shared" si="5"/>
        <v>0</v>
      </c>
      <c r="K363" s="16">
        <f t="shared" si="6"/>
        <v>0</v>
      </c>
      <c r="L363" s="16">
        <f t="shared" si="7"/>
        <v>0</v>
      </c>
      <c r="M363" s="16">
        <f t="shared" si="8"/>
        <v>0</v>
      </c>
      <c r="N363" s="16">
        <f t="shared" si="9"/>
        <v>0</v>
      </c>
      <c r="O363" s="43"/>
      <c r="AS363" s="21">
        <f t="shared" si="31"/>
        <v>0</v>
      </c>
      <c r="AT363" s="21">
        <f t="shared" si="32"/>
        <v>0</v>
      </c>
      <c r="CY363" s="43"/>
      <c r="CZ363" s="43"/>
      <c r="DA363" s="43"/>
      <c r="DB363" s="43"/>
      <c r="DW363" s="44"/>
    </row>
    <row r="364" ht="15.75" customHeight="1">
      <c r="B364" s="16">
        <f t="shared" si="1"/>
        <v>0</v>
      </c>
      <c r="C364" s="25"/>
      <c r="D364" s="25"/>
      <c r="E364" s="16">
        <f t="shared" si="2"/>
        <v>1</v>
      </c>
      <c r="F364" s="16">
        <f t="shared" si="72"/>
        <v>0</v>
      </c>
      <c r="G364" s="16">
        <f t="shared" si="3"/>
        <v>0</v>
      </c>
      <c r="H364" s="16">
        <f t="shared" si="4"/>
        <v>0</v>
      </c>
      <c r="I364" s="16"/>
      <c r="J364" s="16">
        <f t="shared" si="5"/>
        <v>0</v>
      </c>
      <c r="K364" s="16">
        <f t="shared" si="6"/>
        <v>0</v>
      </c>
      <c r="L364" s="16">
        <f t="shared" si="7"/>
        <v>0</v>
      </c>
      <c r="M364" s="16">
        <f t="shared" si="8"/>
        <v>0</v>
      </c>
      <c r="N364" s="16">
        <f t="shared" si="9"/>
        <v>0</v>
      </c>
      <c r="O364" s="43"/>
      <c r="AS364" s="21">
        <f t="shared" si="31"/>
        <v>0</v>
      </c>
      <c r="AT364" s="21">
        <f t="shared" si="32"/>
        <v>0</v>
      </c>
      <c r="CY364" s="43"/>
      <c r="CZ364" s="43"/>
      <c r="DA364" s="43"/>
      <c r="DB364" s="43"/>
      <c r="DW364" s="44"/>
    </row>
    <row r="365" ht="15.75" customHeight="1">
      <c r="B365" s="16">
        <f t="shared" si="1"/>
        <v>0</v>
      </c>
      <c r="C365" s="25"/>
      <c r="D365" s="25"/>
      <c r="E365" s="16">
        <f t="shared" si="2"/>
        <v>1</v>
      </c>
      <c r="F365" s="16">
        <f t="shared" si="72"/>
        <v>0</v>
      </c>
      <c r="G365" s="16">
        <f t="shared" si="3"/>
        <v>0</v>
      </c>
      <c r="H365" s="16">
        <f t="shared" si="4"/>
        <v>0</v>
      </c>
      <c r="I365" s="16"/>
      <c r="J365" s="16">
        <f t="shared" si="5"/>
        <v>0</v>
      </c>
      <c r="K365" s="16">
        <f t="shared" si="6"/>
        <v>0</v>
      </c>
      <c r="L365" s="16">
        <f t="shared" si="7"/>
        <v>0</v>
      </c>
      <c r="M365" s="16">
        <f t="shared" si="8"/>
        <v>0</v>
      </c>
      <c r="N365" s="16">
        <f t="shared" si="9"/>
        <v>0</v>
      </c>
      <c r="O365" s="43"/>
      <c r="AS365" s="21">
        <f t="shared" si="31"/>
        <v>0</v>
      </c>
      <c r="AT365" s="21">
        <f t="shared" si="32"/>
        <v>0</v>
      </c>
      <c r="CY365" s="43"/>
      <c r="CZ365" s="43"/>
      <c r="DA365" s="43"/>
      <c r="DB365" s="43"/>
      <c r="DW365" s="44"/>
    </row>
    <row r="366" ht="15.75" customHeight="1">
      <c r="B366" s="16">
        <f t="shared" si="1"/>
        <v>0</v>
      </c>
      <c r="C366" s="25"/>
      <c r="D366" s="25"/>
      <c r="E366" s="16">
        <f t="shared" si="2"/>
        <v>1</v>
      </c>
      <c r="F366" s="16">
        <f t="shared" si="72"/>
        <v>0</v>
      </c>
      <c r="G366" s="16">
        <f t="shared" si="3"/>
        <v>0</v>
      </c>
      <c r="H366" s="16">
        <f t="shared" si="4"/>
        <v>0</v>
      </c>
      <c r="I366" s="16"/>
      <c r="J366" s="16">
        <f t="shared" si="5"/>
        <v>0</v>
      </c>
      <c r="K366" s="16">
        <f t="shared" si="6"/>
        <v>0</v>
      </c>
      <c r="L366" s="16">
        <f t="shared" si="7"/>
        <v>0</v>
      </c>
      <c r="M366" s="16">
        <f t="shared" si="8"/>
        <v>0</v>
      </c>
      <c r="N366" s="16">
        <f t="shared" si="9"/>
        <v>0</v>
      </c>
      <c r="O366" s="43"/>
      <c r="AS366" s="21">
        <f t="shared" si="31"/>
        <v>0</v>
      </c>
      <c r="AT366" s="21">
        <f t="shared" si="32"/>
        <v>0</v>
      </c>
      <c r="CY366" s="43"/>
      <c r="CZ366" s="43"/>
      <c r="DA366" s="43"/>
      <c r="DB366" s="43"/>
      <c r="DW366" s="44"/>
    </row>
    <row r="367" ht="15.75" customHeight="1">
      <c r="B367" s="16">
        <f t="shared" si="1"/>
        <v>0</v>
      </c>
      <c r="C367" s="25"/>
      <c r="D367" s="25"/>
      <c r="E367" s="16">
        <f t="shared" si="2"/>
        <v>1</v>
      </c>
      <c r="F367" s="16">
        <f t="shared" si="72"/>
        <v>0</v>
      </c>
      <c r="G367" s="16">
        <f t="shared" si="3"/>
        <v>0</v>
      </c>
      <c r="H367" s="16">
        <f t="shared" si="4"/>
        <v>0</v>
      </c>
      <c r="I367" s="16"/>
      <c r="J367" s="16">
        <f t="shared" si="5"/>
        <v>0</v>
      </c>
      <c r="K367" s="16">
        <f t="shared" si="6"/>
        <v>0</v>
      </c>
      <c r="L367" s="16">
        <f t="shared" si="7"/>
        <v>0</v>
      </c>
      <c r="M367" s="16">
        <f t="shared" si="8"/>
        <v>0</v>
      </c>
      <c r="N367" s="16">
        <f t="shared" si="9"/>
        <v>0</v>
      </c>
      <c r="O367" s="43"/>
      <c r="AS367" s="21">
        <f t="shared" si="31"/>
        <v>0</v>
      </c>
      <c r="AT367" s="21">
        <f t="shared" si="32"/>
        <v>0</v>
      </c>
      <c r="CY367" s="43"/>
      <c r="CZ367" s="43"/>
      <c r="DA367" s="43"/>
      <c r="DB367" s="43"/>
      <c r="DW367" s="44"/>
    </row>
    <row r="368" ht="15.75" customHeight="1">
      <c r="B368" s="16">
        <f t="shared" si="1"/>
        <v>0</v>
      </c>
      <c r="C368" s="25"/>
      <c r="D368" s="25"/>
      <c r="E368" s="16">
        <f t="shared" si="2"/>
        <v>1</v>
      </c>
      <c r="F368" s="16">
        <f t="shared" si="72"/>
        <v>0</v>
      </c>
      <c r="G368" s="16">
        <f t="shared" si="3"/>
        <v>0</v>
      </c>
      <c r="H368" s="16">
        <f t="shared" si="4"/>
        <v>0</v>
      </c>
      <c r="I368" s="16"/>
      <c r="J368" s="16">
        <f t="shared" si="5"/>
        <v>0</v>
      </c>
      <c r="K368" s="16">
        <f t="shared" si="6"/>
        <v>0</v>
      </c>
      <c r="L368" s="16">
        <f t="shared" si="7"/>
        <v>0</v>
      </c>
      <c r="M368" s="16">
        <f t="shared" si="8"/>
        <v>0</v>
      </c>
      <c r="N368" s="16">
        <f t="shared" si="9"/>
        <v>0</v>
      </c>
      <c r="O368" s="43"/>
      <c r="AS368" s="21">
        <f t="shared" si="31"/>
        <v>0</v>
      </c>
      <c r="AT368" s="21">
        <f t="shared" si="32"/>
        <v>0</v>
      </c>
      <c r="CY368" s="43"/>
      <c r="CZ368" s="43"/>
      <c r="DA368" s="43"/>
      <c r="DB368" s="43"/>
      <c r="DW368" s="44"/>
    </row>
    <row r="369" ht="15.75" customHeight="1">
      <c r="B369" s="16">
        <f t="shared" si="1"/>
        <v>0</v>
      </c>
      <c r="C369" s="25"/>
      <c r="D369" s="25"/>
      <c r="E369" s="16">
        <f t="shared" si="2"/>
        <v>1</v>
      </c>
      <c r="F369" s="16">
        <f t="shared" si="72"/>
        <v>0</v>
      </c>
      <c r="G369" s="16">
        <f t="shared" si="3"/>
        <v>0</v>
      </c>
      <c r="H369" s="16">
        <f t="shared" si="4"/>
        <v>0</v>
      </c>
      <c r="I369" s="16"/>
      <c r="J369" s="16">
        <f t="shared" si="5"/>
        <v>0</v>
      </c>
      <c r="K369" s="16">
        <f t="shared" si="6"/>
        <v>0</v>
      </c>
      <c r="L369" s="16">
        <f t="shared" si="7"/>
        <v>0</v>
      </c>
      <c r="M369" s="16">
        <f t="shared" si="8"/>
        <v>0</v>
      </c>
      <c r="N369" s="16">
        <f t="shared" si="9"/>
        <v>0</v>
      </c>
      <c r="O369" s="43"/>
      <c r="AS369" s="21">
        <f t="shared" si="31"/>
        <v>0</v>
      </c>
      <c r="AT369" s="21">
        <f t="shared" si="32"/>
        <v>0</v>
      </c>
      <c r="CY369" s="43"/>
      <c r="CZ369" s="43"/>
      <c r="DA369" s="43"/>
      <c r="DB369" s="43"/>
      <c r="DW369" s="44"/>
    </row>
    <row r="370" ht="15.75" customHeight="1">
      <c r="B370" s="16">
        <f t="shared" si="1"/>
        <v>0</v>
      </c>
      <c r="C370" s="25"/>
      <c r="D370" s="25"/>
      <c r="E370" s="16">
        <f t="shared" si="2"/>
        <v>1</v>
      </c>
      <c r="F370" s="16">
        <f t="shared" si="72"/>
        <v>0</v>
      </c>
      <c r="G370" s="16">
        <f t="shared" si="3"/>
        <v>0</v>
      </c>
      <c r="H370" s="16">
        <f t="shared" si="4"/>
        <v>0</v>
      </c>
      <c r="I370" s="16"/>
      <c r="J370" s="16">
        <f t="shared" si="5"/>
        <v>0</v>
      </c>
      <c r="K370" s="16">
        <f t="shared" si="6"/>
        <v>0</v>
      </c>
      <c r="L370" s="16">
        <f t="shared" si="7"/>
        <v>0</v>
      </c>
      <c r="M370" s="16">
        <f t="shared" si="8"/>
        <v>0</v>
      </c>
      <c r="N370" s="16">
        <f t="shared" si="9"/>
        <v>0</v>
      </c>
      <c r="O370" s="43"/>
      <c r="AS370" s="21">
        <f t="shared" si="31"/>
        <v>0</v>
      </c>
      <c r="AT370" s="21">
        <f t="shared" si="32"/>
        <v>0</v>
      </c>
      <c r="CY370" s="43"/>
      <c r="CZ370" s="43"/>
      <c r="DA370" s="43"/>
      <c r="DB370" s="43"/>
      <c r="DW370" s="44"/>
    </row>
    <row r="371" ht="15.75" customHeight="1">
      <c r="B371" s="16">
        <f t="shared" si="1"/>
        <v>0</v>
      </c>
      <c r="C371" s="25"/>
      <c r="D371" s="25"/>
      <c r="E371" s="16">
        <f t="shared" si="2"/>
        <v>1</v>
      </c>
      <c r="F371" s="16">
        <f t="shared" si="72"/>
        <v>0</v>
      </c>
      <c r="G371" s="16">
        <f t="shared" si="3"/>
        <v>0</v>
      </c>
      <c r="H371" s="16">
        <f t="shared" si="4"/>
        <v>0</v>
      </c>
      <c r="I371" s="16"/>
      <c r="J371" s="16">
        <f t="shared" si="5"/>
        <v>0</v>
      </c>
      <c r="K371" s="16">
        <f t="shared" si="6"/>
        <v>0</v>
      </c>
      <c r="L371" s="16">
        <f t="shared" si="7"/>
        <v>0</v>
      </c>
      <c r="M371" s="16">
        <f t="shared" si="8"/>
        <v>0</v>
      </c>
      <c r="N371" s="16">
        <f t="shared" si="9"/>
        <v>0</v>
      </c>
      <c r="O371" s="43"/>
      <c r="AS371" s="21">
        <f t="shared" si="31"/>
        <v>0</v>
      </c>
      <c r="AT371" s="21">
        <f t="shared" si="32"/>
        <v>0</v>
      </c>
      <c r="CY371" s="43"/>
      <c r="CZ371" s="43"/>
      <c r="DA371" s="43"/>
      <c r="DB371" s="43"/>
      <c r="DW371" s="44"/>
    </row>
    <row r="372" ht="15.75" customHeight="1">
      <c r="B372" s="16">
        <f t="shared" si="1"/>
        <v>0</v>
      </c>
      <c r="C372" s="25"/>
      <c r="D372" s="25"/>
      <c r="E372" s="16">
        <f t="shared" si="2"/>
        <v>1</v>
      </c>
      <c r="F372" s="16">
        <f t="shared" si="72"/>
        <v>0</v>
      </c>
      <c r="G372" s="16">
        <f t="shared" si="3"/>
        <v>0</v>
      </c>
      <c r="H372" s="16">
        <f t="shared" si="4"/>
        <v>0</v>
      </c>
      <c r="I372" s="16"/>
      <c r="J372" s="16">
        <f t="shared" si="5"/>
        <v>0</v>
      </c>
      <c r="K372" s="16">
        <f t="shared" si="6"/>
        <v>0</v>
      </c>
      <c r="L372" s="16">
        <f t="shared" si="7"/>
        <v>0</v>
      </c>
      <c r="M372" s="16">
        <f t="shared" si="8"/>
        <v>0</v>
      </c>
      <c r="N372" s="16">
        <f t="shared" si="9"/>
        <v>0</v>
      </c>
      <c r="O372" s="43"/>
      <c r="AS372" s="21">
        <f t="shared" si="31"/>
        <v>0</v>
      </c>
      <c r="AT372" s="21">
        <f t="shared" si="32"/>
        <v>0</v>
      </c>
      <c r="CY372" s="43"/>
      <c r="CZ372" s="43"/>
      <c r="DA372" s="43"/>
      <c r="DB372" s="43"/>
      <c r="DW372" s="44"/>
    </row>
    <row r="373" ht="15.75" customHeight="1">
      <c r="B373" s="16">
        <f t="shared" si="1"/>
        <v>0</v>
      </c>
      <c r="C373" s="25"/>
      <c r="D373" s="25"/>
      <c r="E373" s="16">
        <f t="shared" si="2"/>
        <v>1</v>
      </c>
      <c r="F373" s="16">
        <f t="shared" si="72"/>
        <v>0</v>
      </c>
      <c r="G373" s="16">
        <f t="shared" si="3"/>
        <v>0</v>
      </c>
      <c r="H373" s="16">
        <f t="shared" si="4"/>
        <v>0</v>
      </c>
      <c r="I373" s="16"/>
      <c r="J373" s="16">
        <f t="shared" si="5"/>
        <v>0</v>
      </c>
      <c r="K373" s="16">
        <f t="shared" si="6"/>
        <v>0</v>
      </c>
      <c r="L373" s="16">
        <f t="shared" si="7"/>
        <v>0</v>
      </c>
      <c r="M373" s="16">
        <f t="shared" si="8"/>
        <v>0</v>
      </c>
      <c r="N373" s="16">
        <f t="shared" si="9"/>
        <v>0</v>
      </c>
      <c r="O373" s="43"/>
      <c r="AS373" s="21">
        <f t="shared" si="31"/>
        <v>0</v>
      </c>
      <c r="AT373" s="21">
        <f t="shared" si="32"/>
        <v>0</v>
      </c>
      <c r="CY373" s="43"/>
      <c r="CZ373" s="43"/>
      <c r="DA373" s="43"/>
      <c r="DB373" s="43"/>
      <c r="DW373" s="44"/>
    </row>
    <row r="374" ht="15.75" customHeight="1">
      <c r="B374" s="16">
        <f t="shared" si="1"/>
        <v>0</v>
      </c>
      <c r="C374" s="25"/>
      <c r="D374" s="25"/>
      <c r="E374" s="16">
        <f t="shared" si="2"/>
        <v>1</v>
      </c>
      <c r="F374" s="16">
        <f t="shared" si="72"/>
        <v>0</v>
      </c>
      <c r="G374" s="16">
        <f t="shared" si="3"/>
        <v>0</v>
      </c>
      <c r="H374" s="16">
        <f t="shared" si="4"/>
        <v>0</v>
      </c>
      <c r="I374" s="16"/>
      <c r="J374" s="16">
        <f t="shared" si="5"/>
        <v>0</v>
      </c>
      <c r="K374" s="16">
        <f t="shared" si="6"/>
        <v>0</v>
      </c>
      <c r="L374" s="16">
        <f t="shared" si="7"/>
        <v>0</v>
      </c>
      <c r="M374" s="16">
        <f t="shared" si="8"/>
        <v>0</v>
      </c>
      <c r="N374" s="16">
        <f t="shared" si="9"/>
        <v>0</v>
      </c>
      <c r="O374" s="43"/>
      <c r="AS374" s="21">
        <f t="shared" si="31"/>
        <v>0</v>
      </c>
      <c r="AT374" s="21">
        <f t="shared" si="32"/>
        <v>0</v>
      </c>
      <c r="CY374" s="43"/>
      <c r="CZ374" s="43"/>
      <c r="DA374" s="43"/>
      <c r="DB374" s="43"/>
      <c r="DW374" s="44"/>
    </row>
    <row r="375" ht="15.75" customHeight="1">
      <c r="B375" s="16">
        <f t="shared" si="1"/>
        <v>0</v>
      </c>
      <c r="C375" s="25"/>
      <c r="D375" s="25"/>
      <c r="E375" s="16">
        <f t="shared" si="2"/>
        <v>1</v>
      </c>
      <c r="F375" s="16">
        <f t="shared" si="72"/>
        <v>0</v>
      </c>
      <c r="G375" s="16">
        <f t="shared" si="3"/>
        <v>0</v>
      </c>
      <c r="H375" s="16">
        <f t="shared" si="4"/>
        <v>0</v>
      </c>
      <c r="I375" s="16"/>
      <c r="J375" s="16">
        <f t="shared" si="5"/>
        <v>0</v>
      </c>
      <c r="K375" s="16">
        <f t="shared" si="6"/>
        <v>0</v>
      </c>
      <c r="L375" s="16">
        <f t="shared" si="7"/>
        <v>0</v>
      </c>
      <c r="M375" s="16">
        <f t="shared" si="8"/>
        <v>0</v>
      </c>
      <c r="N375" s="16">
        <f t="shared" si="9"/>
        <v>0</v>
      </c>
      <c r="O375" s="43"/>
      <c r="AS375" s="21">
        <f t="shared" si="31"/>
        <v>0</v>
      </c>
      <c r="AT375" s="21">
        <f t="shared" si="32"/>
        <v>0</v>
      </c>
      <c r="CY375" s="43"/>
      <c r="CZ375" s="43"/>
      <c r="DA375" s="43"/>
      <c r="DB375" s="43"/>
      <c r="DW375" s="44"/>
    </row>
    <row r="376" ht="15.75" customHeight="1">
      <c r="B376" s="16">
        <f t="shared" si="1"/>
        <v>0</v>
      </c>
      <c r="C376" s="25"/>
      <c r="D376" s="25"/>
      <c r="E376" s="16">
        <f t="shared" si="2"/>
        <v>1</v>
      </c>
      <c r="F376" s="16">
        <f t="shared" si="72"/>
        <v>0</v>
      </c>
      <c r="G376" s="16">
        <f t="shared" si="3"/>
        <v>0</v>
      </c>
      <c r="H376" s="16">
        <f t="shared" si="4"/>
        <v>0</v>
      </c>
      <c r="I376" s="16"/>
      <c r="J376" s="16">
        <f t="shared" si="5"/>
        <v>0</v>
      </c>
      <c r="K376" s="16">
        <f t="shared" si="6"/>
        <v>0</v>
      </c>
      <c r="L376" s="16">
        <f t="shared" si="7"/>
        <v>0</v>
      </c>
      <c r="M376" s="16">
        <f t="shared" si="8"/>
        <v>0</v>
      </c>
      <c r="N376" s="16">
        <f t="shared" si="9"/>
        <v>0</v>
      </c>
      <c r="O376" s="43"/>
      <c r="AS376" s="21">
        <f t="shared" si="31"/>
        <v>0</v>
      </c>
      <c r="AT376" s="21">
        <f t="shared" si="32"/>
        <v>0</v>
      </c>
      <c r="CY376" s="43"/>
      <c r="CZ376" s="43"/>
      <c r="DA376" s="43"/>
      <c r="DB376" s="43"/>
      <c r="DW376" s="44"/>
    </row>
    <row r="377" ht="15.75" customHeight="1">
      <c r="B377" s="16">
        <f t="shared" si="1"/>
        <v>0</v>
      </c>
      <c r="C377" s="25"/>
      <c r="D377" s="25"/>
      <c r="E377" s="16">
        <f t="shared" si="2"/>
        <v>1</v>
      </c>
      <c r="F377" s="16">
        <f t="shared" si="72"/>
        <v>0</v>
      </c>
      <c r="G377" s="16">
        <f t="shared" si="3"/>
        <v>0</v>
      </c>
      <c r="H377" s="16">
        <f t="shared" si="4"/>
        <v>0</v>
      </c>
      <c r="I377" s="16"/>
      <c r="J377" s="16">
        <f t="shared" si="5"/>
        <v>0</v>
      </c>
      <c r="K377" s="16">
        <f t="shared" si="6"/>
        <v>0</v>
      </c>
      <c r="L377" s="16">
        <f t="shared" si="7"/>
        <v>0</v>
      </c>
      <c r="M377" s="16">
        <f t="shared" si="8"/>
        <v>0</v>
      </c>
      <c r="N377" s="16">
        <f t="shared" si="9"/>
        <v>0</v>
      </c>
      <c r="O377" s="43"/>
      <c r="AS377" s="21">
        <f t="shared" si="31"/>
        <v>0</v>
      </c>
      <c r="AT377" s="21">
        <f t="shared" si="32"/>
        <v>0</v>
      </c>
      <c r="CY377" s="43"/>
      <c r="CZ377" s="43"/>
      <c r="DA377" s="43"/>
      <c r="DB377" s="43"/>
      <c r="DW377" s="44"/>
    </row>
    <row r="378" ht="15.75" customHeight="1">
      <c r="B378" s="16">
        <f t="shared" si="1"/>
        <v>0</v>
      </c>
      <c r="C378" s="25"/>
      <c r="D378" s="25"/>
      <c r="E378" s="16">
        <f t="shared" si="2"/>
        <v>1</v>
      </c>
      <c r="F378" s="16">
        <f t="shared" si="72"/>
        <v>0</v>
      </c>
      <c r="G378" s="16">
        <f t="shared" si="3"/>
        <v>0</v>
      </c>
      <c r="H378" s="16">
        <f t="shared" si="4"/>
        <v>0</v>
      </c>
      <c r="I378" s="16"/>
      <c r="J378" s="16">
        <f t="shared" si="5"/>
        <v>0</v>
      </c>
      <c r="K378" s="16">
        <f t="shared" si="6"/>
        <v>0</v>
      </c>
      <c r="L378" s="16">
        <f t="shared" si="7"/>
        <v>0</v>
      </c>
      <c r="M378" s="16">
        <f t="shared" si="8"/>
        <v>0</v>
      </c>
      <c r="N378" s="16">
        <f t="shared" si="9"/>
        <v>0</v>
      </c>
      <c r="O378" s="43"/>
      <c r="AS378" s="21">
        <f t="shared" si="31"/>
        <v>0</v>
      </c>
      <c r="AT378" s="21">
        <f t="shared" si="32"/>
        <v>0</v>
      </c>
      <c r="CY378" s="43"/>
      <c r="CZ378" s="43"/>
      <c r="DA378" s="43"/>
      <c r="DB378" s="43"/>
      <c r="DW378" s="44"/>
    </row>
    <row r="379" ht="15.75" customHeight="1">
      <c r="B379" s="16">
        <f t="shared" si="1"/>
        <v>0</v>
      </c>
      <c r="C379" s="25"/>
      <c r="D379" s="25"/>
      <c r="E379" s="16">
        <f t="shared" si="2"/>
        <v>1</v>
      </c>
      <c r="F379" s="16">
        <f t="shared" si="72"/>
        <v>0</v>
      </c>
      <c r="G379" s="16">
        <f t="shared" si="3"/>
        <v>0</v>
      </c>
      <c r="H379" s="16">
        <f t="shared" si="4"/>
        <v>0</v>
      </c>
      <c r="I379" s="16"/>
      <c r="J379" s="16">
        <f t="shared" si="5"/>
        <v>0</v>
      </c>
      <c r="K379" s="16">
        <f t="shared" si="6"/>
        <v>0</v>
      </c>
      <c r="L379" s="16">
        <f t="shared" si="7"/>
        <v>0</v>
      </c>
      <c r="M379" s="16">
        <f t="shared" si="8"/>
        <v>0</v>
      </c>
      <c r="N379" s="16">
        <f t="shared" si="9"/>
        <v>0</v>
      </c>
      <c r="O379" s="43"/>
      <c r="AS379" s="21">
        <f t="shared" si="31"/>
        <v>0</v>
      </c>
      <c r="AT379" s="21">
        <f t="shared" si="32"/>
        <v>0</v>
      </c>
      <c r="CY379" s="43"/>
      <c r="CZ379" s="43"/>
      <c r="DA379" s="43"/>
      <c r="DB379" s="43"/>
      <c r="DW379" s="44"/>
    </row>
    <row r="380" ht="15.75" customHeight="1">
      <c r="B380" s="16">
        <f t="shared" si="1"/>
        <v>0</v>
      </c>
      <c r="C380" s="25"/>
      <c r="D380" s="25"/>
      <c r="E380" s="16">
        <f t="shared" si="2"/>
        <v>1</v>
      </c>
      <c r="F380" s="16">
        <f t="shared" si="72"/>
        <v>0</v>
      </c>
      <c r="G380" s="16">
        <f t="shared" si="3"/>
        <v>0</v>
      </c>
      <c r="H380" s="16">
        <f t="shared" si="4"/>
        <v>0</v>
      </c>
      <c r="I380" s="16"/>
      <c r="J380" s="16">
        <f t="shared" si="5"/>
        <v>0</v>
      </c>
      <c r="K380" s="16">
        <f t="shared" si="6"/>
        <v>0</v>
      </c>
      <c r="L380" s="16">
        <f t="shared" si="7"/>
        <v>0</v>
      </c>
      <c r="M380" s="16">
        <f t="shared" si="8"/>
        <v>0</v>
      </c>
      <c r="N380" s="16">
        <f t="shared" si="9"/>
        <v>0</v>
      </c>
      <c r="O380" s="43"/>
      <c r="AS380" s="21">
        <f t="shared" si="31"/>
        <v>0</v>
      </c>
      <c r="AT380" s="21">
        <f t="shared" si="32"/>
        <v>0</v>
      </c>
      <c r="CY380" s="43"/>
      <c r="CZ380" s="43"/>
      <c r="DA380" s="43"/>
      <c r="DB380" s="43"/>
      <c r="DW380" s="44"/>
    </row>
    <row r="381" ht="15.75" customHeight="1">
      <c r="B381" s="16">
        <f t="shared" si="1"/>
        <v>0</v>
      </c>
      <c r="C381" s="25"/>
      <c r="D381" s="25"/>
      <c r="E381" s="16">
        <f t="shared" si="2"/>
        <v>1</v>
      </c>
      <c r="F381" s="16">
        <f t="shared" si="72"/>
        <v>0</v>
      </c>
      <c r="G381" s="16">
        <f t="shared" si="3"/>
        <v>0</v>
      </c>
      <c r="H381" s="16">
        <f t="shared" si="4"/>
        <v>0</v>
      </c>
      <c r="I381" s="16"/>
      <c r="J381" s="16">
        <f t="shared" si="5"/>
        <v>0</v>
      </c>
      <c r="K381" s="16">
        <f t="shared" si="6"/>
        <v>0</v>
      </c>
      <c r="L381" s="16">
        <f t="shared" si="7"/>
        <v>0</v>
      </c>
      <c r="M381" s="16">
        <f t="shared" si="8"/>
        <v>0</v>
      </c>
      <c r="N381" s="16">
        <f t="shared" si="9"/>
        <v>0</v>
      </c>
      <c r="O381" s="43"/>
      <c r="AS381" s="21">
        <f t="shared" si="31"/>
        <v>0</v>
      </c>
      <c r="AT381" s="21">
        <f t="shared" si="32"/>
        <v>0</v>
      </c>
      <c r="CY381" s="43"/>
      <c r="CZ381" s="43"/>
      <c r="DA381" s="43"/>
      <c r="DB381" s="43"/>
      <c r="DW381" s="44"/>
    </row>
    <row r="382" ht="15.75" customHeight="1">
      <c r="B382" s="16">
        <f t="shared" si="1"/>
        <v>0</v>
      </c>
      <c r="C382" s="25"/>
      <c r="D382" s="25"/>
      <c r="E382" s="16">
        <f t="shared" si="2"/>
        <v>1</v>
      </c>
      <c r="F382" s="16">
        <f t="shared" si="72"/>
        <v>0</v>
      </c>
      <c r="G382" s="16">
        <f t="shared" si="3"/>
        <v>0</v>
      </c>
      <c r="H382" s="16">
        <f t="shared" si="4"/>
        <v>0</v>
      </c>
      <c r="I382" s="16"/>
      <c r="J382" s="16">
        <f t="shared" si="5"/>
        <v>0</v>
      </c>
      <c r="K382" s="16">
        <f t="shared" si="6"/>
        <v>0</v>
      </c>
      <c r="L382" s="16">
        <f t="shared" si="7"/>
        <v>0</v>
      </c>
      <c r="M382" s="16">
        <f t="shared" si="8"/>
        <v>0</v>
      </c>
      <c r="N382" s="16">
        <f t="shared" si="9"/>
        <v>0</v>
      </c>
      <c r="O382" s="43"/>
      <c r="AS382" s="21">
        <f t="shared" si="31"/>
        <v>0</v>
      </c>
      <c r="AT382" s="21">
        <f t="shared" si="32"/>
        <v>0</v>
      </c>
      <c r="CY382" s="43"/>
      <c r="CZ382" s="43"/>
      <c r="DA382" s="43"/>
      <c r="DB382" s="43"/>
      <c r="DW382" s="44"/>
    </row>
    <row r="383" ht="15.75" customHeight="1">
      <c r="B383" s="16">
        <f t="shared" si="1"/>
        <v>0</v>
      </c>
      <c r="C383" s="25"/>
      <c r="D383" s="25"/>
      <c r="E383" s="16">
        <f t="shared" si="2"/>
        <v>1</v>
      </c>
      <c r="F383" s="16">
        <f t="shared" si="72"/>
        <v>0</v>
      </c>
      <c r="G383" s="16">
        <f t="shared" si="3"/>
        <v>0</v>
      </c>
      <c r="H383" s="16">
        <f t="shared" si="4"/>
        <v>0</v>
      </c>
      <c r="I383" s="16"/>
      <c r="J383" s="16">
        <f t="shared" si="5"/>
        <v>0</v>
      </c>
      <c r="K383" s="16">
        <f t="shared" si="6"/>
        <v>0</v>
      </c>
      <c r="L383" s="16">
        <f t="shared" si="7"/>
        <v>0</v>
      </c>
      <c r="M383" s="16">
        <f t="shared" si="8"/>
        <v>0</v>
      </c>
      <c r="N383" s="16">
        <f t="shared" si="9"/>
        <v>0</v>
      </c>
      <c r="O383" s="43"/>
      <c r="AS383" s="21">
        <f t="shared" si="31"/>
        <v>0</v>
      </c>
      <c r="AT383" s="21">
        <f t="shared" si="32"/>
        <v>0</v>
      </c>
      <c r="CY383" s="43"/>
      <c r="CZ383" s="43"/>
      <c r="DA383" s="43"/>
      <c r="DB383" s="43"/>
      <c r="DW383" s="44"/>
    </row>
    <row r="384" ht="15.75" customHeight="1">
      <c r="B384" s="16">
        <f t="shared" si="1"/>
        <v>0</v>
      </c>
      <c r="C384" s="25"/>
      <c r="D384" s="25"/>
      <c r="E384" s="16">
        <f t="shared" si="2"/>
        <v>1</v>
      </c>
      <c r="F384" s="16">
        <f t="shared" si="72"/>
        <v>0</v>
      </c>
      <c r="G384" s="16">
        <f t="shared" si="3"/>
        <v>0</v>
      </c>
      <c r="H384" s="16">
        <f t="shared" si="4"/>
        <v>0</v>
      </c>
      <c r="I384" s="16"/>
      <c r="J384" s="16">
        <f t="shared" si="5"/>
        <v>0</v>
      </c>
      <c r="K384" s="16">
        <f t="shared" si="6"/>
        <v>0</v>
      </c>
      <c r="L384" s="16">
        <f t="shared" si="7"/>
        <v>0</v>
      </c>
      <c r="M384" s="16">
        <f t="shared" si="8"/>
        <v>0</v>
      </c>
      <c r="N384" s="16">
        <f t="shared" si="9"/>
        <v>0</v>
      </c>
      <c r="O384" s="43"/>
      <c r="AS384" s="21">
        <f t="shared" si="31"/>
        <v>0</v>
      </c>
      <c r="AT384" s="21">
        <f t="shared" si="32"/>
        <v>0</v>
      </c>
      <c r="CY384" s="43"/>
      <c r="CZ384" s="43"/>
      <c r="DA384" s="43"/>
      <c r="DB384" s="43"/>
      <c r="DW384" s="44"/>
    </row>
    <row r="385" ht="15.75" customHeight="1">
      <c r="B385" s="16">
        <f t="shared" si="1"/>
        <v>0</v>
      </c>
      <c r="C385" s="25"/>
      <c r="D385" s="25"/>
      <c r="E385" s="16">
        <f t="shared" si="2"/>
        <v>1</v>
      </c>
      <c r="F385" s="16">
        <f t="shared" si="72"/>
        <v>0</v>
      </c>
      <c r="G385" s="16">
        <f t="shared" si="3"/>
        <v>0</v>
      </c>
      <c r="H385" s="16">
        <f t="shared" si="4"/>
        <v>0</v>
      </c>
      <c r="I385" s="16"/>
      <c r="J385" s="16">
        <f t="shared" si="5"/>
        <v>0</v>
      </c>
      <c r="K385" s="16">
        <f t="shared" si="6"/>
        <v>0</v>
      </c>
      <c r="L385" s="16">
        <f t="shared" si="7"/>
        <v>0</v>
      </c>
      <c r="M385" s="16">
        <f t="shared" si="8"/>
        <v>0</v>
      </c>
      <c r="N385" s="16">
        <f t="shared" si="9"/>
        <v>0</v>
      </c>
      <c r="O385" s="43"/>
      <c r="AS385" s="21">
        <f t="shared" si="31"/>
        <v>0</v>
      </c>
      <c r="AT385" s="21">
        <f t="shared" si="32"/>
        <v>0</v>
      </c>
      <c r="CY385" s="43"/>
      <c r="CZ385" s="43"/>
      <c r="DA385" s="43"/>
      <c r="DB385" s="43"/>
      <c r="DW385" s="44"/>
    </row>
    <row r="386" ht="15.75" customHeight="1">
      <c r="B386" s="16">
        <f t="shared" si="1"/>
        <v>0</v>
      </c>
      <c r="C386" s="25"/>
      <c r="D386" s="25"/>
      <c r="E386" s="16">
        <f t="shared" si="2"/>
        <v>1</v>
      </c>
      <c r="F386" s="16">
        <f t="shared" si="72"/>
        <v>0</v>
      </c>
      <c r="G386" s="16">
        <f t="shared" si="3"/>
        <v>0</v>
      </c>
      <c r="H386" s="16">
        <f t="shared" si="4"/>
        <v>0</v>
      </c>
      <c r="I386" s="16"/>
      <c r="J386" s="16">
        <f t="shared" si="5"/>
        <v>0</v>
      </c>
      <c r="K386" s="16">
        <f t="shared" si="6"/>
        <v>0</v>
      </c>
      <c r="L386" s="16">
        <f t="shared" si="7"/>
        <v>0</v>
      </c>
      <c r="M386" s="16">
        <f t="shared" si="8"/>
        <v>0</v>
      </c>
      <c r="N386" s="16">
        <f t="shared" si="9"/>
        <v>0</v>
      </c>
      <c r="O386" s="43"/>
      <c r="AS386" s="21">
        <f t="shared" si="31"/>
        <v>0</v>
      </c>
      <c r="AT386" s="21">
        <f t="shared" si="32"/>
        <v>0</v>
      </c>
      <c r="CY386" s="43"/>
      <c r="CZ386" s="43"/>
      <c r="DA386" s="43"/>
      <c r="DB386" s="43"/>
      <c r="DW386" s="44"/>
    </row>
    <row r="387" ht="15.75" customHeight="1">
      <c r="B387" s="16">
        <f t="shared" si="1"/>
        <v>0</v>
      </c>
      <c r="C387" s="25"/>
      <c r="D387" s="25"/>
      <c r="E387" s="16">
        <f t="shared" si="2"/>
        <v>1</v>
      </c>
      <c r="F387" s="16">
        <f t="shared" si="72"/>
        <v>0</v>
      </c>
      <c r="G387" s="16">
        <f t="shared" si="3"/>
        <v>0</v>
      </c>
      <c r="H387" s="16">
        <f t="shared" si="4"/>
        <v>0</v>
      </c>
      <c r="I387" s="16"/>
      <c r="J387" s="16">
        <f t="shared" si="5"/>
        <v>0</v>
      </c>
      <c r="K387" s="16">
        <f t="shared" si="6"/>
        <v>0</v>
      </c>
      <c r="L387" s="16">
        <f t="shared" si="7"/>
        <v>0</v>
      </c>
      <c r="M387" s="16">
        <f t="shared" si="8"/>
        <v>0</v>
      </c>
      <c r="N387" s="16">
        <f t="shared" si="9"/>
        <v>0</v>
      </c>
      <c r="O387" s="43"/>
      <c r="AS387" s="21">
        <f t="shared" si="31"/>
        <v>0</v>
      </c>
      <c r="AT387" s="21">
        <f t="shared" si="32"/>
        <v>0</v>
      </c>
      <c r="CY387" s="43"/>
      <c r="CZ387" s="43"/>
      <c r="DA387" s="43"/>
      <c r="DB387" s="43"/>
      <c r="DW387" s="44"/>
    </row>
    <row r="388" ht="15.75" customHeight="1">
      <c r="B388" s="16">
        <f t="shared" si="1"/>
        <v>0</v>
      </c>
      <c r="C388" s="25"/>
      <c r="D388" s="25"/>
      <c r="E388" s="16">
        <f t="shared" si="2"/>
        <v>1</v>
      </c>
      <c r="F388" s="16">
        <f t="shared" si="72"/>
        <v>0</v>
      </c>
      <c r="G388" s="16">
        <f t="shared" si="3"/>
        <v>0</v>
      </c>
      <c r="H388" s="16">
        <f t="shared" si="4"/>
        <v>0</v>
      </c>
      <c r="I388" s="16"/>
      <c r="J388" s="16">
        <f t="shared" si="5"/>
        <v>0</v>
      </c>
      <c r="K388" s="16">
        <f t="shared" si="6"/>
        <v>0</v>
      </c>
      <c r="L388" s="16">
        <f t="shared" si="7"/>
        <v>0</v>
      </c>
      <c r="M388" s="16">
        <f t="shared" si="8"/>
        <v>0</v>
      </c>
      <c r="N388" s="16">
        <f t="shared" si="9"/>
        <v>0</v>
      </c>
      <c r="O388" s="43"/>
      <c r="AS388" s="21">
        <f t="shared" si="31"/>
        <v>0</v>
      </c>
      <c r="AT388" s="21">
        <f t="shared" si="32"/>
        <v>0</v>
      </c>
      <c r="CY388" s="43"/>
      <c r="CZ388" s="43"/>
      <c r="DA388" s="43"/>
      <c r="DB388" s="43"/>
      <c r="DW388" s="44"/>
    </row>
    <row r="389" ht="15.75" customHeight="1">
      <c r="B389" s="16">
        <f t="shared" si="1"/>
        <v>0</v>
      </c>
      <c r="C389" s="25"/>
      <c r="D389" s="25"/>
      <c r="E389" s="16">
        <f t="shared" si="2"/>
        <v>1</v>
      </c>
      <c r="F389" s="16">
        <f t="shared" si="72"/>
        <v>0</v>
      </c>
      <c r="G389" s="16">
        <f t="shared" si="3"/>
        <v>0</v>
      </c>
      <c r="H389" s="16">
        <f t="shared" si="4"/>
        <v>0</v>
      </c>
      <c r="I389" s="16"/>
      <c r="J389" s="16">
        <f t="shared" si="5"/>
        <v>0</v>
      </c>
      <c r="K389" s="16">
        <f t="shared" si="6"/>
        <v>0</v>
      </c>
      <c r="L389" s="16">
        <f t="shared" si="7"/>
        <v>0</v>
      </c>
      <c r="M389" s="16">
        <f t="shared" si="8"/>
        <v>0</v>
      </c>
      <c r="N389" s="16">
        <f t="shared" si="9"/>
        <v>0</v>
      </c>
      <c r="O389" s="43"/>
      <c r="AS389" s="21">
        <f t="shared" si="31"/>
        <v>0</v>
      </c>
      <c r="AT389" s="21">
        <f t="shared" si="32"/>
        <v>0</v>
      </c>
      <c r="CY389" s="43"/>
      <c r="CZ389" s="43"/>
      <c r="DA389" s="43"/>
      <c r="DB389" s="43"/>
      <c r="DW389" s="44"/>
    </row>
    <row r="390" ht="15.75" customHeight="1">
      <c r="B390" s="16">
        <f t="shared" si="1"/>
        <v>0</v>
      </c>
      <c r="C390" s="25"/>
      <c r="D390" s="25"/>
      <c r="E390" s="16">
        <f t="shared" si="2"/>
        <v>1</v>
      </c>
      <c r="F390" s="16">
        <f t="shared" si="72"/>
        <v>0</v>
      </c>
      <c r="G390" s="16">
        <f t="shared" si="3"/>
        <v>0</v>
      </c>
      <c r="H390" s="16">
        <f t="shared" si="4"/>
        <v>0</v>
      </c>
      <c r="I390" s="16"/>
      <c r="J390" s="16">
        <f t="shared" si="5"/>
        <v>0</v>
      </c>
      <c r="K390" s="16">
        <f t="shared" si="6"/>
        <v>0</v>
      </c>
      <c r="L390" s="16">
        <f t="shared" si="7"/>
        <v>0</v>
      </c>
      <c r="M390" s="16">
        <f t="shared" si="8"/>
        <v>0</v>
      </c>
      <c r="N390" s="16">
        <f t="shared" si="9"/>
        <v>0</v>
      </c>
      <c r="O390" s="43"/>
      <c r="AS390" s="21">
        <f t="shared" si="31"/>
        <v>0</v>
      </c>
      <c r="AT390" s="21">
        <f t="shared" si="32"/>
        <v>0</v>
      </c>
      <c r="CY390" s="43"/>
      <c r="CZ390" s="43"/>
      <c r="DA390" s="43"/>
      <c r="DB390" s="43"/>
      <c r="DW390" s="44"/>
    </row>
    <row r="391" ht="15.75" customHeight="1">
      <c r="B391" s="16">
        <f t="shared" si="1"/>
        <v>0</v>
      </c>
      <c r="C391" s="25"/>
      <c r="D391" s="25"/>
      <c r="E391" s="16">
        <f t="shared" si="2"/>
        <v>1</v>
      </c>
      <c r="F391" s="16">
        <f t="shared" si="72"/>
        <v>0</v>
      </c>
      <c r="G391" s="16">
        <f t="shared" si="3"/>
        <v>0</v>
      </c>
      <c r="H391" s="16">
        <f t="shared" si="4"/>
        <v>0</v>
      </c>
      <c r="I391" s="16"/>
      <c r="J391" s="16">
        <f t="shared" si="5"/>
        <v>0</v>
      </c>
      <c r="K391" s="16">
        <f t="shared" si="6"/>
        <v>0</v>
      </c>
      <c r="L391" s="16">
        <f t="shared" si="7"/>
        <v>0</v>
      </c>
      <c r="M391" s="16">
        <f t="shared" si="8"/>
        <v>0</v>
      </c>
      <c r="N391" s="16">
        <f t="shared" si="9"/>
        <v>0</v>
      </c>
      <c r="O391" s="43"/>
      <c r="AS391" s="21">
        <f t="shared" si="31"/>
        <v>0</v>
      </c>
      <c r="AT391" s="21">
        <f t="shared" si="32"/>
        <v>0</v>
      </c>
      <c r="CY391" s="43"/>
      <c r="CZ391" s="43"/>
      <c r="DA391" s="43"/>
      <c r="DB391" s="43"/>
      <c r="DW391" s="44"/>
    </row>
    <row r="392" ht="15.75" customHeight="1">
      <c r="B392" s="16">
        <f t="shared" si="1"/>
        <v>0</v>
      </c>
      <c r="C392" s="25"/>
      <c r="D392" s="25"/>
      <c r="E392" s="16">
        <f t="shared" si="2"/>
        <v>1</v>
      </c>
      <c r="F392" s="16">
        <f t="shared" si="72"/>
        <v>0</v>
      </c>
      <c r="G392" s="16">
        <f t="shared" si="3"/>
        <v>0</v>
      </c>
      <c r="H392" s="16">
        <f t="shared" si="4"/>
        <v>0</v>
      </c>
      <c r="I392" s="16"/>
      <c r="J392" s="16">
        <f t="shared" si="5"/>
        <v>0</v>
      </c>
      <c r="K392" s="16">
        <f t="shared" si="6"/>
        <v>0</v>
      </c>
      <c r="L392" s="16">
        <f t="shared" si="7"/>
        <v>0</v>
      </c>
      <c r="M392" s="16">
        <f t="shared" si="8"/>
        <v>0</v>
      </c>
      <c r="N392" s="16">
        <f t="shared" si="9"/>
        <v>0</v>
      </c>
      <c r="O392" s="43"/>
      <c r="AS392" s="21">
        <f t="shared" si="31"/>
        <v>0</v>
      </c>
      <c r="AT392" s="21">
        <f t="shared" si="32"/>
        <v>0</v>
      </c>
      <c r="CY392" s="43"/>
      <c r="CZ392" s="43"/>
      <c r="DA392" s="43"/>
      <c r="DB392" s="43"/>
      <c r="DW392" s="44"/>
    </row>
    <row r="393" ht="15.75" customHeight="1">
      <c r="B393" s="16">
        <f t="shared" si="1"/>
        <v>0</v>
      </c>
      <c r="C393" s="25"/>
      <c r="D393" s="25"/>
      <c r="E393" s="16">
        <f t="shared" si="2"/>
        <v>1</v>
      </c>
      <c r="F393" s="16">
        <f t="shared" si="72"/>
        <v>0</v>
      </c>
      <c r="G393" s="16">
        <f t="shared" si="3"/>
        <v>0</v>
      </c>
      <c r="H393" s="16">
        <f t="shared" si="4"/>
        <v>0</v>
      </c>
      <c r="I393" s="16"/>
      <c r="J393" s="16">
        <f t="shared" si="5"/>
        <v>0</v>
      </c>
      <c r="K393" s="16">
        <f t="shared" si="6"/>
        <v>0</v>
      </c>
      <c r="L393" s="16">
        <f t="shared" si="7"/>
        <v>0</v>
      </c>
      <c r="M393" s="16">
        <f t="shared" si="8"/>
        <v>0</v>
      </c>
      <c r="N393" s="16">
        <f t="shared" si="9"/>
        <v>0</v>
      </c>
      <c r="O393" s="43"/>
      <c r="AS393" s="21">
        <f t="shared" si="31"/>
        <v>0</v>
      </c>
      <c r="AT393" s="21">
        <f t="shared" si="32"/>
        <v>0</v>
      </c>
      <c r="CY393" s="43"/>
      <c r="CZ393" s="43"/>
      <c r="DA393" s="43"/>
      <c r="DB393" s="43"/>
      <c r="DW393" s="44"/>
    </row>
    <row r="394" ht="15.75" customHeight="1">
      <c r="B394" s="16">
        <f t="shared" si="1"/>
        <v>0</v>
      </c>
      <c r="C394" s="25"/>
      <c r="D394" s="25"/>
      <c r="E394" s="16">
        <f t="shared" si="2"/>
        <v>1</v>
      </c>
      <c r="F394" s="16">
        <f t="shared" si="72"/>
        <v>0</v>
      </c>
      <c r="G394" s="16">
        <f t="shared" si="3"/>
        <v>0</v>
      </c>
      <c r="H394" s="16">
        <f t="shared" si="4"/>
        <v>0</v>
      </c>
      <c r="I394" s="16"/>
      <c r="J394" s="16">
        <f t="shared" si="5"/>
        <v>0</v>
      </c>
      <c r="K394" s="16">
        <f t="shared" si="6"/>
        <v>0</v>
      </c>
      <c r="L394" s="16">
        <f t="shared" si="7"/>
        <v>0</v>
      </c>
      <c r="M394" s="16">
        <f t="shared" si="8"/>
        <v>0</v>
      </c>
      <c r="N394" s="16">
        <f t="shared" si="9"/>
        <v>0</v>
      </c>
      <c r="O394" s="43"/>
      <c r="AS394" s="21">
        <f t="shared" si="31"/>
        <v>0</v>
      </c>
      <c r="AT394" s="21">
        <f t="shared" si="32"/>
        <v>0</v>
      </c>
      <c r="CY394" s="43"/>
      <c r="CZ394" s="43"/>
      <c r="DA394" s="43"/>
      <c r="DB394" s="43"/>
      <c r="DW394" s="44"/>
    </row>
    <row r="395" ht="15.75" customHeight="1">
      <c r="B395" s="16">
        <f t="shared" si="1"/>
        <v>0</v>
      </c>
      <c r="C395" s="25"/>
      <c r="D395" s="25"/>
      <c r="E395" s="16">
        <f t="shared" si="2"/>
        <v>1</v>
      </c>
      <c r="F395" s="16">
        <f t="shared" si="72"/>
        <v>0</v>
      </c>
      <c r="G395" s="16">
        <f t="shared" si="3"/>
        <v>0</v>
      </c>
      <c r="H395" s="16">
        <f t="shared" si="4"/>
        <v>0</v>
      </c>
      <c r="I395" s="16"/>
      <c r="J395" s="16">
        <f t="shared" si="5"/>
        <v>0</v>
      </c>
      <c r="K395" s="16">
        <f t="shared" si="6"/>
        <v>0</v>
      </c>
      <c r="L395" s="16">
        <f t="shared" si="7"/>
        <v>0</v>
      </c>
      <c r="M395" s="16">
        <f t="shared" si="8"/>
        <v>0</v>
      </c>
      <c r="N395" s="16">
        <f t="shared" si="9"/>
        <v>0</v>
      </c>
      <c r="O395" s="43"/>
      <c r="AS395" s="21">
        <f t="shared" si="31"/>
        <v>0</v>
      </c>
      <c r="AT395" s="21">
        <f t="shared" si="32"/>
        <v>0</v>
      </c>
      <c r="CY395" s="43"/>
      <c r="CZ395" s="43"/>
      <c r="DA395" s="43"/>
      <c r="DB395" s="43"/>
      <c r="DW395" s="44"/>
    </row>
    <row r="396" ht="15.75" customHeight="1">
      <c r="B396" s="16">
        <f t="shared" si="1"/>
        <v>0</v>
      </c>
      <c r="C396" s="25"/>
      <c r="D396" s="25"/>
      <c r="E396" s="16">
        <f t="shared" si="2"/>
        <v>1</v>
      </c>
      <c r="F396" s="16">
        <f t="shared" si="72"/>
        <v>0</v>
      </c>
      <c r="G396" s="16">
        <f t="shared" si="3"/>
        <v>0</v>
      </c>
      <c r="H396" s="16">
        <f t="shared" si="4"/>
        <v>0</v>
      </c>
      <c r="I396" s="16"/>
      <c r="J396" s="16">
        <f t="shared" si="5"/>
        <v>0</v>
      </c>
      <c r="K396" s="16">
        <f t="shared" si="6"/>
        <v>0</v>
      </c>
      <c r="L396" s="16">
        <f t="shared" si="7"/>
        <v>0</v>
      </c>
      <c r="M396" s="16">
        <f t="shared" si="8"/>
        <v>0</v>
      </c>
      <c r="N396" s="16">
        <f t="shared" si="9"/>
        <v>0</v>
      </c>
      <c r="O396" s="43"/>
      <c r="AS396" s="21">
        <f t="shared" si="31"/>
        <v>0</v>
      </c>
      <c r="AT396" s="21">
        <f t="shared" si="32"/>
        <v>0</v>
      </c>
      <c r="CY396" s="43"/>
      <c r="CZ396" s="43"/>
      <c r="DA396" s="43"/>
      <c r="DB396" s="43"/>
      <c r="DW396" s="44"/>
    </row>
    <row r="397" ht="15.75" customHeight="1">
      <c r="B397" s="16">
        <f t="shared" si="1"/>
        <v>0</v>
      </c>
      <c r="C397" s="25"/>
      <c r="D397" s="25"/>
      <c r="E397" s="16">
        <f t="shared" si="2"/>
        <v>1</v>
      </c>
      <c r="F397" s="16">
        <f t="shared" si="72"/>
        <v>0</v>
      </c>
      <c r="G397" s="16">
        <f t="shared" si="3"/>
        <v>0</v>
      </c>
      <c r="H397" s="16">
        <f t="shared" si="4"/>
        <v>0</v>
      </c>
      <c r="I397" s="16"/>
      <c r="J397" s="16">
        <f t="shared" si="5"/>
        <v>0</v>
      </c>
      <c r="K397" s="16">
        <f t="shared" si="6"/>
        <v>0</v>
      </c>
      <c r="L397" s="16">
        <f t="shared" si="7"/>
        <v>0</v>
      </c>
      <c r="M397" s="16">
        <f t="shared" si="8"/>
        <v>0</v>
      </c>
      <c r="N397" s="16">
        <f t="shared" si="9"/>
        <v>0</v>
      </c>
      <c r="O397" s="43"/>
      <c r="AS397" s="21">
        <f t="shared" si="31"/>
        <v>0</v>
      </c>
      <c r="AT397" s="21">
        <f t="shared" si="32"/>
        <v>0</v>
      </c>
      <c r="CY397" s="43"/>
      <c r="CZ397" s="43"/>
      <c r="DA397" s="43"/>
      <c r="DB397" s="43"/>
      <c r="DW397" s="44"/>
    </row>
    <row r="398" ht="15.75" customHeight="1">
      <c r="B398" s="16">
        <f t="shared" si="1"/>
        <v>0</v>
      </c>
      <c r="C398" s="25"/>
      <c r="D398" s="25"/>
      <c r="E398" s="16">
        <f t="shared" si="2"/>
        <v>1</v>
      </c>
      <c r="F398" s="16">
        <f t="shared" si="72"/>
        <v>0</v>
      </c>
      <c r="G398" s="16">
        <f t="shared" si="3"/>
        <v>0</v>
      </c>
      <c r="H398" s="16">
        <f t="shared" si="4"/>
        <v>0</v>
      </c>
      <c r="I398" s="16"/>
      <c r="J398" s="16">
        <f t="shared" si="5"/>
        <v>0</v>
      </c>
      <c r="K398" s="16">
        <f t="shared" si="6"/>
        <v>0</v>
      </c>
      <c r="L398" s="16">
        <f t="shared" si="7"/>
        <v>0</v>
      </c>
      <c r="M398" s="16">
        <f t="shared" si="8"/>
        <v>0</v>
      </c>
      <c r="N398" s="16">
        <f t="shared" si="9"/>
        <v>0</v>
      </c>
      <c r="O398" s="43"/>
      <c r="AS398" s="21">
        <f t="shared" si="31"/>
        <v>0</v>
      </c>
      <c r="AT398" s="21">
        <f t="shared" si="32"/>
        <v>0</v>
      </c>
      <c r="CY398" s="43"/>
      <c r="CZ398" s="43"/>
      <c r="DA398" s="43"/>
      <c r="DB398" s="43"/>
      <c r="DW398" s="44"/>
    </row>
    <row r="399" ht="15.75" customHeight="1">
      <c r="B399" s="16">
        <f t="shared" si="1"/>
        <v>0</v>
      </c>
      <c r="C399" s="25"/>
      <c r="D399" s="25"/>
      <c r="E399" s="16">
        <f t="shared" si="2"/>
        <v>1</v>
      </c>
      <c r="F399" s="16">
        <f t="shared" si="72"/>
        <v>0</v>
      </c>
      <c r="G399" s="16">
        <f t="shared" si="3"/>
        <v>0</v>
      </c>
      <c r="H399" s="16">
        <f t="shared" si="4"/>
        <v>0</v>
      </c>
      <c r="I399" s="16"/>
      <c r="J399" s="16">
        <f t="shared" si="5"/>
        <v>0</v>
      </c>
      <c r="K399" s="16">
        <f t="shared" si="6"/>
        <v>0</v>
      </c>
      <c r="L399" s="16">
        <f t="shared" si="7"/>
        <v>0</v>
      </c>
      <c r="M399" s="16">
        <f t="shared" si="8"/>
        <v>0</v>
      </c>
      <c r="N399" s="16">
        <f t="shared" si="9"/>
        <v>0</v>
      </c>
      <c r="O399" s="43"/>
      <c r="AS399" s="21">
        <f t="shared" si="31"/>
        <v>0</v>
      </c>
      <c r="AT399" s="21">
        <f t="shared" si="32"/>
        <v>0</v>
      </c>
      <c r="CY399" s="43"/>
      <c r="CZ399" s="43"/>
      <c r="DA399" s="43"/>
      <c r="DB399" s="43"/>
      <c r="DW399" s="44"/>
    </row>
    <row r="400" ht="15.75" customHeight="1">
      <c r="B400" s="16">
        <f t="shared" si="1"/>
        <v>0</v>
      </c>
      <c r="C400" s="25"/>
      <c r="D400" s="25"/>
      <c r="E400" s="16">
        <f t="shared" si="2"/>
        <v>1</v>
      </c>
      <c r="F400" s="16">
        <f t="shared" si="72"/>
        <v>0</v>
      </c>
      <c r="G400" s="16">
        <f t="shared" si="3"/>
        <v>0</v>
      </c>
      <c r="H400" s="16">
        <f t="shared" si="4"/>
        <v>0</v>
      </c>
      <c r="I400" s="16"/>
      <c r="J400" s="16">
        <f t="shared" si="5"/>
        <v>0</v>
      </c>
      <c r="K400" s="16">
        <f t="shared" si="6"/>
        <v>0</v>
      </c>
      <c r="L400" s="16">
        <f t="shared" si="7"/>
        <v>0</v>
      </c>
      <c r="M400" s="16">
        <f t="shared" si="8"/>
        <v>0</v>
      </c>
      <c r="N400" s="16">
        <f t="shared" si="9"/>
        <v>0</v>
      </c>
      <c r="O400" s="43"/>
      <c r="AS400" s="21">
        <f t="shared" si="31"/>
        <v>0</v>
      </c>
      <c r="AT400" s="21">
        <f t="shared" si="32"/>
        <v>0</v>
      </c>
      <c r="CY400" s="43"/>
      <c r="CZ400" s="43"/>
      <c r="DA400" s="43"/>
      <c r="DB400" s="43"/>
      <c r="DW400" s="44"/>
    </row>
    <row r="401" ht="15.75" customHeight="1">
      <c r="B401" s="16">
        <f t="shared" si="1"/>
        <v>0</v>
      </c>
      <c r="C401" s="25"/>
      <c r="D401" s="25"/>
      <c r="E401" s="16">
        <f t="shared" si="2"/>
        <v>1</v>
      </c>
      <c r="F401" s="16">
        <f t="shared" si="72"/>
        <v>0</v>
      </c>
      <c r="G401" s="16">
        <f t="shared" si="3"/>
        <v>0</v>
      </c>
      <c r="H401" s="16">
        <f t="shared" si="4"/>
        <v>0</v>
      </c>
      <c r="I401" s="16"/>
      <c r="J401" s="16">
        <f t="shared" si="5"/>
        <v>0</v>
      </c>
      <c r="K401" s="16">
        <f t="shared" si="6"/>
        <v>0</v>
      </c>
      <c r="L401" s="16">
        <f t="shared" si="7"/>
        <v>0</v>
      </c>
      <c r="M401" s="16">
        <f t="shared" si="8"/>
        <v>0</v>
      </c>
      <c r="N401" s="16">
        <f t="shared" si="9"/>
        <v>0</v>
      </c>
      <c r="O401" s="43"/>
      <c r="AS401" s="21">
        <f t="shared" si="31"/>
        <v>0</v>
      </c>
      <c r="AT401" s="21">
        <f t="shared" si="32"/>
        <v>0</v>
      </c>
      <c r="CY401" s="43"/>
      <c r="CZ401" s="43"/>
      <c r="DA401" s="43"/>
      <c r="DB401" s="43"/>
      <c r="DW401" s="44"/>
    </row>
    <row r="402" ht="15.75" customHeight="1">
      <c r="B402" s="16">
        <f t="shared" si="1"/>
        <v>0</v>
      </c>
      <c r="C402" s="25"/>
      <c r="D402" s="25"/>
      <c r="E402" s="16">
        <f t="shared" si="2"/>
        <v>1</v>
      </c>
      <c r="F402" s="16">
        <f t="shared" si="72"/>
        <v>0</v>
      </c>
      <c r="G402" s="16">
        <f t="shared" si="3"/>
        <v>0</v>
      </c>
      <c r="H402" s="16">
        <f t="shared" si="4"/>
        <v>0</v>
      </c>
      <c r="I402" s="16"/>
      <c r="J402" s="16">
        <f t="shared" si="5"/>
        <v>0</v>
      </c>
      <c r="K402" s="16">
        <f t="shared" si="6"/>
        <v>0</v>
      </c>
      <c r="L402" s="16">
        <f t="shared" si="7"/>
        <v>0</v>
      </c>
      <c r="M402" s="16">
        <f t="shared" si="8"/>
        <v>0</v>
      </c>
      <c r="N402" s="16">
        <f t="shared" si="9"/>
        <v>0</v>
      </c>
      <c r="O402" s="43"/>
      <c r="AS402" s="21">
        <f t="shared" si="31"/>
        <v>0</v>
      </c>
      <c r="AT402" s="21">
        <f t="shared" si="32"/>
        <v>0</v>
      </c>
      <c r="CY402" s="43"/>
      <c r="CZ402" s="43"/>
      <c r="DA402" s="43"/>
      <c r="DB402" s="43"/>
      <c r="DW402" s="44"/>
    </row>
    <row r="403" ht="15.75" customHeight="1">
      <c r="B403" s="16">
        <f t="shared" si="1"/>
        <v>0</v>
      </c>
      <c r="C403" s="25"/>
      <c r="D403" s="25"/>
      <c r="E403" s="16">
        <f t="shared" si="2"/>
        <v>1</v>
      </c>
      <c r="F403" s="16">
        <f t="shared" si="72"/>
        <v>0</v>
      </c>
      <c r="G403" s="16">
        <f t="shared" si="3"/>
        <v>0</v>
      </c>
      <c r="H403" s="16">
        <f t="shared" si="4"/>
        <v>0</v>
      </c>
      <c r="I403" s="16"/>
      <c r="J403" s="16">
        <f t="shared" si="5"/>
        <v>0</v>
      </c>
      <c r="K403" s="16">
        <f t="shared" si="6"/>
        <v>0</v>
      </c>
      <c r="L403" s="16">
        <f t="shared" si="7"/>
        <v>0</v>
      </c>
      <c r="M403" s="16">
        <f t="shared" si="8"/>
        <v>0</v>
      </c>
      <c r="N403" s="16">
        <f t="shared" si="9"/>
        <v>0</v>
      </c>
      <c r="O403" s="43"/>
      <c r="AS403" s="21">
        <f t="shared" si="31"/>
        <v>0</v>
      </c>
      <c r="AT403" s="21">
        <f t="shared" si="32"/>
        <v>0</v>
      </c>
      <c r="CY403" s="43"/>
      <c r="CZ403" s="43"/>
      <c r="DA403" s="43"/>
      <c r="DB403" s="43"/>
      <c r="DW403" s="44"/>
    </row>
    <row r="404" ht="15.75" customHeight="1">
      <c r="B404" s="16">
        <f t="shared" si="1"/>
        <v>0</v>
      </c>
      <c r="C404" s="25"/>
      <c r="D404" s="25"/>
      <c r="E404" s="16">
        <f t="shared" si="2"/>
        <v>1</v>
      </c>
      <c r="F404" s="16">
        <f t="shared" si="72"/>
        <v>0</v>
      </c>
      <c r="G404" s="16">
        <f t="shared" si="3"/>
        <v>0</v>
      </c>
      <c r="H404" s="16">
        <f t="shared" si="4"/>
        <v>0</v>
      </c>
      <c r="I404" s="16"/>
      <c r="J404" s="16">
        <f t="shared" si="5"/>
        <v>0</v>
      </c>
      <c r="K404" s="16">
        <f t="shared" si="6"/>
        <v>0</v>
      </c>
      <c r="L404" s="16">
        <f t="shared" si="7"/>
        <v>0</v>
      </c>
      <c r="M404" s="16">
        <f t="shared" si="8"/>
        <v>0</v>
      </c>
      <c r="N404" s="16">
        <f t="shared" si="9"/>
        <v>0</v>
      </c>
      <c r="O404" s="43"/>
      <c r="AS404" s="21">
        <f t="shared" si="31"/>
        <v>0</v>
      </c>
      <c r="AT404" s="21">
        <f t="shared" si="32"/>
        <v>0</v>
      </c>
      <c r="CY404" s="43"/>
      <c r="CZ404" s="43"/>
      <c r="DA404" s="43"/>
      <c r="DB404" s="43"/>
      <c r="DW404" s="44"/>
    </row>
    <row r="405" ht="15.75" customHeight="1">
      <c r="B405" s="16">
        <f t="shared" si="1"/>
        <v>0</v>
      </c>
      <c r="C405" s="25"/>
      <c r="D405" s="25"/>
      <c r="E405" s="16">
        <f t="shared" si="2"/>
        <v>1</v>
      </c>
      <c r="F405" s="16">
        <f t="shared" si="72"/>
        <v>0</v>
      </c>
      <c r="G405" s="16">
        <f t="shared" si="3"/>
        <v>0</v>
      </c>
      <c r="H405" s="16">
        <f t="shared" si="4"/>
        <v>0</v>
      </c>
      <c r="I405" s="16"/>
      <c r="J405" s="16">
        <f t="shared" si="5"/>
        <v>0</v>
      </c>
      <c r="K405" s="16">
        <f t="shared" si="6"/>
        <v>0</v>
      </c>
      <c r="L405" s="16">
        <f t="shared" si="7"/>
        <v>0</v>
      </c>
      <c r="M405" s="16">
        <f t="shared" si="8"/>
        <v>0</v>
      </c>
      <c r="N405" s="16">
        <f t="shared" si="9"/>
        <v>0</v>
      </c>
      <c r="O405" s="43"/>
      <c r="AS405" s="21">
        <f t="shared" si="31"/>
        <v>0</v>
      </c>
      <c r="AT405" s="21">
        <f t="shared" si="32"/>
        <v>0</v>
      </c>
      <c r="CY405" s="43"/>
      <c r="CZ405" s="43"/>
      <c r="DA405" s="43"/>
      <c r="DB405" s="43"/>
      <c r="DW405" s="44"/>
    </row>
    <row r="406" ht="15.75" customHeight="1">
      <c r="B406" s="16">
        <f t="shared" si="1"/>
        <v>0</v>
      </c>
      <c r="C406" s="25"/>
      <c r="D406" s="25"/>
      <c r="E406" s="16">
        <f t="shared" si="2"/>
        <v>1</v>
      </c>
      <c r="F406" s="16">
        <f t="shared" si="72"/>
        <v>0</v>
      </c>
      <c r="G406" s="16">
        <f t="shared" si="3"/>
        <v>0</v>
      </c>
      <c r="H406" s="16">
        <f t="shared" si="4"/>
        <v>0</v>
      </c>
      <c r="I406" s="16"/>
      <c r="J406" s="16">
        <f t="shared" si="5"/>
        <v>0</v>
      </c>
      <c r="K406" s="16">
        <f t="shared" si="6"/>
        <v>0</v>
      </c>
      <c r="L406" s="16">
        <f t="shared" si="7"/>
        <v>0</v>
      </c>
      <c r="M406" s="16">
        <f t="shared" si="8"/>
        <v>0</v>
      </c>
      <c r="N406" s="16">
        <f t="shared" si="9"/>
        <v>0</v>
      </c>
      <c r="O406" s="43"/>
      <c r="AS406" s="21">
        <f t="shared" si="31"/>
        <v>0</v>
      </c>
      <c r="AT406" s="21">
        <f t="shared" si="32"/>
        <v>0</v>
      </c>
      <c r="CY406" s="43"/>
      <c r="CZ406" s="43"/>
      <c r="DA406" s="43"/>
      <c r="DB406" s="43"/>
      <c r="DW406" s="44"/>
    </row>
    <row r="407" ht="15.75" customHeight="1">
      <c r="B407" s="16">
        <f t="shared" si="1"/>
        <v>0</v>
      </c>
      <c r="C407" s="25"/>
      <c r="D407" s="25"/>
      <c r="E407" s="16">
        <f t="shared" si="2"/>
        <v>1</v>
      </c>
      <c r="F407" s="16">
        <f t="shared" si="72"/>
        <v>0</v>
      </c>
      <c r="G407" s="16">
        <f t="shared" si="3"/>
        <v>0</v>
      </c>
      <c r="H407" s="16">
        <f t="shared" si="4"/>
        <v>0</v>
      </c>
      <c r="I407" s="16"/>
      <c r="J407" s="16">
        <f t="shared" si="5"/>
        <v>0</v>
      </c>
      <c r="K407" s="16">
        <f t="shared" si="6"/>
        <v>0</v>
      </c>
      <c r="L407" s="16">
        <f t="shared" si="7"/>
        <v>0</v>
      </c>
      <c r="M407" s="16">
        <f t="shared" si="8"/>
        <v>0</v>
      </c>
      <c r="N407" s="16">
        <f t="shared" si="9"/>
        <v>0</v>
      </c>
      <c r="O407" s="43"/>
      <c r="AS407" s="21">
        <f t="shared" si="31"/>
        <v>0</v>
      </c>
      <c r="AT407" s="21">
        <f t="shared" si="32"/>
        <v>0</v>
      </c>
      <c r="CY407" s="43"/>
      <c r="CZ407" s="43"/>
      <c r="DA407" s="43"/>
      <c r="DB407" s="43"/>
      <c r="DW407" s="44"/>
    </row>
    <row r="408" ht="15.75" customHeight="1">
      <c r="B408" s="16">
        <f t="shared" si="1"/>
        <v>0</v>
      </c>
      <c r="C408" s="25"/>
      <c r="D408" s="25"/>
      <c r="E408" s="16">
        <f t="shared" si="2"/>
        <v>1</v>
      </c>
      <c r="F408" s="16">
        <f t="shared" si="72"/>
        <v>0</v>
      </c>
      <c r="G408" s="16">
        <f t="shared" si="3"/>
        <v>0</v>
      </c>
      <c r="H408" s="16">
        <f t="shared" si="4"/>
        <v>0</v>
      </c>
      <c r="I408" s="16"/>
      <c r="J408" s="16">
        <f t="shared" si="5"/>
        <v>0</v>
      </c>
      <c r="K408" s="16">
        <f t="shared" si="6"/>
        <v>0</v>
      </c>
      <c r="L408" s="16">
        <f t="shared" si="7"/>
        <v>0</v>
      </c>
      <c r="M408" s="16">
        <f t="shared" si="8"/>
        <v>0</v>
      </c>
      <c r="N408" s="16">
        <f t="shared" si="9"/>
        <v>0</v>
      </c>
      <c r="O408" s="43"/>
      <c r="AS408" s="21">
        <f t="shared" si="31"/>
        <v>0</v>
      </c>
      <c r="AT408" s="21">
        <f t="shared" si="32"/>
        <v>0</v>
      </c>
      <c r="CY408" s="43"/>
      <c r="CZ408" s="43"/>
      <c r="DA408" s="43"/>
      <c r="DB408" s="43"/>
      <c r="DW408" s="44"/>
    </row>
    <row r="409" ht="15.75" customHeight="1">
      <c r="B409" s="16">
        <f t="shared" si="1"/>
        <v>0</v>
      </c>
      <c r="C409" s="25"/>
      <c r="D409" s="25"/>
      <c r="E409" s="16">
        <f t="shared" si="2"/>
        <v>1</v>
      </c>
      <c r="F409" s="16">
        <f t="shared" si="72"/>
        <v>0</v>
      </c>
      <c r="G409" s="16">
        <f t="shared" si="3"/>
        <v>0</v>
      </c>
      <c r="H409" s="16">
        <f t="shared" si="4"/>
        <v>0</v>
      </c>
      <c r="I409" s="16"/>
      <c r="J409" s="16">
        <f t="shared" si="5"/>
        <v>0</v>
      </c>
      <c r="K409" s="16">
        <f t="shared" si="6"/>
        <v>0</v>
      </c>
      <c r="L409" s="16">
        <f t="shared" si="7"/>
        <v>0</v>
      </c>
      <c r="M409" s="16">
        <f t="shared" si="8"/>
        <v>0</v>
      </c>
      <c r="N409" s="16">
        <f t="shared" si="9"/>
        <v>0</v>
      </c>
      <c r="O409" s="43"/>
      <c r="AS409" s="21">
        <f t="shared" si="31"/>
        <v>0</v>
      </c>
      <c r="AT409" s="21">
        <f t="shared" si="32"/>
        <v>0</v>
      </c>
      <c r="CY409" s="43"/>
      <c r="CZ409" s="43"/>
      <c r="DA409" s="43"/>
      <c r="DB409" s="43"/>
      <c r="DW409" s="44"/>
    </row>
    <row r="410" ht="15.75" customHeight="1">
      <c r="B410" s="16">
        <f t="shared" si="1"/>
        <v>0</v>
      </c>
      <c r="C410" s="25"/>
      <c r="D410" s="25"/>
      <c r="E410" s="16">
        <f t="shared" si="2"/>
        <v>1</v>
      </c>
      <c r="F410" s="16">
        <f t="shared" si="72"/>
        <v>0</v>
      </c>
      <c r="G410" s="16">
        <f t="shared" si="3"/>
        <v>0</v>
      </c>
      <c r="H410" s="16">
        <f t="shared" si="4"/>
        <v>0</v>
      </c>
      <c r="I410" s="16"/>
      <c r="J410" s="16">
        <f t="shared" si="5"/>
        <v>0</v>
      </c>
      <c r="K410" s="16">
        <f t="shared" si="6"/>
        <v>0</v>
      </c>
      <c r="L410" s="16">
        <f t="shared" si="7"/>
        <v>0</v>
      </c>
      <c r="M410" s="16">
        <f t="shared" si="8"/>
        <v>0</v>
      </c>
      <c r="N410" s="16">
        <f t="shared" si="9"/>
        <v>0</v>
      </c>
      <c r="O410" s="43"/>
      <c r="AS410" s="21">
        <f t="shared" si="31"/>
        <v>0</v>
      </c>
      <c r="AT410" s="21">
        <f t="shared" si="32"/>
        <v>0</v>
      </c>
      <c r="CY410" s="43"/>
      <c r="CZ410" s="43"/>
      <c r="DA410" s="43"/>
      <c r="DB410" s="43"/>
      <c r="DW410" s="44"/>
    </row>
    <row r="411" ht="15.75" customHeight="1">
      <c r="B411" s="16">
        <f t="shared" si="1"/>
        <v>0</v>
      </c>
      <c r="C411" s="25"/>
      <c r="D411" s="25"/>
      <c r="E411" s="16">
        <f t="shared" si="2"/>
        <v>1</v>
      </c>
      <c r="F411" s="16">
        <f t="shared" si="72"/>
        <v>0</v>
      </c>
      <c r="G411" s="16">
        <f t="shared" si="3"/>
        <v>0</v>
      </c>
      <c r="H411" s="16">
        <f t="shared" si="4"/>
        <v>0</v>
      </c>
      <c r="I411" s="16"/>
      <c r="J411" s="16">
        <f t="shared" si="5"/>
        <v>0</v>
      </c>
      <c r="K411" s="16">
        <f t="shared" si="6"/>
        <v>0</v>
      </c>
      <c r="L411" s="16">
        <f t="shared" si="7"/>
        <v>0</v>
      </c>
      <c r="M411" s="16">
        <f t="shared" si="8"/>
        <v>0</v>
      </c>
      <c r="N411" s="16">
        <f t="shared" si="9"/>
        <v>0</v>
      </c>
      <c r="O411" s="43"/>
      <c r="AS411" s="21">
        <f t="shared" si="31"/>
        <v>0</v>
      </c>
      <c r="AT411" s="21">
        <f t="shared" si="32"/>
        <v>0</v>
      </c>
      <c r="CY411" s="43"/>
      <c r="CZ411" s="43"/>
      <c r="DA411" s="43"/>
      <c r="DB411" s="43"/>
      <c r="DW411" s="44"/>
    </row>
    <row r="412" ht="15.75" customHeight="1">
      <c r="B412" s="16">
        <f t="shared" si="1"/>
        <v>0</v>
      </c>
      <c r="C412" s="25"/>
      <c r="D412" s="25"/>
      <c r="E412" s="16">
        <f t="shared" si="2"/>
        <v>1</v>
      </c>
      <c r="F412" s="16">
        <f t="shared" si="72"/>
        <v>0</v>
      </c>
      <c r="G412" s="16">
        <f t="shared" si="3"/>
        <v>0</v>
      </c>
      <c r="H412" s="16">
        <f t="shared" si="4"/>
        <v>0</v>
      </c>
      <c r="I412" s="16"/>
      <c r="J412" s="16">
        <f t="shared" si="5"/>
        <v>0</v>
      </c>
      <c r="K412" s="16">
        <f t="shared" si="6"/>
        <v>0</v>
      </c>
      <c r="L412" s="16">
        <f t="shared" si="7"/>
        <v>0</v>
      </c>
      <c r="M412" s="16">
        <f t="shared" si="8"/>
        <v>0</v>
      </c>
      <c r="N412" s="16">
        <f t="shared" si="9"/>
        <v>0</v>
      </c>
      <c r="O412" s="43"/>
      <c r="AS412" s="21">
        <f t="shared" si="31"/>
        <v>0</v>
      </c>
      <c r="AT412" s="21">
        <f t="shared" si="32"/>
        <v>0</v>
      </c>
      <c r="CY412" s="43"/>
      <c r="CZ412" s="43"/>
      <c r="DA412" s="43"/>
      <c r="DB412" s="43"/>
      <c r="DW412" s="44"/>
    </row>
    <row r="413" ht="15.75" customHeight="1">
      <c r="B413" s="16">
        <f t="shared" si="1"/>
        <v>0</v>
      </c>
      <c r="C413" s="25"/>
      <c r="D413" s="25"/>
      <c r="E413" s="16">
        <f t="shared" si="2"/>
        <v>1</v>
      </c>
      <c r="F413" s="16">
        <f t="shared" si="72"/>
        <v>0</v>
      </c>
      <c r="G413" s="16">
        <f t="shared" si="3"/>
        <v>0</v>
      </c>
      <c r="H413" s="16">
        <f t="shared" si="4"/>
        <v>0</v>
      </c>
      <c r="I413" s="16"/>
      <c r="J413" s="16">
        <f t="shared" si="5"/>
        <v>0</v>
      </c>
      <c r="K413" s="16">
        <f t="shared" si="6"/>
        <v>0</v>
      </c>
      <c r="L413" s="16">
        <f t="shared" si="7"/>
        <v>0</v>
      </c>
      <c r="M413" s="16">
        <f t="shared" si="8"/>
        <v>0</v>
      </c>
      <c r="N413" s="16">
        <f t="shared" si="9"/>
        <v>0</v>
      </c>
      <c r="O413" s="43"/>
      <c r="AS413" s="21">
        <f t="shared" si="31"/>
        <v>0</v>
      </c>
      <c r="AT413" s="21">
        <f t="shared" si="32"/>
        <v>0</v>
      </c>
      <c r="CY413" s="43"/>
      <c r="CZ413" s="43"/>
      <c r="DA413" s="43"/>
      <c r="DB413" s="43"/>
      <c r="DW413" s="44"/>
    </row>
    <row r="414" ht="15.75" customHeight="1">
      <c r="B414" s="16">
        <f t="shared" si="1"/>
        <v>0</v>
      </c>
      <c r="C414" s="25"/>
      <c r="D414" s="25"/>
      <c r="E414" s="16">
        <f t="shared" si="2"/>
        <v>1</v>
      </c>
      <c r="F414" s="16">
        <f t="shared" si="72"/>
        <v>0</v>
      </c>
      <c r="G414" s="16">
        <f t="shared" si="3"/>
        <v>0</v>
      </c>
      <c r="H414" s="16">
        <f t="shared" si="4"/>
        <v>0</v>
      </c>
      <c r="I414" s="16"/>
      <c r="J414" s="16">
        <f t="shared" si="5"/>
        <v>0</v>
      </c>
      <c r="K414" s="16">
        <f t="shared" si="6"/>
        <v>0</v>
      </c>
      <c r="L414" s="16">
        <f t="shared" si="7"/>
        <v>0</v>
      </c>
      <c r="M414" s="16">
        <f t="shared" si="8"/>
        <v>0</v>
      </c>
      <c r="N414" s="16">
        <f t="shared" si="9"/>
        <v>0</v>
      </c>
      <c r="O414" s="43"/>
      <c r="AS414" s="21">
        <f t="shared" si="31"/>
        <v>0</v>
      </c>
      <c r="AT414" s="21">
        <f t="shared" si="32"/>
        <v>0</v>
      </c>
      <c r="CY414" s="43"/>
      <c r="CZ414" s="43"/>
      <c r="DA414" s="43"/>
      <c r="DB414" s="43"/>
      <c r="DW414" s="44"/>
    </row>
    <row r="415" ht="15.75" customHeight="1">
      <c r="B415" s="16">
        <f t="shared" si="1"/>
        <v>0</v>
      </c>
      <c r="C415" s="25"/>
      <c r="D415" s="25"/>
      <c r="E415" s="16">
        <f t="shared" si="2"/>
        <v>1</v>
      </c>
      <c r="F415" s="16">
        <f t="shared" si="72"/>
        <v>0</v>
      </c>
      <c r="G415" s="16">
        <f t="shared" si="3"/>
        <v>0</v>
      </c>
      <c r="H415" s="16">
        <f t="shared" si="4"/>
        <v>0</v>
      </c>
      <c r="I415" s="16"/>
      <c r="J415" s="16">
        <f t="shared" si="5"/>
        <v>0</v>
      </c>
      <c r="K415" s="16">
        <f t="shared" si="6"/>
        <v>0</v>
      </c>
      <c r="L415" s="16">
        <f t="shared" si="7"/>
        <v>0</v>
      </c>
      <c r="M415" s="16">
        <f t="shared" si="8"/>
        <v>0</v>
      </c>
      <c r="N415" s="16">
        <f t="shared" si="9"/>
        <v>0</v>
      </c>
      <c r="O415" s="43"/>
      <c r="AS415" s="21">
        <f t="shared" si="31"/>
        <v>0</v>
      </c>
      <c r="AT415" s="21">
        <f t="shared" si="32"/>
        <v>0</v>
      </c>
      <c r="CY415" s="43"/>
      <c r="CZ415" s="43"/>
      <c r="DA415" s="43"/>
      <c r="DB415" s="43"/>
      <c r="DW415" s="44"/>
    </row>
    <row r="416" ht="15.75" customHeight="1">
      <c r="B416" s="16">
        <f t="shared" si="1"/>
        <v>0</v>
      </c>
      <c r="C416" s="25"/>
      <c r="D416" s="25"/>
      <c r="E416" s="16">
        <f t="shared" si="2"/>
        <v>1</v>
      </c>
      <c r="F416" s="16">
        <f t="shared" si="72"/>
        <v>0</v>
      </c>
      <c r="G416" s="16">
        <f t="shared" si="3"/>
        <v>0</v>
      </c>
      <c r="H416" s="16">
        <f t="shared" si="4"/>
        <v>0</v>
      </c>
      <c r="I416" s="16"/>
      <c r="J416" s="16">
        <f t="shared" si="5"/>
        <v>0</v>
      </c>
      <c r="K416" s="16">
        <f t="shared" si="6"/>
        <v>0</v>
      </c>
      <c r="L416" s="16">
        <f t="shared" si="7"/>
        <v>0</v>
      </c>
      <c r="M416" s="16">
        <f t="shared" si="8"/>
        <v>0</v>
      </c>
      <c r="N416" s="16">
        <f t="shared" si="9"/>
        <v>0</v>
      </c>
      <c r="O416" s="43"/>
      <c r="AS416" s="21">
        <f t="shared" si="31"/>
        <v>0</v>
      </c>
      <c r="AT416" s="21">
        <f t="shared" si="32"/>
        <v>0</v>
      </c>
      <c r="CY416" s="43"/>
      <c r="CZ416" s="43"/>
      <c r="DA416" s="43"/>
      <c r="DB416" s="43"/>
      <c r="DW416" s="44"/>
    </row>
    <row r="417" ht="15.75" customHeight="1">
      <c r="B417" s="16">
        <f t="shared" si="1"/>
        <v>0</v>
      </c>
      <c r="C417" s="25"/>
      <c r="D417" s="25"/>
      <c r="E417" s="16">
        <f t="shared" si="2"/>
        <v>1</v>
      </c>
      <c r="F417" s="16">
        <f t="shared" si="72"/>
        <v>0</v>
      </c>
      <c r="G417" s="16">
        <f t="shared" si="3"/>
        <v>0</v>
      </c>
      <c r="H417" s="16">
        <f t="shared" si="4"/>
        <v>0</v>
      </c>
      <c r="I417" s="16"/>
      <c r="J417" s="16">
        <f t="shared" si="5"/>
        <v>0</v>
      </c>
      <c r="K417" s="16">
        <f t="shared" si="6"/>
        <v>0</v>
      </c>
      <c r="L417" s="16">
        <f t="shared" si="7"/>
        <v>0</v>
      </c>
      <c r="M417" s="16">
        <f t="shared" si="8"/>
        <v>0</v>
      </c>
      <c r="N417" s="16">
        <f t="shared" si="9"/>
        <v>0</v>
      </c>
      <c r="O417" s="43"/>
      <c r="AS417" s="21">
        <f t="shared" si="31"/>
        <v>0</v>
      </c>
      <c r="AT417" s="21">
        <f t="shared" si="32"/>
        <v>0</v>
      </c>
      <c r="CY417" s="43"/>
      <c r="CZ417" s="43"/>
      <c r="DA417" s="43"/>
      <c r="DB417" s="43"/>
      <c r="DW417" s="44"/>
    </row>
    <row r="418" ht="15.75" customHeight="1">
      <c r="B418" s="16">
        <f t="shared" si="1"/>
        <v>0</v>
      </c>
      <c r="C418" s="25"/>
      <c r="D418" s="25"/>
      <c r="E418" s="16">
        <f t="shared" si="2"/>
        <v>1</v>
      </c>
      <c r="F418" s="16">
        <f t="shared" si="72"/>
        <v>0</v>
      </c>
      <c r="G418" s="16">
        <f t="shared" si="3"/>
        <v>0</v>
      </c>
      <c r="H418" s="16">
        <f t="shared" si="4"/>
        <v>0</v>
      </c>
      <c r="I418" s="16"/>
      <c r="J418" s="16">
        <f t="shared" si="5"/>
        <v>0</v>
      </c>
      <c r="K418" s="16">
        <f t="shared" si="6"/>
        <v>0</v>
      </c>
      <c r="L418" s="16">
        <f t="shared" si="7"/>
        <v>0</v>
      </c>
      <c r="M418" s="16">
        <f t="shared" si="8"/>
        <v>0</v>
      </c>
      <c r="N418" s="16">
        <f t="shared" si="9"/>
        <v>0</v>
      </c>
      <c r="O418" s="43"/>
      <c r="AS418" s="21">
        <f t="shared" si="31"/>
        <v>0</v>
      </c>
      <c r="AT418" s="21">
        <f t="shared" si="32"/>
        <v>0</v>
      </c>
      <c r="CY418" s="43"/>
      <c r="CZ418" s="43"/>
      <c r="DA418" s="43"/>
      <c r="DB418" s="43"/>
      <c r="DW418" s="44"/>
    </row>
    <row r="419" ht="15.75" customHeight="1">
      <c r="B419" s="16">
        <f t="shared" si="1"/>
        <v>0</v>
      </c>
      <c r="C419" s="25"/>
      <c r="D419" s="25"/>
      <c r="E419" s="16">
        <f t="shared" si="2"/>
        <v>1</v>
      </c>
      <c r="F419" s="16">
        <f t="shared" si="72"/>
        <v>0</v>
      </c>
      <c r="G419" s="16">
        <f t="shared" si="3"/>
        <v>0</v>
      </c>
      <c r="H419" s="16">
        <f t="shared" si="4"/>
        <v>0</v>
      </c>
      <c r="I419" s="16"/>
      <c r="J419" s="16">
        <f t="shared" si="5"/>
        <v>0</v>
      </c>
      <c r="K419" s="16">
        <f t="shared" si="6"/>
        <v>0</v>
      </c>
      <c r="L419" s="16">
        <f t="shared" si="7"/>
        <v>0</v>
      </c>
      <c r="M419" s="16">
        <f t="shared" si="8"/>
        <v>0</v>
      </c>
      <c r="N419" s="16">
        <f t="shared" si="9"/>
        <v>0</v>
      </c>
      <c r="O419" s="43"/>
      <c r="AS419" s="21">
        <f t="shared" si="31"/>
        <v>0</v>
      </c>
      <c r="AT419" s="21">
        <f t="shared" si="32"/>
        <v>0</v>
      </c>
      <c r="CY419" s="43"/>
      <c r="CZ419" s="43"/>
      <c r="DA419" s="43"/>
      <c r="DB419" s="43"/>
      <c r="DW419" s="44"/>
    </row>
    <row r="420" ht="15.75" customHeight="1">
      <c r="B420" s="16">
        <f t="shared" si="1"/>
        <v>0</v>
      </c>
      <c r="C420" s="25"/>
      <c r="D420" s="25"/>
      <c r="E420" s="16">
        <f t="shared" si="2"/>
        <v>1</v>
      </c>
      <c r="F420" s="16">
        <f t="shared" si="72"/>
        <v>0</v>
      </c>
      <c r="G420" s="16">
        <f t="shared" si="3"/>
        <v>0</v>
      </c>
      <c r="H420" s="16">
        <f t="shared" si="4"/>
        <v>0</v>
      </c>
      <c r="I420" s="16"/>
      <c r="J420" s="16">
        <f t="shared" si="5"/>
        <v>0</v>
      </c>
      <c r="K420" s="16">
        <f t="shared" si="6"/>
        <v>0</v>
      </c>
      <c r="L420" s="16">
        <f t="shared" si="7"/>
        <v>0</v>
      </c>
      <c r="M420" s="16">
        <f t="shared" si="8"/>
        <v>0</v>
      </c>
      <c r="N420" s="16">
        <f t="shared" si="9"/>
        <v>0</v>
      </c>
      <c r="O420" s="43"/>
      <c r="AS420" s="21">
        <f t="shared" si="31"/>
        <v>0</v>
      </c>
      <c r="AT420" s="21">
        <f t="shared" si="32"/>
        <v>0</v>
      </c>
      <c r="CY420" s="43"/>
      <c r="CZ420" s="43"/>
      <c r="DA420" s="43"/>
      <c r="DB420" s="43"/>
      <c r="DW420" s="44"/>
    </row>
    <row r="421" ht="15.75" customHeight="1">
      <c r="B421" s="16">
        <f t="shared" si="1"/>
        <v>0</v>
      </c>
      <c r="C421" s="25"/>
      <c r="D421" s="25"/>
      <c r="E421" s="16">
        <f t="shared" si="2"/>
        <v>1</v>
      </c>
      <c r="F421" s="16">
        <f t="shared" si="72"/>
        <v>0</v>
      </c>
      <c r="G421" s="16">
        <f t="shared" si="3"/>
        <v>0</v>
      </c>
      <c r="H421" s="16">
        <f t="shared" si="4"/>
        <v>0</v>
      </c>
      <c r="I421" s="16"/>
      <c r="J421" s="16">
        <f t="shared" si="5"/>
        <v>0</v>
      </c>
      <c r="K421" s="16">
        <f t="shared" si="6"/>
        <v>0</v>
      </c>
      <c r="L421" s="16">
        <f t="shared" si="7"/>
        <v>0</v>
      </c>
      <c r="M421" s="16">
        <f t="shared" si="8"/>
        <v>0</v>
      </c>
      <c r="N421" s="16">
        <f t="shared" si="9"/>
        <v>0</v>
      </c>
      <c r="O421" s="43"/>
      <c r="AS421" s="21">
        <f t="shared" si="31"/>
        <v>0</v>
      </c>
      <c r="AT421" s="21">
        <f t="shared" si="32"/>
        <v>0</v>
      </c>
      <c r="CY421" s="43"/>
      <c r="CZ421" s="43"/>
      <c r="DA421" s="43"/>
      <c r="DB421" s="43"/>
      <c r="DW421" s="44"/>
    </row>
    <row r="422" ht="15.75" customHeight="1">
      <c r="B422" s="16">
        <f t="shared" si="1"/>
        <v>0</v>
      </c>
      <c r="C422" s="25"/>
      <c r="D422" s="25"/>
      <c r="E422" s="16">
        <f t="shared" si="2"/>
        <v>1</v>
      </c>
      <c r="F422" s="16">
        <f t="shared" si="72"/>
        <v>0</v>
      </c>
      <c r="G422" s="16">
        <f t="shared" si="3"/>
        <v>0</v>
      </c>
      <c r="H422" s="16">
        <f t="shared" si="4"/>
        <v>0</v>
      </c>
      <c r="I422" s="16"/>
      <c r="J422" s="16">
        <f t="shared" si="5"/>
        <v>0</v>
      </c>
      <c r="K422" s="16">
        <f t="shared" si="6"/>
        <v>0</v>
      </c>
      <c r="L422" s="16">
        <f t="shared" si="7"/>
        <v>0</v>
      </c>
      <c r="M422" s="16">
        <f t="shared" si="8"/>
        <v>0</v>
      </c>
      <c r="N422" s="16">
        <f t="shared" si="9"/>
        <v>0</v>
      </c>
      <c r="O422" s="43"/>
      <c r="AS422" s="21">
        <f t="shared" si="31"/>
        <v>0</v>
      </c>
      <c r="AT422" s="21">
        <f t="shared" si="32"/>
        <v>0</v>
      </c>
      <c r="CY422" s="43"/>
      <c r="CZ422" s="43"/>
      <c r="DA422" s="43"/>
      <c r="DB422" s="43"/>
      <c r="DW422" s="44"/>
    </row>
    <row r="423" ht="15.75" customHeight="1">
      <c r="B423" s="16">
        <f t="shared" si="1"/>
        <v>0</v>
      </c>
      <c r="C423" s="25"/>
      <c r="D423" s="25"/>
      <c r="E423" s="16">
        <f t="shared" si="2"/>
        <v>1</v>
      </c>
      <c r="F423" s="16">
        <f t="shared" si="72"/>
        <v>0</v>
      </c>
      <c r="G423" s="16">
        <f t="shared" si="3"/>
        <v>0</v>
      </c>
      <c r="H423" s="16">
        <f t="shared" si="4"/>
        <v>0</v>
      </c>
      <c r="I423" s="16"/>
      <c r="J423" s="16">
        <f t="shared" si="5"/>
        <v>0</v>
      </c>
      <c r="K423" s="16">
        <f t="shared" si="6"/>
        <v>0</v>
      </c>
      <c r="L423" s="16">
        <f t="shared" si="7"/>
        <v>0</v>
      </c>
      <c r="M423" s="16">
        <f t="shared" si="8"/>
        <v>0</v>
      </c>
      <c r="N423" s="16">
        <f t="shared" si="9"/>
        <v>0</v>
      </c>
      <c r="O423" s="43"/>
      <c r="AS423" s="21">
        <f t="shared" si="31"/>
        <v>0</v>
      </c>
      <c r="AT423" s="21">
        <f t="shared" si="32"/>
        <v>0</v>
      </c>
      <c r="CY423" s="43"/>
      <c r="CZ423" s="43"/>
      <c r="DA423" s="43"/>
      <c r="DB423" s="43"/>
      <c r="DW423" s="44"/>
    </row>
    <row r="424" ht="15.75" customHeight="1">
      <c r="B424" s="16">
        <f t="shared" si="1"/>
        <v>0</v>
      </c>
      <c r="C424" s="25"/>
      <c r="D424" s="25"/>
      <c r="E424" s="16">
        <f t="shared" si="2"/>
        <v>1</v>
      </c>
      <c r="F424" s="16">
        <f t="shared" si="72"/>
        <v>0</v>
      </c>
      <c r="G424" s="16">
        <f t="shared" si="3"/>
        <v>0</v>
      </c>
      <c r="H424" s="16">
        <f t="shared" si="4"/>
        <v>0</v>
      </c>
      <c r="I424" s="16"/>
      <c r="J424" s="16">
        <f t="shared" si="5"/>
        <v>0</v>
      </c>
      <c r="K424" s="16">
        <f t="shared" si="6"/>
        <v>0</v>
      </c>
      <c r="L424" s="16">
        <f t="shared" si="7"/>
        <v>0</v>
      </c>
      <c r="M424" s="16">
        <f t="shared" si="8"/>
        <v>0</v>
      </c>
      <c r="N424" s="16">
        <f t="shared" si="9"/>
        <v>0</v>
      </c>
      <c r="O424" s="43"/>
      <c r="AS424" s="21">
        <f t="shared" si="31"/>
        <v>0</v>
      </c>
      <c r="AT424" s="21">
        <f t="shared" si="32"/>
        <v>0</v>
      </c>
      <c r="CY424" s="43"/>
      <c r="CZ424" s="43"/>
      <c r="DA424" s="43"/>
      <c r="DB424" s="43"/>
      <c r="DW424" s="44"/>
    </row>
    <row r="425" ht="15.75" customHeight="1">
      <c r="B425" s="16">
        <f t="shared" si="1"/>
        <v>0</v>
      </c>
      <c r="C425" s="25"/>
      <c r="D425" s="25"/>
      <c r="E425" s="16">
        <f t="shared" si="2"/>
        <v>1</v>
      </c>
      <c r="F425" s="16">
        <f t="shared" si="72"/>
        <v>0</v>
      </c>
      <c r="G425" s="16">
        <f t="shared" si="3"/>
        <v>0</v>
      </c>
      <c r="H425" s="16">
        <f t="shared" si="4"/>
        <v>0</v>
      </c>
      <c r="I425" s="16"/>
      <c r="J425" s="16">
        <f t="shared" si="5"/>
        <v>0</v>
      </c>
      <c r="K425" s="16">
        <f t="shared" si="6"/>
        <v>0</v>
      </c>
      <c r="L425" s="16">
        <f t="shared" si="7"/>
        <v>0</v>
      </c>
      <c r="M425" s="16">
        <f t="shared" si="8"/>
        <v>0</v>
      </c>
      <c r="N425" s="16">
        <f t="shared" si="9"/>
        <v>0</v>
      </c>
      <c r="O425" s="43"/>
      <c r="AS425" s="21">
        <f t="shared" si="31"/>
        <v>0</v>
      </c>
      <c r="AT425" s="21">
        <f t="shared" si="32"/>
        <v>0</v>
      </c>
      <c r="CY425" s="43"/>
      <c r="CZ425" s="43"/>
      <c r="DA425" s="43"/>
      <c r="DB425" s="43"/>
      <c r="DW425" s="44"/>
    </row>
    <row r="426" ht="15.75" customHeight="1">
      <c r="B426" s="16">
        <f t="shared" si="1"/>
        <v>0</v>
      </c>
      <c r="C426" s="25"/>
      <c r="D426" s="25"/>
      <c r="E426" s="16">
        <f t="shared" si="2"/>
        <v>1</v>
      </c>
      <c r="F426" s="16">
        <f t="shared" si="72"/>
        <v>0</v>
      </c>
      <c r="G426" s="16">
        <f t="shared" si="3"/>
        <v>0</v>
      </c>
      <c r="H426" s="16">
        <f t="shared" si="4"/>
        <v>0</v>
      </c>
      <c r="I426" s="16"/>
      <c r="J426" s="16">
        <f t="shared" si="5"/>
        <v>0</v>
      </c>
      <c r="K426" s="16">
        <f t="shared" si="6"/>
        <v>0</v>
      </c>
      <c r="L426" s="16">
        <f t="shared" si="7"/>
        <v>0</v>
      </c>
      <c r="M426" s="16">
        <f t="shared" si="8"/>
        <v>0</v>
      </c>
      <c r="N426" s="16">
        <f t="shared" si="9"/>
        <v>0</v>
      </c>
      <c r="O426" s="43"/>
      <c r="AS426" s="21">
        <f t="shared" si="31"/>
        <v>0</v>
      </c>
      <c r="AT426" s="21">
        <f t="shared" si="32"/>
        <v>0</v>
      </c>
      <c r="CY426" s="43"/>
      <c r="CZ426" s="43"/>
      <c r="DA426" s="43"/>
      <c r="DB426" s="43"/>
      <c r="DW426" s="44"/>
    </row>
    <row r="427" ht="15.75" customHeight="1">
      <c r="B427" s="16">
        <f t="shared" si="1"/>
        <v>0</v>
      </c>
      <c r="C427" s="25"/>
      <c r="D427" s="25"/>
      <c r="E427" s="16">
        <f t="shared" si="2"/>
        <v>1</v>
      </c>
      <c r="F427" s="16">
        <f t="shared" si="72"/>
        <v>0</v>
      </c>
      <c r="G427" s="16">
        <f t="shared" si="3"/>
        <v>0</v>
      </c>
      <c r="H427" s="16">
        <f t="shared" si="4"/>
        <v>0</v>
      </c>
      <c r="I427" s="16"/>
      <c r="J427" s="16">
        <f t="shared" si="5"/>
        <v>0</v>
      </c>
      <c r="K427" s="16">
        <f t="shared" si="6"/>
        <v>0</v>
      </c>
      <c r="L427" s="16">
        <f t="shared" si="7"/>
        <v>0</v>
      </c>
      <c r="M427" s="16">
        <f t="shared" si="8"/>
        <v>0</v>
      </c>
      <c r="N427" s="16">
        <f t="shared" si="9"/>
        <v>0</v>
      </c>
      <c r="O427" s="43"/>
      <c r="AS427" s="21">
        <f t="shared" si="31"/>
        <v>0</v>
      </c>
      <c r="AT427" s="21">
        <f t="shared" si="32"/>
        <v>0</v>
      </c>
      <c r="CY427" s="43"/>
      <c r="CZ427" s="43"/>
      <c r="DA427" s="43"/>
      <c r="DB427" s="43"/>
      <c r="DW427" s="44"/>
    </row>
    <row r="428" ht="15.75" customHeight="1">
      <c r="B428" s="16">
        <f t="shared" si="1"/>
        <v>0</v>
      </c>
      <c r="C428" s="25"/>
      <c r="D428" s="25"/>
      <c r="E428" s="16">
        <f t="shared" si="2"/>
        <v>1</v>
      </c>
      <c r="F428" s="16">
        <f t="shared" si="72"/>
        <v>0</v>
      </c>
      <c r="G428" s="16">
        <f t="shared" si="3"/>
        <v>0</v>
      </c>
      <c r="H428" s="16">
        <f t="shared" si="4"/>
        <v>0</v>
      </c>
      <c r="I428" s="16"/>
      <c r="J428" s="16">
        <f t="shared" si="5"/>
        <v>0</v>
      </c>
      <c r="K428" s="16">
        <f t="shared" si="6"/>
        <v>0</v>
      </c>
      <c r="L428" s="16">
        <f t="shared" si="7"/>
        <v>0</v>
      </c>
      <c r="M428" s="16">
        <f t="shared" si="8"/>
        <v>0</v>
      </c>
      <c r="N428" s="16">
        <f t="shared" si="9"/>
        <v>0</v>
      </c>
      <c r="O428" s="43"/>
      <c r="AS428" s="21">
        <f t="shared" si="31"/>
        <v>0</v>
      </c>
      <c r="AT428" s="21">
        <f t="shared" si="32"/>
        <v>0</v>
      </c>
      <c r="CY428" s="43"/>
      <c r="CZ428" s="43"/>
      <c r="DA428" s="43"/>
      <c r="DB428" s="43"/>
      <c r="DW428" s="44"/>
    </row>
    <row r="429" ht="15.75" customHeight="1">
      <c r="B429" s="16">
        <f t="shared" si="1"/>
        <v>0</v>
      </c>
      <c r="C429" s="25"/>
      <c r="D429" s="25"/>
      <c r="E429" s="16">
        <f t="shared" si="2"/>
        <v>1</v>
      </c>
      <c r="F429" s="16">
        <f t="shared" si="72"/>
        <v>0</v>
      </c>
      <c r="G429" s="16">
        <f t="shared" si="3"/>
        <v>0</v>
      </c>
      <c r="H429" s="16">
        <f t="shared" si="4"/>
        <v>0</v>
      </c>
      <c r="I429" s="16"/>
      <c r="J429" s="16">
        <f t="shared" si="5"/>
        <v>0</v>
      </c>
      <c r="K429" s="16">
        <f t="shared" si="6"/>
        <v>0</v>
      </c>
      <c r="L429" s="16">
        <f t="shared" si="7"/>
        <v>0</v>
      </c>
      <c r="M429" s="16">
        <f t="shared" si="8"/>
        <v>0</v>
      </c>
      <c r="N429" s="16">
        <f t="shared" si="9"/>
        <v>0</v>
      </c>
      <c r="O429" s="43"/>
      <c r="AS429" s="21">
        <f t="shared" si="31"/>
        <v>0</v>
      </c>
      <c r="AT429" s="21">
        <f t="shared" si="32"/>
        <v>0</v>
      </c>
      <c r="CY429" s="43"/>
      <c r="CZ429" s="43"/>
      <c r="DA429" s="43"/>
      <c r="DB429" s="43"/>
      <c r="DW429" s="44"/>
    </row>
    <row r="430" ht="15.75" customHeight="1">
      <c r="B430" s="16">
        <f t="shared" si="1"/>
        <v>0</v>
      </c>
      <c r="C430" s="25"/>
      <c r="D430" s="25"/>
      <c r="E430" s="16">
        <f t="shared" si="2"/>
        <v>1</v>
      </c>
      <c r="F430" s="16">
        <f t="shared" si="72"/>
        <v>0</v>
      </c>
      <c r="G430" s="16">
        <f t="shared" si="3"/>
        <v>0</v>
      </c>
      <c r="H430" s="16">
        <f t="shared" si="4"/>
        <v>0</v>
      </c>
      <c r="I430" s="16"/>
      <c r="J430" s="16">
        <f t="shared" si="5"/>
        <v>0</v>
      </c>
      <c r="K430" s="16">
        <f t="shared" si="6"/>
        <v>0</v>
      </c>
      <c r="L430" s="16">
        <f t="shared" si="7"/>
        <v>0</v>
      </c>
      <c r="M430" s="16">
        <f t="shared" si="8"/>
        <v>0</v>
      </c>
      <c r="N430" s="16">
        <f t="shared" si="9"/>
        <v>0</v>
      </c>
      <c r="O430" s="43"/>
      <c r="AS430" s="21">
        <f t="shared" si="31"/>
        <v>0</v>
      </c>
      <c r="AT430" s="21">
        <f t="shared" si="32"/>
        <v>0</v>
      </c>
      <c r="CY430" s="43"/>
      <c r="CZ430" s="43"/>
      <c r="DA430" s="43"/>
      <c r="DB430" s="43"/>
      <c r="DW430" s="44"/>
    </row>
    <row r="431" ht="15.75" customHeight="1">
      <c r="B431" s="16">
        <f t="shared" si="1"/>
        <v>0</v>
      </c>
      <c r="C431" s="25"/>
      <c r="D431" s="25"/>
      <c r="E431" s="16">
        <f t="shared" si="2"/>
        <v>1</v>
      </c>
      <c r="F431" s="16">
        <f t="shared" si="72"/>
        <v>0</v>
      </c>
      <c r="G431" s="16">
        <f t="shared" si="3"/>
        <v>0</v>
      </c>
      <c r="H431" s="16">
        <f t="shared" si="4"/>
        <v>0</v>
      </c>
      <c r="I431" s="16"/>
      <c r="J431" s="16">
        <f t="shared" si="5"/>
        <v>0</v>
      </c>
      <c r="K431" s="16">
        <f t="shared" si="6"/>
        <v>0</v>
      </c>
      <c r="L431" s="16">
        <f t="shared" si="7"/>
        <v>0</v>
      </c>
      <c r="M431" s="16">
        <f t="shared" si="8"/>
        <v>0</v>
      </c>
      <c r="N431" s="16">
        <f t="shared" si="9"/>
        <v>0</v>
      </c>
      <c r="O431" s="43"/>
      <c r="AS431" s="21">
        <f t="shared" si="31"/>
        <v>0</v>
      </c>
      <c r="AT431" s="21">
        <f t="shared" si="32"/>
        <v>0</v>
      </c>
      <c r="CY431" s="43"/>
      <c r="CZ431" s="43"/>
      <c r="DA431" s="43"/>
      <c r="DB431" s="43"/>
      <c r="DW431" s="44"/>
    </row>
    <row r="432" ht="15.75" customHeight="1">
      <c r="B432" s="16">
        <f t="shared" si="1"/>
        <v>0</v>
      </c>
      <c r="C432" s="25"/>
      <c r="D432" s="25"/>
      <c r="E432" s="16">
        <f t="shared" si="2"/>
        <v>1</v>
      </c>
      <c r="F432" s="16">
        <f t="shared" si="72"/>
        <v>0</v>
      </c>
      <c r="G432" s="16">
        <f t="shared" si="3"/>
        <v>0</v>
      </c>
      <c r="H432" s="16">
        <f t="shared" si="4"/>
        <v>0</v>
      </c>
      <c r="I432" s="16"/>
      <c r="J432" s="16">
        <f t="shared" si="5"/>
        <v>0</v>
      </c>
      <c r="K432" s="16">
        <f t="shared" si="6"/>
        <v>0</v>
      </c>
      <c r="L432" s="16">
        <f t="shared" si="7"/>
        <v>0</v>
      </c>
      <c r="M432" s="16">
        <f t="shared" si="8"/>
        <v>0</v>
      </c>
      <c r="N432" s="16">
        <f t="shared" si="9"/>
        <v>0</v>
      </c>
      <c r="O432" s="43"/>
      <c r="AS432" s="21">
        <f t="shared" si="31"/>
        <v>0</v>
      </c>
      <c r="AT432" s="21">
        <f t="shared" si="32"/>
        <v>0</v>
      </c>
      <c r="CY432" s="43"/>
      <c r="CZ432" s="43"/>
      <c r="DA432" s="43"/>
      <c r="DB432" s="43"/>
      <c r="DW432" s="44"/>
    </row>
    <row r="433" ht="15.75" customHeight="1">
      <c r="B433" s="16">
        <f t="shared" si="1"/>
        <v>0</v>
      </c>
      <c r="C433" s="25"/>
      <c r="D433" s="25"/>
      <c r="E433" s="16">
        <f t="shared" si="2"/>
        <v>1</v>
      </c>
      <c r="F433" s="16">
        <f t="shared" si="72"/>
        <v>0</v>
      </c>
      <c r="G433" s="16">
        <f t="shared" si="3"/>
        <v>0</v>
      </c>
      <c r="H433" s="16">
        <f t="shared" si="4"/>
        <v>0</v>
      </c>
      <c r="I433" s="16"/>
      <c r="J433" s="16">
        <f t="shared" si="5"/>
        <v>0</v>
      </c>
      <c r="K433" s="16">
        <f t="shared" si="6"/>
        <v>0</v>
      </c>
      <c r="L433" s="16">
        <f t="shared" si="7"/>
        <v>0</v>
      </c>
      <c r="M433" s="16">
        <f t="shared" si="8"/>
        <v>0</v>
      </c>
      <c r="N433" s="16">
        <f t="shared" si="9"/>
        <v>0</v>
      </c>
      <c r="O433" s="43"/>
      <c r="AS433" s="21">
        <f t="shared" si="31"/>
        <v>0</v>
      </c>
      <c r="AT433" s="21">
        <f t="shared" si="32"/>
        <v>0</v>
      </c>
      <c r="CY433" s="43"/>
      <c r="CZ433" s="43"/>
      <c r="DA433" s="43"/>
      <c r="DB433" s="43"/>
      <c r="DW433" s="44"/>
    </row>
    <row r="434" ht="15.75" customHeight="1">
      <c r="B434" s="16">
        <f t="shared" si="1"/>
        <v>0</v>
      </c>
      <c r="C434" s="25"/>
      <c r="D434" s="25"/>
      <c r="E434" s="16">
        <f t="shared" si="2"/>
        <v>1</v>
      </c>
      <c r="F434" s="16">
        <f t="shared" si="72"/>
        <v>0</v>
      </c>
      <c r="G434" s="16">
        <f t="shared" si="3"/>
        <v>0</v>
      </c>
      <c r="H434" s="16">
        <f t="shared" si="4"/>
        <v>0</v>
      </c>
      <c r="I434" s="16"/>
      <c r="J434" s="16">
        <f t="shared" si="5"/>
        <v>0</v>
      </c>
      <c r="K434" s="16">
        <f t="shared" si="6"/>
        <v>0</v>
      </c>
      <c r="L434" s="16">
        <f t="shared" si="7"/>
        <v>0</v>
      </c>
      <c r="M434" s="16">
        <f t="shared" si="8"/>
        <v>0</v>
      </c>
      <c r="N434" s="16">
        <f t="shared" si="9"/>
        <v>0</v>
      </c>
      <c r="O434" s="43"/>
      <c r="AS434" s="21">
        <f t="shared" si="31"/>
        <v>0</v>
      </c>
      <c r="AT434" s="21">
        <f t="shared" si="32"/>
        <v>0</v>
      </c>
      <c r="CY434" s="43"/>
      <c r="CZ434" s="43"/>
      <c r="DA434" s="43"/>
      <c r="DB434" s="43"/>
      <c r="DW434" s="44"/>
    </row>
    <row r="435" ht="15.75" customHeight="1">
      <c r="B435" s="16">
        <f t="shared" si="1"/>
        <v>0</v>
      </c>
      <c r="C435" s="25"/>
      <c r="D435" s="25"/>
      <c r="E435" s="16">
        <f t="shared" si="2"/>
        <v>1</v>
      </c>
      <c r="F435" s="16">
        <f t="shared" si="72"/>
        <v>0</v>
      </c>
      <c r="G435" s="16">
        <f t="shared" si="3"/>
        <v>0</v>
      </c>
      <c r="H435" s="16">
        <f t="shared" si="4"/>
        <v>0</v>
      </c>
      <c r="I435" s="16"/>
      <c r="J435" s="16">
        <f t="shared" si="5"/>
        <v>0</v>
      </c>
      <c r="K435" s="16">
        <f t="shared" si="6"/>
        <v>0</v>
      </c>
      <c r="L435" s="16">
        <f t="shared" si="7"/>
        <v>0</v>
      </c>
      <c r="M435" s="16">
        <f t="shared" si="8"/>
        <v>0</v>
      </c>
      <c r="N435" s="16">
        <f t="shared" si="9"/>
        <v>0</v>
      </c>
      <c r="O435" s="43"/>
      <c r="AS435" s="21">
        <f t="shared" si="31"/>
        <v>0</v>
      </c>
      <c r="AT435" s="21">
        <f t="shared" si="32"/>
        <v>0</v>
      </c>
      <c r="CY435" s="43"/>
      <c r="CZ435" s="43"/>
      <c r="DA435" s="43"/>
      <c r="DB435" s="43"/>
      <c r="DW435" s="44"/>
    </row>
    <row r="436" ht="15.75" customHeight="1">
      <c r="B436" s="16">
        <f t="shared" si="1"/>
        <v>0</v>
      </c>
      <c r="C436" s="25"/>
      <c r="D436" s="25"/>
      <c r="E436" s="16">
        <f t="shared" si="2"/>
        <v>1</v>
      </c>
      <c r="F436" s="16">
        <f t="shared" si="72"/>
        <v>0</v>
      </c>
      <c r="G436" s="16">
        <f t="shared" si="3"/>
        <v>0</v>
      </c>
      <c r="H436" s="16">
        <f t="shared" si="4"/>
        <v>0</v>
      </c>
      <c r="I436" s="16"/>
      <c r="J436" s="16">
        <f t="shared" si="5"/>
        <v>0</v>
      </c>
      <c r="K436" s="16">
        <f t="shared" si="6"/>
        <v>0</v>
      </c>
      <c r="L436" s="16">
        <f t="shared" si="7"/>
        <v>0</v>
      </c>
      <c r="M436" s="16">
        <f t="shared" si="8"/>
        <v>0</v>
      </c>
      <c r="N436" s="16">
        <f t="shared" si="9"/>
        <v>0</v>
      </c>
      <c r="O436" s="43"/>
      <c r="AS436" s="21">
        <f t="shared" si="31"/>
        <v>0</v>
      </c>
      <c r="AT436" s="21">
        <f t="shared" si="32"/>
        <v>0</v>
      </c>
      <c r="CY436" s="43"/>
      <c r="CZ436" s="43"/>
      <c r="DA436" s="43"/>
      <c r="DB436" s="43"/>
      <c r="DW436" s="44"/>
    </row>
    <row r="437" ht="15.75" customHeight="1">
      <c r="B437" s="16">
        <f t="shared" si="1"/>
        <v>0</v>
      </c>
      <c r="C437" s="25"/>
      <c r="D437" s="25"/>
      <c r="E437" s="16">
        <f t="shared" si="2"/>
        <v>1</v>
      </c>
      <c r="F437" s="16">
        <f t="shared" si="72"/>
        <v>0</v>
      </c>
      <c r="G437" s="16">
        <f t="shared" si="3"/>
        <v>0</v>
      </c>
      <c r="H437" s="16">
        <f t="shared" si="4"/>
        <v>0</v>
      </c>
      <c r="I437" s="16"/>
      <c r="J437" s="16">
        <f t="shared" si="5"/>
        <v>0</v>
      </c>
      <c r="K437" s="16">
        <f t="shared" si="6"/>
        <v>0</v>
      </c>
      <c r="L437" s="16">
        <f t="shared" si="7"/>
        <v>0</v>
      </c>
      <c r="M437" s="16">
        <f t="shared" si="8"/>
        <v>0</v>
      </c>
      <c r="N437" s="16">
        <f t="shared" si="9"/>
        <v>0</v>
      </c>
      <c r="O437" s="43"/>
      <c r="AS437" s="21">
        <f t="shared" si="31"/>
        <v>0</v>
      </c>
      <c r="AT437" s="21">
        <f t="shared" si="32"/>
        <v>0</v>
      </c>
      <c r="CY437" s="43"/>
      <c r="CZ437" s="43"/>
      <c r="DA437" s="43"/>
      <c r="DB437" s="43"/>
      <c r="DW437" s="44"/>
    </row>
    <row r="438" ht="15.75" customHeight="1">
      <c r="B438" s="16">
        <f t="shared" si="1"/>
        <v>0</v>
      </c>
      <c r="C438" s="25"/>
      <c r="D438" s="25"/>
      <c r="E438" s="16">
        <f t="shared" si="2"/>
        <v>1</v>
      </c>
      <c r="F438" s="16">
        <f t="shared" si="72"/>
        <v>0</v>
      </c>
      <c r="G438" s="16">
        <f t="shared" si="3"/>
        <v>0</v>
      </c>
      <c r="H438" s="16">
        <f t="shared" si="4"/>
        <v>0</v>
      </c>
      <c r="I438" s="16"/>
      <c r="J438" s="16">
        <f t="shared" si="5"/>
        <v>0</v>
      </c>
      <c r="K438" s="16">
        <f t="shared" si="6"/>
        <v>0</v>
      </c>
      <c r="L438" s="16">
        <f t="shared" si="7"/>
        <v>0</v>
      </c>
      <c r="M438" s="16">
        <f t="shared" si="8"/>
        <v>0</v>
      </c>
      <c r="N438" s="16">
        <f t="shared" si="9"/>
        <v>0</v>
      </c>
      <c r="O438" s="43"/>
      <c r="AS438" s="21">
        <f t="shared" si="31"/>
        <v>0</v>
      </c>
      <c r="AT438" s="21">
        <f t="shared" si="32"/>
        <v>0</v>
      </c>
      <c r="CY438" s="43"/>
      <c r="CZ438" s="43"/>
      <c r="DA438" s="43"/>
      <c r="DB438" s="43"/>
      <c r="DW438" s="44"/>
    </row>
    <row r="439" ht="15.75" customHeight="1">
      <c r="B439" s="16">
        <f t="shared" si="1"/>
        <v>0</v>
      </c>
      <c r="C439" s="25"/>
      <c r="D439" s="25"/>
      <c r="E439" s="16">
        <f t="shared" si="2"/>
        <v>1</v>
      </c>
      <c r="F439" s="16">
        <f t="shared" si="72"/>
        <v>0</v>
      </c>
      <c r="G439" s="16">
        <f t="shared" si="3"/>
        <v>0</v>
      </c>
      <c r="H439" s="16">
        <f t="shared" si="4"/>
        <v>0</v>
      </c>
      <c r="I439" s="16"/>
      <c r="J439" s="16">
        <f t="shared" si="5"/>
        <v>0</v>
      </c>
      <c r="K439" s="16">
        <f t="shared" si="6"/>
        <v>0</v>
      </c>
      <c r="L439" s="16">
        <f t="shared" si="7"/>
        <v>0</v>
      </c>
      <c r="M439" s="16">
        <f t="shared" si="8"/>
        <v>0</v>
      </c>
      <c r="N439" s="16">
        <f t="shared" si="9"/>
        <v>0</v>
      </c>
      <c r="O439" s="43"/>
      <c r="AS439" s="21">
        <f t="shared" si="31"/>
        <v>0</v>
      </c>
      <c r="AT439" s="21">
        <f t="shared" si="32"/>
        <v>0</v>
      </c>
      <c r="CY439" s="43"/>
      <c r="CZ439" s="43"/>
      <c r="DA439" s="43"/>
      <c r="DB439" s="43"/>
      <c r="DW439" s="44"/>
    </row>
    <row r="440" ht="15.75" customHeight="1">
      <c r="B440" s="16">
        <f t="shared" si="1"/>
        <v>0</v>
      </c>
      <c r="C440" s="25"/>
      <c r="D440" s="25"/>
      <c r="E440" s="16">
        <f t="shared" si="2"/>
        <v>1</v>
      </c>
      <c r="F440" s="16">
        <f t="shared" si="72"/>
        <v>0</v>
      </c>
      <c r="G440" s="16">
        <f t="shared" si="3"/>
        <v>0</v>
      </c>
      <c r="H440" s="16">
        <f t="shared" si="4"/>
        <v>0</v>
      </c>
      <c r="I440" s="16"/>
      <c r="J440" s="16">
        <f t="shared" si="5"/>
        <v>0</v>
      </c>
      <c r="K440" s="16">
        <f t="shared" si="6"/>
        <v>0</v>
      </c>
      <c r="L440" s="16">
        <f t="shared" si="7"/>
        <v>0</v>
      </c>
      <c r="M440" s="16">
        <f t="shared" si="8"/>
        <v>0</v>
      </c>
      <c r="N440" s="16">
        <f t="shared" si="9"/>
        <v>0</v>
      </c>
      <c r="O440" s="43"/>
      <c r="AS440" s="21">
        <f t="shared" si="31"/>
        <v>0</v>
      </c>
      <c r="AT440" s="21">
        <f t="shared" si="32"/>
        <v>0</v>
      </c>
      <c r="CY440" s="43"/>
      <c r="CZ440" s="43"/>
      <c r="DA440" s="43"/>
      <c r="DB440" s="43"/>
      <c r="DW440" s="44"/>
    </row>
    <row r="441" ht="15.75" customHeight="1">
      <c r="B441" s="16">
        <f t="shared" si="1"/>
        <v>0</v>
      </c>
      <c r="C441" s="25"/>
      <c r="D441" s="25"/>
      <c r="E441" s="16">
        <f t="shared" si="2"/>
        <v>1</v>
      </c>
      <c r="F441" s="16">
        <f t="shared" si="72"/>
        <v>0</v>
      </c>
      <c r="G441" s="16">
        <f t="shared" si="3"/>
        <v>0</v>
      </c>
      <c r="H441" s="16">
        <f t="shared" si="4"/>
        <v>0</v>
      </c>
      <c r="I441" s="16"/>
      <c r="J441" s="16">
        <f t="shared" si="5"/>
        <v>0</v>
      </c>
      <c r="K441" s="16">
        <f t="shared" si="6"/>
        <v>0</v>
      </c>
      <c r="L441" s="16">
        <f t="shared" si="7"/>
        <v>0</v>
      </c>
      <c r="M441" s="16">
        <f t="shared" si="8"/>
        <v>0</v>
      </c>
      <c r="N441" s="16">
        <f t="shared" si="9"/>
        <v>0</v>
      </c>
      <c r="O441" s="43"/>
      <c r="AS441" s="21">
        <f t="shared" si="31"/>
        <v>0</v>
      </c>
      <c r="AT441" s="21">
        <f t="shared" si="32"/>
        <v>0</v>
      </c>
      <c r="CY441" s="43"/>
      <c r="CZ441" s="43"/>
      <c r="DA441" s="43"/>
      <c r="DB441" s="43"/>
      <c r="DW441" s="44"/>
    </row>
    <row r="442" ht="15.75" customHeight="1">
      <c r="B442" s="16">
        <f t="shared" si="1"/>
        <v>0</v>
      </c>
      <c r="C442" s="25"/>
      <c r="D442" s="25"/>
      <c r="E442" s="16">
        <f t="shared" si="2"/>
        <v>1</v>
      </c>
      <c r="F442" s="16">
        <f t="shared" si="72"/>
        <v>0</v>
      </c>
      <c r="G442" s="16">
        <f t="shared" si="3"/>
        <v>0</v>
      </c>
      <c r="H442" s="16">
        <f t="shared" si="4"/>
        <v>0</v>
      </c>
      <c r="I442" s="16"/>
      <c r="J442" s="16">
        <f t="shared" si="5"/>
        <v>0</v>
      </c>
      <c r="K442" s="16">
        <f t="shared" si="6"/>
        <v>0</v>
      </c>
      <c r="L442" s="16">
        <f t="shared" si="7"/>
        <v>0</v>
      </c>
      <c r="M442" s="16">
        <f t="shared" si="8"/>
        <v>0</v>
      </c>
      <c r="N442" s="16">
        <f t="shared" si="9"/>
        <v>0</v>
      </c>
      <c r="O442" s="43"/>
      <c r="AS442" s="21">
        <f t="shared" si="31"/>
        <v>0</v>
      </c>
      <c r="AT442" s="21">
        <f t="shared" si="32"/>
        <v>0</v>
      </c>
      <c r="CY442" s="43"/>
      <c r="CZ442" s="43"/>
      <c r="DA442" s="43"/>
      <c r="DB442" s="43"/>
      <c r="DW442" s="44"/>
    </row>
    <row r="443" ht="15.75" customHeight="1">
      <c r="B443" s="16">
        <f t="shared" si="1"/>
        <v>0</v>
      </c>
      <c r="C443" s="25"/>
      <c r="D443" s="25"/>
      <c r="E443" s="16">
        <f t="shared" si="2"/>
        <v>1</v>
      </c>
      <c r="F443" s="16">
        <f t="shared" si="72"/>
        <v>0</v>
      </c>
      <c r="G443" s="16">
        <f t="shared" si="3"/>
        <v>0</v>
      </c>
      <c r="H443" s="16">
        <f t="shared" si="4"/>
        <v>0</v>
      </c>
      <c r="I443" s="16"/>
      <c r="J443" s="16">
        <f t="shared" si="5"/>
        <v>0</v>
      </c>
      <c r="K443" s="16">
        <f t="shared" si="6"/>
        <v>0</v>
      </c>
      <c r="L443" s="16">
        <f t="shared" si="7"/>
        <v>0</v>
      </c>
      <c r="M443" s="16">
        <f t="shared" si="8"/>
        <v>0</v>
      </c>
      <c r="N443" s="16">
        <f t="shared" si="9"/>
        <v>0</v>
      </c>
      <c r="O443" s="43"/>
      <c r="AS443" s="21">
        <f t="shared" si="31"/>
        <v>0</v>
      </c>
      <c r="AT443" s="21">
        <f t="shared" si="32"/>
        <v>0</v>
      </c>
      <c r="CY443" s="43"/>
      <c r="CZ443" s="43"/>
      <c r="DA443" s="43"/>
      <c r="DB443" s="43"/>
      <c r="DW443" s="44"/>
    </row>
    <row r="444" ht="15.75" customHeight="1">
      <c r="B444" s="16">
        <f t="shared" si="1"/>
        <v>0</v>
      </c>
      <c r="C444" s="25"/>
      <c r="D444" s="25"/>
      <c r="E444" s="16">
        <f t="shared" si="2"/>
        <v>1</v>
      </c>
      <c r="F444" s="16">
        <f t="shared" si="72"/>
        <v>0</v>
      </c>
      <c r="G444" s="16">
        <f t="shared" si="3"/>
        <v>0</v>
      </c>
      <c r="H444" s="16">
        <f t="shared" si="4"/>
        <v>0</v>
      </c>
      <c r="I444" s="16"/>
      <c r="J444" s="16">
        <f t="shared" si="5"/>
        <v>0</v>
      </c>
      <c r="K444" s="16">
        <f t="shared" si="6"/>
        <v>0</v>
      </c>
      <c r="L444" s="16">
        <f t="shared" si="7"/>
        <v>0</v>
      </c>
      <c r="M444" s="16">
        <f t="shared" si="8"/>
        <v>0</v>
      </c>
      <c r="N444" s="16">
        <f t="shared" si="9"/>
        <v>0</v>
      </c>
      <c r="O444" s="43"/>
      <c r="AS444" s="21">
        <f t="shared" si="31"/>
        <v>0</v>
      </c>
      <c r="AT444" s="21">
        <f t="shared" si="32"/>
        <v>0</v>
      </c>
      <c r="CY444" s="43"/>
      <c r="CZ444" s="43"/>
      <c r="DA444" s="43"/>
      <c r="DB444" s="43"/>
      <c r="DW444" s="44"/>
    </row>
    <row r="445" ht="15.75" customHeight="1">
      <c r="B445" s="16">
        <f t="shared" si="1"/>
        <v>0</v>
      </c>
      <c r="C445" s="25"/>
      <c r="D445" s="25"/>
      <c r="E445" s="16">
        <f t="shared" si="2"/>
        <v>1</v>
      </c>
      <c r="F445" s="16">
        <f t="shared" si="72"/>
        <v>0</v>
      </c>
      <c r="G445" s="16">
        <f t="shared" si="3"/>
        <v>0</v>
      </c>
      <c r="H445" s="16">
        <f t="shared" si="4"/>
        <v>0</v>
      </c>
      <c r="I445" s="16"/>
      <c r="J445" s="16">
        <f t="shared" si="5"/>
        <v>0</v>
      </c>
      <c r="K445" s="16">
        <f t="shared" si="6"/>
        <v>0</v>
      </c>
      <c r="L445" s="16">
        <f t="shared" si="7"/>
        <v>0</v>
      </c>
      <c r="M445" s="16">
        <f t="shared" si="8"/>
        <v>0</v>
      </c>
      <c r="N445" s="16">
        <f t="shared" si="9"/>
        <v>0</v>
      </c>
      <c r="O445" s="43"/>
      <c r="AS445" s="21">
        <f t="shared" si="31"/>
        <v>0</v>
      </c>
      <c r="AT445" s="21">
        <f t="shared" si="32"/>
        <v>0</v>
      </c>
      <c r="CY445" s="43"/>
      <c r="CZ445" s="43"/>
      <c r="DA445" s="43"/>
      <c r="DB445" s="43"/>
      <c r="DW445" s="44"/>
    </row>
    <row r="446" ht="15.75" customHeight="1">
      <c r="B446" s="16">
        <f t="shared" si="1"/>
        <v>0</v>
      </c>
      <c r="C446" s="25"/>
      <c r="D446" s="25"/>
      <c r="E446" s="16">
        <f t="shared" si="2"/>
        <v>1</v>
      </c>
      <c r="F446" s="16">
        <f t="shared" si="72"/>
        <v>0</v>
      </c>
      <c r="G446" s="16">
        <f t="shared" si="3"/>
        <v>0</v>
      </c>
      <c r="H446" s="16">
        <f t="shared" si="4"/>
        <v>0</v>
      </c>
      <c r="I446" s="16"/>
      <c r="J446" s="16">
        <f t="shared" si="5"/>
        <v>0</v>
      </c>
      <c r="K446" s="16">
        <f t="shared" si="6"/>
        <v>0</v>
      </c>
      <c r="L446" s="16">
        <f t="shared" si="7"/>
        <v>0</v>
      </c>
      <c r="M446" s="16">
        <f t="shared" si="8"/>
        <v>0</v>
      </c>
      <c r="N446" s="16">
        <f t="shared" si="9"/>
        <v>0</v>
      </c>
      <c r="O446" s="43"/>
      <c r="AS446" s="21">
        <f t="shared" si="31"/>
        <v>0</v>
      </c>
      <c r="AT446" s="21">
        <f t="shared" si="32"/>
        <v>0</v>
      </c>
      <c r="CY446" s="43"/>
      <c r="CZ446" s="43"/>
      <c r="DA446" s="43"/>
      <c r="DB446" s="43"/>
      <c r="DW446" s="44"/>
    </row>
    <row r="447" ht="15.75" customHeight="1">
      <c r="B447" s="16">
        <f t="shared" si="1"/>
        <v>0</v>
      </c>
      <c r="C447" s="25"/>
      <c r="D447" s="25"/>
      <c r="E447" s="16">
        <f t="shared" si="2"/>
        <v>1</v>
      </c>
      <c r="F447" s="16">
        <f t="shared" si="72"/>
        <v>0</v>
      </c>
      <c r="G447" s="16">
        <f t="shared" si="3"/>
        <v>0</v>
      </c>
      <c r="H447" s="16">
        <f t="shared" si="4"/>
        <v>0</v>
      </c>
      <c r="I447" s="16"/>
      <c r="J447" s="16">
        <f t="shared" si="5"/>
        <v>0</v>
      </c>
      <c r="K447" s="16">
        <f t="shared" si="6"/>
        <v>0</v>
      </c>
      <c r="L447" s="16">
        <f t="shared" si="7"/>
        <v>0</v>
      </c>
      <c r="M447" s="16">
        <f t="shared" si="8"/>
        <v>0</v>
      </c>
      <c r="N447" s="16">
        <f t="shared" si="9"/>
        <v>0</v>
      </c>
      <c r="O447" s="43"/>
      <c r="AS447" s="21">
        <f t="shared" si="31"/>
        <v>0</v>
      </c>
      <c r="AT447" s="21">
        <f t="shared" si="32"/>
        <v>0</v>
      </c>
      <c r="CY447" s="43"/>
      <c r="CZ447" s="43"/>
      <c r="DA447" s="43"/>
      <c r="DB447" s="43"/>
      <c r="DW447" s="44"/>
    </row>
    <row r="448" ht="15.75" customHeight="1">
      <c r="B448" s="16">
        <f t="shared" si="1"/>
        <v>0</v>
      </c>
      <c r="C448" s="25"/>
      <c r="D448" s="25"/>
      <c r="E448" s="16">
        <f t="shared" si="2"/>
        <v>1</v>
      </c>
      <c r="F448" s="16">
        <f t="shared" si="72"/>
        <v>0</v>
      </c>
      <c r="G448" s="16">
        <f t="shared" si="3"/>
        <v>0</v>
      </c>
      <c r="H448" s="16">
        <f t="shared" si="4"/>
        <v>0</v>
      </c>
      <c r="I448" s="16"/>
      <c r="J448" s="16">
        <f t="shared" si="5"/>
        <v>0</v>
      </c>
      <c r="K448" s="16">
        <f t="shared" si="6"/>
        <v>0</v>
      </c>
      <c r="L448" s="16">
        <f t="shared" si="7"/>
        <v>0</v>
      </c>
      <c r="M448" s="16">
        <f t="shared" si="8"/>
        <v>0</v>
      </c>
      <c r="N448" s="16">
        <f t="shared" si="9"/>
        <v>0</v>
      </c>
      <c r="O448" s="43"/>
      <c r="AS448" s="21">
        <f t="shared" si="31"/>
        <v>0</v>
      </c>
      <c r="AT448" s="21">
        <f t="shared" si="32"/>
        <v>0</v>
      </c>
      <c r="CY448" s="43"/>
      <c r="CZ448" s="43"/>
      <c r="DA448" s="43"/>
      <c r="DB448" s="43"/>
      <c r="DW448" s="44"/>
    </row>
    <row r="449" ht="15.75" customHeight="1">
      <c r="B449" s="16">
        <f t="shared" si="1"/>
        <v>0</v>
      </c>
      <c r="C449" s="25"/>
      <c r="D449" s="25"/>
      <c r="E449" s="16">
        <f t="shared" si="2"/>
        <v>1</v>
      </c>
      <c r="F449" s="16">
        <f t="shared" si="72"/>
        <v>0</v>
      </c>
      <c r="G449" s="16">
        <f t="shared" si="3"/>
        <v>0</v>
      </c>
      <c r="H449" s="16">
        <f t="shared" si="4"/>
        <v>0</v>
      </c>
      <c r="I449" s="16"/>
      <c r="J449" s="16">
        <f t="shared" si="5"/>
        <v>0</v>
      </c>
      <c r="K449" s="16">
        <f t="shared" si="6"/>
        <v>0</v>
      </c>
      <c r="L449" s="16">
        <f t="shared" si="7"/>
        <v>0</v>
      </c>
      <c r="M449" s="16">
        <f t="shared" si="8"/>
        <v>0</v>
      </c>
      <c r="N449" s="16">
        <f t="shared" si="9"/>
        <v>0</v>
      </c>
      <c r="O449" s="43"/>
      <c r="AS449" s="21">
        <f t="shared" si="31"/>
        <v>0</v>
      </c>
      <c r="AT449" s="21">
        <f t="shared" si="32"/>
        <v>0</v>
      </c>
      <c r="CY449" s="43"/>
      <c r="CZ449" s="43"/>
      <c r="DA449" s="43"/>
      <c r="DB449" s="43"/>
      <c r="DW449" s="44"/>
    </row>
    <row r="450" ht="15.75" customHeight="1">
      <c r="B450" s="16">
        <f t="shared" si="1"/>
        <v>0</v>
      </c>
      <c r="C450" s="25"/>
      <c r="D450" s="25"/>
      <c r="E450" s="16">
        <f t="shared" si="2"/>
        <v>1</v>
      </c>
      <c r="F450" s="16">
        <f t="shared" si="72"/>
        <v>0</v>
      </c>
      <c r="G450" s="16">
        <f t="shared" si="3"/>
        <v>0</v>
      </c>
      <c r="H450" s="16">
        <f t="shared" si="4"/>
        <v>0</v>
      </c>
      <c r="I450" s="16"/>
      <c r="J450" s="16">
        <f t="shared" si="5"/>
        <v>0</v>
      </c>
      <c r="K450" s="16">
        <f t="shared" si="6"/>
        <v>0</v>
      </c>
      <c r="L450" s="16">
        <f t="shared" si="7"/>
        <v>0</v>
      </c>
      <c r="M450" s="16">
        <f t="shared" si="8"/>
        <v>0</v>
      </c>
      <c r="N450" s="16">
        <f t="shared" si="9"/>
        <v>0</v>
      </c>
      <c r="O450" s="43"/>
      <c r="AS450" s="21">
        <f t="shared" si="31"/>
        <v>0</v>
      </c>
      <c r="AT450" s="21">
        <f t="shared" si="32"/>
        <v>0</v>
      </c>
      <c r="CY450" s="43"/>
      <c r="CZ450" s="43"/>
      <c r="DA450" s="43"/>
      <c r="DB450" s="43"/>
      <c r="DW450" s="44"/>
    </row>
    <row r="451" ht="15.75" customHeight="1">
      <c r="B451" s="16">
        <f t="shared" si="1"/>
        <v>0</v>
      </c>
      <c r="C451" s="25"/>
      <c r="D451" s="25"/>
      <c r="E451" s="16">
        <f t="shared" si="2"/>
        <v>1</v>
      </c>
      <c r="F451" s="16">
        <f t="shared" si="72"/>
        <v>0</v>
      </c>
      <c r="G451" s="16">
        <f t="shared" si="3"/>
        <v>0</v>
      </c>
      <c r="H451" s="16">
        <f t="shared" si="4"/>
        <v>0</v>
      </c>
      <c r="I451" s="16"/>
      <c r="J451" s="16">
        <f t="shared" si="5"/>
        <v>0</v>
      </c>
      <c r="K451" s="16">
        <f t="shared" si="6"/>
        <v>0</v>
      </c>
      <c r="L451" s="16">
        <f t="shared" si="7"/>
        <v>0</v>
      </c>
      <c r="M451" s="16">
        <f t="shared" si="8"/>
        <v>0</v>
      </c>
      <c r="N451" s="16">
        <f t="shared" si="9"/>
        <v>0</v>
      </c>
      <c r="O451" s="43"/>
      <c r="AS451" s="21">
        <f t="shared" si="31"/>
        <v>0</v>
      </c>
      <c r="AT451" s="21">
        <f t="shared" si="32"/>
        <v>0</v>
      </c>
      <c r="CY451" s="43"/>
      <c r="CZ451" s="43"/>
      <c r="DA451" s="43"/>
      <c r="DB451" s="43"/>
      <c r="DW451" s="44"/>
    </row>
    <row r="452" ht="15.75" customHeight="1">
      <c r="B452" s="16">
        <f t="shared" si="1"/>
        <v>0</v>
      </c>
      <c r="C452" s="25"/>
      <c r="D452" s="25"/>
      <c r="E452" s="16">
        <f t="shared" si="2"/>
        <v>1</v>
      </c>
      <c r="F452" s="16">
        <f t="shared" si="72"/>
        <v>0</v>
      </c>
      <c r="G452" s="16">
        <f t="shared" si="3"/>
        <v>0</v>
      </c>
      <c r="H452" s="16">
        <f t="shared" si="4"/>
        <v>0</v>
      </c>
      <c r="I452" s="16"/>
      <c r="J452" s="16">
        <f t="shared" si="5"/>
        <v>0</v>
      </c>
      <c r="K452" s="16">
        <f t="shared" si="6"/>
        <v>0</v>
      </c>
      <c r="L452" s="16">
        <f t="shared" si="7"/>
        <v>0</v>
      </c>
      <c r="M452" s="16">
        <f t="shared" si="8"/>
        <v>0</v>
      </c>
      <c r="N452" s="16">
        <f t="shared" si="9"/>
        <v>0</v>
      </c>
      <c r="O452" s="43"/>
      <c r="AS452" s="21">
        <f t="shared" si="31"/>
        <v>0</v>
      </c>
      <c r="AT452" s="21">
        <f t="shared" si="32"/>
        <v>0</v>
      </c>
      <c r="CY452" s="43"/>
      <c r="CZ452" s="43"/>
      <c r="DA452" s="43"/>
      <c r="DB452" s="43"/>
      <c r="DW452" s="44"/>
    </row>
    <row r="453" ht="15.75" customHeight="1">
      <c r="B453" s="16">
        <f t="shared" si="1"/>
        <v>0</v>
      </c>
      <c r="C453" s="25"/>
      <c r="D453" s="25"/>
      <c r="E453" s="16">
        <f t="shared" si="2"/>
        <v>1</v>
      </c>
      <c r="F453" s="16">
        <f t="shared" si="72"/>
        <v>0</v>
      </c>
      <c r="G453" s="16">
        <f t="shared" si="3"/>
        <v>0</v>
      </c>
      <c r="H453" s="16">
        <f t="shared" si="4"/>
        <v>0</v>
      </c>
      <c r="I453" s="16"/>
      <c r="J453" s="16">
        <f t="shared" si="5"/>
        <v>0</v>
      </c>
      <c r="K453" s="16">
        <f t="shared" si="6"/>
        <v>0</v>
      </c>
      <c r="L453" s="16">
        <f t="shared" si="7"/>
        <v>0</v>
      </c>
      <c r="M453" s="16">
        <f t="shared" si="8"/>
        <v>0</v>
      </c>
      <c r="N453" s="16">
        <f t="shared" si="9"/>
        <v>0</v>
      </c>
      <c r="O453" s="43"/>
      <c r="AS453" s="21">
        <f t="shared" si="31"/>
        <v>0</v>
      </c>
      <c r="AT453" s="21">
        <f t="shared" si="32"/>
        <v>0</v>
      </c>
      <c r="CY453" s="43"/>
      <c r="CZ453" s="43"/>
      <c r="DA453" s="43"/>
      <c r="DB453" s="43"/>
      <c r="DW453" s="44"/>
    </row>
    <row r="454" ht="15.75" customHeight="1">
      <c r="B454" s="16">
        <f t="shared" si="1"/>
        <v>0</v>
      </c>
      <c r="C454" s="25"/>
      <c r="D454" s="25"/>
      <c r="E454" s="16">
        <f t="shared" si="2"/>
        <v>1</v>
      </c>
      <c r="F454" s="16">
        <f t="shared" si="72"/>
        <v>0</v>
      </c>
      <c r="G454" s="16">
        <f t="shared" si="3"/>
        <v>0</v>
      </c>
      <c r="H454" s="16">
        <f t="shared" si="4"/>
        <v>0</v>
      </c>
      <c r="I454" s="16"/>
      <c r="J454" s="16">
        <f t="shared" si="5"/>
        <v>0</v>
      </c>
      <c r="K454" s="16">
        <f t="shared" si="6"/>
        <v>0</v>
      </c>
      <c r="L454" s="16">
        <f t="shared" si="7"/>
        <v>0</v>
      </c>
      <c r="M454" s="16">
        <f t="shared" si="8"/>
        <v>0</v>
      </c>
      <c r="N454" s="16">
        <f t="shared" si="9"/>
        <v>0</v>
      </c>
      <c r="O454" s="43"/>
      <c r="AS454" s="21">
        <f t="shared" si="31"/>
        <v>0</v>
      </c>
      <c r="AT454" s="21">
        <f t="shared" si="32"/>
        <v>0</v>
      </c>
      <c r="CY454" s="43"/>
      <c r="CZ454" s="43"/>
      <c r="DA454" s="43"/>
      <c r="DB454" s="43"/>
      <c r="DW454" s="44"/>
    </row>
    <row r="455" ht="15.75" customHeight="1">
      <c r="B455" s="16">
        <f t="shared" si="1"/>
        <v>0</v>
      </c>
      <c r="C455" s="25"/>
      <c r="D455" s="25"/>
      <c r="E455" s="16">
        <f t="shared" si="2"/>
        <v>1</v>
      </c>
      <c r="F455" s="16">
        <f t="shared" si="72"/>
        <v>0</v>
      </c>
      <c r="G455" s="16">
        <f t="shared" si="3"/>
        <v>0</v>
      </c>
      <c r="H455" s="16">
        <f t="shared" si="4"/>
        <v>0</v>
      </c>
      <c r="I455" s="16"/>
      <c r="J455" s="16">
        <f t="shared" si="5"/>
        <v>0</v>
      </c>
      <c r="K455" s="16">
        <f t="shared" si="6"/>
        <v>0</v>
      </c>
      <c r="L455" s="16">
        <f t="shared" si="7"/>
        <v>0</v>
      </c>
      <c r="M455" s="16">
        <f t="shared" si="8"/>
        <v>0</v>
      </c>
      <c r="N455" s="16">
        <f t="shared" si="9"/>
        <v>0</v>
      </c>
      <c r="O455" s="43"/>
      <c r="AS455" s="21">
        <f t="shared" si="31"/>
        <v>0</v>
      </c>
      <c r="AT455" s="21">
        <f t="shared" si="32"/>
        <v>0</v>
      </c>
      <c r="CY455" s="43"/>
      <c r="CZ455" s="43"/>
      <c r="DA455" s="43"/>
      <c r="DB455" s="43"/>
      <c r="DW455" s="44"/>
    </row>
    <row r="456" ht="15.75" customHeight="1">
      <c r="B456" s="16">
        <f t="shared" si="1"/>
        <v>0</v>
      </c>
      <c r="C456" s="25"/>
      <c r="D456" s="25"/>
      <c r="E456" s="16">
        <f t="shared" si="2"/>
        <v>1</v>
      </c>
      <c r="F456" s="16">
        <f t="shared" si="72"/>
        <v>0</v>
      </c>
      <c r="G456" s="16">
        <f t="shared" si="3"/>
        <v>0</v>
      </c>
      <c r="H456" s="16">
        <f t="shared" si="4"/>
        <v>0</v>
      </c>
      <c r="I456" s="16"/>
      <c r="J456" s="16">
        <f t="shared" si="5"/>
        <v>0</v>
      </c>
      <c r="K456" s="16">
        <f t="shared" si="6"/>
        <v>0</v>
      </c>
      <c r="L456" s="16">
        <f t="shared" si="7"/>
        <v>0</v>
      </c>
      <c r="M456" s="16">
        <f t="shared" si="8"/>
        <v>0</v>
      </c>
      <c r="N456" s="16">
        <f t="shared" si="9"/>
        <v>0</v>
      </c>
      <c r="O456" s="43"/>
      <c r="AS456" s="21">
        <f t="shared" si="31"/>
        <v>0</v>
      </c>
      <c r="AT456" s="21">
        <f t="shared" si="32"/>
        <v>0</v>
      </c>
      <c r="CY456" s="43"/>
      <c r="CZ456" s="43"/>
      <c r="DA456" s="43"/>
      <c r="DB456" s="43"/>
      <c r="DW456" s="44"/>
    </row>
    <row r="457" ht="15.75" customHeight="1">
      <c r="B457" s="16">
        <f t="shared" si="1"/>
        <v>0</v>
      </c>
      <c r="C457" s="25"/>
      <c r="D457" s="25"/>
      <c r="E457" s="16">
        <f t="shared" si="2"/>
        <v>1</v>
      </c>
      <c r="F457" s="16">
        <f t="shared" si="72"/>
        <v>0</v>
      </c>
      <c r="G457" s="16">
        <f t="shared" si="3"/>
        <v>0</v>
      </c>
      <c r="H457" s="16">
        <f t="shared" si="4"/>
        <v>0</v>
      </c>
      <c r="I457" s="16"/>
      <c r="J457" s="16">
        <f t="shared" si="5"/>
        <v>0</v>
      </c>
      <c r="K457" s="16">
        <f t="shared" si="6"/>
        <v>0</v>
      </c>
      <c r="L457" s="16">
        <f t="shared" si="7"/>
        <v>0</v>
      </c>
      <c r="M457" s="16">
        <f t="shared" si="8"/>
        <v>0</v>
      </c>
      <c r="N457" s="16">
        <f t="shared" si="9"/>
        <v>0</v>
      </c>
      <c r="O457" s="43"/>
      <c r="AS457" s="21">
        <f t="shared" si="31"/>
        <v>0</v>
      </c>
      <c r="AT457" s="21">
        <f t="shared" si="32"/>
        <v>0</v>
      </c>
      <c r="CY457" s="43"/>
      <c r="CZ457" s="43"/>
      <c r="DA457" s="43"/>
      <c r="DB457" s="43"/>
      <c r="DW457" s="44"/>
    </row>
    <row r="458" ht="15.75" customHeight="1">
      <c r="B458" s="16">
        <f t="shared" si="1"/>
        <v>0</v>
      </c>
      <c r="C458" s="25"/>
      <c r="D458" s="25"/>
      <c r="E458" s="16">
        <f t="shared" si="2"/>
        <v>1</v>
      </c>
      <c r="F458" s="16">
        <f t="shared" si="72"/>
        <v>0</v>
      </c>
      <c r="G458" s="16">
        <f t="shared" si="3"/>
        <v>0</v>
      </c>
      <c r="H458" s="16">
        <f t="shared" si="4"/>
        <v>0</v>
      </c>
      <c r="I458" s="16"/>
      <c r="J458" s="16">
        <f t="shared" si="5"/>
        <v>0</v>
      </c>
      <c r="K458" s="16">
        <f t="shared" si="6"/>
        <v>0</v>
      </c>
      <c r="L458" s="16">
        <f t="shared" si="7"/>
        <v>0</v>
      </c>
      <c r="M458" s="16">
        <f t="shared" si="8"/>
        <v>0</v>
      </c>
      <c r="N458" s="16">
        <f t="shared" si="9"/>
        <v>0</v>
      </c>
      <c r="O458" s="43"/>
      <c r="AS458" s="21">
        <f t="shared" si="31"/>
        <v>0</v>
      </c>
      <c r="AT458" s="21">
        <f t="shared" si="32"/>
        <v>0</v>
      </c>
      <c r="CY458" s="43"/>
      <c r="CZ458" s="43"/>
      <c r="DA458" s="43"/>
      <c r="DB458" s="43"/>
      <c r="DW458" s="44"/>
    </row>
    <row r="459" ht="15.75" customHeight="1">
      <c r="B459" s="16">
        <f t="shared" si="1"/>
        <v>0</v>
      </c>
      <c r="C459" s="25"/>
      <c r="D459" s="25"/>
      <c r="E459" s="16">
        <f t="shared" si="2"/>
        <v>1</v>
      </c>
      <c r="F459" s="16">
        <f t="shared" si="72"/>
        <v>0</v>
      </c>
      <c r="G459" s="16">
        <f t="shared" si="3"/>
        <v>0</v>
      </c>
      <c r="H459" s="16">
        <f t="shared" si="4"/>
        <v>0</v>
      </c>
      <c r="I459" s="16"/>
      <c r="J459" s="16">
        <f t="shared" si="5"/>
        <v>0</v>
      </c>
      <c r="K459" s="16">
        <f t="shared" si="6"/>
        <v>0</v>
      </c>
      <c r="L459" s="16">
        <f t="shared" si="7"/>
        <v>0</v>
      </c>
      <c r="M459" s="16">
        <f t="shared" si="8"/>
        <v>0</v>
      </c>
      <c r="N459" s="16">
        <f t="shared" si="9"/>
        <v>0</v>
      </c>
      <c r="O459" s="43"/>
      <c r="AS459" s="21">
        <f t="shared" si="31"/>
        <v>0</v>
      </c>
      <c r="AT459" s="21">
        <f t="shared" si="32"/>
        <v>0</v>
      </c>
      <c r="CY459" s="43"/>
      <c r="CZ459" s="43"/>
      <c r="DA459" s="43"/>
      <c r="DB459" s="43"/>
      <c r="DW459" s="44"/>
    </row>
    <row r="460" ht="15.75" customHeight="1">
      <c r="B460" s="16">
        <f t="shared" si="1"/>
        <v>0</v>
      </c>
      <c r="C460" s="25"/>
      <c r="D460" s="25"/>
      <c r="E460" s="16">
        <f t="shared" si="2"/>
        <v>1</v>
      </c>
      <c r="F460" s="16">
        <f t="shared" si="72"/>
        <v>0</v>
      </c>
      <c r="G460" s="16">
        <f t="shared" si="3"/>
        <v>0</v>
      </c>
      <c r="H460" s="16">
        <f t="shared" si="4"/>
        <v>0</v>
      </c>
      <c r="I460" s="16"/>
      <c r="J460" s="16">
        <f t="shared" si="5"/>
        <v>0</v>
      </c>
      <c r="K460" s="16">
        <f t="shared" si="6"/>
        <v>0</v>
      </c>
      <c r="L460" s="16">
        <f t="shared" si="7"/>
        <v>0</v>
      </c>
      <c r="M460" s="16">
        <f t="shared" si="8"/>
        <v>0</v>
      </c>
      <c r="N460" s="16">
        <f t="shared" si="9"/>
        <v>0</v>
      </c>
      <c r="O460" s="43"/>
      <c r="AS460" s="21">
        <f t="shared" si="31"/>
        <v>0</v>
      </c>
      <c r="AT460" s="21">
        <f t="shared" si="32"/>
        <v>0</v>
      </c>
      <c r="CY460" s="43"/>
      <c r="CZ460" s="43"/>
      <c r="DA460" s="43"/>
      <c r="DB460" s="43"/>
      <c r="DW460" s="44"/>
    </row>
    <row r="461" ht="15.75" customHeight="1">
      <c r="B461" s="16">
        <f t="shared" si="1"/>
        <v>0</v>
      </c>
      <c r="C461" s="25"/>
      <c r="D461" s="25"/>
      <c r="E461" s="16">
        <f t="shared" si="2"/>
        <v>1</v>
      </c>
      <c r="F461" s="16">
        <f t="shared" si="72"/>
        <v>0</v>
      </c>
      <c r="G461" s="16">
        <f t="shared" si="3"/>
        <v>0</v>
      </c>
      <c r="H461" s="16">
        <f t="shared" si="4"/>
        <v>0</v>
      </c>
      <c r="I461" s="16"/>
      <c r="J461" s="16">
        <f t="shared" si="5"/>
        <v>0</v>
      </c>
      <c r="K461" s="16">
        <f t="shared" si="6"/>
        <v>0</v>
      </c>
      <c r="L461" s="16">
        <f t="shared" si="7"/>
        <v>0</v>
      </c>
      <c r="M461" s="16">
        <f t="shared" si="8"/>
        <v>0</v>
      </c>
      <c r="N461" s="16">
        <f t="shared" si="9"/>
        <v>0</v>
      </c>
      <c r="O461" s="43"/>
      <c r="AS461" s="21">
        <f t="shared" si="31"/>
        <v>0</v>
      </c>
      <c r="AT461" s="21">
        <f t="shared" si="32"/>
        <v>0</v>
      </c>
      <c r="CY461" s="43"/>
      <c r="CZ461" s="43"/>
      <c r="DA461" s="43"/>
      <c r="DB461" s="43"/>
      <c r="DW461" s="44"/>
    </row>
    <row r="462" ht="15.75" customHeight="1">
      <c r="B462" s="16">
        <f t="shared" si="1"/>
        <v>0</v>
      </c>
      <c r="C462" s="25"/>
      <c r="D462" s="25"/>
      <c r="E462" s="16">
        <f t="shared" si="2"/>
        <v>1</v>
      </c>
      <c r="F462" s="16">
        <f t="shared" si="72"/>
        <v>0</v>
      </c>
      <c r="G462" s="16">
        <f t="shared" si="3"/>
        <v>0</v>
      </c>
      <c r="H462" s="16">
        <f t="shared" si="4"/>
        <v>0</v>
      </c>
      <c r="I462" s="16"/>
      <c r="J462" s="16">
        <f t="shared" si="5"/>
        <v>0</v>
      </c>
      <c r="K462" s="16">
        <f t="shared" si="6"/>
        <v>0</v>
      </c>
      <c r="L462" s="16">
        <f t="shared" si="7"/>
        <v>0</v>
      </c>
      <c r="M462" s="16">
        <f t="shared" si="8"/>
        <v>0</v>
      </c>
      <c r="N462" s="16">
        <f t="shared" si="9"/>
        <v>0</v>
      </c>
      <c r="O462" s="43"/>
      <c r="AS462" s="21">
        <f t="shared" si="31"/>
        <v>0</v>
      </c>
      <c r="AT462" s="21">
        <f t="shared" si="32"/>
        <v>0</v>
      </c>
      <c r="CY462" s="43"/>
      <c r="CZ462" s="43"/>
      <c r="DA462" s="43"/>
      <c r="DB462" s="43"/>
      <c r="DW462" s="44"/>
    </row>
    <row r="463" ht="15.75" customHeight="1">
      <c r="B463" s="16">
        <f t="shared" si="1"/>
        <v>0</v>
      </c>
      <c r="C463" s="25"/>
      <c r="D463" s="25"/>
      <c r="E463" s="16">
        <f t="shared" si="2"/>
        <v>1</v>
      </c>
      <c r="F463" s="16">
        <f t="shared" si="72"/>
        <v>0</v>
      </c>
      <c r="G463" s="16">
        <f t="shared" si="3"/>
        <v>0</v>
      </c>
      <c r="H463" s="16">
        <f t="shared" si="4"/>
        <v>0</v>
      </c>
      <c r="I463" s="16"/>
      <c r="J463" s="16">
        <f t="shared" si="5"/>
        <v>0</v>
      </c>
      <c r="K463" s="16">
        <f t="shared" si="6"/>
        <v>0</v>
      </c>
      <c r="L463" s="16">
        <f t="shared" si="7"/>
        <v>0</v>
      </c>
      <c r="M463" s="16">
        <f t="shared" si="8"/>
        <v>0</v>
      </c>
      <c r="N463" s="16">
        <f t="shared" si="9"/>
        <v>0</v>
      </c>
      <c r="O463" s="43"/>
      <c r="AS463" s="21">
        <f t="shared" si="31"/>
        <v>0</v>
      </c>
      <c r="AT463" s="21">
        <f t="shared" si="32"/>
        <v>0</v>
      </c>
      <c r="CY463" s="43"/>
      <c r="CZ463" s="43"/>
      <c r="DA463" s="43"/>
      <c r="DB463" s="43"/>
      <c r="DW463" s="44"/>
    </row>
    <row r="464" ht="15.75" customHeight="1">
      <c r="B464" s="16">
        <f t="shared" si="1"/>
        <v>0</v>
      </c>
      <c r="C464" s="25"/>
      <c r="D464" s="25"/>
      <c r="E464" s="16">
        <f t="shared" si="2"/>
        <v>1</v>
      </c>
      <c r="F464" s="16">
        <f t="shared" si="72"/>
        <v>0</v>
      </c>
      <c r="G464" s="16">
        <f t="shared" si="3"/>
        <v>0</v>
      </c>
      <c r="H464" s="16">
        <f t="shared" si="4"/>
        <v>0</v>
      </c>
      <c r="I464" s="16"/>
      <c r="J464" s="16">
        <f t="shared" si="5"/>
        <v>0</v>
      </c>
      <c r="K464" s="16">
        <f t="shared" si="6"/>
        <v>0</v>
      </c>
      <c r="L464" s="16">
        <f t="shared" si="7"/>
        <v>0</v>
      </c>
      <c r="M464" s="16">
        <f t="shared" si="8"/>
        <v>0</v>
      </c>
      <c r="N464" s="16">
        <f t="shared" si="9"/>
        <v>0</v>
      </c>
      <c r="O464" s="43"/>
      <c r="AS464" s="21">
        <f t="shared" si="31"/>
        <v>0</v>
      </c>
      <c r="AT464" s="21">
        <f t="shared" si="32"/>
        <v>0</v>
      </c>
      <c r="CY464" s="43"/>
      <c r="CZ464" s="43"/>
      <c r="DA464" s="43"/>
      <c r="DB464" s="43"/>
      <c r="DW464" s="44"/>
    </row>
    <row r="465" ht="15.75" customHeight="1">
      <c r="B465" s="16">
        <f t="shared" si="1"/>
        <v>0</v>
      </c>
      <c r="C465" s="25"/>
      <c r="D465" s="25"/>
      <c r="E465" s="16">
        <f t="shared" si="2"/>
        <v>1</v>
      </c>
      <c r="F465" s="16">
        <f t="shared" si="72"/>
        <v>0</v>
      </c>
      <c r="G465" s="16">
        <f t="shared" si="3"/>
        <v>0</v>
      </c>
      <c r="H465" s="16">
        <f t="shared" si="4"/>
        <v>0</v>
      </c>
      <c r="I465" s="16"/>
      <c r="J465" s="16">
        <f t="shared" si="5"/>
        <v>0</v>
      </c>
      <c r="K465" s="16">
        <f t="shared" si="6"/>
        <v>0</v>
      </c>
      <c r="L465" s="16">
        <f t="shared" si="7"/>
        <v>0</v>
      </c>
      <c r="M465" s="16">
        <f t="shared" si="8"/>
        <v>0</v>
      </c>
      <c r="N465" s="16">
        <f t="shared" si="9"/>
        <v>0</v>
      </c>
      <c r="O465" s="43"/>
      <c r="AS465" s="21">
        <f t="shared" si="31"/>
        <v>0</v>
      </c>
      <c r="AT465" s="21">
        <f t="shared" si="32"/>
        <v>0</v>
      </c>
      <c r="CY465" s="43"/>
      <c r="CZ465" s="43"/>
      <c r="DA465" s="43"/>
      <c r="DB465" s="43"/>
      <c r="DW465" s="44"/>
    </row>
    <row r="466" ht="15.75" customHeight="1">
      <c r="B466" s="16">
        <f t="shared" si="1"/>
        <v>0</v>
      </c>
      <c r="C466" s="25"/>
      <c r="D466" s="25"/>
      <c r="E466" s="16">
        <f t="shared" si="2"/>
        <v>1</v>
      </c>
      <c r="F466" s="16">
        <f t="shared" si="72"/>
        <v>0</v>
      </c>
      <c r="G466" s="16">
        <f t="shared" si="3"/>
        <v>0</v>
      </c>
      <c r="H466" s="16">
        <f t="shared" si="4"/>
        <v>0</v>
      </c>
      <c r="I466" s="16"/>
      <c r="J466" s="16">
        <f t="shared" si="5"/>
        <v>0</v>
      </c>
      <c r="K466" s="16">
        <f t="shared" si="6"/>
        <v>0</v>
      </c>
      <c r="L466" s="16">
        <f t="shared" si="7"/>
        <v>0</v>
      </c>
      <c r="M466" s="16">
        <f t="shared" si="8"/>
        <v>0</v>
      </c>
      <c r="N466" s="16">
        <f t="shared" si="9"/>
        <v>0</v>
      </c>
      <c r="O466" s="43"/>
      <c r="AS466" s="21">
        <f t="shared" si="31"/>
        <v>0</v>
      </c>
      <c r="AT466" s="21">
        <f t="shared" si="32"/>
        <v>0</v>
      </c>
      <c r="CY466" s="43"/>
      <c r="CZ466" s="43"/>
      <c r="DA466" s="43"/>
      <c r="DB466" s="43"/>
      <c r="DW466" s="44"/>
    </row>
    <row r="467" ht="15.75" customHeight="1">
      <c r="B467" s="16">
        <f t="shared" si="1"/>
        <v>0</v>
      </c>
      <c r="C467" s="25"/>
      <c r="D467" s="25"/>
      <c r="E467" s="16">
        <f t="shared" si="2"/>
        <v>1</v>
      </c>
      <c r="F467" s="16">
        <f t="shared" si="72"/>
        <v>0</v>
      </c>
      <c r="G467" s="16">
        <f t="shared" si="3"/>
        <v>0</v>
      </c>
      <c r="H467" s="16">
        <f t="shared" si="4"/>
        <v>0</v>
      </c>
      <c r="I467" s="16"/>
      <c r="J467" s="16">
        <f t="shared" si="5"/>
        <v>0</v>
      </c>
      <c r="K467" s="16">
        <f t="shared" si="6"/>
        <v>0</v>
      </c>
      <c r="L467" s="16">
        <f t="shared" si="7"/>
        <v>0</v>
      </c>
      <c r="M467" s="16">
        <f t="shared" si="8"/>
        <v>0</v>
      </c>
      <c r="N467" s="16">
        <f t="shared" si="9"/>
        <v>0</v>
      </c>
      <c r="O467" s="43"/>
      <c r="AS467" s="21">
        <f t="shared" si="31"/>
        <v>0</v>
      </c>
      <c r="AT467" s="21">
        <f t="shared" si="32"/>
        <v>0</v>
      </c>
      <c r="CY467" s="43"/>
      <c r="CZ467" s="43"/>
      <c r="DA467" s="43"/>
      <c r="DB467" s="43"/>
      <c r="DW467" s="44"/>
    </row>
    <row r="468" ht="15.75" customHeight="1">
      <c r="B468" s="16">
        <f t="shared" si="1"/>
        <v>0</v>
      </c>
      <c r="C468" s="25"/>
      <c r="D468" s="25"/>
      <c r="E468" s="16">
        <f t="shared" si="2"/>
        <v>1</v>
      </c>
      <c r="F468" s="16">
        <f t="shared" si="72"/>
        <v>0</v>
      </c>
      <c r="G468" s="16">
        <f t="shared" si="3"/>
        <v>0</v>
      </c>
      <c r="H468" s="16">
        <f t="shared" si="4"/>
        <v>0</v>
      </c>
      <c r="I468" s="16"/>
      <c r="J468" s="16">
        <f t="shared" si="5"/>
        <v>0</v>
      </c>
      <c r="K468" s="16">
        <f t="shared" si="6"/>
        <v>0</v>
      </c>
      <c r="L468" s="16">
        <f t="shared" si="7"/>
        <v>0</v>
      </c>
      <c r="M468" s="16">
        <f t="shared" si="8"/>
        <v>0</v>
      </c>
      <c r="N468" s="16">
        <f t="shared" si="9"/>
        <v>0</v>
      </c>
      <c r="O468" s="43"/>
      <c r="AS468" s="21">
        <f t="shared" si="31"/>
        <v>0</v>
      </c>
      <c r="AT468" s="21">
        <f t="shared" si="32"/>
        <v>0</v>
      </c>
      <c r="CY468" s="43"/>
      <c r="CZ468" s="43"/>
      <c r="DA468" s="43"/>
      <c r="DB468" s="43"/>
      <c r="DW468" s="44"/>
    </row>
    <row r="469" ht="15.75" customHeight="1">
      <c r="B469" s="16">
        <f t="shared" si="1"/>
        <v>0</v>
      </c>
      <c r="C469" s="25"/>
      <c r="D469" s="25"/>
      <c r="E469" s="16">
        <f t="shared" si="2"/>
        <v>1</v>
      </c>
      <c r="F469" s="16">
        <f t="shared" si="72"/>
        <v>0</v>
      </c>
      <c r="G469" s="16">
        <f t="shared" si="3"/>
        <v>0</v>
      </c>
      <c r="H469" s="16">
        <f t="shared" si="4"/>
        <v>0</v>
      </c>
      <c r="I469" s="16"/>
      <c r="J469" s="16">
        <f t="shared" si="5"/>
        <v>0</v>
      </c>
      <c r="K469" s="16">
        <f t="shared" si="6"/>
        <v>0</v>
      </c>
      <c r="L469" s="16">
        <f t="shared" si="7"/>
        <v>0</v>
      </c>
      <c r="M469" s="16">
        <f t="shared" si="8"/>
        <v>0</v>
      </c>
      <c r="N469" s="16">
        <f t="shared" si="9"/>
        <v>0</v>
      </c>
      <c r="O469" s="43"/>
      <c r="AS469" s="21">
        <f t="shared" si="31"/>
        <v>0</v>
      </c>
      <c r="AT469" s="21">
        <f t="shared" si="32"/>
        <v>0</v>
      </c>
      <c r="CY469" s="43"/>
      <c r="CZ469" s="43"/>
      <c r="DA469" s="43"/>
      <c r="DB469" s="43"/>
      <c r="DW469" s="44"/>
    </row>
    <row r="470" ht="15.75" customHeight="1">
      <c r="B470" s="16">
        <f t="shared" si="1"/>
        <v>0</v>
      </c>
      <c r="C470" s="25"/>
      <c r="D470" s="25"/>
      <c r="E470" s="16">
        <f t="shared" si="2"/>
        <v>1</v>
      </c>
      <c r="F470" s="16">
        <f t="shared" si="72"/>
        <v>0</v>
      </c>
      <c r="G470" s="16">
        <f t="shared" si="3"/>
        <v>0</v>
      </c>
      <c r="H470" s="16">
        <f t="shared" si="4"/>
        <v>0</v>
      </c>
      <c r="I470" s="16"/>
      <c r="J470" s="16">
        <f t="shared" si="5"/>
        <v>0</v>
      </c>
      <c r="K470" s="16">
        <f t="shared" si="6"/>
        <v>0</v>
      </c>
      <c r="L470" s="16">
        <f t="shared" si="7"/>
        <v>0</v>
      </c>
      <c r="M470" s="16">
        <f t="shared" si="8"/>
        <v>0</v>
      </c>
      <c r="N470" s="16">
        <f t="shared" si="9"/>
        <v>0</v>
      </c>
      <c r="O470" s="43"/>
      <c r="AS470" s="21">
        <f t="shared" si="31"/>
        <v>0</v>
      </c>
      <c r="AT470" s="21">
        <f t="shared" si="32"/>
        <v>0</v>
      </c>
      <c r="CY470" s="43"/>
      <c r="CZ470" s="43"/>
      <c r="DA470" s="43"/>
      <c r="DB470" s="43"/>
      <c r="DW470" s="44"/>
    </row>
    <row r="471" ht="15.75" customHeight="1">
      <c r="B471" s="16">
        <f t="shared" si="1"/>
        <v>0</v>
      </c>
      <c r="C471" s="25"/>
      <c r="D471" s="25"/>
      <c r="E471" s="16">
        <f t="shared" si="2"/>
        <v>1</v>
      </c>
      <c r="F471" s="16">
        <f t="shared" si="72"/>
        <v>0</v>
      </c>
      <c r="G471" s="16">
        <f t="shared" si="3"/>
        <v>0</v>
      </c>
      <c r="H471" s="16">
        <f t="shared" si="4"/>
        <v>0</v>
      </c>
      <c r="I471" s="16"/>
      <c r="J471" s="16">
        <f t="shared" si="5"/>
        <v>0</v>
      </c>
      <c r="K471" s="16">
        <f t="shared" si="6"/>
        <v>0</v>
      </c>
      <c r="L471" s="16">
        <f t="shared" si="7"/>
        <v>0</v>
      </c>
      <c r="M471" s="16">
        <f t="shared" si="8"/>
        <v>0</v>
      </c>
      <c r="N471" s="16">
        <f t="shared" si="9"/>
        <v>0</v>
      </c>
      <c r="O471" s="43"/>
      <c r="AS471" s="21">
        <f t="shared" si="31"/>
        <v>0</v>
      </c>
      <c r="AT471" s="21">
        <f t="shared" si="32"/>
        <v>0</v>
      </c>
      <c r="CY471" s="43"/>
      <c r="CZ471" s="43"/>
      <c r="DA471" s="43"/>
      <c r="DB471" s="43"/>
      <c r="DW471" s="44"/>
    </row>
    <row r="472" ht="15.75" customHeight="1">
      <c r="B472" s="16">
        <f t="shared" si="1"/>
        <v>0</v>
      </c>
      <c r="C472" s="25"/>
      <c r="D472" s="25"/>
      <c r="E472" s="16">
        <f t="shared" si="2"/>
        <v>1</v>
      </c>
      <c r="F472" s="16">
        <f t="shared" si="72"/>
        <v>0</v>
      </c>
      <c r="G472" s="16">
        <f t="shared" si="3"/>
        <v>0</v>
      </c>
      <c r="H472" s="16">
        <f t="shared" si="4"/>
        <v>0</v>
      </c>
      <c r="I472" s="16"/>
      <c r="J472" s="16">
        <f t="shared" si="5"/>
        <v>0</v>
      </c>
      <c r="K472" s="16">
        <f t="shared" si="6"/>
        <v>0</v>
      </c>
      <c r="L472" s="16">
        <f t="shared" si="7"/>
        <v>0</v>
      </c>
      <c r="M472" s="16">
        <f t="shared" si="8"/>
        <v>0</v>
      </c>
      <c r="N472" s="16">
        <f t="shared" si="9"/>
        <v>0</v>
      </c>
      <c r="O472" s="43"/>
      <c r="AS472" s="21">
        <f t="shared" si="31"/>
        <v>0</v>
      </c>
      <c r="AT472" s="21">
        <f t="shared" si="32"/>
        <v>0</v>
      </c>
      <c r="CY472" s="43"/>
      <c r="CZ472" s="43"/>
      <c r="DA472" s="43"/>
      <c r="DB472" s="43"/>
      <c r="DW472" s="44"/>
    </row>
    <row r="473" ht="15.75" customHeight="1">
      <c r="B473" s="16">
        <f t="shared" si="1"/>
        <v>0</v>
      </c>
      <c r="C473" s="25"/>
      <c r="D473" s="25"/>
      <c r="E473" s="16">
        <f t="shared" si="2"/>
        <v>1</v>
      </c>
      <c r="F473" s="16">
        <f t="shared" si="72"/>
        <v>0</v>
      </c>
      <c r="G473" s="16">
        <f t="shared" si="3"/>
        <v>0</v>
      </c>
      <c r="H473" s="16">
        <f t="shared" si="4"/>
        <v>0</v>
      </c>
      <c r="I473" s="16"/>
      <c r="J473" s="16">
        <f t="shared" si="5"/>
        <v>0</v>
      </c>
      <c r="K473" s="16">
        <f t="shared" si="6"/>
        <v>0</v>
      </c>
      <c r="L473" s="16">
        <f t="shared" si="7"/>
        <v>0</v>
      </c>
      <c r="M473" s="16">
        <f t="shared" si="8"/>
        <v>0</v>
      </c>
      <c r="N473" s="16">
        <f t="shared" si="9"/>
        <v>0</v>
      </c>
      <c r="O473" s="43"/>
      <c r="AS473" s="21">
        <f t="shared" si="31"/>
        <v>0</v>
      </c>
      <c r="AT473" s="21">
        <f t="shared" si="32"/>
        <v>0</v>
      </c>
      <c r="CY473" s="43"/>
      <c r="CZ473" s="43"/>
      <c r="DA473" s="43"/>
      <c r="DB473" s="43"/>
      <c r="DW473" s="44"/>
    </row>
    <row r="474" ht="15.75" customHeight="1">
      <c r="B474" s="16">
        <f t="shared" si="1"/>
        <v>0</v>
      </c>
      <c r="C474" s="25"/>
      <c r="D474" s="25"/>
      <c r="E474" s="16">
        <f t="shared" si="2"/>
        <v>1</v>
      </c>
      <c r="F474" s="16">
        <f t="shared" si="72"/>
        <v>0</v>
      </c>
      <c r="G474" s="16">
        <f t="shared" si="3"/>
        <v>0</v>
      </c>
      <c r="H474" s="16">
        <f t="shared" si="4"/>
        <v>0</v>
      </c>
      <c r="I474" s="16"/>
      <c r="J474" s="16">
        <f t="shared" si="5"/>
        <v>0</v>
      </c>
      <c r="K474" s="16">
        <f t="shared" si="6"/>
        <v>0</v>
      </c>
      <c r="L474" s="16">
        <f t="shared" si="7"/>
        <v>0</v>
      </c>
      <c r="M474" s="16">
        <f t="shared" si="8"/>
        <v>0</v>
      </c>
      <c r="N474" s="16">
        <f t="shared" si="9"/>
        <v>0</v>
      </c>
      <c r="O474" s="43"/>
      <c r="AS474" s="21">
        <f t="shared" si="31"/>
        <v>0</v>
      </c>
      <c r="AT474" s="21">
        <f t="shared" si="32"/>
        <v>0</v>
      </c>
      <c r="CY474" s="43"/>
      <c r="CZ474" s="43"/>
      <c r="DA474" s="43"/>
      <c r="DB474" s="43"/>
      <c r="DW474" s="44"/>
    </row>
    <row r="475" ht="15.75" customHeight="1">
      <c r="B475" s="16">
        <f t="shared" si="1"/>
        <v>0</v>
      </c>
      <c r="C475" s="25"/>
      <c r="D475" s="25"/>
      <c r="E475" s="16">
        <f t="shared" si="2"/>
        <v>1</v>
      </c>
      <c r="F475" s="16">
        <f t="shared" si="72"/>
        <v>0</v>
      </c>
      <c r="G475" s="16">
        <f t="shared" si="3"/>
        <v>0</v>
      </c>
      <c r="H475" s="16">
        <f t="shared" si="4"/>
        <v>0</v>
      </c>
      <c r="I475" s="16"/>
      <c r="J475" s="16">
        <f t="shared" si="5"/>
        <v>0</v>
      </c>
      <c r="K475" s="16">
        <f t="shared" si="6"/>
        <v>0</v>
      </c>
      <c r="L475" s="16">
        <f t="shared" si="7"/>
        <v>0</v>
      </c>
      <c r="M475" s="16">
        <f t="shared" si="8"/>
        <v>0</v>
      </c>
      <c r="N475" s="16">
        <f t="shared" si="9"/>
        <v>0</v>
      </c>
      <c r="O475" s="43"/>
      <c r="AS475" s="21">
        <f t="shared" si="31"/>
        <v>0</v>
      </c>
      <c r="AT475" s="21">
        <f t="shared" si="32"/>
        <v>0</v>
      </c>
      <c r="CY475" s="43"/>
      <c r="CZ475" s="43"/>
      <c r="DA475" s="43"/>
      <c r="DB475" s="43"/>
      <c r="DW475" s="44"/>
    </row>
    <row r="476" ht="15.75" customHeight="1">
      <c r="B476" s="16">
        <f t="shared" si="1"/>
        <v>0</v>
      </c>
      <c r="C476" s="25"/>
      <c r="D476" s="25"/>
      <c r="E476" s="16">
        <f t="shared" si="2"/>
        <v>1</v>
      </c>
      <c r="F476" s="16">
        <f t="shared" si="72"/>
        <v>0</v>
      </c>
      <c r="G476" s="16">
        <f t="shared" si="3"/>
        <v>0</v>
      </c>
      <c r="H476" s="16">
        <f t="shared" si="4"/>
        <v>0</v>
      </c>
      <c r="I476" s="16"/>
      <c r="J476" s="16">
        <f t="shared" si="5"/>
        <v>0</v>
      </c>
      <c r="K476" s="16">
        <f t="shared" si="6"/>
        <v>0</v>
      </c>
      <c r="L476" s="16">
        <f t="shared" si="7"/>
        <v>0</v>
      </c>
      <c r="M476" s="16">
        <f t="shared" si="8"/>
        <v>0</v>
      </c>
      <c r="N476" s="16">
        <f t="shared" si="9"/>
        <v>0</v>
      </c>
      <c r="O476" s="43"/>
      <c r="AS476" s="21">
        <f t="shared" si="31"/>
        <v>0</v>
      </c>
      <c r="AT476" s="21">
        <f t="shared" si="32"/>
        <v>0</v>
      </c>
      <c r="CY476" s="43"/>
      <c r="CZ476" s="43"/>
      <c r="DA476" s="43"/>
      <c r="DB476" s="43"/>
      <c r="DW476" s="44"/>
    </row>
    <row r="477" ht="15.75" customHeight="1">
      <c r="B477" s="16">
        <f t="shared" si="1"/>
        <v>0</v>
      </c>
      <c r="C477" s="25"/>
      <c r="D477" s="25"/>
      <c r="E477" s="16">
        <f t="shared" si="2"/>
        <v>1</v>
      </c>
      <c r="F477" s="16">
        <f t="shared" si="72"/>
        <v>0</v>
      </c>
      <c r="G477" s="16">
        <f t="shared" si="3"/>
        <v>0</v>
      </c>
      <c r="H477" s="16">
        <f t="shared" si="4"/>
        <v>0</v>
      </c>
      <c r="I477" s="16"/>
      <c r="J477" s="16">
        <f t="shared" si="5"/>
        <v>0</v>
      </c>
      <c r="K477" s="16">
        <f t="shared" si="6"/>
        <v>0</v>
      </c>
      <c r="L477" s="16">
        <f t="shared" si="7"/>
        <v>0</v>
      </c>
      <c r="M477" s="16">
        <f t="shared" si="8"/>
        <v>0</v>
      </c>
      <c r="N477" s="16">
        <f t="shared" si="9"/>
        <v>0</v>
      </c>
      <c r="O477" s="43"/>
      <c r="AS477" s="21">
        <f t="shared" si="31"/>
        <v>0</v>
      </c>
      <c r="AT477" s="21">
        <f t="shared" si="32"/>
        <v>0</v>
      </c>
      <c r="CY477" s="43"/>
      <c r="CZ477" s="43"/>
      <c r="DA477" s="43"/>
      <c r="DB477" s="43"/>
      <c r="DW477" s="44"/>
    </row>
    <row r="478" ht="15.75" customHeight="1">
      <c r="B478" s="16">
        <f t="shared" si="1"/>
        <v>0</v>
      </c>
      <c r="C478" s="25"/>
      <c r="D478" s="25"/>
      <c r="E478" s="16">
        <f t="shared" si="2"/>
        <v>1</v>
      </c>
      <c r="F478" s="16">
        <f t="shared" si="72"/>
        <v>0</v>
      </c>
      <c r="G478" s="16">
        <f t="shared" si="3"/>
        <v>0</v>
      </c>
      <c r="H478" s="16">
        <f t="shared" si="4"/>
        <v>0</v>
      </c>
      <c r="I478" s="16"/>
      <c r="J478" s="16">
        <f t="shared" si="5"/>
        <v>0</v>
      </c>
      <c r="K478" s="16">
        <f t="shared" si="6"/>
        <v>0</v>
      </c>
      <c r="L478" s="16">
        <f t="shared" si="7"/>
        <v>0</v>
      </c>
      <c r="M478" s="16">
        <f t="shared" si="8"/>
        <v>0</v>
      </c>
      <c r="N478" s="16">
        <f t="shared" si="9"/>
        <v>0</v>
      </c>
      <c r="O478" s="43"/>
      <c r="AS478" s="21">
        <f t="shared" si="31"/>
        <v>0</v>
      </c>
      <c r="AT478" s="21">
        <f t="shared" si="32"/>
        <v>0</v>
      </c>
      <c r="CY478" s="43"/>
      <c r="CZ478" s="43"/>
      <c r="DA478" s="43"/>
      <c r="DB478" s="43"/>
      <c r="DW478" s="44"/>
    </row>
    <row r="479" ht="15.75" customHeight="1">
      <c r="B479" s="16">
        <f t="shared" si="1"/>
        <v>0</v>
      </c>
      <c r="C479" s="25"/>
      <c r="D479" s="25"/>
      <c r="E479" s="16">
        <f t="shared" si="2"/>
        <v>1</v>
      </c>
      <c r="F479" s="16">
        <f t="shared" si="72"/>
        <v>0</v>
      </c>
      <c r="G479" s="16">
        <f t="shared" si="3"/>
        <v>0</v>
      </c>
      <c r="H479" s="16">
        <f t="shared" si="4"/>
        <v>0</v>
      </c>
      <c r="I479" s="16"/>
      <c r="J479" s="16">
        <f t="shared" si="5"/>
        <v>0</v>
      </c>
      <c r="K479" s="16">
        <f t="shared" si="6"/>
        <v>0</v>
      </c>
      <c r="L479" s="16">
        <f t="shared" si="7"/>
        <v>0</v>
      </c>
      <c r="M479" s="16">
        <f t="shared" si="8"/>
        <v>0</v>
      </c>
      <c r="N479" s="16">
        <f t="shared" si="9"/>
        <v>0</v>
      </c>
      <c r="O479" s="43"/>
      <c r="AS479" s="21">
        <f t="shared" si="31"/>
        <v>0</v>
      </c>
      <c r="AT479" s="21">
        <f t="shared" si="32"/>
        <v>0</v>
      </c>
      <c r="CY479" s="43"/>
      <c r="CZ479" s="43"/>
      <c r="DA479" s="43"/>
      <c r="DB479" s="43"/>
      <c r="DW479" s="44"/>
    </row>
    <row r="480" ht="15.75" customHeight="1">
      <c r="B480" s="16">
        <f t="shared" si="1"/>
        <v>0</v>
      </c>
      <c r="C480" s="25"/>
      <c r="D480" s="25"/>
      <c r="E480" s="16">
        <f t="shared" si="2"/>
        <v>1</v>
      </c>
      <c r="F480" s="16">
        <f t="shared" si="72"/>
        <v>0</v>
      </c>
      <c r="G480" s="16">
        <f t="shared" si="3"/>
        <v>0</v>
      </c>
      <c r="H480" s="16">
        <f t="shared" si="4"/>
        <v>0</v>
      </c>
      <c r="I480" s="16"/>
      <c r="J480" s="16">
        <f t="shared" si="5"/>
        <v>0</v>
      </c>
      <c r="K480" s="16">
        <f t="shared" si="6"/>
        <v>0</v>
      </c>
      <c r="L480" s="16">
        <f t="shared" si="7"/>
        <v>0</v>
      </c>
      <c r="M480" s="16">
        <f t="shared" si="8"/>
        <v>0</v>
      </c>
      <c r="N480" s="16">
        <f t="shared" si="9"/>
        <v>0</v>
      </c>
      <c r="O480" s="43"/>
      <c r="AS480" s="21">
        <f t="shared" si="31"/>
        <v>0</v>
      </c>
      <c r="AT480" s="21">
        <f t="shared" si="32"/>
        <v>0</v>
      </c>
      <c r="CY480" s="43"/>
      <c r="CZ480" s="43"/>
      <c r="DA480" s="43"/>
      <c r="DB480" s="43"/>
      <c r="DW480" s="44"/>
    </row>
    <row r="481" ht="15.75" customHeight="1">
      <c r="B481" s="16">
        <f t="shared" si="1"/>
        <v>0</v>
      </c>
      <c r="C481" s="25"/>
      <c r="D481" s="25"/>
      <c r="E481" s="16">
        <f t="shared" si="2"/>
        <v>1</v>
      </c>
      <c r="F481" s="16">
        <f t="shared" si="72"/>
        <v>0</v>
      </c>
      <c r="G481" s="16">
        <f t="shared" si="3"/>
        <v>0</v>
      </c>
      <c r="H481" s="16">
        <f t="shared" si="4"/>
        <v>0</v>
      </c>
      <c r="I481" s="16"/>
      <c r="J481" s="16">
        <f t="shared" si="5"/>
        <v>0</v>
      </c>
      <c r="K481" s="16">
        <f t="shared" si="6"/>
        <v>0</v>
      </c>
      <c r="L481" s="16">
        <f t="shared" si="7"/>
        <v>0</v>
      </c>
      <c r="M481" s="16">
        <f t="shared" si="8"/>
        <v>0</v>
      </c>
      <c r="N481" s="16">
        <f t="shared" si="9"/>
        <v>0</v>
      </c>
      <c r="O481" s="43"/>
      <c r="AS481" s="21">
        <f t="shared" si="31"/>
        <v>0</v>
      </c>
      <c r="AT481" s="21">
        <f t="shared" si="32"/>
        <v>0</v>
      </c>
      <c r="CY481" s="43"/>
      <c r="CZ481" s="43"/>
      <c r="DA481" s="43"/>
      <c r="DB481" s="43"/>
      <c r="DW481" s="44"/>
    </row>
    <row r="482" ht="15.75" customHeight="1">
      <c r="B482" s="16">
        <f t="shared" si="1"/>
        <v>0</v>
      </c>
      <c r="C482" s="25"/>
      <c r="D482" s="25"/>
      <c r="E482" s="16">
        <f t="shared" si="2"/>
        <v>1</v>
      </c>
      <c r="F482" s="16">
        <f t="shared" si="72"/>
        <v>0</v>
      </c>
      <c r="G482" s="16">
        <f t="shared" si="3"/>
        <v>0</v>
      </c>
      <c r="H482" s="16">
        <f t="shared" si="4"/>
        <v>0</v>
      </c>
      <c r="I482" s="16"/>
      <c r="J482" s="16">
        <f t="shared" si="5"/>
        <v>0</v>
      </c>
      <c r="K482" s="16">
        <f t="shared" si="6"/>
        <v>0</v>
      </c>
      <c r="L482" s="16">
        <f t="shared" si="7"/>
        <v>0</v>
      </c>
      <c r="M482" s="16">
        <f t="shared" si="8"/>
        <v>0</v>
      </c>
      <c r="N482" s="16">
        <f t="shared" si="9"/>
        <v>0</v>
      </c>
      <c r="O482" s="43"/>
      <c r="AS482" s="21">
        <f t="shared" si="31"/>
        <v>0</v>
      </c>
      <c r="AT482" s="21">
        <f t="shared" si="32"/>
        <v>0</v>
      </c>
      <c r="CY482" s="43"/>
      <c r="CZ482" s="43"/>
      <c r="DA482" s="43"/>
      <c r="DB482" s="43"/>
      <c r="DW482" s="44"/>
    </row>
    <row r="483" ht="15.75" customHeight="1">
      <c r="B483" s="16">
        <f t="shared" si="1"/>
        <v>0</v>
      </c>
      <c r="C483" s="25"/>
      <c r="D483" s="25"/>
      <c r="E483" s="16">
        <f t="shared" si="2"/>
        <v>1</v>
      </c>
      <c r="F483" s="16">
        <f t="shared" si="72"/>
        <v>0</v>
      </c>
      <c r="G483" s="16">
        <f t="shared" si="3"/>
        <v>0</v>
      </c>
      <c r="H483" s="16">
        <f t="shared" si="4"/>
        <v>0</v>
      </c>
      <c r="I483" s="16"/>
      <c r="J483" s="16">
        <f t="shared" si="5"/>
        <v>0</v>
      </c>
      <c r="K483" s="16">
        <f t="shared" si="6"/>
        <v>0</v>
      </c>
      <c r="L483" s="16">
        <f t="shared" si="7"/>
        <v>0</v>
      </c>
      <c r="M483" s="16">
        <f t="shared" si="8"/>
        <v>0</v>
      </c>
      <c r="N483" s="16">
        <f t="shared" si="9"/>
        <v>0</v>
      </c>
      <c r="O483" s="43"/>
      <c r="AS483" s="21">
        <f t="shared" si="31"/>
        <v>0</v>
      </c>
      <c r="AT483" s="21">
        <f t="shared" si="32"/>
        <v>0</v>
      </c>
      <c r="CY483" s="43"/>
      <c r="CZ483" s="43"/>
      <c r="DA483" s="43"/>
      <c r="DB483" s="43"/>
      <c r="DW483" s="44"/>
    </row>
    <row r="484" ht="15.75" customHeight="1">
      <c r="B484" s="16">
        <f t="shared" si="1"/>
        <v>0</v>
      </c>
      <c r="C484" s="25"/>
      <c r="D484" s="25"/>
      <c r="E484" s="16">
        <f t="shared" si="2"/>
        <v>1</v>
      </c>
      <c r="F484" s="16">
        <f t="shared" si="72"/>
        <v>0</v>
      </c>
      <c r="G484" s="16">
        <f t="shared" si="3"/>
        <v>0</v>
      </c>
      <c r="H484" s="16">
        <f t="shared" si="4"/>
        <v>0</v>
      </c>
      <c r="I484" s="16"/>
      <c r="J484" s="16">
        <f t="shared" si="5"/>
        <v>0</v>
      </c>
      <c r="K484" s="16">
        <f t="shared" si="6"/>
        <v>0</v>
      </c>
      <c r="L484" s="16">
        <f t="shared" si="7"/>
        <v>0</v>
      </c>
      <c r="M484" s="16">
        <f t="shared" si="8"/>
        <v>0</v>
      </c>
      <c r="N484" s="16">
        <f t="shared" si="9"/>
        <v>0</v>
      </c>
      <c r="O484" s="43"/>
      <c r="AS484" s="21">
        <f t="shared" si="31"/>
        <v>0</v>
      </c>
      <c r="AT484" s="21">
        <f t="shared" si="32"/>
        <v>0</v>
      </c>
      <c r="CY484" s="43"/>
      <c r="CZ484" s="43"/>
      <c r="DA484" s="43"/>
      <c r="DB484" s="43"/>
      <c r="DW484" s="44"/>
    </row>
    <row r="485" ht="15.75" customHeight="1">
      <c r="B485" s="16">
        <f t="shared" si="1"/>
        <v>0</v>
      </c>
      <c r="C485" s="25"/>
      <c r="D485" s="25"/>
      <c r="E485" s="16">
        <f t="shared" si="2"/>
        <v>1</v>
      </c>
      <c r="F485" s="16">
        <f t="shared" si="72"/>
        <v>0</v>
      </c>
      <c r="G485" s="16">
        <f t="shared" si="3"/>
        <v>0</v>
      </c>
      <c r="H485" s="16">
        <f t="shared" si="4"/>
        <v>0</v>
      </c>
      <c r="I485" s="16"/>
      <c r="J485" s="16">
        <f t="shared" si="5"/>
        <v>0</v>
      </c>
      <c r="K485" s="16">
        <f t="shared" si="6"/>
        <v>0</v>
      </c>
      <c r="L485" s="16">
        <f t="shared" si="7"/>
        <v>0</v>
      </c>
      <c r="M485" s="16">
        <f t="shared" si="8"/>
        <v>0</v>
      </c>
      <c r="N485" s="16">
        <f t="shared" si="9"/>
        <v>0</v>
      </c>
      <c r="O485" s="43"/>
      <c r="AS485" s="21">
        <f t="shared" si="31"/>
        <v>0</v>
      </c>
      <c r="AT485" s="21">
        <f t="shared" si="32"/>
        <v>0</v>
      </c>
      <c r="CY485" s="43"/>
      <c r="CZ485" s="43"/>
      <c r="DA485" s="43"/>
      <c r="DB485" s="43"/>
      <c r="DW485" s="44"/>
    </row>
    <row r="486" ht="15.75" customHeight="1">
      <c r="B486" s="16">
        <f t="shared" si="1"/>
        <v>0</v>
      </c>
      <c r="C486" s="25"/>
      <c r="D486" s="25"/>
      <c r="E486" s="16">
        <f t="shared" si="2"/>
        <v>1</v>
      </c>
      <c r="F486" s="16">
        <f t="shared" si="72"/>
        <v>0</v>
      </c>
      <c r="G486" s="16">
        <f t="shared" si="3"/>
        <v>0</v>
      </c>
      <c r="H486" s="16">
        <f t="shared" si="4"/>
        <v>0</v>
      </c>
      <c r="I486" s="16"/>
      <c r="J486" s="16">
        <f t="shared" si="5"/>
        <v>0</v>
      </c>
      <c r="K486" s="16">
        <f t="shared" si="6"/>
        <v>0</v>
      </c>
      <c r="L486" s="16">
        <f t="shared" si="7"/>
        <v>0</v>
      </c>
      <c r="M486" s="16">
        <f t="shared" si="8"/>
        <v>0</v>
      </c>
      <c r="N486" s="16">
        <f t="shared" si="9"/>
        <v>0</v>
      </c>
      <c r="O486" s="43"/>
      <c r="AS486" s="21">
        <f t="shared" si="31"/>
        <v>0</v>
      </c>
      <c r="AT486" s="21">
        <f t="shared" si="32"/>
        <v>0</v>
      </c>
      <c r="CY486" s="43"/>
      <c r="CZ486" s="43"/>
      <c r="DA486" s="43"/>
      <c r="DB486" s="43"/>
      <c r="DW486" s="44"/>
    </row>
    <row r="487" ht="15.75" customHeight="1">
      <c r="B487" s="16">
        <f t="shared" si="1"/>
        <v>0</v>
      </c>
      <c r="C487" s="25"/>
      <c r="D487" s="25"/>
      <c r="E487" s="16">
        <f t="shared" si="2"/>
        <v>1</v>
      </c>
      <c r="F487" s="16">
        <f t="shared" si="72"/>
        <v>0</v>
      </c>
      <c r="G487" s="16">
        <f t="shared" si="3"/>
        <v>0</v>
      </c>
      <c r="H487" s="16">
        <f t="shared" si="4"/>
        <v>0</v>
      </c>
      <c r="I487" s="16"/>
      <c r="J487" s="16">
        <f t="shared" si="5"/>
        <v>0</v>
      </c>
      <c r="K487" s="16">
        <f t="shared" si="6"/>
        <v>0</v>
      </c>
      <c r="L487" s="16">
        <f t="shared" si="7"/>
        <v>0</v>
      </c>
      <c r="M487" s="16">
        <f t="shared" si="8"/>
        <v>0</v>
      </c>
      <c r="N487" s="16">
        <f t="shared" si="9"/>
        <v>0</v>
      </c>
      <c r="O487" s="43"/>
      <c r="AS487" s="21">
        <f t="shared" si="31"/>
        <v>0</v>
      </c>
      <c r="AT487" s="21">
        <f t="shared" si="32"/>
        <v>0</v>
      </c>
      <c r="CY487" s="43"/>
      <c r="CZ487" s="43"/>
      <c r="DA487" s="43"/>
      <c r="DB487" s="43"/>
      <c r="DW487" s="44"/>
    </row>
    <row r="488" ht="15.75" customHeight="1">
      <c r="B488" s="16">
        <f t="shared" si="1"/>
        <v>0</v>
      </c>
      <c r="C488" s="25"/>
      <c r="D488" s="25"/>
      <c r="E488" s="16">
        <f t="shared" si="2"/>
        <v>1</v>
      </c>
      <c r="F488" s="16">
        <f t="shared" si="72"/>
        <v>0</v>
      </c>
      <c r="G488" s="16">
        <f t="shared" si="3"/>
        <v>0</v>
      </c>
      <c r="H488" s="16">
        <f t="shared" si="4"/>
        <v>0</v>
      </c>
      <c r="I488" s="16"/>
      <c r="J488" s="16">
        <f t="shared" si="5"/>
        <v>0</v>
      </c>
      <c r="K488" s="16">
        <f t="shared" si="6"/>
        <v>0</v>
      </c>
      <c r="L488" s="16">
        <f t="shared" si="7"/>
        <v>0</v>
      </c>
      <c r="M488" s="16">
        <f t="shared" si="8"/>
        <v>0</v>
      </c>
      <c r="N488" s="16">
        <f t="shared" si="9"/>
        <v>0</v>
      </c>
      <c r="O488" s="43"/>
      <c r="AS488" s="21">
        <f t="shared" si="31"/>
        <v>0</v>
      </c>
      <c r="AT488" s="21">
        <f t="shared" si="32"/>
        <v>0</v>
      </c>
      <c r="CY488" s="43"/>
      <c r="CZ488" s="43"/>
      <c r="DA488" s="43"/>
      <c r="DB488" s="43"/>
      <c r="DW488" s="44"/>
    </row>
    <row r="489" ht="15.75" customHeight="1">
      <c r="B489" s="16">
        <f t="shared" si="1"/>
        <v>0</v>
      </c>
      <c r="C489" s="25"/>
      <c r="D489" s="25"/>
      <c r="E489" s="16">
        <f t="shared" si="2"/>
        <v>1</v>
      </c>
      <c r="F489" s="16">
        <f t="shared" si="72"/>
        <v>0</v>
      </c>
      <c r="G489" s="16">
        <f t="shared" si="3"/>
        <v>0</v>
      </c>
      <c r="H489" s="16">
        <f t="shared" si="4"/>
        <v>0</v>
      </c>
      <c r="I489" s="16"/>
      <c r="J489" s="16">
        <f t="shared" si="5"/>
        <v>0</v>
      </c>
      <c r="K489" s="16">
        <f t="shared" si="6"/>
        <v>0</v>
      </c>
      <c r="L489" s="16">
        <f t="shared" si="7"/>
        <v>0</v>
      </c>
      <c r="M489" s="16">
        <f t="shared" si="8"/>
        <v>0</v>
      </c>
      <c r="N489" s="16">
        <f t="shared" si="9"/>
        <v>0</v>
      </c>
      <c r="O489" s="43"/>
      <c r="AS489" s="21">
        <f t="shared" si="31"/>
        <v>0</v>
      </c>
      <c r="AT489" s="21">
        <f t="shared" si="32"/>
        <v>0</v>
      </c>
      <c r="CY489" s="43"/>
      <c r="CZ489" s="43"/>
      <c r="DA489" s="43"/>
      <c r="DB489" s="43"/>
      <c r="DW489" s="44"/>
    </row>
    <row r="490" ht="15.75" customHeight="1">
      <c r="B490" s="16">
        <f t="shared" si="1"/>
        <v>0</v>
      </c>
      <c r="C490" s="25"/>
      <c r="D490" s="25"/>
      <c r="E490" s="16">
        <f t="shared" si="2"/>
        <v>1</v>
      </c>
      <c r="F490" s="16">
        <f t="shared" si="72"/>
        <v>0</v>
      </c>
      <c r="G490" s="16">
        <f t="shared" si="3"/>
        <v>0</v>
      </c>
      <c r="H490" s="16">
        <f t="shared" si="4"/>
        <v>0</v>
      </c>
      <c r="I490" s="16"/>
      <c r="J490" s="16">
        <f t="shared" si="5"/>
        <v>0</v>
      </c>
      <c r="K490" s="16">
        <f t="shared" si="6"/>
        <v>0</v>
      </c>
      <c r="L490" s="16">
        <f t="shared" si="7"/>
        <v>0</v>
      </c>
      <c r="M490" s="16">
        <f t="shared" si="8"/>
        <v>0</v>
      </c>
      <c r="N490" s="16">
        <f t="shared" si="9"/>
        <v>0</v>
      </c>
      <c r="O490" s="43"/>
      <c r="AS490" s="21">
        <f t="shared" si="31"/>
        <v>0</v>
      </c>
      <c r="AT490" s="21">
        <f t="shared" si="32"/>
        <v>0</v>
      </c>
      <c r="CY490" s="43"/>
      <c r="CZ490" s="43"/>
      <c r="DA490" s="43"/>
      <c r="DB490" s="43"/>
      <c r="DW490" s="44"/>
    </row>
    <row r="491" ht="15.75" customHeight="1">
      <c r="B491" s="16">
        <f t="shared" si="1"/>
        <v>0</v>
      </c>
      <c r="C491" s="25"/>
      <c r="D491" s="25"/>
      <c r="E491" s="16">
        <f t="shared" si="2"/>
        <v>1</v>
      </c>
      <c r="F491" s="16">
        <f t="shared" si="72"/>
        <v>0</v>
      </c>
      <c r="G491" s="16">
        <f t="shared" si="3"/>
        <v>0</v>
      </c>
      <c r="H491" s="16">
        <f t="shared" si="4"/>
        <v>0</v>
      </c>
      <c r="I491" s="16"/>
      <c r="J491" s="16">
        <f t="shared" si="5"/>
        <v>0</v>
      </c>
      <c r="K491" s="16">
        <f t="shared" si="6"/>
        <v>0</v>
      </c>
      <c r="L491" s="16">
        <f t="shared" si="7"/>
        <v>0</v>
      </c>
      <c r="M491" s="16">
        <f t="shared" si="8"/>
        <v>0</v>
      </c>
      <c r="N491" s="16">
        <f t="shared" si="9"/>
        <v>0</v>
      </c>
      <c r="O491" s="43"/>
      <c r="AS491" s="21">
        <f t="shared" si="31"/>
        <v>0</v>
      </c>
      <c r="AT491" s="21">
        <f t="shared" si="32"/>
        <v>0</v>
      </c>
      <c r="CY491" s="43"/>
      <c r="CZ491" s="43"/>
      <c r="DA491" s="43"/>
      <c r="DB491" s="43"/>
      <c r="DW491" s="44"/>
    </row>
    <row r="492" ht="15.75" customHeight="1">
      <c r="B492" s="16">
        <f t="shared" si="1"/>
        <v>0</v>
      </c>
      <c r="C492" s="25"/>
      <c r="D492" s="25"/>
      <c r="E492" s="16">
        <f t="shared" si="2"/>
        <v>1</v>
      </c>
      <c r="F492" s="16">
        <f t="shared" si="72"/>
        <v>0</v>
      </c>
      <c r="G492" s="16">
        <f t="shared" si="3"/>
        <v>0</v>
      </c>
      <c r="H492" s="16">
        <f t="shared" si="4"/>
        <v>0</v>
      </c>
      <c r="I492" s="16"/>
      <c r="J492" s="16">
        <f t="shared" si="5"/>
        <v>0</v>
      </c>
      <c r="K492" s="16">
        <f t="shared" si="6"/>
        <v>0</v>
      </c>
      <c r="L492" s="16">
        <f t="shared" si="7"/>
        <v>0</v>
      </c>
      <c r="M492" s="16">
        <f t="shared" si="8"/>
        <v>0</v>
      </c>
      <c r="N492" s="16">
        <f t="shared" si="9"/>
        <v>0</v>
      </c>
      <c r="O492" s="43"/>
      <c r="AS492" s="21">
        <f t="shared" si="31"/>
        <v>0</v>
      </c>
      <c r="AT492" s="21">
        <f t="shared" si="32"/>
        <v>0</v>
      </c>
      <c r="CY492" s="43"/>
      <c r="CZ492" s="43"/>
      <c r="DA492" s="43"/>
      <c r="DB492" s="43"/>
      <c r="DW492" s="44"/>
    </row>
    <row r="493" ht="15.75" customHeight="1">
      <c r="B493" s="16">
        <f t="shared" si="1"/>
        <v>0</v>
      </c>
      <c r="C493" s="25"/>
      <c r="D493" s="25"/>
      <c r="E493" s="16">
        <f t="shared" si="2"/>
        <v>1</v>
      </c>
      <c r="F493" s="16">
        <f t="shared" si="72"/>
        <v>0</v>
      </c>
      <c r="G493" s="16">
        <f t="shared" si="3"/>
        <v>0</v>
      </c>
      <c r="H493" s="16">
        <f t="shared" si="4"/>
        <v>0</v>
      </c>
      <c r="I493" s="16"/>
      <c r="J493" s="16">
        <f t="shared" si="5"/>
        <v>0</v>
      </c>
      <c r="K493" s="16">
        <f t="shared" si="6"/>
        <v>0</v>
      </c>
      <c r="L493" s="16">
        <f t="shared" si="7"/>
        <v>0</v>
      </c>
      <c r="M493" s="16">
        <f t="shared" si="8"/>
        <v>0</v>
      </c>
      <c r="N493" s="16">
        <f t="shared" si="9"/>
        <v>0</v>
      </c>
      <c r="O493" s="43"/>
      <c r="AS493" s="21">
        <f t="shared" si="31"/>
        <v>0</v>
      </c>
      <c r="AT493" s="21">
        <f t="shared" si="32"/>
        <v>0</v>
      </c>
      <c r="CY493" s="43"/>
      <c r="CZ493" s="43"/>
      <c r="DA493" s="43"/>
      <c r="DB493" s="43"/>
      <c r="DW493" s="44"/>
    </row>
    <row r="494" ht="15.75" customHeight="1">
      <c r="B494" s="16">
        <f t="shared" si="1"/>
        <v>0</v>
      </c>
      <c r="C494" s="25"/>
      <c r="D494" s="25"/>
      <c r="E494" s="16">
        <f t="shared" si="2"/>
        <v>1</v>
      </c>
      <c r="F494" s="16">
        <f t="shared" si="72"/>
        <v>0</v>
      </c>
      <c r="G494" s="16">
        <f t="shared" si="3"/>
        <v>0</v>
      </c>
      <c r="H494" s="16">
        <f t="shared" si="4"/>
        <v>0</v>
      </c>
      <c r="I494" s="16"/>
      <c r="J494" s="16">
        <f t="shared" si="5"/>
        <v>0</v>
      </c>
      <c r="K494" s="16">
        <f t="shared" si="6"/>
        <v>0</v>
      </c>
      <c r="L494" s="16">
        <f t="shared" si="7"/>
        <v>0</v>
      </c>
      <c r="M494" s="16">
        <f t="shared" si="8"/>
        <v>0</v>
      </c>
      <c r="N494" s="16">
        <f t="shared" si="9"/>
        <v>0</v>
      </c>
      <c r="O494" s="43"/>
      <c r="AS494" s="21">
        <f t="shared" si="31"/>
        <v>0</v>
      </c>
      <c r="AT494" s="21">
        <f t="shared" si="32"/>
        <v>0</v>
      </c>
      <c r="CY494" s="43"/>
      <c r="CZ494" s="43"/>
      <c r="DA494" s="43"/>
      <c r="DB494" s="43"/>
      <c r="DW494" s="44"/>
    </row>
    <row r="495" ht="15.75" customHeight="1">
      <c r="B495" s="16">
        <f t="shared" si="1"/>
        <v>0</v>
      </c>
      <c r="C495" s="25"/>
      <c r="D495" s="25"/>
      <c r="E495" s="16">
        <f t="shared" si="2"/>
        <v>1</v>
      </c>
      <c r="F495" s="16">
        <f t="shared" si="72"/>
        <v>0</v>
      </c>
      <c r="G495" s="16">
        <f t="shared" si="3"/>
        <v>0</v>
      </c>
      <c r="H495" s="16">
        <f t="shared" si="4"/>
        <v>0</v>
      </c>
      <c r="I495" s="16"/>
      <c r="J495" s="16">
        <f t="shared" si="5"/>
        <v>0</v>
      </c>
      <c r="K495" s="16">
        <f t="shared" si="6"/>
        <v>0</v>
      </c>
      <c r="L495" s="16">
        <f t="shared" si="7"/>
        <v>0</v>
      </c>
      <c r="M495" s="16">
        <f t="shared" si="8"/>
        <v>0</v>
      </c>
      <c r="N495" s="16">
        <f t="shared" si="9"/>
        <v>0</v>
      </c>
      <c r="O495" s="43"/>
      <c r="AS495" s="21">
        <f t="shared" si="31"/>
        <v>0</v>
      </c>
      <c r="AT495" s="21">
        <f t="shared" si="32"/>
        <v>0</v>
      </c>
      <c r="CY495" s="43"/>
      <c r="CZ495" s="43"/>
      <c r="DA495" s="43"/>
      <c r="DB495" s="43"/>
      <c r="DW495" s="44"/>
    </row>
    <row r="496" ht="15.75" customHeight="1">
      <c r="B496" s="16">
        <f t="shared" si="1"/>
        <v>0</v>
      </c>
      <c r="C496" s="25"/>
      <c r="D496" s="25"/>
      <c r="E496" s="16">
        <f t="shared" si="2"/>
        <v>1</v>
      </c>
      <c r="F496" s="16">
        <f t="shared" si="72"/>
        <v>0</v>
      </c>
      <c r="G496" s="16">
        <f t="shared" si="3"/>
        <v>0</v>
      </c>
      <c r="H496" s="16">
        <f t="shared" si="4"/>
        <v>0</v>
      </c>
      <c r="I496" s="16"/>
      <c r="J496" s="16">
        <f t="shared" si="5"/>
        <v>0</v>
      </c>
      <c r="K496" s="16">
        <f t="shared" si="6"/>
        <v>0</v>
      </c>
      <c r="L496" s="16">
        <f t="shared" si="7"/>
        <v>0</v>
      </c>
      <c r="M496" s="16">
        <f t="shared" si="8"/>
        <v>0</v>
      </c>
      <c r="N496" s="16">
        <f t="shared" si="9"/>
        <v>0</v>
      </c>
      <c r="O496" s="43"/>
      <c r="AS496" s="21">
        <f t="shared" si="31"/>
        <v>0</v>
      </c>
      <c r="AT496" s="21">
        <f t="shared" si="32"/>
        <v>0</v>
      </c>
      <c r="CY496" s="43"/>
      <c r="CZ496" s="43"/>
      <c r="DA496" s="43"/>
      <c r="DB496" s="43"/>
      <c r="DW496" s="44"/>
    </row>
    <row r="497" ht="15.75" customHeight="1">
      <c r="B497" s="16">
        <f t="shared" si="1"/>
        <v>0</v>
      </c>
      <c r="C497" s="25"/>
      <c r="D497" s="25"/>
      <c r="E497" s="16">
        <f t="shared" si="2"/>
        <v>1</v>
      </c>
      <c r="F497" s="16">
        <f t="shared" si="72"/>
        <v>0</v>
      </c>
      <c r="G497" s="16">
        <f t="shared" si="3"/>
        <v>0</v>
      </c>
      <c r="H497" s="16">
        <f t="shared" si="4"/>
        <v>0</v>
      </c>
      <c r="I497" s="16"/>
      <c r="J497" s="16">
        <f t="shared" si="5"/>
        <v>0</v>
      </c>
      <c r="K497" s="16">
        <f t="shared" si="6"/>
        <v>0</v>
      </c>
      <c r="L497" s="16">
        <f t="shared" si="7"/>
        <v>0</v>
      </c>
      <c r="M497" s="16">
        <f t="shared" si="8"/>
        <v>0</v>
      </c>
      <c r="N497" s="16">
        <f t="shared" si="9"/>
        <v>0</v>
      </c>
      <c r="O497" s="43"/>
      <c r="AS497" s="21">
        <f t="shared" si="31"/>
        <v>0</v>
      </c>
      <c r="AT497" s="21">
        <f t="shared" si="32"/>
        <v>0</v>
      </c>
      <c r="CY497" s="43"/>
      <c r="CZ497" s="43"/>
      <c r="DA497" s="43"/>
      <c r="DB497" s="43"/>
      <c r="DW497" s="44"/>
    </row>
    <row r="498" ht="15.75" customHeight="1">
      <c r="B498" s="16">
        <f t="shared" si="1"/>
        <v>0</v>
      </c>
      <c r="C498" s="25"/>
      <c r="D498" s="25"/>
      <c r="E498" s="16">
        <f t="shared" si="2"/>
        <v>1</v>
      </c>
      <c r="F498" s="16">
        <f t="shared" si="72"/>
        <v>0</v>
      </c>
      <c r="G498" s="16">
        <f t="shared" si="3"/>
        <v>0</v>
      </c>
      <c r="H498" s="16">
        <f t="shared" si="4"/>
        <v>0</v>
      </c>
      <c r="I498" s="16"/>
      <c r="J498" s="16">
        <f t="shared" si="5"/>
        <v>0</v>
      </c>
      <c r="K498" s="16">
        <f t="shared" si="6"/>
        <v>0</v>
      </c>
      <c r="L498" s="16">
        <f t="shared" si="7"/>
        <v>0</v>
      </c>
      <c r="M498" s="16">
        <f t="shared" si="8"/>
        <v>0</v>
      </c>
      <c r="N498" s="16">
        <f t="shared" si="9"/>
        <v>0</v>
      </c>
      <c r="O498" s="43"/>
      <c r="AS498" s="21">
        <f t="shared" si="31"/>
        <v>0</v>
      </c>
      <c r="AT498" s="21">
        <f t="shared" si="32"/>
        <v>0</v>
      </c>
      <c r="CY498" s="43"/>
      <c r="CZ498" s="43"/>
      <c r="DA498" s="43"/>
      <c r="DB498" s="43"/>
      <c r="DW498" s="44"/>
    </row>
    <row r="499" ht="15.75" customHeight="1">
      <c r="B499" s="16">
        <f t="shared" si="1"/>
        <v>0</v>
      </c>
      <c r="C499" s="25"/>
      <c r="D499" s="25"/>
      <c r="E499" s="16">
        <f t="shared" si="2"/>
        <v>1</v>
      </c>
      <c r="F499" s="16">
        <f t="shared" si="72"/>
        <v>0</v>
      </c>
      <c r="G499" s="16">
        <f t="shared" si="3"/>
        <v>0</v>
      </c>
      <c r="H499" s="16">
        <f t="shared" si="4"/>
        <v>0</v>
      </c>
      <c r="I499" s="16"/>
      <c r="J499" s="16">
        <f t="shared" si="5"/>
        <v>0</v>
      </c>
      <c r="K499" s="16">
        <f t="shared" si="6"/>
        <v>0</v>
      </c>
      <c r="L499" s="16">
        <f t="shared" si="7"/>
        <v>0</v>
      </c>
      <c r="M499" s="16">
        <f t="shared" si="8"/>
        <v>0</v>
      </c>
      <c r="N499" s="16">
        <f t="shared" si="9"/>
        <v>0</v>
      </c>
      <c r="O499" s="43"/>
      <c r="AS499" s="21">
        <f t="shared" si="31"/>
        <v>0</v>
      </c>
      <c r="AT499" s="21">
        <f t="shared" si="32"/>
        <v>0</v>
      </c>
      <c r="CY499" s="43"/>
      <c r="CZ499" s="43"/>
      <c r="DA499" s="43"/>
      <c r="DB499" s="43"/>
      <c r="DW499" s="44"/>
    </row>
    <row r="500" ht="15.75" customHeight="1">
      <c r="B500" s="16">
        <f t="shared" si="1"/>
        <v>0</v>
      </c>
      <c r="C500" s="25"/>
      <c r="D500" s="25"/>
      <c r="E500" s="16">
        <f t="shared" si="2"/>
        <v>1</v>
      </c>
      <c r="F500" s="16">
        <f t="shared" si="72"/>
        <v>0</v>
      </c>
      <c r="G500" s="16">
        <f t="shared" si="3"/>
        <v>0</v>
      </c>
      <c r="H500" s="16">
        <f t="shared" si="4"/>
        <v>0</v>
      </c>
      <c r="I500" s="16"/>
      <c r="J500" s="16">
        <f t="shared" si="5"/>
        <v>0</v>
      </c>
      <c r="K500" s="16">
        <f t="shared" si="6"/>
        <v>0</v>
      </c>
      <c r="L500" s="16">
        <f t="shared" si="7"/>
        <v>0</v>
      </c>
      <c r="M500" s="16">
        <f t="shared" si="8"/>
        <v>0</v>
      </c>
      <c r="N500" s="16">
        <f t="shared" si="9"/>
        <v>0</v>
      </c>
      <c r="O500" s="43"/>
      <c r="AS500" s="21">
        <f t="shared" si="31"/>
        <v>0</v>
      </c>
      <c r="AT500" s="21">
        <f t="shared" si="32"/>
        <v>0</v>
      </c>
      <c r="CY500" s="43"/>
      <c r="CZ500" s="43"/>
      <c r="DA500" s="43"/>
      <c r="DB500" s="43"/>
      <c r="DW500" s="44"/>
    </row>
    <row r="501" ht="15.75" customHeight="1">
      <c r="B501" s="16">
        <f t="shared" si="1"/>
        <v>0</v>
      </c>
      <c r="C501" s="25"/>
      <c r="D501" s="25"/>
      <c r="E501" s="16">
        <f t="shared" si="2"/>
        <v>1</v>
      </c>
      <c r="F501" s="16">
        <f t="shared" si="72"/>
        <v>0</v>
      </c>
      <c r="G501" s="16">
        <f t="shared" si="3"/>
        <v>0</v>
      </c>
      <c r="H501" s="16">
        <f t="shared" si="4"/>
        <v>0</v>
      </c>
      <c r="I501" s="16"/>
      <c r="J501" s="16">
        <f t="shared" si="5"/>
        <v>0</v>
      </c>
      <c r="K501" s="16">
        <f t="shared" si="6"/>
        <v>0</v>
      </c>
      <c r="L501" s="16">
        <f t="shared" si="7"/>
        <v>0</v>
      </c>
      <c r="M501" s="16">
        <f t="shared" si="8"/>
        <v>0</v>
      </c>
      <c r="N501" s="16">
        <f t="shared" si="9"/>
        <v>0</v>
      </c>
      <c r="O501" s="43"/>
      <c r="AS501" s="21">
        <f t="shared" si="31"/>
        <v>0</v>
      </c>
      <c r="AT501" s="21">
        <f t="shared" si="32"/>
        <v>0</v>
      </c>
      <c r="CY501" s="43"/>
      <c r="CZ501" s="43"/>
      <c r="DA501" s="43"/>
      <c r="DB501" s="43"/>
      <c r="DW501" s="44"/>
    </row>
    <row r="502" ht="15.75" customHeight="1">
      <c r="B502" s="16">
        <f t="shared" si="1"/>
        <v>0</v>
      </c>
      <c r="C502" s="25"/>
      <c r="D502" s="25"/>
      <c r="E502" s="16">
        <f t="shared" si="2"/>
        <v>1</v>
      </c>
      <c r="F502" s="16">
        <f t="shared" si="72"/>
        <v>0</v>
      </c>
      <c r="G502" s="16">
        <f t="shared" si="3"/>
        <v>0</v>
      </c>
      <c r="H502" s="16">
        <f t="shared" si="4"/>
        <v>0</v>
      </c>
      <c r="I502" s="16"/>
      <c r="J502" s="16">
        <f t="shared" si="5"/>
        <v>0</v>
      </c>
      <c r="K502" s="16">
        <f t="shared" si="6"/>
        <v>0</v>
      </c>
      <c r="L502" s="16">
        <f t="shared" si="7"/>
        <v>0</v>
      </c>
      <c r="M502" s="16">
        <f t="shared" si="8"/>
        <v>0</v>
      </c>
      <c r="N502" s="16">
        <f t="shared" si="9"/>
        <v>0</v>
      </c>
      <c r="O502" s="43"/>
      <c r="AS502" s="21">
        <f t="shared" si="31"/>
        <v>0</v>
      </c>
      <c r="AT502" s="21">
        <f t="shared" si="32"/>
        <v>0</v>
      </c>
      <c r="CY502" s="43"/>
      <c r="CZ502" s="43"/>
      <c r="DA502" s="43"/>
      <c r="DB502" s="43"/>
      <c r="DW502" s="44"/>
    </row>
    <row r="503" ht="15.75" customHeight="1">
      <c r="B503" s="16">
        <f t="shared" si="1"/>
        <v>0</v>
      </c>
      <c r="C503" s="25"/>
      <c r="D503" s="25"/>
      <c r="E503" s="16">
        <f t="shared" si="2"/>
        <v>1</v>
      </c>
      <c r="F503" s="16">
        <f t="shared" si="72"/>
        <v>0</v>
      </c>
      <c r="G503" s="16">
        <f t="shared" si="3"/>
        <v>0</v>
      </c>
      <c r="H503" s="16">
        <f t="shared" si="4"/>
        <v>0</v>
      </c>
      <c r="I503" s="16"/>
      <c r="J503" s="16">
        <f t="shared" si="5"/>
        <v>0</v>
      </c>
      <c r="K503" s="16">
        <f t="shared" si="6"/>
        <v>0</v>
      </c>
      <c r="L503" s="16">
        <f t="shared" si="7"/>
        <v>0</v>
      </c>
      <c r="M503" s="16">
        <f t="shared" si="8"/>
        <v>0</v>
      </c>
      <c r="N503" s="16">
        <f t="shared" si="9"/>
        <v>0</v>
      </c>
      <c r="O503" s="43"/>
      <c r="AS503" s="21">
        <f t="shared" si="31"/>
        <v>0</v>
      </c>
      <c r="AT503" s="21">
        <f t="shared" si="32"/>
        <v>0</v>
      </c>
      <c r="CY503" s="43"/>
      <c r="CZ503" s="43"/>
      <c r="DA503" s="43"/>
      <c r="DB503" s="43"/>
      <c r="DW503" s="44"/>
    </row>
    <row r="504" ht="15.75" customHeight="1">
      <c r="B504" s="16">
        <f t="shared" si="1"/>
        <v>0</v>
      </c>
      <c r="C504" s="25"/>
      <c r="D504" s="25"/>
      <c r="E504" s="16">
        <f t="shared" si="2"/>
        <v>1</v>
      </c>
      <c r="F504" s="16">
        <f t="shared" si="72"/>
        <v>0</v>
      </c>
      <c r="G504" s="16">
        <f t="shared" si="3"/>
        <v>0</v>
      </c>
      <c r="H504" s="16">
        <f t="shared" si="4"/>
        <v>0</v>
      </c>
      <c r="I504" s="16"/>
      <c r="J504" s="16">
        <f t="shared" si="5"/>
        <v>0</v>
      </c>
      <c r="K504" s="16">
        <f t="shared" si="6"/>
        <v>0</v>
      </c>
      <c r="L504" s="16">
        <f t="shared" si="7"/>
        <v>0</v>
      </c>
      <c r="M504" s="16">
        <f t="shared" si="8"/>
        <v>0</v>
      </c>
      <c r="N504" s="16">
        <f t="shared" si="9"/>
        <v>0</v>
      </c>
      <c r="O504" s="43"/>
      <c r="AS504" s="21">
        <f t="shared" si="31"/>
        <v>0</v>
      </c>
      <c r="AT504" s="21">
        <f t="shared" si="32"/>
        <v>0</v>
      </c>
      <c r="CY504" s="43"/>
      <c r="CZ504" s="43"/>
      <c r="DA504" s="43"/>
      <c r="DB504" s="43"/>
      <c r="DW504" s="44"/>
    </row>
    <row r="505" ht="15.75" customHeight="1">
      <c r="B505" s="16">
        <f t="shared" si="1"/>
        <v>0</v>
      </c>
      <c r="C505" s="25"/>
      <c r="D505" s="25"/>
      <c r="E505" s="16">
        <f t="shared" si="2"/>
        <v>1</v>
      </c>
      <c r="F505" s="16">
        <f t="shared" si="72"/>
        <v>0</v>
      </c>
      <c r="G505" s="16">
        <f t="shared" si="3"/>
        <v>0</v>
      </c>
      <c r="H505" s="16">
        <f t="shared" si="4"/>
        <v>0</v>
      </c>
      <c r="I505" s="16"/>
      <c r="J505" s="16">
        <f t="shared" si="5"/>
        <v>0</v>
      </c>
      <c r="K505" s="16">
        <f t="shared" si="6"/>
        <v>0</v>
      </c>
      <c r="L505" s="16">
        <f t="shared" si="7"/>
        <v>0</v>
      </c>
      <c r="M505" s="16">
        <f t="shared" si="8"/>
        <v>0</v>
      </c>
      <c r="N505" s="16">
        <f t="shared" si="9"/>
        <v>0</v>
      </c>
      <c r="O505" s="43"/>
      <c r="AS505" s="21">
        <f t="shared" si="31"/>
        <v>0</v>
      </c>
      <c r="AT505" s="21">
        <f t="shared" si="32"/>
        <v>0</v>
      </c>
      <c r="CY505" s="43"/>
      <c r="CZ505" s="43"/>
      <c r="DA505" s="43"/>
      <c r="DB505" s="43"/>
      <c r="DW505" s="44"/>
    </row>
    <row r="506" ht="15.75" customHeight="1">
      <c r="B506" s="16">
        <f t="shared" si="1"/>
        <v>0</v>
      </c>
      <c r="C506" s="25"/>
      <c r="D506" s="25"/>
      <c r="E506" s="16">
        <f t="shared" si="2"/>
        <v>1</v>
      </c>
      <c r="F506" s="16">
        <f t="shared" si="72"/>
        <v>0</v>
      </c>
      <c r="G506" s="16">
        <f t="shared" si="3"/>
        <v>0</v>
      </c>
      <c r="H506" s="16">
        <f t="shared" si="4"/>
        <v>0</v>
      </c>
      <c r="I506" s="16"/>
      <c r="J506" s="16">
        <f t="shared" si="5"/>
        <v>0</v>
      </c>
      <c r="K506" s="16">
        <f t="shared" si="6"/>
        <v>0</v>
      </c>
      <c r="L506" s="16">
        <f t="shared" si="7"/>
        <v>0</v>
      </c>
      <c r="M506" s="16">
        <f t="shared" si="8"/>
        <v>0</v>
      </c>
      <c r="N506" s="16">
        <f t="shared" si="9"/>
        <v>0</v>
      </c>
      <c r="O506" s="43"/>
      <c r="AS506" s="21">
        <f t="shared" si="31"/>
        <v>0</v>
      </c>
      <c r="AT506" s="21">
        <f t="shared" si="32"/>
        <v>0</v>
      </c>
      <c r="CY506" s="43"/>
      <c r="CZ506" s="43"/>
      <c r="DA506" s="43"/>
      <c r="DB506" s="43"/>
      <c r="DW506" s="44"/>
    </row>
    <row r="507" ht="15.75" customHeight="1">
      <c r="B507" s="16">
        <f t="shared" si="1"/>
        <v>0</v>
      </c>
      <c r="C507" s="25"/>
      <c r="D507" s="25"/>
      <c r="E507" s="16">
        <f t="shared" si="2"/>
        <v>1</v>
      </c>
      <c r="F507" s="16">
        <f t="shared" si="72"/>
        <v>0</v>
      </c>
      <c r="G507" s="16">
        <f t="shared" si="3"/>
        <v>0</v>
      </c>
      <c r="H507" s="16">
        <f t="shared" si="4"/>
        <v>0</v>
      </c>
      <c r="I507" s="16"/>
      <c r="J507" s="16">
        <f t="shared" si="5"/>
        <v>0</v>
      </c>
      <c r="K507" s="16">
        <f t="shared" si="6"/>
        <v>0</v>
      </c>
      <c r="L507" s="16">
        <f t="shared" si="7"/>
        <v>0</v>
      </c>
      <c r="M507" s="16">
        <f t="shared" si="8"/>
        <v>0</v>
      </c>
      <c r="N507" s="16">
        <f t="shared" si="9"/>
        <v>0</v>
      </c>
      <c r="O507" s="43"/>
      <c r="AS507" s="21">
        <f t="shared" si="31"/>
        <v>0</v>
      </c>
      <c r="AT507" s="21">
        <f t="shared" si="32"/>
        <v>0</v>
      </c>
      <c r="CY507" s="43"/>
      <c r="CZ507" s="43"/>
      <c r="DA507" s="43"/>
      <c r="DB507" s="43"/>
      <c r="DW507" s="44"/>
    </row>
    <row r="508" ht="15.75" customHeight="1">
      <c r="B508" s="16">
        <f t="shared" si="1"/>
        <v>0</v>
      </c>
      <c r="C508" s="25"/>
      <c r="D508" s="25"/>
      <c r="E508" s="16">
        <f t="shared" si="2"/>
        <v>1</v>
      </c>
      <c r="F508" s="16">
        <f t="shared" si="72"/>
        <v>0</v>
      </c>
      <c r="G508" s="16">
        <f t="shared" si="3"/>
        <v>0</v>
      </c>
      <c r="H508" s="16">
        <f t="shared" si="4"/>
        <v>0</v>
      </c>
      <c r="I508" s="16"/>
      <c r="J508" s="16">
        <f t="shared" si="5"/>
        <v>0</v>
      </c>
      <c r="K508" s="16">
        <f t="shared" si="6"/>
        <v>0</v>
      </c>
      <c r="L508" s="16">
        <f t="shared" si="7"/>
        <v>0</v>
      </c>
      <c r="M508" s="16">
        <f t="shared" si="8"/>
        <v>0</v>
      </c>
      <c r="N508" s="16">
        <f t="shared" si="9"/>
        <v>0</v>
      </c>
      <c r="O508" s="43"/>
      <c r="AS508" s="21">
        <f t="shared" si="31"/>
        <v>0</v>
      </c>
      <c r="AT508" s="21">
        <f t="shared" si="32"/>
        <v>0</v>
      </c>
      <c r="CY508" s="43"/>
      <c r="CZ508" s="43"/>
      <c r="DA508" s="43"/>
      <c r="DB508" s="43"/>
      <c r="DW508" s="44"/>
    </row>
    <row r="509" ht="15.75" customHeight="1">
      <c r="B509" s="16">
        <f t="shared" si="1"/>
        <v>0</v>
      </c>
      <c r="C509" s="25"/>
      <c r="D509" s="25"/>
      <c r="E509" s="16">
        <f t="shared" si="2"/>
        <v>1</v>
      </c>
      <c r="F509" s="16">
        <f t="shared" si="72"/>
        <v>0</v>
      </c>
      <c r="G509" s="16">
        <f t="shared" si="3"/>
        <v>0</v>
      </c>
      <c r="H509" s="16">
        <f t="shared" si="4"/>
        <v>0</v>
      </c>
      <c r="I509" s="16"/>
      <c r="J509" s="16">
        <f t="shared" si="5"/>
        <v>0</v>
      </c>
      <c r="K509" s="16">
        <f t="shared" si="6"/>
        <v>0</v>
      </c>
      <c r="L509" s="16">
        <f t="shared" si="7"/>
        <v>0</v>
      </c>
      <c r="M509" s="16">
        <f t="shared" si="8"/>
        <v>0</v>
      </c>
      <c r="N509" s="16">
        <f t="shared" si="9"/>
        <v>0</v>
      </c>
      <c r="O509" s="43"/>
      <c r="AS509" s="21">
        <f t="shared" si="31"/>
        <v>0</v>
      </c>
      <c r="AT509" s="21">
        <f t="shared" si="32"/>
        <v>0</v>
      </c>
      <c r="CY509" s="43"/>
      <c r="CZ509" s="43"/>
      <c r="DA509" s="43"/>
      <c r="DB509" s="43"/>
      <c r="DW509" s="44"/>
    </row>
    <row r="510" ht="15.75" customHeight="1">
      <c r="B510" s="16">
        <f t="shared" si="1"/>
        <v>0</v>
      </c>
      <c r="C510" s="25"/>
      <c r="D510" s="25"/>
      <c r="E510" s="16">
        <f t="shared" si="2"/>
        <v>1</v>
      </c>
      <c r="F510" s="16">
        <f t="shared" si="72"/>
        <v>0</v>
      </c>
      <c r="G510" s="16">
        <f t="shared" si="3"/>
        <v>0</v>
      </c>
      <c r="H510" s="16">
        <f t="shared" si="4"/>
        <v>0</v>
      </c>
      <c r="I510" s="16"/>
      <c r="J510" s="16">
        <f t="shared" si="5"/>
        <v>0</v>
      </c>
      <c r="K510" s="16">
        <f t="shared" si="6"/>
        <v>0</v>
      </c>
      <c r="L510" s="16">
        <f t="shared" si="7"/>
        <v>0</v>
      </c>
      <c r="M510" s="16">
        <f t="shared" si="8"/>
        <v>0</v>
      </c>
      <c r="N510" s="16">
        <f t="shared" si="9"/>
        <v>0</v>
      </c>
      <c r="O510" s="43"/>
      <c r="AS510" s="21">
        <f t="shared" si="31"/>
        <v>0</v>
      </c>
      <c r="AT510" s="21">
        <f t="shared" si="32"/>
        <v>0</v>
      </c>
      <c r="CY510" s="43"/>
      <c r="CZ510" s="43"/>
      <c r="DA510" s="43"/>
      <c r="DB510" s="43"/>
      <c r="DW510" s="44"/>
    </row>
    <row r="511" ht="15.75" customHeight="1">
      <c r="B511" s="16">
        <f t="shared" si="1"/>
        <v>0</v>
      </c>
      <c r="C511" s="25"/>
      <c r="D511" s="25"/>
      <c r="E511" s="16">
        <f t="shared" si="2"/>
        <v>1</v>
      </c>
      <c r="F511" s="16">
        <f t="shared" si="72"/>
        <v>0</v>
      </c>
      <c r="G511" s="16">
        <f t="shared" si="3"/>
        <v>0</v>
      </c>
      <c r="H511" s="16">
        <f t="shared" si="4"/>
        <v>0</v>
      </c>
      <c r="I511" s="16"/>
      <c r="J511" s="16">
        <f t="shared" si="5"/>
        <v>0</v>
      </c>
      <c r="K511" s="16">
        <f t="shared" si="6"/>
        <v>0</v>
      </c>
      <c r="L511" s="16">
        <f t="shared" si="7"/>
        <v>0</v>
      </c>
      <c r="M511" s="16">
        <f t="shared" si="8"/>
        <v>0</v>
      </c>
      <c r="N511" s="16">
        <f t="shared" si="9"/>
        <v>0</v>
      </c>
      <c r="O511" s="43"/>
      <c r="AS511" s="21">
        <f t="shared" si="31"/>
        <v>0</v>
      </c>
      <c r="AT511" s="21">
        <f t="shared" si="32"/>
        <v>0</v>
      </c>
      <c r="CY511" s="43"/>
      <c r="CZ511" s="43"/>
      <c r="DA511" s="43"/>
      <c r="DB511" s="43"/>
      <c r="DW511" s="44"/>
    </row>
    <row r="512" ht="15.75" customHeight="1">
      <c r="B512" s="16">
        <f t="shared" si="1"/>
        <v>0</v>
      </c>
      <c r="C512" s="25"/>
      <c r="D512" s="25"/>
      <c r="E512" s="16">
        <f t="shared" si="2"/>
        <v>1</v>
      </c>
      <c r="F512" s="16">
        <f t="shared" si="72"/>
        <v>0</v>
      </c>
      <c r="G512" s="16">
        <f t="shared" si="3"/>
        <v>0</v>
      </c>
      <c r="H512" s="16">
        <f t="shared" si="4"/>
        <v>0</v>
      </c>
      <c r="I512" s="16"/>
      <c r="J512" s="16">
        <f t="shared" si="5"/>
        <v>0</v>
      </c>
      <c r="K512" s="16">
        <f t="shared" si="6"/>
        <v>0</v>
      </c>
      <c r="L512" s="16">
        <f t="shared" si="7"/>
        <v>0</v>
      </c>
      <c r="M512" s="16">
        <f t="shared" si="8"/>
        <v>0</v>
      </c>
      <c r="N512" s="16">
        <f t="shared" si="9"/>
        <v>0</v>
      </c>
      <c r="O512" s="43"/>
      <c r="AS512" s="21">
        <f t="shared" si="31"/>
        <v>0</v>
      </c>
      <c r="AT512" s="21">
        <f t="shared" si="32"/>
        <v>0</v>
      </c>
      <c r="CY512" s="43"/>
      <c r="CZ512" s="43"/>
      <c r="DA512" s="43"/>
      <c r="DB512" s="43"/>
      <c r="DW512" s="44"/>
    </row>
    <row r="513" ht="15.75" customHeight="1">
      <c r="B513" s="16">
        <f t="shared" si="1"/>
        <v>0</v>
      </c>
      <c r="C513" s="25"/>
      <c r="D513" s="25"/>
      <c r="E513" s="16">
        <f t="shared" si="2"/>
        <v>1</v>
      </c>
      <c r="F513" s="16">
        <f t="shared" si="72"/>
        <v>0</v>
      </c>
      <c r="G513" s="16">
        <f t="shared" si="3"/>
        <v>0</v>
      </c>
      <c r="H513" s="16">
        <f t="shared" si="4"/>
        <v>0</v>
      </c>
      <c r="I513" s="16"/>
      <c r="J513" s="16">
        <f t="shared" si="5"/>
        <v>0</v>
      </c>
      <c r="K513" s="16">
        <f t="shared" si="6"/>
        <v>0</v>
      </c>
      <c r="L513" s="16">
        <f t="shared" si="7"/>
        <v>0</v>
      </c>
      <c r="M513" s="16">
        <f t="shared" si="8"/>
        <v>0</v>
      </c>
      <c r="N513" s="16">
        <f t="shared" si="9"/>
        <v>0</v>
      </c>
      <c r="O513" s="43"/>
      <c r="AS513" s="21">
        <f t="shared" si="31"/>
        <v>0</v>
      </c>
      <c r="AT513" s="21">
        <f t="shared" si="32"/>
        <v>0</v>
      </c>
      <c r="CY513" s="43"/>
      <c r="CZ513" s="43"/>
      <c r="DA513" s="43"/>
      <c r="DB513" s="43"/>
      <c r="DW513" s="44"/>
    </row>
    <row r="514" ht="15.75" customHeight="1">
      <c r="B514" s="16">
        <f t="shared" si="1"/>
        <v>0</v>
      </c>
      <c r="C514" s="25"/>
      <c r="D514" s="25"/>
      <c r="E514" s="16">
        <f t="shared" si="2"/>
        <v>1</v>
      </c>
      <c r="F514" s="16">
        <f t="shared" si="72"/>
        <v>0</v>
      </c>
      <c r="G514" s="16">
        <f t="shared" si="3"/>
        <v>0</v>
      </c>
      <c r="H514" s="16">
        <f t="shared" si="4"/>
        <v>0</v>
      </c>
      <c r="I514" s="16"/>
      <c r="J514" s="16">
        <f t="shared" si="5"/>
        <v>0</v>
      </c>
      <c r="K514" s="16">
        <f t="shared" si="6"/>
        <v>0</v>
      </c>
      <c r="L514" s="16">
        <f t="shared" si="7"/>
        <v>0</v>
      </c>
      <c r="M514" s="16">
        <f t="shared" si="8"/>
        <v>0</v>
      </c>
      <c r="N514" s="16">
        <f t="shared" si="9"/>
        <v>0</v>
      </c>
      <c r="O514" s="43"/>
      <c r="AS514" s="21">
        <f t="shared" si="31"/>
        <v>0</v>
      </c>
      <c r="AT514" s="21">
        <f t="shared" si="32"/>
        <v>0</v>
      </c>
      <c r="CY514" s="43"/>
      <c r="CZ514" s="43"/>
      <c r="DA514" s="43"/>
      <c r="DB514" s="43"/>
      <c r="DW514" s="44"/>
    </row>
    <row r="515" ht="15.75" customHeight="1">
      <c r="B515" s="16">
        <f t="shared" si="1"/>
        <v>0</v>
      </c>
      <c r="C515" s="25"/>
      <c r="D515" s="25"/>
      <c r="E515" s="16">
        <f t="shared" si="2"/>
        <v>1</v>
      </c>
      <c r="F515" s="16">
        <f t="shared" si="72"/>
        <v>0</v>
      </c>
      <c r="G515" s="16">
        <f t="shared" si="3"/>
        <v>0</v>
      </c>
      <c r="H515" s="16">
        <f t="shared" si="4"/>
        <v>0</v>
      </c>
      <c r="I515" s="16"/>
      <c r="J515" s="16">
        <f t="shared" si="5"/>
        <v>0</v>
      </c>
      <c r="K515" s="16">
        <f t="shared" si="6"/>
        <v>0</v>
      </c>
      <c r="L515" s="16">
        <f t="shared" si="7"/>
        <v>0</v>
      </c>
      <c r="M515" s="16">
        <f t="shared" si="8"/>
        <v>0</v>
      </c>
      <c r="N515" s="16">
        <f t="shared" si="9"/>
        <v>0</v>
      </c>
      <c r="O515" s="43"/>
      <c r="AS515" s="21">
        <f t="shared" si="31"/>
        <v>0</v>
      </c>
      <c r="AT515" s="21">
        <f t="shared" si="32"/>
        <v>0</v>
      </c>
      <c r="CY515" s="43"/>
      <c r="CZ515" s="43"/>
      <c r="DA515" s="43"/>
      <c r="DB515" s="43"/>
      <c r="DW515" s="44"/>
    </row>
    <row r="516" ht="15.75" customHeight="1">
      <c r="B516" s="16">
        <f t="shared" si="1"/>
        <v>0</v>
      </c>
      <c r="C516" s="25"/>
      <c r="D516" s="25"/>
      <c r="E516" s="16">
        <f t="shared" si="2"/>
        <v>1</v>
      </c>
      <c r="F516" s="16">
        <f t="shared" si="72"/>
        <v>0</v>
      </c>
      <c r="G516" s="16">
        <f t="shared" si="3"/>
        <v>0</v>
      </c>
      <c r="H516" s="16">
        <f t="shared" si="4"/>
        <v>0</v>
      </c>
      <c r="I516" s="16"/>
      <c r="J516" s="16">
        <f t="shared" si="5"/>
        <v>0</v>
      </c>
      <c r="K516" s="16">
        <f t="shared" si="6"/>
        <v>0</v>
      </c>
      <c r="L516" s="16">
        <f t="shared" si="7"/>
        <v>0</v>
      </c>
      <c r="M516" s="16">
        <f t="shared" si="8"/>
        <v>0</v>
      </c>
      <c r="N516" s="16">
        <f t="shared" si="9"/>
        <v>0</v>
      </c>
      <c r="O516" s="43"/>
      <c r="AS516" s="21">
        <f t="shared" si="31"/>
        <v>0</v>
      </c>
      <c r="AT516" s="21">
        <f t="shared" si="32"/>
        <v>0</v>
      </c>
      <c r="CY516" s="43"/>
      <c r="CZ516" s="43"/>
      <c r="DA516" s="43"/>
      <c r="DB516" s="43"/>
      <c r="DW516" s="44"/>
    </row>
    <row r="517" ht="15.75" customHeight="1">
      <c r="B517" s="16">
        <f t="shared" si="1"/>
        <v>0</v>
      </c>
      <c r="C517" s="25"/>
      <c r="D517" s="25"/>
      <c r="E517" s="16">
        <f t="shared" si="2"/>
        <v>1</v>
      </c>
      <c r="F517" s="16">
        <f t="shared" si="72"/>
        <v>0</v>
      </c>
      <c r="G517" s="16">
        <f t="shared" si="3"/>
        <v>0</v>
      </c>
      <c r="H517" s="16">
        <f t="shared" si="4"/>
        <v>0</v>
      </c>
      <c r="I517" s="16"/>
      <c r="J517" s="16">
        <f t="shared" si="5"/>
        <v>0</v>
      </c>
      <c r="K517" s="16">
        <f t="shared" si="6"/>
        <v>0</v>
      </c>
      <c r="L517" s="16">
        <f t="shared" si="7"/>
        <v>0</v>
      </c>
      <c r="M517" s="16">
        <f t="shared" si="8"/>
        <v>0</v>
      </c>
      <c r="N517" s="16">
        <f t="shared" si="9"/>
        <v>0</v>
      </c>
      <c r="O517" s="43"/>
      <c r="AS517" s="21">
        <f t="shared" si="31"/>
        <v>0</v>
      </c>
      <c r="AT517" s="21">
        <f t="shared" si="32"/>
        <v>0</v>
      </c>
      <c r="CY517" s="43"/>
      <c r="CZ517" s="43"/>
      <c r="DA517" s="43"/>
      <c r="DB517" s="43"/>
      <c r="DW517" s="44"/>
    </row>
    <row r="518" ht="15.75" customHeight="1">
      <c r="B518" s="16">
        <f t="shared" si="1"/>
        <v>0</v>
      </c>
      <c r="C518" s="25"/>
      <c r="D518" s="25"/>
      <c r="E518" s="16">
        <f t="shared" si="2"/>
        <v>1</v>
      </c>
      <c r="F518" s="16">
        <f t="shared" si="72"/>
        <v>0</v>
      </c>
      <c r="G518" s="16">
        <f t="shared" si="3"/>
        <v>0</v>
      </c>
      <c r="H518" s="16">
        <f t="shared" si="4"/>
        <v>0</v>
      </c>
      <c r="I518" s="16"/>
      <c r="J518" s="16">
        <f t="shared" si="5"/>
        <v>0</v>
      </c>
      <c r="K518" s="16">
        <f t="shared" si="6"/>
        <v>0</v>
      </c>
      <c r="L518" s="16">
        <f t="shared" si="7"/>
        <v>0</v>
      </c>
      <c r="M518" s="16">
        <f t="shared" si="8"/>
        <v>0</v>
      </c>
      <c r="N518" s="16">
        <f t="shared" si="9"/>
        <v>0</v>
      </c>
      <c r="O518" s="43"/>
      <c r="AS518" s="21">
        <f t="shared" si="31"/>
        <v>0</v>
      </c>
      <c r="AT518" s="21">
        <f t="shared" si="32"/>
        <v>0</v>
      </c>
      <c r="CY518" s="43"/>
      <c r="CZ518" s="43"/>
      <c r="DA518" s="43"/>
      <c r="DB518" s="43"/>
      <c r="DW518" s="44"/>
    </row>
    <row r="519" ht="15.75" customHeight="1">
      <c r="B519" s="16">
        <f t="shared" si="1"/>
        <v>0</v>
      </c>
      <c r="C519" s="25"/>
      <c r="D519" s="25"/>
      <c r="E519" s="16">
        <f t="shared" si="2"/>
        <v>1</v>
      </c>
      <c r="F519" s="16">
        <f t="shared" si="72"/>
        <v>0</v>
      </c>
      <c r="G519" s="16">
        <f t="shared" si="3"/>
        <v>0</v>
      </c>
      <c r="H519" s="16">
        <f t="shared" si="4"/>
        <v>0</v>
      </c>
      <c r="I519" s="16"/>
      <c r="J519" s="16">
        <f t="shared" si="5"/>
        <v>0</v>
      </c>
      <c r="K519" s="16">
        <f t="shared" si="6"/>
        <v>0</v>
      </c>
      <c r="L519" s="16">
        <f t="shared" si="7"/>
        <v>0</v>
      </c>
      <c r="M519" s="16">
        <f t="shared" si="8"/>
        <v>0</v>
      </c>
      <c r="N519" s="16">
        <f t="shared" si="9"/>
        <v>0</v>
      </c>
      <c r="O519" s="43"/>
      <c r="AS519" s="21">
        <f t="shared" si="31"/>
        <v>0</v>
      </c>
      <c r="AT519" s="21">
        <f t="shared" si="32"/>
        <v>0</v>
      </c>
      <c r="CY519" s="43"/>
      <c r="CZ519" s="43"/>
      <c r="DA519" s="43"/>
      <c r="DB519" s="43"/>
      <c r="DW519" s="44"/>
    </row>
    <row r="520" ht="15.75" customHeight="1">
      <c r="B520" s="16">
        <f t="shared" si="1"/>
        <v>0</v>
      </c>
      <c r="C520" s="25"/>
      <c r="D520" s="25"/>
      <c r="E520" s="16">
        <f t="shared" si="2"/>
        <v>1</v>
      </c>
      <c r="F520" s="16">
        <f t="shared" si="72"/>
        <v>0</v>
      </c>
      <c r="G520" s="16">
        <f t="shared" si="3"/>
        <v>0</v>
      </c>
      <c r="H520" s="16">
        <f t="shared" si="4"/>
        <v>0</v>
      </c>
      <c r="I520" s="16"/>
      <c r="J520" s="16">
        <f t="shared" si="5"/>
        <v>0</v>
      </c>
      <c r="K520" s="16">
        <f t="shared" si="6"/>
        <v>0</v>
      </c>
      <c r="L520" s="16">
        <f t="shared" si="7"/>
        <v>0</v>
      </c>
      <c r="M520" s="16">
        <f t="shared" si="8"/>
        <v>0</v>
      </c>
      <c r="N520" s="16">
        <f t="shared" si="9"/>
        <v>0</v>
      </c>
      <c r="O520" s="43"/>
      <c r="AS520" s="21">
        <f t="shared" si="31"/>
        <v>0</v>
      </c>
      <c r="AT520" s="21">
        <f t="shared" si="32"/>
        <v>0</v>
      </c>
      <c r="CY520" s="43"/>
      <c r="CZ520" s="43"/>
      <c r="DA520" s="43"/>
      <c r="DB520" s="43"/>
      <c r="DW520" s="44"/>
    </row>
    <row r="521" ht="15.75" customHeight="1">
      <c r="B521" s="16">
        <f t="shared" si="1"/>
        <v>0</v>
      </c>
      <c r="C521" s="25"/>
      <c r="D521" s="25"/>
      <c r="E521" s="16">
        <f t="shared" si="2"/>
        <v>1</v>
      </c>
      <c r="F521" s="16">
        <f t="shared" si="72"/>
        <v>0</v>
      </c>
      <c r="G521" s="16">
        <f t="shared" si="3"/>
        <v>0</v>
      </c>
      <c r="H521" s="16">
        <f t="shared" si="4"/>
        <v>0</v>
      </c>
      <c r="I521" s="16"/>
      <c r="J521" s="16">
        <f t="shared" si="5"/>
        <v>0</v>
      </c>
      <c r="K521" s="16">
        <f t="shared" si="6"/>
        <v>0</v>
      </c>
      <c r="L521" s="16">
        <f t="shared" si="7"/>
        <v>0</v>
      </c>
      <c r="M521" s="16">
        <f t="shared" si="8"/>
        <v>0</v>
      </c>
      <c r="N521" s="16">
        <f t="shared" si="9"/>
        <v>0</v>
      </c>
      <c r="O521" s="43"/>
      <c r="AS521" s="21">
        <f t="shared" si="31"/>
        <v>0</v>
      </c>
      <c r="AT521" s="21">
        <f t="shared" si="32"/>
        <v>0</v>
      </c>
      <c r="CY521" s="43"/>
      <c r="CZ521" s="43"/>
      <c r="DA521" s="43"/>
      <c r="DB521" s="43"/>
      <c r="DW521" s="44"/>
    </row>
    <row r="522" ht="15.75" customHeight="1">
      <c r="B522" s="16">
        <f t="shared" si="1"/>
        <v>0</v>
      </c>
      <c r="C522" s="25"/>
      <c r="D522" s="25"/>
      <c r="E522" s="16">
        <f t="shared" si="2"/>
        <v>1</v>
      </c>
      <c r="F522" s="16">
        <f t="shared" si="72"/>
        <v>0</v>
      </c>
      <c r="G522" s="16">
        <f t="shared" si="3"/>
        <v>0</v>
      </c>
      <c r="H522" s="16">
        <f t="shared" si="4"/>
        <v>0</v>
      </c>
      <c r="I522" s="16"/>
      <c r="J522" s="16">
        <f t="shared" si="5"/>
        <v>0</v>
      </c>
      <c r="K522" s="16">
        <f t="shared" si="6"/>
        <v>0</v>
      </c>
      <c r="L522" s="16">
        <f t="shared" si="7"/>
        <v>0</v>
      </c>
      <c r="M522" s="16">
        <f t="shared" si="8"/>
        <v>0</v>
      </c>
      <c r="N522" s="16">
        <f t="shared" si="9"/>
        <v>0</v>
      </c>
      <c r="O522" s="43"/>
      <c r="AS522" s="21">
        <f t="shared" si="31"/>
        <v>0</v>
      </c>
      <c r="AT522" s="21">
        <f t="shared" si="32"/>
        <v>0</v>
      </c>
      <c r="CY522" s="43"/>
      <c r="CZ522" s="43"/>
      <c r="DA522" s="43"/>
      <c r="DB522" s="43"/>
      <c r="DW522" s="44"/>
    </row>
    <row r="523" ht="15.75" customHeight="1">
      <c r="B523" s="16">
        <f t="shared" si="1"/>
        <v>0</v>
      </c>
      <c r="C523" s="25"/>
      <c r="D523" s="25"/>
      <c r="E523" s="16">
        <f t="shared" si="2"/>
        <v>1</v>
      </c>
      <c r="F523" s="16">
        <f t="shared" si="72"/>
        <v>0</v>
      </c>
      <c r="G523" s="16">
        <f t="shared" si="3"/>
        <v>0</v>
      </c>
      <c r="H523" s="16">
        <f t="shared" si="4"/>
        <v>0</v>
      </c>
      <c r="I523" s="16"/>
      <c r="J523" s="16">
        <f t="shared" si="5"/>
        <v>0</v>
      </c>
      <c r="K523" s="16">
        <f t="shared" si="6"/>
        <v>0</v>
      </c>
      <c r="L523" s="16">
        <f t="shared" si="7"/>
        <v>0</v>
      </c>
      <c r="M523" s="16">
        <f t="shared" si="8"/>
        <v>0</v>
      </c>
      <c r="N523" s="16">
        <f t="shared" si="9"/>
        <v>0</v>
      </c>
      <c r="O523" s="43"/>
      <c r="AS523" s="21">
        <f t="shared" si="31"/>
        <v>0</v>
      </c>
      <c r="AT523" s="21">
        <f t="shared" si="32"/>
        <v>0</v>
      </c>
      <c r="CY523" s="43"/>
      <c r="CZ523" s="43"/>
      <c r="DA523" s="43"/>
      <c r="DB523" s="43"/>
      <c r="DW523" s="44"/>
    </row>
    <row r="524" ht="15.75" customHeight="1">
      <c r="B524" s="16">
        <f t="shared" si="1"/>
        <v>0</v>
      </c>
      <c r="C524" s="25"/>
      <c r="D524" s="25"/>
      <c r="E524" s="16">
        <f t="shared" si="2"/>
        <v>1</v>
      </c>
      <c r="F524" s="16">
        <f t="shared" si="72"/>
        <v>0</v>
      </c>
      <c r="G524" s="16">
        <f t="shared" si="3"/>
        <v>0</v>
      </c>
      <c r="H524" s="16">
        <f t="shared" si="4"/>
        <v>0</v>
      </c>
      <c r="I524" s="16"/>
      <c r="J524" s="16">
        <f t="shared" si="5"/>
        <v>0</v>
      </c>
      <c r="K524" s="16">
        <f t="shared" si="6"/>
        <v>0</v>
      </c>
      <c r="L524" s="16">
        <f t="shared" si="7"/>
        <v>0</v>
      </c>
      <c r="M524" s="16">
        <f t="shared" si="8"/>
        <v>0</v>
      </c>
      <c r="N524" s="16">
        <f t="shared" si="9"/>
        <v>0</v>
      </c>
      <c r="O524" s="43"/>
      <c r="AS524" s="21">
        <f t="shared" si="31"/>
        <v>0</v>
      </c>
      <c r="AT524" s="21">
        <f t="shared" si="32"/>
        <v>0</v>
      </c>
      <c r="CY524" s="43"/>
      <c r="CZ524" s="43"/>
      <c r="DA524" s="43"/>
      <c r="DB524" s="43"/>
      <c r="DW524" s="44"/>
    </row>
    <row r="525" ht="15.75" customHeight="1">
      <c r="B525" s="16">
        <f t="shared" si="1"/>
        <v>0</v>
      </c>
      <c r="C525" s="25"/>
      <c r="D525" s="25"/>
      <c r="E525" s="16">
        <f t="shared" si="2"/>
        <v>1</v>
      </c>
      <c r="F525" s="16">
        <f t="shared" si="72"/>
        <v>0</v>
      </c>
      <c r="G525" s="16">
        <f t="shared" si="3"/>
        <v>0</v>
      </c>
      <c r="H525" s="16">
        <f t="shared" si="4"/>
        <v>0</v>
      </c>
      <c r="I525" s="16"/>
      <c r="J525" s="16">
        <f t="shared" si="5"/>
        <v>0</v>
      </c>
      <c r="K525" s="16">
        <f t="shared" si="6"/>
        <v>0</v>
      </c>
      <c r="L525" s="16">
        <f t="shared" si="7"/>
        <v>0</v>
      </c>
      <c r="M525" s="16">
        <f t="shared" si="8"/>
        <v>0</v>
      </c>
      <c r="N525" s="16">
        <f t="shared" si="9"/>
        <v>0</v>
      </c>
      <c r="O525" s="43"/>
      <c r="AS525" s="21">
        <f t="shared" si="31"/>
        <v>0</v>
      </c>
      <c r="AT525" s="21">
        <f t="shared" si="32"/>
        <v>0</v>
      </c>
      <c r="CY525" s="43"/>
      <c r="CZ525" s="43"/>
      <c r="DA525" s="43"/>
      <c r="DB525" s="43"/>
      <c r="DW525" s="44"/>
    </row>
    <row r="526" ht="15.75" customHeight="1">
      <c r="B526" s="16">
        <f t="shared" si="1"/>
        <v>0</v>
      </c>
      <c r="C526" s="25"/>
      <c r="D526" s="25"/>
      <c r="E526" s="16">
        <f t="shared" si="2"/>
        <v>1</v>
      </c>
      <c r="F526" s="16">
        <f t="shared" si="72"/>
        <v>0</v>
      </c>
      <c r="G526" s="16">
        <f t="shared" si="3"/>
        <v>0</v>
      </c>
      <c r="H526" s="16">
        <f t="shared" si="4"/>
        <v>0</v>
      </c>
      <c r="I526" s="16"/>
      <c r="J526" s="16">
        <f t="shared" si="5"/>
        <v>0</v>
      </c>
      <c r="K526" s="16">
        <f t="shared" si="6"/>
        <v>0</v>
      </c>
      <c r="L526" s="16">
        <f t="shared" si="7"/>
        <v>0</v>
      </c>
      <c r="M526" s="16">
        <f t="shared" si="8"/>
        <v>0</v>
      </c>
      <c r="N526" s="16">
        <f t="shared" si="9"/>
        <v>0</v>
      </c>
      <c r="O526" s="43"/>
      <c r="AS526" s="21">
        <f t="shared" si="31"/>
        <v>0</v>
      </c>
      <c r="AT526" s="21">
        <f t="shared" si="32"/>
        <v>0</v>
      </c>
      <c r="CY526" s="43"/>
      <c r="CZ526" s="43"/>
      <c r="DA526" s="43"/>
      <c r="DB526" s="43"/>
      <c r="DW526" s="44"/>
    </row>
    <row r="527" ht="15.75" customHeight="1">
      <c r="B527" s="16">
        <f t="shared" si="1"/>
        <v>0</v>
      </c>
      <c r="C527" s="25"/>
      <c r="D527" s="25"/>
      <c r="E527" s="16">
        <f t="shared" si="2"/>
        <v>1</v>
      </c>
      <c r="F527" s="16">
        <f t="shared" si="72"/>
        <v>0</v>
      </c>
      <c r="G527" s="16">
        <f t="shared" si="3"/>
        <v>0</v>
      </c>
      <c r="H527" s="16">
        <f t="shared" si="4"/>
        <v>0</v>
      </c>
      <c r="I527" s="16"/>
      <c r="J527" s="16">
        <f t="shared" si="5"/>
        <v>0</v>
      </c>
      <c r="K527" s="16">
        <f t="shared" si="6"/>
        <v>0</v>
      </c>
      <c r="L527" s="16">
        <f t="shared" si="7"/>
        <v>0</v>
      </c>
      <c r="M527" s="16">
        <f t="shared" si="8"/>
        <v>0</v>
      </c>
      <c r="N527" s="16">
        <f t="shared" si="9"/>
        <v>0</v>
      </c>
      <c r="O527" s="43"/>
      <c r="AS527" s="21">
        <f t="shared" si="31"/>
        <v>0</v>
      </c>
      <c r="AT527" s="21">
        <f t="shared" si="32"/>
        <v>0</v>
      </c>
      <c r="CY527" s="43"/>
      <c r="CZ527" s="43"/>
      <c r="DA527" s="43"/>
      <c r="DB527" s="43"/>
      <c r="DW527" s="44"/>
    </row>
    <row r="528" ht="15.75" customHeight="1">
      <c r="B528" s="16">
        <f t="shared" si="1"/>
        <v>0</v>
      </c>
      <c r="C528" s="25"/>
      <c r="D528" s="25"/>
      <c r="E528" s="16">
        <f t="shared" si="2"/>
        <v>1</v>
      </c>
      <c r="F528" s="16">
        <f t="shared" si="72"/>
        <v>0</v>
      </c>
      <c r="G528" s="16">
        <f t="shared" si="3"/>
        <v>0</v>
      </c>
      <c r="H528" s="16">
        <f t="shared" si="4"/>
        <v>0</v>
      </c>
      <c r="I528" s="16"/>
      <c r="J528" s="16">
        <f t="shared" si="5"/>
        <v>0</v>
      </c>
      <c r="K528" s="16">
        <f t="shared" si="6"/>
        <v>0</v>
      </c>
      <c r="L528" s="16">
        <f t="shared" si="7"/>
        <v>0</v>
      </c>
      <c r="M528" s="16">
        <f t="shared" si="8"/>
        <v>0</v>
      </c>
      <c r="N528" s="16">
        <f t="shared" si="9"/>
        <v>0</v>
      </c>
      <c r="O528" s="43"/>
      <c r="AS528" s="21">
        <f t="shared" si="31"/>
        <v>0</v>
      </c>
      <c r="AT528" s="21">
        <f t="shared" si="32"/>
        <v>0</v>
      </c>
      <c r="CY528" s="43"/>
      <c r="CZ528" s="43"/>
      <c r="DA528" s="43"/>
      <c r="DB528" s="43"/>
      <c r="DW528" s="44"/>
    </row>
    <row r="529" ht="15.75" customHeight="1">
      <c r="B529" s="16">
        <f t="shared" si="1"/>
        <v>0</v>
      </c>
      <c r="C529" s="25"/>
      <c r="D529" s="25"/>
      <c r="E529" s="16">
        <f t="shared" si="2"/>
        <v>1</v>
      </c>
      <c r="F529" s="16">
        <f t="shared" si="72"/>
        <v>0</v>
      </c>
      <c r="G529" s="16">
        <f t="shared" si="3"/>
        <v>0</v>
      </c>
      <c r="H529" s="16">
        <f t="shared" si="4"/>
        <v>0</v>
      </c>
      <c r="I529" s="16"/>
      <c r="J529" s="16">
        <f t="shared" si="5"/>
        <v>0</v>
      </c>
      <c r="K529" s="16">
        <f t="shared" si="6"/>
        <v>0</v>
      </c>
      <c r="L529" s="16">
        <f t="shared" si="7"/>
        <v>0</v>
      </c>
      <c r="M529" s="16">
        <f t="shared" si="8"/>
        <v>0</v>
      </c>
      <c r="N529" s="16">
        <f t="shared" si="9"/>
        <v>0</v>
      </c>
      <c r="O529" s="43"/>
      <c r="AS529" s="21">
        <f t="shared" si="31"/>
        <v>0</v>
      </c>
      <c r="AT529" s="21">
        <f t="shared" si="32"/>
        <v>0</v>
      </c>
      <c r="CY529" s="43"/>
      <c r="CZ529" s="43"/>
      <c r="DA529" s="43"/>
      <c r="DB529" s="43"/>
      <c r="DW529" s="44"/>
    </row>
    <row r="530" ht="15.75" customHeight="1">
      <c r="B530" s="16">
        <f t="shared" si="1"/>
        <v>0</v>
      </c>
      <c r="C530" s="25"/>
      <c r="D530" s="25"/>
      <c r="E530" s="16">
        <f t="shared" si="2"/>
        <v>1</v>
      </c>
      <c r="F530" s="16">
        <f t="shared" si="72"/>
        <v>0</v>
      </c>
      <c r="G530" s="16">
        <f t="shared" si="3"/>
        <v>0</v>
      </c>
      <c r="H530" s="16">
        <f t="shared" si="4"/>
        <v>0</v>
      </c>
      <c r="I530" s="16"/>
      <c r="J530" s="16">
        <f t="shared" si="5"/>
        <v>0</v>
      </c>
      <c r="K530" s="16">
        <f t="shared" si="6"/>
        <v>0</v>
      </c>
      <c r="L530" s="16">
        <f t="shared" si="7"/>
        <v>0</v>
      </c>
      <c r="M530" s="16">
        <f t="shared" si="8"/>
        <v>0</v>
      </c>
      <c r="N530" s="16">
        <f t="shared" si="9"/>
        <v>0</v>
      </c>
      <c r="O530" s="43"/>
      <c r="AS530" s="21">
        <f t="shared" si="31"/>
        <v>0</v>
      </c>
      <c r="AT530" s="21">
        <f t="shared" si="32"/>
        <v>0</v>
      </c>
      <c r="CY530" s="43"/>
      <c r="CZ530" s="43"/>
      <c r="DA530" s="43"/>
      <c r="DB530" s="43"/>
      <c r="DW530" s="44"/>
    </row>
    <row r="531" ht="15.75" customHeight="1">
      <c r="B531" s="16">
        <f t="shared" si="1"/>
        <v>0</v>
      </c>
      <c r="C531" s="25"/>
      <c r="D531" s="25"/>
      <c r="E531" s="16">
        <f t="shared" si="2"/>
        <v>1</v>
      </c>
      <c r="F531" s="16">
        <f t="shared" si="72"/>
        <v>0</v>
      </c>
      <c r="G531" s="16">
        <f t="shared" si="3"/>
        <v>0</v>
      </c>
      <c r="H531" s="16">
        <f t="shared" si="4"/>
        <v>0</v>
      </c>
      <c r="I531" s="16"/>
      <c r="J531" s="16">
        <f t="shared" si="5"/>
        <v>0</v>
      </c>
      <c r="K531" s="16">
        <f t="shared" si="6"/>
        <v>0</v>
      </c>
      <c r="L531" s="16">
        <f t="shared" si="7"/>
        <v>0</v>
      </c>
      <c r="M531" s="16">
        <f t="shared" si="8"/>
        <v>0</v>
      </c>
      <c r="N531" s="16">
        <f t="shared" si="9"/>
        <v>0</v>
      </c>
      <c r="O531" s="43"/>
      <c r="AS531" s="21">
        <f t="shared" si="31"/>
        <v>0</v>
      </c>
      <c r="AT531" s="21">
        <f t="shared" si="32"/>
        <v>0</v>
      </c>
      <c r="CY531" s="43"/>
      <c r="CZ531" s="43"/>
      <c r="DA531" s="43"/>
      <c r="DB531" s="43"/>
      <c r="DW531" s="44"/>
    </row>
    <row r="532" ht="15.75" customHeight="1">
      <c r="B532" s="16">
        <f t="shared" si="1"/>
        <v>0</v>
      </c>
      <c r="C532" s="25"/>
      <c r="D532" s="25"/>
      <c r="E532" s="16">
        <f t="shared" si="2"/>
        <v>1</v>
      </c>
      <c r="F532" s="16">
        <f t="shared" si="72"/>
        <v>0</v>
      </c>
      <c r="G532" s="16">
        <f t="shared" si="3"/>
        <v>0</v>
      </c>
      <c r="H532" s="16">
        <f t="shared" si="4"/>
        <v>0</v>
      </c>
      <c r="I532" s="16"/>
      <c r="J532" s="16">
        <f t="shared" si="5"/>
        <v>0</v>
      </c>
      <c r="K532" s="16">
        <f t="shared" si="6"/>
        <v>0</v>
      </c>
      <c r="L532" s="16">
        <f t="shared" si="7"/>
        <v>0</v>
      </c>
      <c r="M532" s="16">
        <f t="shared" si="8"/>
        <v>0</v>
      </c>
      <c r="N532" s="16">
        <f t="shared" si="9"/>
        <v>0</v>
      </c>
      <c r="O532" s="43"/>
      <c r="AS532" s="21">
        <f t="shared" si="31"/>
        <v>0</v>
      </c>
      <c r="AT532" s="21">
        <f t="shared" si="32"/>
        <v>0</v>
      </c>
      <c r="CY532" s="43"/>
      <c r="CZ532" s="43"/>
      <c r="DA532" s="43"/>
      <c r="DB532" s="43"/>
      <c r="DW532" s="44"/>
    </row>
    <row r="533" ht="15.75" customHeight="1">
      <c r="B533" s="16">
        <f t="shared" si="1"/>
        <v>0</v>
      </c>
      <c r="C533" s="25"/>
      <c r="D533" s="25"/>
      <c r="E533" s="16">
        <f t="shared" si="2"/>
        <v>1</v>
      </c>
      <c r="F533" s="16">
        <f t="shared" si="72"/>
        <v>0</v>
      </c>
      <c r="G533" s="16">
        <f t="shared" si="3"/>
        <v>0</v>
      </c>
      <c r="H533" s="16">
        <f t="shared" si="4"/>
        <v>0</v>
      </c>
      <c r="I533" s="16"/>
      <c r="J533" s="16">
        <f t="shared" si="5"/>
        <v>0</v>
      </c>
      <c r="K533" s="16">
        <f t="shared" si="6"/>
        <v>0</v>
      </c>
      <c r="L533" s="16">
        <f t="shared" si="7"/>
        <v>0</v>
      </c>
      <c r="M533" s="16">
        <f t="shared" si="8"/>
        <v>0</v>
      </c>
      <c r="N533" s="16">
        <f t="shared" si="9"/>
        <v>0</v>
      </c>
      <c r="O533" s="43"/>
      <c r="AS533" s="21">
        <f t="shared" si="31"/>
        <v>0</v>
      </c>
      <c r="AT533" s="21">
        <f t="shared" si="32"/>
        <v>0</v>
      </c>
      <c r="CY533" s="43"/>
      <c r="CZ533" s="43"/>
      <c r="DA533" s="43"/>
      <c r="DB533" s="43"/>
      <c r="DW533" s="44"/>
    </row>
    <row r="534" ht="15.75" customHeight="1">
      <c r="B534" s="16">
        <f t="shared" si="1"/>
        <v>0</v>
      </c>
      <c r="C534" s="25"/>
      <c r="D534" s="25"/>
      <c r="E534" s="16">
        <f t="shared" si="2"/>
        <v>1</v>
      </c>
      <c r="F534" s="16">
        <f t="shared" si="72"/>
        <v>0</v>
      </c>
      <c r="G534" s="16">
        <f t="shared" si="3"/>
        <v>0</v>
      </c>
      <c r="H534" s="16">
        <f t="shared" si="4"/>
        <v>0</v>
      </c>
      <c r="I534" s="16"/>
      <c r="J534" s="16">
        <f t="shared" si="5"/>
        <v>0</v>
      </c>
      <c r="K534" s="16">
        <f t="shared" si="6"/>
        <v>0</v>
      </c>
      <c r="L534" s="16">
        <f t="shared" si="7"/>
        <v>0</v>
      </c>
      <c r="M534" s="16">
        <f t="shared" si="8"/>
        <v>0</v>
      </c>
      <c r="N534" s="16">
        <f t="shared" si="9"/>
        <v>0</v>
      </c>
      <c r="O534" s="43"/>
      <c r="AS534" s="21">
        <f t="shared" si="31"/>
        <v>0</v>
      </c>
      <c r="AT534" s="21">
        <f t="shared" si="32"/>
        <v>0</v>
      </c>
      <c r="CY534" s="43"/>
      <c r="CZ534" s="43"/>
      <c r="DA534" s="43"/>
      <c r="DB534" s="43"/>
      <c r="DW534" s="44"/>
    </row>
    <row r="535" ht="15.75" customHeight="1">
      <c r="B535" s="16">
        <f t="shared" si="1"/>
        <v>0</v>
      </c>
      <c r="C535" s="25"/>
      <c r="D535" s="25"/>
      <c r="E535" s="16">
        <f t="shared" si="2"/>
        <v>1</v>
      </c>
      <c r="F535" s="16">
        <f t="shared" si="72"/>
        <v>0</v>
      </c>
      <c r="G535" s="16">
        <f t="shared" si="3"/>
        <v>0</v>
      </c>
      <c r="H535" s="16">
        <f t="shared" si="4"/>
        <v>0</v>
      </c>
      <c r="I535" s="16"/>
      <c r="J535" s="16">
        <f t="shared" si="5"/>
        <v>0</v>
      </c>
      <c r="K535" s="16">
        <f t="shared" si="6"/>
        <v>0</v>
      </c>
      <c r="L535" s="16">
        <f t="shared" si="7"/>
        <v>0</v>
      </c>
      <c r="M535" s="16">
        <f t="shared" si="8"/>
        <v>0</v>
      </c>
      <c r="N535" s="16">
        <f t="shared" si="9"/>
        <v>0</v>
      </c>
      <c r="O535" s="43"/>
      <c r="AS535" s="21">
        <f t="shared" si="31"/>
        <v>0</v>
      </c>
      <c r="AT535" s="21">
        <f t="shared" si="32"/>
        <v>0</v>
      </c>
      <c r="CY535" s="43"/>
      <c r="CZ535" s="43"/>
      <c r="DA535" s="43"/>
      <c r="DB535" s="43"/>
      <c r="DW535" s="44"/>
    </row>
    <row r="536" ht="15.75" customHeight="1">
      <c r="B536" s="16">
        <f t="shared" si="1"/>
        <v>0</v>
      </c>
      <c r="C536" s="25"/>
      <c r="D536" s="25"/>
      <c r="E536" s="16">
        <f t="shared" si="2"/>
        <v>1</v>
      </c>
      <c r="F536" s="16">
        <f t="shared" si="72"/>
        <v>0</v>
      </c>
      <c r="G536" s="16">
        <f t="shared" si="3"/>
        <v>0</v>
      </c>
      <c r="H536" s="16">
        <f t="shared" si="4"/>
        <v>0</v>
      </c>
      <c r="I536" s="16"/>
      <c r="J536" s="16">
        <f t="shared" si="5"/>
        <v>0</v>
      </c>
      <c r="K536" s="16">
        <f t="shared" si="6"/>
        <v>0</v>
      </c>
      <c r="L536" s="16">
        <f t="shared" si="7"/>
        <v>0</v>
      </c>
      <c r="M536" s="16">
        <f t="shared" si="8"/>
        <v>0</v>
      </c>
      <c r="N536" s="16">
        <f t="shared" si="9"/>
        <v>0</v>
      </c>
      <c r="O536" s="43"/>
      <c r="AS536" s="21">
        <f t="shared" si="31"/>
        <v>0</v>
      </c>
      <c r="AT536" s="21">
        <f t="shared" si="32"/>
        <v>0</v>
      </c>
      <c r="CY536" s="43"/>
      <c r="CZ536" s="43"/>
      <c r="DA536" s="43"/>
      <c r="DB536" s="43"/>
      <c r="DW536" s="44"/>
    </row>
    <row r="537" ht="15.75" customHeight="1">
      <c r="B537" s="16">
        <f t="shared" si="1"/>
        <v>0</v>
      </c>
      <c r="C537" s="25"/>
      <c r="D537" s="25"/>
      <c r="E537" s="16">
        <f t="shared" si="2"/>
        <v>1</v>
      </c>
      <c r="F537" s="16">
        <f t="shared" si="72"/>
        <v>0</v>
      </c>
      <c r="G537" s="16">
        <f t="shared" si="3"/>
        <v>0</v>
      </c>
      <c r="H537" s="16">
        <f t="shared" si="4"/>
        <v>0</v>
      </c>
      <c r="I537" s="16"/>
      <c r="J537" s="16">
        <f t="shared" si="5"/>
        <v>0</v>
      </c>
      <c r="K537" s="16">
        <f t="shared" si="6"/>
        <v>0</v>
      </c>
      <c r="L537" s="16">
        <f t="shared" si="7"/>
        <v>0</v>
      </c>
      <c r="M537" s="16">
        <f t="shared" si="8"/>
        <v>0</v>
      </c>
      <c r="N537" s="16">
        <f t="shared" si="9"/>
        <v>0</v>
      </c>
      <c r="O537" s="43"/>
      <c r="AS537" s="21">
        <f t="shared" si="31"/>
        <v>0</v>
      </c>
      <c r="AT537" s="21">
        <f t="shared" si="32"/>
        <v>0</v>
      </c>
      <c r="CY537" s="43"/>
      <c r="CZ537" s="43"/>
      <c r="DA537" s="43"/>
      <c r="DB537" s="43"/>
      <c r="DW537" s="44"/>
    </row>
    <row r="538" ht="15.75" customHeight="1">
      <c r="B538" s="16">
        <f t="shared" si="1"/>
        <v>0</v>
      </c>
      <c r="C538" s="25"/>
      <c r="D538" s="25"/>
      <c r="E538" s="16">
        <f t="shared" si="2"/>
        <v>1</v>
      </c>
      <c r="F538" s="16">
        <f t="shared" si="72"/>
        <v>0</v>
      </c>
      <c r="G538" s="16">
        <f t="shared" si="3"/>
        <v>0</v>
      </c>
      <c r="H538" s="16">
        <f t="shared" si="4"/>
        <v>0</v>
      </c>
      <c r="I538" s="16"/>
      <c r="J538" s="16">
        <f t="shared" si="5"/>
        <v>0</v>
      </c>
      <c r="K538" s="16">
        <f t="shared" si="6"/>
        <v>0</v>
      </c>
      <c r="L538" s="16">
        <f t="shared" si="7"/>
        <v>0</v>
      </c>
      <c r="M538" s="16">
        <f t="shared" si="8"/>
        <v>0</v>
      </c>
      <c r="N538" s="16">
        <f t="shared" si="9"/>
        <v>0</v>
      </c>
      <c r="O538" s="43"/>
      <c r="AS538" s="21">
        <f t="shared" si="31"/>
        <v>0</v>
      </c>
      <c r="AT538" s="21">
        <f t="shared" si="32"/>
        <v>0</v>
      </c>
      <c r="CY538" s="43"/>
      <c r="CZ538" s="43"/>
      <c r="DA538" s="43"/>
      <c r="DB538" s="43"/>
      <c r="DW538" s="44"/>
    </row>
    <row r="539" ht="15.75" customHeight="1">
      <c r="B539" s="16">
        <f t="shared" si="1"/>
        <v>0</v>
      </c>
      <c r="C539" s="25"/>
      <c r="D539" s="25"/>
      <c r="E539" s="16">
        <f t="shared" si="2"/>
        <v>1</v>
      </c>
      <c r="F539" s="16">
        <f t="shared" si="72"/>
        <v>0</v>
      </c>
      <c r="G539" s="16">
        <f t="shared" si="3"/>
        <v>0</v>
      </c>
      <c r="H539" s="16">
        <f t="shared" si="4"/>
        <v>0</v>
      </c>
      <c r="I539" s="16"/>
      <c r="J539" s="16">
        <f t="shared" si="5"/>
        <v>0</v>
      </c>
      <c r="K539" s="16">
        <f t="shared" si="6"/>
        <v>0</v>
      </c>
      <c r="L539" s="16">
        <f t="shared" si="7"/>
        <v>0</v>
      </c>
      <c r="M539" s="16">
        <f t="shared" si="8"/>
        <v>0</v>
      </c>
      <c r="N539" s="16">
        <f t="shared" si="9"/>
        <v>0</v>
      </c>
      <c r="O539" s="43"/>
      <c r="AS539" s="21">
        <f t="shared" si="31"/>
        <v>0</v>
      </c>
      <c r="AT539" s="21">
        <f t="shared" si="32"/>
        <v>0</v>
      </c>
      <c r="CY539" s="43"/>
      <c r="CZ539" s="43"/>
      <c r="DA539" s="43"/>
      <c r="DB539" s="43"/>
      <c r="DW539" s="44"/>
    </row>
    <row r="540" ht="15.75" customHeight="1">
      <c r="B540" s="16">
        <f t="shared" si="1"/>
        <v>0</v>
      </c>
      <c r="C540" s="25"/>
      <c r="D540" s="25"/>
      <c r="E540" s="16">
        <f t="shared" si="2"/>
        <v>1</v>
      </c>
      <c r="F540" s="16">
        <f t="shared" si="72"/>
        <v>0</v>
      </c>
      <c r="G540" s="16">
        <f t="shared" si="3"/>
        <v>0</v>
      </c>
      <c r="H540" s="16">
        <f t="shared" si="4"/>
        <v>0</v>
      </c>
      <c r="I540" s="16"/>
      <c r="J540" s="16">
        <f t="shared" si="5"/>
        <v>0</v>
      </c>
      <c r="K540" s="16">
        <f t="shared" si="6"/>
        <v>0</v>
      </c>
      <c r="L540" s="16">
        <f t="shared" si="7"/>
        <v>0</v>
      </c>
      <c r="M540" s="16">
        <f t="shared" si="8"/>
        <v>0</v>
      </c>
      <c r="N540" s="16">
        <f t="shared" si="9"/>
        <v>0</v>
      </c>
      <c r="O540" s="43"/>
      <c r="AS540" s="21">
        <f t="shared" si="31"/>
        <v>0</v>
      </c>
      <c r="AT540" s="21">
        <f t="shared" si="32"/>
        <v>0</v>
      </c>
      <c r="CY540" s="43"/>
      <c r="CZ540" s="43"/>
      <c r="DA540" s="43"/>
      <c r="DB540" s="43"/>
      <c r="DW540" s="44"/>
    </row>
    <row r="541" ht="15.75" customHeight="1">
      <c r="B541" s="16">
        <f t="shared" si="1"/>
        <v>0</v>
      </c>
      <c r="C541" s="25"/>
      <c r="D541" s="25"/>
      <c r="E541" s="16">
        <f t="shared" si="2"/>
        <v>1</v>
      </c>
      <c r="F541" s="16">
        <f t="shared" si="72"/>
        <v>0</v>
      </c>
      <c r="G541" s="16">
        <f t="shared" si="3"/>
        <v>0</v>
      </c>
      <c r="H541" s="16">
        <f t="shared" si="4"/>
        <v>0</v>
      </c>
      <c r="I541" s="16"/>
      <c r="J541" s="16">
        <f t="shared" si="5"/>
        <v>0</v>
      </c>
      <c r="K541" s="16">
        <f t="shared" si="6"/>
        <v>0</v>
      </c>
      <c r="L541" s="16">
        <f t="shared" si="7"/>
        <v>0</v>
      </c>
      <c r="M541" s="16">
        <f t="shared" si="8"/>
        <v>0</v>
      </c>
      <c r="N541" s="16">
        <f t="shared" si="9"/>
        <v>0</v>
      </c>
      <c r="O541" s="43"/>
      <c r="AS541" s="21">
        <f t="shared" si="31"/>
        <v>0</v>
      </c>
      <c r="AT541" s="21">
        <f t="shared" si="32"/>
        <v>0</v>
      </c>
      <c r="CY541" s="43"/>
      <c r="CZ541" s="43"/>
      <c r="DA541" s="43"/>
      <c r="DB541" s="43"/>
      <c r="DW541" s="44"/>
    </row>
    <row r="542" ht="15.75" customHeight="1">
      <c r="B542" s="16">
        <f t="shared" si="1"/>
        <v>0</v>
      </c>
      <c r="C542" s="25"/>
      <c r="D542" s="25"/>
      <c r="E542" s="16">
        <f t="shared" si="2"/>
        <v>1</v>
      </c>
      <c r="F542" s="16">
        <f t="shared" si="72"/>
        <v>0</v>
      </c>
      <c r="G542" s="16">
        <f t="shared" si="3"/>
        <v>0</v>
      </c>
      <c r="H542" s="16">
        <f t="shared" si="4"/>
        <v>0</v>
      </c>
      <c r="I542" s="16"/>
      <c r="J542" s="16">
        <f t="shared" si="5"/>
        <v>0</v>
      </c>
      <c r="K542" s="16">
        <f t="shared" si="6"/>
        <v>0</v>
      </c>
      <c r="L542" s="16">
        <f t="shared" si="7"/>
        <v>0</v>
      </c>
      <c r="M542" s="16">
        <f t="shared" si="8"/>
        <v>0</v>
      </c>
      <c r="N542" s="16">
        <f t="shared" si="9"/>
        <v>0</v>
      </c>
      <c r="O542" s="43"/>
      <c r="AS542" s="21">
        <f t="shared" si="31"/>
        <v>0</v>
      </c>
      <c r="AT542" s="21">
        <f t="shared" si="32"/>
        <v>0</v>
      </c>
      <c r="CY542" s="43"/>
      <c r="CZ542" s="43"/>
      <c r="DA542" s="43"/>
      <c r="DB542" s="43"/>
      <c r="DW542" s="44"/>
    </row>
    <row r="543" ht="15.75" customHeight="1">
      <c r="B543" s="16">
        <f t="shared" si="1"/>
        <v>0</v>
      </c>
      <c r="C543" s="25"/>
      <c r="D543" s="25"/>
      <c r="E543" s="16">
        <f t="shared" si="2"/>
        <v>1</v>
      </c>
      <c r="F543" s="16">
        <f t="shared" si="72"/>
        <v>0</v>
      </c>
      <c r="G543" s="16">
        <f t="shared" si="3"/>
        <v>0</v>
      </c>
      <c r="H543" s="16">
        <f t="shared" si="4"/>
        <v>0</v>
      </c>
      <c r="I543" s="16"/>
      <c r="J543" s="16">
        <f t="shared" si="5"/>
        <v>0</v>
      </c>
      <c r="K543" s="16">
        <f t="shared" si="6"/>
        <v>0</v>
      </c>
      <c r="L543" s="16">
        <f t="shared" si="7"/>
        <v>0</v>
      </c>
      <c r="M543" s="16">
        <f t="shared" si="8"/>
        <v>0</v>
      </c>
      <c r="N543" s="16">
        <f t="shared" si="9"/>
        <v>0</v>
      </c>
      <c r="O543" s="43"/>
      <c r="AS543" s="21">
        <f t="shared" si="31"/>
        <v>0</v>
      </c>
      <c r="AT543" s="21">
        <f t="shared" si="32"/>
        <v>0</v>
      </c>
      <c r="CY543" s="43"/>
      <c r="CZ543" s="43"/>
      <c r="DA543" s="43"/>
      <c r="DB543" s="43"/>
      <c r="DW543" s="44"/>
    </row>
    <row r="544" ht="15.75" customHeight="1">
      <c r="B544" s="16">
        <f t="shared" si="1"/>
        <v>0</v>
      </c>
      <c r="C544" s="25"/>
      <c r="D544" s="25"/>
      <c r="E544" s="16">
        <f t="shared" si="2"/>
        <v>1</v>
      </c>
      <c r="F544" s="16">
        <f t="shared" si="72"/>
        <v>0</v>
      </c>
      <c r="G544" s="16">
        <f t="shared" si="3"/>
        <v>0</v>
      </c>
      <c r="H544" s="16">
        <f t="shared" si="4"/>
        <v>0</v>
      </c>
      <c r="I544" s="16"/>
      <c r="J544" s="16">
        <f t="shared" si="5"/>
        <v>0</v>
      </c>
      <c r="K544" s="16">
        <f t="shared" si="6"/>
        <v>0</v>
      </c>
      <c r="L544" s="16">
        <f t="shared" si="7"/>
        <v>0</v>
      </c>
      <c r="M544" s="16">
        <f t="shared" si="8"/>
        <v>0</v>
      </c>
      <c r="N544" s="16">
        <f t="shared" si="9"/>
        <v>0</v>
      </c>
      <c r="O544" s="43"/>
      <c r="AS544" s="21">
        <f t="shared" si="31"/>
        <v>0</v>
      </c>
      <c r="AT544" s="21">
        <f t="shared" si="32"/>
        <v>0</v>
      </c>
      <c r="CY544" s="43"/>
      <c r="CZ544" s="43"/>
      <c r="DA544" s="43"/>
      <c r="DB544" s="43"/>
      <c r="DW544" s="44"/>
    </row>
    <row r="545" ht="15.75" customHeight="1">
      <c r="B545" s="16">
        <f t="shared" si="1"/>
        <v>0</v>
      </c>
      <c r="C545" s="25"/>
      <c r="D545" s="25"/>
      <c r="E545" s="16">
        <f t="shared" si="2"/>
        <v>1</v>
      </c>
      <c r="F545" s="16">
        <f t="shared" si="72"/>
        <v>0</v>
      </c>
      <c r="G545" s="16">
        <f t="shared" si="3"/>
        <v>0</v>
      </c>
      <c r="H545" s="16">
        <f t="shared" si="4"/>
        <v>0</v>
      </c>
      <c r="I545" s="16"/>
      <c r="J545" s="16">
        <f t="shared" si="5"/>
        <v>0</v>
      </c>
      <c r="K545" s="16">
        <f t="shared" si="6"/>
        <v>0</v>
      </c>
      <c r="L545" s="16">
        <f t="shared" si="7"/>
        <v>0</v>
      </c>
      <c r="M545" s="16">
        <f t="shared" si="8"/>
        <v>0</v>
      </c>
      <c r="N545" s="16">
        <f t="shared" si="9"/>
        <v>0</v>
      </c>
      <c r="O545" s="43"/>
      <c r="AS545" s="21">
        <f t="shared" si="31"/>
        <v>0</v>
      </c>
      <c r="AT545" s="21">
        <f t="shared" si="32"/>
        <v>0</v>
      </c>
      <c r="CY545" s="43"/>
      <c r="CZ545" s="43"/>
      <c r="DA545" s="43"/>
      <c r="DB545" s="43"/>
      <c r="DW545" s="44"/>
    </row>
    <row r="546" ht="15.75" customHeight="1">
      <c r="B546" s="16">
        <f t="shared" si="1"/>
        <v>0</v>
      </c>
      <c r="C546" s="25"/>
      <c r="D546" s="25"/>
      <c r="E546" s="16">
        <f t="shared" si="2"/>
        <v>1</v>
      </c>
      <c r="F546" s="16">
        <f t="shared" si="72"/>
        <v>0</v>
      </c>
      <c r="G546" s="16">
        <f t="shared" si="3"/>
        <v>0</v>
      </c>
      <c r="H546" s="16">
        <f t="shared" si="4"/>
        <v>0</v>
      </c>
      <c r="I546" s="16"/>
      <c r="J546" s="16">
        <f t="shared" si="5"/>
        <v>0</v>
      </c>
      <c r="K546" s="16">
        <f t="shared" si="6"/>
        <v>0</v>
      </c>
      <c r="L546" s="16">
        <f t="shared" si="7"/>
        <v>0</v>
      </c>
      <c r="M546" s="16">
        <f t="shared" si="8"/>
        <v>0</v>
      </c>
      <c r="N546" s="16">
        <f t="shared" si="9"/>
        <v>0</v>
      </c>
      <c r="O546" s="43"/>
      <c r="AS546" s="21">
        <f t="shared" si="31"/>
        <v>0</v>
      </c>
      <c r="AT546" s="21">
        <f t="shared" si="32"/>
        <v>0</v>
      </c>
      <c r="CY546" s="43"/>
      <c r="CZ546" s="43"/>
      <c r="DA546" s="43"/>
      <c r="DB546" s="43"/>
      <c r="DW546" s="44"/>
    </row>
    <row r="547" ht="15.75" customHeight="1">
      <c r="B547" s="16">
        <f t="shared" si="1"/>
        <v>0</v>
      </c>
      <c r="C547" s="25"/>
      <c r="D547" s="25"/>
      <c r="E547" s="16">
        <f t="shared" si="2"/>
        <v>1</v>
      </c>
      <c r="F547" s="16">
        <f t="shared" si="72"/>
        <v>0</v>
      </c>
      <c r="G547" s="16">
        <f t="shared" si="3"/>
        <v>0</v>
      </c>
      <c r="H547" s="16">
        <f t="shared" si="4"/>
        <v>0</v>
      </c>
      <c r="I547" s="16"/>
      <c r="J547" s="16">
        <f t="shared" si="5"/>
        <v>0</v>
      </c>
      <c r="K547" s="16">
        <f t="shared" si="6"/>
        <v>0</v>
      </c>
      <c r="L547" s="16">
        <f t="shared" si="7"/>
        <v>0</v>
      </c>
      <c r="M547" s="16">
        <f t="shared" si="8"/>
        <v>0</v>
      </c>
      <c r="N547" s="16">
        <f t="shared" si="9"/>
        <v>0</v>
      </c>
      <c r="O547" s="43"/>
      <c r="AS547" s="21">
        <f t="shared" si="31"/>
        <v>0</v>
      </c>
      <c r="AT547" s="21">
        <f t="shared" si="32"/>
        <v>0</v>
      </c>
      <c r="CY547" s="43"/>
      <c r="CZ547" s="43"/>
      <c r="DA547" s="43"/>
      <c r="DB547" s="43"/>
      <c r="DW547" s="44"/>
    </row>
    <row r="548" ht="15.75" customHeight="1">
      <c r="B548" s="16">
        <f t="shared" si="1"/>
        <v>0</v>
      </c>
      <c r="C548" s="25"/>
      <c r="D548" s="25"/>
      <c r="E548" s="16">
        <f t="shared" si="2"/>
        <v>1</v>
      </c>
      <c r="F548" s="16">
        <f t="shared" si="72"/>
        <v>0</v>
      </c>
      <c r="G548" s="16">
        <f t="shared" si="3"/>
        <v>0</v>
      </c>
      <c r="H548" s="16">
        <f t="shared" si="4"/>
        <v>0</v>
      </c>
      <c r="I548" s="16"/>
      <c r="J548" s="16">
        <f t="shared" si="5"/>
        <v>0</v>
      </c>
      <c r="K548" s="16">
        <f t="shared" si="6"/>
        <v>0</v>
      </c>
      <c r="L548" s="16">
        <f t="shared" si="7"/>
        <v>0</v>
      </c>
      <c r="M548" s="16">
        <f t="shared" si="8"/>
        <v>0</v>
      </c>
      <c r="N548" s="16">
        <f t="shared" si="9"/>
        <v>0</v>
      </c>
      <c r="O548" s="43"/>
      <c r="AS548" s="21">
        <f t="shared" si="31"/>
        <v>0</v>
      </c>
      <c r="AT548" s="21">
        <f t="shared" si="32"/>
        <v>0</v>
      </c>
      <c r="CY548" s="43"/>
      <c r="CZ548" s="43"/>
      <c r="DA548" s="43"/>
      <c r="DB548" s="43"/>
      <c r="DW548" s="44"/>
    </row>
    <row r="549" ht="15.75" customHeight="1">
      <c r="B549" s="16">
        <f t="shared" si="1"/>
        <v>0</v>
      </c>
      <c r="C549" s="25"/>
      <c r="D549" s="25"/>
      <c r="E549" s="16">
        <f t="shared" si="2"/>
        <v>1</v>
      </c>
      <c r="F549" s="16">
        <f t="shared" si="72"/>
        <v>0</v>
      </c>
      <c r="G549" s="16">
        <f t="shared" si="3"/>
        <v>0</v>
      </c>
      <c r="H549" s="16">
        <f t="shared" si="4"/>
        <v>0</v>
      </c>
      <c r="I549" s="16"/>
      <c r="J549" s="16">
        <f t="shared" si="5"/>
        <v>0</v>
      </c>
      <c r="K549" s="16">
        <f t="shared" si="6"/>
        <v>0</v>
      </c>
      <c r="L549" s="16">
        <f t="shared" si="7"/>
        <v>0</v>
      </c>
      <c r="M549" s="16">
        <f t="shared" si="8"/>
        <v>0</v>
      </c>
      <c r="N549" s="16">
        <f t="shared" si="9"/>
        <v>0</v>
      </c>
      <c r="O549" s="43"/>
      <c r="AS549" s="21">
        <f t="shared" si="31"/>
        <v>0</v>
      </c>
      <c r="AT549" s="21">
        <f t="shared" si="32"/>
        <v>0</v>
      </c>
      <c r="CY549" s="43"/>
      <c r="CZ549" s="43"/>
      <c r="DA549" s="43"/>
      <c r="DB549" s="43"/>
      <c r="DW549" s="44"/>
    </row>
    <row r="550" ht="15.75" customHeight="1">
      <c r="B550" s="16">
        <f t="shared" si="1"/>
        <v>0</v>
      </c>
      <c r="C550" s="25"/>
      <c r="D550" s="25"/>
      <c r="E550" s="16">
        <f t="shared" si="2"/>
        <v>1</v>
      </c>
      <c r="F550" s="16">
        <f t="shared" si="72"/>
        <v>0</v>
      </c>
      <c r="G550" s="16">
        <f t="shared" si="3"/>
        <v>0</v>
      </c>
      <c r="H550" s="16">
        <f t="shared" si="4"/>
        <v>0</v>
      </c>
      <c r="I550" s="16"/>
      <c r="J550" s="16">
        <f t="shared" si="5"/>
        <v>0</v>
      </c>
      <c r="K550" s="16">
        <f t="shared" si="6"/>
        <v>0</v>
      </c>
      <c r="L550" s="16">
        <f t="shared" si="7"/>
        <v>0</v>
      </c>
      <c r="M550" s="16">
        <f t="shared" si="8"/>
        <v>0</v>
      </c>
      <c r="N550" s="16">
        <f t="shared" si="9"/>
        <v>0</v>
      </c>
      <c r="O550" s="43"/>
      <c r="AS550" s="21">
        <f t="shared" si="31"/>
        <v>0</v>
      </c>
      <c r="AT550" s="21">
        <f t="shared" si="32"/>
        <v>0</v>
      </c>
      <c r="CY550" s="43"/>
      <c r="CZ550" s="43"/>
      <c r="DA550" s="43"/>
      <c r="DB550" s="43"/>
      <c r="DW550" s="44"/>
    </row>
    <row r="551" ht="15.75" customHeight="1">
      <c r="B551" s="16">
        <f t="shared" si="1"/>
        <v>0</v>
      </c>
      <c r="C551" s="25"/>
      <c r="D551" s="25"/>
      <c r="E551" s="16">
        <f t="shared" si="2"/>
        <v>1</v>
      </c>
      <c r="F551" s="16">
        <f t="shared" si="72"/>
        <v>0</v>
      </c>
      <c r="G551" s="16">
        <f t="shared" si="3"/>
        <v>0</v>
      </c>
      <c r="H551" s="16">
        <f t="shared" si="4"/>
        <v>0</v>
      </c>
      <c r="I551" s="16"/>
      <c r="J551" s="16">
        <f t="shared" si="5"/>
        <v>0</v>
      </c>
      <c r="K551" s="16">
        <f t="shared" si="6"/>
        <v>0</v>
      </c>
      <c r="L551" s="16">
        <f t="shared" si="7"/>
        <v>0</v>
      </c>
      <c r="M551" s="16">
        <f t="shared" si="8"/>
        <v>0</v>
      </c>
      <c r="N551" s="16">
        <f t="shared" si="9"/>
        <v>0</v>
      </c>
      <c r="O551" s="43"/>
      <c r="AS551" s="21">
        <f t="shared" si="31"/>
        <v>0</v>
      </c>
      <c r="AT551" s="21">
        <f t="shared" si="32"/>
        <v>0</v>
      </c>
      <c r="CY551" s="43"/>
      <c r="CZ551" s="43"/>
      <c r="DA551" s="43"/>
      <c r="DB551" s="43"/>
      <c r="DW551" s="44"/>
    </row>
    <row r="552" ht="15.75" customHeight="1">
      <c r="B552" s="16">
        <f t="shared" si="1"/>
        <v>0</v>
      </c>
      <c r="C552" s="25"/>
      <c r="D552" s="25"/>
      <c r="E552" s="16">
        <f t="shared" si="2"/>
        <v>1</v>
      </c>
      <c r="F552" s="16">
        <f t="shared" si="72"/>
        <v>0</v>
      </c>
      <c r="G552" s="16">
        <f t="shared" si="3"/>
        <v>0</v>
      </c>
      <c r="H552" s="16">
        <f t="shared" si="4"/>
        <v>0</v>
      </c>
      <c r="I552" s="16"/>
      <c r="J552" s="16">
        <f t="shared" si="5"/>
        <v>0</v>
      </c>
      <c r="K552" s="16">
        <f t="shared" si="6"/>
        <v>0</v>
      </c>
      <c r="L552" s="16">
        <f t="shared" si="7"/>
        <v>0</v>
      </c>
      <c r="M552" s="16">
        <f t="shared" si="8"/>
        <v>0</v>
      </c>
      <c r="N552" s="16">
        <f t="shared" si="9"/>
        <v>0</v>
      </c>
      <c r="O552" s="43"/>
      <c r="AS552" s="21">
        <f t="shared" si="31"/>
        <v>0</v>
      </c>
      <c r="AT552" s="21">
        <f t="shared" si="32"/>
        <v>0</v>
      </c>
      <c r="CY552" s="43"/>
      <c r="CZ552" s="43"/>
      <c r="DA552" s="43"/>
      <c r="DB552" s="43"/>
      <c r="DW552" s="44"/>
    </row>
    <row r="553" ht="15.75" customHeight="1">
      <c r="B553" s="16">
        <f t="shared" si="1"/>
        <v>0</v>
      </c>
      <c r="C553" s="25"/>
      <c r="D553" s="25"/>
      <c r="E553" s="16">
        <f t="shared" si="2"/>
        <v>1</v>
      </c>
      <c r="F553" s="16">
        <f t="shared" si="72"/>
        <v>0</v>
      </c>
      <c r="G553" s="16">
        <f t="shared" si="3"/>
        <v>0</v>
      </c>
      <c r="H553" s="16">
        <f t="shared" si="4"/>
        <v>0</v>
      </c>
      <c r="I553" s="16"/>
      <c r="J553" s="16">
        <f t="shared" si="5"/>
        <v>0</v>
      </c>
      <c r="K553" s="16">
        <f t="shared" si="6"/>
        <v>0</v>
      </c>
      <c r="L553" s="16">
        <f t="shared" si="7"/>
        <v>0</v>
      </c>
      <c r="M553" s="16">
        <f t="shared" si="8"/>
        <v>0</v>
      </c>
      <c r="N553" s="16">
        <f t="shared" si="9"/>
        <v>0</v>
      </c>
      <c r="O553" s="43"/>
      <c r="AS553" s="21">
        <f t="shared" si="31"/>
        <v>0</v>
      </c>
      <c r="AT553" s="21">
        <f t="shared" si="32"/>
        <v>0</v>
      </c>
      <c r="CY553" s="43"/>
      <c r="CZ553" s="43"/>
      <c r="DA553" s="43"/>
      <c r="DB553" s="43"/>
      <c r="DW553" s="44"/>
    </row>
    <row r="554" ht="15.75" customHeight="1">
      <c r="B554" s="16">
        <f t="shared" si="1"/>
        <v>0</v>
      </c>
      <c r="C554" s="25"/>
      <c r="D554" s="25"/>
      <c r="E554" s="16">
        <f t="shared" si="2"/>
        <v>1</v>
      </c>
      <c r="F554" s="16">
        <f t="shared" si="72"/>
        <v>0</v>
      </c>
      <c r="G554" s="16">
        <f t="shared" si="3"/>
        <v>0</v>
      </c>
      <c r="H554" s="16">
        <f t="shared" si="4"/>
        <v>0</v>
      </c>
      <c r="I554" s="16"/>
      <c r="J554" s="16">
        <f t="shared" si="5"/>
        <v>0</v>
      </c>
      <c r="K554" s="16">
        <f t="shared" si="6"/>
        <v>0</v>
      </c>
      <c r="L554" s="16">
        <f t="shared" si="7"/>
        <v>0</v>
      </c>
      <c r="M554" s="16">
        <f t="shared" si="8"/>
        <v>0</v>
      </c>
      <c r="N554" s="16">
        <f t="shared" si="9"/>
        <v>0</v>
      </c>
      <c r="O554" s="43"/>
      <c r="AS554" s="21">
        <f t="shared" si="31"/>
        <v>0</v>
      </c>
      <c r="AT554" s="21">
        <f t="shared" si="32"/>
        <v>0</v>
      </c>
      <c r="CY554" s="43"/>
      <c r="CZ554" s="43"/>
      <c r="DA554" s="43"/>
      <c r="DB554" s="43"/>
      <c r="DW554" s="44"/>
    </row>
    <row r="555" ht="15.75" customHeight="1">
      <c r="B555" s="16">
        <f t="shared" si="1"/>
        <v>0</v>
      </c>
      <c r="C555" s="25"/>
      <c r="D555" s="25"/>
      <c r="E555" s="16">
        <f t="shared" si="2"/>
        <v>1</v>
      </c>
      <c r="F555" s="16">
        <f t="shared" si="72"/>
        <v>0</v>
      </c>
      <c r="G555" s="16">
        <f t="shared" si="3"/>
        <v>0</v>
      </c>
      <c r="H555" s="16">
        <f t="shared" si="4"/>
        <v>0</v>
      </c>
      <c r="I555" s="16"/>
      <c r="J555" s="16">
        <f t="shared" si="5"/>
        <v>0</v>
      </c>
      <c r="K555" s="16">
        <f t="shared" si="6"/>
        <v>0</v>
      </c>
      <c r="L555" s="16">
        <f t="shared" si="7"/>
        <v>0</v>
      </c>
      <c r="M555" s="16">
        <f t="shared" si="8"/>
        <v>0</v>
      </c>
      <c r="N555" s="16">
        <f t="shared" si="9"/>
        <v>0</v>
      </c>
      <c r="O555" s="43"/>
      <c r="AS555" s="21">
        <f t="shared" si="31"/>
        <v>0</v>
      </c>
      <c r="AT555" s="21">
        <f t="shared" si="32"/>
        <v>0</v>
      </c>
      <c r="CY555" s="43"/>
      <c r="CZ555" s="43"/>
      <c r="DA555" s="43"/>
      <c r="DB555" s="43"/>
      <c r="DW555" s="44"/>
    </row>
    <row r="556" ht="15.75" customHeight="1">
      <c r="B556" s="16">
        <f t="shared" si="1"/>
        <v>0</v>
      </c>
      <c r="C556" s="25"/>
      <c r="D556" s="25"/>
      <c r="E556" s="16">
        <f t="shared" si="2"/>
        <v>1</v>
      </c>
      <c r="F556" s="16">
        <f t="shared" si="72"/>
        <v>0</v>
      </c>
      <c r="G556" s="16">
        <f t="shared" si="3"/>
        <v>0</v>
      </c>
      <c r="H556" s="16">
        <f t="shared" si="4"/>
        <v>0</v>
      </c>
      <c r="I556" s="16"/>
      <c r="J556" s="16">
        <f t="shared" si="5"/>
        <v>0</v>
      </c>
      <c r="K556" s="16">
        <f t="shared" si="6"/>
        <v>0</v>
      </c>
      <c r="L556" s="16">
        <f t="shared" si="7"/>
        <v>0</v>
      </c>
      <c r="M556" s="16">
        <f t="shared" si="8"/>
        <v>0</v>
      </c>
      <c r="N556" s="16">
        <f t="shared" si="9"/>
        <v>0</v>
      </c>
      <c r="O556" s="43"/>
      <c r="AS556" s="21">
        <f t="shared" si="31"/>
        <v>0</v>
      </c>
      <c r="AT556" s="21">
        <f t="shared" si="32"/>
        <v>0</v>
      </c>
      <c r="CY556" s="43"/>
      <c r="CZ556" s="43"/>
      <c r="DA556" s="43"/>
      <c r="DB556" s="43"/>
      <c r="DW556" s="44"/>
    </row>
    <row r="557" ht="15.75" customHeight="1">
      <c r="B557" s="16">
        <f t="shared" si="1"/>
        <v>0</v>
      </c>
      <c r="C557" s="25"/>
      <c r="D557" s="25"/>
      <c r="E557" s="16">
        <f t="shared" si="2"/>
        <v>1</v>
      </c>
      <c r="F557" s="16">
        <f t="shared" si="72"/>
        <v>0</v>
      </c>
      <c r="G557" s="16">
        <f t="shared" si="3"/>
        <v>0</v>
      </c>
      <c r="H557" s="16">
        <f t="shared" si="4"/>
        <v>0</v>
      </c>
      <c r="I557" s="16"/>
      <c r="J557" s="16">
        <f t="shared" si="5"/>
        <v>0</v>
      </c>
      <c r="K557" s="16">
        <f t="shared" si="6"/>
        <v>0</v>
      </c>
      <c r="L557" s="16">
        <f t="shared" si="7"/>
        <v>0</v>
      </c>
      <c r="M557" s="16">
        <f t="shared" si="8"/>
        <v>0</v>
      </c>
      <c r="N557" s="16">
        <f t="shared" si="9"/>
        <v>0</v>
      </c>
      <c r="O557" s="43"/>
      <c r="AS557" s="21">
        <f t="shared" si="31"/>
        <v>0</v>
      </c>
      <c r="AT557" s="21">
        <f t="shared" si="32"/>
        <v>0</v>
      </c>
      <c r="CY557" s="43"/>
      <c r="CZ557" s="43"/>
      <c r="DA557" s="43"/>
      <c r="DB557" s="43"/>
      <c r="DW557" s="44"/>
    </row>
    <row r="558" ht="15.75" customHeight="1">
      <c r="B558" s="16">
        <f t="shared" si="1"/>
        <v>0</v>
      </c>
      <c r="C558" s="25"/>
      <c r="D558" s="25"/>
      <c r="E558" s="16">
        <f t="shared" si="2"/>
        <v>1</v>
      </c>
      <c r="F558" s="16">
        <f t="shared" si="72"/>
        <v>0</v>
      </c>
      <c r="G558" s="16">
        <f t="shared" si="3"/>
        <v>0</v>
      </c>
      <c r="H558" s="16">
        <f t="shared" si="4"/>
        <v>0</v>
      </c>
      <c r="I558" s="16"/>
      <c r="J558" s="16">
        <f t="shared" si="5"/>
        <v>0</v>
      </c>
      <c r="K558" s="16">
        <f t="shared" si="6"/>
        <v>0</v>
      </c>
      <c r="L558" s="16">
        <f t="shared" si="7"/>
        <v>0</v>
      </c>
      <c r="M558" s="16">
        <f t="shared" si="8"/>
        <v>0</v>
      </c>
      <c r="N558" s="16">
        <f t="shared" si="9"/>
        <v>0</v>
      </c>
      <c r="O558" s="43"/>
      <c r="AS558" s="21">
        <f t="shared" si="31"/>
        <v>0</v>
      </c>
      <c r="AT558" s="21">
        <f t="shared" si="32"/>
        <v>0</v>
      </c>
      <c r="CY558" s="43"/>
      <c r="CZ558" s="43"/>
      <c r="DA558" s="43"/>
      <c r="DB558" s="43"/>
      <c r="DW558" s="44"/>
    </row>
    <row r="559" ht="15.75" customHeight="1">
      <c r="B559" s="16">
        <f t="shared" si="1"/>
        <v>0</v>
      </c>
      <c r="C559" s="25"/>
      <c r="D559" s="25"/>
      <c r="E559" s="16">
        <f t="shared" si="2"/>
        <v>1</v>
      </c>
      <c r="F559" s="16">
        <f t="shared" si="72"/>
        <v>0</v>
      </c>
      <c r="G559" s="16">
        <f t="shared" si="3"/>
        <v>0</v>
      </c>
      <c r="H559" s="16">
        <f t="shared" si="4"/>
        <v>0</v>
      </c>
      <c r="I559" s="16"/>
      <c r="J559" s="16">
        <f t="shared" si="5"/>
        <v>0</v>
      </c>
      <c r="K559" s="16">
        <f t="shared" si="6"/>
        <v>0</v>
      </c>
      <c r="L559" s="16">
        <f t="shared" si="7"/>
        <v>0</v>
      </c>
      <c r="M559" s="16">
        <f t="shared" si="8"/>
        <v>0</v>
      </c>
      <c r="N559" s="16">
        <f t="shared" si="9"/>
        <v>0</v>
      </c>
      <c r="O559" s="43"/>
      <c r="AS559" s="21">
        <f t="shared" si="31"/>
        <v>0</v>
      </c>
      <c r="AT559" s="21">
        <f t="shared" si="32"/>
        <v>0</v>
      </c>
      <c r="CY559" s="43"/>
      <c r="CZ559" s="43"/>
      <c r="DA559" s="43"/>
      <c r="DB559" s="43"/>
      <c r="DW559" s="44"/>
    </row>
    <row r="560" ht="15.75" customHeight="1">
      <c r="B560" s="16">
        <f t="shared" si="1"/>
        <v>0</v>
      </c>
      <c r="C560" s="25"/>
      <c r="D560" s="25"/>
      <c r="E560" s="16">
        <f t="shared" si="2"/>
        <v>1</v>
      </c>
      <c r="F560" s="16">
        <f t="shared" si="72"/>
        <v>0</v>
      </c>
      <c r="G560" s="16">
        <f t="shared" si="3"/>
        <v>0</v>
      </c>
      <c r="H560" s="16">
        <f t="shared" si="4"/>
        <v>0</v>
      </c>
      <c r="I560" s="16"/>
      <c r="J560" s="16">
        <f t="shared" si="5"/>
        <v>0</v>
      </c>
      <c r="K560" s="16">
        <f t="shared" si="6"/>
        <v>0</v>
      </c>
      <c r="L560" s="16">
        <f t="shared" si="7"/>
        <v>0</v>
      </c>
      <c r="M560" s="16">
        <f t="shared" si="8"/>
        <v>0</v>
      </c>
      <c r="N560" s="16">
        <f t="shared" si="9"/>
        <v>0</v>
      </c>
      <c r="O560" s="43"/>
      <c r="AS560" s="21">
        <f t="shared" si="31"/>
        <v>0</v>
      </c>
      <c r="AT560" s="21">
        <f t="shared" si="32"/>
        <v>0</v>
      </c>
      <c r="CY560" s="43"/>
      <c r="CZ560" s="43"/>
      <c r="DA560" s="43"/>
      <c r="DB560" s="43"/>
      <c r="DW560" s="44"/>
    </row>
    <row r="561" ht="15.75" customHeight="1">
      <c r="B561" s="16">
        <f t="shared" si="1"/>
        <v>0</v>
      </c>
      <c r="C561" s="25"/>
      <c r="D561" s="25"/>
      <c r="E561" s="16">
        <f t="shared" si="2"/>
        <v>1</v>
      </c>
      <c r="F561" s="16">
        <f t="shared" si="72"/>
        <v>0</v>
      </c>
      <c r="G561" s="16">
        <f t="shared" si="3"/>
        <v>0</v>
      </c>
      <c r="H561" s="16">
        <f t="shared" si="4"/>
        <v>0</v>
      </c>
      <c r="I561" s="16"/>
      <c r="J561" s="16">
        <f t="shared" si="5"/>
        <v>0</v>
      </c>
      <c r="K561" s="16">
        <f t="shared" si="6"/>
        <v>0</v>
      </c>
      <c r="L561" s="16">
        <f t="shared" si="7"/>
        <v>0</v>
      </c>
      <c r="M561" s="16">
        <f t="shared" si="8"/>
        <v>0</v>
      </c>
      <c r="N561" s="16">
        <f t="shared" si="9"/>
        <v>0</v>
      </c>
      <c r="O561" s="43"/>
      <c r="AS561" s="21">
        <f t="shared" si="31"/>
        <v>0</v>
      </c>
      <c r="AT561" s="21">
        <f t="shared" si="32"/>
        <v>0</v>
      </c>
      <c r="CY561" s="43"/>
      <c r="CZ561" s="43"/>
      <c r="DA561" s="43"/>
      <c r="DB561" s="43"/>
      <c r="DW561" s="44"/>
    </row>
    <row r="562" ht="15.75" customHeight="1">
      <c r="B562" s="16">
        <f t="shared" si="1"/>
        <v>0</v>
      </c>
      <c r="C562" s="25"/>
      <c r="D562" s="25"/>
      <c r="E562" s="16">
        <f t="shared" si="2"/>
        <v>1</v>
      </c>
      <c r="F562" s="16">
        <f t="shared" si="72"/>
        <v>0</v>
      </c>
      <c r="G562" s="16">
        <f t="shared" si="3"/>
        <v>0</v>
      </c>
      <c r="H562" s="16">
        <f t="shared" si="4"/>
        <v>0</v>
      </c>
      <c r="I562" s="16"/>
      <c r="J562" s="16">
        <f t="shared" si="5"/>
        <v>0</v>
      </c>
      <c r="K562" s="16">
        <f t="shared" si="6"/>
        <v>0</v>
      </c>
      <c r="L562" s="16">
        <f t="shared" si="7"/>
        <v>0</v>
      </c>
      <c r="M562" s="16">
        <f t="shared" si="8"/>
        <v>0</v>
      </c>
      <c r="N562" s="16">
        <f t="shared" si="9"/>
        <v>0</v>
      </c>
      <c r="O562" s="43"/>
      <c r="AS562" s="21">
        <f t="shared" si="31"/>
        <v>0</v>
      </c>
      <c r="AT562" s="21">
        <f t="shared" si="32"/>
        <v>0</v>
      </c>
      <c r="CY562" s="43"/>
      <c r="CZ562" s="43"/>
      <c r="DA562" s="43"/>
      <c r="DB562" s="43"/>
      <c r="DW562" s="44"/>
    </row>
    <row r="563" ht="15.75" customHeight="1">
      <c r="B563" s="16">
        <f t="shared" si="1"/>
        <v>0</v>
      </c>
      <c r="C563" s="25"/>
      <c r="D563" s="25"/>
      <c r="E563" s="16">
        <f t="shared" si="2"/>
        <v>1</v>
      </c>
      <c r="F563" s="16">
        <f t="shared" si="72"/>
        <v>0</v>
      </c>
      <c r="G563" s="16">
        <f t="shared" si="3"/>
        <v>0</v>
      </c>
      <c r="H563" s="16">
        <f t="shared" si="4"/>
        <v>0</v>
      </c>
      <c r="I563" s="16"/>
      <c r="J563" s="16">
        <f t="shared" si="5"/>
        <v>0</v>
      </c>
      <c r="K563" s="16">
        <f t="shared" si="6"/>
        <v>0</v>
      </c>
      <c r="L563" s="16">
        <f t="shared" si="7"/>
        <v>0</v>
      </c>
      <c r="M563" s="16">
        <f t="shared" si="8"/>
        <v>0</v>
      </c>
      <c r="N563" s="16">
        <f t="shared" si="9"/>
        <v>0</v>
      </c>
      <c r="O563" s="43"/>
      <c r="AS563" s="21">
        <f t="shared" si="31"/>
        <v>0</v>
      </c>
      <c r="AT563" s="21">
        <f t="shared" si="32"/>
        <v>0</v>
      </c>
      <c r="CY563" s="43"/>
      <c r="CZ563" s="43"/>
      <c r="DA563" s="43"/>
      <c r="DB563" s="43"/>
      <c r="DW563" s="44"/>
    </row>
    <row r="564" ht="15.75" customHeight="1">
      <c r="B564" s="16">
        <f t="shared" si="1"/>
        <v>0</v>
      </c>
      <c r="C564" s="25"/>
      <c r="D564" s="25"/>
      <c r="E564" s="16">
        <f t="shared" si="2"/>
        <v>1</v>
      </c>
      <c r="F564" s="16">
        <f t="shared" si="72"/>
        <v>0</v>
      </c>
      <c r="G564" s="16">
        <f t="shared" si="3"/>
        <v>0</v>
      </c>
      <c r="H564" s="16">
        <f t="shared" si="4"/>
        <v>0</v>
      </c>
      <c r="I564" s="16"/>
      <c r="J564" s="16">
        <f t="shared" si="5"/>
        <v>0</v>
      </c>
      <c r="K564" s="16">
        <f t="shared" si="6"/>
        <v>0</v>
      </c>
      <c r="L564" s="16">
        <f t="shared" si="7"/>
        <v>0</v>
      </c>
      <c r="M564" s="16">
        <f t="shared" si="8"/>
        <v>0</v>
      </c>
      <c r="N564" s="16">
        <f t="shared" si="9"/>
        <v>0</v>
      </c>
      <c r="O564" s="43"/>
      <c r="AS564" s="21">
        <f t="shared" si="31"/>
        <v>0</v>
      </c>
      <c r="AT564" s="21">
        <f t="shared" si="32"/>
        <v>0</v>
      </c>
      <c r="CY564" s="43"/>
      <c r="CZ564" s="43"/>
      <c r="DA564" s="43"/>
      <c r="DB564" s="43"/>
      <c r="DW564" s="44"/>
    </row>
    <row r="565" ht="15.75" customHeight="1">
      <c r="B565" s="16">
        <f t="shared" si="1"/>
        <v>0</v>
      </c>
      <c r="C565" s="25"/>
      <c r="D565" s="25"/>
      <c r="E565" s="16">
        <f t="shared" si="2"/>
        <v>1</v>
      </c>
      <c r="F565" s="16">
        <f t="shared" si="72"/>
        <v>0</v>
      </c>
      <c r="G565" s="16">
        <f t="shared" si="3"/>
        <v>0</v>
      </c>
      <c r="H565" s="16">
        <f t="shared" si="4"/>
        <v>0</v>
      </c>
      <c r="I565" s="16"/>
      <c r="J565" s="16">
        <f t="shared" si="5"/>
        <v>0</v>
      </c>
      <c r="K565" s="16">
        <f t="shared" si="6"/>
        <v>0</v>
      </c>
      <c r="L565" s="16">
        <f t="shared" si="7"/>
        <v>0</v>
      </c>
      <c r="M565" s="16">
        <f t="shared" si="8"/>
        <v>0</v>
      </c>
      <c r="N565" s="16">
        <f t="shared" si="9"/>
        <v>0</v>
      </c>
      <c r="O565" s="43"/>
      <c r="AS565" s="21">
        <f t="shared" si="31"/>
        <v>0</v>
      </c>
      <c r="AT565" s="21">
        <f t="shared" si="32"/>
        <v>0</v>
      </c>
      <c r="CY565" s="43"/>
      <c r="CZ565" s="43"/>
      <c r="DA565" s="43"/>
      <c r="DB565" s="43"/>
      <c r="DW565" s="44"/>
    </row>
    <row r="566" ht="15.75" customHeight="1">
      <c r="B566" s="16">
        <f t="shared" si="1"/>
        <v>0</v>
      </c>
      <c r="C566" s="25"/>
      <c r="D566" s="25"/>
      <c r="E566" s="16">
        <f t="shared" si="2"/>
        <v>1</v>
      </c>
      <c r="F566" s="16">
        <f t="shared" si="72"/>
        <v>0</v>
      </c>
      <c r="G566" s="16">
        <f t="shared" si="3"/>
        <v>0</v>
      </c>
      <c r="H566" s="16">
        <f t="shared" si="4"/>
        <v>0</v>
      </c>
      <c r="I566" s="16"/>
      <c r="J566" s="16">
        <f t="shared" si="5"/>
        <v>0</v>
      </c>
      <c r="K566" s="16">
        <f t="shared" si="6"/>
        <v>0</v>
      </c>
      <c r="L566" s="16">
        <f t="shared" si="7"/>
        <v>0</v>
      </c>
      <c r="M566" s="16">
        <f t="shared" si="8"/>
        <v>0</v>
      </c>
      <c r="N566" s="16">
        <f t="shared" si="9"/>
        <v>0</v>
      </c>
      <c r="O566" s="43"/>
      <c r="AS566" s="21">
        <f t="shared" si="31"/>
        <v>0</v>
      </c>
      <c r="AT566" s="21">
        <f t="shared" si="32"/>
        <v>0</v>
      </c>
      <c r="CY566" s="43"/>
      <c r="CZ566" s="43"/>
      <c r="DA566" s="43"/>
      <c r="DB566" s="43"/>
      <c r="DW566" s="44"/>
    </row>
    <row r="567" ht="15.75" customHeight="1">
      <c r="B567" s="16">
        <f t="shared" si="1"/>
        <v>0</v>
      </c>
      <c r="C567" s="25"/>
      <c r="D567" s="25"/>
      <c r="E567" s="16">
        <f t="shared" si="2"/>
        <v>1</v>
      </c>
      <c r="F567" s="16">
        <f t="shared" si="72"/>
        <v>0</v>
      </c>
      <c r="G567" s="16">
        <f t="shared" si="3"/>
        <v>0</v>
      </c>
      <c r="H567" s="16">
        <f t="shared" si="4"/>
        <v>0</v>
      </c>
      <c r="I567" s="16"/>
      <c r="J567" s="16">
        <f t="shared" si="5"/>
        <v>0</v>
      </c>
      <c r="K567" s="16">
        <f t="shared" si="6"/>
        <v>0</v>
      </c>
      <c r="L567" s="16">
        <f t="shared" si="7"/>
        <v>0</v>
      </c>
      <c r="M567" s="16">
        <f t="shared" si="8"/>
        <v>0</v>
      </c>
      <c r="N567" s="16">
        <f t="shared" si="9"/>
        <v>0</v>
      </c>
      <c r="O567" s="43"/>
      <c r="AS567" s="21">
        <f t="shared" si="31"/>
        <v>0</v>
      </c>
      <c r="AT567" s="21">
        <f t="shared" si="32"/>
        <v>0</v>
      </c>
      <c r="CY567" s="43"/>
      <c r="CZ567" s="43"/>
      <c r="DA567" s="43"/>
      <c r="DB567" s="43"/>
      <c r="DW567" s="44"/>
    </row>
    <row r="568" ht="15.75" customHeight="1">
      <c r="B568" s="16">
        <f t="shared" si="1"/>
        <v>0</v>
      </c>
      <c r="C568" s="25"/>
      <c r="D568" s="25"/>
      <c r="E568" s="16">
        <f t="shared" si="2"/>
        <v>1</v>
      </c>
      <c r="F568" s="16">
        <f t="shared" si="72"/>
        <v>0</v>
      </c>
      <c r="G568" s="16">
        <f t="shared" si="3"/>
        <v>0</v>
      </c>
      <c r="H568" s="16">
        <f t="shared" si="4"/>
        <v>0</v>
      </c>
      <c r="I568" s="16"/>
      <c r="J568" s="16">
        <f t="shared" si="5"/>
        <v>0</v>
      </c>
      <c r="K568" s="16">
        <f t="shared" si="6"/>
        <v>0</v>
      </c>
      <c r="L568" s="16">
        <f t="shared" si="7"/>
        <v>0</v>
      </c>
      <c r="M568" s="16">
        <f t="shared" si="8"/>
        <v>0</v>
      </c>
      <c r="N568" s="16">
        <f t="shared" si="9"/>
        <v>0</v>
      </c>
      <c r="O568" s="43"/>
      <c r="AS568" s="21">
        <f t="shared" si="31"/>
        <v>0</v>
      </c>
      <c r="AT568" s="21">
        <f t="shared" si="32"/>
        <v>0</v>
      </c>
      <c r="CY568" s="43"/>
      <c r="CZ568" s="43"/>
      <c r="DA568" s="43"/>
      <c r="DB568" s="43"/>
      <c r="DW568" s="44"/>
    </row>
    <row r="569" ht="15.75" customHeight="1">
      <c r="B569" s="16">
        <f t="shared" si="1"/>
        <v>0</v>
      </c>
      <c r="C569" s="25"/>
      <c r="D569" s="25"/>
      <c r="E569" s="16">
        <f t="shared" si="2"/>
        <v>1</v>
      </c>
      <c r="F569" s="16">
        <f t="shared" si="72"/>
        <v>0</v>
      </c>
      <c r="G569" s="16">
        <f t="shared" si="3"/>
        <v>0</v>
      </c>
      <c r="H569" s="16">
        <f t="shared" si="4"/>
        <v>0</v>
      </c>
      <c r="I569" s="16"/>
      <c r="J569" s="16">
        <f t="shared" si="5"/>
        <v>0</v>
      </c>
      <c r="K569" s="16">
        <f t="shared" si="6"/>
        <v>0</v>
      </c>
      <c r="L569" s="16">
        <f t="shared" si="7"/>
        <v>0</v>
      </c>
      <c r="M569" s="16">
        <f t="shared" si="8"/>
        <v>0</v>
      </c>
      <c r="N569" s="16">
        <f t="shared" si="9"/>
        <v>0</v>
      </c>
      <c r="O569" s="43"/>
      <c r="AS569" s="21">
        <f t="shared" si="31"/>
        <v>0</v>
      </c>
      <c r="AT569" s="21">
        <f t="shared" si="32"/>
        <v>0</v>
      </c>
      <c r="CY569" s="43"/>
      <c r="CZ569" s="43"/>
      <c r="DA569" s="43"/>
      <c r="DB569" s="43"/>
      <c r="DW569" s="44"/>
    </row>
    <row r="570" ht="15.75" customHeight="1">
      <c r="B570" s="16">
        <f t="shared" si="1"/>
        <v>0</v>
      </c>
      <c r="C570" s="25"/>
      <c r="D570" s="25"/>
      <c r="E570" s="16">
        <f t="shared" si="2"/>
        <v>1</v>
      </c>
      <c r="F570" s="16">
        <f t="shared" si="72"/>
        <v>0</v>
      </c>
      <c r="G570" s="16">
        <f t="shared" si="3"/>
        <v>0</v>
      </c>
      <c r="H570" s="16">
        <f t="shared" si="4"/>
        <v>0</v>
      </c>
      <c r="I570" s="16"/>
      <c r="J570" s="16">
        <f t="shared" si="5"/>
        <v>0</v>
      </c>
      <c r="K570" s="16">
        <f t="shared" si="6"/>
        <v>0</v>
      </c>
      <c r="L570" s="16">
        <f t="shared" si="7"/>
        <v>0</v>
      </c>
      <c r="M570" s="16">
        <f t="shared" si="8"/>
        <v>0</v>
      </c>
      <c r="N570" s="16">
        <f t="shared" si="9"/>
        <v>0</v>
      </c>
      <c r="O570" s="43"/>
      <c r="AS570" s="21">
        <f t="shared" si="31"/>
        <v>0</v>
      </c>
      <c r="AT570" s="21">
        <f t="shared" si="32"/>
        <v>0</v>
      </c>
      <c r="CY570" s="43"/>
      <c r="CZ570" s="43"/>
      <c r="DA570" s="43"/>
      <c r="DB570" s="43"/>
      <c r="DW570" s="44"/>
    </row>
    <row r="571" ht="15.75" customHeight="1">
      <c r="B571" s="16">
        <f t="shared" si="1"/>
        <v>0</v>
      </c>
      <c r="C571" s="25"/>
      <c r="D571" s="25"/>
      <c r="E571" s="16">
        <f t="shared" si="2"/>
        <v>1</v>
      </c>
      <c r="F571" s="16">
        <f t="shared" si="72"/>
        <v>0</v>
      </c>
      <c r="G571" s="16">
        <f t="shared" si="3"/>
        <v>0</v>
      </c>
      <c r="H571" s="16">
        <f t="shared" si="4"/>
        <v>0</v>
      </c>
      <c r="I571" s="16"/>
      <c r="J571" s="16">
        <f t="shared" si="5"/>
        <v>0</v>
      </c>
      <c r="K571" s="16">
        <f t="shared" si="6"/>
        <v>0</v>
      </c>
      <c r="L571" s="16">
        <f t="shared" si="7"/>
        <v>0</v>
      </c>
      <c r="M571" s="16">
        <f t="shared" si="8"/>
        <v>0</v>
      </c>
      <c r="N571" s="16">
        <f t="shared" si="9"/>
        <v>0</v>
      </c>
      <c r="O571" s="43"/>
      <c r="AS571" s="21">
        <f t="shared" si="31"/>
        <v>0</v>
      </c>
      <c r="AT571" s="21">
        <f t="shared" si="32"/>
        <v>0</v>
      </c>
      <c r="CY571" s="43"/>
      <c r="CZ571" s="43"/>
      <c r="DA571" s="43"/>
      <c r="DB571" s="43"/>
      <c r="DW571" s="44"/>
    </row>
    <row r="572" ht="15.75" customHeight="1">
      <c r="B572" s="16">
        <f t="shared" si="1"/>
        <v>0</v>
      </c>
      <c r="C572" s="25"/>
      <c r="D572" s="25"/>
      <c r="E572" s="16">
        <f t="shared" si="2"/>
        <v>1</v>
      </c>
      <c r="F572" s="16">
        <f t="shared" si="72"/>
        <v>0</v>
      </c>
      <c r="G572" s="16">
        <f t="shared" si="3"/>
        <v>0</v>
      </c>
      <c r="H572" s="16">
        <f t="shared" si="4"/>
        <v>0</v>
      </c>
      <c r="I572" s="16"/>
      <c r="J572" s="16">
        <f t="shared" si="5"/>
        <v>0</v>
      </c>
      <c r="K572" s="16">
        <f t="shared" si="6"/>
        <v>0</v>
      </c>
      <c r="L572" s="16">
        <f t="shared" si="7"/>
        <v>0</v>
      </c>
      <c r="M572" s="16">
        <f t="shared" si="8"/>
        <v>0</v>
      </c>
      <c r="N572" s="16">
        <f t="shared" si="9"/>
        <v>0</v>
      </c>
      <c r="O572" s="43"/>
      <c r="AS572" s="21">
        <f t="shared" si="31"/>
        <v>0</v>
      </c>
      <c r="AT572" s="21">
        <f t="shared" si="32"/>
        <v>0</v>
      </c>
      <c r="CY572" s="43"/>
      <c r="CZ572" s="43"/>
      <c r="DA572" s="43"/>
      <c r="DB572" s="43"/>
      <c r="DW572" s="44"/>
    </row>
    <row r="573" ht="15.75" customHeight="1">
      <c r="B573" s="16">
        <f t="shared" si="1"/>
        <v>0</v>
      </c>
      <c r="C573" s="25"/>
      <c r="D573" s="25"/>
      <c r="E573" s="16">
        <f t="shared" si="2"/>
        <v>1</v>
      </c>
      <c r="F573" s="16">
        <f t="shared" si="72"/>
        <v>0</v>
      </c>
      <c r="G573" s="16">
        <f t="shared" si="3"/>
        <v>0</v>
      </c>
      <c r="H573" s="16">
        <f t="shared" si="4"/>
        <v>0</v>
      </c>
      <c r="I573" s="16"/>
      <c r="J573" s="16">
        <f t="shared" si="5"/>
        <v>0</v>
      </c>
      <c r="K573" s="16">
        <f t="shared" si="6"/>
        <v>0</v>
      </c>
      <c r="L573" s="16">
        <f t="shared" si="7"/>
        <v>0</v>
      </c>
      <c r="M573" s="16">
        <f t="shared" si="8"/>
        <v>0</v>
      </c>
      <c r="N573" s="16">
        <f t="shared" si="9"/>
        <v>0</v>
      </c>
      <c r="O573" s="43"/>
      <c r="AS573" s="21">
        <f t="shared" si="31"/>
        <v>0</v>
      </c>
      <c r="AT573" s="21">
        <f t="shared" si="32"/>
        <v>0</v>
      </c>
      <c r="CY573" s="43"/>
      <c r="CZ573" s="43"/>
      <c r="DA573" s="43"/>
      <c r="DB573" s="43"/>
      <c r="DW573" s="44"/>
    </row>
    <row r="574" ht="15.75" customHeight="1">
      <c r="B574" s="16">
        <f t="shared" si="1"/>
        <v>0</v>
      </c>
      <c r="C574" s="25"/>
      <c r="D574" s="25"/>
      <c r="E574" s="16">
        <f t="shared" si="2"/>
        <v>1</v>
      </c>
      <c r="F574" s="16">
        <f t="shared" si="72"/>
        <v>0</v>
      </c>
      <c r="G574" s="16">
        <f t="shared" si="3"/>
        <v>0</v>
      </c>
      <c r="H574" s="16">
        <f t="shared" si="4"/>
        <v>0</v>
      </c>
      <c r="I574" s="16"/>
      <c r="J574" s="16">
        <f t="shared" si="5"/>
        <v>0</v>
      </c>
      <c r="K574" s="16">
        <f t="shared" si="6"/>
        <v>0</v>
      </c>
      <c r="L574" s="16">
        <f t="shared" si="7"/>
        <v>0</v>
      </c>
      <c r="M574" s="16">
        <f t="shared" si="8"/>
        <v>0</v>
      </c>
      <c r="N574" s="16">
        <f t="shared" si="9"/>
        <v>0</v>
      </c>
      <c r="O574" s="43"/>
      <c r="AS574" s="21">
        <f t="shared" si="31"/>
        <v>0</v>
      </c>
      <c r="AT574" s="21">
        <f t="shared" si="32"/>
        <v>0</v>
      </c>
      <c r="CY574" s="43"/>
      <c r="CZ574" s="43"/>
      <c r="DA574" s="43"/>
      <c r="DB574" s="43"/>
      <c r="DW574" s="44"/>
    </row>
    <row r="575" ht="15.75" customHeight="1">
      <c r="B575" s="16">
        <f t="shared" si="1"/>
        <v>0</v>
      </c>
      <c r="C575" s="25"/>
      <c r="D575" s="25"/>
      <c r="E575" s="16">
        <f t="shared" si="2"/>
        <v>1</v>
      </c>
      <c r="F575" s="16">
        <f t="shared" si="72"/>
        <v>0</v>
      </c>
      <c r="G575" s="16">
        <f t="shared" si="3"/>
        <v>0</v>
      </c>
      <c r="H575" s="16">
        <f t="shared" si="4"/>
        <v>0</v>
      </c>
      <c r="I575" s="16"/>
      <c r="J575" s="16">
        <f t="shared" si="5"/>
        <v>0</v>
      </c>
      <c r="K575" s="16">
        <f t="shared" si="6"/>
        <v>0</v>
      </c>
      <c r="L575" s="16">
        <f t="shared" si="7"/>
        <v>0</v>
      </c>
      <c r="M575" s="16">
        <f t="shared" si="8"/>
        <v>0</v>
      </c>
      <c r="N575" s="16">
        <f t="shared" si="9"/>
        <v>0</v>
      </c>
      <c r="O575" s="43"/>
      <c r="AS575" s="21">
        <f t="shared" si="31"/>
        <v>0</v>
      </c>
      <c r="AT575" s="21">
        <f t="shared" si="32"/>
        <v>0</v>
      </c>
      <c r="CY575" s="43"/>
      <c r="CZ575" s="43"/>
      <c r="DA575" s="43"/>
      <c r="DB575" s="43"/>
      <c r="DW575" s="44"/>
    </row>
    <row r="576" ht="15.75" customHeight="1">
      <c r="B576" s="16">
        <f t="shared" si="1"/>
        <v>0</v>
      </c>
      <c r="C576" s="25"/>
      <c r="D576" s="25"/>
      <c r="E576" s="16">
        <f t="shared" si="2"/>
        <v>1</v>
      </c>
      <c r="F576" s="16">
        <f t="shared" si="72"/>
        <v>0</v>
      </c>
      <c r="G576" s="16">
        <f t="shared" si="3"/>
        <v>0</v>
      </c>
      <c r="H576" s="16">
        <f t="shared" si="4"/>
        <v>0</v>
      </c>
      <c r="I576" s="16"/>
      <c r="J576" s="16">
        <f t="shared" si="5"/>
        <v>0</v>
      </c>
      <c r="K576" s="16">
        <f t="shared" si="6"/>
        <v>0</v>
      </c>
      <c r="L576" s="16">
        <f t="shared" si="7"/>
        <v>0</v>
      </c>
      <c r="M576" s="16">
        <f t="shared" si="8"/>
        <v>0</v>
      </c>
      <c r="N576" s="16">
        <f t="shared" si="9"/>
        <v>0</v>
      </c>
      <c r="O576" s="43"/>
      <c r="AS576" s="21">
        <f t="shared" si="31"/>
        <v>0</v>
      </c>
      <c r="AT576" s="21">
        <f t="shared" si="32"/>
        <v>0</v>
      </c>
      <c r="CY576" s="43"/>
      <c r="CZ576" s="43"/>
      <c r="DA576" s="43"/>
      <c r="DB576" s="43"/>
      <c r="DW576" s="44"/>
    </row>
    <row r="577" ht="15.75" customHeight="1">
      <c r="B577" s="16">
        <f t="shared" si="1"/>
        <v>0</v>
      </c>
      <c r="C577" s="25"/>
      <c r="D577" s="25"/>
      <c r="E577" s="16">
        <f t="shared" si="2"/>
        <v>1</v>
      </c>
      <c r="F577" s="16">
        <f t="shared" si="72"/>
        <v>0</v>
      </c>
      <c r="G577" s="16">
        <f t="shared" si="3"/>
        <v>0</v>
      </c>
      <c r="H577" s="16">
        <f t="shared" si="4"/>
        <v>0</v>
      </c>
      <c r="I577" s="16"/>
      <c r="J577" s="16">
        <f t="shared" si="5"/>
        <v>0</v>
      </c>
      <c r="K577" s="16">
        <f t="shared" si="6"/>
        <v>0</v>
      </c>
      <c r="L577" s="16">
        <f t="shared" si="7"/>
        <v>0</v>
      </c>
      <c r="M577" s="16">
        <f t="shared" si="8"/>
        <v>0</v>
      </c>
      <c r="N577" s="16">
        <f t="shared" si="9"/>
        <v>0</v>
      </c>
      <c r="O577" s="43"/>
      <c r="AS577" s="21">
        <f t="shared" si="31"/>
        <v>0</v>
      </c>
      <c r="AT577" s="21">
        <f t="shared" si="32"/>
        <v>0</v>
      </c>
      <c r="CY577" s="43"/>
      <c r="CZ577" s="43"/>
      <c r="DA577" s="43"/>
      <c r="DB577" s="43"/>
      <c r="DW577" s="44"/>
    </row>
    <row r="578" ht="15.75" customHeight="1">
      <c r="B578" s="16">
        <f t="shared" si="1"/>
        <v>0</v>
      </c>
      <c r="C578" s="25"/>
      <c r="D578" s="25"/>
      <c r="E578" s="16">
        <f t="shared" si="2"/>
        <v>1</v>
      </c>
      <c r="F578" s="16">
        <f t="shared" si="72"/>
        <v>0</v>
      </c>
      <c r="G578" s="16">
        <f t="shared" si="3"/>
        <v>0</v>
      </c>
      <c r="H578" s="16">
        <f t="shared" si="4"/>
        <v>0</v>
      </c>
      <c r="I578" s="16"/>
      <c r="J578" s="16">
        <f t="shared" si="5"/>
        <v>0</v>
      </c>
      <c r="K578" s="16">
        <f t="shared" si="6"/>
        <v>0</v>
      </c>
      <c r="L578" s="16">
        <f t="shared" si="7"/>
        <v>0</v>
      </c>
      <c r="M578" s="16">
        <f t="shared" si="8"/>
        <v>0</v>
      </c>
      <c r="N578" s="16">
        <f t="shared" si="9"/>
        <v>0</v>
      </c>
      <c r="O578" s="43"/>
      <c r="AS578" s="21">
        <f t="shared" si="31"/>
        <v>0</v>
      </c>
      <c r="AT578" s="21">
        <f t="shared" si="32"/>
        <v>0</v>
      </c>
      <c r="CY578" s="43"/>
      <c r="CZ578" s="43"/>
      <c r="DA578" s="43"/>
      <c r="DB578" s="43"/>
      <c r="DW578" s="44"/>
    </row>
    <row r="579" ht="15.75" customHeight="1">
      <c r="B579" s="16">
        <f t="shared" si="1"/>
        <v>0</v>
      </c>
      <c r="C579" s="25"/>
      <c r="D579" s="25"/>
      <c r="E579" s="16">
        <f t="shared" si="2"/>
        <v>1</v>
      </c>
      <c r="F579" s="16">
        <f t="shared" si="72"/>
        <v>0</v>
      </c>
      <c r="G579" s="16">
        <f t="shared" si="3"/>
        <v>0</v>
      </c>
      <c r="H579" s="16">
        <f t="shared" si="4"/>
        <v>0</v>
      </c>
      <c r="I579" s="16"/>
      <c r="J579" s="16">
        <f t="shared" si="5"/>
        <v>0</v>
      </c>
      <c r="K579" s="16">
        <f t="shared" si="6"/>
        <v>0</v>
      </c>
      <c r="L579" s="16">
        <f t="shared" si="7"/>
        <v>0</v>
      </c>
      <c r="M579" s="16">
        <f t="shared" si="8"/>
        <v>0</v>
      </c>
      <c r="N579" s="16">
        <f t="shared" si="9"/>
        <v>0</v>
      </c>
      <c r="O579" s="43"/>
      <c r="AS579" s="21">
        <f t="shared" si="31"/>
        <v>0</v>
      </c>
      <c r="AT579" s="21">
        <f t="shared" si="32"/>
        <v>0</v>
      </c>
      <c r="CY579" s="43"/>
      <c r="CZ579" s="43"/>
      <c r="DA579" s="43"/>
      <c r="DB579" s="43"/>
      <c r="DW579" s="44"/>
    </row>
    <row r="580" ht="15.75" customHeight="1">
      <c r="B580" s="16">
        <f t="shared" si="1"/>
        <v>0</v>
      </c>
      <c r="C580" s="25"/>
      <c r="D580" s="25"/>
      <c r="E580" s="16">
        <f t="shared" si="2"/>
        <v>1</v>
      </c>
      <c r="F580" s="16">
        <f t="shared" si="72"/>
        <v>0</v>
      </c>
      <c r="G580" s="16">
        <f t="shared" si="3"/>
        <v>0</v>
      </c>
      <c r="H580" s="16">
        <f t="shared" si="4"/>
        <v>0</v>
      </c>
      <c r="I580" s="16"/>
      <c r="J580" s="16">
        <f t="shared" si="5"/>
        <v>0</v>
      </c>
      <c r="K580" s="16">
        <f t="shared" si="6"/>
        <v>0</v>
      </c>
      <c r="L580" s="16">
        <f t="shared" si="7"/>
        <v>0</v>
      </c>
      <c r="M580" s="16">
        <f t="shared" si="8"/>
        <v>0</v>
      </c>
      <c r="N580" s="16">
        <f t="shared" si="9"/>
        <v>0</v>
      </c>
      <c r="O580" s="43"/>
      <c r="AS580" s="21">
        <f t="shared" si="31"/>
        <v>0</v>
      </c>
      <c r="AT580" s="21">
        <f t="shared" si="32"/>
        <v>0</v>
      </c>
      <c r="CY580" s="43"/>
      <c r="CZ580" s="43"/>
      <c r="DA580" s="43"/>
      <c r="DB580" s="43"/>
      <c r="DW580" s="44"/>
    </row>
    <row r="581" ht="15.75" customHeight="1">
      <c r="B581" s="16">
        <f t="shared" si="1"/>
        <v>0</v>
      </c>
      <c r="C581" s="25"/>
      <c r="D581" s="25"/>
      <c r="E581" s="16">
        <f t="shared" si="2"/>
        <v>1</v>
      </c>
      <c r="F581" s="16">
        <f t="shared" si="72"/>
        <v>0</v>
      </c>
      <c r="G581" s="16">
        <f t="shared" si="3"/>
        <v>0</v>
      </c>
      <c r="H581" s="16">
        <f t="shared" si="4"/>
        <v>0</v>
      </c>
      <c r="I581" s="16"/>
      <c r="J581" s="16">
        <f t="shared" si="5"/>
        <v>0</v>
      </c>
      <c r="K581" s="16">
        <f t="shared" si="6"/>
        <v>0</v>
      </c>
      <c r="L581" s="16">
        <f t="shared" si="7"/>
        <v>0</v>
      </c>
      <c r="M581" s="16">
        <f t="shared" si="8"/>
        <v>0</v>
      </c>
      <c r="N581" s="16">
        <f t="shared" si="9"/>
        <v>0</v>
      </c>
      <c r="O581" s="43"/>
      <c r="AS581" s="21">
        <f t="shared" si="31"/>
        <v>0</v>
      </c>
      <c r="AT581" s="21">
        <f t="shared" si="32"/>
        <v>0</v>
      </c>
      <c r="CY581" s="43"/>
      <c r="CZ581" s="43"/>
      <c r="DA581" s="43"/>
      <c r="DB581" s="43"/>
      <c r="DW581" s="44"/>
    </row>
    <row r="582" ht="15.75" customHeight="1">
      <c r="B582" s="16">
        <f t="shared" si="1"/>
        <v>0</v>
      </c>
      <c r="C582" s="25"/>
      <c r="D582" s="25"/>
      <c r="E582" s="16">
        <f t="shared" si="2"/>
        <v>1</v>
      </c>
      <c r="F582" s="16">
        <f t="shared" si="72"/>
        <v>0</v>
      </c>
      <c r="G582" s="16">
        <f t="shared" si="3"/>
        <v>0</v>
      </c>
      <c r="H582" s="16">
        <f t="shared" si="4"/>
        <v>0</v>
      </c>
      <c r="I582" s="16"/>
      <c r="J582" s="16">
        <f t="shared" si="5"/>
        <v>0</v>
      </c>
      <c r="K582" s="16">
        <f t="shared" si="6"/>
        <v>0</v>
      </c>
      <c r="L582" s="16">
        <f t="shared" si="7"/>
        <v>0</v>
      </c>
      <c r="M582" s="16">
        <f t="shared" si="8"/>
        <v>0</v>
      </c>
      <c r="N582" s="16">
        <f t="shared" si="9"/>
        <v>0</v>
      </c>
      <c r="O582" s="43"/>
      <c r="AS582" s="21">
        <f t="shared" si="31"/>
        <v>0</v>
      </c>
      <c r="AT582" s="21">
        <f t="shared" si="32"/>
        <v>0</v>
      </c>
      <c r="CY582" s="43"/>
      <c r="CZ582" s="43"/>
      <c r="DA582" s="43"/>
      <c r="DB582" s="43"/>
      <c r="DW582" s="44"/>
    </row>
    <row r="583" ht="15.75" customHeight="1">
      <c r="B583" s="16">
        <f t="shared" si="1"/>
        <v>0</v>
      </c>
      <c r="C583" s="25"/>
      <c r="D583" s="25"/>
      <c r="E583" s="16">
        <f t="shared" si="2"/>
        <v>1</v>
      </c>
      <c r="F583" s="16">
        <f t="shared" si="72"/>
        <v>0</v>
      </c>
      <c r="G583" s="16">
        <f t="shared" si="3"/>
        <v>0</v>
      </c>
      <c r="H583" s="16">
        <f t="shared" si="4"/>
        <v>0</v>
      </c>
      <c r="I583" s="16"/>
      <c r="J583" s="16">
        <f t="shared" si="5"/>
        <v>0</v>
      </c>
      <c r="K583" s="16">
        <f t="shared" si="6"/>
        <v>0</v>
      </c>
      <c r="L583" s="16">
        <f t="shared" si="7"/>
        <v>0</v>
      </c>
      <c r="M583" s="16">
        <f t="shared" si="8"/>
        <v>0</v>
      </c>
      <c r="N583" s="16">
        <f t="shared" si="9"/>
        <v>0</v>
      </c>
      <c r="O583" s="43"/>
      <c r="AS583" s="21">
        <f t="shared" si="31"/>
        <v>0</v>
      </c>
      <c r="AT583" s="21">
        <f t="shared" si="32"/>
        <v>0</v>
      </c>
      <c r="CY583" s="43"/>
      <c r="CZ583" s="43"/>
      <c r="DA583" s="43"/>
      <c r="DB583" s="43"/>
      <c r="DW583" s="44"/>
    </row>
    <row r="584" ht="15.75" customHeight="1">
      <c r="B584" s="16">
        <f t="shared" si="1"/>
        <v>0</v>
      </c>
      <c r="C584" s="25"/>
      <c r="D584" s="25"/>
      <c r="E584" s="16">
        <f t="shared" si="2"/>
        <v>1</v>
      </c>
      <c r="F584" s="16">
        <f t="shared" si="72"/>
        <v>0</v>
      </c>
      <c r="G584" s="16">
        <f t="shared" si="3"/>
        <v>0</v>
      </c>
      <c r="H584" s="16">
        <f t="shared" si="4"/>
        <v>0</v>
      </c>
      <c r="I584" s="16"/>
      <c r="J584" s="16">
        <f t="shared" si="5"/>
        <v>0</v>
      </c>
      <c r="K584" s="16">
        <f t="shared" si="6"/>
        <v>0</v>
      </c>
      <c r="L584" s="16">
        <f t="shared" si="7"/>
        <v>0</v>
      </c>
      <c r="M584" s="16">
        <f t="shared" si="8"/>
        <v>0</v>
      </c>
      <c r="N584" s="16">
        <f t="shared" si="9"/>
        <v>0</v>
      </c>
      <c r="O584" s="43"/>
      <c r="AS584" s="21">
        <f t="shared" si="31"/>
        <v>0</v>
      </c>
      <c r="AT584" s="21">
        <f t="shared" si="32"/>
        <v>0</v>
      </c>
      <c r="CY584" s="43"/>
      <c r="CZ584" s="43"/>
      <c r="DA584" s="43"/>
      <c r="DB584" s="43"/>
      <c r="DW584" s="44"/>
    </row>
    <row r="585" ht="15.75" customHeight="1">
      <c r="B585" s="16">
        <f t="shared" si="1"/>
        <v>0</v>
      </c>
      <c r="C585" s="25"/>
      <c r="D585" s="25"/>
      <c r="E585" s="16">
        <f t="shared" si="2"/>
        <v>1</v>
      </c>
      <c r="F585" s="16">
        <f t="shared" si="72"/>
        <v>0</v>
      </c>
      <c r="G585" s="16">
        <f t="shared" si="3"/>
        <v>0</v>
      </c>
      <c r="H585" s="16">
        <f t="shared" si="4"/>
        <v>0</v>
      </c>
      <c r="I585" s="16"/>
      <c r="J585" s="16">
        <f t="shared" si="5"/>
        <v>0</v>
      </c>
      <c r="K585" s="16">
        <f t="shared" si="6"/>
        <v>0</v>
      </c>
      <c r="L585" s="16">
        <f t="shared" si="7"/>
        <v>0</v>
      </c>
      <c r="M585" s="16">
        <f t="shared" si="8"/>
        <v>0</v>
      </c>
      <c r="N585" s="16">
        <f t="shared" si="9"/>
        <v>0</v>
      </c>
      <c r="O585" s="43"/>
      <c r="AS585" s="21">
        <f t="shared" si="31"/>
        <v>0</v>
      </c>
      <c r="AT585" s="21">
        <f t="shared" si="32"/>
        <v>0</v>
      </c>
      <c r="CY585" s="43"/>
      <c r="CZ585" s="43"/>
      <c r="DA585" s="43"/>
      <c r="DB585" s="43"/>
      <c r="DW585" s="44"/>
    </row>
    <row r="586" ht="15.75" customHeight="1">
      <c r="B586" s="16">
        <f t="shared" si="1"/>
        <v>0</v>
      </c>
      <c r="C586" s="25"/>
      <c r="D586" s="25"/>
      <c r="E586" s="16">
        <f t="shared" si="2"/>
        <v>1</v>
      </c>
      <c r="F586" s="16">
        <f t="shared" si="72"/>
        <v>0</v>
      </c>
      <c r="G586" s="16">
        <f t="shared" si="3"/>
        <v>0</v>
      </c>
      <c r="H586" s="16">
        <f t="shared" si="4"/>
        <v>0</v>
      </c>
      <c r="I586" s="16"/>
      <c r="J586" s="16">
        <f t="shared" si="5"/>
        <v>0</v>
      </c>
      <c r="K586" s="16">
        <f t="shared" si="6"/>
        <v>0</v>
      </c>
      <c r="L586" s="16">
        <f t="shared" si="7"/>
        <v>0</v>
      </c>
      <c r="M586" s="16">
        <f t="shared" si="8"/>
        <v>0</v>
      </c>
      <c r="N586" s="16">
        <f t="shared" si="9"/>
        <v>0</v>
      </c>
      <c r="O586" s="43"/>
      <c r="AS586" s="21">
        <f t="shared" si="31"/>
        <v>0</v>
      </c>
      <c r="AT586" s="21">
        <f t="shared" si="32"/>
        <v>0</v>
      </c>
      <c r="CY586" s="43"/>
      <c r="CZ586" s="43"/>
      <c r="DA586" s="43"/>
      <c r="DB586" s="43"/>
      <c r="DW586" s="44"/>
    </row>
    <row r="587" ht="15.75" customHeight="1">
      <c r="B587" s="16">
        <f t="shared" si="1"/>
        <v>0</v>
      </c>
      <c r="C587" s="25"/>
      <c r="D587" s="25"/>
      <c r="E587" s="16">
        <f t="shared" si="2"/>
        <v>1</v>
      </c>
      <c r="F587" s="16">
        <f t="shared" si="72"/>
        <v>0</v>
      </c>
      <c r="G587" s="16">
        <f t="shared" si="3"/>
        <v>0</v>
      </c>
      <c r="H587" s="16">
        <f t="shared" si="4"/>
        <v>0</v>
      </c>
      <c r="I587" s="16"/>
      <c r="J587" s="16">
        <f t="shared" si="5"/>
        <v>0</v>
      </c>
      <c r="K587" s="16">
        <f t="shared" si="6"/>
        <v>0</v>
      </c>
      <c r="L587" s="16">
        <f t="shared" si="7"/>
        <v>0</v>
      </c>
      <c r="M587" s="16">
        <f t="shared" si="8"/>
        <v>0</v>
      </c>
      <c r="N587" s="16">
        <f t="shared" si="9"/>
        <v>0</v>
      </c>
      <c r="O587" s="43"/>
      <c r="AS587" s="21">
        <f t="shared" si="31"/>
        <v>0</v>
      </c>
      <c r="AT587" s="21">
        <f t="shared" si="32"/>
        <v>0</v>
      </c>
      <c r="CY587" s="43"/>
      <c r="CZ587" s="43"/>
      <c r="DA587" s="43"/>
      <c r="DB587" s="43"/>
      <c r="DW587" s="44"/>
    </row>
    <row r="588" ht="15.75" customHeight="1">
      <c r="B588" s="16">
        <f t="shared" si="1"/>
        <v>0</v>
      </c>
      <c r="C588" s="25"/>
      <c r="D588" s="25"/>
      <c r="E588" s="16">
        <f t="shared" si="2"/>
        <v>1</v>
      </c>
      <c r="F588" s="16">
        <f t="shared" si="72"/>
        <v>0</v>
      </c>
      <c r="G588" s="16">
        <f t="shared" si="3"/>
        <v>0</v>
      </c>
      <c r="H588" s="16">
        <f t="shared" si="4"/>
        <v>0</v>
      </c>
      <c r="I588" s="16"/>
      <c r="J588" s="16">
        <f t="shared" si="5"/>
        <v>0</v>
      </c>
      <c r="K588" s="16">
        <f t="shared" si="6"/>
        <v>0</v>
      </c>
      <c r="L588" s="16">
        <f t="shared" si="7"/>
        <v>0</v>
      </c>
      <c r="M588" s="16">
        <f t="shared" si="8"/>
        <v>0</v>
      </c>
      <c r="N588" s="16">
        <f t="shared" si="9"/>
        <v>0</v>
      </c>
      <c r="O588" s="43"/>
      <c r="AS588" s="21">
        <f t="shared" si="31"/>
        <v>0</v>
      </c>
      <c r="AT588" s="21">
        <f t="shared" si="32"/>
        <v>0</v>
      </c>
      <c r="CY588" s="43"/>
      <c r="CZ588" s="43"/>
      <c r="DA588" s="43"/>
      <c r="DB588" s="43"/>
      <c r="DW588" s="44"/>
    </row>
    <row r="589" ht="15.75" customHeight="1">
      <c r="B589" s="16">
        <f t="shared" si="1"/>
        <v>0</v>
      </c>
      <c r="C589" s="25"/>
      <c r="D589" s="25"/>
      <c r="E589" s="16">
        <f t="shared" si="2"/>
        <v>1</v>
      </c>
      <c r="F589" s="16">
        <f t="shared" si="72"/>
        <v>0</v>
      </c>
      <c r="G589" s="16">
        <f t="shared" si="3"/>
        <v>0</v>
      </c>
      <c r="H589" s="16">
        <f t="shared" si="4"/>
        <v>0</v>
      </c>
      <c r="I589" s="16"/>
      <c r="J589" s="16">
        <f t="shared" si="5"/>
        <v>0</v>
      </c>
      <c r="K589" s="16">
        <f t="shared" si="6"/>
        <v>0</v>
      </c>
      <c r="L589" s="16">
        <f t="shared" si="7"/>
        <v>0</v>
      </c>
      <c r="M589" s="16">
        <f t="shared" si="8"/>
        <v>0</v>
      </c>
      <c r="N589" s="16">
        <f t="shared" si="9"/>
        <v>0</v>
      </c>
      <c r="O589" s="43"/>
      <c r="AS589" s="21">
        <f t="shared" si="31"/>
        <v>0</v>
      </c>
      <c r="AT589" s="21">
        <f t="shared" si="32"/>
        <v>0</v>
      </c>
      <c r="CY589" s="43"/>
      <c r="CZ589" s="43"/>
      <c r="DA589" s="43"/>
      <c r="DB589" s="43"/>
      <c r="DW589" s="44"/>
    </row>
    <row r="590" ht="15.75" customHeight="1">
      <c r="B590" s="16">
        <f t="shared" si="1"/>
        <v>0</v>
      </c>
      <c r="C590" s="25"/>
      <c r="D590" s="25"/>
      <c r="E590" s="16">
        <f t="shared" si="2"/>
        <v>1</v>
      </c>
      <c r="F590" s="16">
        <f t="shared" si="72"/>
        <v>0</v>
      </c>
      <c r="G590" s="16">
        <f t="shared" si="3"/>
        <v>0</v>
      </c>
      <c r="H590" s="16">
        <f t="shared" si="4"/>
        <v>0</v>
      </c>
      <c r="I590" s="16"/>
      <c r="J590" s="16">
        <f t="shared" si="5"/>
        <v>0</v>
      </c>
      <c r="K590" s="16">
        <f t="shared" si="6"/>
        <v>0</v>
      </c>
      <c r="L590" s="16">
        <f t="shared" si="7"/>
        <v>0</v>
      </c>
      <c r="M590" s="16">
        <f t="shared" si="8"/>
        <v>0</v>
      </c>
      <c r="N590" s="16">
        <f t="shared" si="9"/>
        <v>0</v>
      </c>
      <c r="O590" s="43"/>
      <c r="AS590" s="21">
        <f t="shared" si="31"/>
        <v>0</v>
      </c>
      <c r="AT590" s="21">
        <f t="shared" si="32"/>
        <v>0</v>
      </c>
      <c r="CY590" s="43"/>
      <c r="CZ590" s="43"/>
      <c r="DA590" s="43"/>
      <c r="DB590" s="43"/>
      <c r="DW590" s="44"/>
    </row>
    <row r="591" ht="15.75" customHeight="1">
      <c r="B591" s="16">
        <f t="shared" si="1"/>
        <v>0</v>
      </c>
      <c r="C591" s="25"/>
      <c r="D591" s="25"/>
      <c r="E591" s="16">
        <f t="shared" si="2"/>
        <v>1</v>
      </c>
      <c r="F591" s="16">
        <f t="shared" si="72"/>
        <v>0</v>
      </c>
      <c r="G591" s="16">
        <f t="shared" si="3"/>
        <v>0</v>
      </c>
      <c r="H591" s="16">
        <f t="shared" si="4"/>
        <v>0</v>
      </c>
      <c r="I591" s="16"/>
      <c r="J591" s="16">
        <f t="shared" si="5"/>
        <v>0</v>
      </c>
      <c r="K591" s="16">
        <f t="shared" si="6"/>
        <v>0</v>
      </c>
      <c r="L591" s="16">
        <f t="shared" si="7"/>
        <v>0</v>
      </c>
      <c r="M591" s="16">
        <f t="shared" si="8"/>
        <v>0</v>
      </c>
      <c r="N591" s="16">
        <f t="shared" si="9"/>
        <v>0</v>
      </c>
      <c r="O591" s="43"/>
      <c r="AS591" s="21">
        <f t="shared" si="31"/>
        <v>0</v>
      </c>
      <c r="AT591" s="21">
        <f t="shared" si="32"/>
        <v>0</v>
      </c>
      <c r="CY591" s="43"/>
      <c r="CZ591" s="43"/>
      <c r="DA591" s="43"/>
      <c r="DB591" s="43"/>
      <c r="DW591" s="44"/>
    </row>
    <row r="592" ht="15.75" customHeight="1">
      <c r="B592" s="16">
        <f t="shared" si="1"/>
        <v>0</v>
      </c>
      <c r="C592" s="25"/>
      <c r="D592" s="25"/>
      <c r="E592" s="16">
        <f t="shared" si="2"/>
        <v>1</v>
      </c>
      <c r="F592" s="16">
        <f t="shared" si="72"/>
        <v>0</v>
      </c>
      <c r="G592" s="16">
        <f t="shared" si="3"/>
        <v>0</v>
      </c>
      <c r="H592" s="16">
        <f t="shared" si="4"/>
        <v>0</v>
      </c>
      <c r="I592" s="16"/>
      <c r="J592" s="16">
        <f t="shared" si="5"/>
        <v>0</v>
      </c>
      <c r="K592" s="16">
        <f t="shared" si="6"/>
        <v>0</v>
      </c>
      <c r="L592" s="16">
        <f t="shared" si="7"/>
        <v>0</v>
      </c>
      <c r="M592" s="16">
        <f t="shared" si="8"/>
        <v>0</v>
      </c>
      <c r="N592" s="16">
        <f t="shared" si="9"/>
        <v>0</v>
      </c>
      <c r="O592" s="43"/>
      <c r="AS592" s="21">
        <f t="shared" si="31"/>
        <v>0</v>
      </c>
      <c r="AT592" s="21">
        <f t="shared" si="32"/>
        <v>0</v>
      </c>
      <c r="CY592" s="43"/>
      <c r="CZ592" s="43"/>
      <c r="DA592" s="43"/>
      <c r="DB592" s="43"/>
      <c r="DW592" s="44"/>
    </row>
    <row r="593" ht="15.75" customHeight="1">
      <c r="B593" s="16">
        <f t="shared" si="1"/>
        <v>0</v>
      </c>
      <c r="C593" s="25"/>
      <c r="D593" s="25"/>
      <c r="E593" s="16">
        <f t="shared" si="2"/>
        <v>1</v>
      </c>
      <c r="F593" s="16">
        <f t="shared" si="72"/>
        <v>0</v>
      </c>
      <c r="G593" s="16">
        <f t="shared" si="3"/>
        <v>0</v>
      </c>
      <c r="H593" s="16">
        <f t="shared" si="4"/>
        <v>0</v>
      </c>
      <c r="I593" s="16"/>
      <c r="J593" s="16">
        <f t="shared" si="5"/>
        <v>0</v>
      </c>
      <c r="K593" s="16">
        <f t="shared" si="6"/>
        <v>0</v>
      </c>
      <c r="L593" s="16">
        <f t="shared" si="7"/>
        <v>0</v>
      </c>
      <c r="M593" s="16">
        <f t="shared" si="8"/>
        <v>0</v>
      </c>
      <c r="N593" s="16">
        <f t="shared" si="9"/>
        <v>0</v>
      </c>
      <c r="O593" s="43"/>
      <c r="AS593" s="21">
        <f t="shared" si="31"/>
        <v>0</v>
      </c>
      <c r="AT593" s="21">
        <f t="shared" si="32"/>
        <v>0</v>
      </c>
      <c r="CY593" s="43"/>
      <c r="CZ593" s="43"/>
      <c r="DA593" s="43"/>
      <c r="DB593" s="43"/>
      <c r="DW593" s="44"/>
    </row>
    <row r="594" ht="15.75" customHeight="1">
      <c r="B594" s="16">
        <f t="shared" si="1"/>
        <v>0</v>
      </c>
      <c r="C594" s="25"/>
      <c r="D594" s="25"/>
      <c r="E594" s="16">
        <f t="shared" si="2"/>
        <v>1</v>
      </c>
      <c r="F594" s="16">
        <f t="shared" si="72"/>
        <v>0</v>
      </c>
      <c r="G594" s="16">
        <f t="shared" si="3"/>
        <v>0</v>
      </c>
      <c r="H594" s="16">
        <f t="shared" si="4"/>
        <v>0</v>
      </c>
      <c r="I594" s="16"/>
      <c r="J594" s="16">
        <f t="shared" si="5"/>
        <v>0</v>
      </c>
      <c r="K594" s="16">
        <f t="shared" si="6"/>
        <v>0</v>
      </c>
      <c r="L594" s="16">
        <f t="shared" si="7"/>
        <v>0</v>
      </c>
      <c r="M594" s="16">
        <f t="shared" si="8"/>
        <v>0</v>
      </c>
      <c r="N594" s="16">
        <f t="shared" si="9"/>
        <v>0</v>
      </c>
      <c r="O594" s="43"/>
      <c r="AS594" s="21">
        <f t="shared" si="31"/>
        <v>0</v>
      </c>
      <c r="AT594" s="21">
        <f t="shared" si="32"/>
        <v>0</v>
      </c>
      <c r="CY594" s="43"/>
      <c r="CZ594" s="43"/>
      <c r="DA594" s="43"/>
      <c r="DB594" s="43"/>
      <c r="DW594" s="44"/>
    </row>
    <row r="595" ht="15.75" customHeight="1">
      <c r="B595" s="16">
        <f t="shared" si="1"/>
        <v>0</v>
      </c>
      <c r="C595" s="25"/>
      <c r="D595" s="25"/>
      <c r="E595" s="16">
        <f t="shared" si="2"/>
        <v>1</v>
      </c>
      <c r="F595" s="16">
        <f t="shared" si="72"/>
        <v>0</v>
      </c>
      <c r="G595" s="16">
        <f t="shared" si="3"/>
        <v>0</v>
      </c>
      <c r="H595" s="16">
        <f t="shared" si="4"/>
        <v>0</v>
      </c>
      <c r="I595" s="16"/>
      <c r="J595" s="16">
        <f t="shared" si="5"/>
        <v>0</v>
      </c>
      <c r="K595" s="16">
        <f t="shared" si="6"/>
        <v>0</v>
      </c>
      <c r="L595" s="16">
        <f t="shared" si="7"/>
        <v>0</v>
      </c>
      <c r="M595" s="16">
        <f t="shared" si="8"/>
        <v>0</v>
      </c>
      <c r="N595" s="16">
        <f t="shared" si="9"/>
        <v>0</v>
      </c>
      <c r="O595" s="43"/>
      <c r="AS595" s="21">
        <f t="shared" si="31"/>
        <v>0</v>
      </c>
      <c r="AT595" s="21">
        <f t="shared" si="32"/>
        <v>0</v>
      </c>
      <c r="CY595" s="43"/>
      <c r="CZ595" s="43"/>
      <c r="DA595" s="43"/>
      <c r="DB595" s="43"/>
      <c r="DW595" s="44"/>
    </row>
    <row r="596" ht="15.75" customHeight="1">
      <c r="B596" s="16">
        <f t="shared" si="1"/>
        <v>0</v>
      </c>
      <c r="C596" s="25"/>
      <c r="D596" s="25"/>
      <c r="E596" s="16">
        <f t="shared" si="2"/>
        <v>1</v>
      </c>
      <c r="F596" s="16">
        <f t="shared" si="72"/>
        <v>0</v>
      </c>
      <c r="G596" s="16">
        <f t="shared" si="3"/>
        <v>0</v>
      </c>
      <c r="H596" s="16">
        <f t="shared" si="4"/>
        <v>0</v>
      </c>
      <c r="I596" s="16"/>
      <c r="J596" s="16">
        <f t="shared" si="5"/>
        <v>0</v>
      </c>
      <c r="K596" s="16">
        <f t="shared" si="6"/>
        <v>0</v>
      </c>
      <c r="L596" s="16">
        <f t="shared" si="7"/>
        <v>0</v>
      </c>
      <c r="M596" s="16">
        <f t="shared" si="8"/>
        <v>0</v>
      </c>
      <c r="N596" s="16">
        <f t="shared" si="9"/>
        <v>0</v>
      </c>
      <c r="O596" s="43"/>
      <c r="AS596" s="21">
        <f t="shared" si="31"/>
        <v>0</v>
      </c>
      <c r="AT596" s="21">
        <f t="shared" si="32"/>
        <v>0</v>
      </c>
      <c r="CY596" s="43"/>
      <c r="CZ596" s="43"/>
      <c r="DA596" s="43"/>
      <c r="DB596" s="43"/>
      <c r="DW596" s="44"/>
    </row>
    <row r="597" ht="15.75" customHeight="1">
      <c r="B597" s="16">
        <f t="shared" si="1"/>
        <v>0</v>
      </c>
      <c r="C597" s="25"/>
      <c r="D597" s="25"/>
      <c r="E597" s="16">
        <f t="shared" si="2"/>
        <v>1</v>
      </c>
      <c r="F597" s="16">
        <f t="shared" si="72"/>
        <v>0</v>
      </c>
      <c r="G597" s="16">
        <f t="shared" si="3"/>
        <v>0</v>
      </c>
      <c r="H597" s="16">
        <f t="shared" si="4"/>
        <v>0</v>
      </c>
      <c r="I597" s="16"/>
      <c r="J597" s="16">
        <f t="shared" si="5"/>
        <v>0</v>
      </c>
      <c r="K597" s="16">
        <f t="shared" si="6"/>
        <v>0</v>
      </c>
      <c r="L597" s="16">
        <f t="shared" si="7"/>
        <v>0</v>
      </c>
      <c r="M597" s="16">
        <f t="shared" si="8"/>
        <v>0</v>
      </c>
      <c r="N597" s="16">
        <f t="shared" si="9"/>
        <v>0</v>
      </c>
      <c r="O597" s="43"/>
      <c r="AS597" s="21">
        <f t="shared" si="31"/>
        <v>0</v>
      </c>
      <c r="AT597" s="21">
        <f t="shared" si="32"/>
        <v>0</v>
      </c>
      <c r="CY597" s="43"/>
      <c r="CZ597" s="43"/>
      <c r="DA597" s="43"/>
      <c r="DB597" s="43"/>
      <c r="DW597" s="44"/>
    </row>
    <row r="598" ht="15.75" customHeight="1">
      <c r="B598" s="16">
        <f t="shared" si="1"/>
        <v>0</v>
      </c>
      <c r="C598" s="25"/>
      <c r="D598" s="25"/>
      <c r="E598" s="16">
        <f t="shared" si="2"/>
        <v>1</v>
      </c>
      <c r="F598" s="16">
        <f t="shared" si="72"/>
        <v>0</v>
      </c>
      <c r="G598" s="16">
        <f t="shared" si="3"/>
        <v>0</v>
      </c>
      <c r="H598" s="16">
        <f t="shared" si="4"/>
        <v>0</v>
      </c>
      <c r="I598" s="16"/>
      <c r="J598" s="16">
        <f t="shared" si="5"/>
        <v>0</v>
      </c>
      <c r="K598" s="16">
        <f t="shared" si="6"/>
        <v>0</v>
      </c>
      <c r="L598" s="16">
        <f t="shared" si="7"/>
        <v>0</v>
      </c>
      <c r="M598" s="16">
        <f t="shared" si="8"/>
        <v>0</v>
      </c>
      <c r="N598" s="16">
        <f t="shared" si="9"/>
        <v>0</v>
      </c>
      <c r="O598" s="43"/>
      <c r="AS598" s="21">
        <f t="shared" si="31"/>
        <v>0</v>
      </c>
      <c r="AT598" s="21">
        <f t="shared" si="32"/>
        <v>0</v>
      </c>
      <c r="CY598" s="43"/>
      <c r="CZ598" s="43"/>
      <c r="DA598" s="43"/>
      <c r="DB598" s="43"/>
      <c r="DW598" s="44"/>
    </row>
    <row r="599" ht="15.75" customHeight="1">
      <c r="B599" s="16">
        <f t="shared" si="1"/>
        <v>0</v>
      </c>
      <c r="C599" s="25"/>
      <c r="D599" s="25"/>
      <c r="E599" s="16">
        <f t="shared" si="2"/>
        <v>1</v>
      </c>
      <c r="F599" s="16">
        <f t="shared" si="72"/>
        <v>0</v>
      </c>
      <c r="G599" s="16">
        <f t="shared" si="3"/>
        <v>0</v>
      </c>
      <c r="H599" s="16">
        <f t="shared" si="4"/>
        <v>0</v>
      </c>
      <c r="I599" s="16"/>
      <c r="J599" s="16">
        <f t="shared" si="5"/>
        <v>0</v>
      </c>
      <c r="K599" s="16">
        <f t="shared" si="6"/>
        <v>0</v>
      </c>
      <c r="L599" s="16">
        <f t="shared" si="7"/>
        <v>0</v>
      </c>
      <c r="M599" s="16">
        <f t="shared" si="8"/>
        <v>0</v>
      </c>
      <c r="N599" s="16">
        <f t="shared" si="9"/>
        <v>0</v>
      </c>
      <c r="O599" s="43"/>
      <c r="AS599" s="21">
        <f t="shared" si="31"/>
        <v>0</v>
      </c>
      <c r="AT599" s="21">
        <f t="shared" si="32"/>
        <v>0</v>
      </c>
      <c r="CY599" s="43"/>
      <c r="CZ599" s="43"/>
      <c r="DA599" s="43"/>
      <c r="DB599" s="43"/>
      <c r="DW599" s="44"/>
    </row>
    <row r="600" ht="15.75" customHeight="1">
      <c r="B600" s="16">
        <f t="shared" si="1"/>
        <v>0</v>
      </c>
      <c r="C600" s="25"/>
      <c r="D600" s="25"/>
      <c r="E600" s="16">
        <f t="shared" si="2"/>
        <v>1</v>
      </c>
      <c r="F600" s="16">
        <f t="shared" si="72"/>
        <v>0</v>
      </c>
      <c r="G600" s="16">
        <f t="shared" si="3"/>
        <v>0</v>
      </c>
      <c r="H600" s="16">
        <f t="shared" si="4"/>
        <v>0</v>
      </c>
      <c r="I600" s="16"/>
      <c r="J600" s="16">
        <f t="shared" si="5"/>
        <v>0</v>
      </c>
      <c r="K600" s="16">
        <f t="shared" si="6"/>
        <v>0</v>
      </c>
      <c r="L600" s="16">
        <f t="shared" si="7"/>
        <v>0</v>
      </c>
      <c r="M600" s="16">
        <f t="shared" si="8"/>
        <v>0</v>
      </c>
      <c r="N600" s="16">
        <f t="shared" si="9"/>
        <v>0</v>
      </c>
      <c r="O600" s="43"/>
      <c r="AS600" s="21">
        <f t="shared" si="31"/>
        <v>0</v>
      </c>
      <c r="AT600" s="21">
        <f t="shared" si="32"/>
        <v>0</v>
      </c>
      <c r="CY600" s="43"/>
      <c r="CZ600" s="43"/>
      <c r="DA600" s="43"/>
      <c r="DB600" s="43"/>
      <c r="DW600" s="44"/>
    </row>
    <row r="601" ht="15.75" customHeight="1">
      <c r="B601" s="16">
        <f t="shared" si="1"/>
        <v>0</v>
      </c>
      <c r="C601" s="25"/>
      <c r="D601" s="25"/>
      <c r="E601" s="16">
        <f t="shared" si="2"/>
        <v>1</v>
      </c>
      <c r="F601" s="16">
        <f t="shared" si="72"/>
        <v>0</v>
      </c>
      <c r="G601" s="16">
        <f t="shared" si="3"/>
        <v>0</v>
      </c>
      <c r="H601" s="16">
        <f t="shared" si="4"/>
        <v>0</v>
      </c>
      <c r="I601" s="16"/>
      <c r="J601" s="16">
        <f t="shared" si="5"/>
        <v>0</v>
      </c>
      <c r="K601" s="16">
        <f t="shared" si="6"/>
        <v>0</v>
      </c>
      <c r="L601" s="16">
        <f t="shared" si="7"/>
        <v>0</v>
      </c>
      <c r="M601" s="16">
        <f t="shared" si="8"/>
        <v>0</v>
      </c>
      <c r="N601" s="16">
        <f t="shared" si="9"/>
        <v>0</v>
      </c>
      <c r="O601" s="43"/>
      <c r="AS601" s="21">
        <f t="shared" si="31"/>
        <v>0</v>
      </c>
      <c r="AT601" s="21">
        <f t="shared" si="32"/>
        <v>0</v>
      </c>
      <c r="CY601" s="43"/>
      <c r="CZ601" s="43"/>
      <c r="DA601" s="43"/>
      <c r="DB601" s="43"/>
      <c r="DW601" s="44"/>
    </row>
    <row r="602" ht="15.75" customHeight="1">
      <c r="B602" s="16">
        <f t="shared" si="1"/>
        <v>0</v>
      </c>
      <c r="C602" s="25"/>
      <c r="D602" s="25"/>
      <c r="E602" s="16">
        <f t="shared" si="2"/>
        <v>1</v>
      </c>
      <c r="F602" s="16">
        <f t="shared" si="72"/>
        <v>0</v>
      </c>
      <c r="G602" s="16">
        <f t="shared" si="3"/>
        <v>0</v>
      </c>
      <c r="H602" s="16">
        <f t="shared" si="4"/>
        <v>0</v>
      </c>
      <c r="I602" s="16"/>
      <c r="J602" s="16">
        <f t="shared" si="5"/>
        <v>0</v>
      </c>
      <c r="K602" s="16">
        <f t="shared" si="6"/>
        <v>0</v>
      </c>
      <c r="L602" s="16">
        <f t="shared" si="7"/>
        <v>0</v>
      </c>
      <c r="M602" s="16">
        <f t="shared" si="8"/>
        <v>0</v>
      </c>
      <c r="N602" s="16">
        <f t="shared" si="9"/>
        <v>0</v>
      </c>
      <c r="O602" s="43"/>
      <c r="AS602" s="21">
        <f t="shared" si="31"/>
        <v>0</v>
      </c>
      <c r="AT602" s="21">
        <f t="shared" si="32"/>
        <v>0</v>
      </c>
      <c r="CY602" s="43"/>
      <c r="CZ602" s="43"/>
      <c r="DA602" s="43"/>
      <c r="DB602" s="43"/>
      <c r="DW602" s="44"/>
    </row>
    <row r="603" ht="15.75" customHeight="1">
      <c r="B603" s="16">
        <f t="shared" si="1"/>
        <v>0</v>
      </c>
      <c r="C603" s="25"/>
      <c r="D603" s="25"/>
      <c r="E603" s="16">
        <f t="shared" si="2"/>
        <v>1</v>
      </c>
      <c r="F603" s="16">
        <f t="shared" si="72"/>
        <v>0</v>
      </c>
      <c r="G603" s="16">
        <f t="shared" si="3"/>
        <v>0</v>
      </c>
      <c r="H603" s="16">
        <f t="shared" si="4"/>
        <v>0</v>
      </c>
      <c r="I603" s="16"/>
      <c r="J603" s="16">
        <f t="shared" si="5"/>
        <v>0</v>
      </c>
      <c r="K603" s="16">
        <f t="shared" si="6"/>
        <v>0</v>
      </c>
      <c r="L603" s="16">
        <f t="shared" si="7"/>
        <v>0</v>
      </c>
      <c r="M603" s="16">
        <f t="shared" si="8"/>
        <v>0</v>
      </c>
      <c r="N603" s="16">
        <f t="shared" si="9"/>
        <v>0</v>
      </c>
      <c r="O603" s="43"/>
      <c r="AS603" s="21">
        <f t="shared" si="31"/>
        <v>0</v>
      </c>
      <c r="AT603" s="21">
        <f t="shared" si="32"/>
        <v>0</v>
      </c>
      <c r="CY603" s="43"/>
      <c r="CZ603" s="43"/>
      <c r="DA603" s="43"/>
      <c r="DB603" s="43"/>
      <c r="DW603" s="44"/>
    </row>
    <row r="604" ht="15.75" customHeight="1">
      <c r="B604" s="16">
        <f t="shared" si="1"/>
        <v>0</v>
      </c>
      <c r="C604" s="25"/>
      <c r="D604" s="25"/>
      <c r="E604" s="16">
        <f t="shared" si="2"/>
        <v>1</v>
      </c>
      <c r="F604" s="16">
        <f t="shared" si="72"/>
        <v>0</v>
      </c>
      <c r="G604" s="16">
        <f t="shared" si="3"/>
        <v>0</v>
      </c>
      <c r="H604" s="16">
        <f t="shared" si="4"/>
        <v>0</v>
      </c>
      <c r="I604" s="16"/>
      <c r="J604" s="16">
        <f t="shared" si="5"/>
        <v>0</v>
      </c>
      <c r="K604" s="16">
        <f t="shared" si="6"/>
        <v>0</v>
      </c>
      <c r="L604" s="16">
        <f t="shared" si="7"/>
        <v>0</v>
      </c>
      <c r="M604" s="16">
        <f t="shared" si="8"/>
        <v>0</v>
      </c>
      <c r="N604" s="16">
        <f t="shared" si="9"/>
        <v>0</v>
      </c>
      <c r="O604" s="43"/>
      <c r="AS604" s="21">
        <f t="shared" si="31"/>
        <v>0</v>
      </c>
      <c r="AT604" s="21">
        <f t="shared" si="32"/>
        <v>0</v>
      </c>
      <c r="CY604" s="43"/>
      <c r="CZ604" s="43"/>
      <c r="DA604" s="43"/>
      <c r="DB604" s="43"/>
      <c r="DW604" s="44"/>
    </row>
    <row r="605" ht="15.75" customHeight="1">
      <c r="B605" s="16">
        <f t="shared" si="1"/>
        <v>0</v>
      </c>
      <c r="C605" s="25"/>
      <c r="D605" s="25"/>
      <c r="E605" s="16">
        <f t="shared" si="2"/>
        <v>1</v>
      </c>
      <c r="F605" s="16">
        <f t="shared" si="72"/>
        <v>0</v>
      </c>
      <c r="G605" s="16">
        <f t="shared" si="3"/>
        <v>0</v>
      </c>
      <c r="H605" s="16">
        <f t="shared" si="4"/>
        <v>0</v>
      </c>
      <c r="I605" s="16"/>
      <c r="J605" s="16">
        <f t="shared" si="5"/>
        <v>0</v>
      </c>
      <c r="K605" s="16">
        <f t="shared" si="6"/>
        <v>0</v>
      </c>
      <c r="L605" s="16">
        <f t="shared" si="7"/>
        <v>0</v>
      </c>
      <c r="M605" s="16">
        <f t="shared" si="8"/>
        <v>0</v>
      </c>
      <c r="N605" s="16">
        <f t="shared" si="9"/>
        <v>0</v>
      </c>
      <c r="O605" s="43"/>
      <c r="AS605" s="21">
        <f t="shared" si="31"/>
        <v>0</v>
      </c>
      <c r="AT605" s="21">
        <f t="shared" si="32"/>
        <v>0</v>
      </c>
      <c r="CY605" s="43"/>
      <c r="CZ605" s="43"/>
      <c r="DA605" s="43"/>
      <c r="DB605" s="43"/>
      <c r="DW605" s="44"/>
    </row>
    <row r="606" ht="15.75" customHeight="1">
      <c r="B606" s="16">
        <f t="shared" si="1"/>
        <v>0</v>
      </c>
      <c r="C606" s="25"/>
      <c r="D606" s="25"/>
      <c r="E606" s="16">
        <f t="shared" si="2"/>
        <v>1</v>
      </c>
      <c r="F606" s="16">
        <f t="shared" si="72"/>
        <v>0</v>
      </c>
      <c r="G606" s="16">
        <f t="shared" si="3"/>
        <v>0</v>
      </c>
      <c r="H606" s="16">
        <f t="shared" si="4"/>
        <v>0</v>
      </c>
      <c r="I606" s="16"/>
      <c r="J606" s="16">
        <f t="shared" si="5"/>
        <v>0</v>
      </c>
      <c r="K606" s="16">
        <f t="shared" si="6"/>
        <v>0</v>
      </c>
      <c r="L606" s="16">
        <f t="shared" si="7"/>
        <v>0</v>
      </c>
      <c r="M606" s="16">
        <f t="shared" si="8"/>
        <v>0</v>
      </c>
      <c r="N606" s="16">
        <f t="shared" si="9"/>
        <v>0</v>
      </c>
      <c r="O606" s="43"/>
      <c r="AS606" s="21">
        <f t="shared" si="31"/>
        <v>0</v>
      </c>
      <c r="AT606" s="21">
        <f t="shared" si="32"/>
        <v>0</v>
      </c>
      <c r="CY606" s="43"/>
      <c r="CZ606" s="43"/>
      <c r="DA606" s="43"/>
      <c r="DB606" s="43"/>
      <c r="DW606" s="44"/>
    </row>
    <row r="607" ht="15.75" customHeight="1">
      <c r="B607" s="16">
        <f t="shared" si="1"/>
        <v>0</v>
      </c>
      <c r="C607" s="25"/>
      <c r="D607" s="25"/>
      <c r="E607" s="16">
        <f t="shared" si="2"/>
        <v>1</v>
      </c>
      <c r="F607" s="16">
        <f t="shared" si="72"/>
        <v>0</v>
      </c>
      <c r="G607" s="16">
        <f t="shared" si="3"/>
        <v>0</v>
      </c>
      <c r="H607" s="16">
        <f t="shared" si="4"/>
        <v>0</v>
      </c>
      <c r="I607" s="16"/>
      <c r="J607" s="16">
        <f t="shared" si="5"/>
        <v>0</v>
      </c>
      <c r="K607" s="16">
        <f t="shared" si="6"/>
        <v>0</v>
      </c>
      <c r="L607" s="16">
        <f t="shared" si="7"/>
        <v>0</v>
      </c>
      <c r="M607" s="16">
        <f t="shared" si="8"/>
        <v>0</v>
      </c>
      <c r="N607" s="16">
        <f t="shared" si="9"/>
        <v>0</v>
      </c>
      <c r="O607" s="43"/>
      <c r="AS607" s="21">
        <f t="shared" si="31"/>
        <v>0</v>
      </c>
      <c r="AT607" s="21">
        <f t="shared" si="32"/>
        <v>0</v>
      </c>
      <c r="CY607" s="43"/>
      <c r="CZ607" s="43"/>
      <c r="DA607" s="43"/>
      <c r="DB607" s="43"/>
      <c r="DW607" s="44"/>
    </row>
    <row r="608" ht="15.75" customHeight="1">
      <c r="B608" s="16">
        <f t="shared" si="1"/>
        <v>0</v>
      </c>
      <c r="C608" s="25"/>
      <c r="D608" s="25"/>
      <c r="E608" s="16">
        <f t="shared" si="2"/>
        <v>1</v>
      </c>
      <c r="F608" s="16">
        <f t="shared" si="72"/>
        <v>0</v>
      </c>
      <c r="G608" s="16">
        <f t="shared" si="3"/>
        <v>0</v>
      </c>
      <c r="H608" s="16">
        <f t="shared" si="4"/>
        <v>0</v>
      </c>
      <c r="I608" s="16"/>
      <c r="J608" s="16">
        <f t="shared" si="5"/>
        <v>0</v>
      </c>
      <c r="K608" s="16">
        <f t="shared" si="6"/>
        <v>0</v>
      </c>
      <c r="L608" s="16">
        <f t="shared" si="7"/>
        <v>0</v>
      </c>
      <c r="M608" s="16">
        <f t="shared" si="8"/>
        <v>0</v>
      </c>
      <c r="N608" s="16">
        <f t="shared" si="9"/>
        <v>0</v>
      </c>
      <c r="O608" s="43"/>
      <c r="AS608" s="21">
        <f t="shared" si="31"/>
        <v>0</v>
      </c>
      <c r="AT608" s="21">
        <f t="shared" si="32"/>
        <v>0</v>
      </c>
      <c r="CY608" s="43"/>
      <c r="CZ608" s="43"/>
      <c r="DA608" s="43"/>
      <c r="DB608" s="43"/>
      <c r="DW608" s="44"/>
    </row>
    <row r="609" ht="15.75" customHeight="1">
      <c r="B609" s="16">
        <f t="shared" si="1"/>
        <v>0</v>
      </c>
      <c r="C609" s="25"/>
      <c r="D609" s="25"/>
      <c r="E609" s="16">
        <f t="shared" si="2"/>
        <v>1</v>
      </c>
      <c r="F609" s="16">
        <f t="shared" si="72"/>
        <v>0</v>
      </c>
      <c r="G609" s="16">
        <f t="shared" si="3"/>
        <v>0</v>
      </c>
      <c r="H609" s="16">
        <f t="shared" si="4"/>
        <v>0</v>
      </c>
      <c r="I609" s="16"/>
      <c r="J609" s="16">
        <f t="shared" si="5"/>
        <v>0</v>
      </c>
      <c r="K609" s="16">
        <f t="shared" si="6"/>
        <v>0</v>
      </c>
      <c r="L609" s="16">
        <f t="shared" si="7"/>
        <v>0</v>
      </c>
      <c r="M609" s="16">
        <f t="shared" si="8"/>
        <v>0</v>
      </c>
      <c r="N609" s="16">
        <f t="shared" si="9"/>
        <v>0</v>
      </c>
      <c r="O609" s="43"/>
      <c r="AS609" s="21">
        <f t="shared" si="31"/>
        <v>0</v>
      </c>
      <c r="AT609" s="21">
        <f t="shared" si="32"/>
        <v>0</v>
      </c>
      <c r="CY609" s="43"/>
      <c r="CZ609" s="43"/>
      <c r="DA609" s="43"/>
      <c r="DB609" s="43"/>
      <c r="DW609" s="44"/>
    </row>
    <row r="610" ht="15.75" customHeight="1">
      <c r="B610" s="16">
        <f t="shared" si="1"/>
        <v>0</v>
      </c>
      <c r="C610" s="25"/>
      <c r="D610" s="25"/>
      <c r="E610" s="16">
        <f t="shared" si="2"/>
        <v>1</v>
      </c>
      <c r="F610" s="16">
        <f t="shared" si="72"/>
        <v>0</v>
      </c>
      <c r="G610" s="16">
        <f t="shared" si="3"/>
        <v>0</v>
      </c>
      <c r="H610" s="16">
        <f t="shared" si="4"/>
        <v>0</v>
      </c>
      <c r="I610" s="16"/>
      <c r="J610" s="16">
        <f t="shared" si="5"/>
        <v>0</v>
      </c>
      <c r="K610" s="16">
        <f t="shared" si="6"/>
        <v>0</v>
      </c>
      <c r="L610" s="16">
        <f t="shared" si="7"/>
        <v>0</v>
      </c>
      <c r="M610" s="16">
        <f t="shared" si="8"/>
        <v>0</v>
      </c>
      <c r="N610" s="16">
        <f t="shared" si="9"/>
        <v>0</v>
      </c>
      <c r="O610" s="43"/>
      <c r="AS610" s="21">
        <f t="shared" si="31"/>
        <v>0</v>
      </c>
      <c r="AT610" s="21">
        <f t="shared" si="32"/>
        <v>0</v>
      </c>
      <c r="CY610" s="43"/>
      <c r="CZ610" s="43"/>
      <c r="DA610" s="43"/>
      <c r="DB610" s="43"/>
      <c r="DW610" s="44"/>
    </row>
    <row r="611" ht="15.75" customHeight="1">
      <c r="B611" s="16">
        <f t="shared" si="1"/>
        <v>0</v>
      </c>
      <c r="C611" s="25"/>
      <c r="D611" s="25"/>
      <c r="E611" s="16">
        <f t="shared" si="2"/>
        <v>1</v>
      </c>
      <c r="F611" s="16">
        <f t="shared" si="72"/>
        <v>0</v>
      </c>
      <c r="G611" s="16">
        <f t="shared" si="3"/>
        <v>0</v>
      </c>
      <c r="H611" s="16">
        <f t="shared" si="4"/>
        <v>0</v>
      </c>
      <c r="I611" s="16"/>
      <c r="J611" s="16">
        <f t="shared" si="5"/>
        <v>0</v>
      </c>
      <c r="K611" s="16">
        <f t="shared" si="6"/>
        <v>0</v>
      </c>
      <c r="L611" s="16">
        <f t="shared" si="7"/>
        <v>0</v>
      </c>
      <c r="M611" s="16">
        <f t="shared" si="8"/>
        <v>0</v>
      </c>
      <c r="N611" s="16">
        <f t="shared" si="9"/>
        <v>0</v>
      </c>
      <c r="O611" s="43"/>
      <c r="AS611" s="21">
        <f t="shared" si="31"/>
        <v>0</v>
      </c>
      <c r="AT611" s="21">
        <f t="shared" si="32"/>
        <v>0</v>
      </c>
      <c r="CY611" s="43"/>
      <c r="CZ611" s="43"/>
      <c r="DA611" s="43"/>
      <c r="DB611" s="43"/>
      <c r="DW611" s="44"/>
    </row>
    <row r="612" ht="15.75" customHeight="1">
      <c r="B612" s="16">
        <f t="shared" si="1"/>
        <v>0</v>
      </c>
      <c r="C612" s="25"/>
      <c r="D612" s="25"/>
      <c r="E612" s="16">
        <f t="shared" si="2"/>
        <v>1</v>
      </c>
      <c r="F612" s="16">
        <f t="shared" si="72"/>
        <v>0</v>
      </c>
      <c r="G612" s="16">
        <f t="shared" si="3"/>
        <v>0</v>
      </c>
      <c r="H612" s="16">
        <f t="shared" si="4"/>
        <v>0</v>
      </c>
      <c r="I612" s="16"/>
      <c r="J612" s="16">
        <f t="shared" si="5"/>
        <v>0</v>
      </c>
      <c r="K612" s="16">
        <f t="shared" si="6"/>
        <v>0</v>
      </c>
      <c r="L612" s="16">
        <f t="shared" si="7"/>
        <v>0</v>
      </c>
      <c r="M612" s="16">
        <f t="shared" si="8"/>
        <v>0</v>
      </c>
      <c r="N612" s="16">
        <f t="shared" si="9"/>
        <v>0</v>
      </c>
      <c r="O612" s="43"/>
      <c r="AS612" s="21">
        <f t="shared" si="31"/>
        <v>0</v>
      </c>
      <c r="AT612" s="21">
        <f t="shared" si="32"/>
        <v>0</v>
      </c>
      <c r="CY612" s="43"/>
      <c r="CZ612" s="43"/>
      <c r="DA612" s="43"/>
      <c r="DB612" s="43"/>
      <c r="DW612" s="44"/>
    </row>
    <row r="613" ht="15.75" customHeight="1">
      <c r="B613" s="16">
        <f t="shared" si="1"/>
        <v>0</v>
      </c>
      <c r="C613" s="25"/>
      <c r="D613" s="25"/>
      <c r="E613" s="16">
        <f t="shared" si="2"/>
        <v>1</v>
      </c>
      <c r="F613" s="16">
        <f t="shared" si="72"/>
        <v>0</v>
      </c>
      <c r="G613" s="16">
        <f t="shared" si="3"/>
        <v>0</v>
      </c>
      <c r="H613" s="16">
        <f t="shared" si="4"/>
        <v>0</v>
      </c>
      <c r="I613" s="16"/>
      <c r="J613" s="16">
        <f t="shared" si="5"/>
        <v>0</v>
      </c>
      <c r="K613" s="16">
        <f t="shared" si="6"/>
        <v>0</v>
      </c>
      <c r="L613" s="16">
        <f t="shared" si="7"/>
        <v>0</v>
      </c>
      <c r="M613" s="16">
        <f t="shared" si="8"/>
        <v>0</v>
      </c>
      <c r="N613" s="16">
        <f t="shared" si="9"/>
        <v>0</v>
      </c>
      <c r="O613" s="43"/>
      <c r="AS613" s="21">
        <f t="shared" si="31"/>
        <v>0</v>
      </c>
      <c r="AT613" s="21">
        <f t="shared" si="32"/>
        <v>0</v>
      </c>
      <c r="CY613" s="43"/>
      <c r="CZ613" s="43"/>
      <c r="DA613" s="43"/>
      <c r="DB613" s="43"/>
      <c r="DW613" s="44"/>
    </row>
    <row r="614" ht="15.75" customHeight="1">
      <c r="B614" s="16">
        <f t="shared" si="1"/>
        <v>0</v>
      </c>
      <c r="C614" s="25"/>
      <c r="D614" s="25"/>
      <c r="E614" s="16">
        <f t="shared" si="2"/>
        <v>1</v>
      </c>
      <c r="F614" s="16">
        <f t="shared" si="72"/>
        <v>0</v>
      </c>
      <c r="G614" s="16">
        <f t="shared" si="3"/>
        <v>0</v>
      </c>
      <c r="H614" s="16">
        <f t="shared" si="4"/>
        <v>0</v>
      </c>
      <c r="I614" s="16"/>
      <c r="J614" s="16">
        <f t="shared" si="5"/>
        <v>0</v>
      </c>
      <c r="K614" s="16">
        <f t="shared" si="6"/>
        <v>0</v>
      </c>
      <c r="L614" s="16">
        <f t="shared" si="7"/>
        <v>0</v>
      </c>
      <c r="M614" s="16">
        <f t="shared" si="8"/>
        <v>0</v>
      </c>
      <c r="N614" s="16">
        <f t="shared" si="9"/>
        <v>0</v>
      </c>
      <c r="O614" s="43"/>
      <c r="AS614" s="21">
        <f t="shared" si="31"/>
        <v>0</v>
      </c>
      <c r="AT614" s="21">
        <f t="shared" si="32"/>
        <v>0</v>
      </c>
      <c r="CY614" s="43"/>
      <c r="CZ614" s="43"/>
      <c r="DA614" s="43"/>
      <c r="DB614" s="43"/>
      <c r="DW614" s="44"/>
    </row>
    <row r="615" ht="15.75" customHeight="1">
      <c r="B615" s="16">
        <f t="shared" si="1"/>
        <v>0</v>
      </c>
      <c r="C615" s="25"/>
      <c r="D615" s="25"/>
      <c r="E615" s="16">
        <f t="shared" si="2"/>
        <v>1</v>
      </c>
      <c r="F615" s="16">
        <f t="shared" si="72"/>
        <v>0</v>
      </c>
      <c r="G615" s="16">
        <f t="shared" si="3"/>
        <v>0</v>
      </c>
      <c r="H615" s="16">
        <f t="shared" si="4"/>
        <v>0</v>
      </c>
      <c r="I615" s="16"/>
      <c r="J615" s="16">
        <f t="shared" si="5"/>
        <v>0</v>
      </c>
      <c r="K615" s="16">
        <f t="shared" si="6"/>
        <v>0</v>
      </c>
      <c r="L615" s="16">
        <f t="shared" si="7"/>
        <v>0</v>
      </c>
      <c r="M615" s="16">
        <f t="shared" si="8"/>
        <v>0</v>
      </c>
      <c r="N615" s="16">
        <f t="shared" si="9"/>
        <v>0</v>
      </c>
      <c r="O615" s="43"/>
      <c r="AS615" s="21">
        <f t="shared" si="31"/>
        <v>0</v>
      </c>
      <c r="AT615" s="21">
        <f t="shared" si="32"/>
        <v>0</v>
      </c>
      <c r="CY615" s="43"/>
      <c r="CZ615" s="43"/>
      <c r="DA615" s="43"/>
      <c r="DB615" s="43"/>
      <c r="DW615" s="44"/>
    </row>
    <row r="616" ht="15.75" customHeight="1">
      <c r="B616" s="16">
        <f t="shared" si="1"/>
        <v>0</v>
      </c>
      <c r="C616" s="25"/>
      <c r="D616" s="25"/>
      <c r="E616" s="16">
        <f t="shared" si="2"/>
        <v>1</v>
      </c>
      <c r="F616" s="16">
        <f t="shared" si="72"/>
        <v>0</v>
      </c>
      <c r="G616" s="16">
        <f t="shared" si="3"/>
        <v>0</v>
      </c>
      <c r="H616" s="16">
        <f t="shared" si="4"/>
        <v>0</v>
      </c>
      <c r="I616" s="16"/>
      <c r="J616" s="16">
        <f t="shared" si="5"/>
        <v>0</v>
      </c>
      <c r="K616" s="16">
        <f t="shared" si="6"/>
        <v>0</v>
      </c>
      <c r="L616" s="16">
        <f t="shared" si="7"/>
        <v>0</v>
      </c>
      <c r="M616" s="16">
        <f t="shared" si="8"/>
        <v>0</v>
      </c>
      <c r="N616" s="16">
        <f t="shared" si="9"/>
        <v>0</v>
      </c>
      <c r="O616" s="43"/>
      <c r="AS616" s="21">
        <f t="shared" si="31"/>
        <v>0</v>
      </c>
      <c r="AT616" s="21">
        <f t="shared" si="32"/>
        <v>0</v>
      </c>
      <c r="CY616" s="43"/>
      <c r="CZ616" s="43"/>
      <c r="DA616" s="43"/>
      <c r="DB616" s="43"/>
      <c r="DW616" s="44"/>
    </row>
    <row r="617" ht="15.75" customHeight="1">
      <c r="B617" s="16">
        <f t="shared" si="1"/>
        <v>0</v>
      </c>
      <c r="C617" s="25"/>
      <c r="D617" s="25"/>
      <c r="E617" s="16">
        <f t="shared" si="2"/>
        <v>1</v>
      </c>
      <c r="F617" s="16">
        <f t="shared" si="72"/>
        <v>0</v>
      </c>
      <c r="G617" s="16">
        <f t="shared" si="3"/>
        <v>0</v>
      </c>
      <c r="H617" s="16">
        <f t="shared" si="4"/>
        <v>0</v>
      </c>
      <c r="I617" s="16"/>
      <c r="J617" s="16">
        <f t="shared" si="5"/>
        <v>0</v>
      </c>
      <c r="K617" s="16">
        <f t="shared" si="6"/>
        <v>0</v>
      </c>
      <c r="L617" s="16">
        <f t="shared" si="7"/>
        <v>0</v>
      </c>
      <c r="M617" s="16">
        <f t="shared" si="8"/>
        <v>0</v>
      </c>
      <c r="N617" s="16">
        <f t="shared" si="9"/>
        <v>0</v>
      </c>
      <c r="O617" s="43"/>
      <c r="AS617" s="21">
        <f t="shared" si="31"/>
        <v>0</v>
      </c>
      <c r="AT617" s="21">
        <f t="shared" si="32"/>
        <v>0</v>
      </c>
      <c r="CY617" s="43"/>
      <c r="CZ617" s="43"/>
      <c r="DA617" s="43"/>
      <c r="DB617" s="43"/>
      <c r="DW617" s="44"/>
    </row>
    <row r="618" ht="15.75" customHeight="1">
      <c r="B618" s="16">
        <f t="shared" si="1"/>
        <v>0</v>
      </c>
      <c r="C618" s="25"/>
      <c r="D618" s="25"/>
      <c r="E618" s="16">
        <f t="shared" si="2"/>
        <v>1</v>
      </c>
      <c r="F618" s="16">
        <f t="shared" si="72"/>
        <v>0</v>
      </c>
      <c r="G618" s="16">
        <f t="shared" si="3"/>
        <v>0</v>
      </c>
      <c r="H618" s="16">
        <f t="shared" si="4"/>
        <v>0</v>
      </c>
      <c r="I618" s="16"/>
      <c r="J618" s="16">
        <f t="shared" si="5"/>
        <v>0</v>
      </c>
      <c r="K618" s="16">
        <f t="shared" si="6"/>
        <v>0</v>
      </c>
      <c r="L618" s="16">
        <f t="shared" si="7"/>
        <v>0</v>
      </c>
      <c r="M618" s="16">
        <f t="shared" si="8"/>
        <v>0</v>
      </c>
      <c r="N618" s="16">
        <f t="shared" si="9"/>
        <v>0</v>
      </c>
      <c r="O618" s="43"/>
      <c r="AS618" s="21">
        <f t="shared" si="31"/>
        <v>0</v>
      </c>
      <c r="AT618" s="21">
        <f t="shared" si="32"/>
        <v>0</v>
      </c>
      <c r="CY618" s="43"/>
      <c r="CZ618" s="43"/>
      <c r="DA618" s="43"/>
      <c r="DB618" s="43"/>
      <c r="DW618" s="44"/>
    </row>
    <row r="619" ht="15.75" customHeight="1">
      <c r="B619" s="16">
        <f t="shared" si="1"/>
        <v>0</v>
      </c>
      <c r="C619" s="25"/>
      <c r="D619" s="25"/>
      <c r="E619" s="16">
        <f t="shared" si="2"/>
        <v>1</v>
      </c>
      <c r="F619" s="16">
        <f t="shared" si="72"/>
        <v>0</v>
      </c>
      <c r="G619" s="16">
        <f t="shared" si="3"/>
        <v>0</v>
      </c>
      <c r="H619" s="16">
        <f t="shared" si="4"/>
        <v>0</v>
      </c>
      <c r="I619" s="16"/>
      <c r="J619" s="16">
        <f t="shared" si="5"/>
        <v>0</v>
      </c>
      <c r="K619" s="16">
        <f t="shared" si="6"/>
        <v>0</v>
      </c>
      <c r="L619" s="16">
        <f t="shared" si="7"/>
        <v>0</v>
      </c>
      <c r="M619" s="16">
        <f t="shared" si="8"/>
        <v>0</v>
      </c>
      <c r="N619" s="16">
        <f t="shared" si="9"/>
        <v>0</v>
      </c>
      <c r="O619" s="43"/>
      <c r="AS619" s="21">
        <f t="shared" si="31"/>
        <v>0</v>
      </c>
      <c r="AT619" s="21">
        <f t="shared" si="32"/>
        <v>0</v>
      </c>
      <c r="CY619" s="43"/>
      <c r="CZ619" s="43"/>
      <c r="DA619" s="43"/>
      <c r="DB619" s="43"/>
      <c r="DW619" s="44"/>
    </row>
    <row r="620" ht="15.75" customHeight="1">
      <c r="B620" s="16">
        <f t="shared" si="1"/>
        <v>0</v>
      </c>
      <c r="C620" s="25"/>
      <c r="D620" s="25"/>
      <c r="E620" s="16">
        <f t="shared" si="2"/>
        <v>1</v>
      </c>
      <c r="F620" s="16">
        <f t="shared" si="72"/>
        <v>0</v>
      </c>
      <c r="G620" s="16">
        <f t="shared" si="3"/>
        <v>0</v>
      </c>
      <c r="H620" s="16">
        <f t="shared" si="4"/>
        <v>0</v>
      </c>
      <c r="I620" s="16"/>
      <c r="J620" s="16">
        <f t="shared" si="5"/>
        <v>0</v>
      </c>
      <c r="K620" s="16">
        <f t="shared" si="6"/>
        <v>0</v>
      </c>
      <c r="L620" s="16">
        <f t="shared" si="7"/>
        <v>0</v>
      </c>
      <c r="M620" s="16">
        <f t="shared" si="8"/>
        <v>0</v>
      </c>
      <c r="N620" s="16">
        <f t="shared" si="9"/>
        <v>0</v>
      </c>
      <c r="O620" s="43"/>
      <c r="AS620" s="21">
        <f t="shared" si="31"/>
        <v>0</v>
      </c>
      <c r="AT620" s="21">
        <f t="shared" si="32"/>
        <v>0</v>
      </c>
      <c r="CY620" s="43"/>
      <c r="CZ620" s="43"/>
      <c r="DA620" s="43"/>
      <c r="DB620" s="43"/>
      <c r="DW620" s="44"/>
    </row>
    <row r="621" ht="15.75" customHeight="1">
      <c r="B621" s="16">
        <f t="shared" si="1"/>
        <v>0</v>
      </c>
      <c r="C621" s="25"/>
      <c r="D621" s="25"/>
      <c r="E621" s="16">
        <f t="shared" si="2"/>
        <v>1</v>
      </c>
      <c r="F621" s="16">
        <f t="shared" si="72"/>
        <v>0</v>
      </c>
      <c r="G621" s="16">
        <f t="shared" si="3"/>
        <v>0</v>
      </c>
      <c r="H621" s="16">
        <f t="shared" si="4"/>
        <v>0</v>
      </c>
      <c r="I621" s="16"/>
      <c r="J621" s="16">
        <f t="shared" si="5"/>
        <v>0</v>
      </c>
      <c r="K621" s="16">
        <f t="shared" si="6"/>
        <v>0</v>
      </c>
      <c r="L621" s="16">
        <f t="shared" si="7"/>
        <v>0</v>
      </c>
      <c r="M621" s="16">
        <f t="shared" si="8"/>
        <v>0</v>
      </c>
      <c r="N621" s="16">
        <f t="shared" si="9"/>
        <v>0</v>
      </c>
      <c r="O621" s="43"/>
      <c r="AS621" s="21">
        <f t="shared" si="31"/>
        <v>0</v>
      </c>
      <c r="AT621" s="21">
        <f t="shared" si="32"/>
        <v>0</v>
      </c>
      <c r="CY621" s="43"/>
      <c r="CZ621" s="43"/>
      <c r="DA621" s="43"/>
      <c r="DB621" s="43"/>
      <c r="DW621" s="44"/>
    </row>
    <row r="622" ht="15.75" customHeight="1">
      <c r="B622" s="16">
        <f t="shared" si="1"/>
        <v>0</v>
      </c>
      <c r="C622" s="25"/>
      <c r="D622" s="25"/>
      <c r="E622" s="16">
        <f t="shared" si="2"/>
        <v>1</v>
      </c>
      <c r="F622" s="16">
        <f t="shared" si="72"/>
        <v>0</v>
      </c>
      <c r="G622" s="16">
        <f t="shared" si="3"/>
        <v>0</v>
      </c>
      <c r="H622" s="16">
        <f t="shared" si="4"/>
        <v>0</v>
      </c>
      <c r="I622" s="16"/>
      <c r="J622" s="16">
        <f t="shared" si="5"/>
        <v>0</v>
      </c>
      <c r="K622" s="16">
        <f t="shared" si="6"/>
        <v>0</v>
      </c>
      <c r="L622" s="16">
        <f t="shared" si="7"/>
        <v>0</v>
      </c>
      <c r="M622" s="16">
        <f t="shared" si="8"/>
        <v>0</v>
      </c>
      <c r="N622" s="16">
        <f t="shared" si="9"/>
        <v>0</v>
      </c>
      <c r="O622" s="43"/>
      <c r="AS622" s="21">
        <f t="shared" si="31"/>
        <v>0</v>
      </c>
      <c r="AT622" s="21">
        <f t="shared" si="32"/>
        <v>0</v>
      </c>
      <c r="CY622" s="43"/>
      <c r="CZ622" s="43"/>
      <c r="DA622" s="43"/>
      <c r="DB622" s="43"/>
      <c r="DW622" s="44"/>
    </row>
    <row r="623" ht="15.75" customHeight="1">
      <c r="B623" s="16">
        <f t="shared" si="1"/>
        <v>0</v>
      </c>
      <c r="C623" s="25"/>
      <c r="D623" s="25"/>
      <c r="E623" s="16">
        <f t="shared" si="2"/>
        <v>1</v>
      </c>
      <c r="F623" s="16">
        <f t="shared" si="72"/>
        <v>0</v>
      </c>
      <c r="G623" s="16">
        <f t="shared" si="3"/>
        <v>0</v>
      </c>
      <c r="H623" s="16">
        <f t="shared" si="4"/>
        <v>0</v>
      </c>
      <c r="I623" s="16"/>
      <c r="J623" s="16">
        <f t="shared" si="5"/>
        <v>0</v>
      </c>
      <c r="K623" s="16">
        <f t="shared" si="6"/>
        <v>0</v>
      </c>
      <c r="L623" s="16">
        <f t="shared" si="7"/>
        <v>0</v>
      </c>
      <c r="M623" s="16">
        <f t="shared" si="8"/>
        <v>0</v>
      </c>
      <c r="N623" s="16">
        <f t="shared" si="9"/>
        <v>0</v>
      </c>
      <c r="O623" s="43"/>
      <c r="AS623" s="21">
        <f t="shared" si="31"/>
        <v>0</v>
      </c>
      <c r="AT623" s="21">
        <f t="shared" si="32"/>
        <v>0</v>
      </c>
      <c r="CY623" s="43"/>
      <c r="CZ623" s="43"/>
      <c r="DA623" s="43"/>
      <c r="DB623" s="43"/>
      <c r="DW623" s="44"/>
    </row>
    <row r="624" ht="15.75" customHeight="1">
      <c r="B624" s="16">
        <f t="shared" si="1"/>
        <v>0</v>
      </c>
      <c r="C624" s="25"/>
      <c r="D624" s="25"/>
      <c r="E624" s="16">
        <f t="shared" si="2"/>
        <v>1</v>
      </c>
      <c r="F624" s="16">
        <f t="shared" si="72"/>
        <v>0</v>
      </c>
      <c r="G624" s="16">
        <f t="shared" si="3"/>
        <v>0</v>
      </c>
      <c r="H624" s="16">
        <f t="shared" si="4"/>
        <v>0</v>
      </c>
      <c r="I624" s="16"/>
      <c r="J624" s="16">
        <f t="shared" si="5"/>
        <v>0</v>
      </c>
      <c r="K624" s="16">
        <f t="shared" si="6"/>
        <v>0</v>
      </c>
      <c r="L624" s="16">
        <f t="shared" si="7"/>
        <v>0</v>
      </c>
      <c r="M624" s="16">
        <f t="shared" si="8"/>
        <v>0</v>
      </c>
      <c r="N624" s="16">
        <f t="shared" si="9"/>
        <v>0</v>
      </c>
      <c r="O624" s="43"/>
      <c r="AS624" s="21">
        <f t="shared" si="31"/>
        <v>0</v>
      </c>
      <c r="AT624" s="21">
        <f t="shared" si="32"/>
        <v>0</v>
      </c>
      <c r="CY624" s="43"/>
      <c r="CZ624" s="43"/>
      <c r="DA624" s="43"/>
      <c r="DB624" s="43"/>
      <c r="DW624" s="44"/>
    </row>
    <row r="625" ht="15.75" customHeight="1">
      <c r="B625" s="16">
        <f t="shared" si="1"/>
        <v>0</v>
      </c>
      <c r="C625" s="25"/>
      <c r="D625" s="25"/>
      <c r="E625" s="16">
        <f t="shared" si="2"/>
        <v>1</v>
      </c>
      <c r="F625" s="16">
        <f t="shared" si="72"/>
        <v>0</v>
      </c>
      <c r="G625" s="16">
        <f t="shared" si="3"/>
        <v>0</v>
      </c>
      <c r="H625" s="16">
        <f t="shared" si="4"/>
        <v>0</v>
      </c>
      <c r="I625" s="16"/>
      <c r="J625" s="16">
        <f t="shared" si="5"/>
        <v>0</v>
      </c>
      <c r="K625" s="16">
        <f t="shared" si="6"/>
        <v>0</v>
      </c>
      <c r="L625" s="16">
        <f t="shared" si="7"/>
        <v>0</v>
      </c>
      <c r="M625" s="16">
        <f t="shared" si="8"/>
        <v>0</v>
      </c>
      <c r="N625" s="16">
        <f t="shared" si="9"/>
        <v>0</v>
      </c>
      <c r="O625" s="43"/>
      <c r="AS625" s="21">
        <f t="shared" si="31"/>
        <v>0</v>
      </c>
      <c r="AT625" s="21">
        <f t="shared" si="32"/>
        <v>0</v>
      </c>
      <c r="CY625" s="43"/>
      <c r="CZ625" s="43"/>
      <c r="DA625" s="43"/>
      <c r="DB625" s="43"/>
      <c r="DW625" s="44"/>
    </row>
    <row r="626" ht="15.75" customHeight="1">
      <c r="B626" s="16">
        <f t="shared" si="1"/>
        <v>0</v>
      </c>
      <c r="C626" s="25"/>
      <c r="D626" s="25"/>
      <c r="E626" s="16">
        <f t="shared" si="2"/>
        <v>1</v>
      </c>
      <c r="F626" s="16">
        <f t="shared" si="72"/>
        <v>0</v>
      </c>
      <c r="G626" s="16">
        <f t="shared" si="3"/>
        <v>0</v>
      </c>
      <c r="H626" s="16">
        <f t="shared" si="4"/>
        <v>0</v>
      </c>
      <c r="I626" s="16"/>
      <c r="J626" s="16">
        <f t="shared" si="5"/>
        <v>0</v>
      </c>
      <c r="K626" s="16">
        <f t="shared" si="6"/>
        <v>0</v>
      </c>
      <c r="L626" s="16">
        <f t="shared" si="7"/>
        <v>0</v>
      </c>
      <c r="M626" s="16">
        <f t="shared" si="8"/>
        <v>0</v>
      </c>
      <c r="N626" s="16">
        <f t="shared" si="9"/>
        <v>0</v>
      </c>
      <c r="O626" s="43"/>
      <c r="AS626" s="21">
        <f t="shared" si="31"/>
        <v>0</v>
      </c>
      <c r="AT626" s="21">
        <f t="shared" si="32"/>
        <v>0</v>
      </c>
      <c r="CY626" s="43"/>
      <c r="CZ626" s="43"/>
      <c r="DA626" s="43"/>
      <c r="DB626" s="43"/>
      <c r="DW626" s="44"/>
    </row>
    <row r="627" ht="15.75" customHeight="1">
      <c r="B627" s="16">
        <f t="shared" si="1"/>
        <v>0</v>
      </c>
      <c r="C627" s="25"/>
      <c r="D627" s="25"/>
      <c r="E627" s="16">
        <f t="shared" si="2"/>
        <v>1</v>
      </c>
      <c r="F627" s="16">
        <f t="shared" si="72"/>
        <v>0</v>
      </c>
      <c r="G627" s="16">
        <f t="shared" si="3"/>
        <v>0</v>
      </c>
      <c r="H627" s="16">
        <f t="shared" si="4"/>
        <v>0</v>
      </c>
      <c r="I627" s="16"/>
      <c r="J627" s="16">
        <f t="shared" si="5"/>
        <v>0</v>
      </c>
      <c r="K627" s="16">
        <f t="shared" si="6"/>
        <v>0</v>
      </c>
      <c r="L627" s="16">
        <f t="shared" si="7"/>
        <v>0</v>
      </c>
      <c r="M627" s="16">
        <f t="shared" si="8"/>
        <v>0</v>
      </c>
      <c r="N627" s="16">
        <f t="shared" si="9"/>
        <v>0</v>
      </c>
      <c r="O627" s="43"/>
      <c r="AS627" s="21">
        <f t="shared" si="31"/>
        <v>0</v>
      </c>
      <c r="AT627" s="21">
        <f t="shared" si="32"/>
        <v>0</v>
      </c>
      <c r="CY627" s="43"/>
      <c r="CZ627" s="43"/>
      <c r="DA627" s="43"/>
      <c r="DB627" s="43"/>
      <c r="DW627" s="44"/>
    </row>
    <row r="628" ht="15.75" customHeight="1">
      <c r="B628" s="16">
        <f t="shared" si="1"/>
        <v>0</v>
      </c>
      <c r="C628" s="25"/>
      <c r="D628" s="25"/>
      <c r="E628" s="16">
        <f t="shared" si="2"/>
        <v>1</v>
      </c>
      <c r="F628" s="16">
        <f t="shared" si="72"/>
        <v>0</v>
      </c>
      <c r="G628" s="16">
        <f t="shared" si="3"/>
        <v>0</v>
      </c>
      <c r="H628" s="16">
        <f t="shared" si="4"/>
        <v>0</v>
      </c>
      <c r="I628" s="16"/>
      <c r="J628" s="16">
        <f t="shared" si="5"/>
        <v>0</v>
      </c>
      <c r="K628" s="16">
        <f t="shared" si="6"/>
        <v>0</v>
      </c>
      <c r="L628" s="16">
        <f t="shared" si="7"/>
        <v>0</v>
      </c>
      <c r="M628" s="16">
        <f t="shared" si="8"/>
        <v>0</v>
      </c>
      <c r="N628" s="16">
        <f t="shared" si="9"/>
        <v>0</v>
      </c>
      <c r="O628" s="43"/>
      <c r="AS628" s="21">
        <f t="shared" si="31"/>
        <v>0</v>
      </c>
      <c r="AT628" s="21">
        <f t="shared" si="32"/>
        <v>0</v>
      </c>
      <c r="CY628" s="43"/>
      <c r="CZ628" s="43"/>
      <c r="DA628" s="43"/>
      <c r="DB628" s="43"/>
      <c r="DW628" s="44"/>
    </row>
    <row r="629" ht="15.75" customHeight="1">
      <c r="B629" s="16">
        <f t="shared" si="1"/>
        <v>0</v>
      </c>
      <c r="C629" s="25"/>
      <c r="D629" s="25"/>
      <c r="E629" s="16">
        <f t="shared" si="2"/>
        <v>1</v>
      </c>
      <c r="F629" s="16">
        <f t="shared" si="72"/>
        <v>0</v>
      </c>
      <c r="G629" s="16">
        <f t="shared" si="3"/>
        <v>0</v>
      </c>
      <c r="H629" s="16">
        <f t="shared" si="4"/>
        <v>0</v>
      </c>
      <c r="I629" s="16"/>
      <c r="J629" s="16">
        <f t="shared" si="5"/>
        <v>0</v>
      </c>
      <c r="K629" s="16">
        <f t="shared" si="6"/>
        <v>0</v>
      </c>
      <c r="L629" s="16">
        <f t="shared" si="7"/>
        <v>0</v>
      </c>
      <c r="M629" s="16">
        <f t="shared" si="8"/>
        <v>0</v>
      </c>
      <c r="N629" s="16">
        <f t="shared" si="9"/>
        <v>0</v>
      </c>
      <c r="O629" s="43"/>
      <c r="AS629" s="21">
        <f t="shared" si="31"/>
        <v>0</v>
      </c>
      <c r="AT629" s="21">
        <f t="shared" si="32"/>
        <v>0</v>
      </c>
      <c r="CY629" s="43"/>
      <c r="CZ629" s="43"/>
      <c r="DA629" s="43"/>
      <c r="DB629" s="43"/>
      <c r="DW629" s="44"/>
    </row>
    <row r="630" ht="15.75" customHeight="1">
      <c r="B630" s="16">
        <f t="shared" si="1"/>
        <v>0</v>
      </c>
      <c r="C630" s="25"/>
      <c r="D630" s="25"/>
      <c r="E630" s="16">
        <f t="shared" si="2"/>
        <v>1</v>
      </c>
      <c r="F630" s="16">
        <f t="shared" si="72"/>
        <v>0</v>
      </c>
      <c r="G630" s="16">
        <f t="shared" si="3"/>
        <v>0</v>
      </c>
      <c r="H630" s="16">
        <f t="shared" si="4"/>
        <v>0</v>
      </c>
      <c r="I630" s="16"/>
      <c r="J630" s="16">
        <f t="shared" si="5"/>
        <v>0</v>
      </c>
      <c r="K630" s="16">
        <f t="shared" si="6"/>
        <v>0</v>
      </c>
      <c r="L630" s="16">
        <f t="shared" si="7"/>
        <v>0</v>
      </c>
      <c r="M630" s="16">
        <f t="shared" si="8"/>
        <v>0</v>
      </c>
      <c r="N630" s="16">
        <f t="shared" si="9"/>
        <v>0</v>
      </c>
      <c r="O630" s="43"/>
      <c r="AS630" s="21">
        <f t="shared" si="31"/>
        <v>0</v>
      </c>
      <c r="AT630" s="21">
        <f t="shared" si="32"/>
        <v>0</v>
      </c>
      <c r="CY630" s="43"/>
      <c r="CZ630" s="43"/>
      <c r="DA630" s="43"/>
      <c r="DB630" s="43"/>
      <c r="DW630" s="44"/>
    </row>
    <row r="631" ht="15.75" customHeight="1">
      <c r="B631" s="16">
        <f t="shared" si="1"/>
        <v>0</v>
      </c>
      <c r="C631" s="25"/>
      <c r="D631" s="25"/>
      <c r="E631" s="16">
        <f t="shared" si="2"/>
        <v>1</v>
      </c>
      <c r="F631" s="16">
        <f t="shared" si="72"/>
        <v>0</v>
      </c>
      <c r="G631" s="16">
        <f t="shared" si="3"/>
        <v>0</v>
      </c>
      <c r="H631" s="16">
        <f t="shared" si="4"/>
        <v>0</v>
      </c>
      <c r="I631" s="16"/>
      <c r="J631" s="16">
        <f t="shared" si="5"/>
        <v>0</v>
      </c>
      <c r="K631" s="16">
        <f t="shared" si="6"/>
        <v>0</v>
      </c>
      <c r="L631" s="16">
        <f t="shared" si="7"/>
        <v>0</v>
      </c>
      <c r="M631" s="16">
        <f t="shared" si="8"/>
        <v>0</v>
      </c>
      <c r="N631" s="16">
        <f t="shared" si="9"/>
        <v>0</v>
      </c>
      <c r="O631" s="43"/>
      <c r="AS631" s="21">
        <f t="shared" si="31"/>
        <v>0</v>
      </c>
      <c r="AT631" s="21">
        <f t="shared" si="32"/>
        <v>0</v>
      </c>
      <c r="CY631" s="43"/>
      <c r="CZ631" s="43"/>
      <c r="DA631" s="43"/>
      <c r="DB631" s="43"/>
      <c r="DW631" s="44"/>
    </row>
    <row r="632" ht="15.75" customHeight="1">
      <c r="B632" s="16">
        <f t="shared" si="1"/>
        <v>0</v>
      </c>
      <c r="C632" s="25"/>
      <c r="D632" s="25"/>
      <c r="E632" s="16">
        <f t="shared" si="2"/>
        <v>1</v>
      </c>
      <c r="F632" s="16">
        <f t="shared" si="72"/>
        <v>0</v>
      </c>
      <c r="G632" s="16">
        <f t="shared" si="3"/>
        <v>0</v>
      </c>
      <c r="H632" s="16">
        <f t="shared" si="4"/>
        <v>0</v>
      </c>
      <c r="I632" s="16"/>
      <c r="J632" s="16">
        <f t="shared" si="5"/>
        <v>0</v>
      </c>
      <c r="K632" s="16">
        <f t="shared" si="6"/>
        <v>0</v>
      </c>
      <c r="L632" s="16">
        <f t="shared" si="7"/>
        <v>0</v>
      </c>
      <c r="M632" s="16">
        <f t="shared" si="8"/>
        <v>0</v>
      </c>
      <c r="N632" s="16">
        <f t="shared" si="9"/>
        <v>0</v>
      </c>
      <c r="O632" s="43"/>
      <c r="AS632" s="21">
        <f t="shared" si="31"/>
        <v>0</v>
      </c>
      <c r="AT632" s="21">
        <f t="shared" si="32"/>
        <v>0</v>
      </c>
      <c r="CY632" s="43"/>
      <c r="CZ632" s="43"/>
      <c r="DA632" s="43"/>
      <c r="DB632" s="43"/>
      <c r="DW632" s="44"/>
    </row>
    <row r="633" ht="15.75" customHeight="1">
      <c r="B633" s="16">
        <f t="shared" si="1"/>
        <v>0</v>
      </c>
      <c r="C633" s="25"/>
      <c r="D633" s="25"/>
      <c r="E633" s="16">
        <f t="shared" si="2"/>
        <v>1</v>
      </c>
      <c r="F633" s="16">
        <f t="shared" si="72"/>
        <v>0</v>
      </c>
      <c r="G633" s="16">
        <f t="shared" si="3"/>
        <v>0</v>
      </c>
      <c r="H633" s="16">
        <f t="shared" si="4"/>
        <v>0</v>
      </c>
      <c r="I633" s="16"/>
      <c r="J633" s="16">
        <f t="shared" si="5"/>
        <v>0</v>
      </c>
      <c r="K633" s="16">
        <f t="shared" si="6"/>
        <v>0</v>
      </c>
      <c r="L633" s="16">
        <f t="shared" si="7"/>
        <v>0</v>
      </c>
      <c r="M633" s="16">
        <f t="shared" si="8"/>
        <v>0</v>
      </c>
      <c r="N633" s="16">
        <f t="shared" si="9"/>
        <v>0</v>
      </c>
      <c r="O633" s="43"/>
      <c r="AS633" s="21">
        <f t="shared" si="31"/>
        <v>0</v>
      </c>
      <c r="AT633" s="21">
        <f t="shared" si="32"/>
        <v>0</v>
      </c>
      <c r="CY633" s="43"/>
      <c r="CZ633" s="43"/>
      <c r="DA633" s="43"/>
      <c r="DB633" s="43"/>
      <c r="DW633" s="44"/>
    </row>
    <row r="634" ht="15.75" customHeight="1">
      <c r="B634" s="16">
        <f t="shared" si="1"/>
        <v>0</v>
      </c>
      <c r="C634" s="25"/>
      <c r="D634" s="25"/>
      <c r="E634" s="16">
        <f t="shared" si="2"/>
        <v>1</v>
      </c>
      <c r="F634" s="16">
        <f t="shared" si="72"/>
        <v>0</v>
      </c>
      <c r="G634" s="16">
        <f t="shared" si="3"/>
        <v>0</v>
      </c>
      <c r="H634" s="16">
        <f t="shared" si="4"/>
        <v>0</v>
      </c>
      <c r="I634" s="16"/>
      <c r="J634" s="16">
        <f t="shared" si="5"/>
        <v>0</v>
      </c>
      <c r="K634" s="16">
        <f t="shared" si="6"/>
        <v>0</v>
      </c>
      <c r="L634" s="16">
        <f t="shared" si="7"/>
        <v>0</v>
      </c>
      <c r="M634" s="16">
        <f t="shared" si="8"/>
        <v>0</v>
      </c>
      <c r="N634" s="16">
        <f t="shared" si="9"/>
        <v>0</v>
      </c>
      <c r="O634" s="43"/>
      <c r="AS634" s="21">
        <f t="shared" si="31"/>
        <v>0</v>
      </c>
      <c r="AT634" s="21">
        <f t="shared" si="32"/>
        <v>0</v>
      </c>
      <c r="CY634" s="43"/>
      <c r="CZ634" s="43"/>
      <c r="DA634" s="43"/>
      <c r="DB634" s="43"/>
      <c r="DW634" s="44"/>
    </row>
    <row r="635" ht="15.75" customHeight="1">
      <c r="B635" s="16">
        <f t="shared" si="1"/>
        <v>0</v>
      </c>
      <c r="C635" s="25"/>
      <c r="D635" s="25"/>
      <c r="E635" s="16">
        <f t="shared" si="2"/>
        <v>1</v>
      </c>
      <c r="F635" s="16">
        <f t="shared" si="72"/>
        <v>0</v>
      </c>
      <c r="G635" s="16">
        <f t="shared" si="3"/>
        <v>0</v>
      </c>
      <c r="H635" s="16">
        <f t="shared" si="4"/>
        <v>0</v>
      </c>
      <c r="I635" s="16"/>
      <c r="J635" s="16">
        <f t="shared" si="5"/>
        <v>0</v>
      </c>
      <c r="K635" s="16">
        <f t="shared" si="6"/>
        <v>0</v>
      </c>
      <c r="L635" s="16">
        <f t="shared" si="7"/>
        <v>0</v>
      </c>
      <c r="M635" s="16">
        <f t="shared" si="8"/>
        <v>0</v>
      </c>
      <c r="N635" s="16">
        <f t="shared" si="9"/>
        <v>0</v>
      </c>
      <c r="O635" s="43"/>
      <c r="AS635" s="21">
        <f t="shared" si="31"/>
        <v>0</v>
      </c>
      <c r="AT635" s="21">
        <f t="shared" si="32"/>
        <v>0</v>
      </c>
      <c r="CY635" s="43"/>
      <c r="CZ635" s="43"/>
      <c r="DA635" s="43"/>
      <c r="DB635" s="43"/>
      <c r="DW635" s="44"/>
    </row>
    <row r="636" ht="15.75" customHeight="1">
      <c r="B636" s="16">
        <f t="shared" si="1"/>
        <v>0</v>
      </c>
      <c r="C636" s="25"/>
      <c r="D636" s="25"/>
      <c r="E636" s="16">
        <f t="shared" si="2"/>
        <v>1</v>
      </c>
      <c r="F636" s="16">
        <f t="shared" si="72"/>
        <v>0</v>
      </c>
      <c r="G636" s="16">
        <f t="shared" si="3"/>
        <v>0</v>
      </c>
      <c r="H636" s="16">
        <f t="shared" si="4"/>
        <v>0</v>
      </c>
      <c r="I636" s="16"/>
      <c r="J636" s="16">
        <f t="shared" si="5"/>
        <v>0</v>
      </c>
      <c r="K636" s="16">
        <f t="shared" si="6"/>
        <v>0</v>
      </c>
      <c r="L636" s="16">
        <f t="shared" si="7"/>
        <v>0</v>
      </c>
      <c r="M636" s="16">
        <f t="shared" si="8"/>
        <v>0</v>
      </c>
      <c r="N636" s="16">
        <f t="shared" si="9"/>
        <v>0</v>
      </c>
      <c r="O636" s="43"/>
      <c r="AS636" s="21">
        <f t="shared" si="31"/>
        <v>0</v>
      </c>
      <c r="AT636" s="21">
        <f t="shared" si="32"/>
        <v>0</v>
      </c>
      <c r="CY636" s="43"/>
      <c r="CZ636" s="43"/>
      <c r="DA636" s="43"/>
      <c r="DB636" s="43"/>
      <c r="DW636" s="44"/>
    </row>
    <row r="637" ht="15.75" customHeight="1">
      <c r="B637" s="16">
        <f t="shared" si="1"/>
        <v>0</v>
      </c>
      <c r="C637" s="25"/>
      <c r="D637" s="25"/>
      <c r="E637" s="16">
        <f t="shared" si="2"/>
        <v>1</v>
      </c>
      <c r="F637" s="16">
        <f t="shared" si="72"/>
        <v>0</v>
      </c>
      <c r="G637" s="16">
        <f t="shared" si="3"/>
        <v>0</v>
      </c>
      <c r="H637" s="16">
        <f t="shared" si="4"/>
        <v>0</v>
      </c>
      <c r="I637" s="16"/>
      <c r="J637" s="16">
        <f t="shared" si="5"/>
        <v>0</v>
      </c>
      <c r="K637" s="16">
        <f t="shared" si="6"/>
        <v>0</v>
      </c>
      <c r="L637" s="16">
        <f t="shared" si="7"/>
        <v>0</v>
      </c>
      <c r="M637" s="16">
        <f t="shared" si="8"/>
        <v>0</v>
      </c>
      <c r="N637" s="16">
        <f t="shared" si="9"/>
        <v>0</v>
      </c>
      <c r="O637" s="43"/>
      <c r="AS637" s="21">
        <f t="shared" si="31"/>
        <v>0</v>
      </c>
      <c r="AT637" s="21">
        <f t="shared" si="32"/>
        <v>0</v>
      </c>
      <c r="CY637" s="43"/>
      <c r="CZ637" s="43"/>
      <c r="DA637" s="43"/>
      <c r="DB637" s="43"/>
      <c r="DW637" s="44"/>
    </row>
    <row r="638" ht="15.75" customHeight="1">
      <c r="B638" s="16">
        <f t="shared" si="1"/>
        <v>0</v>
      </c>
      <c r="C638" s="25"/>
      <c r="D638" s="25"/>
      <c r="E638" s="16">
        <f t="shared" si="2"/>
        <v>1</v>
      </c>
      <c r="F638" s="16">
        <f t="shared" si="72"/>
        <v>0</v>
      </c>
      <c r="G638" s="16">
        <f t="shared" si="3"/>
        <v>0</v>
      </c>
      <c r="H638" s="16">
        <f t="shared" si="4"/>
        <v>0</v>
      </c>
      <c r="I638" s="16"/>
      <c r="J638" s="16">
        <f t="shared" si="5"/>
        <v>0</v>
      </c>
      <c r="K638" s="16">
        <f t="shared" si="6"/>
        <v>0</v>
      </c>
      <c r="L638" s="16">
        <f t="shared" si="7"/>
        <v>0</v>
      </c>
      <c r="M638" s="16">
        <f t="shared" si="8"/>
        <v>0</v>
      </c>
      <c r="N638" s="16">
        <f t="shared" si="9"/>
        <v>0</v>
      </c>
      <c r="O638" s="43"/>
      <c r="AS638" s="21">
        <f t="shared" si="31"/>
        <v>0</v>
      </c>
      <c r="AT638" s="21">
        <f t="shared" si="32"/>
        <v>0</v>
      </c>
      <c r="CY638" s="43"/>
      <c r="CZ638" s="43"/>
      <c r="DA638" s="43"/>
      <c r="DB638" s="43"/>
      <c r="DW638" s="44"/>
    </row>
    <row r="639" ht="15.75" customHeight="1">
      <c r="B639" s="16">
        <f t="shared" si="1"/>
        <v>0</v>
      </c>
      <c r="C639" s="25"/>
      <c r="D639" s="25"/>
      <c r="E639" s="16">
        <f t="shared" si="2"/>
        <v>1</v>
      </c>
      <c r="F639" s="16">
        <f t="shared" si="72"/>
        <v>0</v>
      </c>
      <c r="G639" s="16">
        <f t="shared" si="3"/>
        <v>0</v>
      </c>
      <c r="H639" s="16">
        <f t="shared" si="4"/>
        <v>0</v>
      </c>
      <c r="I639" s="16"/>
      <c r="J639" s="16">
        <f t="shared" si="5"/>
        <v>0</v>
      </c>
      <c r="K639" s="16">
        <f t="shared" si="6"/>
        <v>0</v>
      </c>
      <c r="L639" s="16">
        <f t="shared" si="7"/>
        <v>0</v>
      </c>
      <c r="M639" s="16">
        <f t="shared" si="8"/>
        <v>0</v>
      </c>
      <c r="N639" s="16">
        <f t="shared" si="9"/>
        <v>0</v>
      </c>
      <c r="O639" s="43"/>
      <c r="AS639" s="21">
        <f t="shared" si="31"/>
        <v>0</v>
      </c>
      <c r="AT639" s="21">
        <f t="shared" si="32"/>
        <v>0</v>
      </c>
      <c r="CY639" s="43"/>
      <c r="CZ639" s="43"/>
      <c r="DA639" s="43"/>
      <c r="DB639" s="43"/>
      <c r="DW639" s="44"/>
    </row>
    <row r="640" ht="15.75" customHeight="1">
      <c r="B640" s="16">
        <f t="shared" si="1"/>
        <v>0</v>
      </c>
      <c r="C640" s="25"/>
      <c r="D640" s="25"/>
      <c r="E640" s="16">
        <f t="shared" si="2"/>
        <v>1</v>
      </c>
      <c r="F640" s="16">
        <f t="shared" si="72"/>
        <v>0</v>
      </c>
      <c r="G640" s="16">
        <f t="shared" si="3"/>
        <v>0</v>
      </c>
      <c r="H640" s="16">
        <f t="shared" si="4"/>
        <v>0</v>
      </c>
      <c r="I640" s="16"/>
      <c r="J640" s="16">
        <f t="shared" si="5"/>
        <v>0</v>
      </c>
      <c r="K640" s="16">
        <f t="shared" si="6"/>
        <v>0</v>
      </c>
      <c r="L640" s="16">
        <f t="shared" si="7"/>
        <v>0</v>
      </c>
      <c r="M640" s="16">
        <f t="shared" si="8"/>
        <v>0</v>
      </c>
      <c r="N640" s="16">
        <f t="shared" si="9"/>
        <v>0</v>
      </c>
      <c r="O640" s="43"/>
      <c r="AS640" s="21">
        <f t="shared" si="31"/>
        <v>0</v>
      </c>
      <c r="AT640" s="21">
        <f t="shared" si="32"/>
        <v>0</v>
      </c>
      <c r="CY640" s="43"/>
      <c r="CZ640" s="43"/>
      <c r="DA640" s="43"/>
      <c r="DB640" s="43"/>
      <c r="DW640" s="44"/>
    </row>
    <row r="641" ht="15.75" customHeight="1">
      <c r="B641" s="16">
        <f t="shared" si="1"/>
        <v>0</v>
      </c>
      <c r="C641" s="25"/>
      <c r="D641" s="25"/>
      <c r="E641" s="16">
        <f t="shared" si="2"/>
        <v>1</v>
      </c>
      <c r="F641" s="16">
        <f t="shared" si="72"/>
        <v>0</v>
      </c>
      <c r="G641" s="16">
        <f t="shared" si="3"/>
        <v>0</v>
      </c>
      <c r="H641" s="16">
        <f t="shared" si="4"/>
        <v>0</v>
      </c>
      <c r="I641" s="16"/>
      <c r="J641" s="16">
        <f t="shared" si="5"/>
        <v>0</v>
      </c>
      <c r="K641" s="16">
        <f t="shared" si="6"/>
        <v>0</v>
      </c>
      <c r="L641" s="16">
        <f t="shared" si="7"/>
        <v>0</v>
      </c>
      <c r="M641" s="16">
        <f t="shared" si="8"/>
        <v>0</v>
      </c>
      <c r="N641" s="16">
        <f t="shared" si="9"/>
        <v>0</v>
      </c>
      <c r="O641" s="43"/>
      <c r="AS641" s="21">
        <f t="shared" si="31"/>
        <v>0</v>
      </c>
      <c r="AT641" s="21">
        <f t="shared" si="32"/>
        <v>0</v>
      </c>
      <c r="CY641" s="43"/>
      <c r="CZ641" s="43"/>
      <c r="DA641" s="43"/>
      <c r="DB641" s="43"/>
      <c r="DW641" s="44"/>
    </row>
    <row r="642" ht="15.75" customHeight="1">
      <c r="B642" s="16">
        <f t="shared" si="1"/>
        <v>0</v>
      </c>
      <c r="C642" s="25"/>
      <c r="D642" s="25"/>
      <c r="E642" s="16">
        <f t="shared" si="2"/>
        <v>1</v>
      </c>
      <c r="F642" s="16">
        <f t="shared" si="72"/>
        <v>0</v>
      </c>
      <c r="G642" s="16">
        <f t="shared" si="3"/>
        <v>0</v>
      </c>
      <c r="H642" s="16">
        <f t="shared" si="4"/>
        <v>0</v>
      </c>
      <c r="I642" s="16"/>
      <c r="J642" s="16">
        <f t="shared" si="5"/>
        <v>0</v>
      </c>
      <c r="K642" s="16">
        <f t="shared" si="6"/>
        <v>0</v>
      </c>
      <c r="L642" s="16">
        <f t="shared" si="7"/>
        <v>0</v>
      </c>
      <c r="M642" s="16">
        <f t="shared" si="8"/>
        <v>0</v>
      </c>
      <c r="N642" s="16">
        <f t="shared" si="9"/>
        <v>0</v>
      </c>
      <c r="O642" s="43"/>
      <c r="AS642" s="21">
        <f t="shared" si="31"/>
        <v>0</v>
      </c>
      <c r="AT642" s="21">
        <f t="shared" si="32"/>
        <v>0</v>
      </c>
      <c r="CY642" s="43"/>
      <c r="CZ642" s="43"/>
      <c r="DA642" s="43"/>
      <c r="DB642" s="43"/>
      <c r="DW642" s="44"/>
    </row>
    <row r="643" ht="15.75" customHeight="1">
      <c r="B643" s="16">
        <f t="shared" si="1"/>
        <v>0</v>
      </c>
      <c r="C643" s="25"/>
      <c r="D643" s="25"/>
      <c r="E643" s="16">
        <f t="shared" si="2"/>
        <v>1</v>
      </c>
      <c r="F643" s="16">
        <f t="shared" si="72"/>
        <v>0</v>
      </c>
      <c r="G643" s="16">
        <f t="shared" si="3"/>
        <v>0</v>
      </c>
      <c r="H643" s="16">
        <f t="shared" si="4"/>
        <v>0</v>
      </c>
      <c r="I643" s="16"/>
      <c r="J643" s="16">
        <f t="shared" si="5"/>
        <v>0</v>
      </c>
      <c r="K643" s="16">
        <f t="shared" si="6"/>
        <v>0</v>
      </c>
      <c r="L643" s="16">
        <f t="shared" si="7"/>
        <v>0</v>
      </c>
      <c r="M643" s="16">
        <f t="shared" si="8"/>
        <v>0</v>
      </c>
      <c r="N643" s="16">
        <f t="shared" si="9"/>
        <v>0</v>
      </c>
      <c r="O643" s="43"/>
      <c r="AS643" s="21">
        <f t="shared" si="31"/>
        <v>0</v>
      </c>
      <c r="AT643" s="21">
        <f t="shared" si="32"/>
        <v>0</v>
      </c>
      <c r="CY643" s="43"/>
      <c r="CZ643" s="43"/>
      <c r="DA643" s="43"/>
      <c r="DB643" s="43"/>
      <c r="DW643" s="44"/>
    </row>
    <row r="644" ht="15.75" customHeight="1">
      <c r="B644" s="16">
        <f t="shared" si="1"/>
        <v>0</v>
      </c>
      <c r="C644" s="25"/>
      <c r="D644" s="25"/>
      <c r="E644" s="16">
        <f t="shared" si="2"/>
        <v>1</v>
      </c>
      <c r="F644" s="16">
        <f t="shared" si="72"/>
        <v>0</v>
      </c>
      <c r="G644" s="16">
        <f t="shared" si="3"/>
        <v>0</v>
      </c>
      <c r="H644" s="16">
        <f t="shared" si="4"/>
        <v>0</v>
      </c>
      <c r="I644" s="16"/>
      <c r="J644" s="16">
        <f t="shared" si="5"/>
        <v>0</v>
      </c>
      <c r="K644" s="16">
        <f t="shared" si="6"/>
        <v>0</v>
      </c>
      <c r="L644" s="16">
        <f t="shared" si="7"/>
        <v>0</v>
      </c>
      <c r="M644" s="16">
        <f t="shared" si="8"/>
        <v>0</v>
      </c>
      <c r="N644" s="16">
        <f t="shared" si="9"/>
        <v>0</v>
      </c>
      <c r="O644" s="43"/>
      <c r="AS644" s="21">
        <f t="shared" si="31"/>
        <v>0</v>
      </c>
      <c r="AT644" s="21">
        <f t="shared" si="32"/>
        <v>0</v>
      </c>
      <c r="CY644" s="43"/>
      <c r="CZ644" s="43"/>
      <c r="DA644" s="43"/>
      <c r="DB644" s="43"/>
      <c r="DW644" s="44"/>
    </row>
    <row r="645" ht="15.75" customHeight="1">
      <c r="B645" s="16">
        <f t="shared" si="1"/>
        <v>0</v>
      </c>
      <c r="C645" s="25"/>
      <c r="D645" s="25"/>
      <c r="E645" s="16">
        <f t="shared" si="2"/>
        <v>1</v>
      </c>
      <c r="F645" s="16">
        <f t="shared" si="72"/>
        <v>0</v>
      </c>
      <c r="G645" s="16">
        <f t="shared" si="3"/>
        <v>0</v>
      </c>
      <c r="H645" s="16">
        <f t="shared" si="4"/>
        <v>0</v>
      </c>
      <c r="I645" s="16"/>
      <c r="J645" s="16">
        <f t="shared" si="5"/>
        <v>0</v>
      </c>
      <c r="K645" s="16">
        <f t="shared" si="6"/>
        <v>0</v>
      </c>
      <c r="L645" s="16">
        <f t="shared" si="7"/>
        <v>0</v>
      </c>
      <c r="M645" s="16">
        <f t="shared" si="8"/>
        <v>0</v>
      </c>
      <c r="N645" s="16">
        <f t="shared" si="9"/>
        <v>0</v>
      </c>
      <c r="O645" s="43"/>
      <c r="AS645" s="21">
        <f t="shared" si="31"/>
        <v>0</v>
      </c>
      <c r="AT645" s="21">
        <f t="shared" si="32"/>
        <v>0</v>
      </c>
      <c r="CY645" s="43"/>
      <c r="CZ645" s="43"/>
      <c r="DA645" s="43"/>
      <c r="DB645" s="43"/>
      <c r="DW645" s="44"/>
    </row>
    <row r="646" ht="15.75" customHeight="1">
      <c r="B646" s="16">
        <f t="shared" si="1"/>
        <v>0</v>
      </c>
      <c r="C646" s="25"/>
      <c r="D646" s="25"/>
      <c r="E646" s="16">
        <f t="shared" si="2"/>
        <v>1</v>
      </c>
      <c r="F646" s="16">
        <f t="shared" si="72"/>
        <v>0</v>
      </c>
      <c r="G646" s="16">
        <f t="shared" si="3"/>
        <v>0</v>
      </c>
      <c r="H646" s="16">
        <f t="shared" si="4"/>
        <v>0</v>
      </c>
      <c r="I646" s="16"/>
      <c r="J646" s="16">
        <f t="shared" si="5"/>
        <v>0</v>
      </c>
      <c r="K646" s="16">
        <f t="shared" si="6"/>
        <v>0</v>
      </c>
      <c r="L646" s="16">
        <f t="shared" si="7"/>
        <v>0</v>
      </c>
      <c r="M646" s="16">
        <f t="shared" si="8"/>
        <v>0</v>
      </c>
      <c r="N646" s="16">
        <f t="shared" si="9"/>
        <v>0</v>
      </c>
      <c r="O646" s="43"/>
      <c r="AS646" s="21">
        <f t="shared" si="31"/>
        <v>0</v>
      </c>
      <c r="AT646" s="21">
        <f t="shared" si="32"/>
        <v>0</v>
      </c>
      <c r="CY646" s="43"/>
      <c r="CZ646" s="43"/>
      <c r="DA646" s="43"/>
      <c r="DB646" s="43"/>
      <c r="DW646" s="44"/>
    </row>
    <row r="647" ht="15.75" customHeight="1">
      <c r="B647" s="16">
        <f t="shared" si="1"/>
        <v>0</v>
      </c>
      <c r="C647" s="25"/>
      <c r="D647" s="25"/>
      <c r="E647" s="16">
        <f t="shared" si="2"/>
        <v>1</v>
      </c>
      <c r="F647" s="16">
        <f t="shared" si="72"/>
        <v>0</v>
      </c>
      <c r="G647" s="16">
        <f t="shared" si="3"/>
        <v>0</v>
      </c>
      <c r="H647" s="16">
        <f t="shared" si="4"/>
        <v>0</v>
      </c>
      <c r="I647" s="16"/>
      <c r="J647" s="16">
        <f t="shared" si="5"/>
        <v>0</v>
      </c>
      <c r="K647" s="16">
        <f t="shared" si="6"/>
        <v>0</v>
      </c>
      <c r="L647" s="16">
        <f t="shared" si="7"/>
        <v>0</v>
      </c>
      <c r="M647" s="16">
        <f t="shared" si="8"/>
        <v>0</v>
      </c>
      <c r="N647" s="16">
        <f t="shared" si="9"/>
        <v>0</v>
      </c>
      <c r="O647" s="43"/>
      <c r="AS647" s="21">
        <f t="shared" si="31"/>
        <v>0</v>
      </c>
      <c r="AT647" s="21">
        <f t="shared" si="32"/>
        <v>0</v>
      </c>
      <c r="CY647" s="43"/>
      <c r="CZ647" s="43"/>
      <c r="DA647" s="43"/>
      <c r="DB647" s="43"/>
      <c r="DW647" s="44"/>
    </row>
    <row r="648" ht="15.75" customHeight="1">
      <c r="B648" s="16">
        <f t="shared" si="1"/>
        <v>0</v>
      </c>
      <c r="C648" s="25"/>
      <c r="D648" s="25"/>
      <c r="E648" s="16">
        <f t="shared" si="2"/>
        <v>1</v>
      </c>
      <c r="F648" s="16">
        <f t="shared" si="72"/>
        <v>0</v>
      </c>
      <c r="G648" s="16">
        <f t="shared" si="3"/>
        <v>0</v>
      </c>
      <c r="H648" s="16">
        <f t="shared" si="4"/>
        <v>0</v>
      </c>
      <c r="I648" s="16"/>
      <c r="J648" s="16">
        <f t="shared" si="5"/>
        <v>0</v>
      </c>
      <c r="K648" s="16">
        <f t="shared" si="6"/>
        <v>0</v>
      </c>
      <c r="L648" s="16">
        <f t="shared" si="7"/>
        <v>0</v>
      </c>
      <c r="M648" s="16">
        <f t="shared" si="8"/>
        <v>0</v>
      </c>
      <c r="N648" s="16">
        <f t="shared" si="9"/>
        <v>0</v>
      </c>
      <c r="O648" s="43"/>
      <c r="AS648" s="21">
        <f t="shared" si="31"/>
        <v>0</v>
      </c>
      <c r="AT648" s="21">
        <f t="shared" si="32"/>
        <v>0</v>
      </c>
      <c r="CY648" s="43"/>
      <c r="CZ648" s="43"/>
      <c r="DA648" s="43"/>
      <c r="DB648" s="43"/>
      <c r="DW648" s="44"/>
    </row>
    <row r="649" ht="15.75" customHeight="1">
      <c r="B649" s="16">
        <f t="shared" si="1"/>
        <v>0</v>
      </c>
      <c r="C649" s="25"/>
      <c r="D649" s="25"/>
      <c r="E649" s="16">
        <f t="shared" si="2"/>
        <v>1</v>
      </c>
      <c r="F649" s="16">
        <f t="shared" si="72"/>
        <v>0</v>
      </c>
      <c r="G649" s="16">
        <f t="shared" si="3"/>
        <v>0</v>
      </c>
      <c r="H649" s="16">
        <f t="shared" si="4"/>
        <v>0</v>
      </c>
      <c r="I649" s="16"/>
      <c r="J649" s="16">
        <f t="shared" si="5"/>
        <v>0</v>
      </c>
      <c r="K649" s="16">
        <f t="shared" si="6"/>
        <v>0</v>
      </c>
      <c r="L649" s="16">
        <f t="shared" si="7"/>
        <v>0</v>
      </c>
      <c r="M649" s="16">
        <f t="shared" si="8"/>
        <v>0</v>
      </c>
      <c r="N649" s="16">
        <f t="shared" si="9"/>
        <v>0</v>
      </c>
      <c r="O649" s="43"/>
      <c r="AS649" s="21">
        <f t="shared" si="31"/>
        <v>0</v>
      </c>
      <c r="AT649" s="21">
        <f t="shared" si="32"/>
        <v>0</v>
      </c>
      <c r="CY649" s="43"/>
      <c r="CZ649" s="43"/>
      <c r="DA649" s="43"/>
      <c r="DB649" s="43"/>
      <c r="DW649" s="44"/>
    </row>
    <row r="650" ht="15.75" customHeight="1">
      <c r="B650" s="16">
        <f t="shared" si="1"/>
        <v>0</v>
      </c>
      <c r="C650" s="25"/>
      <c r="D650" s="25"/>
      <c r="E650" s="16">
        <f t="shared" si="2"/>
        <v>1</v>
      </c>
      <c r="F650" s="16">
        <f t="shared" si="72"/>
        <v>0</v>
      </c>
      <c r="G650" s="16">
        <f t="shared" si="3"/>
        <v>0</v>
      </c>
      <c r="H650" s="16">
        <f t="shared" si="4"/>
        <v>0</v>
      </c>
      <c r="I650" s="16"/>
      <c r="J650" s="16">
        <f t="shared" si="5"/>
        <v>0</v>
      </c>
      <c r="K650" s="16">
        <f t="shared" si="6"/>
        <v>0</v>
      </c>
      <c r="L650" s="16">
        <f t="shared" si="7"/>
        <v>0</v>
      </c>
      <c r="M650" s="16">
        <f t="shared" si="8"/>
        <v>0</v>
      </c>
      <c r="N650" s="16">
        <f t="shared" si="9"/>
        <v>0</v>
      </c>
      <c r="O650" s="43"/>
      <c r="AS650" s="21">
        <f t="shared" si="31"/>
        <v>0</v>
      </c>
      <c r="AT650" s="21">
        <f t="shared" si="32"/>
        <v>0</v>
      </c>
      <c r="CY650" s="43"/>
      <c r="CZ650" s="43"/>
      <c r="DA650" s="43"/>
      <c r="DB650" s="43"/>
      <c r="DW650" s="44"/>
    </row>
    <row r="651" ht="15.75" customHeight="1">
      <c r="B651" s="16">
        <f t="shared" si="1"/>
        <v>0</v>
      </c>
      <c r="C651" s="25"/>
      <c r="D651" s="25"/>
      <c r="E651" s="16">
        <f t="shared" si="2"/>
        <v>1</v>
      </c>
      <c r="F651" s="16">
        <f t="shared" si="72"/>
        <v>0</v>
      </c>
      <c r="G651" s="16">
        <f t="shared" si="3"/>
        <v>0</v>
      </c>
      <c r="H651" s="16">
        <f t="shared" si="4"/>
        <v>0</v>
      </c>
      <c r="I651" s="16"/>
      <c r="J651" s="16">
        <f t="shared" si="5"/>
        <v>0</v>
      </c>
      <c r="K651" s="16">
        <f t="shared" si="6"/>
        <v>0</v>
      </c>
      <c r="L651" s="16">
        <f t="shared" si="7"/>
        <v>0</v>
      </c>
      <c r="M651" s="16">
        <f t="shared" si="8"/>
        <v>0</v>
      </c>
      <c r="N651" s="16">
        <f t="shared" si="9"/>
        <v>0</v>
      </c>
      <c r="O651" s="43"/>
      <c r="AS651" s="21">
        <f t="shared" si="31"/>
        <v>0</v>
      </c>
      <c r="AT651" s="21">
        <f t="shared" si="32"/>
        <v>0</v>
      </c>
      <c r="CY651" s="43"/>
      <c r="CZ651" s="43"/>
      <c r="DA651" s="43"/>
      <c r="DB651" s="43"/>
      <c r="DW651" s="44"/>
    </row>
    <row r="652" ht="15.75" customHeight="1">
      <c r="B652" s="16">
        <f t="shared" si="1"/>
        <v>0</v>
      </c>
      <c r="C652" s="25"/>
      <c r="D652" s="25"/>
      <c r="E652" s="16">
        <f t="shared" si="2"/>
        <v>1</v>
      </c>
      <c r="F652" s="16">
        <f t="shared" si="72"/>
        <v>0</v>
      </c>
      <c r="G652" s="16">
        <f t="shared" si="3"/>
        <v>0</v>
      </c>
      <c r="H652" s="16">
        <f t="shared" si="4"/>
        <v>0</v>
      </c>
      <c r="I652" s="16"/>
      <c r="J652" s="16">
        <f t="shared" si="5"/>
        <v>0</v>
      </c>
      <c r="K652" s="16">
        <f t="shared" si="6"/>
        <v>0</v>
      </c>
      <c r="L652" s="16">
        <f t="shared" si="7"/>
        <v>0</v>
      </c>
      <c r="M652" s="16">
        <f t="shared" si="8"/>
        <v>0</v>
      </c>
      <c r="N652" s="16">
        <f t="shared" si="9"/>
        <v>0</v>
      </c>
      <c r="O652" s="43"/>
      <c r="AS652" s="21">
        <f t="shared" si="31"/>
        <v>0</v>
      </c>
      <c r="AT652" s="21">
        <f t="shared" si="32"/>
        <v>0</v>
      </c>
      <c r="CY652" s="43"/>
      <c r="CZ652" s="43"/>
      <c r="DA652" s="43"/>
      <c r="DB652" s="43"/>
      <c r="DW652" s="44"/>
    </row>
    <row r="653" ht="15.75" customHeight="1">
      <c r="B653" s="16">
        <f t="shared" si="1"/>
        <v>0</v>
      </c>
      <c r="C653" s="25"/>
      <c r="D653" s="25"/>
      <c r="E653" s="16">
        <f t="shared" si="2"/>
        <v>1</v>
      </c>
      <c r="F653" s="16">
        <f t="shared" si="72"/>
        <v>0</v>
      </c>
      <c r="G653" s="16">
        <f t="shared" si="3"/>
        <v>0</v>
      </c>
      <c r="H653" s="16">
        <f t="shared" si="4"/>
        <v>0</v>
      </c>
      <c r="I653" s="16"/>
      <c r="J653" s="16">
        <f t="shared" si="5"/>
        <v>0</v>
      </c>
      <c r="K653" s="16">
        <f t="shared" si="6"/>
        <v>0</v>
      </c>
      <c r="L653" s="16">
        <f t="shared" si="7"/>
        <v>0</v>
      </c>
      <c r="M653" s="16">
        <f t="shared" si="8"/>
        <v>0</v>
      </c>
      <c r="N653" s="16">
        <f t="shared" si="9"/>
        <v>0</v>
      </c>
      <c r="O653" s="43"/>
      <c r="AS653" s="21">
        <f t="shared" si="31"/>
        <v>0</v>
      </c>
      <c r="AT653" s="21">
        <f t="shared" si="32"/>
        <v>0</v>
      </c>
      <c r="CY653" s="43"/>
      <c r="CZ653" s="43"/>
      <c r="DA653" s="43"/>
      <c r="DB653" s="43"/>
      <c r="DW653" s="44"/>
    </row>
    <row r="654" ht="15.75" customHeight="1">
      <c r="B654" s="16">
        <f t="shared" si="1"/>
        <v>0</v>
      </c>
      <c r="C654" s="25"/>
      <c r="D654" s="25"/>
      <c r="E654" s="16">
        <f t="shared" si="2"/>
        <v>1</v>
      </c>
      <c r="F654" s="16">
        <f t="shared" si="72"/>
        <v>0</v>
      </c>
      <c r="G654" s="16">
        <f t="shared" si="3"/>
        <v>0</v>
      </c>
      <c r="H654" s="16">
        <f t="shared" si="4"/>
        <v>0</v>
      </c>
      <c r="I654" s="16"/>
      <c r="J654" s="16">
        <f t="shared" si="5"/>
        <v>0</v>
      </c>
      <c r="K654" s="16">
        <f t="shared" si="6"/>
        <v>0</v>
      </c>
      <c r="L654" s="16">
        <f t="shared" si="7"/>
        <v>0</v>
      </c>
      <c r="M654" s="16">
        <f t="shared" si="8"/>
        <v>0</v>
      </c>
      <c r="N654" s="16">
        <f t="shared" si="9"/>
        <v>0</v>
      </c>
      <c r="O654" s="43"/>
      <c r="AS654" s="21">
        <f t="shared" si="31"/>
        <v>0</v>
      </c>
      <c r="AT654" s="21">
        <f t="shared" si="32"/>
        <v>0</v>
      </c>
      <c r="CY654" s="43"/>
      <c r="CZ654" s="43"/>
      <c r="DA654" s="43"/>
      <c r="DB654" s="43"/>
      <c r="DW654" s="44"/>
    </row>
    <row r="655" ht="15.75" customHeight="1">
      <c r="B655" s="16">
        <f t="shared" si="1"/>
        <v>0</v>
      </c>
      <c r="C655" s="25"/>
      <c r="D655" s="25"/>
      <c r="E655" s="16">
        <f t="shared" si="2"/>
        <v>1</v>
      </c>
      <c r="F655" s="16">
        <f t="shared" si="72"/>
        <v>0</v>
      </c>
      <c r="G655" s="16">
        <f t="shared" si="3"/>
        <v>0</v>
      </c>
      <c r="H655" s="16">
        <f t="shared" si="4"/>
        <v>0</v>
      </c>
      <c r="I655" s="16"/>
      <c r="J655" s="16">
        <f t="shared" si="5"/>
        <v>0</v>
      </c>
      <c r="K655" s="16">
        <f t="shared" si="6"/>
        <v>0</v>
      </c>
      <c r="L655" s="16">
        <f t="shared" si="7"/>
        <v>0</v>
      </c>
      <c r="M655" s="16">
        <f t="shared" si="8"/>
        <v>0</v>
      </c>
      <c r="N655" s="16">
        <f t="shared" si="9"/>
        <v>0</v>
      </c>
      <c r="O655" s="43"/>
      <c r="AS655" s="21">
        <f t="shared" si="31"/>
        <v>0</v>
      </c>
      <c r="AT655" s="21">
        <f t="shared" si="32"/>
        <v>0</v>
      </c>
      <c r="CY655" s="43"/>
      <c r="CZ655" s="43"/>
      <c r="DA655" s="43"/>
      <c r="DB655" s="43"/>
      <c r="DW655" s="44"/>
    </row>
    <row r="656" ht="15.75" customHeight="1">
      <c r="B656" s="16">
        <f t="shared" si="1"/>
        <v>0</v>
      </c>
      <c r="C656" s="25"/>
      <c r="D656" s="25"/>
      <c r="E656" s="16">
        <f t="shared" si="2"/>
        <v>1</v>
      </c>
      <c r="F656" s="16">
        <f t="shared" si="72"/>
        <v>0</v>
      </c>
      <c r="G656" s="16">
        <f t="shared" si="3"/>
        <v>0</v>
      </c>
      <c r="H656" s="16">
        <f t="shared" si="4"/>
        <v>0</v>
      </c>
      <c r="I656" s="16"/>
      <c r="J656" s="16">
        <f t="shared" si="5"/>
        <v>0</v>
      </c>
      <c r="K656" s="16">
        <f t="shared" si="6"/>
        <v>0</v>
      </c>
      <c r="L656" s="16">
        <f t="shared" si="7"/>
        <v>0</v>
      </c>
      <c r="M656" s="16">
        <f t="shared" si="8"/>
        <v>0</v>
      </c>
      <c r="N656" s="16">
        <f t="shared" si="9"/>
        <v>0</v>
      </c>
      <c r="O656" s="43"/>
      <c r="AS656" s="21">
        <f t="shared" si="31"/>
        <v>0</v>
      </c>
      <c r="AT656" s="21">
        <f t="shared" si="32"/>
        <v>0</v>
      </c>
      <c r="CY656" s="43"/>
      <c r="CZ656" s="43"/>
      <c r="DA656" s="43"/>
      <c r="DB656" s="43"/>
      <c r="DW656" s="44"/>
    </row>
    <row r="657" ht="15.75" customHeight="1">
      <c r="B657" s="16">
        <f t="shared" si="1"/>
        <v>0</v>
      </c>
      <c r="C657" s="25"/>
      <c r="D657" s="25"/>
      <c r="E657" s="16">
        <f t="shared" si="2"/>
        <v>1</v>
      </c>
      <c r="F657" s="16">
        <f t="shared" si="72"/>
        <v>0</v>
      </c>
      <c r="G657" s="16">
        <f t="shared" si="3"/>
        <v>0</v>
      </c>
      <c r="H657" s="16">
        <f t="shared" si="4"/>
        <v>0</v>
      </c>
      <c r="I657" s="16"/>
      <c r="J657" s="16">
        <f t="shared" si="5"/>
        <v>0</v>
      </c>
      <c r="K657" s="16">
        <f t="shared" si="6"/>
        <v>0</v>
      </c>
      <c r="L657" s="16">
        <f t="shared" si="7"/>
        <v>0</v>
      </c>
      <c r="M657" s="16">
        <f t="shared" si="8"/>
        <v>0</v>
      </c>
      <c r="N657" s="16">
        <f t="shared" si="9"/>
        <v>0</v>
      </c>
      <c r="O657" s="43"/>
      <c r="AS657" s="21">
        <f t="shared" si="31"/>
        <v>0</v>
      </c>
      <c r="AT657" s="21">
        <f t="shared" si="32"/>
        <v>0</v>
      </c>
      <c r="CY657" s="43"/>
      <c r="CZ657" s="43"/>
      <c r="DA657" s="43"/>
      <c r="DB657" s="43"/>
      <c r="DW657" s="44"/>
    </row>
    <row r="658" ht="15.75" customHeight="1">
      <c r="B658" s="16">
        <f t="shared" si="1"/>
        <v>0</v>
      </c>
      <c r="C658" s="25"/>
      <c r="D658" s="25"/>
      <c r="E658" s="16">
        <f t="shared" si="2"/>
        <v>1</v>
      </c>
      <c r="F658" s="16">
        <f t="shared" si="72"/>
        <v>0</v>
      </c>
      <c r="G658" s="16">
        <f t="shared" si="3"/>
        <v>0</v>
      </c>
      <c r="H658" s="16">
        <f t="shared" si="4"/>
        <v>0</v>
      </c>
      <c r="I658" s="16"/>
      <c r="J658" s="16">
        <f t="shared" si="5"/>
        <v>0</v>
      </c>
      <c r="K658" s="16">
        <f t="shared" si="6"/>
        <v>0</v>
      </c>
      <c r="L658" s="16">
        <f t="shared" si="7"/>
        <v>0</v>
      </c>
      <c r="M658" s="16">
        <f t="shared" si="8"/>
        <v>0</v>
      </c>
      <c r="N658" s="16">
        <f t="shared" si="9"/>
        <v>0</v>
      </c>
      <c r="O658" s="43"/>
      <c r="AS658" s="21">
        <f t="shared" si="31"/>
        <v>0</v>
      </c>
      <c r="AT658" s="21">
        <f t="shared" si="32"/>
        <v>0</v>
      </c>
      <c r="CY658" s="43"/>
      <c r="CZ658" s="43"/>
      <c r="DA658" s="43"/>
      <c r="DB658" s="43"/>
      <c r="DW658" s="44"/>
    </row>
    <row r="659" ht="15.75" customHeight="1">
      <c r="B659" s="16">
        <f t="shared" si="1"/>
        <v>0</v>
      </c>
      <c r="C659" s="25"/>
      <c r="D659" s="25"/>
      <c r="E659" s="16">
        <f t="shared" si="2"/>
        <v>1</v>
      </c>
      <c r="F659" s="16">
        <f t="shared" si="72"/>
        <v>0</v>
      </c>
      <c r="G659" s="16">
        <f t="shared" si="3"/>
        <v>0</v>
      </c>
      <c r="H659" s="16">
        <f t="shared" si="4"/>
        <v>0</v>
      </c>
      <c r="I659" s="16"/>
      <c r="J659" s="16">
        <f t="shared" si="5"/>
        <v>0</v>
      </c>
      <c r="K659" s="16">
        <f t="shared" si="6"/>
        <v>0</v>
      </c>
      <c r="L659" s="16">
        <f t="shared" si="7"/>
        <v>0</v>
      </c>
      <c r="M659" s="16">
        <f t="shared" si="8"/>
        <v>0</v>
      </c>
      <c r="N659" s="16">
        <f t="shared" si="9"/>
        <v>0</v>
      </c>
      <c r="O659" s="43"/>
      <c r="AS659" s="21">
        <f t="shared" si="31"/>
        <v>0</v>
      </c>
      <c r="AT659" s="21">
        <f t="shared" si="32"/>
        <v>0</v>
      </c>
      <c r="CY659" s="43"/>
      <c r="CZ659" s="43"/>
      <c r="DA659" s="43"/>
      <c r="DB659" s="43"/>
      <c r="DW659" s="44"/>
    </row>
    <row r="660" ht="15.75" customHeight="1">
      <c r="B660" s="16">
        <f t="shared" si="1"/>
        <v>0</v>
      </c>
      <c r="C660" s="25"/>
      <c r="D660" s="25"/>
      <c r="E660" s="16">
        <f t="shared" si="2"/>
        <v>1</v>
      </c>
      <c r="F660" s="16">
        <f t="shared" si="72"/>
        <v>0</v>
      </c>
      <c r="G660" s="16">
        <f t="shared" si="3"/>
        <v>0</v>
      </c>
      <c r="H660" s="16">
        <f t="shared" si="4"/>
        <v>0</v>
      </c>
      <c r="I660" s="16"/>
      <c r="J660" s="16">
        <f t="shared" si="5"/>
        <v>0</v>
      </c>
      <c r="K660" s="16">
        <f t="shared" si="6"/>
        <v>0</v>
      </c>
      <c r="L660" s="16">
        <f t="shared" si="7"/>
        <v>0</v>
      </c>
      <c r="M660" s="16">
        <f t="shared" si="8"/>
        <v>0</v>
      </c>
      <c r="N660" s="16">
        <f t="shared" si="9"/>
        <v>0</v>
      </c>
      <c r="O660" s="43"/>
      <c r="AS660" s="21">
        <f t="shared" si="31"/>
        <v>0</v>
      </c>
      <c r="AT660" s="21">
        <f t="shared" si="32"/>
        <v>0</v>
      </c>
      <c r="CY660" s="43"/>
      <c r="CZ660" s="43"/>
      <c r="DA660" s="43"/>
      <c r="DB660" s="43"/>
      <c r="DW660" s="44"/>
    </row>
    <row r="661" ht="15.75" customHeight="1">
      <c r="B661" s="16">
        <f t="shared" si="1"/>
        <v>0</v>
      </c>
      <c r="C661" s="25"/>
      <c r="D661" s="25"/>
      <c r="E661" s="16">
        <f t="shared" si="2"/>
        <v>1</v>
      </c>
      <c r="F661" s="16">
        <f t="shared" si="72"/>
        <v>0</v>
      </c>
      <c r="G661" s="16">
        <f t="shared" si="3"/>
        <v>0</v>
      </c>
      <c r="H661" s="16">
        <f t="shared" si="4"/>
        <v>0</v>
      </c>
      <c r="I661" s="16"/>
      <c r="J661" s="16">
        <f t="shared" si="5"/>
        <v>0</v>
      </c>
      <c r="K661" s="16">
        <f t="shared" si="6"/>
        <v>0</v>
      </c>
      <c r="L661" s="16">
        <f t="shared" si="7"/>
        <v>0</v>
      </c>
      <c r="M661" s="16">
        <f t="shared" si="8"/>
        <v>0</v>
      </c>
      <c r="N661" s="16">
        <f t="shared" si="9"/>
        <v>0</v>
      </c>
      <c r="O661" s="43"/>
      <c r="AS661" s="21">
        <f t="shared" si="31"/>
        <v>0</v>
      </c>
      <c r="AT661" s="21">
        <f t="shared" si="32"/>
        <v>0</v>
      </c>
      <c r="CY661" s="43"/>
      <c r="CZ661" s="43"/>
      <c r="DA661" s="43"/>
      <c r="DB661" s="43"/>
      <c r="DW661" s="44"/>
    </row>
    <row r="662" ht="15.75" customHeight="1">
      <c r="B662" s="16">
        <f t="shared" si="1"/>
        <v>0</v>
      </c>
      <c r="C662" s="25"/>
      <c r="D662" s="25"/>
      <c r="E662" s="16">
        <f t="shared" si="2"/>
        <v>1</v>
      </c>
      <c r="F662" s="16">
        <f t="shared" si="72"/>
        <v>0</v>
      </c>
      <c r="G662" s="16">
        <f t="shared" si="3"/>
        <v>0</v>
      </c>
      <c r="H662" s="16">
        <f t="shared" si="4"/>
        <v>0</v>
      </c>
      <c r="I662" s="16"/>
      <c r="J662" s="16">
        <f t="shared" si="5"/>
        <v>0</v>
      </c>
      <c r="K662" s="16">
        <f t="shared" si="6"/>
        <v>0</v>
      </c>
      <c r="L662" s="16">
        <f t="shared" si="7"/>
        <v>0</v>
      </c>
      <c r="M662" s="16">
        <f t="shared" si="8"/>
        <v>0</v>
      </c>
      <c r="N662" s="16">
        <f t="shared" si="9"/>
        <v>0</v>
      </c>
      <c r="O662" s="43"/>
      <c r="AS662" s="21">
        <f t="shared" si="31"/>
        <v>0</v>
      </c>
      <c r="AT662" s="21">
        <f t="shared" si="32"/>
        <v>0</v>
      </c>
      <c r="CY662" s="43"/>
      <c r="CZ662" s="43"/>
      <c r="DA662" s="43"/>
      <c r="DB662" s="43"/>
      <c r="DW662" s="44"/>
    </row>
    <row r="663" ht="15.75" customHeight="1">
      <c r="B663" s="16">
        <f t="shared" si="1"/>
        <v>0</v>
      </c>
      <c r="C663" s="25"/>
      <c r="D663" s="25"/>
      <c r="E663" s="16">
        <f t="shared" si="2"/>
        <v>1</v>
      </c>
      <c r="F663" s="16">
        <f t="shared" si="72"/>
        <v>0</v>
      </c>
      <c r="G663" s="16">
        <f t="shared" si="3"/>
        <v>0</v>
      </c>
      <c r="H663" s="16">
        <f t="shared" si="4"/>
        <v>0</v>
      </c>
      <c r="I663" s="16"/>
      <c r="J663" s="16">
        <f t="shared" si="5"/>
        <v>0</v>
      </c>
      <c r="K663" s="16">
        <f t="shared" si="6"/>
        <v>0</v>
      </c>
      <c r="L663" s="16">
        <f t="shared" si="7"/>
        <v>0</v>
      </c>
      <c r="M663" s="16">
        <f t="shared" si="8"/>
        <v>0</v>
      </c>
      <c r="N663" s="16">
        <f t="shared" si="9"/>
        <v>0</v>
      </c>
      <c r="O663" s="43"/>
      <c r="AS663" s="21">
        <f t="shared" si="31"/>
        <v>0</v>
      </c>
      <c r="AT663" s="21">
        <f t="shared" si="32"/>
        <v>0</v>
      </c>
      <c r="CY663" s="43"/>
      <c r="CZ663" s="43"/>
      <c r="DA663" s="43"/>
      <c r="DB663" s="43"/>
      <c r="DW663" s="44"/>
    </row>
    <row r="664" ht="15.75" customHeight="1">
      <c r="B664" s="16">
        <f t="shared" si="1"/>
        <v>0</v>
      </c>
      <c r="C664" s="25"/>
      <c r="D664" s="25"/>
      <c r="E664" s="16">
        <f t="shared" si="2"/>
        <v>1</v>
      </c>
      <c r="F664" s="16">
        <f t="shared" si="72"/>
        <v>0</v>
      </c>
      <c r="G664" s="16">
        <f t="shared" si="3"/>
        <v>0</v>
      </c>
      <c r="H664" s="16">
        <f t="shared" si="4"/>
        <v>0</v>
      </c>
      <c r="I664" s="16"/>
      <c r="J664" s="16">
        <f t="shared" si="5"/>
        <v>0</v>
      </c>
      <c r="K664" s="16">
        <f t="shared" si="6"/>
        <v>0</v>
      </c>
      <c r="L664" s="16">
        <f t="shared" si="7"/>
        <v>0</v>
      </c>
      <c r="M664" s="16">
        <f t="shared" si="8"/>
        <v>0</v>
      </c>
      <c r="N664" s="16">
        <f t="shared" si="9"/>
        <v>0</v>
      </c>
      <c r="O664" s="43"/>
      <c r="AS664" s="21">
        <f t="shared" si="31"/>
        <v>0</v>
      </c>
      <c r="AT664" s="21">
        <f t="shared" si="32"/>
        <v>0</v>
      </c>
      <c r="CY664" s="43"/>
      <c r="CZ664" s="43"/>
      <c r="DA664" s="43"/>
      <c r="DB664" s="43"/>
      <c r="DW664" s="44"/>
    </row>
    <row r="665" ht="15.75" customHeight="1">
      <c r="B665" s="16">
        <f t="shared" si="1"/>
        <v>0</v>
      </c>
      <c r="C665" s="25"/>
      <c r="D665" s="25"/>
      <c r="E665" s="16">
        <f t="shared" si="2"/>
        <v>1</v>
      </c>
      <c r="F665" s="16">
        <f t="shared" si="72"/>
        <v>0</v>
      </c>
      <c r="G665" s="16">
        <f t="shared" si="3"/>
        <v>0</v>
      </c>
      <c r="H665" s="16">
        <f t="shared" si="4"/>
        <v>0</v>
      </c>
      <c r="I665" s="16"/>
      <c r="J665" s="16">
        <f t="shared" si="5"/>
        <v>0</v>
      </c>
      <c r="K665" s="16">
        <f t="shared" si="6"/>
        <v>0</v>
      </c>
      <c r="L665" s="16">
        <f t="shared" si="7"/>
        <v>0</v>
      </c>
      <c r="M665" s="16">
        <f t="shared" si="8"/>
        <v>0</v>
      </c>
      <c r="N665" s="16">
        <f t="shared" si="9"/>
        <v>0</v>
      </c>
      <c r="O665" s="43"/>
      <c r="AS665" s="21">
        <f t="shared" si="31"/>
        <v>0</v>
      </c>
      <c r="AT665" s="21">
        <f t="shared" si="32"/>
        <v>0</v>
      </c>
      <c r="CY665" s="43"/>
      <c r="CZ665" s="43"/>
      <c r="DA665" s="43"/>
      <c r="DB665" s="43"/>
      <c r="DW665" s="44"/>
    </row>
    <row r="666" ht="15.75" customHeight="1">
      <c r="B666" s="16">
        <f t="shared" si="1"/>
        <v>0</v>
      </c>
      <c r="C666" s="25"/>
      <c r="D666" s="25"/>
      <c r="E666" s="16">
        <f t="shared" si="2"/>
        <v>1</v>
      </c>
      <c r="F666" s="16">
        <f t="shared" si="72"/>
        <v>0</v>
      </c>
      <c r="G666" s="16">
        <f t="shared" si="3"/>
        <v>0</v>
      </c>
      <c r="H666" s="16">
        <f t="shared" si="4"/>
        <v>0</v>
      </c>
      <c r="I666" s="16"/>
      <c r="J666" s="16">
        <f t="shared" si="5"/>
        <v>0</v>
      </c>
      <c r="K666" s="16">
        <f t="shared" si="6"/>
        <v>0</v>
      </c>
      <c r="L666" s="16">
        <f t="shared" si="7"/>
        <v>0</v>
      </c>
      <c r="M666" s="16">
        <f t="shared" si="8"/>
        <v>0</v>
      </c>
      <c r="N666" s="16">
        <f t="shared" si="9"/>
        <v>0</v>
      </c>
      <c r="O666" s="43"/>
      <c r="AS666" s="21">
        <f t="shared" si="31"/>
        <v>0</v>
      </c>
      <c r="AT666" s="21">
        <f t="shared" si="32"/>
        <v>0</v>
      </c>
      <c r="CY666" s="43"/>
      <c r="CZ666" s="43"/>
      <c r="DA666" s="43"/>
      <c r="DB666" s="43"/>
      <c r="DW666" s="44"/>
    </row>
    <row r="667" ht="15.75" customHeight="1">
      <c r="B667" s="16">
        <f t="shared" si="1"/>
        <v>0</v>
      </c>
      <c r="C667" s="25"/>
      <c r="D667" s="25"/>
      <c r="E667" s="16">
        <f t="shared" si="2"/>
        <v>1</v>
      </c>
      <c r="F667" s="16">
        <f t="shared" si="72"/>
        <v>0</v>
      </c>
      <c r="G667" s="16">
        <f t="shared" si="3"/>
        <v>0</v>
      </c>
      <c r="H667" s="16">
        <f t="shared" si="4"/>
        <v>0</v>
      </c>
      <c r="I667" s="16"/>
      <c r="J667" s="16">
        <f t="shared" si="5"/>
        <v>0</v>
      </c>
      <c r="K667" s="16">
        <f t="shared" si="6"/>
        <v>0</v>
      </c>
      <c r="L667" s="16">
        <f t="shared" si="7"/>
        <v>0</v>
      </c>
      <c r="M667" s="16">
        <f t="shared" si="8"/>
        <v>0</v>
      </c>
      <c r="N667" s="16">
        <f t="shared" si="9"/>
        <v>0</v>
      </c>
      <c r="O667" s="43"/>
      <c r="AS667" s="21">
        <f t="shared" si="31"/>
        <v>0</v>
      </c>
      <c r="AT667" s="21">
        <f t="shared" si="32"/>
        <v>0</v>
      </c>
      <c r="CY667" s="43"/>
      <c r="CZ667" s="43"/>
      <c r="DA667" s="43"/>
      <c r="DB667" s="43"/>
      <c r="DW667" s="44"/>
    </row>
    <row r="668" ht="15.75" customHeight="1">
      <c r="B668" s="16">
        <f t="shared" si="1"/>
        <v>0</v>
      </c>
      <c r="C668" s="25"/>
      <c r="D668" s="25"/>
      <c r="E668" s="16">
        <f t="shared" si="2"/>
        <v>1</v>
      </c>
      <c r="F668" s="16">
        <f t="shared" si="72"/>
        <v>0</v>
      </c>
      <c r="G668" s="16">
        <f t="shared" si="3"/>
        <v>0</v>
      </c>
      <c r="H668" s="16">
        <f t="shared" si="4"/>
        <v>0</v>
      </c>
      <c r="I668" s="16"/>
      <c r="J668" s="16">
        <f t="shared" si="5"/>
        <v>0</v>
      </c>
      <c r="K668" s="16">
        <f t="shared" si="6"/>
        <v>0</v>
      </c>
      <c r="L668" s="16">
        <f t="shared" si="7"/>
        <v>0</v>
      </c>
      <c r="M668" s="16">
        <f t="shared" si="8"/>
        <v>0</v>
      </c>
      <c r="N668" s="16">
        <f t="shared" si="9"/>
        <v>0</v>
      </c>
      <c r="O668" s="43"/>
      <c r="AS668" s="21">
        <f t="shared" si="31"/>
        <v>0</v>
      </c>
      <c r="AT668" s="21">
        <f t="shared" si="32"/>
        <v>0</v>
      </c>
      <c r="CY668" s="43"/>
      <c r="CZ668" s="43"/>
      <c r="DA668" s="43"/>
      <c r="DB668" s="43"/>
      <c r="DW668" s="44"/>
    </row>
    <row r="669" ht="15.75" customHeight="1">
      <c r="B669" s="16">
        <f t="shared" si="1"/>
        <v>0</v>
      </c>
      <c r="C669" s="25"/>
      <c r="D669" s="25"/>
      <c r="E669" s="16">
        <f t="shared" si="2"/>
        <v>1</v>
      </c>
      <c r="F669" s="16">
        <f t="shared" si="72"/>
        <v>0</v>
      </c>
      <c r="G669" s="16">
        <f t="shared" si="3"/>
        <v>0</v>
      </c>
      <c r="H669" s="16">
        <f t="shared" si="4"/>
        <v>0</v>
      </c>
      <c r="I669" s="16"/>
      <c r="J669" s="16">
        <f t="shared" si="5"/>
        <v>0</v>
      </c>
      <c r="K669" s="16">
        <f t="shared" si="6"/>
        <v>0</v>
      </c>
      <c r="L669" s="16">
        <f t="shared" si="7"/>
        <v>0</v>
      </c>
      <c r="M669" s="16">
        <f t="shared" si="8"/>
        <v>0</v>
      </c>
      <c r="N669" s="16">
        <f t="shared" si="9"/>
        <v>0</v>
      </c>
      <c r="O669" s="43"/>
      <c r="AS669" s="21">
        <f t="shared" si="31"/>
        <v>0</v>
      </c>
      <c r="AT669" s="21">
        <f t="shared" si="32"/>
        <v>0</v>
      </c>
      <c r="CY669" s="43"/>
      <c r="CZ669" s="43"/>
      <c r="DA669" s="43"/>
      <c r="DB669" s="43"/>
      <c r="DW669" s="44"/>
    </row>
    <row r="670" ht="15.75" customHeight="1">
      <c r="B670" s="16">
        <f t="shared" si="1"/>
        <v>0</v>
      </c>
      <c r="C670" s="25"/>
      <c r="D670" s="25"/>
      <c r="E670" s="16">
        <f t="shared" si="2"/>
        <v>1</v>
      </c>
      <c r="F670" s="16">
        <f t="shared" si="72"/>
        <v>0</v>
      </c>
      <c r="G670" s="16">
        <f t="shared" si="3"/>
        <v>0</v>
      </c>
      <c r="H670" s="16">
        <f t="shared" si="4"/>
        <v>0</v>
      </c>
      <c r="I670" s="16"/>
      <c r="J670" s="16">
        <f t="shared" si="5"/>
        <v>0</v>
      </c>
      <c r="K670" s="16">
        <f t="shared" si="6"/>
        <v>0</v>
      </c>
      <c r="L670" s="16">
        <f t="shared" si="7"/>
        <v>0</v>
      </c>
      <c r="M670" s="16">
        <f t="shared" si="8"/>
        <v>0</v>
      </c>
      <c r="N670" s="16">
        <f t="shared" si="9"/>
        <v>0</v>
      </c>
      <c r="O670" s="43"/>
      <c r="AS670" s="21">
        <f t="shared" si="31"/>
        <v>0</v>
      </c>
      <c r="AT670" s="21">
        <f t="shared" si="32"/>
        <v>0</v>
      </c>
      <c r="CY670" s="43"/>
      <c r="CZ670" s="43"/>
      <c r="DA670" s="43"/>
      <c r="DB670" s="43"/>
      <c r="DW670" s="44"/>
    </row>
    <row r="671" ht="15.75" customHeight="1">
      <c r="B671" s="16">
        <f t="shared" si="1"/>
        <v>0</v>
      </c>
      <c r="C671" s="25"/>
      <c r="D671" s="25"/>
      <c r="E671" s="16">
        <f t="shared" si="2"/>
        <v>1</v>
      </c>
      <c r="F671" s="16">
        <f t="shared" si="72"/>
        <v>0</v>
      </c>
      <c r="G671" s="16">
        <f t="shared" si="3"/>
        <v>0</v>
      </c>
      <c r="H671" s="16">
        <f t="shared" si="4"/>
        <v>0</v>
      </c>
      <c r="I671" s="16"/>
      <c r="J671" s="16">
        <f t="shared" si="5"/>
        <v>0</v>
      </c>
      <c r="K671" s="16">
        <f t="shared" si="6"/>
        <v>0</v>
      </c>
      <c r="L671" s="16">
        <f t="shared" si="7"/>
        <v>0</v>
      </c>
      <c r="M671" s="16">
        <f t="shared" si="8"/>
        <v>0</v>
      </c>
      <c r="N671" s="16">
        <f t="shared" si="9"/>
        <v>0</v>
      </c>
      <c r="O671" s="43"/>
      <c r="AS671" s="21">
        <f t="shared" si="31"/>
        <v>0</v>
      </c>
      <c r="AT671" s="21">
        <f t="shared" si="32"/>
        <v>0</v>
      </c>
      <c r="CY671" s="43"/>
      <c r="CZ671" s="43"/>
      <c r="DA671" s="43"/>
      <c r="DB671" s="43"/>
      <c r="DW671" s="44"/>
    </row>
    <row r="672" ht="15.75" customHeight="1">
      <c r="B672" s="16">
        <f t="shared" si="1"/>
        <v>0</v>
      </c>
      <c r="C672" s="25"/>
      <c r="D672" s="25"/>
      <c r="E672" s="16">
        <f t="shared" si="2"/>
        <v>1</v>
      </c>
      <c r="F672" s="16">
        <f t="shared" si="72"/>
        <v>0</v>
      </c>
      <c r="G672" s="16">
        <f t="shared" si="3"/>
        <v>0</v>
      </c>
      <c r="H672" s="16">
        <f t="shared" si="4"/>
        <v>0</v>
      </c>
      <c r="I672" s="16"/>
      <c r="J672" s="16">
        <f t="shared" si="5"/>
        <v>0</v>
      </c>
      <c r="K672" s="16">
        <f t="shared" si="6"/>
        <v>0</v>
      </c>
      <c r="L672" s="16">
        <f t="shared" si="7"/>
        <v>0</v>
      </c>
      <c r="M672" s="16">
        <f t="shared" si="8"/>
        <v>0</v>
      </c>
      <c r="N672" s="16">
        <f t="shared" si="9"/>
        <v>0</v>
      </c>
      <c r="O672" s="43"/>
      <c r="AS672" s="21">
        <f t="shared" si="31"/>
        <v>0</v>
      </c>
      <c r="AT672" s="21">
        <f t="shared" si="32"/>
        <v>0</v>
      </c>
      <c r="CY672" s="43"/>
      <c r="CZ672" s="43"/>
      <c r="DA672" s="43"/>
      <c r="DB672" s="43"/>
      <c r="DW672" s="44"/>
    </row>
    <row r="673" ht="15.75" customHeight="1">
      <c r="B673" s="16">
        <f t="shared" si="1"/>
        <v>0</v>
      </c>
      <c r="C673" s="25"/>
      <c r="D673" s="25"/>
      <c r="E673" s="16">
        <f t="shared" si="2"/>
        <v>1</v>
      </c>
      <c r="F673" s="16">
        <f t="shared" si="72"/>
        <v>0</v>
      </c>
      <c r="G673" s="16">
        <f t="shared" si="3"/>
        <v>0</v>
      </c>
      <c r="H673" s="16">
        <f t="shared" si="4"/>
        <v>0</v>
      </c>
      <c r="I673" s="16"/>
      <c r="J673" s="16">
        <f t="shared" si="5"/>
        <v>0</v>
      </c>
      <c r="K673" s="16">
        <f t="shared" si="6"/>
        <v>0</v>
      </c>
      <c r="L673" s="16">
        <f t="shared" si="7"/>
        <v>0</v>
      </c>
      <c r="M673" s="16">
        <f t="shared" si="8"/>
        <v>0</v>
      </c>
      <c r="N673" s="16">
        <f t="shared" si="9"/>
        <v>0</v>
      </c>
      <c r="O673" s="43"/>
      <c r="AS673" s="21">
        <f t="shared" si="31"/>
        <v>0</v>
      </c>
      <c r="AT673" s="21">
        <f t="shared" si="32"/>
        <v>0</v>
      </c>
      <c r="CY673" s="43"/>
      <c r="CZ673" s="43"/>
      <c r="DA673" s="43"/>
      <c r="DB673" s="43"/>
      <c r="DW673" s="44"/>
    </row>
    <row r="674" ht="15.75" customHeight="1">
      <c r="B674" s="16">
        <f t="shared" si="1"/>
        <v>0</v>
      </c>
      <c r="C674" s="25"/>
      <c r="D674" s="25"/>
      <c r="E674" s="16">
        <f t="shared" si="2"/>
        <v>1</v>
      </c>
      <c r="F674" s="16">
        <f t="shared" si="72"/>
        <v>0</v>
      </c>
      <c r="G674" s="16">
        <f t="shared" si="3"/>
        <v>0</v>
      </c>
      <c r="H674" s="16">
        <f t="shared" si="4"/>
        <v>0</v>
      </c>
      <c r="I674" s="16"/>
      <c r="J674" s="16">
        <f t="shared" si="5"/>
        <v>0</v>
      </c>
      <c r="K674" s="16">
        <f t="shared" si="6"/>
        <v>0</v>
      </c>
      <c r="L674" s="16">
        <f t="shared" si="7"/>
        <v>0</v>
      </c>
      <c r="M674" s="16">
        <f t="shared" si="8"/>
        <v>0</v>
      </c>
      <c r="N674" s="16">
        <f t="shared" si="9"/>
        <v>0</v>
      </c>
      <c r="O674" s="43"/>
      <c r="AS674" s="21">
        <f t="shared" si="31"/>
        <v>0</v>
      </c>
      <c r="AT674" s="21">
        <f t="shared" si="32"/>
        <v>0</v>
      </c>
      <c r="CY674" s="43"/>
      <c r="CZ674" s="43"/>
      <c r="DA674" s="43"/>
      <c r="DB674" s="43"/>
      <c r="DW674" s="44"/>
    </row>
    <row r="675" ht="15.75" customHeight="1">
      <c r="B675" s="16">
        <f t="shared" si="1"/>
        <v>0</v>
      </c>
      <c r="C675" s="25"/>
      <c r="D675" s="25"/>
      <c r="E675" s="16">
        <f t="shared" si="2"/>
        <v>1</v>
      </c>
      <c r="F675" s="16">
        <f t="shared" si="72"/>
        <v>0</v>
      </c>
      <c r="G675" s="16">
        <f t="shared" si="3"/>
        <v>0</v>
      </c>
      <c r="H675" s="16">
        <f t="shared" si="4"/>
        <v>0</v>
      </c>
      <c r="I675" s="16"/>
      <c r="J675" s="16">
        <f t="shared" si="5"/>
        <v>0</v>
      </c>
      <c r="K675" s="16">
        <f t="shared" si="6"/>
        <v>0</v>
      </c>
      <c r="L675" s="16">
        <f t="shared" si="7"/>
        <v>0</v>
      </c>
      <c r="M675" s="16">
        <f t="shared" si="8"/>
        <v>0</v>
      </c>
      <c r="N675" s="16">
        <f t="shared" si="9"/>
        <v>0</v>
      </c>
      <c r="O675" s="43"/>
      <c r="AS675" s="21">
        <f t="shared" si="31"/>
        <v>0</v>
      </c>
      <c r="AT675" s="21">
        <f t="shared" si="32"/>
        <v>0</v>
      </c>
      <c r="CY675" s="43"/>
      <c r="CZ675" s="43"/>
      <c r="DA675" s="43"/>
      <c r="DB675" s="43"/>
      <c r="DW675" s="44"/>
    </row>
    <row r="676" ht="15.75" customHeight="1">
      <c r="B676" s="16">
        <f t="shared" si="1"/>
        <v>0</v>
      </c>
      <c r="C676" s="25"/>
      <c r="D676" s="25"/>
      <c r="E676" s="16">
        <f t="shared" si="2"/>
        <v>1</v>
      </c>
      <c r="F676" s="16">
        <f t="shared" si="72"/>
        <v>0</v>
      </c>
      <c r="G676" s="16">
        <f t="shared" si="3"/>
        <v>0</v>
      </c>
      <c r="H676" s="16">
        <f t="shared" si="4"/>
        <v>0</v>
      </c>
      <c r="I676" s="16"/>
      <c r="J676" s="16">
        <f t="shared" si="5"/>
        <v>0</v>
      </c>
      <c r="K676" s="16">
        <f t="shared" si="6"/>
        <v>0</v>
      </c>
      <c r="L676" s="16">
        <f t="shared" si="7"/>
        <v>0</v>
      </c>
      <c r="M676" s="16">
        <f t="shared" si="8"/>
        <v>0</v>
      </c>
      <c r="N676" s="16">
        <f t="shared" si="9"/>
        <v>0</v>
      </c>
      <c r="O676" s="43"/>
      <c r="AS676" s="21">
        <f t="shared" si="31"/>
        <v>0</v>
      </c>
      <c r="AT676" s="21">
        <f t="shared" si="32"/>
        <v>0</v>
      </c>
      <c r="CY676" s="43"/>
      <c r="CZ676" s="43"/>
      <c r="DA676" s="43"/>
      <c r="DB676" s="43"/>
      <c r="DW676" s="44"/>
    </row>
    <row r="677" ht="15.75" customHeight="1">
      <c r="B677" s="16">
        <f t="shared" si="1"/>
        <v>0</v>
      </c>
      <c r="C677" s="25"/>
      <c r="D677" s="25"/>
      <c r="E677" s="16">
        <f t="shared" si="2"/>
        <v>1</v>
      </c>
      <c r="F677" s="16">
        <f t="shared" si="72"/>
        <v>0</v>
      </c>
      <c r="G677" s="16">
        <f t="shared" si="3"/>
        <v>0</v>
      </c>
      <c r="H677" s="16">
        <f t="shared" si="4"/>
        <v>0</v>
      </c>
      <c r="I677" s="16"/>
      <c r="J677" s="16">
        <f t="shared" si="5"/>
        <v>0</v>
      </c>
      <c r="K677" s="16">
        <f t="shared" si="6"/>
        <v>0</v>
      </c>
      <c r="L677" s="16">
        <f t="shared" si="7"/>
        <v>0</v>
      </c>
      <c r="M677" s="16">
        <f t="shared" si="8"/>
        <v>0</v>
      </c>
      <c r="N677" s="16">
        <f t="shared" si="9"/>
        <v>0</v>
      </c>
      <c r="O677" s="43"/>
      <c r="AS677" s="21">
        <f t="shared" si="31"/>
        <v>0</v>
      </c>
      <c r="AT677" s="21">
        <f t="shared" si="32"/>
        <v>0</v>
      </c>
      <c r="CY677" s="43"/>
      <c r="CZ677" s="43"/>
      <c r="DA677" s="43"/>
      <c r="DB677" s="43"/>
      <c r="DW677" s="44"/>
    </row>
    <row r="678" ht="15.75" customHeight="1">
      <c r="B678" s="16">
        <f t="shared" si="1"/>
        <v>0</v>
      </c>
      <c r="C678" s="25"/>
      <c r="D678" s="25"/>
      <c r="E678" s="16">
        <f t="shared" si="2"/>
        <v>1</v>
      </c>
      <c r="F678" s="16">
        <f t="shared" si="72"/>
        <v>0</v>
      </c>
      <c r="G678" s="16">
        <f t="shared" si="3"/>
        <v>0</v>
      </c>
      <c r="H678" s="16">
        <f t="shared" si="4"/>
        <v>0</v>
      </c>
      <c r="I678" s="16"/>
      <c r="J678" s="16">
        <f t="shared" si="5"/>
        <v>0</v>
      </c>
      <c r="K678" s="16">
        <f t="shared" si="6"/>
        <v>0</v>
      </c>
      <c r="L678" s="16">
        <f t="shared" si="7"/>
        <v>0</v>
      </c>
      <c r="M678" s="16">
        <f t="shared" si="8"/>
        <v>0</v>
      </c>
      <c r="N678" s="16">
        <f t="shared" si="9"/>
        <v>0</v>
      </c>
      <c r="O678" s="43"/>
      <c r="AS678" s="21">
        <f t="shared" si="31"/>
        <v>0</v>
      </c>
      <c r="AT678" s="21">
        <f t="shared" si="32"/>
        <v>0</v>
      </c>
      <c r="CY678" s="43"/>
      <c r="CZ678" s="43"/>
      <c r="DA678" s="43"/>
      <c r="DB678" s="43"/>
      <c r="DW678" s="44"/>
    </row>
    <row r="679" ht="15.75" customHeight="1">
      <c r="B679" s="16">
        <f t="shared" si="1"/>
        <v>0</v>
      </c>
      <c r="C679" s="25"/>
      <c r="D679" s="25"/>
      <c r="E679" s="16">
        <f t="shared" si="2"/>
        <v>1</v>
      </c>
      <c r="F679" s="16">
        <f t="shared" si="72"/>
        <v>0</v>
      </c>
      <c r="G679" s="16">
        <f t="shared" si="3"/>
        <v>0</v>
      </c>
      <c r="H679" s="16">
        <f t="shared" si="4"/>
        <v>0</v>
      </c>
      <c r="I679" s="16"/>
      <c r="J679" s="16">
        <f t="shared" si="5"/>
        <v>0</v>
      </c>
      <c r="K679" s="16">
        <f t="shared" si="6"/>
        <v>0</v>
      </c>
      <c r="L679" s="16">
        <f t="shared" si="7"/>
        <v>0</v>
      </c>
      <c r="M679" s="16">
        <f t="shared" si="8"/>
        <v>0</v>
      </c>
      <c r="N679" s="16">
        <f t="shared" si="9"/>
        <v>0</v>
      </c>
      <c r="O679" s="43"/>
      <c r="AS679" s="21">
        <f t="shared" si="31"/>
        <v>0</v>
      </c>
      <c r="AT679" s="21">
        <f t="shared" si="32"/>
        <v>0</v>
      </c>
      <c r="CY679" s="43"/>
      <c r="CZ679" s="43"/>
      <c r="DA679" s="43"/>
      <c r="DB679" s="43"/>
      <c r="DW679" s="44"/>
    </row>
    <row r="680" ht="15.75" customHeight="1">
      <c r="B680" s="16">
        <f t="shared" si="1"/>
        <v>0</v>
      </c>
      <c r="C680" s="25"/>
      <c r="D680" s="25"/>
      <c r="E680" s="16">
        <f t="shared" si="2"/>
        <v>1</v>
      </c>
      <c r="F680" s="16">
        <f t="shared" si="72"/>
        <v>0</v>
      </c>
      <c r="G680" s="16">
        <f t="shared" si="3"/>
        <v>0</v>
      </c>
      <c r="H680" s="16">
        <f t="shared" si="4"/>
        <v>0</v>
      </c>
      <c r="I680" s="16"/>
      <c r="J680" s="16">
        <f t="shared" si="5"/>
        <v>0</v>
      </c>
      <c r="K680" s="16">
        <f t="shared" si="6"/>
        <v>0</v>
      </c>
      <c r="L680" s="16">
        <f t="shared" si="7"/>
        <v>0</v>
      </c>
      <c r="M680" s="16">
        <f t="shared" si="8"/>
        <v>0</v>
      </c>
      <c r="N680" s="16">
        <f t="shared" si="9"/>
        <v>0</v>
      </c>
      <c r="O680" s="43"/>
      <c r="AS680" s="21">
        <f t="shared" si="31"/>
        <v>0</v>
      </c>
      <c r="AT680" s="21">
        <f t="shared" si="32"/>
        <v>0</v>
      </c>
      <c r="CY680" s="43"/>
      <c r="CZ680" s="43"/>
      <c r="DA680" s="43"/>
      <c r="DB680" s="43"/>
      <c r="DW680" s="44"/>
    </row>
    <row r="681" ht="15.75" customHeight="1">
      <c r="B681" s="16">
        <f t="shared" si="1"/>
        <v>0</v>
      </c>
      <c r="C681" s="25"/>
      <c r="D681" s="25"/>
      <c r="E681" s="16">
        <f t="shared" si="2"/>
        <v>1</v>
      </c>
      <c r="F681" s="16">
        <f t="shared" si="72"/>
        <v>0</v>
      </c>
      <c r="G681" s="16">
        <f t="shared" si="3"/>
        <v>0</v>
      </c>
      <c r="H681" s="16">
        <f t="shared" si="4"/>
        <v>0</v>
      </c>
      <c r="I681" s="16"/>
      <c r="J681" s="16">
        <f t="shared" si="5"/>
        <v>0</v>
      </c>
      <c r="K681" s="16">
        <f t="shared" si="6"/>
        <v>0</v>
      </c>
      <c r="L681" s="16">
        <f t="shared" si="7"/>
        <v>0</v>
      </c>
      <c r="M681" s="16">
        <f t="shared" si="8"/>
        <v>0</v>
      </c>
      <c r="N681" s="16">
        <f t="shared" si="9"/>
        <v>0</v>
      </c>
      <c r="O681" s="43"/>
      <c r="AS681" s="21">
        <f t="shared" si="31"/>
        <v>0</v>
      </c>
      <c r="AT681" s="21">
        <f t="shared" si="32"/>
        <v>0</v>
      </c>
      <c r="CY681" s="43"/>
      <c r="CZ681" s="43"/>
      <c r="DA681" s="43"/>
      <c r="DB681" s="43"/>
      <c r="DW681" s="44"/>
    </row>
    <row r="682" ht="15.75" customHeight="1">
      <c r="B682" s="16">
        <f t="shared" si="1"/>
        <v>0</v>
      </c>
      <c r="C682" s="25"/>
      <c r="D682" s="25"/>
      <c r="E682" s="16">
        <f t="shared" si="2"/>
        <v>1</v>
      </c>
      <c r="F682" s="16">
        <f t="shared" si="72"/>
        <v>0</v>
      </c>
      <c r="G682" s="16">
        <f t="shared" si="3"/>
        <v>0</v>
      </c>
      <c r="H682" s="16">
        <f t="shared" si="4"/>
        <v>0</v>
      </c>
      <c r="I682" s="16"/>
      <c r="J682" s="16">
        <f t="shared" si="5"/>
        <v>0</v>
      </c>
      <c r="K682" s="16">
        <f t="shared" si="6"/>
        <v>0</v>
      </c>
      <c r="L682" s="16">
        <f t="shared" si="7"/>
        <v>0</v>
      </c>
      <c r="M682" s="16">
        <f t="shared" si="8"/>
        <v>0</v>
      </c>
      <c r="N682" s="16">
        <f t="shared" si="9"/>
        <v>0</v>
      </c>
      <c r="O682" s="43"/>
      <c r="AS682" s="21">
        <f t="shared" si="31"/>
        <v>0</v>
      </c>
      <c r="AT682" s="21">
        <f t="shared" si="32"/>
        <v>0</v>
      </c>
      <c r="CY682" s="43"/>
      <c r="CZ682" s="43"/>
      <c r="DA682" s="43"/>
      <c r="DB682" s="43"/>
      <c r="DW682" s="44"/>
    </row>
    <row r="683" ht="15.75" customHeight="1">
      <c r="B683" s="16">
        <f t="shared" si="1"/>
        <v>0</v>
      </c>
      <c r="C683" s="25"/>
      <c r="D683" s="25"/>
      <c r="E683" s="16">
        <f t="shared" si="2"/>
        <v>1</v>
      </c>
      <c r="F683" s="16">
        <f t="shared" si="72"/>
        <v>0</v>
      </c>
      <c r="G683" s="16">
        <f t="shared" si="3"/>
        <v>0</v>
      </c>
      <c r="H683" s="16">
        <f t="shared" si="4"/>
        <v>0</v>
      </c>
      <c r="I683" s="16"/>
      <c r="J683" s="16">
        <f t="shared" si="5"/>
        <v>0</v>
      </c>
      <c r="K683" s="16">
        <f t="shared" si="6"/>
        <v>0</v>
      </c>
      <c r="L683" s="16">
        <f t="shared" si="7"/>
        <v>0</v>
      </c>
      <c r="M683" s="16">
        <f t="shared" si="8"/>
        <v>0</v>
      </c>
      <c r="N683" s="16">
        <f t="shared" si="9"/>
        <v>0</v>
      </c>
      <c r="O683" s="43"/>
      <c r="AS683" s="21">
        <f t="shared" si="31"/>
        <v>0</v>
      </c>
      <c r="AT683" s="21">
        <f t="shared" si="32"/>
        <v>0</v>
      </c>
      <c r="CY683" s="43"/>
      <c r="CZ683" s="43"/>
      <c r="DA683" s="43"/>
      <c r="DB683" s="43"/>
      <c r="DW683" s="44"/>
    </row>
    <row r="684" ht="15.75" customHeight="1">
      <c r="B684" s="16">
        <f t="shared" si="1"/>
        <v>0</v>
      </c>
      <c r="C684" s="25"/>
      <c r="D684" s="25"/>
      <c r="E684" s="16">
        <f t="shared" si="2"/>
        <v>1</v>
      </c>
      <c r="F684" s="16">
        <f t="shared" si="72"/>
        <v>0</v>
      </c>
      <c r="G684" s="16">
        <f t="shared" si="3"/>
        <v>0</v>
      </c>
      <c r="H684" s="16">
        <f t="shared" si="4"/>
        <v>0</v>
      </c>
      <c r="I684" s="16"/>
      <c r="J684" s="16">
        <f t="shared" si="5"/>
        <v>0</v>
      </c>
      <c r="K684" s="16">
        <f t="shared" si="6"/>
        <v>0</v>
      </c>
      <c r="L684" s="16">
        <f t="shared" si="7"/>
        <v>0</v>
      </c>
      <c r="M684" s="16">
        <f t="shared" si="8"/>
        <v>0</v>
      </c>
      <c r="N684" s="16">
        <f t="shared" si="9"/>
        <v>0</v>
      </c>
      <c r="O684" s="43"/>
      <c r="AS684" s="21">
        <f t="shared" si="31"/>
        <v>0</v>
      </c>
      <c r="AT684" s="21">
        <f t="shared" si="32"/>
        <v>0</v>
      </c>
      <c r="CY684" s="43"/>
      <c r="CZ684" s="43"/>
      <c r="DA684" s="43"/>
      <c r="DB684" s="43"/>
      <c r="DW684" s="44"/>
    </row>
    <row r="685" ht="15.75" customHeight="1">
      <c r="B685" s="16">
        <f t="shared" si="1"/>
        <v>0</v>
      </c>
      <c r="C685" s="25"/>
      <c r="D685" s="25"/>
      <c r="E685" s="16">
        <f t="shared" si="2"/>
        <v>1</v>
      </c>
      <c r="F685" s="16">
        <f t="shared" si="72"/>
        <v>0</v>
      </c>
      <c r="G685" s="16">
        <f t="shared" si="3"/>
        <v>0</v>
      </c>
      <c r="H685" s="16">
        <f t="shared" si="4"/>
        <v>0</v>
      </c>
      <c r="I685" s="16"/>
      <c r="J685" s="16">
        <f t="shared" si="5"/>
        <v>0</v>
      </c>
      <c r="K685" s="16">
        <f t="shared" si="6"/>
        <v>0</v>
      </c>
      <c r="L685" s="16">
        <f t="shared" si="7"/>
        <v>0</v>
      </c>
      <c r="M685" s="16">
        <f t="shared" si="8"/>
        <v>0</v>
      </c>
      <c r="N685" s="16">
        <f t="shared" si="9"/>
        <v>0</v>
      </c>
      <c r="O685" s="43"/>
      <c r="AS685" s="21">
        <f t="shared" si="31"/>
        <v>0</v>
      </c>
      <c r="AT685" s="21">
        <f t="shared" si="32"/>
        <v>0</v>
      </c>
      <c r="CY685" s="43"/>
      <c r="CZ685" s="43"/>
      <c r="DA685" s="43"/>
      <c r="DB685" s="43"/>
      <c r="DW685" s="44"/>
    </row>
    <row r="686" ht="15.75" customHeight="1">
      <c r="B686" s="16">
        <f t="shared" si="1"/>
        <v>0</v>
      </c>
      <c r="C686" s="25"/>
      <c r="D686" s="25"/>
      <c r="E686" s="16">
        <f t="shared" si="2"/>
        <v>1</v>
      </c>
      <c r="F686" s="16">
        <f t="shared" si="72"/>
        <v>0</v>
      </c>
      <c r="G686" s="16">
        <f t="shared" si="3"/>
        <v>0</v>
      </c>
      <c r="H686" s="16">
        <f t="shared" si="4"/>
        <v>0</v>
      </c>
      <c r="I686" s="16"/>
      <c r="J686" s="16">
        <f t="shared" si="5"/>
        <v>0</v>
      </c>
      <c r="K686" s="16">
        <f t="shared" si="6"/>
        <v>0</v>
      </c>
      <c r="L686" s="16">
        <f t="shared" si="7"/>
        <v>0</v>
      </c>
      <c r="M686" s="16">
        <f t="shared" si="8"/>
        <v>0</v>
      </c>
      <c r="N686" s="16">
        <f t="shared" si="9"/>
        <v>0</v>
      </c>
      <c r="O686" s="43"/>
      <c r="AS686" s="21">
        <f t="shared" si="31"/>
        <v>0</v>
      </c>
      <c r="AT686" s="21">
        <f t="shared" si="32"/>
        <v>0</v>
      </c>
      <c r="CY686" s="43"/>
      <c r="CZ686" s="43"/>
      <c r="DA686" s="43"/>
      <c r="DB686" s="43"/>
      <c r="DW686" s="44"/>
    </row>
    <row r="687" ht="15.75" customHeight="1">
      <c r="B687" s="16">
        <f t="shared" si="1"/>
        <v>0</v>
      </c>
      <c r="C687" s="25"/>
      <c r="D687" s="25"/>
      <c r="E687" s="16">
        <f t="shared" si="2"/>
        <v>1</v>
      </c>
      <c r="F687" s="16">
        <f t="shared" si="72"/>
        <v>0</v>
      </c>
      <c r="G687" s="16">
        <f t="shared" si="3"/>
        <v>0</v>
      </c>
      <c r="H687" s="16">
        <f t="shared" si="4"/>
        <v>0</v>
      </c>
      <c r="I687" s="16"/>
      <c r="J687" s="16">
        <f t="shared" si="5"/>
        <v>0</v>
      </c>
      <c r="K687" s="16">
        <f t="shared" si="6"/>
        <v>0</v>
      </c>
      <c r="L687" s="16">
        <f t="shared" si="7"/>
        <v>0</v>
      </c>
      <c r="M687" s="16">
        <f t="shared" si="8"/>
        <v>0</v>
      </c>
      <c r="N687" s="16">
        <f t="shared" si="9"/>
        <v>0</v>
      </c>
      <c r="O687" s="43"/>
      <c r="AS687" s="21">
        <f t="shared" si="31"/>
        <v>0</v>
      </c>
      <c r="AT687" s="21">
        <f t="shared" si="32"/>
        <v>0</v>
      </c>
      <c r="CY687" s="43"/>
      <c r="CZ687" s="43"/>
      <c r="DA687" s="43"/>
      <c r="DB687" s="43"/>
      <c r="DW687" s="44"/>
    </row>
    <row r="688" ht="15.75" customHeight="1">
      <c r="B688" s="16">
        <f t="shared" si="1"/>
        <v>0</v>
      </c>
      <c r="C688" s="25"/>
      <c r="D688" s="25"/>
      <c r="E688" s="16">
        <f t="shared" si="2"/>
        <v>1</v>
      </c>
      <c r="F688" s="16">
        <f t="shared" si="72"/>
        <v>0</v>
      </c>
      <c r="G688" s="16">
        <f t="shared" si="3"/>
        <v>0</v>
      </c>
      <c r="H688" s="16">
        <f t="shared" si="4"/>
        <v>0</v>
      </c>
      <c r="I688" s="16"/>
      <c r="J688" s="16">
        <f t="shared" si="5"/>
        <v>0</v>
      </c>
      <c r="K688" s="16">
        <f t="shared" si="6"/>
        <v>0</v>
      </c>
      <c r="L688" s="16">
        <f t="shared" si="7"/>
        <v>0</v>
      </c>
      <c r="M688" s="16">
        <f t="shared" si="8"/>
        <v>0</v>
      </c>
      <c r="N688" s="16">
        <f t="shared" si="9"/>
        <v>0</v>
      </c>
      <c r="O688" s="43"/>
      <c r="AS688" s="21">
        <f t="shared" si="31"/>
        <v>0</v>
      </c>
      <c r="AT688" s="21">
        <f t="shared" si="32"/>
        <v>0</v>
      </c>
      <c r="CY688" s="43"/>
      <c r="CZ688" s="43"/>
      <c r="DA688" s="43"/>
      <c r="DB688" s="43"/>
      <c r="DW688" s="44"/>
    </row>
    <row r="689" ht="15.75" customHeight="1">
      <c r="B689" s="16">
        <f t="shared" si="1"/>
        <v>0</v>
      </c>
      <c r="C689" s="25"/>
      <c r="D689" s="25"/>
      <c r="E689" s="16">
        <f t="shared" si="2"/>
        <v>1</v>
      </c>
      <c r="F689" s="16">
        <f t="shared" si="72"/>
        <v>0</v>
      </c>
      <c r="G689" s="16">
        <f t="shared" si="3"/>
        <v>0</v>
      </c>
      <c r="H689" s="16">
        <f t="shared" si="4"/>
        <v>0</v>
      </c>
      <c r="I689" s="16"/>
      <c r="J689" s="16">
        <f t="shared" si="5"/>
        <v>0</v>
      </c>
      <c r="K689" s="16">
        <f t="shared" si="6"/>
        <v>0</v>
      </c>
      <c r="L689" s="16">
        <f t="shared" si="7"/>
        <v>0</v>
      </c>
      <c r="M689" s="16">
        <f t="shared" si="8"/>
        <v>0</v>
      </c>
      <c r="N689" s="16">
        <f t="shared" si="9"/>
        <v>0</v>
      </c>
      <c r="O689" s="43"/>
      <c r="AS689" s="21">
        <f t="shared" si="31"/>
        <v>0</v>
      </c>
      <c r="AT689" s="21">
        <f t="shared" si="32"/>
        <v>0</v>
      </c>
      <c r="CY689" s="43"/>
      <c r="CZ689" s="43"/>
      <c r="DA689" s="43"/>
      <c r="DB689" s="43"/>
      <c r="DW689" s="44"/>
    </row>
    <row r="690" ht="15.75" customHeight="1">
      <c r="B690" s="16">
        <f t="shared" si="1"/>
        <v>0</v>
      </c>
      <c r="C690" s="25"/>
      <c r="D690" s="25"/>
      <c r="E690" s="16">
        <f t="shared" si="2"/>
        <v>1</v>
      </c>
      <c r="F690" s="16">
        <f t="shared" si="72"/>
        <v>0</v>
      </c>
      <c r="G690" s="16">
        <f t="shared" si="3"/>
        <v>0</v>
      </c>
      <c r="H690" s="16">
        <f t="shared" si="4"/>
        <v>0</v>
      </c>
      <c r="I690" s="16"/>
      <c r="J690" s="16">
        <f t="shared" si="5"/>
        <v>0</v>
      </c>
      <c r="K690" s="16">
        <f t="shared" si="6"/>
        <v>0</v>
      </c>
      <c r="L690" s="16">
        <f t="shared" si="7"/>
        <v>0</v>
      </c>
      <c r="M690" s="16">
        <f t="shared" si="8"/>
        <v>0</v>
      </c>
      <c r="N690" s="16">
        <f t="shared" si="9"/>
        <v>0</v>
      </c>
      <c r="O690" s="43"/>
      <c r="AS690" s="21">
        <f t="shared" si="31"/>
        <v>0</v>
      </c>
      <c r="AT690" s="21">
        <f t="shared" si="32"/>
        <v>0</v>
      </c>
      <c r="CY690" s="43"/>
      <c r="CZ690" s="43"/>
      <c r="DA690" s="43"/>
      <c r="DB690" s="43"/>
      <c r="DW690" s="44"/>
    </row>
    <row r="691" ht="15.75" customHeight="1">
      <c r="B691" s="16">
        <f t="shared" si="1"/>
        <v>0</v>
      </c>
      <c r="C691" s="25"/>
      <c r="D691" s="25"/>
      <c r="E691" s="16">
        <f t="shared" si="2"/>
        <v>1</v>
      </c>
      <c r="F691" s="16">
        <f t="shared" si="72"/>
        <v>0</v>
      </c>
      <c r="G691" s="16">
        <f t="shared" si="3"/>
        <v>0</v>
      </c>
      <c r="H691" s="16">
        <f t="shared" si="4"/>
        <v>0</v>
      </c>
      <c r="I691" s="16"/>
      <c r="J691" s="16">
        <f t="shared" si="5"/>
        <v>0</v>
      </c>
      <c r="K691" s="16">
        <f t="shared" si="6"/>
        <v>0</v>
      </c>
      <c r="L691" s="16">
        <f t="shared" si="7"/>
        <v>0</v>
      </c>
      <c r="M691" s="16">
        <f t="shared" si="8"/>
        <v>0</v>
      </c>
      <c r="N691" s="16">
        <f t="shared" si="9"/>
        <v>0</v>
      </c>
      <c r="O691" s="43"/>
      <c r="AS691" s="21">
        <f t="shared" si="31"/>
        <v>0</v>
      </c>
      <c r="AT691" s="21">
        <f t="shared" si="32"/>
        <v>0</v>
      </c>
      <c r="CY691" s="43"/>
      <c r="CZ691" s="43"/>
      <c r="DA691" s="43"/>
      <c r="DB691" s="43"/>
      <c r="DW691" s="44"/>
    </row>
    <row r="692" ht="15.75" customHeight="1">
      <c r="B692" s="16">
        <f t="shared" si="1"/>
        <v>0</v>
      </c>
      <c r="C692" s="25"/>
      <c r="D692" s="25"/>
      <c r="E692" s="16">
        <f t="shared" si="2"/>
        <v>1</v>
      </c>
      <c r="F692" s="16">
        <f t="shared" si="72"/>
        <v>0</v>
      </c>
      <c r="G692" s="16">
        <f t="shared" si="3"/>
        <v>0</v>
      </c>
      <c r="H692" s="16">
        <f t="shared" si="4"/>
        <v>0</v>
      </c>
      <c r="I692" s="16"/>
      <c r="J692" s="16">
        <f t="shared" si="5"/>
        <v>0</v>
      </c>
      <c r="K692" s="16">
        <f t="shared" si="6"/>
        <v>0</v>
      </c>
      <c r="L692" s="16">
        <f t="shared" si="7"/>
        <v>0</v>
      </c>
      <c r="M692" s="16">
        <f t="shared" si="8"/>
        <v>0</v>
      </c>
      <c r="N692" s="16">
        <f t="shared" si="9"/>
        <v>0</v>
      </c>
      <c r="O692" s="43"/>
      <c r="AS692" s="21">
        <f t="shared" si="31"/>
        <v>0</v>
      </c>
      <c r="AT692" s="21">
        <f t="shared" si="32"/>
        <v>0</v>
      </c>
      <c r="CY692" s="43"/>
      <c r="CZ692" s="43"/>
      <c r="DA692" s="43"/>
      <c r="DB692" s="43"/>
      <c r="DW692" s="44"/>
    </row>
    <row r="693" ht="15.75" customHeight="1">
      <c r="B693" s="16">
        <f t="shared" si="1"/>
        <v>0</v>
      </c>
      <c r="C693" s="25"/>
      <c r="D693" s="25"/>
      <c r="E693" s="16">
        <f t="shared" si="2"/>
        <v>1</v>
      </c>
      <c r="F693" s="16">
        <f t="shared" si="72"/>
        <v>0</v>
      </c>
      <c r="G693" s="16">
        <f t="shared" si="3"/>
        <v>0</v>
      </c>
      <c r="H693" s="16">
        <f t="shared" si="4"/>
        <v>0</v>
      </c>
      <c r="I693" s="16"/>
      <c r="J693" s="16">
        <f t="shared" si="5"/>
        <v>0</v>
      </c>
      <c r="K693" s="16">
        <f t="shared" si="6"/>
        <v>0</v>
      </c>
      <c r="L693" s="16">
        <f t="shared" si="7"/>
        <v>0</v>
      </c>
      <c r="M693" s="16">
        <f t="shared" si="8"/>
        <v>0</v>
      </c>
      <c r="N693" s="16">
        <f t="shared" si="9"/>
        <v>0</v>
      </c>
      <c r="O693" s="43"/>
      <c r="AS693" s="21">
        <f t="shared" si="31"/>
        <v>0</v>
      </c>
      <c r="AT693" s="21">
        <f t="shared" si="32"/>
        <v>0</v>
      </c>
      <c r="CY693" s="43"/>
      <c r="CZ693" s="43"/>
      <c r="DA693" s="43"/>
      <c r="DB693" s="43"/>
      <c r="DW693" s="44"/>
    </row>
    <row r="694" ht="15.75" customHeight="1">
      <c r="B694" s="16">
        <f t="shared" si="1"/>
        <v>0</v>
      </c>
      <c r="C694" s="25"/>
      <c r="D694" s="25"/>
      <c r="E694" s="16">
        <f t="shared" si="2"/>
        <v>1</v>
      </c>
      <c r="F694" s="16">
        <f t="shared" si="72"/>
        <v>0</v>
      </c>
      <c r="G694" s="16">
        <f t="shared" si="3"/>
        <v>0</v>
      </c>
      <c r="H694" s="16">
        <f t="shared" si="4"/>
        <v>0</v>
      </c>
      <c r="I694" s="16"/>
      <c r="J694" s="16">
        <f t="shared" si="5"/>
        <v>0</v>
      </c>
      <c r="K694" s="16">
        <f t="shared" si="6"/>
        <v>0</v>
      </c>
      <c r="L694" s="16">
        <f t="shared" si="7"/>
        <v>0</v>
      </c>
      <c r="M694" s="16">
        <f t="shared" si="8"/>
        <v>0</v>
      </c>
      <c r="N694" s="16">
        <f t="shared" si="9"/>
        <v>0</v>
      </c>
      <c r="O694" s="43"/>
      <c r="AS694" s="21">
        <f t="shared" si="31"/>
        <v>0</v>
      </c>
      <c r="AT694" s="21">
        <f t="shared" si="32"/>
        <v>0</v>
      </c>
      <c r="CY694" s="43"/>
      <c r="CZ694" s="43"/>
      <c r="DA694" s="43"/>
      <c r="DB694" s="43"/>
      <c r="DW694" s="44"/>
    </row>
    <row r="695" ht="15.75" customHeight="1">
      <c r="B695" s="16">
        <f t="shared" si="1"/>
        <v>0</v>
      </c>
      <c r="C695" s="25"/>
      <c r="D695" s="25"/>
      <c r="E695" s="16">
        <f t="shared" si="2"/>
        <v>1</v>
      </c>
      <c r="F695" s="16">
        <f t="shared" si="72"/>
        <v>0</v>
      </c>
      <c r="G695" s="16">
        <f t="shared" si="3"/>
        <v>0</v>
      </c>
      <c r="H695" s="16">
        <f t="shared" si="4"/>
        <v>0</v>
      </c>
      <c r="I695" s="16"/>
      <c r="J695" s="16">
        <f t="shared" si="5"/>
        <v>0</v>
      </c>
      <c r="K695" s="16">
        <f t="shared" si="6"/>
        <v>0</v>
      </c>
      <c r="L695" s="16">
        <f t="shared" si="7"/>
        <v>0</v>
      </c>
      <c r="M695" s="16">
        <f t="shared" si="8"/>
        <v>0</v>
      </c>
      <c r="N695" s="16">
        <f t="shared" si="9"/>
        <v>0</v>
      </c>
      <c r="O695" s="43"/>
      <c r="AS695" s="21">
        <f t="shared" si="31"/>
        <v>0</v>
      </c>
      <c r="AT695" s="21">
        <f t="shared" si="32"/>
        <v>0</v>
      </c>
      <c r="CY695" s="43"/>
      <c r="CZ695" s="43"/>
      <c r="DA695" s="43"/>
      <c r="DB695" s="43"/>
      <c r="DW695" s="44"/>
    </row>
    <row r="696" ht="15.75" customHeight="1">
      <c r="B696" s="16">
        <f t="shared" si="1"/>
        <v>0</v>
      </c>
      <c r="C696" s="25"/>
      <c r="D696" s="25"/>
      <c r="E696" s="16">
        <f t="shared" si="2"/>
        <v>1</v>
      </c>
      <c r="F696" s="16">
        <f t="shared" si="72"/>
        <v>0</v>
      </c>
      <c r="G696" s="16">
        <f t="shared" si="3"/>
        <v>0</v>
      </c>
      <c r="H696" s="16">
        <f t="shared" si="4"/>
        <v>0</v>
      </c>
      <c r="I696" s="16"/>
      <c r="J696" s="16">
        <f t="shared" si="5"/>
        <v>0</v>
      </c>
      <c r="K696" s="16">
        <f t="shared" si="6"/>
        <v>0</v>
      </c>
      <c r="L696" s="16">
        <f t="shared" si="7"/>
        <v>0</v>
      </c>
      <c r="M696" s="16">
        <f t="shared" si="8"/>
        <v>0</v>
      </c>
      <c r="N696" s="16">
        <f t="shared" si="9"/>
        <v>0</v>
      </c>
      <c r="O696" s="43"/>
      <c r="AS696" s="21">
        <f t="shared" si="31"/>
        <v>0</v>
      </c>
      <c r="AT696" s="21">
        <f t="shared" si="32"/>
        <v>0</v>
      </c>
      <c r="CY696" s="43"/>
      <c r="CZ696" s="43"/>
      <c r="DA696" s="43"/>
      <c r="DB696" s="43"/>
      <c r="DW696" s="44"/>
    </row>
    <row r="697" ht="15.75" customHeight="1">
      <c r="B697" s="16">
        <f t="shared" si="1"/>
        <v>0</v>
      </c>
      <c r="C697" s="25"/>
      <c r="D697" s="25"/>
      <c r="E697" s="16">
        <f t="shared" si="2"/>
        <v>1</v>
      </c>
      <c r="F697" s="16">
        <f t="shared" si="72"/>
        <v>0</v>
      </c>
      <c r="G697" s="16">
        <f t="shared" si="3"/>
        <v>0</v>
      </c>
      <c r="H697" s="16">
        <f t="shared" si="4"/>
        <v>0</v>
      </c>
      <c r="I697" s="16"/>
      <c r="J697" s="16">
        <f t="shared" si="5"/>
        <v>0</v>
      </c>
      <c r="K697" s="16">
        <f t="shared" si="6"/>
        <v>0</v>
      </c>
      <c r="L697" s="16">
        <f t="shared" si="7"/>
        <v>0</v>
      </c>
      <c r="M697" s="16">
        <f t="shared" si="8"/>
        <v>0</v>
      </c>
      <c r="N697" s="16">
        <f t="shared" si="9"/>
        <v>0</v>
      </c>
      <c r="O697" s="43"/>
      <c r="AS697" s="21">
        <f t="shared" si="31"/>
        <v>0</v>
      </c>
      <c r="AT697" s="21">
        <f t="shared" si="32"/>
        <v>0</v>
      </c>
      <c r="CY697" s="43"/>
      <c r="CZ697" s="43"/>
      <c r="DA697" s="43"/>
      <c r="DB697" s="43"/>
      <c r="DW697" s="44"/>
    </row>
    <row r="698" ht="15.75" customHeight="1">
      <c r="B698" s="16">
        <f t="shared" si="1"/>
        <v>0</v>
      </c>
      <c r="C698" s="25"/>
      <c r="D698" s="25"/>
      <c r="E698" s="16">
        <f t="shared" si="2"/>
        <v>1</v>
      </c>
      <c r="F698" s="16">
        <f t="shared" si="72"/>
        <v>0</v>
      </c>
      <c r="G698" s="16">
        <f t="shared" si="3"/>
        <v>0</v>
      </c>
      <c r="H698" s="16">
        <f t="shared" si="4"/>
        <v>0</v>
      </c>
      <c r="I698" s="16"/>
      <c r="J698" s="16">
        <f t="shared" si="5"/>
        <v>0</v>
      </c>
      <c r="K698" s="16">
        <f t="shared" si="6"/>
        <v>0</v>
      </c>
      <c r="L698" s="16">
        <f t="shared" si="7"/>
        <v>0</v>
      </c>
      <c r="M698" s="16">
        <f t="shared" si="8"/>
        <v>0</v>
      </c>
      <c r="N698" s="16">
        <f t="shared" si="9"/>
        <v>0</v>
      </c>
      <c r="O698" s="43"/>
      <c r="AS698" s="21">
        <f t="shared" si="31"/>
        <v>0</v>
      </c>
      <c r="AT698" s="21">
        <f t="shared" si="32"/>
        <v>0</v>
      </c>
      <c r="CY698" s="43"/>
      <c r="CZ698" s="43"/>
      <c r="DA698" s="43"/>
      <c r="DB698" s="43"/>
      <c r="DW698" s="44"/>
    </row>
    <row r="699" ht="15.75" customHeight="1">
      <c r="B699" s="16">
        <f t="shared" si="1"/>
        <v>0</v>
      </c>
      <c r="C699" s="25"/>
      <c r="D699" s="25"/>
      <c r="E699" s="16">
        <f t="shared" si="2"/>
        <v>1</v>
      </c>
      <c r="F699" s="16">
        <f t="shared" si="72"/>
        <v>0</v>
      </c>
      <c r="G699" s="16">
        <f t="shared" si="3"/>
        <v>0</v>
      </c>
      <c r="H699" s="16">
        <f t="shared" si="4"/>
        <v>0</v>
      </c>
      <c r="I699" s="16"/>
      <c r="J699" s="16">
        <f t="shared" si="5"/>
        <v>0</v>
      </c>
      <c r="K699" s="16">
        <f t="shared" si="6"/>
        <v>0</v>
      </c>
      <c r="L699" s="16">
        <f t="shared" si="7"/>
        <v>0</v>
      </c>
      <c r="M699" s="16">
        <f t="shared" si="8"/>
        <v>0</v>
      </c>
      <c r="N699" s="16">
        <f t="shared" si="9"/>
        <v>0</v>
      </c>
      <c r="O699" s="43"/>
      <c r="AS699" s="21">
        <f t="shared" si="31"/>
        <v>0</v>
      </c>
      <c r="AT699" s="21">
        <f t="shared" si="32"/>
        <v>0</v>
      </c>
      <c r="CY699" s="43"/>
      <c r="CZ699" s="43"/>
      <c r="DA699" s="43"/>
      <c r="DB699" s="43"/>
      <c r="DW699" s="44"/>
    </row>
    <row r="700" ht="15.75" customHeight="1">
      <c r="B700" s="16">
        <f t="shared" si="1"/>
        <v>0</v>
      </c>
      <c r="C700" s="25"/>
      <c r="D700" s="25"/>
      <c r="E700" s="16">
        <f t="shared" si="2"/>
        <v>1</v>
      </c>
      <c r="F700" s="16">
        <f t="shared" si="72"/>
        <v>0</v>
      </c>
      <c r="G700" s="16">
        <f t="shared" si="3"/>
        <v>0</v>
      </c>
      <c r="H700" s="16">
        <f t="shared" si="4"/>
        <v>0</v>
      </c>
      <c r="I700" s="16"/>
      <c r="J700" s="16">
        <f t="shared" si="5"/>
        <v>0</v>
      </c>
      <c r="K700" s="16">
        <f t="shared" si="6"/>
        <v>0</v>
      </c>
      <c r="L700" s="16">
        <f t="shared" si="7"/>
        <v>0</v>
      </c>
      <c r="M700" s="16">
        <f t="shared" si="8"/>
        <v>0</v>
      </c>
      <c r="N700" s="16">
        <f t="shared" si="9"/>
        <v>0</v>
      </c>
      <c r="O700" s="43"/>
      <c r="AS700" s="21">
        <f t="shared" si="31"/>
        <v>0</v>
      </c>
      <c r="AT700" s="21">
        <f t="shared" si="32"/>
        <v>0</v>
      </c>
      <c r="CY700" s="43"/>
      <c r="CZ700" s="43"/>
      <c r="DA700" s="43"/>
      <c r="DB700" s="43"/>
      <c r="DW700" s="44"/>
    </row>
    <row r="701" ht="15.75" customHeight="1">
      <c r="B701" s="16">
        <f t="shared" si="1"/>
        <v>0</v>
      </c>
      <c r="C701" s="25"/>
      <c r="D701" s="25"/>
      <c r="E701" s="16">
        <f t="shared" si="2"/>
        <v>1</v>
      </c>
      <c r="F701" s="16">
        <f t="shared" si="72"/>
        <v>0</v>
      </c>
      <c r="G701" s="16">
        <f t="shared" si="3"/>
        <v>0</v>
      </c>
      <c r="H701" s="16">
        <f t="shared" si="4"/>
        <v>0</v>
      </c>
      <c r="I701" s="16"/>
      <c r="J701" s="16">
        <f t="shared" si="5"/>
        <v>0</v>
      </c>
      <c r="K701" s="16">
        <f t="shared" si="6"/>
        <v>0</v>
      </c>
      <c r="L701" s="16">
        <f t="shared" si="7"/>
        <v>0</v>
      </c>
      <c r="M701" s="16">
        <f t="shared" si="8"/>
        <v>0</v>
      </c>
      <c r="N701" s="16">
        <f t="shared" si="9"/>
        <v>0</v>
      </c>
      <c r="O701" s="43"/>
      <c r="AS701" s="21">
        <f t="shared" si="31"/>
        <v>0</v>
      </c>
      <c r="AT701" s="21">
        <f t="shared" si="32"/>
        <v>0</v>
      </c>
      <c r="CY701" s="43"/>
      <c r="CZ701" s="43"/>
      <c r="DA701" s="43"/>
      <c r="DB701" s="43"/>
      <c r="DW701" s="44"/>
    </row>
    <row r="702" ht="15.75" customHeight="1">
      <c r="B702" s="16">
        <f t="shared" si="1"/>
        <v>0</v>
      </c>
      <c r="C702" s="25"/>
      <c r="D702" s="25"/>
      <c r="E702" s="16">
        <f t="shared" si="2"/>
        <v>1</v>
      </c>
      <c r="F702" s="16">
        <f t="shared" si="72"/>
        <v>0</v>
      </c>
      <c r="G702" s="16">
        <f t="shared" si="3"/>
        <v>0</v>
      </c>
      <c r="H702" s="16">
        <f t="shared" si="4"/>
        <v>0</v>
      </c>
      <c r="I702" s="16"/>
      <c r="J702" s="16">
        <f t="shared" si="5"/>
        <v>0</v>
      </c>
      <c r="K702" s="16">
        <f t="shared" si="6"/>
        <v>0</v>
      </c>
      <c r="L702" s="16">
        <f t="shared" si="7"/>
        <v>0</v>
      </c>
      <c r="M702" s="16">
        <f t="shared" si="8"/>
        <v>0</v>
      </c>
      <c r="N702" s="16">
        <f t="shared" si="9"/>
        <v>0</v>
      </c>
      <c r="O702" s="43"/>
      <c r="AS702" s="21">
        <f t="shared" si="31"/>
        <v>0</v>
      </c>
      <c r="AT702" s="21">
        <f t="shared" si="32"/>
        <v>0</v>
      </c>
      <c r="CY702" s="43"/>
      <c r="CZ702" s="43"/>
      <c r="DA702" s="43"/>
      <c r="DB702" s="43"/>
      <c r="DW702" s="44"/>
    </row>
    <row r="703" ht="15.75" customHeight="1">
      <c r="B703" s="16">
        <f t="shared" si="1"/>
        <v>0</v>
      </c>
      <c r="C703" s="25"/>
      <c r="D703" s="25"/>
      <c r="E703" s="16">
        <f t="shared" si="2"/>
        <v>1</v>
      </c>
      <c r="F703" s="16">
        <f t="shared" si="72"/>
        <v>0</v>
      </c>
      <c r="G703" s="16">
        <f t="shared" si="3"/>
        <v>0</v>
      </c>
      <c r="H703" s="16">
        <f t="shared" si="4"/>
        <v>0</v>
      </c>
      <c r="I703" s="16"/>
      <c r="J703" s="16">
        <f t="shared" si="5"/>
        <v>0</v>
      </c>
      <c r="K703" s="16">
        <f t="shared" si="6"/>
        <v>0</v>
      </c>
      <c r="L703" s="16">
        <f t="shared" si="7"/>
        <v>0</v>
      </c>
      <c r="M703" s="16">
        <f t="shared" si="8"/>
        <v>0</v>
      </c>
      <c r="N703" s="16">
        <f t="shared" si="9"/>
        <v>0</v>
      </c>
      <c r="O703" s="43"/>
      <c r="AS703" s="21">
        <f t="shared" si="31"/>
        <v>0</v>
      </c>
      <c r="AT703" s="21">
        <f t="shared" si="32"/>
        <v>0</v>
      </c>
      <c r="CY703" s="43"/>
      <c r="CZ703" s="43"/>
      <c r="DA703" s="43"/>
      <c r="DB703" s="43"/>
      <c r="DW703" s="44"/>
    </row>
    <row r="704" ht="15.75" customHeight="1">
      <c r="B704" s="16">
        <f t="shared" si="1"/>
        <v>0</v>
      </c>
      <c r="C704" s="25"/>
      <c r="D704" s="25"/>
      <c r="E704" s="16">
        <f t="shared" si="2"/>
        <v>1</v>
      </c>
      <c r="F704" s="16">
        <f t="shared" si="72"/>
        <v>0</v>
      </c>
      <c r="G704" s="16">
        <f t="shared" si="3"/>
        <v>0</v>
      </c>
      <c r="H704" s="16">
        <f t="shared" si="4"/>
        <v>0</v>
      </c>
      <c r="I704" s="16"/>
      <c r="J704" s="16">
        <f t="shared" si="5"/>
        <v>0</v>
      </c>
      <c r="K704" s="16">
        <f t="shared" si="6"/>
        <v>0</v>
      </c>
      <c r="L704" s="16">
        <f t="shared" si="7"/>
        <v>0</v>
      </c>
      <c r="M704" s="16">
        <f t="shared" si="8"/>
        <v>0</v>
      </c>
      <c r="N704" s="16">
        <f t="shared" si="9"/>
        <v>0</v>
      </c>
      <c r="O704" s="43"/>
      <c r="AS704" s="21">
        <f t="shared" si="31"/>
        <v>0</v>
      </c>
      <c r="AT704" s="21">
        <f t="shared" si="32"/>
        <v>0</v>
      </c>
      <c r="CY704" s="43"/>
      <c r="CZ704" s="43"/>
      <c r="DA704" s="43"/>
      <c r="DB704" s="43"/>
      <c r="DW704" s="44"/>
    </row>
    <row r="705" ht="15.75" customHeight="1">
      <c r="B705" s="16">
        <f t="shared" si="1"/>
        <v>0</v>
      </c>
      <c r="C705" s="25"/>
      <c r="D705" s="25"/>
      <c r="E705" s="16">
        <f t="shared" si="2"/>
        <v>1</v>
      </c>
      <c r="F705" s="16">
        <f t="shared" si="72"/>
        <v>0</v>
      </c>
      <c r="G705" s="16">
        <f t="shared" si="3"/>
        <v>0</v>
      </c>
      <c r="H705" s="16">
        <f t="shared" si="4"/>
        <v>0</v>
      </c>
      <c r="I705" s="16"/>
      <c r="J705" s="16">
        <f t="shared" si="5"/>
        <v>0</v>
      </c>
      <c r="K705" s="16">
        <f t="shared" si="6"/>
        <v>0</v>
      </c>
      <c r="L705" s="16">
        <f t="shared" si="7"/>
        <v>0</v>
      </c>
      <c r="M705" s="16">
        <f t="shared" si="8"/>
        <v>0</v>
      </c>
      <c r="N705" s="16">
        <f t="shared" si="9"/>
        <v>0</v>
      </c>
      <c r="O705" s="43"/>
      <c r="AS705" s="21">
        <f t="shared" si="31"/>
        <v>0</v>
      </c>
      <c r="AT705" s="21">
        <f t="shared" si="32"/>
        <v>0</v>
      </c>
      <c r="CY705" s="43"/>
      <c r="CZ705" s="43"/>
      <c r="DA705" s="43"/>
      <c r="DB705" s="43"/>
      <c r="DW705" s="44"/>
    </row>
    <row r="706" ht="15.75" customHeight="1">
      <c r="B706" s="16">
        <f t="shared" si="1"/>
        <v>0</v>
      </c>
      <c r="C706" s="25"/>
      <c r="D706" s="25"/>
      <c r="E706" s="16">
        <f t="shared" si="2"/>
        <v>1</v>
      </c>
      <c r="F706" s="16">
        <f t="shared" si="72"/>
        <v>0</v>
      </c>
      <c r="G706" s="16">
        <f t="shared" si="3"/>
        <v>0</v>
      </c>
      <c r="H706" s="16">
        <f t="shared" si="4"/>
        <v>0</v>
      </c>
      <c r="I706" s="16"/>
      <c r="J706" s="16">
        <f t="shared" si="5"/>
        <v>0</v>
      </c>
      <c r="K706" s="16">
        <f t="shared" si="6"/>
        <v>0</v>
      </c>
      <c r="L706" s="16">
        <f t="shared" si="7"/>
        <v>0</v>
      </c>
      <c r="M706" s="16">
        <f t="shared" si="8"/>
        <v>0</v>
      </c>
      <c r="N706" s="16">
        <f t="shared" si="9"/>
        <v>0</v>
      </c>
      <c r="O706" s="43"/>
      <c r="AS706" s="21">
        <f t="shared" si="31"/>
        <v>0</v>
      </c>
      <c r="AT706" s="21">
        <f t="shared" si="32"/>
        <v>0</v>
      </c>
      <c r="CY706" s="43"/>
      <c r="CZ706" s="43"/>
      <c r="DA706" s="43"/>
      <c r="DB706" s="43"/>
      <c r="DW706" s="44"/>
    </row>
    <row r="707" ht="15.75" customHeight="1">
      <c r="B707" s="16">
        <f t="shared" si="1"/>
        <v>0</v>
      </c>
      <c r="C707" s="25"/>
      <c r="D707" s="25"/>
      <c r="E707" s="16">
        <f t="shared" si="2"/>
        <v>1</v>
      </c>
      <c r="F707" s="16">
        <f t="shared" si="72"/>
        <v>0</v>
      </c>
      <c r="G707" s="16">
        <f t="shared" si="3"/>
        <v>0</v>
      </c>
      <c r="H707" s="16">
        <f t="shared" si="4"/>
        <v>0</v>
      </c>
      <c r="I707" s="16"/>
      <c r="J707" s="16">
        <f t="shared" si="5"/>
        <v>0</v>
      </c>
      <c r="K707" s="16">
        <f t="shared" si="6"/>
        <v>0</v>
      </c>
      <c r="L707" s="16">
        <f t="shared" si="7"/>
        <v>0</v>
      </c>
      <c r="M707" s="16">
        <f t="shared" si="8"/>
        <v>0</v>
      </c>
      <c r="N707" s="16">
        <f t="shared" si="9"/>
        <v>0</v>
      </c>
      <c r="O707" s="43"/>
      <c r="AS707" s="21">
        <f t="shared" si="31"/>
        <v>0</v>
      </c>
      <c r="AT707" s="21">
        <f t="shared" si="32"/>
        <v>0</v>
      </c>
      <c r="CY707" s="43"/>
      <c r="CZ707" s="43"/>
      <c r="DA707" s="43"/>
      <c r="DB707" s="43"/>
      <c r="DW707" s="44"/>
    </row>
    <row r="708" ht="15.75" customHeight="1">
      <c r="B708" s="16">
        <f t="shared" si="1"/>
        <v>0</v>
      </c>
      <c r="C708" s="25"/>
      <c r="D708" s="25"/>
      <c r="E708" s="16">
        <f t="shared" si="2"/>
        <v>1</v>
      </c>
      <c r="F708" s="16">
        <f t="shared" si="72"/>
        <v>0</v>
      </c>
      <c r="G708" s="16">
        <f t="shared" si="3"/>
        <v>0</v>
      </c>
      <c r="H708" s="16">
        <f t="shared" si="4"/>
        <v>0</v>
      </c>
      <c r="I708" s="16"/>
      <c r="J708" s="16">
        <f t="shared" si="5"/>
        <v>0</v>
      </c>
      <c r="K708" s="16">
        <f t="shared" si="6"/>
        <v>0</v>
      </c>
      <c r="L708" s="16">
        <f t="shared" si="7"/>
        <v>0</v>
      </c>
      <c r="M708" s="16">
        <f t="shared" si="8"/>
        <v>0</v>
      </c>
      <c r="N708" s="16">
        <f t="shared" si="9"/>
        <v>0</v>
      </c>
      <c r="O708" s="43"/>
      <c r="AS708" s="21">
        <f t="shared" si="31"/>
        <v>0</v>
      </c>
      <c r="AT708" s="21">
        <f t="shared" si="32"/>
        <v>0</v>
      </c>
      <c r="CY708" s="43"/>
      <c r="CZ708" s="43"/>
      <c r="DA708" s="43"/>
      <c r="DB708" s="43"/>
      <c r="DW708" s="44"/>
    </row>
    <row r="709" ht="15.75" customHeight="1">
      <c r="B709" s="16">
        <f t="shared" si="1"/>
        <v>0</v>
      </c>
      <c r="C709" s="25"/>
      <c r="D709" s="25"/>
      <c r="E709" s="16">
        <f t="shared" si="2"/>
        <v>1</v>
      </c>
      <c r="F709" s="16">
        <f t="shared" si="72"/>
        <v>0</v>
      </c>
      <c r="G709" s="16">
        <f t="shared" si="3"/>
        <v>0</v>
      </c>
      <c r="H709" s="16">
        <f t="shared" si="4"/>
        <v>0</v>
      </c>
      <c r="I709" s="16"/>
      <c r="J709" s="16">
        <f t="shared" si="5"/>
        <v>0</v>
      </c>
      <c r="K709" s="16">
        <f t="shared" si="6"/>
        <v>0</v>
      </c>
      <c r="L709" s="16">
        <f t="shared" si="7"/>
        <v>0</v>
      </c>
      <c r="M709" s="16">
        <f t="shared" si="8"/>
        <v>0</v>
      </c>
      <c r="N709" s="16">
        <f t="shared" si="9"/>
        <v>0</v>
      </c>
      <c r="O709" s="43"/>
      <c r="AS709" s="21">
        <f t="shared" si="31"/>
        <v>0</v>
      </c>
      <c r="AT709" s="21">
        <f t="shared" si="32"/>
        <v>0</v>
      </c>
      <c r="CY709" s="43"/>
      <c r="CZ709" s="43"/>
      <c r="DA709" s="43"/>
      <c r="DB709" s="43"/>
      <c r="DW709" s="44"/>
    </row>
    <row r="710" ht="15.75" customHeight="1">
      <c r="B710" s="16">
        <f t="shared" si="1"/>
        <v>0</v>
      </c>
      <c r="C710" s="25"/>
      <c r="D710" s="25"/>
      <c r="E710" s="16">
        <f t="shared" si="2"/>
        <v>1</v>
      </c>
      <c r="F710" s="16">
        <f t="shared" si="72"/>
        <v>0</v>
      </c>
      <c r="G710" s="16">
        <f t="shared" si="3"/>
        <v>0</v>
      </c>
      <c r="H710" s="16">
        <f t="shared" si="4"/>
        <v>0</v>
      </c>
      <c r="I710" s="16"/>
      <c r="J710" s="16">
        <f t="shared" si="5"/>
        <v>0</v>
      </c>
      <c r="K710" s="16">
        <f t="shared" si="6"/>
        <v>0</v>
      </c>
      <c r="L710" s="16">
        <f t="shared" si="7"/>
        <v>0</v>
      </c>
      <c r="M710" s="16">
        <f t="shared" si="8"/>
        <v>0</v>
      </c>
      <c r="N710" s="16">
        <f t="shared" si="9"/>
        <v>0</v>
      </c>
      <c r="O710" s="43"/>
      <c r="AS710" s="21">
        <f t="shared" si="31"/>
        <v>0</v>
      </c>
      <c r="AT710" s="21">
        <f t="shared" si="32"/>
        <v>0</v>
      </c>
      <c r="CY710" s="43"/>
      <c r="CZ710" s="43"/>
      <c r="DA710" s="43"/>
      <c r="DB710" s="43"/>
      <c r="DW710" s="44"/>
    </row>
    <row r="711" ht="15.75" customHeight="1">
      <c r="B711" s="16">
        <f t="shared" si="1"/>
        <v>0</v>
      </c>
      <c r="C711" s="25"/>
      <c r="D711" s="25"/>
      <c r="E711" s="16">
        <f t="shared" si="2"/>
        <v>1</v>
      </c>
      <c r="F711" s="16">
        <f t="shared" si="72"/>
        <v>0</v>
      </c>
      <c r="G711" s="16">
        <f t="shared" si="3"/>
        <v>0</v>
      </c>
      <c r="H711" s="16">
        <f t="shared" si="4"/>
        <v>0</v>
      </c>
      <c r="I711" s="16"/>
      <c r="J711" s="16">
        <f t="shared" si="5"/>
        <v>0</v>
      </c>
      <c r="K711" s="16">
        <f t="shared" si="6"/>
        <v>0</v>
      </c>
      <c r="L711" s="16">
        <f t="shared" si="7"/>
        <v>0</v>
      </c>
      <c r="M711" s="16">
        <f t="shared" si="8"/>
        <v>0</v>
      </c>
      <c r="N711" s="16">
        <f t="shared" si="9"/>
        <v>0</v>
      </c>
      <c r="O711" s="43"/>
      <c r="AS711" s="21">
        <f t="shared" si="31"/>
        <v>0</v>
      </c>
      <c r="AT711" s="21">
        <f t="shared" si="32"/>
        <v>0</v>
      </c>
      <c r="CY711" s="43"/>
      <c r="CZ711" s="43"/>
      <c r="DA711" s="43"/>
      <c r="DB711" s="43"/>
      <c r="DW711" s="44"/>
    </row>
    <row r="712" ht="15.75" customHeight="1">
      <c r="B712" s="16">
        <f t="shared" si="1"/>
        <v>0</v>
      </c>
      <c r="C712" s="25"/>
      <c r="D712" s="25"/>
      <c r="E712" s="16">
        <f t="shared" si="2"/>
        <v>1</v>
      </c>
      <c r="F712" s="16">
        <f t="shared" si="72"/>
        <v>0</v>
      </c>
      <c r="G712" s="16">
        <f t="shared" si="3"/>
        <v>0</v>
      </c>
      <c r="H712" s="16">
        <f t="shared" si="4"/>
        <v>0</v>
      </c>
      <c r="I712" s="16"/>
      <c r="J712" s="16">
        <f t="shared" si="5"/>
        <v>0</v>
      </c>
      <c r="K712" s="16">
        <f t="shared" si="6"/>
        <v>0</v>
      </c>
      <c r="L712" s="16">
        <f t="shared" si="7"/>
        <v>0</v>
      </c>
      <c r="M712" s="16">
        <f t="shared" si="8"/>
        <v>0</v>
      </c>
      <c r="N712" s="16">
        <f t="shared" si="9"/>
        <v>0</v>
      </c>
      <c r="O712" s="43"/>
      <c r="AS712" s="21">
        <f t="shared" si="31"/>
        <v>0</v>
      </c>
      <c r="AT712" s="21">
        <f t="shared" si="32"/>
        <v>0</v>
      </c>
      <c r="CY712" s="43"/>
      <c r="CZ712" s="43"/>
      <c r="DA712" s="43"/>
      <c r="DB712" s="43"/>
      <c r="DW712" s="44"/>
    </row>
    <row r="713" ht="15.75" customHeight="1">
      <c r="B713" s="16">
        <f t="shared" si="1"/>
        <v>0</v>
      </c>
      <c r="C713" s="25"/>
      <c r="D713" s="25"/>
      <c r="E713" s="16">
        <f t="shared" si="2"/>
        <v>1</v>
      </c>
      <c r="F713" s="16">
        <f t="shared" si="72"/>
        <v>0</v>
      </c>
      <c r="G713" s="16">
        <f t="shared" si="3"/>
        <v>0</v>
      </c>
      <c r="H713" s="16">
        <f t="shared" si="4"/>
        <v>0</v>
      </c>
      <c r="I713" s="16"/>
      <c r="J713" s="16">
        <f t="shared" si="5"/>
        <v>0</v>
      </c>
      <c r="K713" s="16">
        <f t="shared" si="6"/>
        <v>0</v>
      </c>
      <c r="L713" s="16">
        <f t="shared" si="7"/>
        <v>0</v>
      </c>
      <c r="M713" s="16">
        <f t="shared" si="8"/>
        <v>0</v>
      </c>
      <c r="N713" s="16">
        <f t="shared" si="9"/>
        <v>0</v>
      </c>
      <c r="O713" s="43"/>
      <c r="AS713" s="21">
        <f t="shared" si="31"/>
        <v>0</v>
      </c>
      <c r="AT713" s="21">
        <f t="shared" si="32"/>
        <v>0</v>
      </c>
      <c r="CY713" s="43"/>
      <c r="CZ713" s="43"/>
      <c r="DA713" s="43"/>
      <c r="DB713" s="43"/>
      <c r="DW713" s="44"/>
    </row>
    <row r="714" ht="15.75" customHeight="1">
      <c r="B714" s="16">
        <f t="shared" si="1"/>
        <v>0</v>
      </c>
      <c r="C714" s="25"/>
      <c r="D714" s="25"/>
      <c r="E714" s="16">
        <f t="shared" si="2"/>
        <v>1</v>
      </c>
      <c r="F714" s="16">
        <f t="shared" si="72"/>
        <v>0</v>
      </c>
      <c r="G714" s="16">
        <f t="shared" si="3"/>
        <v>0</v>
      </c>
      <c r="H714" s="16">
        <f t="shared" si="4"/>
        <v>0</v>
      </c>
      <c r="I714" s="16"/>
      <c r="J714" s="16">
        <f t="shared" si="5"/>
        <v>0</v>
      </c>
      <c r="K714" s="16">
        <f t="shared" si="6"/>
        <v>0</v>
      </c>
      <c r="L714" s="16">
        <f t="shared" si="7"/>
        <v>0</v>
      </c>
      <c r="M714" s="16">
        <f t="shared" si="8"/>
        <v>0</v>
      </c>
      <c r="N714" s="16">
        <f t="shared" si="9"/>
        <v>0</v>
      </c>
      <c r="O714" s="43"/>
      <c r="AS714" s="21">
        <f t="shared" si="31"/>
        <v>0</v>
      </c>
      <c r="AT714" s="21">
        <f t="shared" si="32"/>
        <v>0</v>
      </c>
      <c r="CY714" s="43"/>
      <c r="CZ714" s="43"/>
      <c r="DA714" s="43"/>
      <c r="DB714" s="43"/>
      <c r="DW714" s="44"/>
    </row>
    <row r="715" ht="15.75" customHeight="1">
      <c r="B715" s="16">
        <f t="shared" si="1"/>
        <v>0</v>
      </c>
      <c r="C715" s="25"/>
      <c r="D715" s="25"/>
      <c r="E715" s="16">
        <f t="shared" si="2"/>
        <v>1</v>
      </c>
      <c r="F715" s="16">
        <f t="shared" si="72"/>
        <v>0</v>
      </c>
      <c r="G715" s="16">
        <f t="shared" si="3"/>
        <v>0</v>
      </c>
      <c r="H715" s="16">
        <f t="shared" si="4"/>
        <v>0</v>
      </c>
      <c r="I715" s="16"/>
      <c r="J715" s="16">
        <f t="shared" si="5"/>
        <v>0</v>
      </c>
      <c r="K715" s="16">
        <f t="shared" si="6"/>
        <v>0</v>
      </c>
      <c r="L715" s="16">
        <f t="shared" si="7"/>
        <v>0</v>
      </c>
      <c r="M715" s="16">
        <f t="shared" si="8"/>
        <v>0</v>
      </c>
      <c r="N715" s="16">
        <f t="shared" si="9"/>
        <v>0</v>
      </c>
      <c r="O715" s="43"/>
      <c r="AS715" s="21">
        <f t="shared" si="31"/>
        <v>0</v>
      </c>
      <c r="AT715" s="21">
        <f t="shared" si="32"/>
        <v>0</v>
      </c>
      <c r="CY715" s="43"/>
      <c r="CZ715" s="43"/>
      <c r="DA715" s="43"/>
      <c r="DB715" s="43"/>
      <c r="DW715" s="44"/>
    </row>
    <row r="716" ht="15.75" customHeight="1">
      <c r="B716" s="16">
        <f t="shared" si="1"/>
        <v>0</v>
      </c>
      <c r="C716" s="25"/>
      <c r="D716" s="25"/>
      <c r="E716" s="16">
        <f t="shared" si="2"/>
        <v>1</v>
      </c>
      <c r="F716" s="16">
        <f t="shared" si="72"/>
        <v>0</v>
      </c>
      <c r="G716" s="16">
        <f t="shared" si="3"/>
        <v>0</v>
      </c>
      <c r="H716" s="16">
        <f t="shared" si="4"/>
        <v>0</v>
      </c>
      <c r="I716" s="16"/>
      <c r="J716" s="16">
        <f t="shared" si="5"/>
        <v>0</v>
      </c>
      <c r="K716" s="16">
        <f t="shared" si="6"/>
        <v>0</v>
      </c>
      <c r="L716" s="16">
        <f t="shared" si="7"/>
        <v>0</v>
      </c>
      <c r="M716" s="16">
        <f t="shared" si="8"/>
        <v>0</v>
      </c>
      <c r="N716" s="16">
        <f t="shared" si="9"/>
        <v>0</v>
      </c>
      <c r="O716" s="43"/>
      <c r="AS716" s="21">
        <f t="shared" si="31"/>
        <v>0</v>
      </c>
      <c r="AT716" s="21">
        <f t="shared" si="32"/>
        <v>0</v>
      </c>
      <c r="CY716" s="43"/>
      <c r="CZ716" s="43"/>
      <c r="DA716" s="43"/>
      <c r="DB716" s="43"/>
      <c r="DW716" s="44"/>
    </row>
    <row r="717" ht="15.75" customHeight="1">
      <c r="B717" s="16">
        <f t="shared" si="1"/>
        <v>0</v>
      </c>
      <c r="C717" s="25"/>
      <c r="D717" s="25"/>
      <c r="E717" s="16">
        <f t="shared" si="2"/>
        <v>1</v>
      </c>
      <c r="F717" s="16">
        <f t="shared" si="72"/>
        <v>0</v>
      </c>
      <c r="G717" s="16">
        <f t="shared" si="3"/>
        <v>0</v>
      </c>
      <c r="H717" s="16">
        <f t="shared" si="4"/>
        <v>0</v>
      </c>
      <c r="I717" s="16"/>
      <c r="J717" s="16">
        <f t="shared" si="5"/>
        <v>0</v>
      </c>
      <c r="K717" s="16">
        <f t="shared" si="6"/>
        <v>0</v>
      </c>
      <c r="L717" s="16">
        <f t="shared" si="7"/>
        <v>0</v>
      </c>
      <c r="M717" s="16">
        <f t="shared" si="8"/>
        <v>0</v>
      </c>
      <c r="N717" s="16">
        <f t="shared" si="9"/>
        <v>0</v>
      </c>
      <c r="O717" s="43"/>
      <c r="AS717" s="21">
        <f t="shared" si="31"/>
        <v>0</v>
      </c>
      <c r="AT717" s="21">
        <f t="shared" si="32"/>
        <v>0</v>
      </c>
      <c r="CY717" s="43"/>
      <c r="CZ717" s="43"/>
      <c r="DA717" s="43"/>
      <c r="DB717" s="43"/>
      <c r="DW717" s="44"/>
    </row>
    <row r="718" ht="15.75" customHeight="1">
      <c r="B718" s="16">
        <f t="shared" si="1"/>
        <v>0</v>
      </c>
      <c r="C718" s="25"/>
      <c r="D718" s="25"/>
      <c r="E718" s="16">
        <f t="shared" si="2"/>
        <v>1</v>
      </c>
      <c r="F718" s="16">
        <f t="shared" si="72"/>
        <v>0</v>
      </c>
      <c r="G718" s="16">
        <f t="shared" si="3"/>
        <v>0</v>
      </c>
      <c r="H718" s="16">
        <f t="shared" si="4"/>
        <v>0</v>
      </c>
      <c r="I718" s="16"/>
      <c r="J718" s="16">
        <f t="shared" si="5"/>
        <v>0</v>
      </c>
      <c r="K718" s="16">
        <f t="shared" si="6"/>
        <v>0</v>
      </c>
      <c r="L718" s="16">
        <f t="shared" si="7"/>
        <v>0</v>
      </c>
      <c r="M718" s="16">
        <f t="shared" si="8"/>
        <v>0</v>
      </c>
      <c r="N718" s="16">
        <f t="shared" si="9"/>
        <v>0</v>
      </c>
      <c r="O718" s="43"/>
      <c r="AS718" s="21">
        <f t="shared" si="31"/>
        <v>0</v>
      </c>
      <c r="AT718" s="21">
        <f t="shared" si="32"/>
        <v>0</v>
      </c>
      <c r="CY718" s="43"/>
      <c r="CZ718" s="43"/>
      <c r="DA718" s="43"/>
      <c r="DB718" s="43"/>
      <c r="DW718" s="44"/>
    </row>
    <row r="719" ht="15.75" customHeight="1">
      <c r="B719" s="16">
        <f t="shared" si="1"/>
        <v>0</v>
      </c>
      <c r="C719" s="25"/>
      <c r="D719" s="25"/>
      <c r="E719" s="16">
        <f t="shared" si="2"/>
        <v>1</v>
      </c>
      <c r="F719" s="16">
        <f t="shared" si="72"/>
        <v>0</v>
      </c>
      <c r="G719" s="16">
        <f t="shared" si="3"/>
        <v>0</v>
      </c>
      <c r="H719" s="16">
        <f t="shared" si="4"/>
        <v>0</v>
      </c>
      <c r="I719" s="16"/>
      <c r="J719" s="16">
        <f t="shared" si="5"/>
        <v>0</v>
      </c>
      <c r="K719" s="16">
        <f t="shared" si="6"/>
        <v>0</v>
      </c>
      <c r="L719" s="16">
        <f t="shared" si="7"/>
        <v>0</v>
      </c>
      <c r="M719" s="16">
        <f t="shared" si="8"/>
        <v>0</v>
      </c>
      <c r="N719" s="16">
        <f t="shared" si="9"/>
        <v>0</v>
      </c>
      <c r="O719" s="43"/>
      <c r="AS719" s="21">
        <f t="shared" si="31"/>
        <v>0</v>
      </c>
      <c r="AT719" s="21">
        <f t="shared" si="32"/>
        <v>0</v>
      </c>
      <c r="CY719" s="43"/>
      <c r="CZ719" s="43"/>
      <c r="DA719" s="43"/>
      <c r="DB719" s="43"/>
      <c r="DW719" s="44"/>
    </row>
    <row r="720" ht="15.75" customHeight="1">
      <c r="B720" s="16">
        <f t="shared" si="1"/>
        <v>0</v>
      </c>
      <c r="C720" s="25"/>
      <c r="D720" s="25"/>
      <c r="E720" s="16">
        <f t="shared" si="2"/>
        <v>1</v>
      </c>
      <c r="F720" s="16">
        <f t="shared" si="72"/>
        <v>0</v>
      </c>
      <c r="G720" s="16">
        <f t="shared" si="3"/>
        <v>0</v>
      </c>
      <c r="H720" s="16">
        <f t="shared" si="4"/>
        <v>0</v>
      </c>
      <c r="I720" s="16"/>
      <c r="J720" s="16">
        <f t="shared" si="5"/>
        <v>0</v>
      </c>
      <c r="K720" s="16">
        <f t="shared" si="6"/>
        <v>0</v>
      </c>
      <c r="L720" s="16">
        <f t="shared" si="7"/>
        <v>0</v>
      </c>
      <c r="M720" s="16">
        <f t="shared" si="8"/>
        <v>0</v>
      </c>
      <c r="N720" s="16">
        <f t="shared" si="9"/>
        <v>0</v>
      </c>
      <c r="O720" s="43"/>
      <c r="AS720" s="21">
        <f t="shared" si="31"/>
        <v>0</v>
      </c>
      <c r="AT720" s="21">
        <f t="shared" si="32"/>
        <v>0</v>
      </c>
      <c r="CY720" s="43"/>
      <c r="CZ720" s="43"/>
      <c r="DA720" s="43"/>
      <c r="DB720" s="43"/>
      <c r="DW720" s="44"/>
    </row>
    <row r="721" ht="15.75" customHeight="1">
      <c r="B721" s="16">
        <f t="shared" si="1"/>
        <v>0</v>
      </c>
      <c r="C721" s="25"/>
      <c r="D721" s="25"/>
      <c r="E721" s="16">
        <f t="shared" si="2"/>
        <v>1</v>
      </c>
      <c r="F721" s="16">
        <f t="shared" si="72"/>
        <v>0</v>
      </c>
      <c r="G721" s="16">
        <f t="shared" si="3"/>
        <v>0</v>
      </c>
      <c r="H721" s="16">
        <f t="shared" si="4"/>
        <v>0</v>
      </c>
      <c r="I721" s="16"/>
      <c r="J721" s="16">
        <f t="shared" si="5"/>
        <v>0</v>
      </c>
      <c r="K721" s="16">
        <f t="shared" si="6"/>
        <v>0</v>
      </c>
      <c r="L721" s="16">
        <f t="shared" si="7"/>
        <v>0</v>
      </c>
      <c r="M721" s="16">
        <f t="shared" si="8"/>
        <v>0</v>
      </c>
      <c r="N721" s="16">
        <f t="shared" si="9"/>
        <v>0</v>
      </c>
      <c r="O721" s="43"/>
      <c r="AS721" s="21">
        <f t="shared" si="31"/>
        <v>0</v>
      </c>
      <c r="AT721" s="21">
        <f t="shared" si="32"/>
        <v>0</v>
      </c>
      <c r="CY721" s="43"/>
      <c r="CZ721" s="43"/>
      <c r="DA721" s="43"/>
      <c r="DB721" s="43"/>
      <c r="DW721" s="44"/>
    </row>
    <row r="722" ht="15.75" customHeight="1">
      <c r="B722" s="16">
        <f t="shared" si="1"/>
        <v>0</v>
      </c>
      <c r="C722" s="25"/>
      <c r="D722" s="25"/>
      <c r="E722" s="16">
        <f t="shared" si="2"/>
        <v>1</v>
      </c>
      <c r="F722" s="16">
        <f t="shared" si="72"/>
        <v>0</v>
      </c>
      <c r="G722" s="16">
        <f t="shared" si="3"/>
        <v>0</v>
      </c>
      <c r="H722" s="16">
        <f t="shared" si="4"/>
        <v>0</v>
      </c>
      <c r="I722" s="16"/>
      <c r="J722" s="16">
        <f t="shared" si="5"/>
        <v>0</v>
      </c>
      <c r="K722" s="16">
        <f t="shared" si="6"/>
        <v>0</v>
      </c>
      <c r="L722" s="16">
        <f t="shared" si="7"/>
        <v>0</v>
      </c>
      <c r="M722" s="16">
        <f t="shared" si="8"/>
        <v>0</v>
      </c>
      <c r="N722" s="16">
        <f t="shared" si="9"/>
        <v>0</v>
      </c>
      <c r="O722" s="43"/>
      <c r="AS722" s="21">
        <f t="shared" si="31"/>
        <v>0</v>
      </c>
      <c r="AT722" s="21">
        <f t="shared" si="32"/>
        <v>0</v>
      </c>
      <c r="CY722" s="43"/>
      <c r="CZ722" s="43"/>
      <c r="DA722" s="43"/>
      <c r="DB722" s="43"/>
      <c r="DW722" s="44"/>
    </row>
    <row r="723" ht="15.75" customHeight="1">
      <c r="B723" s="16">
        <f t="shared" si="1"/>
        <v>0</v>
      </c>
      <c r="C723" s="25"/>
      <c r="D723" s="25"/>
      <c r="E723" s="16">
        <f t="shared" si="2"/>
        <v>1</v>
      </c>
      <c r="F723" s="16">
        <f t="shared" si="72"/>
        <v>0</v>
      </c>
      <c r="G723" s="16">
        <f t="shared" si="3"/>
        <v>0</v>
      </c>
      <c r="H723" s="16">
        <f t="shared" si="4"/>
        <v>0</v>
      </c>
      <c r="I723" s="16"/>
      <c r="J723" s="16">
        <f t="shared" si="5"/>
        <v>0</v>
      </c>
      <c r="K723" s="16">
        <f t="shared" si="6"/>
        <v>0</v>
      </c>
      <c r="L723" s="16">
        <f t="shared" si="7"/>
        <v>0</v>
      </c>
      <c r="M723" s="16">
        <f t="shared" si="8"/>
        <v>0</v>
      </c>
      <c r="N723" s="16">
        <f t="shared" si="9"/>
        <v>0</v>
      </c>
      <c r="O723" s="43"/>
      <c r="AS723" s="21">
        <f t="shared" si="31"/>
        <v>0</v>
      </c>
      <c r="AT723" s="21">
        <f t="shared" si="32"/>
        <v>0</v>
      </c>
      <c r="CY723" s="43"/>
      <c r="CZ723" s="43"/>
      <c r="DA723" s="43"/>
      <c r="DB723" s="43"/>
      <c r="DW723" s="44"/>
    </row>
    <row r="724" ht="15.75" customHeight="1">
      <c r="B724" s="16">
        <f t="shared" si="1"/>
        <v>0</v>
      </c>
      <c r="C724" s="25"/>
      <c r="D724" s="25"/>
      <c r="E724" s="16">
        <f t="shared" si="2"/>
        <v>1</v>
      </c>
      <c r="F724" s="16">
        <f t="shared" si="72"/>
        <v>0</v>
      </c>
      <c r="G724" s="16">
        <f t="shared" si="3"/>
        <v>0</v>
      </c>
      <c r="H724" s="16">
        <f t="shared" si="4"/>
        <v>0</v>
      </c>
      <c r="I724" s="16"/>
      <c r="J724" s="16">
        <f t="shared" si="5"/>
        <v>0</v>
      </c>
      <c r="K724" s="16">
        <f t="shared" si="6"/>
        <v>0</v>
      </c>
      <c r="L724" s="16">
        <f t="shared" si="7"/>
        <v>0</v>
      </c>
      <c r="M724" s="16">
        <f t="shared" si="8"/>
        <v>0</v>
      </c>
      <c r="N724" s="16">
        <f t="shared" si="9"/>
        <v>0</v>
      </c>
      <c r="O724" s="43"/>
      <c r="AS724" s="21">
        <f t="shared" si="31"/>
        <v>0</v>
      </c>
      <c r="AT724" s="21">
        <f t="shared" si="32"/>
        <v>0</v>
      </c>
      <c r="CY724" s="43"/>
      <c r="CZ724" s="43"/>
      <c r="DA724" s="43"/>
      <c r="DB724" s="43"/>
      <c r="DW724" s="44"/>
    </row>
    <row r="725" ht="15.75" customHeight="1">
      <c r="B725" s="16">
        <f t="shared" si="1"/>
        <v>0</v>
      </c>
      <c r="C725" s="25"/>
      <c r="D725" s="25"/>
      <c r="E725" s="16">
        <f t="shared" si="2"/>
        <v>1</v>
      </c>
      <c r="F725" s="16">
        <f t="shared" si="72"/>
        <v>0</v>
      </c>
      <c r="G725" s="16">
        <f t="shared" si="3"/>
        <v>0</v>
      </c>
      <c r="H725" s="16">
        <f t="shared" si="4"/>
        <v>0</v>
      </c>
      <c r="I725" s="16"/>
      <c r="J725" s="16">
        <f t="shared" si="5"/>
        <v>0</v>
      </c>
      <c r="K725" s="16">
        <f t="shared" si="6"/>
        <v>0</v>
      </c>
      <c r="L725" s="16">
        <f t="shared" si="7"/>
        <v>0</v>
      </c>
      <c r="M725" s="16">
        <f t="shared" si="8"/>
        <v>0</v>
      </c>
      <c r="N725" s="16">
        <f t="shared" si="9"/>
        <v>0</v>
      </c>
      <c r="O725" s="43"/>
      <c r="AS725" s="21">
        <f t="shared" si="31"/>
        <v>0</v>
      </c>
      <c r="AT725" s="21">
        <f t="shared" si="32"/>
        <v>0</v>
      </c>
      <c r="CY725" s="43"/>
      <c r="CZ725" s="43"/>
      <c r="DA725" s="43"/>
      <c r="DB725" s="43"/>
      <c r="DW725" s="44"/>
    </row>
    <row r="726" ht="15.75" customHeight="1">
      <c r="B726" s="16">
        <f t="shared" si="1"/>
        <v>0</v>
      </c>
      <c r="C726" s="25"/>
      <c r="D726" s="25"/>
      <c r="E726" s="16">
        <f t="shared" si="2"/>
        <v>1</v>
      </c>
      <c r="F726" s="16">
        <f t="shared" si="72"/>
        <v>0</v>
      </c>
      <c r="G726" s="16">
        <f t="shared" si="3"/>
        <v>0</v>
      </c>
      <c r="H726" s="16">
        <f t="shared" si="4"/>
        <v>0</v>
      </c>
      <c r="I726" s="16"/>
      <c r="J726" s="16">
        <f t="shared" si="5"/>
        <v>0</v>
      </c>
      <c r="K726" s="16">
        <f t="shared" si="6"/>
        <v>0</v>
      </c>
      <c r="L726" s="16">
        <f t="shared" si="7"/>
        <v>0</v>
      </c>
      <c r="M726" s="16">
        <f t="shared" si="8"/>
        <v>0</v>
      </c>
      <c r="N726" s="16">
        <f t="shared" si="9"/>
        <v>0</v>
      </c>
      <c r="O726" s="43"/>
      <c r="AS726" s="21">
        <f t="shared" si="31"/>
        <v>0</v>
      </c>
      <c r="AT726" s="21">
        <f t="shared" si="32"/>
        <v>0</v>
      </c>
      <c r="CY726" s="43"/>
      <c r="CZ726" s="43"/>
      <c r="DA726" s="43"/>
      <c r="DB726" s="43"/>
      <c r="DW726" s="44"/>
    </row>
    <row r="727" ht="15.75" customHeight="1">
      <c r="B727" s="16">
        <f t="shared" si="1"/>
        <v>0</v>
      </c>
      <c r="C727" s="25"/>
      <c r="D727" s="25"/>
      <c r="E727" s="16">
        <f t="shared" si="2"/>
        <v>1</v>
      </c>
      <c r="F727" s="16">
        <f t="shared" si="72"/>
        <v>0</v>
      </c>
      <c r="G727" s="16">
        <f t="shared" si="3"/>
        <v>0</v>
      </c>
      <c r="H727" s="16">
        <f t="shared" si="4"/>
        <v>0</v>
      </c>
      <c r="I727" s="16"/>
      <c r="J727" s="16">
        <f t="shared" si="5"/>
        <v>0</v>
      </c>
      <c r="K727" s="16">
        <f t="shared" si="6"/>
        <v>0</v>
      </c>
      <c r="L727" s="16">
        <f t="shared" si="7"/>
        <v>0</v>
      </c>
      <c r="M727" s="16">
        <f t="shared" si="8"/>
        <v>0</v>
      </c>
      <c r="N727" s="16">
        <f t="shared" si="9"/>
        <v>0</v>
      </c>
      <c r="O727" s="43"/>
      <c r="AS727" s="21">
        <f t="shared" si="31"/>
        <v>0</v>
      </c>
      <c r="AT727" s="21">
        <f t="shared" si="32"/>
        <v>0</v>
      </c>
      <c r="CY727" s="43"/>
      <c r="CZ727" s="43"/>
      <c r="DA727" s="43"/>
      <c r="DB727" s="43"/>
      <c r="DW727" s="44"/>
    </row>
    <row r="728" ht="15.75" customHeight="1">
      <c r="B728" s="16">
        <f t="shared" si="1"/>
        <v>0</v>
      </c>
      <c r="C728" s="25"/>
      <c r="D728" s="25"/>
      <c r="E728" s="16">
        <f t="shared" si="2"/>
        <v>1</v>
      </c>
      <c r="F728" s="16">
        <f t="shared" si="72"/>
        <v>0</v>
      </c>
      <c r="G728" s="16">
        <f t="shared" si="3"/>
        <v>0</v>
      </c>
      <c r="H728" s="16">
        <f t="shared" si="4"/>
        <v>0</v>
      </c>
      <c r="I728" s="16"/>
      <c r="J728" s="16">
        <f t="shared" si="5"/>
        <v>0</v>
      </c>
      <c r="K728" s="16">
        <f t="shared" si="6"/>
        <v>0</v>
      </c>
      <c r="L728" s="16">
        <f t="shared" si="7"/>
        <v>0</v>
      </c>
      <c r="M728" s="16">
        <f t="shared" si="8"/>
        <v>0</v>
      </c>
      <c r="N728" s="16">
        <f t="shared" si="9"/>
        <v>0</v>
      </c>
      <c r="O728" s="43"/>
      <c r="AS728" s="21">
        <f t="shared" si="31"/>
        <v>0</v>
      </c>
      <c r="AT728" s="21">
        <f t="shared" si="32"/>
        <v>0</v>
      </c>
      <c r="CY728" s="43"/>
      <c r="CZ728" s="43"/>
      <c r="DA728" s="43"/>
      <c r="DB728" s="43"/>
      <c r="DW728" s="44"/>
    </row>
    <row r="729" ht="15.75" customHeight="1">
      <c r="B729" s="16">
        <f t="shared" si="1"/>
        <v>0</v>
      </c>
      <c r="C729" s="25"/>
      <c r="D729" s="25"/>
      <c r="E729" s="16">
        <f t="shared" si="2"/>
        <v>1</v>
      </c>
      <c r="F729" s="16">
        <f t="shared" si="72"/>
        <v>0</v>
      </c>
      <c r="G729" s="16">
        <f t="shared" si="3"/>
        <v>0</v>
      </c>
      <c r="H729" s="16">
        <f t="shared" si="4"/>
        <v>0</v>
      </c>
      <c r="I729" s="16"/>
      <c r="J729" s="16">
        <f t="shared" si="5"/>
        <v>0</v>
      </c>
      <c r="K729" s="16">
        <f t="shared" si="6"/>
        <v>0</v>
      </c>
      <c r="L729" s="16">
        <f t="shared" si="7"/>
        <v>0</v>
      </c>
      <c r="M729" s="16">
        <f t="shared" si="8"/>
        <v>0</v>
      </c>
      <c r="N729" s="16">
        <f t="shared" si="9"/>
        <v>0</v>
      </c>
      <c r="O729" s="43"/>
      <c r="AS729" s="21">
        <f t="shared" si="31"/>
        <v>0</v>
      </c>
      <c r="AT729" s="21">
        <f t="shared" si="32"/>
        <v>0</v>
      </c>
      <c r="CY729" s="43"/>
      <c r="CZ729" s="43"/>
      <c r="DA729" s="43"/>
      <c r="DB729" s="43"/>
      <c r="DW729" s="44"/>
    </row>
    <row r="730" ht="15.75" customHeight="1">
      <c r="B730" s="16">
        <f t="shared" si="1"/>
        <v>0</v>
      </c>
      <c r="C730" s="25"/>
      <c r="D730" s="25"/>
      <c r="E730" s="16">
        <f t="shared" si="2"/>
        <v>1</v>
      </c>
      <c r="F730" s="16">
        <f t="shared" si="72"/>
        <v>0</v>
      </c>
      <c r="G730" s="16">
        <f t="shared" si="3"/>
        <v>0</v>
      </c>
      <c r="H730" s="16">
        <f t="shared" si="4"/>
        <v>0</v>
      </c>
      <c r="I730" s="16"/>
      <c r="J730" s="16">
        <f t="shared" si="5"/>
        <v>0</v>
      </c>
      <c r="K730" s="16">
        <f t="shared" si="6"/>
        <v>0</v>
      </c>
      <c r="L730" s="16">
        <f t="shared" si="7"/>
        <v>0</v>
      </c>
      <c r="M730" s="16">
        <f t="shared" si="8"/>
        <v>0</v>
      </c>
      <c r="N730" s="16">
        <f t="shared" si="9"/>
        <v>0</v>
      </c>
      <c r="O730" s="43"/>
      <c r="AS730" s="21">
        <f t="shared" si="31"/>
        <v>0</v>
      </c>
      <c r="AT730" s="21">
        <f t="shared" si="32"/>
        <v>0</v>
      </c>
      <c r="CY730" s="43"/>
      <c r="CZ730" s="43"/>
      <c r="DA730" s="43"/>
      <c r="DB730" s="43"/>
      <c r="DW730" s="44"/>
    </row>
    <row r="731" ht="15.75" customHeight="1">
      <c r="B731" s="16">
        <f t="shared" si="1"/>
        <v>0</v>
      </c>
      <c r="C731" s="25"/>
      <c r="D731" s="25"/>
      <c r="E731" s="16">
        <f t="shared" si="2"/>
        <v>1</v>
      </c>
      <c r="F731" s="16">
        <f t="shared" si="72"/>
        <v>0</v>
      </c>
      <c r="G731" s="16">
        <f t="shared" si="3"/>
        <v>0</v>
      </c>
      <c r="H731" s="16">
        <f t="shared" si="4"/>
        <v>0</v>
      </c>
      <c r="I731" s="16"/>
      <c r="J731" s="16">
        <f t="shared" si="5"/>
        <v>0</v>
      </c>
      <c r="K731" s="16">
        <f t="shared" si="6"/>
        <v>0</v>
      </c>
      <c r="L731" s="16">
        <f t="shared" si="7"/>
        <v>0</v>
      </c>
      <c r="M731" s="16">
        <f t="shared" si="8"/>
        <v>0</v>
      </c>
      <c r="N731" s="16">
        <f t="shared" si="9"/>
        <v>0</v>
      </c>
      <c r="O731" s="43"/>
      <c r="AS731" s="21">
        <f t="shared" si="31"/>
        <v>0</v>
      </c>
      <c r="AT731" s="21">
        <f t="shared" si="32"/>
        <v>0</v>
      </c>
      <c r="CY731" s="43"/>
      <c r="CZ731" s="43"/>
      <c r="DA731" s="43"/>
      <c r="DB731" s="43"/>
      <c r="DW731" s="44"/>
    </row>
    <row r="732" ht="15.75" customHeight="1">
      <c r="B732" s="16">
        <f t="shared" si="1"/>
        <v>0</v>
      </c>
      <c r="C732" s="25"/>
      <c r="D732" s="25"/>
      <c r="E732" s="16">
        <f t="shared" si="2"/>
        <v>1</v>
      </c>
      <c r="F732" s="16">
        <f t="shared" si="72"/>
        <v>0</v>
      </c>
      <c r="G732" s="16">
        <f t="shared" si="3"/>
        <v>0</v>
      </c>
      <c r="H732" s="16">
        <f t="shared" si="4"/>
        <v>0</v>
      </c>
      <c r="I732" s="16"/>
      <c r="J732" s="16">
        <f t="shared" si="5"/>
        <v>0</v>
      </c>
      <c r="K732" s="16">
        <f t="shared" si="6"/>
        <v>0</v>
      </c>
      <c r="L732" s="16">
        <f t="shared" si="7"/>
        <v>0</v>
      </c>
      <c r="M732" s="16">
        <f t="shared" si="8"/>
        <v>0</v>
      </c>
      <c r="N732" s="16">
        <f t="shared" si="9"/>
        <v>0</v>
      </c>
      <c r="O732" s="43"/>
      <c r="AS732" s="21">
        <f t="shared" si="31"/>
        <v>0</v>
      </c>
      <c r="AT732" s="21">
        <f t="shared" si="32"/>
        <v>0</v>
      </c>
      <c r="CY732" s="43"/>
      <c r="CZ732" s="43"/>
      <c r="DA732" s="43"/>
      <c r="DB732" s="43"/>
      <c r="DW732" s="44"/>
    </row>
    <row r="733" ht="15.75" customHeight="1">
      <c r="B733" s="16">
        <f t="shared" si="1"/>
        <v>0</v>
      </c>
      <c r="C733" s="25"/>
      <c r="D733" s="25"/>
      <c r="E733" s="16">
        <f t="shared" si="2"/>
        <v>1</v>
      </c>
      <c r="F733" s="16">
        <f t="shared" si="72"/>
        <v>0</v>
      </c>
      <c r="G733" s="16">
        <f t="shared" si="3"/>
        <v>0</v>
      </c>
      <c r="H733" s="16">
        <f t="shared" si="4"/>
        <v>0</v>
      </c>
      <c r="I733" s="16"/>
      <c r="J733" s="16">
        <f t="shared" si="5"/>
        <v>0</v>
      </c>
      <c r="K733" s="16">
        <f t="shared" si="6"/>
        <v>0</v>
      </c>
      <c r="L733" s="16">
        <f t="shared" si="7"/>
        <v>0</v>
      </c>
      <c r="M733" s="16">
        <f t="shared" si="8"/>
        <v>0</v>
      </c>
      <c r="N733" s="16">
        <f t="shared" si="9"/>
        <v>0</v>
      </c>
      <c r="O733" s="43"/>
      <c r="AS733" s="21">
        <f t="shared" si="31"/>
        <v>0</v>
      </c>
      <c r="AT733" s="21">
        <f t="shared" si="32"/>
        <v>0</v>
      </c>
      <c r="CY733" s="43"/>
      <c r="CZ733" s="43"/>
      <c r="DA733" s="43"/>
      <c r="DB733" s="43"/>
      <c r="DW733" s="44"/>
    </row>
    <row r="734" ht="15.75" customHeight="1">
      <c r="B734" s="16">
        <f t="shared" si="1"/>
        <v>0</v>
      </c>
      <c r="C734" s="25"/>
      <c r="D734" s="25"/>
      <c r="E734" s="16">
        <f t="shared" si="2"/>
        <v>1</v>
      </c>
      <c r="F734" s="16">
        <f t="shared" si="72"/>
        <v>0</v>
      </c>
      <c r="G734" s="16">
        <f t="shared" si="3"/>
        <v>0</v>
      </c>
      <c r="H734" s="16">
        <f t="shared" si="4"/>
        <v>0</v>
      </c>
      <c r="I734" s="16"/>
      <c r="J734" s="16">
        <f t="shared" si="5"/>
        <v>0</v>
      </c>
      <c r="K734" s="16">
        <f t="shared" si="6"/>
        <v>0</v>
      </c>
      <c r="L734" s="16">
        <f t="shared" si="7"/>
        <v>0</v>
      </c>
      <c r="M734" s="16">
        <f t="shared" si="8"/>
        <v>0</v>
      </c>
      <c r="N734" s="16">
        <f t="shared" si="9"/>
        <v>0</v>
      </c>
      <c r="O734" s="43"/>
      <c r="AS734" s="21">
        <f t="shared" si="31"/>
        <v>0</v>
      </c>
      <c r="AT734" s="21">
        <f t="shared" si="32"/>
        <v>0</v>
      </c>
      <c r="CY734" s="43"/>
      <c r="CZ734" s="43"/>
      <c r="DA734" s="43"/>
      <c r="DB734" s="43"/>
      <c r="DW734" s="44"/>
    </row>
    <row r="735" ht="15.75" customHeight="1">
      <c r="B735" s="16">
        <f t="shared" si="1"/>
        <v>0</v>
      </c>
      <c r="C735" s="25"/>
      <c r="D735" s="25"/>
      <c r="E735" s="16">
        <f t="shared" si="2"/>
        <v>1</v>
      </c>
      <c r="F735" s="16">
        <f t="shared" si="72"/>
        <v>0</v>
      </c>
      <c r="G735" s="16">
        <f t="shared" si="3"/>
        <v>0</v>
      </c>
      <c r="H735" s="16">
        <f t="shared" si="4"/>
        <v>0</v>
      </c>
      <c r="I735" s="16"/>
      <c r="J735" s="16">
        <f t="shared" si="5"/>
        <v>0</v>
      </c>
      <c r="K735" s="16">
        <f t="shared" si="6"/>
        <v>0</v>
      </c>
      <c r="L735" s="16">
        <f t="shared" si="7"/>
        <v>0</v>
      </c>
      <c r="M735" s="16">
        <f t="shared" si="8"/>
        <v>0</v>
      </c>
      <c r="N735" s="16">
        <f t="shared" si="9"/>
        <v>0</v>
      </c>
      <c r="O735" s="43"/>
      <c r="AS735" s="21">
        <f t="shared" si="31"/>
        <v>0</v>
      </c>
      <c r="AT735" s="21">
        <f t="shared" si="32"/>
        <v>0</v>
      </c>
      <c r="CY735" s="43"/>
      <c r="CZ735" s="43"/>
      <c r="DA735" s="43"/>
      <c r="DB735" s="43"/>
      <c r="DW735" s="44"/>
    </row>
    <row r="736" ht="15.75" customHeight="1">
      <c r="B736" s="16">
        <f t="shared" si="1"/>
        <v>0</v>
      </c>
      <c r="C736" s="25"/>
      <c r="D736" s="25"/>
      <c r="E736" s="16">
        <f t="shared" si="2"/>
        <v>1</v>
      </c>
      <c r="F736" s="16">
        <f t="shared" si="72"/>
        <v>0</v>
      </c>
      <c r="G736" s="16">
        <f t="shared" si="3"/>
        <v>0</v>
      </c>
      <c r="H736" s="16">
        <f t="shared" si="4"/>
        <v>0</v>
      </c>
      <c r="I736" s="16"/>
      <c r="J736" s="16">
        <f t="shared" si="5"/>
        <v>0</v>
      </c>
      <c r="K736" s="16">
        <f t="shared" si="6"/>
        <v>0</v>
      </c>
      <c r="L736" s="16">
        <f t="shared" si="7"/>
        <v>0</v>
      </c>
      <c r="M736" s="16">
        <f t="shared" si="8"/>
        <v>0</v>
      </c>
      <c r="N736" s="16">
        <f t="shared" si="9"/>
        <v>0</v>
      </c>
      <c r="O736" s="43"/>
      <c r="AS736" s="21">
        <f t="shared" si="31"/>
        <v>0</v>
      </c>
      <c r="AT736" s="21">
        <f t="shared" si="32"/>
        <v>0</v>
      </c>
      <c r="CY736" s="43"/>
      <c r="CZ736" s="43"/>
      <c r="DA736" s="43"/>
      <c r="DB736" s="43"/>
      <c r="DW736" s="44"/>
    </row>
    <row r="737" ht="15.75" customHeight="1">
      <c r="B737" s="16">
        <f t="shared" si="1"/>
        <v>0</v>
      </c>
      <c r="C737" s="25"/>
      <c r="D737" s="25"/>
      <c r="E737" s="16">
        <f t="shared" si="2"/>
        <v>1</v>
      </c>
      <c r="F737" s="16">
        <f t="shared" si="72"/>
        <v>0</v>
      </c>
      <c r="G737" s="16">
        <f t="shared" si="3"/>
        <v>0</v>
      </c>
      <c r="H737" s="16">
        <f t="shared" si="4"/>
        <v>0</v>
      </c>
      <c r="I737" s="16"/>
      <c r="J737" s="16">
        <f t="shared" si="5"/>
        <v>0</v>
      </c>
      <c r="K737" s="16">
        <f t="shared" si="6"/>
        <v>0</v>
      </c>
      <c r="L737" s="16">
        <f t="shared" si="7"/>
        <v>0</v>
      </c>
      <c r="M737" s="16">
        <f t="shared" si="8"/>
        <v>0</v>
      </c>
      <c r="N737" s="16">
        <f t="shared" si="9"/>
        <v>0</v>
      </c>
      <c r="O737" s="43"/>
      <c r="AS737" s="21">
        <f t="shared" si="31"/>
        <v>0</v>
      </c>
      <c r="AT737" s="21">
        <f t="shared" si="32"/>
        <v>0</v>
      </c>
      <c r="CY737" s="43"/>
      <c r="CZ737" s="43"/>
      <c r="DA737" s="43"/>
      <c r="DB737" s="43"/>
      <c r="DW737" s="44"/>
    </row>
    <row r="738" ht="15.75" customHeight="1">
      <c r="B738" s="16">
        <f t="shared" si="1"/>
        <v>0</v>
      </c>
      <c r="C738" s="25"/>
      <c r="D738" s="25"/>
      <c r="E738" s="16">
        <f t="shared" si="2"/>
        <v>1</v>
      </c>
      <c r="F738" s="16">
        <f t="shared" si="72"/>
        <v>0</v>
      </c>
      <c r="G738" s="16">
        <f t="shared" si="3"/>
        <v>0</v>
      </c>
      <c r="H738" s="16">
        <f t="shared" si="4"/>
        <v>0</v>
      </c>
      <c r="I738" s="16"/>
      <c r="J738" s="16">
        <f t="shared" si="5"/>
        <v>0</v>
      </c>
      <c r="K738" s="16">
        <f t="shared" si="6"/>
        <v>0</v>
      </c>
      <c r="L738" s="16">
        <f t="shared" si="7"/>
        <v>0</v>
      </c>
      <c r="M738" s="16">
        <f t="shared" si="8"/>
        <v>0</v>
      </c>
      <c r="N738" s="16">
        <f t="shared" si="9"/>
        <v>0</v>
      </c>
      <c r="O738" s="43"/>
      <c r="AS738" s="21">
        <f t="shared" si="31"/>
        <v>0</v>
      </c>
      <c r="AT738" s="21">
        <f t="shared" si="32"/>
        <v>0</v>
      </c>
      <c r="CY738" s="43"/>
      <c r="CZ738" s="43"/>
      <c r="DA738" s="43"/>
      <c r="DB738" s="43"/>
      <c r="DW738" s="44"/>
    </row>
    <row r="739" ht="15.75" customHeight="1">
      <c r="B739" s="16">
        <f t="shared" si="1"/>
        <v>0</v>
      </c>
      <c r="C739" s="25"/>
      <c r="D739" s="25"/>
      <c r="E739" s="16">
        <f t="shared" si="2"/>
        <v>1</v>
      </c>
      <c r="F739" s="16">
        <f t="shared" si="72"/>
        <v>0</v>
      </c>
      <c r="G739" s="16">
        <f t="shared" si="3"/>
        <v>0</v>
      </c>
      <c r="H739" s="16">
        <f t="shared" si="4"/>
        <v>0</v>
      </c>
      <c r="I739" s="16"/>
      <c r="J739" s="16">
        <f t="shared" si="5"/>
        <v>0</v>
      </c>
      <c r="K739" s="16">
        <f t="shared" si="6"/>
        <v>0</v>
      </c>
      <c r="L739" s="16">
        <f t="shared" si="7"/>
        <v>0</v>
      </c>
      <c r="M739" s="16">
        <f t="shared" si="8"/>
        <v>0</v>
      </c>
      <c r="N739" s="16">
        <f t="shared" si="9"/>
        <v>0</v>
      </c>
      <c r="O739" s="43"/>
      <c r="AS739" s="21">
        <f t="shared" si="31"/>
        <v>0</v>
      </c>
      <c r="AT739" s="21">
        <f t="shared" si="32"/>
        <v>0</v>
      </c>
      <c r="CY739" s="43"/>
      <c r="CZ739" s="43"/>
      <c r="DA739" s="43"/>
      <c r="DB739" s="43"/>
      <c r="DW739" s="44"/>
    </row>
    <row r="740" ht="15.75" customHeight="1">
      <c r="B740" s="16">
        <f t="shared" si="1"/>
        <v>0</v>
      </c>
      <c r="C740" s="25"/>
      <c r="D740" s="25"/>
      <c r="E740" s="16">
        <f t="shared" si="2"/>
        <v>1</v>
      </c>
      <c r="F740" s="16">
        <f t="shared" si="72"/>
        <v>0</v>
      </c>
      <c r="G740" s="16">
        <f t="shared" si="3"/>
        <v>0</v>
      </c>
      <c r="H740" s="16">
        <f t="shared" si="4"/>
        <v>0</v>
      </c>
      <c r="I740" s="16"/>
      <c r="J740" s="16">
        <f t="shared" si="5"/>
        <v>0</v>
      </c>
      <c r="K740" s="16">
        <f t="shared" si="6"/>
        <v>0</v>
      </c>
      <c r="L740" s="16">
        <f t="shared" si="7"/>
        <v>0</v>
      </c>
      <c r="M740" s="16">
        <f t="shared" si="8"/>
        <v>0</v>
      </c>
      <c r="N740" s="16">
        <f t="shared" si="9"/>
        <v>0</v>
      </c>
      <c r="O740" s="43"/>
      <c r="AS740" s="21">
        <f t="shared" si="31"/>
        <v>0</v>
      </c>
      <c r="AT740" s="21">
        <f t="shared" si="32"/>
        <v>0</v>
      </c>
      <c r="CY740" s="43"/>
      <c r="CZ740" s="43"/>
      <c r="DA740" s="43"/>
      <c r="DB740" s="43"/>
      <c r="DW740" s="44"/>
    </row>
    <row r="741" ht="15.75" customHeight="1">
      <c r="B741" s="16">
        <f t="shared" si="1"/>
        <v>0</v>
      </c>
      <c r="C741" s="25"/>
      <c r="D741" s="25"/>
      <c r="E741" s="16">
        <f t="shared" si="2"/>
        <v>1</v>
      </c>
      <c r="F741" s="16">
        <f t="shared" si="72"/>
        <v>0</v>
      </c>
      <c r="G741" s="16">
        <f t="shared" si="3"/>
        <v>0</v>
      </c>
      <c r="H741" s="16">
        <f t="shared" si="4"/>
        <v>0</v>
      </c>
      <c r="I741" s="16"/>
      <c r="J741" s="16">
        <f t="shared" si="5"/>
        <v>0</v>
      </c>
      <c r="K741" s="16">
        <f t="shared" si="6"/>
        <v>0</v>
      </c>
      <c r="L741" s="16">
        <f t="shared" si="7"/>
        <v>0</v>
      </c>
      <c r="M741" s="16">
        <f t="shared" si="8"/>
        <v>0</v>
      </c>
      <c r="N741" s="16">
        <f t="shared" si="9"/>
        <v>0</v>
      </c>
      <c r="O741" s="43"/>
      <c r="AS741" s="21">
        <f t="shared" si="31"/>
        <v>0</v>
      </c>
      <c r="AT741" s="21">
        <f t="shared" si="32"/>
        <v>0</v>
      </c>
      <c r="CY741" s="43"/>
      <c r="CZ741" s="43"/>
      <c r="DA741" s="43"/>
      <c r="DB741" s="43"/>
      <c r="DW741" s="44"/>
    </row>
    <row r="742" ht="15.75" customHeight="1">
      <c r="B742" s="16">
        <f t="shared" si="1"/>
        <v>0</v>
      </c>
      <c r="C742" s="25"/>
      <c r="D742" s="25"/>
      <c r="E742" s="16">
        <f t="shared" si="2"/>
        <v>1</v>
      </c>
      <c r="F742" s="16">
        <f t="shared" si="72"/>
        <v>0</v>
      </c>
      <c r="G742" s="16">
        <f t="shared" si="3"/>
        <v>0</v>
      </c>
      <c r="H742" s="16">
        <f t="shared" si="4"/>
        <v>0</v>
      </c>
      <c r="I742" s="16"/>
      <c r="J742" s="16">
        <f t="shared" si="5"/>
        <v>0</v>
      </c>
      <c r="K742" s="16">
        <f t="shared" si="6"/>
        <v>0</v>
      </c>
      <c r="L742" s="16">
        <f t="shared" si="7"/>
        <v>0</v>
      </c>
      <c r="M742" s="16">
        <f t="shared" si="8"/>
        <v>0</v>
      </c>
      <c r="N742" s="16">
        <f t="shared" si="9"/>
        <v>0</v>
      </c>
      <c r="O742" s="43"/>
      <c r="AS742" s="21">
        <f t="shared" si="31"/>
        <v>0</v>
      </c>
      <c r="AT742" s="21">
        <f t="shared" si="32"/>
        <v>0</v>
      </c>
      <c r="CY742" s="43"/>
      <c r="CZ742" s="43"/>
      <c r="DA742" s="43"/>
      <c r="DB742" s="43"/>
      <c r="DW742" s="44"/>
    </row>
    <row r="743" ht="15.75" customHeight="1">
      <c r="B743" s="16">
        <f t="shared" si="1"/>
        <v>0</v>
      </c>
      <c r="C743" s="25"/>
      <c r="D743" s="25"/>
      <c r="E743" s="16">
        <f t="shared" si="2"/>
        <v>1</v>
      </c>
      <c r="F743" s="16">
        <f t="shared" si="72"/>
        <v>0</v>
      </c>
      <c r="G743" s="16">
        <f t="shared" si="3"/>
        <v>0</v>
      </c>
      <c r="H743" s="16">
        <f t="shared" si="4"/>
        <v>0</v>
      </c>
      <c r="I743" s="16"/>
      <c r="J743" s="16">
        <f t="shared" si="5"/>
        <v>0</v>
      </c>
      <c r="K743" s="16">
        <f t="shared" si="6"/>
        <v>0</v>
      </c>
      <c r="L743" s="16">
        <f t="shared" si="7"/>
        <v>0</v>
      </c>
      <c r="M743" s="16">
        <f t="shared" si="8"/>
        <v>0</v>
      </c>
      <c r="N743" s="16">
        <f t="shared" si="9"/>
        <v>0</v>
      </c>
      <c r="O743" s="43"/>
      <c r="AS743" s="21">
        <f t="shared" si="31"/>
        <v>0</v>
      </c>
      <c r="AT743" s="21">
        <f t="shared" si="32"/>
        <v>0</v>
      </c>
      <c r="CY743" s="43"/>
      <c r="CZ743" s="43"/>
      <c r="DA743" s="43"/>
      <c r="DB743" s="43"/>
      <c r="DW743" s="44"/>
    </row>
    <row r="744" ht="15.75" customHeight="1">
      <c r="B744" s="16">
        <f t="shared" si="1"/>
        <v>0</v>
      </c>
      <c r="C744" s="25"/>
      <c r="D744" s="25"/>
      <c r="E744" s="16">
        <f t="shared" si="2"/>
        <v>1</v>
      </c>
      <c r="F744" s="16">
        <f t="shared" si="72"/>
        <v>0</v>
      </c>
      <c r="G744" s="16">
        <f t="shared" si="3"/>
        <v>0</v>
      </c>
      <c r="H744" s="16">
        <f t="shared" si="4"/>
        <v>0</v>
      </c>
      <c r="I744" s="16"/>
      <c r="J744" s="16">
        <f t="shared" si="5"/>
        <v>0</v>
      </c>
      <c r="K744" s="16">
        <f t="shared" si="6"/>
        <v>0</v>
      </c>
      <c r="L744" s="16">
        <f t="shared" si="7"/>
        <v>0</v>
      </c>
      <c r="M744" s="16">
        <f t="shared" si="8"/>
        <v>0</v>
      </c>
      <c r="N744" s="16">
        <f t="shared" si="9"/>
        <v>0</v>
      </c>
      <c r="O744" s="43"/>
      <c r="AS744" s="21">
        <f t="shared" si="31"/>
        <v>0</v>
      </c>
      <c r="AT744" s="21">
        <f t="shared" si="32"/>
        <v>0</v>
      </c>
      <c r="CY744" s="43"/>
      <c r="CZ744" s="43"/>
      <c r="DA744" s="43"/>
      <c r="DB744" s="43"/>
      <c r="DW744" s="44"/>
    </row>
    <row r="745" ht="15.75" customHeight="1">
      <c r="B745" s="16">
        <f t="shared" si="1"/>
        <v>0</v>
      </c>
      <c r="C745" s="25"/>
      <c r="D745" s="25"/>
      <c r="E745" s="16">
        <f t="shared" si="2"/>
        <v>1</v>
      </c>
      <c r="F745" s="16">
        <f t="shared" si="72"/>
        <v>0</v>
      </c>
      <c r="G745" s="16">
        <f t="shared" si="3"/>
        <v>0</v>
      </c>
      <c r="H745" s="16">
        <f t="shared" si="4"/>
        <v>0</v>
      </c>
      <c r="I745" s="16"/>
      <c r="J745" s="16">
        <f t="shared" si="5"/>
        <v>0</v>
      </c>
      <c r="K745" s="16">
        <f t="shared" si="6"/>
        <v>0</v>
      </c>
      <c r="L745" s="16">
        <f t="shared" si="7"/>
        <v>0</v>
      </c>
      <c r="M745" s="16">
        <f t="shared" si="8"/>
        <v>0</v>
      </c>
      <c r="N745" s="16">
        <f t="shared" si="9"/>
        <v>0</v>
      </c>
      <c r="O745" s="43"/>
      <c r="AS745" s="21">
        <f t="shared" si="31"/>
        <v>0</v>
      </c>
      <c r="AT745" s="21">
        <f t="shared" si="32"/>
        <v>0</v>
      </c>
      <c r="CY745" s="43"/>
      <c r="CZ745" s="43"/>
      <c r="DA745" s="43"/>
      <c r="DB745" s="43"/>
      <c r="DW745" s="44"/>
    </row>
    <row r="746" ht="15.75" customHeight="1">
      <c r="B746" s="16">
        <f t="shared" si="1"/>
        <v>0</v>
      </c>
      <c r="C746" s="25"/>
      <c r="D746" s="25"/>
      <c r="E746" s="16">
        <f t="shared" si="2"/>
        <v>1</v>
      </c>
      <c r="F746" s="16">
        <f t="shared" si="72"/>
        <v>0</v>
      </c>
      <c r="G746" s="16">
        <f t="shared" si="3"/>
        <v>0</v>
      </c>
      <c r="H746" s="16">
        <f t="shared" si="4"/>
        <v>0</v>
      </c>
      <c r="I746" s="16"/>
      <c r="J746" s="16">
        <f t="shared" si="5"/>
        <v>0</v>
      </c>
      <c r="K746" s="16">
        <f t="shared" si="6"/>
        <v>0</v>
      </c>
      <c r="L746" s="16">
        <f t="shared" si="7"/>
        <v>0</v>
      </c>
      <c r="M746" s="16">
        <f t="shared" si="8"/>
        <v>0</v>
      </c>
      <c r="N746" s="16">
        <f t="shared" si="9"/>
        <v>0</v>
      </c>
      <c r="O746" s="43"/>
      <c r="AS746" s="21">
        <f t="shared" si="31"/>
        <v>0</v>
      </c>
      <c r="AT746" s="21">
        <f t="shared" si="32"/>
        <v>0</v>
      </c>
      <c r="CY746" s="43"/>
      <c r="CZ746" s="43"/>
      <c r="DA746" s="43"/>
      <c r="DB746" s="43"/>
      <c r="DW746" s="44"/>
    </row>
    <row r="747" ht="15.75" customHeight="1">
      <c r="B747" s="16">
        <f t="shared" si="1"/>
        <v>0</v>
      </c>
      <c r="C747" s="25"/>
      <c r="D747" s="25"/>
      <c r="E747" s="16">
        <f t="shared" si="2"/>
        <v>1</v>
      </c>
      <c r="F747" s="16">
        <f t="shared" si="72"/>
        <v>0</v>
      </c>
      <c r="G747" s="16">
        <f t="shared" si="3"/>
        <v>0</v>
      </c>
      <c r="H747" s="16">
        <f t="shared" si="4"/>
        <v>0</v>
      </c>
      <c r="I747" s="16"/>
      <c r="J747" s="16">
        <f t="shared" si="5"/>
        <v>0</v>
      </c>
      <c r="K747" s="16">
        <f t="shared" si="6"/>
        <v>0</v>
      </c>
      <c r="L747" s="16">
        <f t="shared" si="7"/>
        <v>0</v>
      </c>
      <c r="M747" s="16">
        <f t="shared" si="8"/>
        <v>0</v>
      </c>
      <c r="N747" s="16">
        <f t="shared" si="9"/>
        <v>0</v>
      </c>
      <c r="O747" s="43"/>
      <c r="AS747" s="21">
        <f t="shared" si="31"/>
        <v>0</v>
      </c>
      <c r="AT747" s="21">
        <f t="shared" si="32"/>
        <v>0</v>
      </c>
      <c r="CY747" s="43"/>
      <c r="CZ747" s="43"/>
      <c r="DA747" s="43"/>
      <c r="DB747" s="43"/>
      <c r="DW747" s="44"/>
    </row>
    <row r="748" ht="15.75" customHeight="1">
      <c r="B748" s="16">
        <f t="shared" si="1"/>
        <v>0</v>
      </c>
      <c r="C748" s="25"/>
      <c r="D748" s="25"/>
      <c r="E748" s="16">
        <f t="shared" si="2"/>
        <v>1</v>
      </c>
      <c r="F748" s="16">
        <f t="shared" si="72"/>
        <v>0</v>
      </c>
      <c r="G748" s="16">
        <f t="shared" si="3"/>
        <v>0</v>
      </c>
      <c r="H748" s="16">
        <f t="shared" si="4"/>
        <v>0</v>
      </c>
      <c r="I748" s="16"/>
      <c r="J748" s="16">
        <f t="shared" si="5"/>
        <v>0</v>
      </c>
      <c r="K748" s="16">
        <f t="shared" si="6"/>
        <v>0</v>
      </c>
      <c r="L748" s="16">
        <f t="shared" si="7"/>
        <v>0</v>
      </c>
      <c r="M748" s="16">
        <f t="shared" si="8"/>
        <v>0</v>
      </c>
      <c r="N748" s="16">
        <f t="shared" si="9"/>
        <v>0</v>
      </c>
      <c r="O748" s="43"/>
      <c r="AS748" s="21">
        <f t="shared" si="31"/>
        <v>0</v>
      </c>
      <c r="AT748" s="21">
        <f t="shared" si="32"/>
        <v>0</v>
      </c>
      <c r="CY748" s="43"/>
      <c r="CZ748" s="43"/>
      <c r="DA748" s="43"/>
      <c r="DB748" s="43"/>
      <c r="DW748" s="44"/>
    </row>
    <row r="749" ht="15.75" customHeight="1">
      <c r="B749" s="16">
        <f t="shared" si="1"/>
        <v>0</v>
      </c>
      <c r="C749" s="25"/>
      <c r="D749" s="25"/>
      <c r="E749" s="16">
        <f t="shared" si="2"/>
        <v>1</v>
      </c>
      <c r="F749" s="16">
        <f t="shared" si="72"/>
        <v>0</v>
      </c>
      <c r="G749" s="16">
        <f t="shared" si="3"/>
        <v>0</v>
      </c>
      <c r="H749" s="16">
        <f t="shared" si="4"/>
        <v>0</v>
      </c>
      <c r="I749" s="16"/>
      <c r="J749" s="16">
        <f t="shared" si="5"/>
        <v>0</v>
      </c>
      <c r="K749" s="16">
        <f t="shared" si="6"/>
        <v>0</v>
      </c>
      <c r="L749" s="16">
        <f t="shared" si="7"/>
        <v>0</v>
      </c>
      <c r="M749" s="16">
        <f t="shared" si="8"/>
        <v>0</v>
      </c>
      <c r="N749" s="16">
        <f t="shared" si="9"/>
        <v>0</v>
      </c>
      <c r="O749" s="43"/>
      <c r="AS749" s="21">
        <f t="shared" si="31"/>
        <v>0</v>
      </c>
      <c r="AT749" s="21">
        <f t="shared" si="32"/>
        <v>0</v>
      </c>
      <c r="CY749" s="43"/>
      <c r="CZ749" s="43"/>
      <c r="DA749" s="43"/>
      <c r="DB749" s="43"/>
      <c r="DW749" s="44"/>
    </row>
    <row r="750" ht="15.75" customHeight="1">
      <c r="B750" s="16">
        <f t="shared" si="1"/>
        <v>0</v>
      </c>
      <c r="C750" s="25"/>
      <c r="D750" s="25"/>
      <c r="E750" s="16">
        <f t="shared" si="2"/>
        <v>1</v>
      </c>
      <c r="F750" s="16">
        <f t="shared" si="72"/>
        <v>0</v>
      </c>
      <c r="G750" s="16">
        <f t="shared" si="3"/>
        <v>0</v>
      </c>
      <c r="H750" s="16">
        <f t="shared" si="4"/>
        <v>0</v>
      </c>
      <c r="I750" s="16"/>
      <c r="J750" s="16">
        <f t="shared" si="5"/>
        <v>0</v>
      </c>
      <c r="K750" s="16">
        <f t="shared" si="6"/>
        <v>0</v>
      </c>
      <c r="L750" s="16">
        <f t="shared" si="7"/>
        <v>0</v>
      </c>
      <c r="M750" s="16">
        <f t="shared" si="8"/>
        <v>0</v>
      </c>
      <c r="N750" s="16">
        <f t="shared" si="9"/>
        <v>0</v>
      </c>
      <c r="O750" s="43"/>
      <c r="AS750" s="21">
        <f t="shared" si="31"/>
        <v>0</v>
      </c>
      <c r="AT750" s="21">
        <f t="shared" si="32"/>
        <v>0</v>
      </c>
      <c r="CY750" s="43"/>
      <c r="CZ750" s="43"/>
      <c r="DA750" s="43"/>
      <c r="DB750" s="43"/>
      <c r="DW750" s="44"/>
    </row>
    <row r="751" ht="15.75" customHeight="1">
      <c r="B751" s="16">
        <f t="shared" si="1"/>
        <v>0</v>
      </c>
      <c r="C751" s="25"/>
      <c r="D751" s="25"/>
      <c r="E751" s="16">
        <f t="shared" si="2"/>
        <v>1</v>
      </c>
      <c r="F751" s="16">
        <f t="shared" si="72"/>
        <v>0</v>
      </c>
      <c r="G751" s="16">
        <f t="shared" si="3"/>
        <v>0</v>
      </c>
      <c r="H751" s="16">
        <f t="shared" si="4"/>
        <v>0</v>
      </c>
      <c r="I751" s="16"/>
      <c r="J751" s="16">
        <f t="shared" si="5"/>
        <v>0</v>
      </c>
      <c r="K751" s="16">
        <f t="shared" si="6"/>
        <v>0</v>
      </c>
      <c r="L751" s="16">
        <f t="shared" si="7"/>
        <v>0</v>
      </c>
      <c r="M751" s="16">
        <f t="shared" si="8"/>
        <v>0</v>
      </c>
      <c r="N751" s="16">
        <f t="shared" si="9"/>
        <v>0</v>
      </c>
      <c r="O751" s="43"/>
      <c r="AS751" s="21">
        <f t="shared" si="31"/>
        <v>0</v>
      </c>
      <c r="AT751" s="21">
        <f t="shared" si="32"/>
        <v>0</v>
      </c>
      <c r="CY751" s="43"/>
      <c r="CZ751" s="43"/>
      <c r="DA751" s="43"/>
      <c r="DB751" s="43"/>
      <c r="DW751" s="44"/>
    </row>
    <row r="752" ht="15.75" customHeight="1">
      <c r="B752" s="16">
        <f t="shared" si="1"/>
        <v>0</v>
      </c>
      <c r="C752" s="25"/>
      <c r="D752" s="25"/>
      <c r="E752" s="16">
        <f t="shared" si="2"/>
        <v>1</v>
      </c>
      <c r="F752" s="16">
        <f t="shared" si="72"/>
        <v>0</v>
      </c>
      <c r="G752" s="16">
        <f t="shared" si="3"/>
        <v>0</v>
      </c>
      <c r="H752" s="16">
        <f t="shared" si="4"/>
        <v>0</v>
      </c>
      <c r="I752" s="16"/>
      <c r="J752" s="16">
        <f t="shared" si="5"/>
        <v>0</v>
      </c>
      <c r="K752" s="16">
        <f t="shared" si="6"/>
        <v>0</v>
      </c>
      <c r="L752" s="16">
        <f t="shared" si="7"/>
        <v>0</v>
      </c>
      <c r="M752" s="16">
        <f t="shared" si="8"/>
        <v>0</v>
      </c>
      <c r="N752" s="16">
        <f t="shared" si="9"/>
        <v>0</v>
      </c>
      <c r="O752" s="43"/>
      <c r="AS752" s="21">
        <f t="shared" si="31"/>
        <v>0</v>
      </c>
      <c r="AT752" s="21">
        <f t="shared" si="32"/>
        <v>0</v>
      </c>
      <c r="CY752" s="43"/>
      <c r="CZ752" s="43"/>
      <c r="DA752" s="43"/>
      <c r="DB752" s="43"/>
      <c r="DW752" s="44"/>
    </row>
    <row r="753" ht="15.75" customHeight="1">
      <c r="B753" s="16">
        <f t="shared" si="1"/>
        <v>0</v>
      </c>
      <c r="C753" s="25"/>
      <c r="D753" s="25"/>
      <c r="E753" s="16">
        <f t="shared" si="2"/>
        <v>1</v>
      </c>
      <c r="F753" s="16">
        <f t="shared" si="72"/>
        <v>0</v>
      </c>
      <c r="G753" s="16">
        <f t="shared" si="3"/>
        <v>0</v>
      </c>
      <c r="H753" s="16">
        <f t="shared" si="4"/>
        <v>0</v>
      </c>
      <c r="I753" s="16"/>
      <c r="J753" s="16">
        <f t="shared" si="5"/>
        <v>0</v>
      </c>
      <c r="K753" s="16">
        <f t="shared" si="6"/>
        <v>0</v>
      </c>
      <c r="L753" s="16">
        <f t="shared" si="7"/>
        <v>0</v>
      </c>
      <c r="M753" s="16">
        <f t="shared" si="8"/>
        <v>0</v>
      </c>
      <c r="N753" s="16">
        <f t="shared" si="9"/>
        <v>0</v>
      </c>
      <c r="O753" s="43"/>
      <c r="AS753" s="21">
        <f t="shared" si="31"/>
        <v>0</v>
      </c>
      <c r="AT753" s="21">
        <f t="shared" si="32"/>
        <v>0</v>
      </c>
      <c r="CY753" s="43"/>
      <c r="CZ753" s="43"/>
      <c r="DA753" s="43"/>
      <c r="DB753" s="43"/>
      <c r="DW753" s="44"/>
    </row>
    <row r="754" ht="15.75" customHeight="1">
      <c r="B754" s="16">
        <f t="shared" si="1"/>
        <v>0</v>
      </c>
      <c r="C754" s="25"/>
      <c r="D754" s="25"/>
      <c r="E754" s="16">
        <f t="shared" si="2"/>
        <v>1</v>
      </c>
      <c r="F754" s="16">
        <f t="shared" si="72"/>
        <v>0</v>
      </c>
      <c r="G754" s="16">
        <f t="shared" si="3"/>
        <v>0</v>
      </c>
      <c r="H754" s="16">
        <f t="shared" si="4"/>
        <v>0</v>
      </c>
      <c r="I754" s="16"/>
      <c r="J754" s="16">
        <f t="shared" si="5"/>
        <v>0</v>
      </c>
      <c r="K754" s="16">
        <f t="shared" si="6"/>
        <v>0</v>
      </c>
      <c r="L754" s="16">
        <f t="shared" si="7"/>
        <v>0</v>
      </c>
      <c r="M754" s="16">
        <f t="shared" si="8"/>
        <v>0</v>
      </c>
      <c r="N754" s="16">
        <f t="shared" si="9"/>
        <v>0</v>
      </c>
      <c r="O754" s="43"/>
      <c r="AS754" s="21">
        <f t="shared" si="31"/>
        <v>0</v>
      </c>
      <c r="AT754" s="21">
        <f t="shared" si="32"/>
        <v>0</v>
      </c>
      <c r="CY754" s="43"/>
      <c r="CZ754" s="43"/>
      <c r="DA754" s="43"/>
      <c r="DB754" s="43"/>
      <c r="DW754" s="44"/>
    </row>
    <row r="755" ht="15.75" customHeight="1">
      <c r="B755" s="16">
        <f t="shared" si="1"/>
        <v>0</v>
      </c>
      <c r="C755" s="25"/>
      <c r="D755" s="25"/>
      <c r="E755" s="16">
        <f t="shared" si="2"/>
        <v>1</v>
      </c>
      <c r="F755" s="16">
        <f t="shared" si="72"/>
        <v>0</v>
      </c>
      <c r="G755" s="16">
        <f t="shared" si="3"/>
        <v>0</v>
      </c>
      <c r="H755" s="16">
        <f t="shared" si="4"/>
        <v>0</v>
      </c>
      <c r="I755" s="16"/>
      <c r="J755" s="16">
        <f t="shared" si="5"/>
        <v>0</v>
      </c>
      <c r="K755" s="16">
        <f t="shared" si="6"/>
        <v>0</v>
      </c>
      <c r="L755" s="16">
        <f t="shared" si="7"/>
        <v>0</v>
      </c>
      <c r="M755" s="16">
        <f t="shared" si="8"/>
        <v>0</v>
      </c>
      <c r="N755" s="16">
        <f t="shared" si="9"/>
        <v>0</v>
      </c>
      <c r="O755" s="43"/>
      <c r="AS755" s="21">
        <f t="shared" si="31"/>
        <v>0</v>
      </c>
      <c r="AT755" s="21">
        <f t="shared" si="32"/>
        <v>0</v>
      </c>
      <c r="CY755" s="43"/>
      <c r="CZ755" s="43"/>
      <c r="DA755" s="43"/>
      <c r="DB755" s="43"/>
      <c r="DW755" s="44"/>
    </row>
    <row r="756" ht="15.75" customHeight="1">
      <c r="B756" s="16">
        <f t="shared" si="1"/>
        <v>0</v>
      </c>
      <c r="C756" s="25"/>
      <c r="D756" s="25"/>
      <c r="E756" s="16">
        <f t="shared" si="2"/>
        <v>1</v>
      </c>
      <c r="F756" s="16">
        <f t="shared" si="72"/>
        <v>0</v>
      </c>
      <c r="G756" s="16">
        <f t="shared" si="3"/>
        <v>0</v>
      </c>
      <c r="H756" s="16">
        <f t="shared" si="4"/>
        <v>0</v>
      </c>
      <c r="I756" s="16"/>
      <c r="J756" s="16">
        <f t="shared" si="5"/>
        <v>0</v>
      </c>
      <c r="K756" s="16">
        <f t="shared" si="6"/>
        <v>0</v>
      </c>
      <c r="L756" s="16">
        <f t="shared" si="7"/>
        <v>0</v>
      </c>
      <c r="M756" s="16">
        <f t="shared" si="8"/>
        <v>0</v>
      </c>
      <c r="N756" s="16">
        <f t="shared" si="9"/>
        <v>0</v>
      </c>
      <c r="O756" s="43"/>
      <c r="AS756" s="21">
        <f t="shared" si="31"/>
        <v>0</v>
      </c>
      <c r="AT756" s="21">
        <f t="shared" si="32"/>
        <v>0</v>
      </c>
      <c r="CY756" s="43"/>
      <c r="CZ756" s="43"/>
      <c r="DA756" s="43"/>
      <c r="DB756" s="43"/>
      <c r="DW756" s="44"/>
    </row>
    <row r="757" ht="15.75" customHeight="1">
      <c r="B757" s="16">
        <f t="shared" si="1"/>
        <v>0</v>
      </c>
      <c r="C757" s="25"/>
      <c r="D757" s="25"/>
      <c r="E757" s="16">
        <f t="shared" si="2"/>
        <v>1</v>
      </c>
      <c r="F757" s="16">
        <f t="shared" si="72"/>
        <v>0</v>
      </c>
      <c r="G757" s="16">
        <f t="shared" si="3"/>
        <v>0</v>
      </c>
      <c r="H757" s="16">
        <f t="shared" si="4"/>
        <v>0</v>
      </c>
      <c r="I757" s="16"/>
      <c r="J757" s="16">
        <f t="shared" si="5"/>
        <v>0</v>
      </c>
      <c r="K757" s="16">
        <f t="shared" si="6"/>
        <v>0</v>
      </c>
      <c r="L757" s="16">
        <f t="shared" si="7"/>
        <v>0</v>
      </c>
      <c r="M757" s="16">
        <f t="shared" si="8"/>
        <v>0</v>
      </c>
      <c r="N757" s="16">
        <f t="shared" si="9"/>
        <v>0</v>
      </c>
      <c r="O757" s="43"/>
      <c r="AS757" s="21">
        <f t="shared" si="31"/>
        <v>0</v>
      </c>
      <c r="AT757" s="21">
        <f t="shared" si="32"/>
        <v>0</v>
      </c>
      <c r="CY757" s="43"/>
      <c r="CZ757" s="43"/>
      <c r="DA757" s="43"/>
      <c r="DB757" s="43"/>
      <c r="DW757" s="44"/>
    </row>
    <row r="758" ht="15.75" customHeight="1">
      <c r="B758" s="16">
        <f t="shared" si="1"/>
        <v>0</v>
      </c>
      <c r="C758" s="25"/>
      <c r="D758" s="25"/>
      <c r="E758" s="16">
        <f t="shared" si="2"/>
        <v>1</v>
      </c>
      <c r="F758" s="16">
        <f t="shared" si="72"/>
        <v>0</v>
      </c>
      <c r="G758" s="16">
        <f t="shared" si="3"/>
        <v>0</v>
      </c>
      <c r="H758" s="16">
        <f t="shared" si="4"/>
        <v>0</v>
      </c>
      <c r="I758" s="16"/>
      <c r="J758" s="16">
        <f t="shared" si="5"/>
        <v>0</v>
      </c>
      <c r="K758" s="16">
        <f t="shared" si="6"/>
        <v>0</v>
      </c>
      <c r="L758" s="16">
        <f t="shared" si="7"/>
        <v>0</v>
      </c>
      <c r="M758" s="16">
        <f t="shared" si="8"/>
        <v>0</v>
      </c>
      <c r="N758" s="16">
        <f t="shared" si="9"/>
        <v>0</v>
      </c>
      <c r="O758" s="43"/>
      <c r="AS758" s="21">
        <f t="shared" si="31"/>
        <v>0</v>
      </c>
      <c r="AT758" s="21">
        <f t="shared" si="32"/>
        <v>0</v>
      </c>
      <c r="CY758" s="43"/>
      <c r="CZ758" s="43"/>
      <c r="DA758" s="43"/>
      <c r="DB758" s="43"/>
      <c r="DW758" s="44"/>
    </row>
    <row r="759" ht="15.75" customHeight="1">
      <c r="B759" s="16">
        <f t="shared" si="1"/>
        <v>0</v>
      </c>
      <c r="C759" s="25"/>
      <c r="D759" s="25"/>
      <c r="E759" s="16">
        <f t="shared" si="2"/>
        <v>1</v>
      </c>
      <c r="F759" s="16">
        <f t="shared" si="72"/>
        <v>0</v>
      </c>
      <c r="G759" s="16">
        <f t="shared" si="3"/>
        <v>0</v>
      </c>
      <c r="H759" s="16">
        <f t="shared" si="4"/>
        <v>0</v>
      </c>
      <c r="I759" s="16"/>
      <c r="J759" s="16">
        <f t="shared" si="5"/>
        <v>0</v>
      </c>
      <c r="K759" s="16">
        <f t="shared" si="6"/>
        <v>0</v>
      </c>
      <c r="L759" s="16">
        <f t="shared" si="7"/>
        <v>0</v>
      </c>
      <c r="M759" s="16">
        <f t="shared" si="8"/>
        <v>0</v>
      </c>
      <c r="N759" s="16">
        <f t="shared" si="9"/>
        <v>0</v>
      </c>
      <c r="O759" s="43"/>
      <c r="AS759" s="21">
        <f t="shared" si="31"/>
        <v>0</v>
      </c>
      <c r="AT759" s="21">
        <f t="shared" si="32"/>
        <v>0</v>
      </c>
      <c r="CY759" s="43"/>
      <c r="CZ759" s="43"/>
      <c r="DA759" s="43"/>
      <c r="DB759" s="43"/>
      <c r="DW759" s="44"/>
    </row>
    <row r="760" ht="15.75" customHeight="1">
      <c r="B760" s="16">
        <f t="shared" si="1"/>
        <v>0</v>
      </c>
      <c r="C760" s="25"/>
      <c r="D760" s="25"/>
      <c r="E760" s="16">
        <f t="shared" si="2"/>
        <v>1</v>
      </c>
      <c r="F760" s="16">
        <f t="shared" si="72"/>
        <v>0</v>
      </c>
      <c r="G760" s="16">
        <f t="shared" si="3"/>
        <v>0</v>
      </c>
      <c r="H760" s="16">
        <f t="shared" si="4"/>
        <v>0</v>
      </c>
      <c r="I760" s="16"/>
      <c r="J760" s="16">
        <f t="shared" si="5"/>
        <v>0</v>
      </c>
      <c r="K760" s="16">
        <f t="shared" si="6"/>
        <v>0</v>
      </c>
      <c r="L760" s="16">
        <f t="shared" si="7"/>
        <v>0</v>
      </c>
      <c r="M760" s="16">
        <f t="shared" si="8"/>
        <v>0</v>
      </c>
      <c r="N760" s="16">
        <f t="shared" si="9"/>
        <v>0</v>
      </c>
      <c r="O760" s="43"/>
      <c r="AS760" s="21">
        <f t="shared" si="31"/>
        <v>0</v>
      </c>
      <c r="AT760" s="21">
        <f t="shared" si="32"/>
        <v>0</v>
      </c>
      <c r="CY760" s="43"/>
      <c r="CZ760" s="43"/>
      <c r="DA760" s="43"/>
      <c r="DB760" s="43"/>
      <c r="DW760" s="44"/>
    </row>
    <row r="761" ht="15.75" customHeight="1">
      <c r="B761" s="16">
        <f t="shared" si="1"/>
        <v>0</v>
      </c>
      <c r="C761" s="25"/>
      <c r="D761" s="25"/>
      <c r="E761" s="16">
        <f t="shared" si="2"/>
        <v>1</v>
      </c>
      <c r="F761" s="16">
        <f t="shared" si="72"/>
        <v>0</v>
      </c>
      <c r="G761" s="16">
        <f t="shared" si="3"/>
        <v>0</v>
      </c>
      <c r="H761" s="16">
        <f t="shared" si="4"/>
        <v>0</v>
      </c>
      <c r="I761" s="16"/>
      <c r="J761" s="16">
        <f t="shared" si="5"/>
        <v>0</v>
      </c>
      <c r="K761" s="16">
        <f t="shared" si="6"/>
        <v>0</v>
      </c>
      <c r="L761" s="16">
        <f t="shared" si="7"/>
        <v>0</v>
      </c>
      <c r="M761" s="16">
        <f t="shared" si="8"/>
        <v>0</v>
      </c>
      <c r="N761" s="16">
        <f t="shared" si="9"/>
        <v>0</v>
      </c>
      <c r="O761" s="43"/>
      <c r="AS761" s="21">
        <f t="shared" si="31"/>
        <v>0</v>
      </c>
      <c r="AT761" s="21">
        <f t="shared" si="32"/>
        <v>0</v>
      </c>
      <c r="CY761" s="43"/>
      <c r="CZ761" s="43"/>
      <c r="DA761" s="43"/>
      <c r="DB761" s="43"/>
      <c r="DW761" s="44"/>
    </row>
    <row r="762" ht="15.75" customHeight="1">
      <c r="B762" s="16">
        <f t="shared" si="1"/>
        <v>0</v>
      </c>
      <c r="C762" s="25"/>
      <c r="D762" s="25"/>
      <c r="E762" s="16">
        <f t="shared" si="2"/>
        <v>1</v>
      </c>
      <c r="F762" s="16">
        <f t="shared" si="72"/>
        <v>0</v>
      </c>
      <c r="G762" s="16">
        <f t="shared" si="3"/>
        <v>0</v>
      </c>
      <c r="H762" s="16">
        <f t="shared" si="4"/>
        <v>0</v>
      </c>
      <c r="I762" s="16"/>
      <c r="J762" s="16">
        <f t="shared" si="5"/>
        <v>0</v>
      </c>
      <c r="K762" s="16">
        <f t="shared" si="6"/>
        <v>0</v>
      </c>
      <c r="L762" s="16">
        <f t="shared" si="7"/>
        <v>0</v>
      </c>
      <c r="M762" s="16">
        <f t="shared" si="8"/>
        <v>0</v>
      </c>
      <c r="N762" s="16">
        <f t="shared" si="9"/>
        <v>0</v>
      </c>
      <c r="O762" s="43"/>
      <c r="AS762" s="21">
        <f t="shared" si="31"/>
        <v>0</v>
      </c>
      <c r="AT762" s="21">
        <f t="shared" si="32"/>
        <v>0</v>
      </c>
      <c r="CY762" s="43"/>
      <c r="CZ762" s="43"/>
      <c r="DA762" s="43"/>
      <c r="DB762" s="43"/>
      <c r="DW762" s="44"/>
    </row>
    <row r="763" ht="15.75" customHeight="1">
      <c r="B763" s="16">
        <f t="shared" si="1"/>
        <v>0</v>
      </c>
      <c r="C763" s="25"/>
      <c r="D763" s="25"/>
      <c r="E763" s="16">
        <f t="shared" si="2"/>
        <v>1</v>
      </c>
      <c r="F763" s="16">
        <f t="shared" si="72"/>
        <v>0</v>
      </c>
      <c r="G763" s="16">
        <f t="shared" si="3"/>
        <v>0</v>
      </c>
      <c r="H763" s="16">
        <f t="shared" si="4"/>
        <v>0</v>
      </c>
      <c r="I763" s="16"/>
      <c r="J763" s="16">
        <f t="shared" si="5"/>
        <v>0</v>
      </c>
      <c r="K763" s="16">
        <f t="shared" si="6"/>
        <v>0</v>
      </c>
      <c r="L763" s="16">
        <f t="shared" si="7"/>
        <v>0</v>
      </c>
      <c r="M763" s="16">
        <f t="shared" si="8"/>
        <v>0</v>
      </c>
      <c r="N763" s="16">
        <f t="shared" si="9"/>
        <v>0</v>
      </c>
      <c r="O763" s="43"/>
      <c r="AS763" s="21">
        <f t="shared" si="31"/>
        <v>0</v>
      </c>
      <c r="AT763" s="21">
        <f t="shared" si="32"/>
        <v>0</v>
      </c>
      <c r="CY763" s="43"/>
      <c r="CZ763" s="43"/>
      <c r="DA763" s="43"/>
      <c r="DB763" s="43"/>
      <c r="DW763" s="44"/>
    </row>
    <row r="764" ht="15.75" customHeight="1">
      <c r="B764" s="16">
        <f t="shared" si="1"/>
        <v>0</v>
      </c>
      <c r="C764" s="25"/>
      <c r="D764" s="25"/>
      <c r="E764" s="16">
        <f t="shared" si="2"/>
        <v>1</v>
      </c>
      <c r="F764" s="16">
        <f t="shared" si="72"/>
        <v>0</v>
      </c>
      <c r="G764" s="16">
        <f t="shared" si="3"/>
        <v>0</v>
      </c>
      <c r="H764" s="16">
        <f t="shared" si="4"/>
        <v>0</v>
      </c>
      <c r="I764" s="16"/>
      <c r="J764" s="16">
        <f t="shared" si="5"/>
        <v>0</v>
      </c>
      <c r="K764" s="16">
        <f t="shared" si="6"/>
        <v>0</v>
      </c>
      <c r="L764" s="16">
        <f t="shared" si="7"/>
        <v>0</v>
      </c>
      <c r="M764" s="16">
        <f t="shared" si="8"/>
        <v>0</v>
      </c>
      <c r="N764" s="16">
        <f t="shared" si="9"/>
        <v>0</v>
      </c>
      <c r="O764" s="43"/>
      <c r="AS764" s="21">
        <f t="shared" si="31"/>
        <v>0</v>
      </c>
      <c r="AT764" s="21">
        <f t="shared" si="32"/>
        <v>0</v>
      </c>
      <c r="CY764" s="43"/>
      <c r="CZ764" s="43"/>
      <c r="DA764" s="43"/>
      <c r="DB764" s="43"/>
      <c r="DW764" s="44"/>
    </row>
    <row r="765" ht="15.75" customHeight="1">
      <c r="B765" s="16">
        <f t="shared" si="1"/>
        <v>0</v>
      </c>
      <c r="C765" s="25"/>
      <c r="D765" s="25"/>
      <c r="E765" s="16">
        <f t="shared" si="2"/>
        <v>1</v>
      </c>
      <c r="F765" s="16">
        <f t="shared" si="72"/>
        <v>0</v>
      </c>
      <c r="G765" s="16">
        <f t="shared" si="3"/>
        <v>0</v>
      </c>
      <c r="H765" s="16">
        <f t="shared" si="4"/>
        <v>0</v>
      </c>
      <c r="I765" s="16"/>
      <c r="J765" s="16">
        <f t="shared" si="5"/>
        <v>0</v>
      </c>
      <c r="K765" s="16">
        <f t="shared" si="6"/>
        <v>0</v>
      </c>
      <c r="L765" s="16">
        <f t="shared" si="7"/>
        <v>0</v>
      </c>
      <c r="M765" s="16">
        <f t="shared" si="8"/>
        <v>0</v>
      </c>
      <c r="N765" s="16">
        <f t="shared" si="9"/>
        <v>0</v>
      </c>
      <c r="O765" s="43"/>
      <c r="AS765" s="21">
        <f t="shared" si="31"/>
        <v>0</v>
      </c>
      <c r="AT765" s="21">
        <f t="shared" si="32"/>
        <v>0</v>
      </c>
      <c r="CY765" s="43"/>
      <c r="CZ765" s="43"/>
      <c r="DA765" s="43"/>
      <c r="DB765" s="43"/>
      <c r="DW765" s="44"/>
    </row>
    <row r="766" ht="15.75" customHeight="1">
      <c r="B766" s="16">
        <f t="shared" si="1"/>
        <v>0</v>
      </c>
      <c r="C766" s="25"/>
      <c r="D766" s="25"/>
      <c r="E766" s="16">
        <f t="shared" si="2"/>
        <v>1</v>
      </c>
      <c r="F766" s="16">
        <f t="shared" si="72"/>
        <v>0</v>
      </c>
      <c r="G766" s="16">
        <f t="shared" si="3"/>
        <v>0</v>
      </c>
      <c r="H766" s="16">
        <f t="shared" si="4"/>
        <v>0</v>
      </c>
      <c r="I766" s="16"/>
      <c r="J766" s="16">
        <f t="shared" si="5"/>
        <v>0</v>
      </c>
      <c r="K766" s="16">
        <f t="shared" si="6"/>
        <v>0</v>
      </c>
      <c r="L766" s="16">
        <f t="shared" si="7"/>
        <v>0</v>
      </c>
      <c r="M766" s="16">
        <f t="shared" si="8"/>
        <v>0</v>
      </c>
      <c r="N766" s="16">
        <f t="shared" si="9"/>
        <v>0</v>
      </c>
      <c r="O766" s="43"/>
      <c r="AS766" s="21">
        <f t="shared" si="31"/>
        <v>0</v>
      </c>
      <c r="AT766" s="21">
        <f t="shared" si="32"/>
        <v>0</v>
      </c>
      <c r="CY766" s="43"/>
      <c r="CZ766" s="43"/>
      <c r="DA766" s="43"/>
      <c r="DB766" s="43"/>
      <c r="DW766" s="44"/>
    </row>
    <row r="767" ht="15.75" customHeight="1">
      <c r="B767" s="16">
        <f t="shared" si="1"/>
        <v>0</v>
      </c>
      <c r="C767" s="25"/>
      <c r="D767" s="25"/>
      <c r="E767" s="16">
        <f t="shared" si="2"/>
        <v>1</v>
      </c>
      <c r="F767" s="16">
        <f t="shared" si="72"/>
        <v>0</v>
      </c>
      <c r="G767" s="16">
        <f t="shared" si="3"/>
        <v>0</v>
      </c>
      <c r="H767" s="16">
        <f t="shared" si="4"/>
        <v>0</v>
      </c>
      <c r="I767" s="16"/>
      <c r="J767" s="16">
        <f t="shared" si="5"/>
        <v>0</v>
      </c>
      <c r="K767" s="16">
        <f t="shared" si="6"/>
        <v>0</v>
      </c>
      <c r="L767" s="16">
        <f t="shared" si="7"/>
        <v>0</v>
      </c>
      <c r="M767" s="16">
        <f t="shared" si="8"/>
        <v>0</v>
      </c>
      <c r="N767" s="16">
        <f t="shared" si="9"/>
        <v>0</v>
      </c>
      <c r="O767" s="43"/>
      <c r="AS767" s="21">
        <f t="shared" si="31"/>
        <v>0</v>
      </c>
      <c r="AT767" s="21">
        <f t="shared" si="32"/>
        <v>0</v>
      </c>
      <c r="CY767" s="43"/>
      <c r="CZ767" s="43"/>
      <c r="DA767" s="43"/>
      <c r="DB767" s="43"/>
      <c r="DW767" s="44"/>
    </row>
    <row r="768" ht="15.75" customHeight="1">
      <c r="B768" s="16">
        <f t="shared" si="1"/>
        <v>0</v>
      </c>
      <c r="C768" s="25"/>
      <c r="D768" s="25"/>
      <c r="E768" s="16">
        <f t="shared" si="2"/>
        <v>1</v>
      </c>
      <c r="F768" s="16">
        <f t="shared" si="72"/>
        <v>0</v>
      </c>
      <c r="G768" s="16">
        <f t="shared" si="3"/>
        <v>0</v>
      </c>
      <c r="H768" s="16">
        <f t="shared" si="4"/>
        <v>0</v>
      </c>
      <c r="I768" s="16"/>
      <c r="J768" s="16">
        <f t="shared" si="5"/>
        <v>0</v>
      </c>
      <c r="K768" s="16">
        <f t="shared" si="6"/>
        <v>0</v>
      </c>
      <c r="L768" s="16">
        <f t="shared" si="7"/>
        <v>0</v>
      </c>
      <c r="M768" s="16">
        <f t="shared" si="8"/>
        <v>0</v>
      </c>
      <c r="N768" s="16">
        <f t="shared" si="9"/>
        <v>0</v>
      </c>
      <c r="O768" s="43"/>
      <c r="AS768" s="21">
        <f t="shared" si="31"/>
        <v>0</v>
      </c>
      <c r="AT768" s="21">
        <f t="shared" si="32"/>
        <v>0</v>
      </c>
      <c r="CY768" s="43"/>
      <c r="CZ768" s="43"/>
      <c r="DA768" s="43"/>
      <c r="DB768" s="43"/>
      <c r="DW768" s="44"/>
    </row>
    <row r="769" ht="15.75" customHeight="1">
      <c r="B769" s="16">
        <f t="shared" si="1"/>
        <v>0</v>
      </c>
      <c r="C769" s="25"/>
      <c r="D769" s="25"/>
      <c r="E769" s="16">
        <f t="shared" si="2"/>
        <v>1</v>
      </c>
      <c r="F769" s="16">
        <f t="shared" si="72"/>
        <v>0</v>
      </c>
      <c r="G769" s="16">
        <f t="shared" si="3"/>
        <v>0</v>
      </c>
      <c r="H769" s="16">
        <f t="shared" si="4"/>
        <v>0</v>
      </c>
      <c r="I769" s="16"/>
      <c r="J769" s="16">
        <f t="shared" si="5"/>
        <v>0</v>
      </c>
      <c r="K769" s="16">
        <f t="shared" si="6"/>
        <v>0</v>
      </c>
      <c r="L769" s="16">
        <f t="shared" si="7"/>
        <v>0</v>
      </c>
      <c r="M769" s="16">
        <f t="shared" si="8"/>
        <v>0</v>
      </c>
      <c r="N769" s="16">
        <f t="shared" si="9"/>
        <v>0</v>
      </c>
      <c r="O769" s="43"/>
      <c r="AS769" s="21">
        <f t="shared" si="31"/>
        <v>0</v>
      </c>
      <c r="AT769" s="21">
        <f t="shared" si="32"/>
        <v>0</v>
      </c>
      <c r="CY769" s="43"/>
      <c r="CZ769" s="43"/>
      <c r="DA769" s="43"/>
      <c r="DB769" s="43"/>
      <c r="DW769" s="44"/>
    </row>
    <row r="770" ht="15.75" customHeight="1">
      <c r="B770" s="16">
        <f t="shared" si="1"/>
        <v>0</v>
      </c>
      <c r="C770" s="25"/>
      <c r="D770" s="25"/>
      <c r="E770" s="16">
        <f t="shared" si="2"/>
        <v>1</v>
      </c>
      <c r="F770" s="16">
        <f t="shared" si="72"/>
        <v>0</v>
      </c>
      <c r="G770" s="16">
        <f t="shared" si="3"/>
        <v>0</v>
      </c>
      <c r="H770" s="16">
        <f t="shared" si="4"/>
        <v>0</v>
      </c>
      <c r="I770" s="16"/>
      <c r="J770" s="16">
        <f t="shared" si="5"/>
        <v>0</v>
      </c>
      <c r="K770" s="16">
        <f t="shared" si="6"/>
        <v>0</v>
      </c>
      <c r="L770" s="16">
        <f t="shared" si="7"/>
        <v>0</v>
      </c>
      <c r="M770" s="16">
        <f t="shared" si="8"/>
        <v>0</v>
      </c>
      <c r="N770" s="16">
        <f t="shared" si="9"/>
        <v>0</v>
      </c>
      <c r="O770" s="43"/>
      <c r="AS770" s="21">
        <f t="shared" si="31"/>
        <v>0</v>
      </c>
      <c r="AT770" s="21">
        <f t="shared" si="32"/>
        <v>0</v>
      </c>
      <c r="CY770" s="43"/>
      <c r="CZ770" s="43"/>
      <c r="DA770" s="43"/>
      <c r="DB770" s="43"/>
      <c r="DW770" s="44"/>
    </row>
    <row r="771" ht="15.75" customHeight="1">
      <c r="B771" s="16">
        <f t="shared" si="1"/>
        <v>0</v>
      </c>
      <c r="C771" s="25"/>
      <c r="D771" s="25"/>
      <c r="E771" s="16">
        <f t="shared" si="2"/>
        <v>1</v>
      </c>
      <c r="F771" s="16">
        <f t="shared" si="72"/>
        <v>0</v>
      </c>
      <c r="G771" s="16">
        <f t="shared" si="3"/>
        <v>0</v>
      </c>
      <c r="H771" s="16">
        <f t="shared" si="4"/>
        <v>0</v>
      </c>
      <c r="I771" s="16"/>
      <c r="J771" s="16">
        <f t="shared" si="5"/>
        <v>0</v>
      </c>
      <c r="K771" s="16">
        <f t="shared" si="6"/>
        <v>0</v>
      </c>
      <c r="L771" s="16">
        <f t="shared" si="7"/>
        <v>0</v>
      </c>
      <c r="M771" s="16">
        <f t="shared" si="8"/>
        <v>0</v>
      </c>
      <c r="N771" s="16">
        <f t="shared" si="9"/>
        <v>0</v>
      </c>
      <c r="O771" s="43"/>
      <c r="AS771" s="21">
        <f t="shared" si="31"/>
        <v>0</v>
      </c>
      <c r="AT771" s="21">
        <f t="shared" si="32"/>
        <v>0</v>
      </c>
      <c r="CY771" s="43"/>
      <c r="CZ771" s="43"/>
      <c r="DA771" s="43"/>
      <c r="DB771" s="43"/>
      <c r="DW771" s="44"/>
    </row>
    <row r="772" ht="15.75" customHeight="1">
      <c r="B772" s="16">
        <f t="shared" si="1"/>
        <v>0</v>
      </c>
      <c r="C772" s="25"/>
      <c r="D772" s="25"/>
      <c r="E772" s="16">
        <f t="shared" si="2"/>
        <v>1</v>
      </c>
      <c r="F772" s="16">
        <f t="shared" si="72"/>
        <v>0</v>
      </c>
      <c r="G772" s="16">
        <f t="shared" si="3"/>
        <v>0</v>
      </c>
      <c r="H772" s="16">
        <f t="shared" si="4"/>
        <v>0</v>
      </c>
      <c r="I772" s="16"/>
      <c r="J772" s="16">
        <f t="shared" si="5"/>
        <v>0</v>
      </c>
      <c r="K772" s="16">
        <f t="shared" si="6"/>
        <v>0</v>
      </c>
      <c r="L772" s="16">
        <f t="shared" si="7"/>
        <v>0</v>
      </c>
      <c r="M772" s="16">
        <f t="shared" si="8"/>
        <v>0</v>
      </c>
      <c r="N772" s="16">
        <f t="shared" si="9"/>
        <v>0</v>
      </c>
      <c r="O772" s="43"/>
      <c r="AS772" s="21">
        <f t="shared" si="31"/>
        <v>0</v>
      </c>
      <c r="AT772" s="21">
        <f t="shared" si="32"/>
        <v>0</v>
      </c>
      <c r="CY772" s="43"/>
      <c r="CZ772" s="43"/>
      <c r="DA772" s="43"/>
      <c r="DB772" s="43"/>
      <c r="DW772" s="44"/>
    </row>
    <row r="773" ht="15.75" customHeight="1">
      <c r="B773" s="16">
        <f t="shared" si="1"/>
        <v>0</v>
      </c>
      <c r="C773" s="25"/>
      <c r="D773" s="25"/>
      <c r="E773" s="16">
        <f t="shared" si="2"/>
        <v>1</v>
      </c>
      <c r="F773" s="16">
        <f t="shared" si="72"/>
        <v>0</v>
      </c>
      <c r="G773" s="16">
        <f t="shared" si="3"/>
        <v>0</v>
      </c>
      <c r="H773" s="16">
        <f t="shared" si="4"/>
        <v>0</v>
      </c>
      <c r="I773" s="16"/>
      <c r="J773" s="16">
        <f t="shared" si="5"/>
        <v>0</v>
      </c>
      <c r="K773" s="16">
        <f t="shared" si="6"/>
        <v>0</v>
      </c>
      <c r="L773" s="16">
        <f t="shared" si="7"/>
        <v>0</v>
      </c>
      <c r="M773" s="16">
        <f t="shared" si="8"/>
        <v>0</v>
      </c>
      <c r="N773" s="16">
        <f t="shared" si="9"/>
        <v>0</v>
      </c>
      <c r="O773" s="43"/>
      <c r="AS773" s="21">
        <f t="shared" si="31"/>
        <v>0</v>
      </c>
      <c r="AT773" s="21">
        <f t="shared" si="32"/>
        <v>0</v>
      </c>
      <c r="CY773" s="43"/>
      <c r="CZ773" s="43"/>
      <c r="DA773" s="43"/>
      <c r="DB773" s="43"/>
      <c r="DW773" s="44"/>
    </row>
    <row r="774" ht="15.75" customHeight="1">
      <c r="B774" s="16">
        <f t="shared" si="1"/>
        <v>0</v>
      </c>
      <c r="C774" s="25"/>
      <c r="D774" s="25"/>
      <c r="E774" s="16">
        <f t="shared" si="2"/>
        <v>1</v>
      </c>
      <c r="F774" s="16">
        <f t="shared" si="72"/>
        <v>0</v>
      </c>
      <c r="G774" s="16">
        <f t="shared" si="3"/>
        <v>0</v>
      </c>
      <c r="H774" s="16">
        <f t="shared" si="4"/>
        <v>0</v>
      </c>
      <c r="I774" s="16"/>
      <c r="J774" s="16">
        <f t="shared" si="5"/>
        <v>0</v>
      </c>
      <c r="K774" s="16">
        <f t="shared" si="6"/>
        <v>0</v>
      </c>
      <c r="L774" s="16">
        <f t="shared" si="7"/>
        <v>0</v>
      </c>
      <c r="M774" s="16">
        <f t="shared" si="8"/>
        <v>0</v>
      </c>
      <c r="N774" s="16">
        <f t="shared" si="9"/>
        <v>0</v>
      </c>
      <c r="O774" s="43"/>
      <c r="AS774" s="21">
        <f t="shared" si="31"/>
        <v>0</v>
      </c>
      <c r="AT774" s="21">
        <f t="shared" si="32"/>
        <v>0</v>
      </c>
      <c r="CY774" s="43"/>
      <c r="CZ774" s="43"/>
      <c r="DA774" s="43"/>
      <c r="DB774" s="43"/>
      <c r="DW774" s="44"/>
    </row>
    <row r="775" ht="15.75" customHeight="1">
      <c r="B775" s="16">
        <f t="shared" si="1"/>
        <v>0</v>
      </c>
      <c r="C775" s="25"/>
      <c r="D775" s="25"/>
      <c r="E775" s="16">
        <f t="shared" si="2"/>
        <v>1</v>
      </c>
      <c r="F775" s="16">
        <f t="shared" si="72"/>
        <v>0</v>
      </c>
      <c r="G775" s="16">
        <f t="shared" si="3"/>
        <v>0</v>
      </c>
      <c r="H775" s="16">
        <f t="shared" si="4"/>
        <v>0</v>
      </c>
      <c r="I775" s="16"/>
      <c r="J775" s="16">
        <f t="shared" si="5"/>
        <v>0</v>
      </c>
      <c r="K775" s="16">
        <f t="shared" si="6"/>
        <v>0</v>
      </c>
      <c r="L775" s="16">
        <f t="shared" si="7"/>
        <v>0</v>
      </c>
      <c r="M775" s="16">
        <f t="shared" si="8"/>
        <v>0</v>
      </c>
      <c r="N775" s="16">
        <f t="shared" si="9"/>
        <v>0</v>
      </c>
      <c r="O775" s="43"/>
      <c r="AS775" s="21">
        <f t="shared" si="31"/>
        <v>0</v>
      </c>
      <c r="AT775" s="21">
        <f t="shared" si="32"/>
        <v>0</v>
      </c>
      <c r="CY775" s="43"/>
      <c r="CZ775" s="43"/>
      <c r="DA775" s="43"/>
      <c r="DB775" s="43"/>
      <c r="DW775" s="44"/>
    </row>
    <row r="776" ht="15.75" customHeight="1">
      <c r="B776" s="16">
        <f t="shared" si="1"/>
        <v>0</v>
      </c>
      <c r="C776" s="25"/>
      <c r="D776" s="25"/>
      <c r="E776" s="16">
        <f t="shared" si="2"/>
        <v>1</v>
      </c>
      <c r="F776" s="16">
        <f t="shared" si="72"/>
        <v>0</v>
      </c>
      <c r="G776" s="16">
        <f t="shared" si="3"/>
        <v>0</v>
      </c>
      <c r="H776" s="16">
        <f t="shared" si="4"/>
        <v>0</v>
      </c>
      <c r="I776" s="16"/>
      <c r="J776" s="16">
        <f t="shared" si="5"/>
        <v>0</v>
      </c>
      <c r="K776" s="16">
        <f t="shared" si="6"/>
        <v>0</v>
      </c>
      <c r="L776" s="16">
        <f t="shared" si="7"/>
        <v>0</v>
      </c>
      <c r="M776" s="16">
        <f t="shared" si="8"/>
        <v>0</v>
      </c>
      <c r="N776" s="16">
        <f t="shared" si="9"/>
        <v>0</v>
      </c>
      <c r="O776" s="43"/>
      <c r="AS776" s="21">
        <f t="shared" si="31"/>
        <v>0</v>
      </c>
      <c r="AT776" s="21">
        <f t="shared" si="32"/>
        <v>0</v>
      </c>
      <c r="CY776" s="43"/>
      <c r="CZ776" s="43"/>
      <c r="DA776" s="43"/>
      <c r="DB776" s="43"/>
      <c r="DW776" s="44"/>
    </row>
    <row r="777" ht="15.75" customHeight="1">
      <c r="B777" s="16">
        <f t="shared" si="1"/>
        <v>0</v>
      </c>
      <c r="C777" s="25"/>
      <c r="D777" s="25"/>
      <c r="E777" s="16">
        <f t="shared" si="2"/>
        <v>1</v>
      </c>
      <c r="F777" s="16">
        <f t="shared" si="72"/>
        <v>0</v>
      </c>
      <c r="G777" s="16">
        <f t="shared" si="3"/>
        <v>0</v>
      </c>
      <c r="H777" s="16">
        <f t="shared" si="4"/>
        <v>0</v>
      </c>
      <c r="I777" s="16"/>
      <c r="J777" s="16">
        <f t="shared" si="5"/>
        <v>0</v>
      </c>
      <c r="K777" s="16">
        <f t="shared" si="6"/>
        <v>0</v>
      </c>
      <c r="L777" s="16">
        <f t="shared" si="7"/>
        <v>0</v>
      </c>
      <c r="M777" s="16">
        <f t="shared" si="8"/>
        <v>0</v>
      </c>
      <c r="N777" s="16">
        <f t="shared" si="9"/>
        <v>0</v>
      </c>
      <c r="O777" s="43"/>
      <c r="AS777" s="21">
        <f t="shared" si="31"/>
        <v>0</v>
      </c>
      <c r="AT777" s="21">
        <f t="shared" si="32"/>
        <v>0</v>
      </c>
      <c r="CY777" s="43"/>
      <c r="CZ777" s="43"/>
      <c r="DA777" s="43"/>
      <c r="DB777" s="43"/>
      <c r="DW777" s="44"/>
    </row>
    <row r="778" ht="15.75" customHeight="1">
      <c r="B778" s="16">
        <f t="shared" si="1"/>
        <v>0</v>
      </c>
      <c r="C778" s="25"/>
      <c r="D778" s="25"/>
      <c r="E778" s="16">
        <f t="shared" si="2"/>
        <v>1</v>
      </c>
      <c r="F778" s="16">
        <f t="shared" si="72"/>
        <v>0</v>
      </c>
      <c r="G778" s="16">
        <f t="shared" si="3"/>
        <v>0</v>
      </c>
      <c r="H778" s="16">
        <f t="shared" si="4"/>
        <v>0</v>
      </c>
      <c r="I778" s="16"/>
      <c r="J778" s="16">
        <f t="shared" si="5"/>
        <v>0</v>
      </c>
      <c r="K778" s="16">
        <f t="shared" si="6"/>
        <v>0</v>
      </c>
      <c r="L778" s="16">
        <f t="shared" si="7"/>
        <v>0</v>
      </c>
      <c r="M778" s="16">
        <f t="shared" si="8"/>
        <v>0</v>
      </c>
      <c r="N778" s="16">
        <f t="shared" si="9"/>
        <v>0</v>
      </c>
      <c r="O778" s="43"/>
      <c r="AS778" s="21">
        <f t="shared" si="31"/>
        <v>0</v>
      </c>
      <c r="AT778" s="21">
        <f t="shared" si="32"/>
        <v>0</v>
      </c>
      <c r="CY778" s="43"/>
      <c r="CZ778" s="43"/>
      <c r="DA778" s="43"/>
      <c r="DB778" s="43"/>
      <c r="DW778" s="44"/>
    </row>
    <row r="779" ht="15.75" customHeight="1">
      <c r="B779" s="16">
        <f t="shared" si="1"/>
        <v>0</v>
      </c>
      <c r="C779" s="25"/>
      <c r="D779" s="25"/>
      <c r="E779" s="16">
        <f t="shared" si="2"/>
        <v>1</v>
      </c>
      <c r="F779" s="16">
        <f t="shared" si="72"/>
        <v>0</v>
      </c>
      <c r="G779" s="16">
        <f t="shared" si="3"/>
        <v>0</v>
      </c>
      <c r="H779" s="16">
        <f t="shared" si="4"/>
        <v>0</v>
      </c>
      <c r="I779" s="16"/>
      <c r="J779" s="16">
        <f t="shared" si="5"/>
        <v>0</v>
      </c>
      <c r="K779" s="16">
        <f t="shared" si="6"/>
        <v>0</v>
      </c>
      <c r="L779" s="16">
        <f t="shared" si="7"/>
        <v>0</v>
      </c>
      <c r="M779" s="16">
        <f t="shared" si="8"/>
        <v>0</v>
      </c>
      <c r="N779" s="16">
        <f t="shared" si="9"/>
        <v>0</v>
      </c>
      <c r="O779" s="43"/>
      <c r="AS779" s="21">
        <f t="shared" si="31"/>
        <v>0</v>
      </c>
      <c r="AT779" s="21">
        <f t="shared" si="32"/>
        <v>0</v>
      </c>
      <c r="CY779" s="43"/>
      <c r="CZ779" s="43"/>
      <c r="DA779" s="43"/>
      <c r="DB779" s="43"/>
      <c r="DW779" s="44"/>
    </row>
    <row r="780" ht="15.75" customHeight="1">
      <c r="B780" s="16">
        <f t="shared" si="1"/>
        <v>0</v>
      </c>
      <c r="C780" s="25"/>
      <c r="D780" s="25"/>
      <c r="E780" s="16">
        <f t="shared" si="2"/>
        <v>1</v>
      </c>
      <c r="F780" s="16">
        <f t="shared" si="72"/>
        <v>0</v>
      </c>
      <c r="G780" s="16">
        <f t="shared" si="3"/>
        <v>0</v>
      </c>
      <c r="H780" s="16">
        <f t="shared" si="4"/>
        <v>0</v>
      </c>
      <c r="I780" s="16"/>
      <c r="J780" s="16">
        <f t="shared" si="5"/>
        <v>0</v>
      </c>
      <c r="K780" s="16">
        <f t="shared" si="6"/>
        <v>0</v>
      </c>
      <c r="L780" s="16">
        <f t="shared" si="7"/>
        <v>0</v>
      </c>
      <c r="M780" s="16">
        <f t="shared" si="8"/>
        <v>0</v>
      </c>
      <c r="N780" s="16">
        <f t="shared" si="9"/>
        <v>0</v>
      </c>
      <c r="O780" s="43"/>
      <c r="AS780" s="21">
        <f t="shared" si="31"/>
        <v>0</v>
      </c>
      <c r="AT780" s="21">
        <f t="shared" si="32"/>
        <v>0</v>
      </c>
      <c r="CY780" s="43"/>
      <c r="CZ780" s="43"/>
      <c r="DA780" s="43"/>
      <c r="DB780" s="43"/>
      <c r="DW780" s="44"/>
    </row>
    <row r="781" ht="15.75" customHeight="1">
      <c r="B781" s="16"/>
      <c r="C781" s="25"/>
      <c r="D781" s="2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43"/>
      <c r="CY781" s="43"/>
      <c r="CZ781" s="43"/>
      <c r="DA781" s="43"/>
      <c r="DB781" s="43"/>
      <c r="DW781" s="44"/>
    </row>
    <row r="782" ht="15.75" customHeight="1">
      <c r="B782" s="16"/>
      <c r="C782" s="25"/>
      <c r="D782" s="2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43"/>
      <c r="CY782" s="43"/>
      <c r="CZ782" s="43"/>
      <c r="DA782" s="43"/>
      <c r="DB782" s="43"/>
      <c r="DW782" s="44"/>
    </row>
    <row r="783" ht="15.75" customHeight="1">
      <c r="B783" s="16"/>
      <c r="C783" s="25"/>
      <c r="D783" s="25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43"/>
      <c r="CY783" s="43"/>
      <c r="CZ783" s="43"/>
      <c r="DA783" s="43"/>
      <c r="DB783" s="43"/>
      <c r="DW783" s="44"/>
    </row>
    <row r="784" ht="15.75" customHeight="1">
      <c r="B784" s="16"/>
      <c r="C784" s="25"/>
      <c r="D784" s="25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43"/>
      <c r="CY784" s="43"/>
      <c r="CZ784" s="43"/>
      <c r="DA784" s="43"/>
      <c r="DB784" s="43"/>
      <c r="DW784" s="44"/>
    </row>
    <row r="785" ht="15.75" customHeight="1">
      <c r="B785" s="16"/>
      <c r="C785" s="25"/>
      <c r="D785" s="25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43"/>
      <c r="CY785" s="43"/>
      <c r="CZ785" s="43"/>
      <c r="DA785" s="43"/>
      <c r="DB785" s="43"/>
      <c r="DW785" s="44"/>
    </row>
    <row r="786" ht="15.75" customHeight="1">
      <c r="B786" s="16"/>
      <c r="C786" s="25"/>
      <c r="D786" s="2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43"/>
      <c r="CY786" s="43"/>
      <c r="CZ786" s="43"/>
      <c r="DA786" s="43"/>
      <c r="DB786" s="43"/>
      <c r="DW786" s="44"/>
    </row>
    <row r="787" ht="15.75" customHeight="1">
      <c r="B787" s="16"/>
      <c r="C787" s="25"/>
      <c r="D787" s="25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43"/>
      <c r="CY787" s="43"/>
      <c r="CZ787" s="43"/>
      <c r="DA787" s="43"/>
      <c r="DB787" s="43"/>
      <c r="DW787" s="44"/>
    </row>
    <row r="788" ht="15.75" customHeight="1">
      <c r="B788" s="16"/>
      <c r="C788" s="25"/>
      <c r="D788" s="25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43"/>
      <c r="CY788" s="43"/>
      <c r="CZ788" s="43"/>
      <c r="DA788" s="43"/>
      <c r="DB788" s="43"/>
      <c r="DW788" s="44"/>
    </row>
    <row r="789" ht="15.75" customHeight="1">
      <c r="B789" s="16"/>
      <c r="C789" s="25"/>
      <c r="D789" s="25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43"/>
      <c r="CY789" s="43"/>
      <c r="CZ789" s="43"/>
      <c r="DA789" s="43"/>
      <c r="DB789" s="43"/>
      <c r="DW789" s="44"/>
    </row>
    <row r="790" ht="15.75" customHeight="1">
      <c r="B790" s="16"/>
      <c r="C790" s="25"/>
      <c r="D790" s="25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43"/>
      <c r="CY790" s="43"/>
      <c r="CZ790" s="43"/>
      <c r="DA790" s="43"/>
      <c r="DB790" s="43"/>
      <c r="DW790" s="44"/>
    </row>
    <row r="791" ht="15.75" customHeight="1">
      <c r="B791" s="16"/>
      <c r="C791" s="25"/>
      <c r="D791" s="25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43"/>
      <c r="CY791" s="43"/>
      <c r="CZ791" s="43"/>
      <c r="DA791" s="43"/>
      <c r="DB791" s="43"/>
      <c r="DW791" s="44"/>
    </row>
    <row r="792" ht="15.75" customHeight="1">
      <c r="B792" s="16"/>
      <c r="C792" s="25"/>
      <c r="D792" s="25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43"/>
      <c r="CY792" s="43"/>
      <c r="CZ792" s="43"/>
      <c r="DA792" s="43"/>
      <c r="DB792" s="43"/>
      <c r="DW792" s="44"/>
    </row>
    <row r="793" ht="15.75" customHeight="1">
      <c r="B793" s="16"/>
      <c r="C793" s="25"/>
      <c r="D793" s="25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43"/>
      <c r="CY793" s="43"/>
      <c r="CZ793" s="43"/>
      <c r="DA793" s="43"/>
      <c r="DB793" s="43"/>
      <c r="DW793" s="44"/>
    </row>
    <row r="794" ht="15.75" customHeight="1">
      <c r="B794" s="16"/>
      <c r="C794" s="25"/>
      <c r="D794" s="25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43"/>
      <c r="CY794" s="43"/>
      <c r="CZ794" s="43"/>
      <c r="DA794" s="43"/>
      <c r="DB794" s="43"/>
      <c r="DW794" s="44"/>
    </row>
    <row r="795" ht="15.75" customHeight="1">
      <c r="B795" s="16"/>
      <c r="C795" s="25"/>
      <c r="D795" s="25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43"/>
      <c r="CY795" s="43"/>
      <c r="CZ795" s="43"/>
      <c r="DA795" s="43"/>
      <c r="DB795" s="43"/>
      <c r="DW795" s="44"/>
    </row>
    <row r="796" ht="15.75" customHeight="1">
      <c r="B796" s="16"/>
      <c r="C796" s="25"/>
      <c r="D796" s="2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43"/>
      <c r="CY796" s="43"/>
      <c r="CZ796" s="43"/>
      <c r="DA796" s="43"/>
      <c r="DB796" s="43"/>
      <c r="DW796" s="44"/>
    </row>
    <row r="797" ht="15.75" customHeight="1">
      <c r="B797" s="16"/>
      <c r="C797" s="25"/>
      <c r="D797" s="25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43"/>
      <c r="CY797" s="43"/>
      <c r="CZ797" s="43"/>
      <c r="DA797" s="43"/>
      <c r="DB797" s="43"/>
      <c r="DW797" s="44"/>
    </row>
    <row r="798" ht="15.75" customHeight="1">
      <c r="B798" s="16"/>
      <c r="C798" s="25"/>
      <c r="D798" s="25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43"/>
      <c r="CY798" s="43"/>
      <c r="CZ798" s="43"/>
      <c r="DA798" s="43"/>
      <c r="DB798" s="43"/>
      <c r="DW798" s="44"/>
    </row>
    <row r="799" ht="15.75" customHeight="1">
      <c r="B799" s="16"/>
      <c r="C799" s="25"/>
      <c r="D799" s="25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43"/>
      <c r="CY799" s="43"/>
      <c r="CZ799" s="43"/>
      <c r="DA799" s="43"/>
      <c r="DB799" s="43"/>
      <c r="DW799" s="44"/>
    </row>
    <row r="800" ht="15.75" customHeight="1">
      <c r="B800" s="16"/>
      <c r="C800" s="25"/>
      <c r="D800" s="2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43"/>
      <c r="CY800" s="43"/>
      <c r="CZ800" s="43"/>
      <c r="DA800" s="43"/>
      <c r="DB800" s="43"/>
      <c r="DW800" s="44"/>
    </row>
    <row r="801" ht="15.75" customHeight="1">
      <c r="B801" s="16"/>
      <c r="C801" s="25"/>
      <c r="D801" s="2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43"/>
      <c r="CY801" s="43"/>
      <c r="CZ801" s="43"/>
      <c r="DA801" s="43"/>
      <c r="DB801" s="43"/>
      <c r="DW801" s="44"/>
    </row>
    <row r="802" ht="15.75" customHeight="1">
      <c r="B802" s="16"/>
      <c r="C802" s="25"/>
      <c r="D802" s="25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43"/>
      <c r="CY802" s="43"/>
      <c r="CZ802" s="43"/>
      <c r="DA802" s="43"/>
      <c r="DB802" s="43"/>
      <c r="DW802" s="44"/>
    </row>
    <row r="803" ht="15.75" customHeight="1">
      <c r="B803" s="16"/>
      <c r="C803" s="25"/>
      <c r="D803" s="25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43"/>
      <c r="CY803" s="43"/>
      <c r="CZ803" s="43"/>
      <c r="DA803" s="43"/>
      <c r="DB803" s="43"/>
      <c r="DW803" s="44"/>
    </row>
    <row r="804" ht="15.75" customHeight="1">
      <c r="B804" s="16"/>
      <c r="C804" s="25"/>
      <c r="D804" s="25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43"/>
      <c r="CY804" s="43"/>
      <c r="CZ804" s="43"/>
      <c r="DA804" s="43"/>
      <c r="DB804" s="43"/>
      <c r="DW804" s="44"/>
    </row>
    <row r="805" ht="15.75" customHeight="1">
      <c r="B805" s="16"/>
      <c r="C805" s="25"/>
      <c r="D805" s="2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43"/>
      <c r="CY805" s="43"/>
      <c r="CZ805" s="43"/>
      <c r="DA805" s="43"/>
      <c r="DB805" s="43"/>
      <c r="DW805" s="44"/>
    </row>
    <row r="806" ht="15.75" customHeight="1">
      <c r="B806" s="16"/>
      <c r="C806" s="25"/>
      <c r="D806" s="2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43"/>
      <c r="CY806" s="43"/>
      <c r="CZ806" s="43"/>
      <c r="DA806" s="43"/>
      <c r="DB806" s="43"/>
      <c r="DW806" s="44"/>
    </row>
    <row r="807" ht="15.75" customHeight="1">
      <c r="B807" s="16"/>
      <c r="C807" s="25"/>
      <c r="D807" s="25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43"/>
      <c r="CY807" s="43"/>
      <c r="CZ807" s="43"/>
      <c r="DA807" s="43"/>
      <c r="DB807" s="43"/>
      <c r="DW807" s="44"/>
    </row>
    <row r="808" ht="15.75" customHeight="1">
      <c r="B808" s="16"/>
      <c r="C808" s="25"/>
      <c r="D808" s="25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43"/>
      <c r="CY808" s="43"/>
      <c r="CZ808" s="43"/>
      <c r="DA808" s="43"/>
      <c r="DB808" s="43"/>
      <c r="DW808" s="44"/>
    </row>
    <row r="809" ht="15.75" customHeight="1">
      <c r="B809" s="16"/>
      <c r="C809" s="25"/>
      <c r="D809" s="25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43"/>
      <c r="CY809" s="43"/>
      <c r="CZ809" s="43"/>
      <c r="DA809" s="43"/>
      <c r="DB809" s="43"/>
      <c r="DW809" s="44"/>
    </row>
    <row r="810" ht="15.75" customHeight="1">
      <c r="B810" s="16"/>
      <c r="C810" s="25"/>
      <c r="D810" s="2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43"/>
      <c r="CY810" s="43"/>
      <c r="CZ810" s="43"/>
      <c r="DA810" s="43"/>
      <c r="DB810" s="43"/>
      <c r="DW810" s="44"/>
    </row>
    <row r="811" ht="15.75" customHeight="1">
      <c r="B811" s="16"/>
      <c r="C811" s="25"/>
      <c r="D811" s="25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43"/>
      <c r="CY811" s="43"/>
      <c r="CZ811" s="43"/>
      <c r="DA811" s="43"/>
      <c r="DB811" s="43"/>
      <c r="DW811" s="44"/>
    </row>
    <row r="812" ht="15.75" customHeight="1">
      <c r="B812" s="16"/>
      <c r="C812" s="25"/>
      <c r="D812" s="25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43"/>
      <c r="CY812" s="43"/>
      <c r="CZ812" s="43"/>
      <c r="DA812" s="43"/>
      <c r="DB812" s="43"/>
      <c r="DW812" s="44"/>
    </row>
    <row r="813" ht="15.75" customHeight="1">
      <c r="B813" s="16"/>
      <c r="C813" s="25"/>
      <c r="D813" s="25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43"/>
      <c r="CY813" s="43"/>
      <c r="CZ813" s="43"/>
      <c r="DA813" s="43"/>
      <c r="DB813" s="43"/>
      <c r="DW813" s="44"/>
    </row>
    <row r="814" ht="15.75" customHeight="1">
      <c r="B814" s="16"/>
      <c r="C814" s="25"/>
      <c r="D814" s="25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43"/>
      <c r="CY814" s="43"/>
      <c r="CZ814" s="43"/>
      <c r="DA814" s="43"/>
      <c r="DB814" s="43"/>
      <c r="DW814" s="44"/>
    </row>
    <row r="815" ht="15.75" customHeight="1">
      <c r="B815" s="16"/>
      <c r="C815" s="25"/>
      <c r="D815" s="25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43"/>
      <c r="CY815" s="43"/>
      <c r="CZ815" s="43"/>
      <c r="DA815" s="43"/>
      <c r="DB815" s="43"/>
      <c r="DW815" s="44"/>
    </row>
    <row r="816" ht="15.75" customHeight="1">
      <c r="B816" s="16"/>
      <c r="C816" s="25"/>
      <c r="D816" s="25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43"/>
      <c r="CY816" s="43"/>
      <c r="CZ816" s="43"/>
      <c r="DA816" s="43"/>
      <c r="DB816" s="43"/>
      <c r="DW816" s="44"/>
    </row>
    <row r="817" ht="15.75" customHeight="1">
      <c r="B817" s="16"/>
      <c r="C817" s="25"/>
      <c r="D817" s="25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43"/>
      <c r="CY817" s="43"/>
      <c r="CZ817" s="43"/>
      <c r="DA817" s="43"/>
      <c r="DB817" s="43"/>
      <c r="DW817" s="44"/>
    </row>
    <row r="818" ht="15.75" customHeight="1">
      <c r="B818" s="16"/>
      <c r="C818" s="25"/>
      <c r="D818" s="25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43"/>
      <c r="CY818" s="43"/>
      <c r="CZ818" s="43"/>
      <c r="DA818" s="43"/>
      <c r="DB818" s="43"/>
      <c r="DW818" s="44"/>
    </row>
    <row r="819" ht="15.75" customHeight="1">
      <c r="B819" s="16"/>
      <c r="C819" s="25"/>
      <c r="D819" s="25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43"/>
      <c r="CY819" s="43"/>
      <c r="CZ819" s="43"/>
      <c r="DA819" s="43"/>
      <c r="DB819" s="43"/>
      <c r="DW819" s="44"/>
    </row>
    <row r="820" ht="15.75" customHeight="1">
      <c r="B820" s="16"/>
      <c r="C820" s="25"/>
      <c r="D820" s="2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43"/>
      <c r="CY820" s="43"/>
      <c r="CZ820" s="43"/>
      <c r="DA820" s="43"/>
      <c r="DB820" s="43"/>
      <c r="DW820" s="44"/>
    </row>
    <row r="821" ht="15.75" customHeight="1">
      <c r="B821" s="16"/>
      <c r="C821" s="25"/>
      <c r="D821" s="25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43"/>
      <c r="CY821" s="43"/>
      <c r="CZ821" s="43"/>
      <c r="DA821" s="43"/>
      <c r="DB821" s="43"/>
      <c r="DW821" s="44"/>
    </row>
    <row r="822" ht="15.75" customHeight="1">
      <c r="B822" s="16"/>
      <c r="C822" s="25"/>
      <c r="D822" s="25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43"/>
      <c r="CY822" s="43"/>
      <c r="CZ822" s="43"/>
      <c r="DA822" s="43"/>
      <c r="DB822" s="43"/>
      <c r="DW822" s="44"/>
    </row>
    <row r="823" ht="15.75" customHeight="1">
      <c r="B823" s="16"/>
      <c r="C823" s="25"/>
      <c r="D823" s="25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43"/>
      <c r="CY823" s="43"/>
      <c r="CZ823" s="43"/>
      <c r="DA823" s="43"/>
      <c r="DB823" s="43"/>
      <c r="DW823" s="44"/>
    </row>
    <row r="824" ht="15.75" customHeight="1">
      <c r="B824" s="16"/>
      <c r="C824" s="25"/>
      <c r="D824" s="2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43"/>
      <c r="CY824" s="43"/>
      <c r="CZ824" s="43"/>
      <c r="DA824" s="43"/>
      <c r="DB824" s="43"/>
      <c r="DW824" s="44"/>
    </row>
    <row r="825" ht="15.75" customHeight="1">
      <c r="B825" s="16"/>
      <c r="C825" s="25"/>
      <c r="D825" s="2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43"/>
      <c r="CY825" s="43"/>
      <c r="CZ825" s="43"/>
      <c r="DA825" s="43"/>
      <c r="DB825" s="43"/>
      <c r="DW825" s="44"/>
    </row>
    <row r="826" ht="15.75" customHeight="1">
      <c r="B826" s="16"/>
      <c r="C826" s="25"/>
      <c r="D826" s="25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43"/>
      <c r="CY826" s="43"/>
      <c r="CZ826" s="43"/>
      <c r="DA826" s="43"/>
      <c r="DB826" s="43"/>
      <c r="DW826" s="44"/>
    </row>
    <row r="827" ht="15.75" customHeight="1">
      <c r="B827" s="16"/>
      <c r="C827" s="25"/>
      <c r="D827" s="25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43"/>
      <c r="CY827" s="43"/>
      <c r="CZ827" s="43"/>
      <c r="DA827" s="43"/>
      <c r="DB827" s="43"/>
      <c r="DW827" s="44"/>
    </row>
    <row r="828" ht="15.75" customHeight="1">
      <c r="B828" s="16"/>
      <c r="C828" s="25"/>
      <c r="D828" s="25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43"/>
      <c r="CY828" s="43"/>
      <c r="CZ828" s="43"/>
      <c r="DA828" s="43"/>
      <c r="DB828" s="43"/>
      <c r="DW828" s="44"/>
    </row>
    <row r="829" ht="15.75" customHeight="1">
      <c r="B829" s="16"/>
      <c r="C829" s="25"/>
      <c r="D829" s="25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43"/>
      <c r="CY829" s="43"/>
      <c r="CZ829" s="43"/>
      <c r="DA829" s="43"/>
      <c r="DB829" s="43"/>
      <c r="DW829" s="44"/>
    </row>
    <row r="830" ht="15.75" customHeight="1">
      <c r="B830" s="16"/>
      <c r="C830" s="25"/>
      <c r="D830" s="25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43"/>
      <c r="CY830" s="43"/>
      <c r="CZ830" s="43"/>
      <c r="DA830" s="43"/>
      <c r="DB830" s="43"/>
      <c r="DW830" s="44"/>
    </row>
    <row r="831" ht="15.75" customHeight="1">
      <c r="B831" s="16"/>
      <c r="C831" s="25"/>
      <c r="D831" s="25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43"/>
      <c r="CY831" s="43"/>
      <c r="CZ831" s="43"/>
      <c r="DA831" s="43"/>
      <c r="DB831" s="43"/>
      <c r="DW831" s="44"/>
    </row>
    <row r="832" ht="15.75" customHeight="1">
      <c r="B832" s="16"/>
      <c r="C832" s="25"/>
      <c r="D832" s="25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43"/>
      <c r="CY832" s="43"/>
      <c r="CZ832" s="43"/>
      <c r="DA832" s="43"/>
      <c r="DB832" s="43"/>
      <c r="DW832" s="44"/>
    </row>
    <row r="833" ht="15.75" customHeight="1">
      <c r="B833" s="16"/>
      <c r="C833" s="25"/>
      <c r="D833" s="25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43"/>
      <c r="CY833" s="43"/>
      <c r="CZ833" s="43"/>
      <c r="DA833" s="43"/>
      <c r="DB833" s="43"/>
      <c r="DW833" s="44"/>
    </row>
    <row r="834" ht="15.75" customHeight="1">
      <c r="B834" s="16"/>
      <c r="C834" s="25"/>
      <c r="D834" s="25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43"/>
      <c r="CY834" s="43"/>
      <c r="CZ834" s="43"/>
      <c r="DA834" s="43"/>
      <c r="DB834" s="43"/>
      <c r="DW834" s="44"/>
    </row>
    <row r="835" ht="15.75" customHeight="1">
      <c r="B835" s="16"/>
      <c r="C835" s="25"/>
      <c r="D835" s="25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43"/>
      <c r="CY835" s="43"/>
      <c r="CZ835" s="43"/>
      <c r="DA835" s="43"/>
      <c r="DB835" s="43"/>
      <c r="DW835" s="44"/>
    </row>
    <row r="836" ht="15.75" customHeight="1">
      <c r="B836" s="16"/>
      <c r="C836" s="25"/>
      <c r="D836" s="25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43"/>
      <c r="CY836" s="43"/>
      <c r="CZ836" s="43"/>
      <c r="DA836" s="43"/>
      <c r="DB836" s="43"/>
      <c r="DW836" s="44"/>
    </row>
    <row r="837" ht="15.75" customHeight="1">
      <c r="B837" s="16"/>
      <c r="C837" s="25"/>
      <c r="D837" s="25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43"/>
      <c r="CY837" s="43"/>
      <c r="CZ837" s="43"/>
      <c r="DA837" s="43"/>
      <c r="DB837" s="43"/>
      <c r="DW837" s="44"/>
    </row>
    <row r="838" ht="15.75" customHeight="1">
      <c r="B838" s="16"/>
      <c r="C838" s="25"/>
      <c r="D838" s="25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43"/>
      <c r="CY838" s="43"/>
      <c r="CZ838" s="43"/>
      <c r="DA838" s="43"/>
      <c r="DB838" s="43"/>
      <c r="DW838" s="44"/>
    </row>
    <row r="839" ht="15.75" customHeight="1">
      <c r="B839" s="16"/>
      <c r="C839" s="25"/>
      <c r="D839" s="25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43"/>
      <c r="CY839" s="43"/>
      <c r="CZ839" s="43"/>
      <c r="DA839" s="43"/>
      <c r="DB839" s="43"/>
      <c r="DW839" s="44"/>
    </row>
    <row r="840" ht="15.75" customHeight="1">
      <c r="B840" s="16"/>
      <c r="C840" s="25"/>
      <c r="D840" s="25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43"/>
      <c r="CY840" s="43"/>
      <c r="CZ840" s="43"/>
      <c r="DA840" s="43"/>
      <c r="DB840" s="43"/>
      <c r="DW840" s="44"/>
    </row>
    <row r="841" ht="15.75" customHeight="1">
      <c r="B841" s="16"/>
      <c r="C841" s="25"/>
      <c r="D841" s="25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43"/>
      <c r="CY841" s="43"/>
      <c r="CZ841" s="43"/>
      <c r="DA841" s="43"/>
      <c r="DB841" s="43"/>
      <c r="DW841" s="44"/>
    </row>
    <row r="842" ht="15.75" customHeight="1">
      <c r="B842" s="16"/>
      <c r="C842" s="25"/>
      <c r="D842" s="25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43"/>
      <c r="CY842" s="43"/>
      <c r="CZ842" s="43"/>
      <c r="DA842" s="43"/>
      <c r="DB842" s="43"/>
      <c r="DW842" s="44"/>
    </row>
    <row r="843" ht="15.75" customHeight="1">
      <c r="B843" s="16"/>
      <c r="C843" s="25"/>
      <c r="D843" s="25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43"/>
      <c r="CY843" s="43"/>
      <c r="CZ843" s="43"/>
      <c r="DA843" s="43"/>
      <c r="DB843" s="43"/>
      <c r="DW843" s="44"/>
    </row>
    <row r="844" ht="15.75" customHeight="1">
      <c r="B844" s="16"/>
      <c r="C844" s="25"/>
      <c r="D844" s="25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43"/>
      <c r="CY844" s="43"/>
      <c r="CZ844" s="43"/>
      <c r="DA844" s="43"/>
      <c r="DB844" s="43"/>
      <c r="DW844" s="44"/>
    </row>
    <row r="845" ht="15.75" customHeight="1">
      <c r="B845" s="16"/>
      <c r="C845" s="25"/>
      <c r="D845" s="25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43"/>
      <c r="CY845" s="43"/>
      <c r="CZ845" s="43"/>
      <c r="DA845" s="43"/>
      <c r="DB845" s="43"/>
      <c r="DW845" s="44"/>
    </row>
    <row r="846" ht="15.75" customHeight="1">
      <c r="B846" s="16"/>
      <c r="C846" s="25"/>
      <c r="D846" s="25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43"/>
      <c r="CY846" s="43"/>
      <c r="CZ846" s="43"/>
      <c r="DA846" s="43"/>
      <c r="DB846" s="43"/>
      <c r="DW846" s="44"/>
    </row>
    <row r="847" ht="15.75" customHeight="1">
      <c r="B847" s="16"/>
      <c r="C847" s="25"/>
      <c r="D847" s="25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43"/>
      <c r="CY847" s="43"/>
      <c r="CZ847" s="43"/>
      <c r="DA847" s="43"/>
      <c r="DB847" s="43"/>
      <c r="DW847" s="44"/>
    </row>
    <row r="848" ht="15.75" customHeight="1">
      <c r="B848" s="16"/>
      <c r="C848" s="25"/>
      <c r="D848" s="25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43"/>
      <c r="CY848" s="43"/>
      <c r="CZ848" s="43"/>
      <c r="DA848" s="43"/>
      <c r="DB848" s="43"/>
      <c r="DW848" s="44"/>
    </row>
    <row r="849" ht="15.75" customHeight="1">
      <c r="B849" s="16"/>
      <c r="C849" s="25"/>
      <c r="D849" s="25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43"/>
      <c r="CY849" s="43"/>
      <c r="CZ849" s="43"/>
      <c r="DA849" s="43"/>
      <c r="DB849" s="43"/>
      <c r="DW849" s="44"/>
    </row>
    <row r="850" ht="15.75" customHeight="1">
      <c r="B850" s="16"/>
      <c r="C850" s="25"/>
      <c r="D850" s="25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43"/>
      <c r="CY850" s="43"/>
      <c r="CZ850" s="43"/>
      <c r="DA850" s="43"/>
      <c r="DB850" s="43"/>
      <c r="DW850" s="44"/>
    </row>
    <row r="851" ht="15.75" customHeight="1">
      <c r="B851" s="16"/>
      <c r="C851" s="25"/>
      <c r="D851" s="25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43"/>
      <c r="CY851" s="43"/>
      <c r="CZ851" s="43"/>
      <c r="DA851" s="43"/>
      <c r="DB851" s="43"/>
      <c r="DW851" s="44"/>
    </row>
    <row r="852" ht="15.75" customHeight="1">
      <c r="B852" s="16"/>
      <c r="C852" s="25"/>
      <c r="D852" s="25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43"/>
      <c r="CY852" s="43"/>
      <c r="CZ852" s="43"/>
      <c r="DA852" s="43"/>
      <c r="DB852" s="43"/>
      <c r="DW852" s="44"/>
    </row>
    <row r="853" ht="15.75" customHeight="1">
      <c r="B853" s="16"/>
      <c r="C853" s="25"/>
      <c r="D853" s="25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43"/>
      <c r="CY853" s="43"/>
      <c r="CZ853" s="43"/>
      <c r="DA853" s="43"/>
      <c r="DB853" s="43"/>
      <c r="DW853" s="44"/>
    </row>
    <row r="854" ht="15.75" customHeight="1">
      <c r="B854" s="16"/>
      <c r="C854" s="25"/>
      <c r="D854" s="25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43"/>
      <c r="CY854" s="43"/>
      <c r="CZ854" s="43"/>
      <c r="DA854" s="43"/>
      <c r="DB854" s="43"/>
      <c r="DW854" s="44"/>
    </row>
    <row r="855" ht="15.75" customHeight="1">
      <c r="B855" s="16"/>
      <c r="C855" s="25"/>
      <c r="D855" s="25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43"/>
      <c r="CY855" s="43"/>
      <c r="CZ855" s="43"/>
      <c r="DA855" s="43"/>
      <c r="DB855" s="43"/>
      <c r="DW855" s="44"/>
    </row>
    <row r="856" ht="15.75" customHeight="1">
      <c r="B856" s="16"/>
      <c r="C856" s="25"/>
      <c r="D856" s="25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43"/>
      <c r="CY856" s="43"/>
      <c r="CZ856" s="43"/>
      <c r="DA856" s="43"/>
      <c r="DB856" s="43"/>
      <c r="DW856" s="44"/>
    </row>
    <row r="857" ht="15.75" customHeight="1">
      <c r="B857" s="16"/>
      <c r="C857" s="25"/>
      <c r="D857" s="25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43"/>
      <c r="CY857" s="43"/>
      <c r="CZ857" s="43"/>
      <c r="DA857" s="43"/>
      <c r="DB857" s="43"/>
      <c r="DW857" s="44"/>
    </row>
    <row r="858" ht="15.75" customHeight="1">
      <c r="B858" s="16"/>
      <c r="C858" s="25"/>
      <c r="D858" s="25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43"/>
      <c r="CY858" s="43"/>
      <c r="CZ858" s="43"/>
      <c r="DA858" s="43"/>
      <c r="DB858" s="43"/>
      <c r="DW858" s="44"/>
    </row>
    <row r="859" ht="15.75" customHeight="1">
      <c r="B859" s="16"/>
      <c r="C859" s="25"/>
      <c r="D859" s="25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43"/>
      <c r="CY859" s="43"/>
      <c r="CZ859" s="43"/>
      <c r="DA859" s="43"/>
      <c r="DB859" s="43"/>
      <c r="DW859" s="44"/>
    </row>
    <row r="860" ht="15.75" customHeight="1">
      <c r="B860" s="16"/>
      <c r="C860" s="25"/>
      <c r="D860" s="25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43"/>
      <c r="CY860" s="43"/>
      <c r="CZ860" s="43"/>
      <c r="DA860" s="43"/>
      <c r="DB860" s="43"/>
      <c r="DW860" s="44"/>
    </row>
    <row r="861" ht="15.75" customHeight="1">
      <c r="B861" s="16"/>
      <c r="C861" s="25"/>
      <c r="D861" s="25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43"/>
      <c r="CY861" s="43"/>
      <c r="CZ861" s="43"/>
      <c r="DA861" s="43"/>
      <c r="DB861" s="43"/>
      <c r="DW861" s="44"/>
    </row>
    <row r="862" ht="15.75" customHeight="1">
      <c r="B862" s="16"/>
      <c r="C862" s="25"/>
      <c r="D862" s="25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43"/>
      <c r="CY862" s="43"/>
      <c r="CZ862" s="43"/>
      <c r="DA862" s="43"/>
      <c r="DB862" s="43"/>
      <c r="DW862" s="44"/>
    </row>
    <row r="863" ht="15.75" customHeight="1">
      <c r="B863" s="16"/>
      <c r="C863" s="25"/>
      <c r="D863" s="25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43"/>
      <c r="CY863" s="43"/>
      <c r="CZ863" s="43"/>
      <c r="DA863" s="43"/>
      <c r="DB863" s="43"/>
      <c r="DW863" s="44"/>
    </row>
    <row r="864" ht="15.75" customHeight="1">
      <c r="B864" s="16"/>
      <c r="C864" s="25"/>
      <c r="D864" s="25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43"/>
      <c r="CY864" s="43"/>
      <c r="CZ864" s="43"/>
      <c r="DA864" s="43"/>
      <c r="DB864" s="43"/>
      <c r="DW864" s="44"/>
    </row>
    <row r="865" ht="15.75" customHeight="1">
      <c r="B865" s="16"/>
      <c r="C865" s="25"/>
      <c r="D865" s="25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43"/>
      <c r="CY865" s="43"/>
      <c r="CZ865" s="43"/>
      <c r="DA865" s="43"/>
      <c r="DB865" s="43"/>
      <c r="DW865" s="44"/>
    </row>
    <row r="866" ht="15.75" customHeight="1">
      <c r="B866" s="16"/>
      <c r="C866" s="25"/>
      <c r="D866" s="25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43"/>
      <c r="CY866" s="43"/>
      <c r="CZ866" s="43"/>
      <c r="DA866" s="43"/>
      <c r="DB866" s="43"/>
      <c r="DW866" s="44"/>
    </row>
    <row r="867" ht="15.75" customHeight="1">
      <c r="B867" s="16"/>
      <c r="C867" s="25"/>
      <c r="D867" s="25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43"/>
      <c r="CY867" s="43"/>
      <c r="CZ867" s="43"/>
      <c r="DA867" s="43"/>
      <c r="DB867" s="43"/>
      <c r="DW867" s="44"/>
    </row>
    <row r="868" ht="15.75" customHeight="1">
      <c r="B868" s="16"/>
      <c r="C868" s="25"/>
      <c r="D868" s="25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43"/>
      <c r="CY868" s="43"/>
      <c r="CZ868" s="43"/>
      <c r="DA868" s="43"/>
      <c r="DB868" s="43"/>
      <c r="DW868" s="44"/>
    </row>
    <row r="869" ht="15.75" customHeight="1">
      <c r="B869" s="16"/>
      <c r="C869" s="25"/>
      <c r="D869" s="25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43"/>
      <c r="CY869" s="43"/>
      <c r="CZ869" s="43"/>
      <c r="DA869" s="43"/>
      <c r="DB869" s="43"/>
      <c r="DW869" s="44"/>
    </row>
    <row r="870" ht="15.75" customHeight="1">
      <c r="B870" s="16"/>
      <c r="C870" s="25"/>
      <c r="D870" s="25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43"/>
      <c r="CY870" s="43"/>
      <c r="CZ870" s="43"/>
      <c r="DA870" s="43"/>
      <c r="DB870" s="43"/>
      <c r="DW870" s="44"/>
    </row>
    <row r="871" ht="15.75" customHeight="1">
      <c r="B871" s="16"/>
      <c r="C871" s="25"/>
      <c r="D871" s="25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43"/>
      <c r="CY871" s="43"/>
      <c r="CZ871" s="43"/>
      <c r="DA871" s="43"/>
      <c r="DB871" s="43"/>
      <c r="DW871" s="44"/>
    </row>
    <row r="872" ht="15.75" customHeight="1">
      <c r="B872" s="16"/>
      <c r="C872" s="25"/>
      <c r="D872" s="25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43"/>
      <c r="CY872" s="43"/>
      <c r="CZ872" s="43"/>
      <c r="DA872" s="43"/>
      <c r="DB872" s="43"/>
      <c r="DW872" s="44"/>
    </row>
    <row r="873" ht="15.75" customHeight="1">
      <c r="B873" s="16"/>
      <c r="C873" s="25"/>
      <c r="D873" s="25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43"/>
      <c r="CY873" s="43"/>
      <c r="CZ873" s="43"/>
      <c r="DA873" s="43"/>
      <c r="DB873" s="43"/>
      <c r="DW873" s="44"/>
    </row>
    <row r="874" ht="15.75" customHeight="1">
      <c r="B874" s="16"/>
      <c r="C874" s="25"/>
      <c r="D874" s="25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43"/>
      <c r="CY874" s="43"/>
      <c r="CZ874" s="43"/>
      <c r="DA874" s="43"/>
      <c r="DB874" s="43"/>
      <c r="DW874" s="44"/>
    </row>
    <row r="875" ht="15.75" customHeight="1">
      <c r="B875" s="16"/>
      <c r="C875" s="25"/>
      <c r="D875" s="25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43"/>
      <c r="CY875" s="43"/>
      <c r="CZ875" s="43"/>
      <c r="DA875" s="43"/>
      <c r="DB875" s="43"/>
      <c r="DW875" s="44"/>
    </row>
    <row r="876" ht="15.75" customHeight="1">
      <c r="B876" s="16"/>
      <c r="C876" s="25"/>
      <c r="D876" s="25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43"/>
      <c r="CY876" s="43"/>
      <c r="CZ876" s="43"/>
      <c r="DA876" s="43"/>
      <c r="DB876" s="43"/>
      <c r="DW876" s="44"/>
    </row>
    <row r="877" ht="15.75" customHeight="1">
      <c r="B877" s="16"/>
      <c r="C877" s="25"/>
      <c r="D877" s="25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43"/>
      <c r="CY877" s="43"/>
      <c r="CZ877" s="43"/>
      <c r="DA877" s="43"/>
      <c r="DB877" s="43"/>
      <c r="DW877" s="44"/>
    </row>
    <row r="878" ht="15.75" customHeight="1">
      <c r="B878" s="16"/>
      <c r="C878" s="25"/>
      <c r="D878" s="25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43"/>
      <c r="CY878" s="43"/>
      <c r="CZ878" s="43"/>
      <c r="DA878" s="43"/>
      <c r="DB878" s="43"/>
      <c r="DW878" s="44"/>
    </row>
    <row r="879" ht="15.75" customHeight="1">
      <c r="B879" s="16"/>
      <c r="C879" s="25"/>
      <c r="D879" s="25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43"/>
      <c r="CY879" s="43"/>
      <c r="CZ879" s="43"/>
      <c r="DA879" s="43"/>
      <c r="DB879" s="43"/>
      <c r="DW879" s="44"/>
    </row>
    <row r="880" ht="15.75" customHeight="1">
      <c r="B880" s="16"/>
      <c r="C880" s="25"/>
      <c r="D880" s="25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43"/>
      <c r="CY880" s="43"/>
      <c r="CZ880" s="43"/>
      <c r="DA880" s="43"/>
      <c r="DB880" s="43"/>
      <c r="DW880" s="44"/>
    </row>
    <row r="881" ht="15.75" customHeight="1">
      <c r="B881" s="16"/>
      <c r="C881" s="25"/>
      <c r="D881" s="25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43"/>
      <c r="CY881" s="43"/>
      <c r="CZ881" s="43"/>
      <c r="DA881" s="43"/>
      <c r="DB881" s="43"/>
      <c r="DW881" s="44"/>
    </row>
    <row r="882" ht="15.75" customHeight="1">
      <c r="B882" s="16"/>
      <c r="C882" s="25"/>
      <c r="D882" s="25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43"/>
      <c r="CY882" s="43"/>
      <c r="CZ882" s="43"/>
      <c r="DA882" s="43"/>
      <c r="DB882" s="43"/>
      <c r="DW882" s="44"/>
    </row>
    <row r="883" ht="15.75" customHeight="1">
      <c r="B883" s="16"/>
      <c r="C883" s="25"/>
      <c r="D883" s="25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43"/>
      <c r="CY883" s="43"/>
      <c r="CZ883" s="43"/>
      <c r="DA883" s="43"/>
      <c r="DB883" s="43"/>
      <c r="DW883" s="44"/>
    </row>
    <row r="884" ht="15.75" customHeight="1">
      <c r="B884" s="16"/>
      <c r="C884" s="25"/>
      <c r="D884" s="25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43"/>
      <c r="CY884" s="43"/>
      <c r="CZ884" s="43"/>
      <c r="DA884" s="43"/>
      <c r="DB884" s="43"/>
      <c r="DW884" s="44"/>
    </row>
    <row r="885" ht="15.75" customHeight="1">
      <c r="B885" s="16"/>
      <c r="C885" s="25"/>
      <c r="D885" s="25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43"/>
      <c r="CY885" s="43"/>
      <c r="CZ885" s="43"/>
      <c r="DA885" s="43"/>
      <c r="DB885" s="43"/>
      <c r="DW885" s="44"/>
    </row>
    <row r="886" ht="15.75" customHeight="1">
      <c r="B886" s="16"/>
      <c r="C886" s="25"/>
      <c r="D886" s="25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43"/>
      <c r="CY886" s="43"/>
      <c r="CZ886" s="43"/>
      <c r="DA886" s="43"/>
      <c r="DB886" s="43"/>
      <c r="DW886" s="44"/>
    </row>
    <row r="887" ht="15.75" customHeight="1">
      <c r="B887" s="16"/>
      <c r="C887" s="25"/>
      <c r="D887" s="25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43"/>
      <c r="CY887" s="43"/>
      <c r="CZ887" s="43"/>
      <c r="DA887" s="43"/>
      <c r="DB887" s="43"/>
      <c r="DW887" s="44"/>
    </row>
    <row r="888" ht="15.75" customHeight="1">
      <c r="B888" s="16"/>
      <c r="C888" s="25"/>
      <c r="D888" s="25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43"/>
      <c r="CY888" s="43"/>
      <c r="CZ888" s="43"/>
      <c r="DA888" s="43"/>
      <c r="DB888" s="43"/>
      <c r="DW888" s="44"/>
    </row>
    <row r="889" ht="15.75" customHeight="1">
      <c r="B889" s="16"/>
      <c r="C889" s="25"/>
      <c r="D889" s="25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43"/>
      <c r="CY889" s="43"/>
      <c r="CZ889" s="43"/>
      <c r="DA889" s="43"/>
      <c r="DB889" s="43"/>
      <c r="DW889" s="44"/>
    </row>
    <row r="890" ht="15.75" customHeight="1">
      <c r="B890" s="16"/>
      <c r="C890" s="25"/>
      <c r="D890" s="25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43"/>
      <c r="CY890" s="43"/>
      <c r="CZ890" s="43"/>
      <c r="DA890" s="43"/>
      <c r="DB890" s="43"/>
      <c r="DW890" s="44"/>
    </row>
    <row r="891" ht="15.75" customHeight="1">
      <c r="B891" s="16"/>
      <c r="C891" s="25"/>
      <c r="D891" s="25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43"/>
      <c r="CY891" s="43"/>
      <c r="CZ891" s="43"/>
      <c r="DA891" s="43"/>
      <c r="DB891" s="43"/>
      <c r="DW891" s="44"/>
    </row>
    <row r="892" ht="15.75" customHeight="1">
      <c r="B892" s="16"/>
      <c r="C892" s="25"/>
      <c r="D892" s="25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43"/>
      <c r="CY892" s="43"/>
      <c r="CZ892" s="43"/>
      <c r="DA892" s="43"/>
      <c r="DB892" s="43"/>
      <c r="DW892" s="44"/>
    </row>
    <row r="893" ht="15.75" customHeight="1">
      <c r="B893" s="16"/>
      <c r="C893" s="25"/>
      <c r="D893" s="25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43"/>
      <c r="CY893" s="43"/>
      <c r="CZ893" s="43"/>
      <c r="DA893" s="43"/>
      <c r="DB893" s="43"/>
      <c r="DW893" s="44"/>
    </row>
    <row r="894" ht="15.75" customHeight="1">
      <c r="B894" s="16"/>
      <c r="C894" s="25"/>
      <c r="D894" s="25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43"/>
      <c r="CY894" s="43"/>
      <c r="CZ894" s="43"/>
      <c r="DA894" s="43"/>
      <c r="DB894" s="43"/>
      <c r="DW894" s="44"/>
    </row>
    <row r="895" ht="15.75" customHeight="1">
      <c r="B895" s="16"/>
      <c r="C895" s="25"/>
      <c r="D895" s="25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43"/>
      <c r="CY895" s="43"/>
      <c r="CZ895" s="43"/>
      <c r="DA895" s="43"/>
      <c r="DB895" s="43"/>
      <c r="DW895" s="44"/>
    </row>
    <row r="896" ht="15.75" customHeight="1">
      <c r="B896" s="16"/>
      <c r="C896" s="25"/>
      <c r="D896" s="25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43"/>
      <c r="CY896" s="43"/>
      <c r="CZ896" s="43"/>
      <c r="DA896" s="43"/>
      <c r="DB896" s="43"/>
      <c r="DW896" s="44"/>
    </row>
    <row r="897" ht="15.75" customHeight="1">
      <c r="B897" s="16"/>
      <c r="C897" s="25"/>
      <c r="D897" s="25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43"/>
      <c r="CY897" s="43"/>
      <c r="CZ897" s="43"/>
      <c r="DA897" s="43"/>
      <c r="DB897" s="43"/>
      <c r="DW897" s="44"/>
    </row>
    <row r="898" ht="15.75" customHeight="1">
      <c r="B898" s="16"/>
      <c r="C898" s="25"/>
      <c r="D898" s="25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43"/>
      <c r="CY898" s="43"/>
      <c r="CZ898" s="43"/>
      <c r="DA898" s="43"/>
      <c r="DB898" s="43"/>
      <c r="DW898" s="44"/>
    </row>
    <row r="899" ht="15.75" customHeight="1">
      <c r="B899" s="16"/>
      <c r="C899" s="25"/>
      <c r="D899" s="25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43"/>
      <c r="CY899" s="43"/>
      <c r="CZ899" s="43"/>
      <c r="DA899" s="43"/>
      <c r="DB899" s="43"/>
      <c r="DW899" s="44"/>
    </row>
    <row r="900" ht="15.75" customHeight="1">
      <c r="B900" s="16"/>
      <c r="C900" s="25"/>
      <c r="D900" s="25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43"/>
      <c r="CY900" s="43"/>
      <c r="CZ900" s="43"/>
      <c r="DA900" s="43"/>
      <c r="DB900" s="43"/>
      <c r="DW900" s="44"/>
    </row>
    <row r="901" ht="15.75" customHeight="1">
      <c r="B901" s="16"/>
      <c r="C901" s="25"/>
      <c r="D901" s="25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43"/>
      <c r="CY901" s="43"/>
      <c r="CZ901" s="43"/>
      <c r="DA901" s="43"/>
      <c r="DB901" s="43"/>
      <c r="DW901" s="44"/>
    </row>
    <row r="902" ht="15.75" customHeight="1">
      <c r="B902" s="16"/>
      <c r="C902" s="25"/>
      <c r="D902" s="25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43"/>
      <c r="CY902" s="43"/>
      <c r="CZ902" s="43"/>
      <c r="DA902" s="43"/>
      <c r="DB902" s="43"/>
      <c r="DW902" s="44"/>
    </row>
    <row r="903" ht="15.75" customHeight="1">
      <c r="B903" s="16"/>
      <c r="C903" s="25"/>
      <c r="D903" s="25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43"/>
      <c r="CY903" s="43"/>
      <c r="CZ903" s="43"/>
      <c r="DA903" s="43"/>
      <c r="DB903" s="43"/>
      <c r="DW903" s="44"/>
    </row>
    <row r="904" ht="15.75" customHeight="1">
      <c r="B904" s="16"/>
      <c r="C904" s="25"/>
      <c r="D904" s="25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43"/>
      <c r="CY904" s="43"/>
      <c r="CZ904" s="43"/>
      <c r="DA904" s="43"/>
      <c r="DB904" s="43"/>
      <c r="DW904" s="44"/>
    </row>
    <row r="905" ht="15.75" customHeight="1">
      <c r="B905" s="16"/>
      <c r="C905" s="25"/>
      <c r="D905" s="25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43"/>
      <c r="CY905" s="43"/>
      <c r="CZ905" s="43"/>
      <c r="DA905" s="43"/>
      <c r="DB905" s="43"/>
      <c r="DW905" s="44"/>
    </row>
    <row r="906" ht="15.75" customHeight="1">
      <c r="B906" s="16"/>
      <c r="C906" s="25"/>
      <c r="D906" s="25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43"/>
      <c r="CY906" s="43"/>
      <c r="CZ906" s="43"/>
      <c r="DA906" s="43"/>
      <c r="DB906" s="43"/>
      <c r="DW906" s="44"/>
    </row>
    <row r="907" ht="15.75" customHeight="1">
      <c r="B907" s="16"/>
      <c r="C907" s="25"/>
      <c r="D907" s="25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43"/>
      <c r="CY907" s="43"/>
      <c r="CZ907" s="43"/>
      <c r="DA907" s="43"/>
      <c r="DB907" s="43"/>
      <c r="DW907" s="44"/>
    </row>
    <row r="908" ht="15.75" customHeight="1">
      <c r="B908" s="16"/>
      <c r="C908" s="25"/>
      <c r="D908" s="25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43"/>
      <c r="CY908" s="43"/>
      <c r="CZ908" s="43"/>
      <c r="DA908" s="43"/>
      <c r="DB908" s="43"/>
      <c r="DW908" s="44"/>
    </row>
    <row r="909" ht="15.75" customHeight="1">
      <c r="B909" s="16"/>
      <c r="C909" s="25"/>
      <c r="D909" s="25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43"/>
      <c r="CY909" s="43"/>
      <c r="CZ909" s="43"/>
      <c r="DA909" s="43"/>
      <c r="DB909" s="43"/>
      <c r="DW909" s="44"/>
    </row>
    <row r="910" ht="15.75" customHeight="1">
      <c r="B910" s="16"/>
      <c r="C910" s="25"/>
      <c r="D910" s="25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43"/>
      <c r="CY910" s="43"/>
      <c r="CZ910" s="43"/>
      <c r="DA910" s="43"/>
      <c r="DB910" s="43"/>
      <c r="DW910" s="44"/>
    </row>
    <row r="911" ht="15.75" customHeight="1">
      <c r="B911" s="16"/>
      <c r="C911" s="25"/>
      <c r="D911" s="25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43"/>
      <c r="CY911" s="43"/>
      <c r="CZ911" s="43"/>
      <c r="DA911" s="43"/>
      <c r="DB911" s="43"/>
      <c r="DW911" s="44"/>
    </row>
    <row r="912" ht="15.75" customHeight="1">
      <c r="B912" s="16"/>
      <c r="C912" s="25"/>
      <c r="D912" s="25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43"/>
      <c r="CY912" s="43"/>
      <c r="CZ912" s="43"/>
      <c r="DA912" s="43"/>
      <c r="DB912" s="43"/>
      <c r="DW912" s="44"/>
    </row>
    <row r="913" ht="15.75" customHeight="1">
      <c r="B913" s="16"/>
      <c r="C913" s="25"/>
      <c r="D913" s="25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43"/>
      <c r="CY913" s="43"/>
      <c r="CZ913" s="43"/>
      <c r="DA913" s="43"/>
      <c r="DB913" s="43"/>
      <c r="DW913" s="44"/>
    </row>
    <row r="914" ht="15.75" customHeight="1">
      <c r="B914" s="16"/>
      <c r="C914" s="25"/>
      <c r="D914" s="25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43"/>
      <c r="CY914" s="43"/>
      <c r="CZ914" s="43"/>
      <c r="DA914" s="43"/>
      <c r="DB914" s="43"/>
      <c r="DW914" s="44"/>
    </row>
    <row r="915" ht="15.75" customHeight="1">
      <c r="B915" s="16"/>
      <c r="C915" s="25"/>
      <c r="D915" s="25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43"/>
      <c r="CY915" s="43"/>
      <c r="CZ915" s="43"/>
      <c r="DA915" s="43"/>
      <c r="DB915" s="43"/>
      <c r="DW915" s="44"/>
    </row>
    <row r="916" ht="15.75" customHeight="1">
      <c r="B916" s="16"/>
      <c r="C916" s="25"/>
      <c r="D916" s="25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43"/>
      <c r="CY916" s="43"/>
      <c r="CZ916" s="43"/>
      <c r="DA916" s="43"/>
      <c r="DB916" s="43"/>
      <c r="DW916" s="44"/>
    </row>
    <row r="917" ht="15.75" customHeight="1">
      <c r="B917" s="16"/>
      <c r="C917" s="25"/>
      <c r="D917" s="25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43"/>
      <c r="CY917" s="43"/>
      <c r="CZ917" s="43"/>
      <c r="DA917" s="43"/>
      <c r="DB917" s="43"/>
      <c r="DW917" s="44"/>
    </row>
    <row r="918" ht="15.75" customHeight="1">
      <c r="B918" s="16"/>
      <c r="C918" s="25"/>
      <c r="D918" s="25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43"/>
      <c r="CY918" s="43"/>
      <c r="CZ918" s="43"/>
      <c r="DA918" s="43"/>
      <c r="DB918" s="43"/>
      <c r="DW918" s="44"/>
    </row>
    <row r="919" ht="15.75" customHeight="1">
      <c r="B919" s="16"/>
      <c r="C919" s="25"/>
      <c r="D919" s="25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43"/>
      <c r="CY919" s="43"/>
      <c r="CZ919" s="43"/>
      <c r="DA919" s="43"/>
      <c r="DB919" s="43"/>
      <c r="DW919" s="44"/>
    </row>
    <row r="920" ht="15.75" customHeight="1">
      <c r="B920" s="16"/>
      <c r="C920" s="25"/>
      <c r="D920" s="25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43"/>
      <c r="CY920" s="43"/>
      <c r="CZ920" s="43"/>
      <c r="DA920" s="43"/>
      <c r="DB920" s="43"/>
      <c r="DW920" s="44"/>
    </row>
    <row r="921" ht="15.75" customHeight="1">
      <c r="B921" s="16"/>
      <c r="C921" s="25"/>
      <c r="D921" s="25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43"/>
      <c r="CY921" s="43"/>
      <c r="CZ921" s="43"/>
      <c r="DA921" s="43"/>
      <c r="DB921" s="43"/>
      <c r="DW921" s="44"/>
    </row>
    <row r="922" ht="15.75" customHeight="1">
      <c r="B922" s="16"/>
      <c r="C922" s="25"/>
      <c r="D922" s="25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43"/>
      <c r="CY922" s="43"/>
      <c r="CZ922" s="43"/>
      <c r="DA922" s="43"/>
      <c r="DB922" s="43"/>
      <c r="DW922" s="44"/>
    </row>
    <row r="923" ht="15.75" customHeight="1">
      <c r="B923" s="16"/>
      <c r="C923" s="25"/>
      <c r="D923" s="25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43"/>
      <c r="CY923" s="43"/>
      <c r="CZ923" s="43"/>
      <c r="DA923" s="43"/>
      <c r="DB923" s="43"/>
      <c r="DW923" s="44"/>
    </row>
    <row r="924" ht="15.75" customHeight="1">
      <c r="B924" s="16"/>
      <c r="C924" s="25"/>
      <c r="D924" s="25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43"/>
      <c r="CY924" s="43"/>
      <c r="CZ924" s="43"/>
      <c r="DA924" s="43"/>
      <c r="DB924" s="43"/>
      <c r="DW924" s="44"/>
    </row>
    <row r="925" ht="15.75" customHeight="1">
      <c r="B925" s="16"/>
      <c r="C925" s="25"/>
      <c r="D925" s="25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43"/>
      <c r="CY925" s="43"/>
      <c r="CZ925" s="43"/>
      <c r="DA925" s="43"/>
      <c r="DB925" s="43"/>
      <c r="DW925" s="44"/>
    </row>
    <row r="926" ht="15.75" customHeight="1">
      <c r="B926" s="16"/>
      <c r="C926" s="25"/>
      <c r="D926" s="25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43"/>
      <c r="CY926" s="43"/>
      <c r="CZ926" s="43"/>
      <c r="DA926" s="43"/>
      <c r="DB926" s="43"/>
      <c r="DW926" s="44"/>
    </row>
    <row r="927" ht="15.75" customHeight="1">
      <c r="B927" s="16"/>
      <c r="C927" s="25"/>
      <c r="D927" s="25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43"/>
      <c r="CY927" s="43"/>
      <c r="CZ927" s="43"/>
      <c r="DA927" s="43"/>
      <c r="DB927" s="43"/>
      <c r="DW927" s="44"/>
    </row>
    <row r="928" ht="15.75" customHeight="1">
      <c r="B928" s="16"/>
      <c r="C928" s="25"/>
      <c r="D928" s="25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43"/>
      <c r="CY928" s="43"/>
      <c r="CZ928" s="43"/>
      <c r="DA928" s="43"/>
      <c r="DB928" s="43"/>
      <c r="DW928" s="44"/>
    </row>
    <row r="929" ht="15.75" customHeight="1">
      <c r="B929" s="16"/>
      <c r="C929" s="25"/>
      <c r="D929" s="25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43"/>
      <c r="CY929" s="43"/>
      <c r="CZ929" s="43"/>
      <c r="DA929" s="43"/>
      <c r="DB929" s="43"/>
      <c r="DW929" s="44"/>
    </row>
    <row r="930" ht="15.75" customHeight="1">
      <c r="B930" s="16"/>
      <c r="C930" s="25"/>
      <c r="D930" s="25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43"/>
      <c r="CY930" s="43"/>
      <c r="CZ930" s="43"/>
      <c r="DA930" s="43"/>
      <c r="DB930" s="43"/>
      <c r="DW930" s="44"/>
    </row>
    <row r="931" ht="15.75" customHeight="1">
      <c r="B931" s="16"/>
      <c r="C931" s="25"/>
      <c r="D931" s="25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43"/>
      <c r="CY931" s="43"/>
      <c r="CZ931" s="43"/>
      <c r="DA931" s="43"/>
      <c r="DB931" s="43"/>
      <c r="DW931" s="44"/>
    </row>
    <row r="932" ht="15.75" customHeight="1">
      <c r="B932" s="16"/>
      <c r="C932" s="25"/>
      <c r="D932" s="25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43"/>
      <c r="CY932" s="43"/>
      <c r="CZ932" s="43"/>
      <c r="DA932" s="43"/>
      <c r="DB932" s="43"/>
      <c r="DW932" s="44"/>
    </row>
    <row r="933" ht="15.75" customHeight="1">
      <c r="B933" s="16"/>
      <c r="C933" s="25"/>
      <c r="D933" s="25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43"/>
      <c r="CY933" s="43"/>
      <c r="CZ933" s="43"/>
      <c r="DA933" s="43"/>
      <c r="DB933" s="43"/>
      <c r="DW933" s="44"/>
    </row>
    <row r="934" ht="15.75" customHeight="1">
      <c r="B934" s="16"/>
      <c r="C934" s="25"/>
      <c r="D934" s="25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43"/>
      <c r="CY934" s="43"/>
      <c r="CZ934" s="43"/>
      <c r="DA934" s="43"/>
      <c r="DB934" s="43"/>
      <c r="DW934" s="44"/>
    </row>
    <row r="935" ht="15.75" customHeight="1">
      <c r="B935" s="16"/>
      <c r="C935" s="25"/>
      <c r="D935" s="25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43"/>
      <c r="CY935" s="43"/>
      <c r="CZ935" s="43"/>
      <c r="DA935" s="43"/>
      <c r="DB935" s="43"/>
      <c r="DW935" s="44"/>
    </row>
    <row r="936" ht="15.75" customHeight="1">
      <c r="B936" s="16"/>
      <c r="C936" s="25"/>
      <c r="D936" s="25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43"/>
      <c r="CY936" s="43"/>
      <c r="CZ936" s="43"/>
      <c r="DA936" s="43"/>
      <c r="DB936" s="43"/>
      <c r="DW936" s="44"/>
    </row>
    <row r="937" ht="15.75" customHeight="1">
      <c r="B937" s="16"/>
      <c r="C937" s="25"/>
      <c r="D937" s="25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43"/>
      <c r="CY937" s="43"/>
      <c r="CZ937" s="43"/>
      <c r="DA937" s="43"/>
      <c r="DB937" s="43"/>
      <c r="DW937" s="44"/>
    </row>
    <row r="938" ht="15.75" customHeight="1">
      <c r="B938" s="16"/>
      <c r="C938" s="25"/>
      <c r="D938" s="25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43"/>
      <c r="CY938" s="43"/>
      <c r="CZ938" s="43"/>
      <c r="DA938" s="43"/>
      <c r="DB938" s="43"/>
      <c r="DW938" s="44"/>
    </row>
    <row r="939" ht="15.75" customHeight="1">
      <c r="B939" s="16"/>
      <c r="C939" s="25"/>
      <c r="D939" s="25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43"/>
      <c r="CY939" s="43"/>
      <c r="CZ939" s="43"/>
      <c r="DA939" s="43"/>
      <c r="DB939" s="43"/>
      <c r="DW939" s="44"/>
    </row>
    <row r="940" ht="15.75" customHeight="1">
      <c r="B940" s="16"/>
      <c r="C940" s="25"/>
      <c r="D940" s="25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43"/>
      <c r="CY940" s="43"/>
      <c r="CZ940" s="43"/>
      <c r="DA940" s="43"/>
      <c r="DB940" s="43"/>
      <c r="DW940" s="44"/>
    </row>
    <row r="941" ht="15.75" customHeight="1">
      <c r="B941" s="16"/>
      <c r="C941" s="25"/>
      <c r="D941" s="25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43"/>
      <c r="CY941" s="43"/>
      <c r="CZ941" s="43"/>
      <c r="DA941" s="43"/>
      <c r="DB941" s="43"/>
      <c r="DW941" s="44"/>
    </row>
    <row r="942" ht="15.75" customHeight="1">
      <c r="B942" s="16"/>
      <c r="C942" s="25"/>
      <c r="D942" s="25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43"/>
      <c r="CY942" s="43"/>
      <c r="CZ942" s="43"/>
      <c r="DA942" s="43"/>
      <c r="DB942" s="43"/>
      <c r="DW942" s="44"/>
    </row>
    <row r="943" ht="15.75" customHeight="1">
      <c r="B943" s="16"/>
      <c r="C943" s="25"/>
      <c r="D943" s="25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43"/>
      <c r="CY943" s="43"/>
      <c r="CZ943" s="43"/>
      <c r="DA943" s="43"/>
      <c r="DB943" s="43"/>
      <c r="DW943" s="44"/>
    </row>
    <row r="944" ht="15.75" customHeight="1">
      <c r="B944" s="16"/>
      <c r="C944" s="25"/>
      <c r="D944" s="25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43"/>
      <c r="CY944" s="43"/>
      <c r="CZ944" s="43"/>
      <c r="DA944" s="43"/>
      <c r="DB944" s="43"/>
      <c r="DW944" s="44"/>
    </row>
    <row r="945" ht="15.75" customHeight="1">
      <c r="B945" s="16"/>
      <c r="C945" s="25"/>
      <c r="D945" s="25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43"/>
      <c r="CY945" s="43"/>
      <c r="CZ945" s="43"/>
      <c r="DA945" s="43"/>
      <c r="DB945" s="43"/>
      <c r="DW945" s="44"/>
    </row>
    <row r="946" ht="15.75" customHeight="1">
      <c r="B946" s="16"/>
      <c r="C946" s="25"/>
      <c r="D946" s="25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43"/>
      <c r="CY946" s="43"/>
      <c r="CZ946" s="43"/>
      <c r="DA946" s="43"/>
      <c r="DB946" s="43"/>
      <c r="DW946" s="44"/>
    </row>
    <row r="947" ht="15.75" customHeight="1">
      <c r="B947" s="16"/>
      <c r="C947" s="25"/>
      <c r="D947" s="25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43"/>
      <c r="CY947" s="43"/>
      <c r="CZ947" s="43"/>
      <c r="DA947" s="43"/>
      <c r="DB947" s="43"/>
      <c r="DW947" s="44"/>
    </row>
    <row r="948" ht="15.75" customHeight="1">
      <c r="B948" s="16"/>
      <c r="C948" s="25"/>
      <c r="D948" s="25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43"/>
      <c r="CY948" s="43"/>
      <c r="CZ948" s="43"/>
      <c r="DA948" s="43"/>
      <c r="DB948" s="43"/>
      <c r="DW948" s="44"/>
    </row>
    <row r="949" ht="15.75" customHeight="1">
      <c r="B949" s="16"/>
      <c r="C949" s="25"/>
      <c r="D949" s="25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43"/>
      <c r="CY949" s="43"/>
      <c r="CZ949" s="43"/>
      <c r="DA949" s="43"/>
      <c r="DB949" s="43"/>
      <c r="DW949" s="44"/>
    </row>
    <row r="950" ht="15.75" customHeight="1">
      <c r="B950" s="16"/>
      <c r="C950" s="25"/>
      <c r="D950" s="25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43"/>
      <c r="CY950" s="43"/>
      <c r="CZ950" s="43"/>
      <c r="DA950" s="43"/>
      <c r="DB950" s="43"/>
      <c r="DW950" s="44"/>
    </row>
    <row r="951" ht="15.75" customHeight="1">
      <c r="B951" s="16"/>
      <c r="C951" s="25"/>
      <c r="D951" s="25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43"/>
      <c r="CY951" s="43"/>
      <c r="CZ951" s="43"/>
      <c r="DA951" s="43"/>
      <c r="DB951" s="43"/>
      <c r="DW951" s="44"/>
    </row>
    <row r="952" ht="15.75" customHeight="1">
      <c r="B952" s="16"/>
      <c r="C952" s="25"/>
      <c r="D952" s="25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43"/>
      <c r="CY952" s="43"/>
      <c r="CZ952" s="43"/>
      <c r="DA952" s="43"/>
      <c r="DB952" s="43"/>
      <c r="DW952" s="44"/>
    </row>
    <row r="953" ht="15.75" customHeight="1">
      <c r="B953" s="16"/>
      <c r="C953" s="25"/>
      <c r="D953" s="25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43"/>
      <c r="CY953" s="43"/>
      <c r="CZ953" s="43"/>
      <c r="DA953" s="43"/>
      <c r="DB953" s="43"/>
      <c r="DW953" s="44"/>
    </row>
    <row r="954" ht="15.75" customHeight="1">
      <c r="B954" s="16"/>
      <c r="C954" s="25"/>
      <c r="D954" s="25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43"/>
      <c r="CY954" s="43"/>
      <c r="CZ954" s="43"/>
      <c r="DA954" s="43"/>
      <c r="DB954" s="43"/>
      <c r="DW954" s="44"/>
    </row>
    <row r="955" ht="15.75" customHeight="1">
      <c r="B955" s="16"/>
      <c r="C955" s="25"/>
      <c r="D955" s="25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43"/>
      <c r="CY955" s="43"/>
      <c r="CZ955" s="43"/>
      <c r="DA955" s="43"/>
      <c r="DB955" s="43"/>
      <c r="DW955" s="44"/>
    </row>
    <row r="956" ht="15.75" customHeight="1">
      <c r="B956" s="16"/>
      <c r="C956" s="25"/>
      <c r="D956" s="25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43"/>
      <c r="CY956" s="43"/>
      <c r="CZ956" s="43"/>
      <c r="DA956" s="43"/>
      <c r="DB956" s="43"/>
      <c r="DW956" s="44"/>
    </row>
    <row r="957" ht="15.75" customHeight="1">
      <c r="B957" s="16"/>
      <c r="C957" s="25"/>
      <c r="D957" s="25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43"/>
      <c r="CY957" s="43"/>
      <c r="CZ957" s="43"/>
      <c r="DA957" s="43"/>
      <c r="DB957" s="43"/>
      <c r="DW957" s="44"/>
    </row>
    <row r="958" ht="15.75" customHeight="1">
      <c r="B958" s="16"/>
      <c r="C958" s="25"/>
      <c r="D958" s="25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43"/>
      <c r="CY958" s="43"/>
      <c r="CZ958" s="43"/>
      <c r="DA958" s="43"/>
      <c r="DB958" s="43"/>
      <c r="DW958" s="44"/>
    </row>
    <row r="959" ht="15.75" customHeight="1">
      <c r="B959" s="16"/>
      <c r="C959" s="25"/>
      <c r="D959" s="25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43"/>
      <c r="CY959" s="43"/>
      <c r="CZ959" s="43"/>
      <c r="DA959" s="43"/>
      <c r="DB959" s="43"/>
      <c r="DW959" s="44"/>
    </row>
    <row r="960" ht="15.75" customHeight="1">
      <c r="B960" s="16"/>
      <c r="C960" s="25"/>
      <c r="D960" s="25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43"/>
      <c r="CY960" s="43"/>
      <c r="CZ960" s="43"/>
      <c r="DA960" s="43"/>
      <c r="DB960" s="43"/>
      <c r="DW960" s="44"/>
    </row>
    <row r="961" ht="15.75" customHeight="1">
      <c r="B961" s="16"/>
      <c r="C961" s="25"/>
      <c r="D961" s="25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43"/>
      <c r="CY961" s="43"/>
      <c r="CZ961" s="43"/>
      <c r="DA961" s="43"/>
      <c r="DB961" s="43"/>
      <c r="DW961" s="44"/>
    </row>
    <row r="962" ht="15.75" customHeight="1">
      <c r="B962" s="16"/>
      <c r="C962" s="25"/>
      <c r="D962" s="25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43"/>
      <c r="CY962" s="43"/>
      <c r="CZ962" s="43"/>
      <c r="DA962" s="43"/>
      <c r="DB962" s="43"/>
      <c r="DW962" s="44"/>
    </row>
    <row r="963" ht="15.75" customHeight="1">
      <c r="B963" s="16"/>
      <c r="C963" s="25"/>
      <c r="D963" s="25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43"/>
      <c r="CY963" s="43"/>
      <c r="CZ963" s="43"/>
      <c r="DA963" s="43"/>
      <c r="DB963" s="43"/>
      <c r="DW963" s="44"/>
    </row>
    <row r="964" ht="15.75" customHeight="1">
      <c r="B964" s="16"/>
      <c r="C964" s="25"/>
      <c r="D964" s="25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43"/>
      <c r="CY964" s="43"/>
      <c r="CZ964" s="43"/>
      <c r="DA964" s="43"/>
      <c r="DB964" s="43"/>
      <c r="DW964" s="44"/>
    </row>
    <row r="965" ht="15.75" customHeight="1">
      <c r="B965" s="16"/>
      <c r="C965" s="25"/>
      <c r="D965" s="25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43"/>
      <c r="CY965" s="43"/>
      <c r="CZ965" s="43"/>
      <c r="DA965" s="43"/>
      <c r="DB965" s="43"/>
      <c r="DW965" s="44"/>
    </row>
    <row r="966" ht="15.75" customHeight="1">
      <c r="B966" s="16"/>
      <c r="C966" s="25"/>
      <c r="D966" s="25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43"/>
      <c r="CY966" s="43"/>
      <c r="CZ966" s="43"/>
      <c r="DA966" s="43"/>
      <c r="DB966" s="43"/>
      <c r="DW966" s="44"/>
    </row>
    <row r="967" ht="15.75" customHeight="1">
      <c r="B967" s="16"/>
      <c r="C967" s="25"/>
      <c r="D967" s="25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43"/>
      <c r="CY967" s="43"/>
      <c r="CZ967" s="43"/>
      <c r="DA967" s="43"/>
      <c r="DB967" s="43"/>
      <c r="DW967" s="44"/>
    </row>
    <row r="968" ht="15.75" customHeight="1">
      <c r="B968" s="16"/>
      <c r="C968" s="25"/>
      <c r="D968" s="25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43"/>
      <c r="CY968" s="43"/>
      <c r="CZ968" s="43"/>
      <c r="DA968" s="43"/>
      <c r="DB968" s="43"/>
      <c r="DW968" s="44"/>
    </row>
    <row r="969" ht="15.75" customHeight="1">
      <c r="B969" s="16"/>
      <c r="C969" s="25"/>
      <c r="D969" s="25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43"/>
      <c r="CY969" s="43"/>
      <c r="CZ969" s="43"/>
      <c r="DA969" s="43"/>
      <c r="DB969" s="43"/>
      <c r="DW969" s="44"/>
    </row>
    <row r="970" ht="15.75" customHeight="1">
      <c r="B970" s="16"/>
      <c r="C970" s="25"/>
      <c r="D970" s="25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43"/>
      <c r="CY970" s="43"/>
      <c r="CZ970" s="43"/>
      <c r="DA970" s="43"/>
      <c r="DB970" s="43"/>
      <c r="DW970" s="44"/>
    </row>
    <row r="971" ht="15.75" customHeight="1">
      <c r="B971" s="16"/>
      <c r="C971" s="25"/>
      <c r="D971" s="25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43"/>
      <c r="CY971" s="43"/>
      <c r="CZ971" s="43"/>
      <c r="DA971" s="43"/>
      <c r="DB971" s="43"/>
      <c r="DW971" s="44"/>
    </row>
    <row r="972" ht="15.75" customHeight="1">
      <c r="B972" s="16"/>
      <c r="C972" s="25"/>
      <c r="D972" s="25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3"/>
      <c r="CY972" s="43"/>
      <c r="CZ972" s="43"/>
      <c r="DA972" s="43"/>
      <c r="DB972" s="43"/>
      <c r="DW972" s="44"/>
    </row>
    <row r="973" ht="15.75" customHeight="1">
      <c r="B973" s="16"/>
      <c r="C973" s="25"/>
      <c r="D973" s="25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3"/>
      <c r="CY973" s="43"/>
      <c r="CZ973" s="43"/>
      <c r="DA973" s="43"/>
      <c r="DB973" s="43"/>
      <c r="DW973" s="44"/>
    </row>
    <row r="974" ht="15.75" customHeight="1">
      <c r="B974" s="16"/>
      <c r="C974" s="25"/>
      <c r="D974" s="25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3"/>
      <c r="CY974" s="43"/>
      <c r="CZ974" s="43"/>
      <c r="DA974" s="43"/>
      <c r="DB974" s="43"/>
      <c r="DW974" s="44"/>
    </row>
    <row r="975" ht="15.75" customHeight="1">
      <c r="B975" s="16"/>
      <c r="C975" s="25"/>
      <c r="D975" s="25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3"/>
      <c r="CY975" s="43"/>
      <c r="CZ975" s="43"/>
      <c r="DA975" s="43"/>
      <c r="DB975" s="43"/>
      <c r="DW975" s="44"/>
    </row>
    <row r="976" ht="15.75" customHeight="1">
      <c r="B976" s="16"/>
      <c r="C976" s="25"/>
      <c r="D976" s="25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3"/>
      <c r="CY976" s="43"/>
      <c r="CZ976" s="43"/>
      <c r="DA976" s="43"/>
      <c r="DB976" s="43"/>
      <c r="DW976" s="44"/>
    </row>
    <row r="977" ht="15.75" customHeight="1">
      <c r="B977" s="16"/>
      <c r="C977" s="25"/>
      <c r="D977" s="25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3"/>
      <c r="CY977" s="43"/>
      <c r="CZ977" s="43"/>
      <c r="DA977" s="43"/>
      <c r="DB977" s="43"/>
      <c r="DW977" s="44"/>
    </row>
    <row r="978" ht="15.75" customHeight="1">
      <c r="B978" s="16"/>
      <c r="C978" s="25"/>
      <c r="D978" s="25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3"/>
      <c r="CY978" s="43"/>
      <c r="CZ978" s="43"/>
      <c r="DA978" s="43"/>
      <c r="DB978" s="43"/>
      <c r="DW978" s="44"/>
    </row>
    <row r="979" ht="15.75" customHeight="1">
      <c r="B979" s="16"/>
      <c r="C979" s="25"/>
      <c r="D979" s="25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3"/>
      <c r="CY979" s="43"/>
      <c r="CZ979" s="43"/>
      <c r="DA979" s="43"/>
      <c r="DB979" s="43"/>
      <c r="DW979" s="44"/>
    </row>
    <row r="980" ht="15.75" customHeight="1">
      <c r="B980" s="16"/>
      <c r="C980" s="25"/>
      <c r="D980" s="25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3"/>
      <c r="CY980" s="43"/>
      <c r="CZ980" s="43"/>
      <c r="DA980" s="43"/>
      <c r="DB980" s="43"/>
      <c r="DW980" s="44"/>
    </row>
    <row r="981" ht="15.75" customHeight="1">
      <c r="B981" s="16"/>
      <c r="C981" s="25"/>
      <c r="D981" s="25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3"/>
      <c r="CY981" s="43"/>
      <c r="CZ981" s="43"/>
      <c r="DA981" s="43"/>
      <c r="DB981" s="43"/>
      <c r="DW981" s="44"/>
    </row>
    <row r="982" ht="15.75" customHeight="1">
      <c r="B982" s="16"/>
      <c r="C982" s="25"/>
      <c r="D982" s="25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3"/>
      <c r="CY982" s="43"/>
      <c r="CZ982" s="43"/>
      <c r="DA982" s="43"/>
      <c r="DB982" s="43"/>
      <c r="DW982" s="44"/>
    </row>
    <row r="983" ht="15.75" customHeight="1">
      <c r="B983" s="16"/>
      <c r="C983" s="25"/>
      <c r="D983" s="25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3"/>
      <c r="CY983" s="43"/>
      <c r="CZ983" s="43"/>
      <c r="DA983" s="43"/>
      <c r="DB983" s="43"/>
      <c r="DW983" s="44"/>
    </row>
    <row r="984" ht="15.75" customHeight="1">
      <c r="B984" s="16"/>
      <c r="C984" s="25"/>
      <c r="D984" s="25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3"/>
      <c r="CY984" s="43"/>
      <c r="CZ984" s="43"/>
      <c r="DA984" s="43"/>
      <c r="DB984" s="43"/>
      <c r="DW984" s="44"/>
    </row>
    <row r="985" ht="15.75" customHeight="1">
      <c r="B985" s="16"/>
      <c r="C985" s="25"/>
      <c r="D985" s="25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3"/>
      <c r="CY985" s="43"/>
      <c r="CZ985" s="43"/>
      <c r="DA985" s="43"/>
      <c r="DB985" s="43"/>
      <c r="DW985" s="44"/>
    </row>
    <row r="986" ht="15.75" customHeight="1">
      <c r="B986" s="16"/>
      <c r="C986" s="25"/>
      <c r="D986" s="25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43"/>
      <c r="CY986" s="43"/>
      <c r="CZ986" s="43"/>
      <c r="DA986" s="43"/>
      <c r="DB986" s="43"/>
      <c r="DW986" s="44"/>
    </row>
    <row r="987" ht="15.75" customHeight="1">
      <c r="B987" s="16"/>
      <c r="C987" s="25"/>
      <c r="D987" s="25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43"/>
      <c r="CY987" s="43"/>
      <c r="CZ987" s="43"/>
      <c r="DA987" s="43"/>
      <c r="DB987" s="43"/>
      <c r="DW987" s="44"/>
    </row>
    <row r="988" ht="15.75" customHeight="1">
      <c r="B988" s="16"/>
      <c r="C988" s="25"/>
      <c r="D988" s="25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43"/>
      <c r="CY988" s="43"/>
      <c r="CZ988" s="43"/>
      <c r="DA988" s="43"/>
      <c r="DB988" s="43"/>
      <c r="DW988" s="44"/>
    </row>
    <row r="989" ht="15.75" customHeight="1">
      <c r="B989" s="16"/>
      <c r="C989" s="25"/>
      <c r="D989" s="25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43"/>
      <c r="CY989" s="43"/>
      <c r="CZ989" s="43"/>
      <c r="DA989" s="43"/>
      <c r="DB989" s="43"/>
      <c r="DW989" s="44"/>
    </row>
    <row r="990" ht="15.75" customHeight="1">
      <c r="B990" s="16"/>
      <c r="C990" s="25"/>
      <c r="D990" s="25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43"/>
      <c r="CY990" s="43"/>
      <c r="CZ990" s="43"/>
      <c r="DA990" s="43"/>
      <c r="DB990" s="43"/>
      <c r="DW990" s="44"/>
    </row>
    <row r="991" ht="15.75" customHeight="1">
      <c r="B991" s="16"/>
      <c r="C991" s="25"/>
      <c r="D991" s="25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43"/>
      <c r="CY991" s="43"/>
      <c r="CZ991" s="43"/>
      <c r="DA991" s="43"/>
      <c r="DB991" s="43"/>
      <c r="DW991" s="44"/>
    </row>
    <row r="992" ht="15.75" customHeight="1">
      <c r="B992" s="16"/>
      <c r="C992" s="25"/>
      <c r="D992" s="25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43"/>
      <c r="CY992" s="43"/>
      <c r="CZ992" s="43"/>
      <c r="DA992" s="43"/>
      <c r="DB992" s="43"/>
      <c r="DW992" s="44"/>
    </row>
    <row r="993" ht="15.75" customHeight="1">
      <c r="B993" s="16"/>
      <c r="C993" s="25"/>
      <c r="D993" s="25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43"/>
      <c r="CY993" s="43"/>
      <c r="CZ993" s="43"/>
      <c r="DA993" s="43"/>
      <c r="DB993" s="43"/>
      <c r="DW993" s="44"/>
    </row>
    <row r="994" ht="15.75" customHeight="1">
      <c r="B994" s="16"/>
      <c r="C994" s="25"/>
      <c r="D994" s="25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43"/>
      <c r="CY994" s="43"/>
      <c r="CZ994" s="43"/>
      <c r="DA994" s="43"/>
      <c r="DB994" s="43"/>
      <c r="DW994" s="44"/>
    </row>
    <row r="995" ht="15.75" customHeight="1">
      <c r="B995" s="16"/>
      <c r="C995" s="25"/>
      <c r="D995" s="25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43"/>
      <c r="CY995" s="43"/>
      <c r="CZ995" s="43"/>
      <c r="DA995" s="43"/>
      <c r="DB995" s="43"/>
      <c r="DW995" s="44"/>
    </row>
    <row r="996" ht="15.75" customHeight="1">
      <c r="B996" s="16"/>
      <c r="C996" s="25"/>
      <c r="D996" s="25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43"/>
      <c r="CY996" s="43"/>
      <c r="CZ996" s="43"/>
      <c r="DA996" s="43"/>
      <c r="DB996" s="43"/>
      <c r="DW996" s="44"/>
    </row>
    <row r="997" ht="15.75" customHeight="1">
      <c r="B997" s="16"/>
      <c r="C997" s="25"/>
      <c r="D997" s="25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43"/>
      <c r="CY997" s="43"/>
      <c r="CZ997" s="43"/>
      <c r="DA997" s="43"/>
      <c r="DB997" s="43"/>
      <c r="DW997" s="44"/>
    </row>
    <row r="998" ht="15.75" customHeight="1">
      <c r="B998" s="16"/>
      <c r="C998" s="25"/>
      <c r="D998" s="25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43"/>
      <c r="CY998" s="43"/>
      <c r="CZ998" s="43"/>
      <c r="DA998" s="43"/>
      <c r="DB998" s="43"/>
      <c r="DW998" s="44"/>
    </row>
    <row r="999" ht="15.75" customHeight="1">
      <c r="B999" s="16"/>
      <c r="C999" s="25"/>
      <c r="D999" s="25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43"/>
      <c r="CY999" s="43"/>
      <c r="CZ999" s="43"/>
      <c r="DA999" s="43"/>
      <c r="DB999" s="43"/>
      <c r="DW999" s="44"/>
    </row>
    <row r="1000" ht="15.75" customHeight="1">
      <c r="B1000" s="16"/>
      <c r="C1000" s="25"/>
      <c r="D1000" s="25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43"/>
      <c r="CY1000" s="43"/>
      <c r="CZ1000" s="43"/>
      <c r="DA1000" s="43"/>
      <c r="DB1000" s="43"/>
      <c r="DW1000" s="4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0.43"/>
    <col customWidth="1" min="5" max="5" width="23.0"/>
    <col customWidth="1" min="7" max="7" width="17.86"/>
    <col customWidth="1" min="8" max="8" width="20.0"/>
    <col customWidth="1" min="11" max="11" width="19.29"/>
    <col customWidth="1" min="12" max="12" width="25.0"/>
    <col customWidth="1" min="13" max="13" width="17.0"/>
    <col customWidth="1" min="14" max="14" width="16.57"/>
    <col customWidth="1" min="15" max="15" width="17.57"/>
    <col customWidth="1" min="16" max="16" width="25.57"/>
    <col customWidth="1" min="17" max="17" width="22.57"/>
    <col customWidth="1" min="18" max="18" width="20.71"/>
    <col customWidth="1" min="19" max="19" width="24.0"/>
    <col customWidth="1" min="20" max="20" width="22.0"/>
    <col customWidth="1" min="21" max="21" width="24.57"/>
    <col customWidth="1" min="22" max="22" width="28.43"/>
    <col customWidth="1" min="23" max="23" width="23.71"/>
    <col customWidth="1" min="24" max="24" width="19.14"/>
    <col customWidth="1" min="25" max="25" width="23.0"/>
    <col customWidth="1" min="26" max="27" width="19.14"/>
  </cols>
  <sheetData>
    <row r="1">
      <c r="A1" s="46" t="s">
        <v>212</v>
      </c>
      <c r="B1" s="46" t="s">
        <v>2</v>
      </c>
      <c r="C1" s="46" t="s">
        <v>213</v>
      </c>
      <c r="D1" s="46" t="s">
        <v>214</v>
      </c>
      <c r="E1" s="46" t="s">
        <v>215</v>
      </c>
      <c r="F1" s="46" t="s">
        <v>216</v>
      </c>
      <c r="G1" s="46" t="s">
        <v>217</v>
      </c>
      <c r="H1" s="46" t="s">
        <v>218</v>
      </c>
      <c r="I1" s="46" t="s">
        <v>219</v>
      </c>
      <c r="J1" s="46" t="s">
        <v>220</v>
      </c>
      <c r="K1" s="46" t="s">
        <v>221</v>
      </c>
      <c r="L1" s="46" t="s">
        <v>222</v>
      </c>
      <c r="M1" s="46" t="s">
        <v>223</v>
      </c>
      <c r="N1" s="46" t="s">
        <v>224</v>
      </c>
      <c r="O1" s="46" t="s">
        <v>225</v>
      </c>
      <c r="P1" s="46" t="s">
        <v>226</v>
      </c>
      <c r="Q1" s="46" t="s">
        <v>227</v>
      </c>
      <c r="R1" s="46" t="s">
        <v>228</v>
      </c>
      <c r="S1" s="46" t="s">
        <v>229</v>
      </c>
      <c r="T1" s="46" t="s">
        <v>230</v>
      </c>
      <c r="U1" s="46" t="s">
        <v>231</v>
      </c>
      <c r="V1" s="46" t="s">
        <v>232</v>
      </c>
      <c r="W1" s="46" t="s">
        <v>233</v>
      </c>
      <c r="X1" s="46" t="s">
        <v>234</v>
      </c>
      <c r="Y1" s="47" t="s">
        <v>235</v>
      </c>
      <c r="Z1" s="46" t="s">
        <v>236</v>
      </c>
      <c r="AA1" s="46" t="s">
        <v>237</v>
      </c>
    </row>
    <row r="2">
      <c r="A2" s="44" t="s">
        <v>125</v>
      </c>
      <c r="B2" s="48" t="s">
        <v>37</v>
      </c>
      <c r="C2" s="49" t="s">
        <v>238</v>
      </c>
      <c r="D2" s="49" t="s">
        <v>126</v>
      </c>
      <c r="E2" s="44" t="s">
        <v>239</v>
      </c>
      <c r="F2" s="48" t="s">
        <v>127</v>
      </c>
      <c r="G2" s="48" t="s">
        <v>240</v>
      </c>
      <c r="H2" s="48" t="s">
        <v>241</v>
      </c>
      <c r="I2" s="48" t="s">
        <v>240</v>
      </c>
      <c r="J2" s="44" t="s">
        <v>242</v>
      </c>
      <c r="K2" s="44" t="s">
        <v>128</v>
      </c>
      <c r="L2" s="44" t="s">
        <v>243</v>
      </c>
      <c r="M2" s="44" t="s">
        <v>244</v>
      </c>
      <c r="N2" s="44" t="s">
        <v>131</v>
      </c>
      <c r="O2" s="48" t="s">
        <v>245</v>
      </c>
      <c r="P2" s="44" t="s">
        <v>246</v>
      </c>
      <c r="Q2" s="48" t="s">
        <v>247</v>
      </c>
      <c r="R2" s="48" t="s">
        <v>241</v>
      </c>
      <c r="S2" s="48" t="s">
        <v>240</v>
      </c>
      <c r="T2" s="48" t="s">
        <v>240</v>
      </c>
      <c r="U2" s="48" t="s">
        <v>241</v>
      </c>
      <c r="V2" s="48" t="s">
        <v>241</v>
      </c>
      <c r="W2" s="48" t="s">
        <v>240</v>
      </c>
      <c r="X2" s="49" t="s">
        <v>133</v>
      </c>
      <c r="Y2" s="16" t="s">
        <v>248</v>
      </c>
      <c r="Z2" s="49" t="s">
        <v>249</v>
      </c>
      <c r="AA2" s="49" t="s">
        <v>133</v>
      </c>
    </row>
    <row r="3">
      <c r="A3" s="44" t="s">
        <v>125</v>
      </c>
      <c r="B3" s="48" t="s">
        <v>37</v>
      </c>
      <c r="C3" s="48" t="s">
        <v>250</v>
      </c>
      <c r="D3" s="49" t="s">
        <v>126</v>
      </c>
      <c r="E3" s="44" t="s">
        <v>251</v>
      </c>
      <c r="F3" s="48" t="s">
        <v>127</v>
      </c>
      <c r="G3" s="48" t="s">
        <v>240</v>
      </c>
      <c r="H3" s="48" t="s">
        <v>241</v>
      </c>
      <c r="I3" s="48" t="s">
        <v>240</v>
      </c>
      <c r="J3" s="44" t="s">
        <v>142</v>
      </c>
      <c r="K3" s="44" t="s">
        <v>143</v>
      </c>
      <c r="L3" s="44" t="s">
        <v>128</v>
      </c>
      <c r="M3" s="44" t="s">
        <v>252</v>
      </c>
      <c r="N3" s="44" t="s">
        <v>253</v>
      </c>
      <c r="O3" s="48" t="s">
        <v>254</v>
      </c>
      <c r="P3" s="44" t="s">
        <v>255</v>
      </c>
      <c r="Q3" s="48" t="s">
        <v>247</v>
      </c>
      <c r="R3" s="48" t="s">
        <v>240</v>
      </c>
      <c r="S3" s="48" t="s">
        <v>240</v>
      </c>
      <c r="T3" s="48" t="s">
        <v>240</v>
      </c>
      <c r="U3" s="48" t="s">
        <v>240</v>
      </c>
      <c r="V3" s="48" t="s">
        <v>240</v>
      </c>
      <c r="W3" s="48" t="s">
        <v>240</v>
      </c>
      <c r="X3" s="49" t="s">
        <v>133</v>
      </c>
      <c r="Y3" s="16" t="s">
        <v>256</v>
      </c>
      <c r="Z3" s="49" t="s">
        <v>133</v>
      </c>
      <c r="AA3" s="49" t="s">
        <v>133</v>
      </c>
    </row>
    <row r="4">
      <c r="A4" s="44" t="s">
        <v>125</v>
      </c>
      <c r="B4" s="48" t="s">
        <v>37</v>
      </c>
      <c r="C4" s="49" t="s">
        <v>257</v>
      </c>
      <c r="D4" s="49" t="s">
        <v>148</v>
      </c>
      <c r="E4" s="44" t="s">
        <v>251</v>
      </c>
      <c r="F4" s="48" t="s">
        <v>127</v>
      </c>
      <c r="G4" s="48" t="s">
        <v>240</v>
      </c>
      <c r="H4" s="48" t="s">
        <v>241</v>
      </c>
      <c r="I4" s="48" t="s">
        <v>240</v>
      </c>
      <c r="J4" s="44" t="s">
        <v>258</v>
      </c>
      <c r="K4" s="44" t="s">
        <v>128</v>
      </c>
      <c r="L4" s="44" t="s">
        <v>128</v>
      </c>
      <c r="M4" s="44" t="s">
        <v>244</v>
      </c>
      <c r="N4" s="44" t="s">
        <v>253</v>
      </c>
      <c r="O4" s="48" t="s">
        <v>254</v>
      </c>
      <c r="P4" s="44" t="s">
        <v>246</v>
      </c>
      <c r="Q4" s="44" t="s">
        <v>151</v>
      </c>
      <c r="R4" s="48" t="s">
        <v>240</v>
      </c>
      <c r="S4" s="48" t="s">
        <v>240</v>
      </c>
      <c r="T4" s="48" t="s">
        <v>241</v>
      </c>
      <c r="U4" s="48" t="s">
        <v>241</v>
      </c>
      <c r="V4" s="48" t="s">
        <v>240</v>
      </c>
      <c r="W4" s="48" t="s">
        <v>240</v>
      </c>
      <c r="X4" s="49" t="s">
        <v>133</v>
      </c>
      <c r="Y4" s="50" t="s">
        <v>259</v>
      </c>
      <c r="Z4" s="49" t="s">
        <v>133</v>
      </c>
      <c r="AA4" s="49" t="s">
        <v>133</v>
      </c>
    </row>
    <row r="5">
      <c r="A5" s="44" t="s">
        <v>125</v>
      </c>
      <c r="B5" s="48" t="s">
        <v>37</v>
      </c>
      <c r="C5" s="49" t="s">
        <v>238</v>
      </c>
      <c r="D5" s="48" t="s">
        <v>260</v>
      </c>
      <c r="E5" s="44" t="s">
        <v>239</v>
      </c>
      <c r="F5" s="48" t="s">
        <v>127</v>
      </c>
      <c r="G5" s="48" t="s">
        <v>240</v>
      </c>
      <c r="H5" s="48" t="s">
        <v>241</v>
      </c>
      <c r="I5" s="48" t="s">
        <v>240</v>
      </c>
      <c r="J5" s="44" t="s">
        <v>258</v>
      </c>
      <c r="K5" s="44" t="s">
        <v>253</v>
      </c>
      <c r="L5" s="44" t="s">
        <v>243</v>
      </c>
      <c r="M5" s="44" t="s">
        <v>244</v>
      </c>
      <c r="N5" s="44" t="s">
        <v>131</v>
      </c>
      <c r="O5" s="48" t="s">
        <v>254</v>
      </c>
      <c r="P5" s="44" t="s">
        <v>261</v>
      </c>
      <c r="Q5" s="48" t="s">
        <v>262</v>
      </c>
      <c r="R5" s="48" t="s">
        <v>240</v>
      </c>
      <c r="S5" s="48" t="s">
        <v>240</v>
      </c>
      <c r="T5" s="48" t="s">
        <v>240</v>
      </c>
      <c r="U5" s="48" t="s">
        <v>240</v>
      </c>
      <c r="V5" s="48" t="s">
        <v>241</v>
      </c>
      <c r="W5" s="48" t="s">
        <v>241</v>
      </c>
      <c r="X5" s="49" t="s">
        <v>133</v>
      </c>
      <c r="Y5" s="16" t="s">
        <v>256</v>
      </c>
      <c r="Z5" s="49" t="s">
        <v>133</v>
      </c>
      <c r="AA5" s="49" t="s">
        <v>249</v>
      </c>
    </row>
    <row r="6">
      <c r="A6" s="44" t="s">
        <v>125</v>
      </c>
      <c r="B6" s="48" t="s">
        <v>37</v>
      </c>
      <c r="C6" s="49" t="s">
        <v>238</v>
      </c>
      <c r="D6" s="49" t="s">
        <v>158</v>
      </c>
      <c r="E6" s="44" t="s">
        <v>239</v>
      </c>
      <c r="F6" s="48" t="s">
        <v>159</v>
      </c>
      <c r="G6" s="48" t="s">
        <v>241</v>
      </c>
      <c r="H6" s="48" t="s">
        <v>241</v>
      </c>
      <c r="I6" s="48" t="s">
        <v>240</v>
      </c>
      <c r="J6" s="44" t="s">
        <v>160</v>
      </c>
      <c r="K6" s="44" t="s">
        <v>253</v>
      </c>
      <c r="L6" s="44" t="s">
        <v>253</v>
      </c>
      <c r="M6" s="44" t="s">
        <v>253</v>
      </c>
      <c r="N6" s="44" t="s">
        <v>131</v>
      </c>
      <c r="O6" s="48" t="s">
        <v>254</v>
      </c>
      <c r="P6" s="44" t="s">
        <v>261</v>
      </c>
      <c r="Q6" s="48" t="s">
        <v>247</v>
      </c>
      <c r="R6" s="48" t="s">
        <v>240</v>
      </c>
      <c r="S6" s="48" t="s">
        <v>240</v>
      </c>
      <c r="T6" s="48" t="s">
        <v>241</v>
      </c>
      <c r="U6" s="48" t="s">
        <v>240</v>
      </c>
      <c r="V6" s="48" t="s">
        <v>240</v>
      </c>
      <c r="W6" s="48" t="s">
        <v>240</v>
      </c>
      <c r="X6" s="49" t="s">
        <v>164</v>
      </c>
      <c r="Y6" s="50" t="s">
        <v>248</v>
      </c>
      <c r="Z6" s="49" t="s">
        <v>176</v>
      </c>
      <c r="AA6" s="49" t="s">
        <v>249</v>
      </c>
    </row>
    <row r="7">
      <c r="A7" s="44" t="s">
        <v>125</v>
      </c>
      <c r="B7" s="48" t="s">
        <v>37</v>
      </c>
      <c r="C7" s="49" t="s">
        <v>257</v>
      </c>
      <c r="D7" s="49" t="s">
        <v>148</v>
      </c>
      <c r="E7" s="44" t="s">
        <v>251</v>
      </c>
      <c r="F7" s="48" t="s">
        <v>127</v>
      </c>
      <c r="G7" s="48" t="s">
        <v>240</v>
      </c>
      <c r="H7" s="48" t="s">
        <v>241</v>
      </c>
      <c r="I7" s="48" t="s">
        <v>240</v>
      </c>
      <c r="J7" s="44" t="s">
        <v>263</v>
      </c>
      <c r="K7" s="44" t="s">
        <v>253</v>
      </c>
      <c r="L7" s="44" t="s">
        <v>128</v>
      </c>
      <c r="M7" s="44" t="s">
        <v>244</v>
      </c>
      <c r="N7" s="44" t="s">
        <v>131</v>
      </c>
      <c r="O7" s="48" t="s">
        <v>254</v>
      </c>
      <c r="P7" s="44" t="s">
        <v>255</v>
      </c>
      <c r="Q7" s="48" t="s">
        <v>264</v>
      </c>
      <c r="R7" s="48" t="s">
        <v>240</v>
      </c>
      <c r="S7" s="48" t="s">
        <v>240</v>
      </c>
      <c r="T7" s="48" t="s">
        <v>240</v>
      </c>
      <c r="U7" s="48" t="s">
        <v>240</v>
      </c>
      <c r="V7" s="48" t="s">
        <v>240</v>
      </c>
      <c r="W7" s="48" t="s">
        <v>241</v>
      </c>
      <c r="X7" s="49" t="s">
        <v>265</v>
      </c>
      <c r="Y7" s="16" t="s">
        <v>256</v>
      </c>
      <c r="Z7" s="49" t="s">
        <v>249</v>
      </c>
      <c r="AA7" s="49" t="s">
        <v>249</v>
      </c>
    </row>
    <row r="8">
      <c r="A8" s="44" t="s">
        <v>125</v>
      </c>
      <c r="B8" s="48" t="s">
        <v>37</v>
      </c>
      <c r="C8" s="49" t="s">
        <v>238</v>
      </c>
      <c r="D8" s="49" t="s">
        <v>126</v>
      </c>
      <c r="E8" s="44" t="s">
        <v>239</v>
      </c>
      <c r="F8" s="48" t="s">
        <v>159</v>
      </c>
      <c r="G8" s="48" t="s">
        <v>240</v>
      </c>
      <c r="H8" s="48" t="s">
        <v>240</v>
      </c>
      <c r="I8" s="48" t="s">
        <v>240</v>
      </c>
      <c r="J8" s="44" t="s">
        <v>142</v>
      </c>
      <c r="K8" s="44" t="s">
        <v>128</v>
      </c>
      <c r="L8" s="44" t="s">
        <v>243</v>
      </c>
      <c r="M8" s="44" t="s">
        <v>252</v>
      </c>
      <c r="N8" s="44" t="s">
        <v>131</v>
      </c>
      <c r="O8" s="48" t="s">
        <v>254</v>
      </c>
      <c r="P8" s="44" t="s">
        <v>246</v>
      </c>
      <c r="Q8" s="48" t="s">
        <v>247</v>
      </c>
      <c r="R8" s="48" t="s">
        <v>240</v>
      </c>
      <c r="S8" s="48" t="s">
        <v>240</v>
      </c>
      <c r="T8" s="48" t="s">
        <v>240</v>
      </c>
      <c r="U8" s="48" t="s">
        <v>240</v>
      </c>
      <c r="V8" s="48" t="s">
        <v>240</v>
      </c>
      <c r="W8" s="48" t="s">
        <v>240</v>
      </c>
      <c r="X8" s="49" t="s">
        <v>164</v>
      </c>
      <c r="Y8" s="50" t="s">
        <v>259</v>
      </c>
      <c r="Z8" s="49" t="s">
        <v>176</v>
      </c>
      <c r="AA8" s="49" t="s">
        <v>249</v>
      </c>
    </row>
    <row r="9">
      <c r="A9" s="44" t="s">
        <v>125</v>
      </c>
      <c r="B9" s="48" t="s">
        <v>37</v>
      </c>
      <c r="C9" s="49" t="s">
        <v>238</v>
      </c>
      <c r="D9" s="49" t="s">
        <v>126</v>
      </c>
      <c r="E9" s="44" t="s">
        <v>239</v>
      </c>
      <c r="F9" s="48" t="s">
        <v>159</v>
      </c>
      <c r="G9" s="48" t="s">
        <v>241</v>
      </c>
      <c r="H9" s="48" t="s">
        <v>240</v>
      </c>
      <c r="I9" s="48" t="s">
        <v>241</v>
      </c>
      <c r="J9" s="44" t="s">
        <v>142</v>
      </c>
      <c r="K9" s="44" t="s">
        <v>128</v>
      </c>
      <c r="L9" s="44" t="s">
        <v>253</v>
      </c>
      <c r="M9" s="44" t="s">
        <v>252</v>
      </c>
      <c r="N9" s="44" t="s">
        <v>131</v>
      </c>
      <c r="O9" s="48" t="s">
        <v>254</v>
      </c>
      <c r="P9" s="44" t="s">
        <v>261</v>
      </c>
      <c r="Q9" s="44" t="s">
        <v>151</v>
      </c>
      <c r="R9" s="48" t="s">
        <v>240</v>
      </c>
      <c r="S9" s="48" t="s">
        <v>240</v>
      </c>
      <c r="T9" s="48" t="s">
        <v>240</v>
      </c>
      <c r="U9" s="48" t="s">
        <v>240</v>
      </c>
      <c r="V9" s="48" t="s">
        <v>240</v>
      </c>
      <c r="W9" s="48" t="s">
        <v>241</v>
      </c>
      <c r="X9" s="49" t="s">
        <v>265</v>
      </c>
      <c r="Y9" s="16" t="s">
        <v>256</v>
      </c>
      <c r="Z9" s="49" t="s">
        <v>249</v>
      </c>
      <c r="AA9" s="49" t="s">
        <v>249</v>
      </c>
    </row>
    <row r="10">
      <c r="A10" s="44" t="s">
        <v>125</v>
      </c>
      <c r="B10" s="48" t="s">
        <v>37</v>
      </c>
      <c r="C10" s="49" t="s">
        <v>238</v>
      </c>
      <c r="D10" s="48" t="s">
        <v>266</v>
      </c>
      <c r="E10" s="44" t="s">
        <v>239</v>
      </c>
      <c r="F10" s="48" t="s">
        <v>159</v>
      </c>
      <c r="G10" s="48" t="s">
        <v>240</v>
      </c>
      <c r="H10" s="48" t="s">
        <v>240</v>
      </c>
      <c r="I10" s="48" t="s">
        <v>240</v>
      </c>
      <c r="J10" s="44" t="s">
        <v>142</v>
      </c>
      <c r="K10" s="44" t="s">
        <v>253</v>
      </c>
      <c r="L10" s="44" t="s">
        <v>128</v>
      </c>
      <c r="M10" s="44" t="s">
        <v>252</v>
      </c>
      <c r="N10" s="44" t="s">
        <v>253</v>
      </c>
      <c r="O10" s="48" t="s">
        <v>267</v>
      </c>
      <c r="P10" s="44" t="s">
        <v>261</v>
      </c>
      <c r="Q10" s="48" t="s">
        <v>262</v>
      </c>
      <c r="R10" s="48" t="s">
        <v>241</v>
      </c>
      <c r="S10" s="48" t="s">
        <v>240</v>
      </c>
      <c r="T10" s="48" t="s">
        <v>240</v>
      </c>
      <c r="U10" s="48" t="s">
        <v>240</v>
      </c>
      <c r="V10" s="48" t="s">
        <v>240</v>
      </c>
      <c r="W10" s="48" t="s">
        <v>240</v>
      </c>
      <c r="X10" s="49" t="s">
        <v>176</v>
      </c>
      <c r="Y10" s="16" t="s">
        <v>248</v>
      </c>
      <c r="Z10" s="49" t="s">
        <v>133</v>
      </c>
      <c r="AA10" s="49" t="s">
        <v>249</v>
      </c>
    </row>
    <row r="11">
      <c r="A11" s="44" t="s">
        <v>125</v>
      </c>
      <c r="B11" s="48" t="s">
        <v>37</v>
      </c>
      <c r="C11" s="49" t="s">
        <v>238</v>
      </c>
      <c r="D11" s="48" t="s">
        <v>260</v>
      </c>
      <c r="E11" s="44" t="s">
        <v>251</v>
      </c>
      <c r="F11" s="48" t="s">
        <v>159</v>
      </c>
      <c r="G11" s="48" t="s">
        <v>240</v>
      </c>
      <c r="H11" s="48" t="s">
        <v>241</v>
      </c>
      <c r="I11" s="48" t="s">
        <v>240</v>
      </c>
      <c r="J11" s="44" t="s">
        <v>142</v>
      </c>
      <c r="K11" s="44" t="s">
        <v>128</v>
      </c>
      <c r="L11" s="44" t="s">
        <v>128</v>
      </c>
      <c r="M11" s="44" t="s">
        <v>268</v>
      </c>
      <c r="N11" s="44" t="s">
        <v>37</v>
      </c>
      <c r="O11" s="48" t="s">
        <v>254</v>
      </c>
      <c r="P11" s="44" t="s">
        <v>255</v>
      </c>
      <c r="Q11" s="48" t="s">
        <v>247</v>
      </c>
      <c r="R11" s="48" t="s">
        <v>240</v>
      </c>
      <c r="S11" s="48" t="s">
        <v>240</v>
      </c>
      <c r="T11" s="48" t="s">
        <v>241</v>
      </c>
      <c r="U11" s="48" t="s">
        <v>241</v>
      </c>
      <c r="V11" s="48" t="s">
        <v>240</v>
      </c>
      <c r="W11" s="48" t="s">
        <v>240</v>
      </c>
      <c r="X11" s="49" t="s">
        <v>133</v>
      </c>
      <c r="Y11" s="50" t="s">
        <v>248</v>
      </c>
      <c r="Z11" s="49" t="s">
        <v>249</v>
      </c>
      <c r="AA11" s="49" t="s">
        <v>133</v>
      </c>
    </row>
    <row r="12">
      <c r="A12" s="44" t="s">
        <v>125</v>
      </c>
      <c r="B12" s="48" t="s">
        <v>37</v>
      </c>
      <c r="C12" s="49" t="s">
        <v>269</v>
      </c>
      <c r="D12" s="49" t="s">
        <v>158</v>
      </c>
      <c r="E12" s="44" t="s">
        <v>239</v>
      </c>
      <c r="F12" s="48" t="s">
        <v>159</v>
      </c>
      <c r="G12" s="48" t="s">
        <v>241</v>
      </c>
      <c r="H12" s="48" t="s">
        <v>241</v>
      </c>
      <c r="I12" s="48" t="s">
        <v>240</v>
      </c>
      <c r="J12" s="44" t="s">
        <v>160</v>
      </c>
      <c r="K12" s="44" t="s">
        <v>180</v>
      </c>
      <c r="L12" s="44" t="s">
        <v>128</v>
      </c>
      <c r="M12" s="44" t="s">
        <v>253</v>
      </c>
      <c r="N12" s="44" t="s">
        <v>253</v>
      </c>
      <c r="O12" s="48" t="s">
        <v>254</v>
      </c>
      <c r="P12" s="44" t="s">
        <v>261</v>
      </c>
      <c r="Q12" s="48" t="s">
        <v>247</v>
      </c>
      <c r="R12" s="48" t="s">
        <v>241</v>
      </c>
      <c r="S12" s="48" t="s">
        <v>241</v>
      </c>
      <c r="T12" s="48" t="s">
        <v>240</v>
      </c>
      <c r="U12" s="48" t="s">
        <v>240</v>
      </c>
      <c r="V12" s="48" t="s">
        <v>240</v>
      </c>
      <c r="W12" s="48" t="s">
        <v>240</v>
      </c>
      <c r="X12" s="49" t="s">
        <v>164</v>
      </c>
      <c r="Y12" s="16" t="s">
        <v>248</v>
      </c>
      <c r="Z12" s="49" t="s">
        <v>249</v>
      </c>
      <c r="AA12" s="49" t="s">
        <v>249</v>
      </c>
    </row>
    <row r="13">
      <c r="A13" s="44" t="s">
        <v>125</v>
      </c>
      <c r="B13" s="48" t="s">
        <v>37</v>
      </c>
      <c r="C13" s="49" t="s">
        <v>238</v>
      </c>
      <c r="D13" s="49" t="s">
        <v>126</v>
      </c>
      <c r="E13" s="44" t="s">
        <v>239</v>
      </c>
      <c r="F13" s="48" t="s">
        <v>159</v>
      </c>
      <c r="G13" s="48" t="s">
        <v>241</v>
      </c>
      <c r="H13" s="48" t="s">
        <v>240</v>
      </c>
      <c r="I13" s="48" t="s">
        <v>241</v>
      </c>
      <c r="J13" s="44" t="s">
        <v>258</v>
      </c>
      <c r="K13" s="44" t="s">
        <v>143</v>
      </c>
      <c r="L13" s="44" t="s">
        <v>128</v>
      </c>
      <c r="M13" s="44" t="s">
        <v>253</v>
      </c>
      <c r="N13" s="44" t="s">
        <v>182</v>
      </c>
      <c r="O13" s="48" t="s">
        <v>254</v>
      </c>
      <c r="P13" s="44" t="s">
        <v>246</v>
      </c>
      <c r="Q13" s="48" t="s">
        <v>247</v>
      </c>
      <c r="R13" s="48" t="s">
        <v>240</v>
      </c>
      <c r="S13" s="48" t="s">
        <v>240</v>
      </c>
      <c r="T13" s="48" t="s">
        <v>241</v>
      </c>
      <c r="U13" s="48" t="s">
        <v>240</v>
      </c>
      <c r="V13" s="48" t="s">
        <v>240</v>
      </c>
      <c r="W13" s="48" t="s">
        <v>241</v>
      </c>
      <c r="X13" s="49" t="s">
        <v>164</v>
      </c>
      <c r="Y13" s="16" t="s">
        <v>248</v>
      </c>
      <c r="Z13" s="49" t="s">
        <v>176</v>
      </c>
      <c r="AA13" s="49" t="s">
        <v>176</v>
      </c>
    </row>
    <row r="14">
      <c r="A14" s="44" t="s">
        <v>125</v>
      </c>
      <c r="B14" s="48" t="s">
        <v>37</v>
      </c>
      <c r="C14" s="49" t="s">
        <v>269</v>
      </c>
      <c r="D14" s="49" t="s">
        <v>126</v>
      </c>
      <c r="E14" s="44" t="s">
        <v>239</v>
      </c>
      <c r="F14" s="48" t="s">
        <v>159</v>
      </c>
      <c r="G14" s="48" t="s">
        <v>241</v>
      </c>
      <c r="H14" s="48" t="s">
        <v>241</v>
      </c>
      <c r="I14" s="48" t="s">
        <v>240</v>
      </c>
      <c r="J14" s="44" t="s">
        <v>263</v>
      </c>
      <c r="K14" s="44" t="s">
        <v>253</v>
      </c>
      <c r="L14" s="44" t="s">
        <v>128</v>
      </c>
      <c r="M14" s="44" t="s">
        <v>268</v>
      </c>
      <c r="N14" s="44" t="s">
        <v>37</v>
      </c>
      <c r="O14" s="48" t="s">
        <v>254</v>
      </c>
      <c r="P14" s="44" t="s">
        <v>255</v>
      </c>
      <c r="Q14" s="44" t="s">
        <v>185</v>
      </c>
      <c r="R14" s="48" t="s">
        <v>240</v>
      </c>
      <c r="S14" s="48" t="s">
        <v>241</v>
      </c>
      <c r="T14" s="48" t="s">
        <v>240</v>
      </c>
      <c r="U14" s="48" t="s">
        <v>240</v>
      </c>
      <c r="V14" s="48" t="s">
        <v>240</v>
      </c>
      <c r="W14" s="48" t="s">
        <v>241</v>
      </c>
      <c r="X14" s="49" t="s">
        <v>176</v>
      </c>
      <c r="Y14" s="16" t="s">
        <v>259</v>
      </c>
      <c r="Z14" s="49" t="s">
        <v>249</v>
      </c>
      <c r="AA14" s="49" t="s">
        <v>176</v>
      </c>
    </row>
    <row r="15">
      <c r="A15" s="44" t="s">
        <v>125</v>
      </c>
      <c r="B15" s="48" t="s">
        <v>37</v>
      </c>
      <c r="C15" s="49" t="s">
        <v>238</v>
      </c>
      <c r="D15" s="48" t="s">
        <v>266</v>
      </c>
      <c r="E15" s="44" t="s">
        <v>239</v>
      </c>
      <c r="F15" s="48" t="s">
        <v>159</v>
      </c>
      <c r="G15" s="48" t="s">
        <v>240</v>
      </c>
      <c r="H15" s="48" t="s">
        <v>240</v>
      </c>
      <c r="I15" s="48" t="s">
        <v>240</v>
      </c>
      <c r="J15" s="44" t="s">
        <v>258</v>
      </c>
      <c r="K15" s="44" t="s">
        <v>128</v>
      </c>
      <c r="L15" s="44" t="s">
        <v>243</v>
      </c>
      <c r="M15" s="44" t="s">
        <v>244</v>
      </c>
      <c r="N15" s="44" t="s">
        <v>253</v>
      </c>
      <c r="O15" s="48" t="s">
        <v>245</v>
      </c>
      <c r="P15" s="44" t="s">
        <v>246</v>
      </c>
      <c r="Q15" s="48" t="s">
        <v>247</v>
      </c>
      <c r="R15" s="48" t="s">
        <v>241</v>
      </c>
      <c r="S15" s="48" t="s">
        <v>240</v>
      </c>
      <c r="T15" s="48" t="s">
        <v>240</v>
      </c>
      <c r="U15" s="48" t="s">
        <v>241</v>
      </c>
      <c r="V15" s="48" t="s">
        <v>241</v>
      </c>
      <c r="W15" s="48" t="s">
        <v>240</v>
      </c>
      <c r="X15" s="49" t="s">
        <v>176</v>
      </c>
      <c r="Y15" s="16" t="s">
        <v>248</v>
      </c>
      <c r="Z15" s="49" t="s">
        <v>176</v>
      </c>
      <c r="AA15" s="49" t="s">
        <v>176</v>
      </c>
    </row>
    <row r="16">
      <c r="A16" s="44" t="s">
        <v>125</v>
      </c>
      <c r="B16" s="48" t="s">
        <v>37</v>
      </c>
      <c r="C16" s="49" t="s">
        <v>238</v>
      </c>
      <c r="D16" s="49" t="s">
        <v>158</v>
      </c>
      <c r="E16" s="44" t="s">
        <v>270</v>
      </c>
      <c r="F16" s="48" t="s">
        <v>159</v>
      </c>
      <c r="G16" s="48" t="s">
        <v>240</v>
      </c>
      <c r="H16" s="48" t="s">
        <v>240</v>
      </c>
      <c r="I16" s="48" t="s">
        <v>240</v>
      </c>
      <c r="J16" s="44" t="s">
        <v>258</v>
      </c>
      <c r="K16" s="44" t="s">
        <v>143</v>
      </c>
      <c r="L16" s="44" t="s">
        <v>128</v>
      </c>
      <c r="M16" s="44" t="s">
        <v>252</v>
      </c>
      <c r="N16" s="44" t="s">
        <v>131</v>
      </c>
      <c r="O16" s="48" t="s">
        <v>254</v>
      </c>
      <c r="P16" s="44" t="s">
        <v>255</v>
      </c>
      <c r="Q16" s="48" t="s">
        <v>247</v>
      </c>
      <c r="R16" s="48" t="s">
        <v>240</v>
      </c>
      <c r="S16" s="48" t="s">
        <v>240</v>
      </c>
      <c r="T16" s="48" t="s">
        <v>240</v>
      </c>
      <c r="U16" s="48" t="s">
        <v>240</v>
      </c>
      <c r="V16" s="48" t="s">
        <v>240</v>
      </c>
      <c r="W16" s="48" t="s">
        <v>240</v>
      </c>
      <c r="X16" s="49" t="s">
        <v>176</v>
      </c>
      <c r="Y16" s="16" t="s">
        <v>248</v>
      </c>
      <c r="Z16" s="49" t="s">
        <v>176</v>
      </c>
      <c r="AA16" s="49" t="s">
        <v>176</v>
      </c>
    </row>
    <row r="17">
      <c r="A17" s="44" t="s">
        <v>125</v>
      </c>
      <c r="B17" s="48" t="s">
        <v>37</v>
      </c>
      <c r="C17" s="49" t="s">
        <v>238</v>
      </c>
      <c r="D17" s="49" t="s">
        <v>158</v>
      </c>
      <c r="E17" s="44" t="s">
        <v>270</v>
      </c>
      <c r="F17" s="48" t="s">
        <v>159</v>
      </c>
      <c r="G17" s="48" t="s">
        <v>240</v>
      </c>
      <c r="H17" s="48" t="s">
        <v>240</v>
      </c>
      <c r="I17" s="48" t="s">
        <v>240</v>
      </c>
      <c r="J17" s="44" t="s">
        <v>258</v>
      </c>
      <c r="K17" s="44" t="s">
        <v>253</v>
      </c>
      <c r="L17" s="44" t="s">
        <v>128</v>
      </c>
      <c r="M17" s="44" t="s">
        <v>244</v>
      </c>
      <c r="N17" s="44" t="s">
        <v>253</v>
      </c>
      <c r="O17" s="48" t="s">
        <v>254</v>
      </c>
      <c r="P17" s="44" t="s">
        <v>246</v>
      </c>
      <c r="Q17" s="44" t="s">
        <v>151</v>
      </c>
      <c r="R17" s="48" t="s">
        <v>240</v>
      </c>
      <c r="S17" s="48" t="s">
        <v>240</v>
      </c>
      <c r="T17" s="48" t="s">
        <v>241</v>
      </c>
      <c r="U17" s="48" t="s">
        <v>241</v>
      </c>
      <c r="V17" s="48" t="s">
        <v>240</v>
      </c>
      <c r="W17" s="48" t="s">
        <v>240</v>
      </c>
      <c r="X17" s="49" t="s">
        <v>176</v>
      </c>
      <c r="Y17" s="16" t="s">
        <v>248</v>
      </c>
      <c r="Z17" s="49" t="s">
        <v>176</v>
      </c>
      <c r="AA17" s="49" t="s">
        <v>176</v>
      </c>
    </row>
    <row r="18">
      <c r="A18" s="44" t="s">
        <v>125</v>
      </c>
      <c r="B18" s="48" t="s">
        <v>37</v>
      </c>
      <c r="C18" s="49" t="s">
        <v>238</v>
      </c>
      <c r="D18" s="48" t="s">
        <v>260</v>
      </c>
      <c r="E18" s="44" t="s">
        <v>239</v>
      </c>
      <c r="F18" s="48" t="s">
        <v>159</v>
      </c>
      <c r="G18" s="48" t="s">
        <v>241</v>
      </c>
      <c r="H18" s="48" t="s">
        <v>240</v>
      </c>
      <c r="I18" s="48" t="s">
        <v>241</v>
      </c>
      <c r="J18" s="44" t="s">
        <v>258</v>
      </c>
      <c r="K18" s="44" t="s">
        <v>128</v>
      </c>
      <c r="L18" s="44" t="s">
        <v>243</v>
      </c>
      <c r="M18" s="44" t="s">
        <v>244</v>
      </c>
      <c r="N18" s="44" t="s">
        <v>253</v>
      </c>
      <c r="O18" s="48" t="s">
        <v>254</v>
      </c>
      <c r="P18" s="44" t="s">
        <v>261</v>
      </c>
      <c r="Q18" s="48" t="s">
        <v>262</v>
      </c>
      <c r="R18" s="48" t="s">
        <v>240</v>
      </c>
      <c r="S18" s="48" t="s">
        <v>240</v>
      </c>
      <c r="T18" s="48" t="s">
        <v>240</v>
      </c>
      <c r="U18" s="48" t="s">
        <v>240</v>
      </c>
      <c r="V18" s="48" t="s">
        <v>241</v>
      </c>
      <c r="W18" s="48" t="s">
        <v>241</v>
      </c>
      <c r="X18" s="49" t="s">
        <v>176</v>
      </c>
      <c r="Y18" s="50" t="s">
        <v>259</v>
      </c>
      <c r="Z18" s="49" t="s">
        <v>176</v>
      </c>
      <c r="AA18" s="49" t="s">
        <v>176</v>
      </c>
    </row>
    <row r="19">
      <c r="A19" s="44" t="s">
        <v>125</v>
      </c>
      <c r="B19" s="48" t="s">
        <v>37</v>
      </c>
      <c r="C19" s="49" t="s">
        <v>257</v>
      </c>
      <c r="D19" s="49" t="s">
        <v>126</v>
      </c>
      <c r="E19" s="44" t="s">
        <v>251</v>
      </c>
      <c r="F19" s="48" t="s">
        <v>127</v>
      </c>
      <c r="G19" s="48" t="s">
        <v>240</v>
      </c>
      <c r="H19" s="48" t="s">
        <v>241</v>
      </c>
      <c r="I19" s="48" t="s">
        <v>240</v>
      </c>
      <c r="J19" s="44" t="s">
        <v>263</v>
      </c>
      <c r="K19" s="44" t="s">
        <v>128</v>
      </c>
      <c r="L19" s="44" t="s">
        <v>253</v>
      </c>
      <c r="M19" s="44" t="s">
        <v>253</v>
      </c>
      <c r="N19" s="44" t="s">
        <v>253</v>
      </c>
      <c r="O19" s="48" t="s">
        <v>254</v>
      </c>
      <c r="P19" s="44" t="s">
        <v>261</v>
      </c>
      <c r="Q19" s="48" t="s">
        <v>247</v>
      </c>
      <c r="R19" s="48" t="s">
        <v>240</v>
      </c>
      <c r="S19" s="48" t="s">
        <v>240</v>
      </c>
      <c r="T19" s="48" t="s">
        <v>241</v>
      </c>
      <c r="U19" s="48" t="s">
        <v>240</v>
      </c>
      <c r="V19" s="48" t="s">
        <v>240</v>
      </c>
      <c r="W19" s="48" t="s">
        <v>240</v>
      </c>
      <c r="X19" s="49" t="s">
        <v>164</v>
      </c>
      <c r="Y19" s="50" t="s">
        <v>248</v>
      </c>
      <c r="Z19" s="49" t="s">
        <v>249</v>
      </c>
      <c r="AA19" s="49" t="s">
        <v>249</v>
      </c>
    </row>
    <row r="20">
      <c r="A20" s="44" t="s">
        <v>125</v>
      </c>
      <c r="B20" s="48" t="s">
        <v>37</v>
      </c>
      <c r="C20" s="49" t="s">
        <v>269</v>
      </c>
      <c r="D20" s="49" t="s">
        <v>126</v>
      </c>
      <c r="E20" s="44" t="s">
        <v>239</v>
      </c>
      <c r="F20" s="48" t="s">
        <v>159</v>
      </c>
      <c r="G20" s="48" t="s">
        <v>240</v>
      </c>
      <c r="H20" s="48" t="s">
        <v>240</v>
      </c>
      <c r="I20" s="48" t="s">
        <v>240</v>
      </c>
      <c r="J20" s="44" t="s">
        <v>160</v>
      </c>
      <c r="K20" s="44" t="s">
        <v>128</v>
      </c>
      <c r="L20" s="44" t="s">
        <v>128</v>
      </c>
      <c r="M20" s="44" t="s">
        <v>244</v>
      </c>
      <c r="N20" s="44" t="s">
        <v>37</v>
      </c>
      <c r="O20" s="48" t="s">
        <v>254</v>
      </c>
      <c r="P20" s="44" t="s">
        <v>255</v>
      </c>
      <c r="Q20" s="48" t="s">
        <v>264</v>
      </c>
      <c r="R20" s="48" t="s">
        <v>240</v>
      </c>
      <c r="S20" s="48" t="s">
        <v>240</v>
      </c>
      <c r="T20" s="48" t="s">
        <v>240</v>
      </c>
      <c r="U20" s="48" t="s">
        <v>240</v>
      </c>
      <c r="V20" s="48" t="s">
        <v>240</v>
      </c>
      <c r="W20" s="48" t="s">
        <v>241</v>
      </c>
      <c r="X20" s="49" t="s">
        <v>265</v>
      </c>
      <c r="Y20" s="16" t="s">
        <v>256</v>
      </c>
      <c r="Z20" s="49" t="s">
        <v>249</v>
      </c>
      <c r="AA20" s="49" t="s">
        <v>249</v>
      </c>
    </row>
    <row r="21">
      <c r="A21" s="44" t="s">
        <v>125</v>
      </c>
      <c r="B21" s="48" t="s">
        <v>37</v>
      </c>
      <c r="C21" s="49" t="s">
        <v>257</v>
      </c>
      <c r="D21" s="49" t="s">
        <v>158</v>
      </c>
      <c r="E21" s="44" t="s">
        <v>270</v>
      </c>
      <c r="F21" s="48" t="s">
        <v>127</v>
      </c>
      <c r="G21" s="48" t="s">
        <v>240</v>
      </c>
      <c r="H21" s="48" t="s">
        <v>240</v>
      </c>
      <c r="I21" s="48" t="s">
        <v>240</v>
      </c>
      <c r="J21" s="44" t="s">
        <v>263</v>
      </c>
      <c r="K21" s="44" t="s">
        <v>143</v>
      </c>
      <c r="L21" s="44" t="s">
        <v>243</v>
      </c>
      <c r="M21" s="44" t="s">
        <v>244</v>
      </c>
      <c r="N21" s="44" t="s">
        <v>253</v>
      </c>
      <c r="O21" s="48" t="s">
        <v>254</v>
      </c>
      <c r="P21" s="44" t="s">
        <v>246</v>
      </c>
      <c r="Q21" s="48" t="s">
        <v>247</v>
      </c>
      <c r="R21" s="48" t="s">
        <v>240</v>
      </c>
      <c r="S21" s="48" t="s">
        <v>240</v>
      </c>
      <c r="T21" s="48" t="s">
        <v>240</v>
      </c>
      <c r="U21" s="48" t="s">
        <v>240</v>
      </c>
      <c r="V21" s="48" t="s">
        <v>240</v>
      </c>
      <c r="W21" s="48" t="s">
        <v>240</v>
      </c>
      <c r="X21" s="49" t="s">
        <v>164</v>
      </c>
      <c r="Y21" s="16" t="s">
        <v>248</v>
      </c>
      <c r="Z21" s="49" t="s">
        <v>249</v>
      </c>
      <c r="AA21" s="49" t="s">
        <v>176</v>
      </c>
    </row>
    <row r="22">
      <c r="A22" s="44" t="s">
        <v>125</v>
      </c>
      <c r="B22" s="48" t="s">
        <v>37</v>
      </c>
      <c r="C22" s="49" t="s">
        <v>238</v>
      </c>
      <c r="D22" s="48" t="s">
        <v>260</v>
      </c>
      <c r="E22" s="44" t="s">
        <v>239</v>
      </c>
      <c r="F22" s="48" t="s">
        <v>127</v>
      </c>
      <c r="G22" s="48" t="s">
        <v>240</v>
      </c>
      <c r="H22" s="48" t="s">
        <v>240</v>
      </c>
      <c r="I22" s="48" t="s">
        <v>240</v>
      </c>
      <c r="J22" s="44" t="s">
        <v>258</v>
      </c>
      <c r="K22" s="44" t="s">
        <v>128</v>
      </c>
      <c r="L22" s="44" t="s">
        <v>253</v>
      </c>
      <c r="M22" s="44" t="s">
        <v>244</v>
      </c>
      <c r="N22" s="44" t="s">
        <v>131</v>
      </c>
      <c r="O22" s="48" t="s">
        <v>254</v>
      </c>
      <c r="P22" s="44" t="s">
        <v>261</v>
      </c>
      <c r="Q22" s="44" t="s">
        <v>151</v>
      </c>
      <c r="R22" s="48" t="s">
        <v>240</v>
      </c>
      <c r="S22" s="48" t="s">
        <v>240</v>
      </c>
      <c r="T22" s="48" t="s">
        <v>240</v>
      </c>
      <c r="U22" s="48" t="s">
        <v>240</v>
      </c>
      <c r="V22" s="48" t="s">
        <v>240</v>
      </c>
      <c r="W22" s="48" t="s">
        <v>241</v>
      </c>
      <c r="X22" s="49" t="s">
        <v>265</v>
      </c>
      <c r="Y22" s="16" t="s">
        <v>256</v>
      </c>
      <c r="Z22" s="49" t="s">
        <v>176</v>
      </c>
      <c r="AA22" s="49" t="s">
        <v>249</v>
      </c>
    </row>
    <row r="23">
      <c r="A23" s="44" t="s">
        <v>125</v>
      </c>
      <c r="B23" s="48" t="s">
        <v>37</v>
      </c>
      <c r="C23" s="49" t="s">
        <v>238</v>
      </c>
      <c r="D23" s="49" t="s">
        <v>158</v>
      </c>
      <c r="E23" s="44" t="s">
        <v>270</v>
      </c>
      <c r="F23" s="48" t="s">
        <v>127</v>
      </c>
      <c r="G23" s="48" t="s">
        <v>241</v>
      </c>
      <c r="H23" s="48" t="s">
        <v>240</v>
      </c>
      <c r="I23" s="48" t="s">
        <v>241</v>
      </c>
      <c r="J23" s="44" t="s">
        <v>263</v>
      </c>
      <c r="K23" s="44" t="s">
        <v>253</v>
      </c>
      <c r="L23" s="44" t="s">
        <v>128</v>
      </c>
      <c r="M23" s="44" t="s">
        <v>253</v>
      </c>
      <c r="N23" s="44" t="s">
        <v>253</v>
      </c>
      <c r="O23" s="48" t="s">
        <v>254</v>
      </c>
      <c r="P23" s="44" t="s">
        <v>261</v>
      </c>
      <c r="Q23" s="48" t="s">
        <v>262</v>
      </c>
      <c r="R23" s="48" t="s">
        <v>241</v>
      </c>
      <c r="S23" s="48" t="s">
        <v>240</v>
      </c>
      <c r="T23" s="48" t="s">
        <v>240</v>
      </c>
      <c r="U23" s="48" t="s">
        <v>240</v>
      </c>
      <c r="V23" s="48" t="s">
        <v>240</v>
      </c>
      <c r="W23" s="48" t="s">
        <v>240</v>
      </c>
      <c r="X23" s="49" t="s">
        <v>176</v>
      </c>
      <c r="Y23" s="50" t="s">
        <v>259</v>
      </c>
      <c r="Z23" s="49" t="s">
        <v>133</v>
      </c>
      <c r="AA23" s="49" t="s">
        <v>249</v>
      </c>
    </row>
    <row r="24">
      <c r="A24" s="44" t="s">
        <v>125</v>
      </c>
      <c r="B24" s="48" t="s">
        <v>37</v>
      </c>
      <c r="C24" s="49" t="s">
        <v>269</v>
      </c>
      <c r="D24" s="48" t="s">
        <v>260</v>
      </c>
      <c r="E24" s="44" t="s">
        <v>239</v>
      </c>
      <c r="F24" s="48" t="s">
        <v>159</v>
      </c>
      <c r="G24" s="48" t="s">
        <v>240</v>
      </c>
      <c r="H24" s="48" t="s">
        <v>240</v>
      </c>
      <c r="I24" s="48" t="s">
        <v>240</v>
      </c>
      <c r="J24" s="44" t="s">
        <v>160</v>
      </c>
      <c r="K24" s="44" t="s">
        <v>128</v>
      </c>
      <c r="L24" s="44" t="s">
        <v>128</v>
      </c>
      <c r="M24" s="44" t="s">
        <v>268</v>
      </c>
      <c r="N24" s="44" t="s">
        <v>253</v>
      </c>
      <c r="O24" s="48" t="s">
        <v>254</v>
      </c>
      <c r="P24" s="44" t="s">
        <v>255</v>
      </c>
      <c r="Q24" s="48" t="s">
        <v>247</v>
      </c>
      <c r="R24" s="48" t="s">
        <v>240</v>
      </c>
      <c r="S24" s="48" t="s">
        <v>240</v>
      </c>
      <c r="T24" s="48" t="s">
        <v>241</v>
      </c>
      <c r="U24" s="48" t="s">
        <v>241</v>
      </c>
      <c r="V24" s="48" t="s">
        <v>240</v>
      </c>
      <c r="W24" s="48" t="s">
        <v>240</v>
      </c>
      <c r="X24" s="49" t="s">
        <v>133</v>
      </c>
      <c r="Y24" s="50" t="s">
        <v>248</v>
      </c>
      <c r="Z24" s="49" t="s">
        <v>249</v>
      </c>
      <c r="AA24" s="49" t="s">
        <v>249</v>
      </c>
    </row>
    <row r="25">
      <c r="A25" s="44" t="s">
        <v>125</v>
      </c>
      <c r="B25" s="48" t="s">
        <v>37</v>
      </c>
      <c r="C25" s="49" t="s">
        <v>269</v>
      </c>
      <c r="D25" s="49" t="s">
        <v>126</v>
      </c>
      <c r="E25" s="44" t="s">
        <v>239</v>
      </c>
      <c r="F25" s="48" t="s">
        <v>159</v>
      </c>
      <c r="G25" s="48" t="s">
        <v>240</v>
      </c>
      <c r="H25" s="48" t="s">
        <v>240</v>
      </c>
      <c r="I25" s="48" t="s">
        <v>240</v>
      </c>
      <c r="J25" s="44" t="s">
        <v>160</v>
      </c>
      <c r="K25" s="44" t="s">
        <v>143</v>
      </c>
      <c r="L25" s="44" t="s">
        <v>128</v>
      </c>
      <c r="M25" s="44" t="s">
        <v>253</v>
      </c>
      <c r="N25" s="44" t="s">
        <v>182</v>
      </c>
      <c r="O25" s="48" t="s">
        <v>254</v>
      </c>
      <c r="P25" s="44" t="s">
        <v>261</v>
      </c>
      <c r="Q25" s="48" t="s">
        <v>247</v>
      </c>
      <c r="R25" s="48" t="s">
        <v>241</v>
      </c>
      <c r="S25" s="48" t="s">
        <v>241</v>
      </c>
      <c r="T25" s="48" t="s">
        <v>240</v>
      </c>
      <c r="U25" s="48" t="s">
        <v>240</v>
      </c>
      <c r="V25" s="48" t="s">
        <v>240</v>
      </c>
      <c r="W25" s="48" t="s">
        <v>240</v>
      </c>
      <c r="X25" s="49" t="s">
        <v>164</v>
      </c>
      <c r="Y25" s="16" t="s">
        <v>248</v>
      </c>
      <c r="Z25" s="49" t="s">
        <v>133</v>
      </c>
      <c r="AA25" s="49" t="s">
        <v>133</v>
      </c>
    </row>
    <row r="26">
      <c r="A26" s="44" t="s">
        <v>125</v>
      </c>
      <c r="B26" s="48" t="s">
        <v>37</v>
      </c>
      <c r="C26" s="49" t="s">
        <v>269</v>
      </c>
      <c r="D26" s="49" t="s">
        <v>126</v>
      </c>
      <c r="E26" s="44" t="s">
        <v>251</v>
      </c>
      <c r="F26" s="48" t="s">
        <v>159</v>
      </c>
      <c r="G26" s="48" t="s">
        <v>240</v>
      </c>
      <c r="H26" s="48" t="s">
        <v>240</v>
      </c>
      <c r="I26" s="48" t="s">
        <v>240</v>
      </c>
      <c r="J26" s="44" t="s">
        <v>160</v>
      </c>
      <c r="K26" s="44" t="s">
        <v>253</v>
      </c>
      <c r="L26" s="44" t="s">
        <v>128</v>
      </c>
      <c r="M26" s="44" t="s">
        <v>253</v>
      </c>
      <c r="N26" s="44" t="s">
        <v>131</v>
      </c>
      <c r="O26" s="48" t="s">
        <v>254</v>
      </c>
      <c r="P26" s="44" t="s">
        <v>246</v>
      </c>
      <c r="Q26" s="48" t="s">
        <v>247</v>
      </c>
      <c r="R26" s="48" t="s">
        <v>240</v>
      </c>
      <c r="S26" s="48" t="s">
        <v>240</v>
      </c>
      <c r="T26" s="48" t="s">
        <v>241</v>
      </c>
      <c r="U26" s="48" t="s">
        <v>240</v>
      </c>
      <c r="V26" s="48" t="s">
        <v>240</v>
      </c>
      <c r="W26" s="48" t="s">
        <v>241</v>
      </c>
      <c r="X26" s="49" t="s">
        <v>164</v>
      </c>
      <c r="Y26" s="50" t="s">
        <v>259</v>
      </c>
      <c r="Z26" s="49" t="s">
        <v>133</v>
      </c>
      <c r="AA26" s="49" t="s">
        <v>133</v>
      </c>
    </row>
    <row r="27">
      <c r="A27" s="44" t="s">
        <v>125</v>
      </c>
      <c r="B27" s="48" t="s">
        <v>37</v>
      </c>
      <c r="C27" s="49" t="s">
        <v>238</v>
      </c>
      <c r="D27" s="48" t="s">
        <v>266</v>
      </c>
      <c r="E27" s="44" t="s">
        <v>239</v>
      </c>
      <c r="F27" s="48" t="s">
        <v>127</v>
      </c>
      <c r="G27" s="48" t="s">
        <v>240</v>
      </c>
      <c r="H27" s="48" t="s">
        <v>240</v>
      </c>
      <c r="I27" s="48" t="s">
        <v>240</v>
      </c>
      <c r="J27" s="44" t="s">
        <v>258</v>
      </c>
      <c r="K27" s="44" t="s">
        <v>128</v>
      </c>
      <c r="L27" s="44" t="s">
        <v>128</v>
      </c>
      <c r="M27" s="44" t="s">
        <v>268</v>
      </c>
      <c r="N27" s="44" t="s">
        <v>131</v>
      </c>
      <c r="O27" s="48" t="s">
        <v>254</v>
      </c>
      <c r="P27" s="44" t="s">
        <v>255</v>
      </c>
      <c r="Q27" s="44" t="s">
        <v>185</v>
      </c>
      <c r="R27" s="48" t="s">
        <v>240</v>
      </c>
      <c r="S27" s="48" t="s">
        <v>241</v>
      </c>
      <c r="T27" s="48" t="s">
        <v>240</v>
      </c>
      <c r="U27" s="48" t="s">
        <v>240</v>
      </c>
      <c r="V27" s="48" t="s">
        <v>240</v>
      </c>
      <c r="W27" s="48" t="s">
        <v>241</v>
      </c>
      <c r="X27" s="49" t="s">
        <v>133</v>
      </c>
      <c r="Y27" s="16" t="s">
        <v>259</v>
      </c>
      <c r="Z27" s="49" t="s">
        <v>249</v>
      </c>
      <c r="AA27" s="49" t="s">
        <v>133</v>
      </c>
    </row>
    <row r="28">
      <c r="A28" s="44" t="s">
        <v>194</v>
      </c>
      <c r="B28" s="48" t="s">
        <v>37</v>
      </c>
      <c r="C28" s="49" t="s">
        <v>238</v>
      </c>
      <c r="D28" s="49" t="s">
        <v>158</v>
      </c>
      <c r="E28" s="44" t="s">
        <v>270</v>
      </c>
      <c r="F28" s="48" t="s">
        <v>159</v>
      </c>
      <c r="G28" s="48" t="s">
        <v>241</v>
      </c>
      <c r="H28" s="48" t="s">
        <v>241</v>
      </c>
      <c r="I28" s="48" t="s">
        <v>241</v>
      </c>
      <c r="J28" s="44" t="s">
        <v>258</v>
      </c>
      <c r="K28" s="44" t="s">
        <v>253</v>
      </c>
      <c r="L28" s="44" t="s">
        <v>253</v>
      </c>
      <c r="M28" s="44" t="s">
        <v>268</v>
      </c>
      <c r="N28" s="44" t="s">
        <v>131</v>
      </c>
      <c r="O28" s="48" t="s">
        <v>245</v>
      </c>
      <c r="P28" s="44" t="s">
        <v>246</v>
      </c>
      <c r="Q28" s="48" t="s">
        <v>247</v>
      </c>
      <c r="R28" s="48" t="s">
        <v>241</v>
      </c>
      <c r="S28" s="48" t="s">
        <v>240</v>
      </c>
      <c r="T28" s="48" t="s">
        <v>240</v>
      </c>
      <c r="U28" s="48" t="s">
        <v>241</v>
      </c>
      <c r="V28" s="48" t="s">
        <v>241</v>
      </c>
      <c r="W28" s="48" t="s">
        <v>240</v>
      </c>
      <c r="X28" s="49" t="s">
        <v>133</v>
      </c>
      <c r="Y28" s="16" t="s">
        <v>248</v>
      </c>
      <c r="Z28" s="49" t="s">
        <v>133</v>
      </c>
      <c r="AA28" s="49" t="s">
        <v>133</v>
      </c>
    </row>
    <row r="29">
      <c r="A29" s="44" t="s">
        <v>194</v>
      </c>
      <c r="B29" s="48" t="s">
        <v>37</v>
      </c>
      <c r="C29" s="49" t="s">
        <v>257</v>
      </c>
      <c r="D29" s="48" t="s">
        <v>260</v>
      </c>
      <c r="E29" s="44" t="s">
        <v>270</v>
      </c>
      <c r="F29" s="48" t="s">
        <v>127</v>
      </c>
      <c r="G29" s="48" t="s">
        <v>240</v>
      </c>
      <c r="H29" s="48" t="s">
        <v>240</v>
      </c>
      <c r="I29" s="48" t="s">
        <v>240</v>
      </c>
      <c r="J29" s="44" t="s">
        <v>242</v>
      </c>
      <c r="K29" s="44" t="s">
        <v>253</v>
      </c>
      <c r="L29" s="44" t="s">
        <v>143</v>
      </c>
      <c r="M29" s="44" t="s">
        <v>244</v>
      </c>
      <c r="N29" s="44" t="s">
        <v>131</v>
      </c>
      <c r="O29" s="48" t="s">
        <v>254</v>
      </c>
      <c r="P29" s="44" t="s">
        <v>255</v>
      </c>
      <c r="Q29" s="48" t="s">
        <v>247</v>
      </c>
      <c r="R29" s="48" t="s">
        <v>240</v>
      </c>
      <c r="S29" s="48" t="s">
        <v>240</v>
      </c>
      <c r="T29" s="48" t="s">
        <v>240</v>
      </c>
      <c r="U29" s="48" t="s">
        <v>240</v>
      </c>
      <c r="V29" s="48" t="s">
        <v>240</v>
      </c>
      <c r="W29" s="48" t="s">
        <v>240</v>
      </c>
      <c r="X29" s="49" t="s">
        <v>133</v>
      </c>
      <c r="Y29" s="16" t="s">
        <v>259</v>
      </c>
      <c r="Z29" s="49" t="s">
        <v>176</v>
      </c>
      <c r="AA29" s="49" t="s">
        <v>176</v>
      </c>
    </row>
    <row r="30">
      <c r="A30" s="44" t="s">
        <v>194</v>
      </c>
      <c r="B30" s="48" t="s">
        <v>37</v>
      </c>
      <c r="C30" s="48" t="s">
        <v>250</v>
      </c>
      <c r="D30" s="48" t="s">
        <v>266</v>
      </c>
      <c r="E30" s="44" t="s">
        <v>239</v>
      </c>
      <c r="F30" s="48" t="s">
        <v>127</v>
      </c>
      <c r="G30" s="48" t="s">
        <v>240</v>
      </c>
      <c r="H30" s="48" t="s">
        <v>240</v>
      </c>
      <c r="I30" s="48" t="s">
        <v>240</v>
      </c>
      <c r="J30" s="44" t="s">
        <v>263</v>
      </c>
      <c r="K30" s="44" t="s">
        <v>143</v>
      </c>
      <c r="L30" s="44" t="s">
        <v>143</v>
      </c>
      <c r="M30" s="44" t="s">
        <v>252</v>
      </c>
      <c r="N30" s="44" t="s">
        <v>253</v>
      </c>
      <c r="O30" s="48" t="s">
        <v>254</v>
      </c>
      <c r="P30" s="44" t="s">
        <v>246</v>
      </c>
      <c r="Q30" s="44" t="s">
        <v>151</v>
      </c>
      <c r="R30" s="48" t="s">
        <v>240</v>
      </c>
      <c r="S30" s="48" t="s">
        <v>240</v>
      </c>
      <c r="T30" s="48" t="s">
        <v>241</v>
      </c>
      <c r="U30" s="48" t="s">
        <v>241</v>
      </c>
      <c r="V30" s="48" t="s">
        <v>240</v>
      </c>
      <c r="W30" s="48" t="s">
        <v>240</v>
      </c>
      <c r="X30" s="49" t="s">
        <v>133</v>
      </c>
      <c r="Y30" s="16" t="s">
        <v>248</v>
      </c>
      <c r="Z30" s="49" t="s">
        <v>176</v>
      </c>
      <c r="AA30" s="49" t="s">
        <v>176</v>
      </c>
    </row>
    <row r="31">
      <c r="A31" s="44" t="s">
        <v>194</v>
      </c>
      <c r="B31" s="48" t="s">
        <v>37</v>
      </c>
      <c r="C31" s="49" t="s">
        <v>238</v>
      </c>
      <c r="D31" s="48" t="s">
        <v>266</v>
      </c>
      <c r="E31" s="44" t="s">
        <v>270</v>
      </c>
      <c r="F31" s="48" t="s">
        <v>127</v>
      </c>
      <c r="G31" s="48" t="s">
        <v>240</v>
      </c>
      <c r="H31" s="48" t="s">
        <v>240</v>
      </c>
      <c r="I31" s="48" t="s">
        <v>240</v>
      </c>
      <c r="J31" s="44" t="s">
        <v>258</v>
      </c>
      <c r="K31" s="44" t="s">
        <v>128</v>
      </c>
      <c r="L31" s="44" t="s">
        <v>143</v>
      </c>
      <c r="M31" s="44" t="s">
        <v>244</v>
      </c>
      <c r="N31" s="44" t="s">
        <v>37</v>
      </c>
      <c r="O31" s="48" t="s">
        <v>254</v>
      </c>
      <c r="P31" s="44" t="s">
        <v>261</v>
      </c>
      <c r="Q31" s="48" t="s">
        <v>262</v>
      </c>
      <c r="R31" s="48" t="s">
        <v>240</v>
      </c>
      <c r="S31" s="48" t="s">
        <v>240</v>
      </c>
      <c r="T31" s="48" t="s">
        <v>240</v>
      </c>
      <c r="U31" s="48" t="s">
        <v>240</v>
      </c>
      <c r="V31" s="48" t="s">
        <v>241</v>
      </c>
      <c r="W31" s="48" t="s">
        <v>241</v>
      </c>
      <c r="X31" s="49" t="s">
        <v>133</v>
      </c>
      <c r="Y31" s="50" t="s">
        <v>256</v>
      </c>
      <c r="Z31" s="49" t="s">
        <v>176</v>
      </c>
      <c r="AA31" s="49" t="s">
        <v>176</v>
      </c>
    </row>
    <row r="32">
      <c r="A32" s="44" t="s">
        <v>194</v>
      </c>
      <c r="B32" s="48" t="s">
        <v>37</v>
      </c>
      <c r="C32" s="49" t="s">
        <v>238</v>
      </c>
      <c r="D32" s="48" t="s">
        <v>266</v>
      </c>
      <c r="E32" s="44" t="s">
        <v>251</v>
      </c>
      <c r="F32" s="48" t="s">
        <v>127</v>
      </c>
      <c r="G32" s="48" t="s">
        <v>240</v>
      </c>
      <c r="H32" s="48" t="s">
        <v>240</v>
      </c>
      <c r="I32" s="48" t="s">
        <v>240</v>
      </c>
      <c r="J32" s="44" t="s">
        <v>242</v>
      </c>
      <c r="K32" s="44" t="s">
        <v>128</v>
      </c>
      <c r="L32" s="44" t="s">
        <v>143</v>
      </c>
      <c r="M32" s="44" t="s">
        <v>244</v>
      </c>
      <c r="N32" s="44" t="s">
        <v>253</v>
      </c>
      <c r="O32" s="48" t="s">
        <v>254</v>
      </c>
      <c r="P32" s="44" t="s">
        <v>261</v>
      </c>
      <c r="Q32" s="48" t="s">
        <v>247</v>
      </c>
      <c r="R32" s="48" t="s">
        <v>240</v>
      </c>
      <c r="S32" s="48" t="s">
        <v>240</v>
      </c>
      <c r="T32" s="48" t="s">
        <v>241</v>
      </c>
      <c r="U32" s="48" t="s">
        <v>240</v>
      </c>
      <c r="V32" s="48" t="s">
        <v>240</v>
      </c>
      <c r="W32" s="48" t="s">
        <v>240</v>
      </c>
      <c r="X32" s="49" t="s">
        <v>164</v>
      </c>
      <c r="Y32" s="16" t="s">
        <v>248</v>
      </c>
      <c r="Z32" s="49" t="s">
        <v>249</v>
      </c>
      <c r="AA32" s="49" t="s">
        <v>176</v>
      </c>
    </row>
    <row r="33">
      <c r="A33" s="44" t="s">
        <v>194</v>
      </c>
      <c r="B33" s="48" t="s">
        <v>37</v>
      </c>
      <c r="C33" s="49" t="s">
        <v>257</v>
      </c>
      <c r="D33" s="48" t="s">
        <v>266</v>
      </c>
      <c r="E33" s="44" t="s">
        <v>251</v>
      </c>
      <c r="F33" s="48" t="s">
        <v>127</v>
      </c>
      <c r="G33" s="48" t="s">
        <v>240</v>
      </c>
      <c r="H33" s="48" t="s">
        <v>240</v>
      </c>
      <c r="I33" s="48" t="s">
        <v>240</v>
      </c>
      <c r="J33" s="44" t="s">
        <v>242</v>
      </c>
      <c r="K33" s="44" t="s">
        <v>128</v>
      </c>
      <c r="L33" s="44" t="s">
        <v>143</v>
      </c>
      <c r="M33" s="44" t="s">
        <v>244</v>
      </c>
      <c r="N33" s="44" t="s">
        <v>182</v>
      </c>
      <c r="O33" s="48" t="s">
        <v>254</v>
      </c>
      <c r="P33" s="44" t="s">
        <v>255</v>
      </c>
      <c r="Q33" s="48" t="s">
        <v>264</v>
      </c>
      <c r="R33" s="48" t="s">
        <v>240</v>
      </c>
      <c r="S33" s="48" t="s">
        <v>240</v>
      </c>
      <c r="T33" s="48" t="s">
        <v>240</v>
      </c>
      <c r="U33" s="48" t="s">
        <v>240</v>
      </c>
      <c r="V33" s="48" t="s">
        <v>240</v>
      </c>
      <c r="W33" s="48" t="s">
        <v>241</v>
      </c>
      <c r="X33" s="49" t="s">
        <v>265</v>
      </c>
      <c r="Y33" s="16" t="s">
        <v>256</v>
      </c>
      <c r="Z33" s="49" t="s">
        <v>249</v>
      </c>
      <c r="AA33" s="49" t="s">
        <v>176</v>
      </c>
    </row>
    <row r="34">
      <c r="A34" s="44" t="s">
        <v>125</v>
      </c>
      <c r="B34" s="48" t="s">
        <v>37</v>
      </c>
      <c r="C34" s="49" t="s">
        <v>269</v>
      </c>
      <c r="D34" s="48" t="s">
        <v>260</v>
      </c>
      <c r="E34" s="44" t="s">
        <v>239</v>
      </c>
      <c r="F34" s="48" t="s">
        <v>159</v>
      </c>
      <c r="G34" s="48" t="s">
        <v>240</v>
      </c>
      <c r="H34" s="48" t="s">
        <v>240</v>
      </c>
      <c r="I34" s="48" t="s">
        <v>240</v>
      </c>
      <c r="J34" s="44" t="s">
        <v>160</v>
      </c>
      <c r="K34" s="44" t="s">
        <v>143</v>
      </c>
      <c r="L34" s="44" t="s">
        <v>253</v>
      </c>
      <c r="M34" s="44" t="s">
        <v>244</v>
      </c>
      <c r="N34" s="44" t="s">
        <v>37</v>
      </c>
      <c r="O34" s="48" t="s">
        <v>254</v>
      </c>
      <c r="P34" s="44" t="s">
        <v>246</v>
      </c>
      <c r="Q34" s="48" t="s">
        <v>247</v>
      </c>
      <c r="R34" s="48" t="s">
        <v>240</v>
      </c>
      <c r="S34" s="48" t="s">
        <v>240</v>
      </c>
      <c r="T34" s="48" t="s">
        <v>240</v>
      </c>
      <c r="U34" s="48" t="s">
        <v>240</v>
      </c>
      <c r="V34" s="48" t="s">
        <v>240</v>
      </c>
      <c r="W34" s="48" t="s">
        <v>240</v>
      </c>
      <c r="X34" s="49" t="s">
        <v>164</v>
      </c>
      <c r="Y34" s="50" t="s">
        <v>259</v>
      </c>
      <c r="Z34" s="49" t="s">
        <v>176</v>
      </c>
      <c r="AA34" s="49" t="s">
        <v>176</v>
      </c>
    </row>
    <row r="35">
      <c r="A35" s="44" t="s">
        <v>125</v>
      </c>
      <c r="B35" s="48" t="s">
        <v>37</v>
      </c>
      <c r="C35" s="49" t="s">
        <v>238</v>
      </c>
      <c r="D35" s="48" t="s">
        <v>266</v>
      </c>
      <c r="E35" s="44" t="s">
        <v>239</v>
      </c>
      <c r="F35" s="48" t="s">
        <v>159</v>
      </c>
      <c r="G35" s="48" t="s">
        <v>240</v>
      </c>
      <c r="H35" s="48" t="s">
        <v>240</v>
      </c>
      <c r="I35" s="48" t="s">
        <v>240</v>
      </c>
      <c r="J35" s="44" t="s">
        <v>160</v>
      </c>
      <c r="K35" s="44" t="s">
        <v>253</v>
      </c>
      <c r="L35" s="44" t="s">
        <v>143</v>
      </c>
      <c r="M35" s="44" t="s">
        <v>253</v>
      </c>
      <c r="N35" s="44" t="s">
        <v>253</v>
      </c>
      <c r="O35" s="48" t="s">
        <v>254</v>
      </c>
      <c r="P35" s="44" t="s">
        <v>261</v>
      </c>
      <c r="Q35" s="44" t="s">
        <v>151</v>
      </c>
      <c r="R35" s="48" t="s">
        <v>240</v>
      </c>
      <c r="S35" s="48" t="s">
        <v>240</v>
      </c>
      <c r="T35" s="48" t="s">
        <v>240</v>
      </c>
      <c r="U35" s="48" t="s">
        <v>240</v>
      </c>
      <c r="V35" s="48" t="s">
        <v>240</v>
      </c>
      <c r="W35" s="48" t="s">
        <v>241</v>
      </c>
      <c r="X35" s="49" t="s">
        <v>265</v>
      </c>
      <c r="Y35" s="16" t="s">
        <v>256</v>
      </c>
      <c r="Z35" s="49" t="s">
        <v>176</v>
      </c>
      <c r="AA35" s="49" t="s">
        <v>176</v>
      </c>
    </row>
    <row r="36">
      <c r="A36" s="44" t="s">
        <v>125</v>
      </c>
      <c r="B36" s="48" t="s">
        <v>37</v>
      </c>
      <c r="C36" s="49" t="s">
        <v>238</v>
      </c>
      <c r="D36" s="48" t="s">
        <v>266</v>
      </c>
      <c r="E36" s="44" t="s">
        <v>239</v>
      </c>
      <c r="F36" s="48" t="s">
        <v>159</v>
      </c>
      <c r="G36" s="48" t="s">
        <v>240</v>
      </c>
      <c r="H36" s="48" t="s">
        <v>240</v>
      </c>
      <c r="I36" s="48" t="s">
        <v>240</v>
      </c>
      <c r="J36" s="44" t="s">
        <v>160</v>
      </c>
      <c r="K36" s="44" t="s">
        <v>128</v>
      </c>
      <c r="L36" s="44" t="s">
        <v>143</v>
      </c>
      <c r="M36" s="44" t="s">
        <v>253</v>
      </c>
      <c r="N36" s="44" t="s">
        <v>131</v>
      </c>
      <c r="O36" s="48" t="s">
        <v>245</v>
      </c>
      <c r="P36" s="44" t="s">
        <v>261</v>
      </c>
      <c r="Q36" s="48" t="s">
        <v>262</v>
      </c>
      <c r="R36" s="48" t="s">
        <v>241</v>
      </c>
      <c r="S36" s="48" t="s">
        <v>240</v>
      </c>
      <c r="T36" s="48" t="s">
        <v>240</v>
      </c>
      <c r="U36" s="48" t="s">
        <v>240</v>
      </c>
      <c r="V36" s="48" t="s">
        <v>240</v>
      </c>
      <c r="W36" s="48" t="s">
        <v>240</v>
      </c>
      <c r="X36" s="49" t="s">
        <v>176</v>
      </c>
      <c r="Y36" s="16" t="s">
        <v>248</v>
      </c>
      <c r="Z36" s="49" t="s">
        <v>176</v>
      </c>
      <c r="AA36" s="49" t="s">
        <v>176</v>
      </c>
    </row>
    <row r="37">
      <c r="A37" s="44" t="s">
        <v>125</v>
      </c>
      <c r="B37" s="48" t="s">
        <v>37</v>
      </c>
      <c r="C37" s="49" t="s">
        <v>238</v>
      </c>
      <c r="D37" s="48" t="s">
        <v>266</v>
      </c>
      <c r="E37" s="44" t="s">
        <v>251</v>
      </c>
      <c r="F37" s="48" t="s">
        <v>127</v>
      </c>
      <c r="G37" s="48" t="s">
        <v>240</v>
      </c>
      <c r="H37" s="48" t="s">
        <v>240</v>
      </c>
      <c r="I37" s="48" t="s">
        <v>240</v>
      </c>
      <c r="J37" s="44" t="s">
        <v>242</v>
      </c>
      <c r="K37" s="44" t="s">
        <v>128</v>
      </c>
      <c r="L37" s="44" t="s">
        <v>143</v>
      </c>
      <c r="M37" s="44" t="s">
        <v>253</v>
      </c>
      <c r="N37" s="44" t="s">
        <v>253</v>
      </c>
      <c r="O37" s="48" t="s">
        <v>254</v>
      </c>
      <c r="P37" s="44" t="s">
        <v>255</v>
      </c>
      <c r="Q37" s="48" t="s">
        <v>247</v>
      </c>
      <c r="R37" s="48" t="s">
        <v>240</v>
      </c>
      <c r="S37" s="48" t="s">
        <v>240</v>
      </c>
      <c r="T37" s="48" t="s">
        <v>241</v>
      </c>
      <c r="U37" s="48" t="s">
        <v>241</v>
      </c>
      <c r="V37" s="48" t="s">
        <v>240</v>
      </c>
      <c r="W37" s="48" t="s">
        <v>240</v>
      </c>
      <c r="X37" s="49" t="s">
        <v>133</v>
      </c>
      <c r="Y37" s="50" t="s">
        <v>248</v>
      </c>
      <c r="Z37" s="49" t="s">
        <v>249</v>
      </c>
      <c r="AA37" s="49" t="s">
        <v>133</v>
      </c>
    </row>
    <row r="38">
      <c r="A38" s="44" t="s">
        <v>125</v>
      </c>
      <c r="B38" s="48" t="s">
        <v>37</v>
      </c>
      <c r="C38" s="48" t="s">
        <v>250</v>
      </c>
      <c r="D38" s="48" t="s">
        <v>260</v>
      </c>
      <c r="E38" s="44" t="s">
        <v>251</v>
      </c>
      <c r="F38" s="48" t="s">
        <v>159</v>
      </c>
      <c r="G38" s="48" t="s">
        <v>240</v>
      </c>
      <c r="H38" s="48" t="s">
        <v>240</v>
      </c>
      <c r="I38" s="48" t="s">
        <v>240</v>
      </c>
      <c r="J38" s="44" t="s">
        <v>263</v>
      </c>
      <c r="K38" s="44" t="s">
        <v>128</v>
      </c>
      <c r="L38" s="44" t="s">
        <v>143</v>
      </c>
      <c r="M38" s="44" t="s">
        <v>268</v>
      </c>
      <c r="N38" s="44" t="s">
        <v>253</v>
      </c>
      <c r="O38" s="48" t="s">
        <v>254</v>
      </c>
      <c r="P38" s="44" t="s">
        <v>261</v>
      </c>
      <c r="Q38" s="48" t="s">
        <v>247</v>
      </c>
      <c r="R38" s="48" t="s">
        <v>241</v>
      </c>
      <c r="S38" s="48" t="s">
        <v>241</v>
      </c>
      <c r="T38" s="48" t="s">
        <v>240</v>
      </c>
      <c r="U38" s="48" t="s">
        <v>240</v>
      </c>
      <c r="V38" s="48" t="s">
        <v>240</v>
      </c>
      <c r="W38" s="48" t="s">
        <v>240</v>
      </c>
      <c r="X38" s="49" t="s">
        <v>164</v>
      </c>
      <c r="Y38" s="50" t="s">
        <v>248</v>
      </c>
      <c r="Z38" s="49" t="s">
        <v>133</v>
      </c>
      <c r="AA38" s="49" t="s">
        <v>133</v>
      </c>
    </row>
    <row r="39">
      <c r="A39" s="44" t="s">
        <v>125</v>
      </c>
      <c r="B39" s="48" t="s">
        <v>37</v>
      </c>
      <c r="C39" s="49" t="s">
        <v>257</v>
      </c>
      <c r="D39" s="49" t="s">
        <v>126</v>
      </c>
      <c r="E39" s="44" t="s">
        <v>251</v>
      </c>
      <c r="F39" s="48" t="s">
        <v>127</v>
      </c>
      <c r="G39" s="48" t="s">
        <v>240</v>
      </c>
      <c r="H39" s="48" t="s">
        <v>240</v>
      </c>
      <c r="I39" s="48" t="s">
        <v>240</v>
      </c>
      <c r="J39" s="44" t="s">
        <v>263</v>
      </c>
      <c r="K39" s="44" t="s">
        <v>128</v>
      </c>
      <c r="L39" s="44" t="s">
        <v>143</v>
      </c>
      <c r="M39" s="44" t="s">
        <v>253</v>
      </c>
      <c r="N39" s="44" t="s">
        <v>253</v>
      </c>
      <c r="O39" s="48" t="s">
        <v>254</v>
      </c>
      <c r="P39" s="44" t="s">
        <v>246</v>
      </c>
      <c r="Q39" s="48" t="s">
        <v>247</v>
      </c>
      <c r="R39" s="48" t="s">
        <v>240</v>
      </c>
      <c r="S39" s="48" t="s">
        <v>240</v>
      </c>
      <c r="T39" s="48" t="s">
        <v>241</v>
      </c>
      <c r="U39" s="48" t="s">
        <v>240</v>
      </c>
      <c r="V39" s="48" t="s">
        <v>240</v>
      </c>
      <c r="W39" s="48" t="s">
        <v>241</v>
      </c>
      <c r="X39" s="49" t="s">
        <v>164</v>
      </c>
      <c r="Y39" s="50" t="s">
        <v>259</v>
      </c>
      <c r="Z39" s="49" t="s">
        <v>133</v>
      </c>
      <c r="AA39" s="49" t="s">
        <v>249</v>
      </c>
    </row>
    <row r="40">
      <c r="A40" s="44" t="s">
        <v>125</v>
      </c>
      <c r="B40" s="48" t="s">
        <v>37</v>
      </c>
      <c r="C40" s="49" t="s">
        <v>257</v>
      </c>
      <c r="D40" s="49" t="s">
        <v>158</v>
      </c>
      <c r="E40" s="44" t="s">
        <v>270</v>
      </c>
      <c r="F40" s="48" t="s">
        <v>127</v>
      </c>
      <c r="G40" s="48" t="s">
        <v>241</v>
      </c>
      <c r="H40" s="48" t="s">
        <v>241</v>
      </c>
      <c r="I40" s="48" t="s">
        <v>241</v>
      </c>
      <c r="J40" s="44" t="s">
        <v>263</v>
      </c>
      <c r="K40" s="44" t="s">
        <v>253</v>
      </c>
      <c r="L40" s="44" t="s">
        <v>143</v>
      </c>
      <c r="M40" s="44" t="s">
        <v>253</v>
      </c>
      <c r="N40" s="44" t="s">
        <v>37</v>
      </c>
      <c r="O40" s="48" t="s">
        <v>254</v>
      </c>
      <c r="P40" s="44" t="s">
        <v>255</v>
      </c>
      <c r="Q40" s="44" t="s">
        <v>185</v>
      </c>
      <c r="R40" s="48" t="s">
        <v>240</v>
      </c>
      <c r="S40" s="48" t="s">
        <v>241</v>
      </c>
      <c r="T40" s="48" t="s">
        <v>240</v>
      </c>
      <c r="U40" s="48" t="s">
        <v>240</v>
      </c>
      <c r="V40" s="48" t="s">
        <v>240</v>
      </c>
      <c r="W40" s="48" t="s">
        <v>241</v>
      </c>
      <c r="X40" s="49" t="s">
        <v>271</v>
      </c>
      <c r="Y40" s="50" t="s">
        <v>248</v>
      </c>
      <c r="Z40" s="49" t="s">
        <v>133</v>
      </c>
      <c r="AA40" s="49" t="s">
        <v>249</v>
      </c>
    </row>
    <row r="41">
      <c r="A41" s="44" t="s">
        <v>125</v>
      </c>
      <c r="B41" s="48" t="s">
        <v>37</v>
      </c>
      <c r="C41" s="49" t="s">
        <v>238</v>
      </c>
      <c r="D41" s="48" t="s">
        <v>260</v>
      </c>
      <c r="E41" s="44" t="s">
        <v>251</v>
      </c>
      <c r="F41" s="48" t="s">
        <v>159</v>
      </c>
      <c r="G41" s="48" t="s">
        <v>240</v>
      </c>
      <c r="H41" s="48" t="s">
        <v>240</v>
      </c>
      <c r="I41" s="48" t="s">
        <v>240</v>
      </c>
      <c r="J41" s="44" t="s">
        <v>160</v>
      </c>
      <c r="K41" s="44" t="s">
        <v>128</v>
      </c>
      <c r="L41" s="44" t="s">
        <v>243</v>
      </c>
      <c r="M41" s="44" t="s">
        <v>268</v>
      </c>
      <c r="N41" s="44" t="s">
        <v>253</v>
      </c>
      <c r="O41" s="48" t="s">
        <v>254</v>
      </c>
      <c r="P41" s="44" t="s">
        <v>246</v>
      </c>
      <c r="Q41" s="48" t="s">
        <v>247</v>
      </c>
      <c r="R41" s="48" t="s">
        <v>241</v>
      </c>
      <c r="S41" s="48" t="s">
        <v>240</v>
      </c>
      <c r="T41" s="48" t="s">
        <v>240</v>
      </c>
      <c r="U41" s="48" t="s">
        <v>241</v>
      </c>
      <c r="V41" s="48" t="s">
        <v>241</v>
      </c>
      <c r="W41" s="48" t="s">
        <v>240</v>
      </c>
      <c r="X41" s="49" t="s">
        <v>271</v>
      </c>
      <c r="Y41" s="50" t="s">
        <v>248</v>
      </c>
      <c r="Z41" s="49" t="s">
        <v>249</v>
      </c>
      <c r="AA41" s="49" t="s">
        <v>249</v>
      </c>
    </row>
    <row r="42">
      <c r="A42" s="44" t="s">
        <v>125</v>
      </c>
      <c r="B42" s="48" t="s">
        <v>37</v>
      </c>
      <c r="C42" s="49" t="s">
        <v>238</v>
      </c>
      <c r="D42" s="48" t="s">
        <v>266</v>
      </c>
      <c r="E42" s="44" t="s">
        <v>239</v>
      </c>
      <c r="F42" s="48" t="s">
        <v>159</v>
      </c>
      <c r="G42" s="48" t="s">
        <v>240</v>
      </c>
      <c r="H42" s="48" t="s">
        <v>240</v>
      </c>
      <c r="I42" s="48" t="s">
        <v>240</v>
      </c>
      <c r="J42" s="44" t="s">
        <v>258</v>
      </c>
      <c r="K42" s="44" t="s">
        <v>128</v>
      </c>
      <c r="L42" s="44" t="s">
        <v>128</v>
      </c>
      <c r="M42" s="44" t="s">
        <v>268</v>
      </c>
      <c r="N42" s="44" t="s">
        <v>182</v>
      </c>
      <c r="O42" s="48" t="s">
        <v>254</v>
      </c>
      <c r="P42" s="44" t="s">
        <v>255</v>
      </c>
      <c r="Q42" s="48" t="s">
        <v>247</v>
      </c>
      <c r="R42" s="48" t="s">
        <v>240</v>
      </c>
      <c r="S42" s="48" t="s">
        <v>240</v>
      </c>
      <c r="T42" s="48" t="s">
        <v>240</v>
      </c>
      <c r="U42" s="48" t="s">
        <v>240</v>
      </c>
      <c r="V42" s="48" t="s">
        <v>240</v>
      </c>
      <c r="W42" s="48" t="s">
        <v>240</v>
      </c>
      <c r="X42" s="49" t="s">
        <v>271</v>
      </c>
      <c r="Y42" s="50" t="s">
        <v>259</v>
      </c>
      <c r="Z42" s="49" t="s">
        <v>133</v>
      </c>
      <c r="AA42" s="49" t="s">
        <v>133</v>
      </c>
    </row>
    <row r="43">
      <c r="A43" s="44" t="s">
        <v>125</v>
      </c>
      <c r="B43" s="48" t="s">
        <v>37</v>
      </c>
      <c r="C43" s="49" t="s">
        <v>238</v>
      </c>
      <c r="D43" s="48" t="s">
        <v>260</v>
      </c>
      <c r="E43" s="44" t="s">
        <v>239</v>
      </c>
      <c r="F43" s="48" t="s">
        <v>127</v>
      </c>
      <c r="G43" s="48" t="s">
        <v>240</v>
      </c>
      <c r="H43" s="48" t="s">
        <v>240</v>
      </c>
      <c r="I43" s="48" t="s">
        <v>240</v>
      </c>
      <c r="J43" s="44" t="s">
        <v>242</v>
      </c>
      <c r="K43" s="44" t="s">
        <v>143</v>
      </c>
      <c r="L43" s="44" t="s">
        <v>128</v>
      </c>
      <c r="M43" s="44" t="s">
        <v>268</v>
      </c>
      <c r="N43" s="44" t="s">
        <v>253</v>
      </c>
      <c r="O43" s="48" t="s">
        <v>254</v>
      </c>
      <c r="P43" s="44" t="s">
        <v>246</v>
      </c>
      <c r="Q43" s="44" t="s">
        <v>151</v>
      </c>
      <c r="R43" s="48" t="s">
        <v>240</v>
      </c>
      <c r="S43" s="48" t="s">
        <v>240</v>
      </c>
      <c r="T43" s="48" t="s">
        <v>241</v>
      </c>
      <c r="U43" s="48" t="s">
        <v>241</v>
      </c>
      <c r="V43" s="48" t="s">
        <v>240</v>
      </c>
      <c r="W43" s="48" t="s">
        <v>240</v>
      </c>
      <c r="X43" s="49" t="s">
        <v>271</v>
      </c>
      <c r="Y43" s="16" t="s">
        <v>256</v>
      </c>
      <c r="Z43" s="49" t="s">
        <v>176</v>
      </c>
      <c r="AA43" s="49" t="s">
        <v>176</v>
      </c>
    </row>
    <row r="44">
      <c r="A44" s="44" t="s">
        <v>125</v>
      </c>
      <c r="B44" s="48" t="s">
        <v>37</v>
      </c>
      <c r="C44" s="49" t="s">
        <v>238</v>
      </c>
      <c r="D44" s="48" t="s">
        <v>260</v>
      </c>
      <c r="E44" s="44" t="s">
        <v>251</v>
      </c>
      <c r="F44" s="48" t="s">
        <v>127</v>
      </c>
      <c r="G44" s="48" t="s">
        <v>240</v>
      </c>
      <c r="H44" s="48" t="s">
        <v>240</v>
      </c>
      <c r="I44" s="48" t="s">
        <v>240</v>
      </c>
      <c r="J44" s="44" t="s">
        <v>258</v>
      </c>
      <c r="K44" s="44" t="s">
        <v>180</v>
      </c>
      <c r="L44" s="44" t="s">
        <v>243</v>
      </c>
      <c r="M44" s="44" t="s">
        <v>252</v>
      </c>
      <c r="N44" s="44" t="s">
        <v>253</v>
      </c>
      <c r="O44" s="48" t="s">
        <v>254</v>
      </c>
      <c r="P44" s="44" t="s">
        <v>261</v>
      </c>
      <c r="Q44" s="48" t="s">
        <v>262</v>
      </c>
      <c r="R44" s="48" t="s">
        <v>240</v>
      </c>
      <c r="S44" s="48" t="s">
        <v>240</v>
      </c>
      <c r="T44" s="48" t="s">
        <v>240</v>
      </c>
      <c r="U44" s="48" t="s">
        <v>240</v>
      </c>
      <c r="V44" s="48" t="s">
        <v>241</v>
      </c>
      <c r="W44" s="48" t="s">
        <v>241</v>
      </c>
      <c r="X44" s="49" t="s">
        <v>133</v>
      </c>
      <c r="Y44" s="16" t="s">
        <v>248</v>
      </c>
      <c r="Z44" s="49" t="s">
        <v>176</v>
      </c>
      <c r="AA44" s="49" t="s">
        <v>133</v>
      </c>
    </row>
    <row r="45">
      <c r="A45" s="44" t="s">
        <v>125</v>
      </c>
      <c r="B45" s="48" t="s">
        <v>37</v>
      </c>
      <c r="C45" s="49" t="s">
        <v>257</v>
      </c>
      <c r="D45" s="48" t="s">
        <v>266</v>
      </c>
      <c r="E45" s="44" t="s">
        <v>239</v>
      </c>
      <c r="F45" s="48" t="s">
        <v>127</v>
      </c>
      <c r="G45" s="48" t="s">
        <v>240</v>
      </c>
      <c r="H45" s="48" t="s">
        <v>240</v>
      </c>
      <c r="I45" s="48" t="s">
        <v>240</v>
      </c>
      <c r="J45" s="44" t="s">
        <v>263</v>
      </c>
      <c r="K45" s="44" t="s">
        <v>253</v>
      </c>
      <c r="L45" s="44" t="s">
        <v>253</v>
      </c>
      <c r="M45" s="44" t="s">
        <v>252</v>
      </c>
      <c r="N45" s="44" t="s">
        <v>253</v>
      </c>
      <c r="O45" s="48" t="s">
        <v>254</v>
      </c>
      <c r="P45" s="44" t="s">
        <v>261</v>
      </c>
      <c r="Q45" s="48" t="s">
        <v>247</v>
      </c>
      <c r="R45" s="48" t="s">
        <v>240</v>
      </c>
      <c r="S45" s="48" t="s">
        <v>240</v>
      </c>
      <c r="T45" s="48" t="s">
        <v>241</v>
      </c>
      <c r="U45" s="48" t="s">
        <v>240</v>
      </c>
      <c r="V45" s="48" t="s">
        <v>240</v>
      </c>
      <c r="W45" s="48" t="s">
        <v>240</v>
      </c>
      <c r="X45" s="49" t="s">
        <v>164</v>
      </c>
      <c r="Y45" s="50" t="s">
        <v>259</v>
      </c>
      <c r="Z45" s="49" t="s">
        <v>176</v>
      </c>
      <c r="AA45" s="49" t="s">
        <v>133</v>
      </c>
    </row>
    <row r="46">
      <c r="A46" s="44" t="s">
        <v>125</v>
      </c>
      <c r="B46" s="48" t="s">
        <v>37</v>
      </c>
      <c r="C46" s="49" t="s">
        <v>238</v>
      </c>
      <c r="D46" s="48" t="s">
        <v>260</v>
      </c>
      <c r="E46" s="44" t="s">
        <v>270</v>
      </c>
      <c r="F46" s="48" t="s">
        <v>159</v>
      </c>
      <c r="G46" s="48" t="s">
        <v>241</v>
      </c>
      <c r="H46" s="48" t="s">
        <v>241</v>
      </c>
      <c r="I46" s="48" t="s">
        <v>241</v>
      </c>
      <c r="J46" s="44" t="s">
        <v>258</v>
      </c>
      <c r="K46" s="44" t="s">
        <v>143</v>
      </c>
      <c r="L46" s="44" t="s">
        <v>128</v>
      </c>
      <c r="M46" s="44" t="s">
        <v>244</v>
      </c>
      <c r="N46" s="44" t="s">
        <v>253</v>
      </c>
      <c r="O46" s="48" t="s">
        <v>254</v>
      </c>
      <c r="P46" s="44" t="s">
        <v>255</v>
      </c>
      <c r="Q46" s="48" t="s">
        <v>264</v>
      </c>
      <c r="R46" s="48" t="s">
        <v>240</v>
      </c>
      <c r="S46" s="48" t="s">
        <v>240</v>
      </c>
      <c r="T46" s="48" t="s">
        <v>240</v>
      </c>
      <c r="U46" s="48" t="s">
        <v>240</v>
      </c>
      <c r="V46" s="48" t="s">
        <v>240</v>
      </c>
      <c r="W46" s="48" t="s">
        <v>241</v>
      </c>
      <c r="X46" s="49" t="s">
        <v>265</v>
      </c>
      <c r="Y46" s="50" t="s">
        <v>256</v>
      </c>
      <c r="Z46" s="49" t="s">
        <v>133</v>
      </c>
      <c r="AA46" s="49" t="s">
        <v>133</v>
      </c>
    </row>
    <row r="47">
      <c r="A47" s="44" t="s">
        <v>125</v>
      </c>
      <c r="B47" s="48" t="s">
        <v>37</v>
      </c>
      <c r="C47" s="49" t="s">
        <v>238</v>
      </c>
      <c r="D47" s="48" t="s">
        <v>260</v>
      </c>
      <c r="E47" s="44" t="s">
        <v>239</v>
      </c>
      <c r="F47" s="48" t="s">
        <v>127</v>
      </c>
      <c r="G47" s="48" t="s">
        <v>240</v>
      </c>
      <c r="H47" s="48" t="s">
        <v>240</v>
      </c>
      <c r="I47" s="48" t="s">
        <v>240</v>
      </c>
      <c r="J47" s="44" t="s">
        <v>242</v>
      </c>
      <c r="K47" s="44" t="s">
        <v>128</v>
      </c>
      <c r="L47" s="44" t="s">
        <v>243</v>
      </c>
      <c r="M47" s="44" t="s">
        <v>244</v>
      </c>
      <c r="N47" s="44" t="s">
        <v>37</v>
      </c>
      <c r="O47" s="48" t="s">
        <v>254</v>
      </c>
      <c r="P47" s="44" t="s">
        <v>246</v>
      </c>
      <c r="Q47" s="48" t="s">
        <v>247</v>
      </c>
      <c r="R47" s="48" t="s">
        <v>240</v>
      </c>
      <c r="S47" s="48" t="s">
        <v>240</v>
      </c>
      <c r="T47" s="48" t="s">
        <v>240</v>
      </c>
      <c r="U47" s="48" t="s">
        <v>240</v>
      </c>
      <c r="V47" s="48" t="s">
        <v>240</v>
      </c>
      <c r="W47" s="48" t="s">
        <v>240</v>
      </c>
      <c r="X47" s="49" t="s">
        <v>164</v>
      </c>
      <c r="Y47" s="16" t="s">
        <v>259</v>
      </c>
      <c r="Z47" s="49" t="s">
        <v>249</v>
      </c>
      <c r="AA47" s="49" t="s">
        <v>133</v>
      </c>
    </row>
    <row r="48">
      <c r="A48" s="44" t="s">
        <v>125</v>
      </c>
      <c r="B48" s="48" t="s">
        <v>37</v>
      </c>
      <c r="C48" s="49" t="s">
        <v>238</v>
      </c>
      <c r="D48" s="48" t="s">
        <v>266</v>
      </c>
      <c r="E48" s="44" t="s">
        <v>239</v>
      </c>
      <c r="F48" s="48" t="s">
        <v>159</v>
      </c>
      <c r="G48" s="48" t="s">
        <v>240</v>
      </c>
      <c r="H48" s="48" t="s">
        <v>240</v>
      </c>
      <c r="I48" s="48" t="s">
        <v>240</v>
      </c>
      <c r="J48" s="44" t="s">
        <v>242</v>
      </c>
      <c r="K48" s="44" t="s">
        <v>128</v>
      </c>
      <c r="L48" s="44" t="s">
        <v>128</v>
      </c>
      <c r="M48" s="44" t="s">
        <v>244</v>
      </c>
      <c r="N48" s="44" t="s">
        <v>253</v>
      </c>
      <c r="O48" s="48" t="s">
        <v>254</v>
      </c>
      <c r="P48" s="44" t="s">
        <v>261</v>
      </c>
      <c r="Q48" s="44" t="s">
        <v>151</v>
      </c>
      <c r="R48" s="48" t="s">
        <v>240</v>
      </c>
      <c r="S48" s="48" t="s">
        <v>240</v>
      </c>
      <c r="T48" s="48" t="s">
        <v>240</v>
      </c>
      <c r="U48" s="48" t="s">
        <v>241</v>
      </c>
      <c r="V48" s="48" t="s">
        <v>240</v>
      </c>
      <c r="W48" s="48" t="s">
        <v>241</v>
      </c>
      <c r="X48" s="49" t="s">
        <v>265</v>
      </c>
      <c r="Y48" s="50" t="s">
        <v>259</v>
      </c>
      <c r="Z48" s="49" t="s">
        <v>133</v>
      </c>
      <c r="AA48" s="49" t="s">
        <v>133</v>
      </c>
    </row>
    <row r="49">
      <c r="A49" s="44" t="s">
        <v>125</v>
      </c>
      <c r="B49" s="48" t="s">
        <v>37</v>
      </c>
      <c r="C49" s="49" t="s">
        <v>238</v>
      </c>
      <c r="D49" s="48" t="s">
        <v>266</v>
      </c>
      <c r="E49" s="44" t="s">
        <v>239</v>
      </c>
      <c r="F49" s="48" t="s">
        <v>127</v>
      </c>
      <c r="G49" s="48" t="s">
        <v>240</v>
      </c>
      <c r="H49" s="48" t="s">
        <v>241</v>
      </c>
      <c r="I49" s="48" t="s">
        <v>240</v>
      </c>
      <c r="J49" s="44" t="s">
        <v>242</v>
      </c>
      <c r="K49" s="44" t="s">
        <v>128</v>
      </c>
      <c r="L49" s="44" t="s">
        <v>128</v>
      </c>
      <c r="M49" s="44" t="s">
        <v>252</v>
      </c>
      <c r="N49" s="44" t="s">
        <v>131</v>
      </c>
      <c r="O49" s="48" t="s">
        <v>245</v>
      </c>
      <c r="P49" s="44" t="s">
        <v>261</v>
      </c>
      <c r="Q49" s="48" t="s">
        <v>262</v>
      </c>
      <c r="R49" s="48" t="s">
        <v>241</v>
      </c>
      <c r="S49" s="48" t="s">
        <v>240</v>
      </c>
      <c r="T49" s="48" t="s">
        <v>240</v>
      </c>
      <c r="U49" s="48" t="s">
        <v>240</v>
      </c>
      <c r="V49" s="48" t="s">
        <v>240</v>
      </c>
      <c r="W49" s="48" t="s">
        <v>240</v>
      </c>
      <c r="X49" s="49" t="s">
        <v>176</v>
      </c>
      <c r="Y49" s="16" t="s">
        <v>248</v>
      </c>
      <c r="Z49" s="49" t="s">
        <v>176</v>
      </c>
      <c r="AA49" s="49" t="s">
        <v>249</v>
      </c>
    </row>
    <row r="50">
      <c r="A50" s="44" t="s">
        <v>125</v>
      </c>
      <c r="B50" s="48" t="s">
        <v>37</v>
      </c>
      <c r="C50" s="49" t="s">
        <v>238</v>
      </c>
      <c r="D50" s="48" t="s">
        <v>260</v>
      </c>
      <c r="E50" s="44" t="s">
        <v>251</v>
      </c>
      <c r="F50" s="48" t="s">
        <v>159</v>
      </c>
      <c r="G50" s="48" t="s">
        <v>240</v>
      </c>
      <c r="H50" s="48" t="s">
        <v>240</v>
      </c>
      <c r="I50" s="48" t="s">
        <v>240</v>
      </c>
      <c r="J50" s="44" t="s">
        <v>258</v>
      </c>
      <c r="K50" s="44" t="s">
        <v>128</v>
      </c>
      <c r="L50" s="44" t="s">
        <v>243</v>
      </c>
      <c r="M50" s="44" t="s">
        <v>253</v>
      </c>
      <c r="N50" s="44" t="s">
        <v>253</v>
      </c>
      <c r="O50" s="48" t="s">
        <v>254</v>
      </c>
      <c r="P50" s="44" t="s">
        <v>255</v>
      </c>
      <c r="Q50" s="48" t="s">
        <v>247</v>
      </c>
      <c r="R50" s="48" t="s">
        <v>240</v>
      </c>
      <c r="S50" s="48" t="s">
        <v>240</v>
      </c>
      <c r="T50" s="48" t="s">
        <v>241</v>
      </c>
      <c r="U50" s="48" t="s">
        <v>241</v>
      </c>
      <c r="V50" s="48" t="s">
        <v>240</v>
      </c>
      <c r="W50" s="48" t="s">
        <v>240</v>
      </c>
      <c r="X50" s="49" t="s">
        <v>133</v>
      </c>
      <c r="Y50" s="50" t="s">
        <v>248</v>
      </c>
      <c r="Z50" s="49" t="s">
        <v>176</v>
      </c>
      <c r="AA50" s="49" t="s">
        <v>249</v>
      </c>
    </row>
    <row r="51">
      <c r="A51" s="44" t="s">
        <v>125</v>
      </c>
      <c r="B51" s="48" t="s">
        <v>37</v>
      </c>
      <c r="C51" s="49" t="s">
        <v>238</v>
      </c>
      <c r="D51" s="49" t="s">
        <v>158</v>
      </c>
      <c r="E51" s="44" t="s">
        <v>239</v>
      </c>
      <c r="F51" s="48" t="s">
        <v>159</v>
      </c>
      <c r="G51" s="48" t="s">
        <v>240</v>
      </c>
      <c r="H51" s="48" t="s">
        <v>240</v>
      </c>
      <c r="I51" s="48" t="s">
        <v>240</v>
      </c>
      <c r="J51" s="44" t="s">
        <v>258</v>
      </c>
      <c r="K51" s="44" t="s">
        <v>128</v>
      </c>
      <c r="L51" s="44" t="s">
        <v>253</v>
      </c>
      <c r="M51" s="44" t="s">
        <v>268</v>
      </c>
      <c r="N51" s="44" t="s">
        <v>253</v>
      </c>
      <c r="O51" s="48" t="s">
        <v>254</v>
      </c>
      <c r="P51" s="44" t="s">
        <v>261</v>
      </c>
      <c r="Q51" s="48" t="s">
        <v>247</v>
      </c>
      <c r="R51" s="48" t="s">
        <v>241</v>
      </c>
      <c r="S51" s="48" t="s">
        <v>241</v>
      </c>
      <c r="T51" s="48" t="s">
        <v>240</v>
      </c>
      <c r="U51" s="48" t="s">
        <v>240</v>
      </c>
      <c r="V51" s="48" t="s">
        <v>240</v>
      </c>
      <c r="W51" s="48" t="s">
        <v>240</v>
      </c>
      <c r="X51" s="49" t="s">
        <v>164</v>
      </c>
      <c r="Y51" s="50" t="s">
        <v>248</v>
      </c>
      <c r="Z51" s="49" t="s">
        <v>133</v>
      </c>
      <c r="AA51" s="49" t="s">
        <v>133</v>
      </c>
    </row>
    <row r="52">
      <c r="A52" s="44" t="s">
        <v>125</v>
      </c>
      <c r="B52" s="48" t="s">
        <v>37</v>
      </c>
      <c r="C52" s="49" t="s">
        <v>238</v>
      </c>
      <c r="D52" s="48" t="s">
        <v>266</v>
      </c>
      <c r="E52" s="44" t="s">
        <v>272</v>
      </c>
      <c r="F52" s="48" t="s">
        <v>159</v>
      </c>
      <c r="G52" s="48" t="s">
        <v>240</v>
      </c>
      <c r="H52" s="48" t="s">
        <v>240</v>
      </c>
      <c r="I52" s="48" t="s">
        <v>240</v>
      </c>
      <c r="J52" s="44" t="s">
        <v>258</v>
      </c>
      <c r="K52" s="44" t="s">
        <v>180</v>
      </c>
      <c r="L52" s="44" t="s">
        <v>128</v>
      </c>
      <c r="M52" s="44" t="s">
        <v>268</v>
      </c>
      <c r="N52" s="44" t="s">
        <v>182</v>
      </c>
      <c r="O52" s="48" t="s">
        <v>254</v>
      </c>
      <c r="P52" s="44" t="s">
        <v>246</v>
      </c>
      <c r="Q52" s="48" t="s">
        <v>247</v>
      </c>
      <c r="R52" s="48" t="s">
        <v>240</v>
      </c>
      <c r="S52" s="48" t="s">
        <v>240</v>
      </c>
      <c r="T52" s="48" t="s">
        <v>241</v>
      </c>
      <c r="U52" s="48" t="s">
        <v>240</v>
      </c>
      <c r="V52" s="48" t="s">
        <v>240</v>
      </c>
      <c r="W52" s="48" t="s">
        <v>241</v>
      </c>
      <c r="X52" s="49" t="s">
        <v>164</v>
      </c>
      <c r="Y52" s="50" t="s">
        <v>259</v>
      </c>
      <c r="Z52" s="49" t="s">
        <v>249</v>
      </c>
      <c r="AA52" s="49" t="s">
        <v>176</v>
      </c>
    </row>
    <row r="53">
      <c r="A53" s="44" t="s">
        <v>125</v>
      </c>
      <c r="B53" s="48" t="s">
        <v>37</v>
      </c>
      <c r="C53" s="49" t="s">
        <v>238</v>
      </c>
      <c r="D53" s="48" t="s">
        <v>266</v>
      </c>
      <c r="E53" s="44" t="s">
        <v>270</v>
      </c>
      <c r="F53" s="48" t="s">
        <v>127</v>
      </c>
      <c r="G53" s="48" t="s">
        <v>240</v>
      </c>
      <c r="H53" s="48" t="s">
        <v>240</v>
      </c>
      <c r="I53" s="48" t="s">
        <v>240</v>
      </c>
      <c r="J53" s="44" t="s">
        <v>258</v>
      </c>
      <c r="K53" s="44" t="s">
        <v>143</v>
      </c>
      <c r="L53" s="44" t="s">
        <v>253</v>
      </c>
      <c r="M53" s="44" t="s">
        <v>268</v>
      </c>
      <c r="N53" s="44" t="s">
        <v>131</v>
      </c>
      <c r="O53" s="48" t="s">
        <v>254</v>
      </c>
      <c r="P53" s="44" t="s">
        <v>255</v>
      </c>
      <c r="Q53" s="44" t="s">
        <v>185</v>
      </c>
      <c r="R53" s="48" t="s">
        <v>240</v>
      </c>
      <c r="S53" s="48" t="s">
        <v>241</v>
      </c>
      <c r="T53" s="48" t="s">
        <v>240</v>
      </c>
      <c r="U53" s="48" t="s">
        <v>240</v>
      </c>
      <c r="V53" s="48" t="s">
        <v>240</v>
      </c>
      <c r="W53" s="48" t="s">
        <v>241</v>
      </c>
      <c r="X53" s="49" t="s">
        <v>133</v>
      </c>
      <c r="Y53" s="16" t="s">
        <v>259</v>
      </c>
      <c r="Z53" s="49" t="s">
        <v>176</v>
      </c>
      <c r="AA53" s="49" t="s">
        <v>249</v>
      </c>
    </row>
    <row r="54">
      <c r="A54" s="44" t="s">
        <v>125</v>
      </c>
      <c r="B54" s="48" t="s">
        <v>37</v>
      </c>
      <c r="C54" s="49" t="s">
        <v>238</v>
      </c>
      <c r="D54" s="48" t="s">
        <v>266</v>
      </c>
      <c r="E54" s="44" t="s">
        <v>272</v>
      </c>
      <c r="F54" s="48" t="s">
        <v>159</v>
      </c>
      <c r="G54" s="48" t="s">
        <v>240</v>
      </c>
      <c r="H54" s="48" t="s">
        <v>240</v>
      </c>
      <c r="I54" s="48" t="s">
        <v>240</v>
      </c>
      <c r="J54" s="44" t="s">
        <v>263</v>
      </c>
      <c r="K54" s="44" t="s">
        <v>253</v>
      </c>
      <c r="L54" s="44" t="s">
        <v>128</v>
      </c>
      <c r="M54" s="44" t="s">
        <v>268</v>
      </c>
      <c r="N54" s="44" t="s">
        <v>131</v>
      </c>
      <c r="O54" s="48" t="s">
        <v>254</v>
      </c>
      <c r="P54" s="44" t="s">
        <v>246</v>
      </c>
      <c r="Q54" s="48" t="s">
        <v>247</v>
      </c>
      <c r="R54" s="48" t="s">
        <v>241</v>
      </c>
      <c r="S54" s="48" t="s">
        <v>240</v>
      </c>
      <c r="T54" s="48" t="s">
        <v>240</v>
      </c>
      <c r="U54" s="48" t="s">
        <v>240</v>
      </c>
      <c r="V54" s="48" t="s">
        <v>241</v>
      </c>
      <c r="W54" s="48" t="s">
        <v>240</v>
      </c>
      <c r="X54" s="49" t="s">
        <v>133</v>
      </c>
      <c r="Y54" s="16" t="s">
        <v>248</v>
      </c>
      <c r="Z54" s="49" t="s">
        <v>249</v>
      </c>
      <c r="AA54" s="49" t="s">
        <v>133</v>
      </c>
    </row>
    <row r="55">
      <c r="A55" s="44" t="s">
        <v>125</v>
      </c>
      <c r="B55" s="48" t="s">
        <v>37</v>
      </c>
      <c r="C55" s="49" t="s">
        <v>257</v>
      </c>
      <c r="D55" s="49" t="s">
        <v>158</v>
      </c>
      <c r="E55" s="44" t="s">
        <v>272</v>
      </c>
      <c r="F55" s="48" t="s">
        <v>159</v>
      </c>
      <c r="G55" s="48" t="s">
        <v>240</v>
      </c>
      <c r="H55" s="48" t="s">
        <v>241</v>
      </c>
      <c r="I55" s="48" t="s">
        <v>240</v>
      </c>
      <c r="J55" s="44" t="s">
        <v>263</v>
      </c>
      <c r="K55" s="44" t="s">
        <v>128</v>
      </c>
      <c r="L55" s="44" t="s">
        <v>128</v>
      </c>
      <c r="M55" s="44" t="s">
        <v>268</v>
      </c>
      <c r="N55" s="44" t="s">
        <v>131</v>
      </c>
      <c r="O55" s="48" t="s">
        <v>254</v>
      </c>
      <c r="P55" s="44" t="s">
        <v>255</v>
      </c>
      <c r="Q55" s="48" t="s">
        <v>247</v>
      </c>
      <c r="R55" s="48" t="s">
        <v>240</v>
      </c>
      <c r="S55" s="48" t="s">
        <v>240</v>
      </c>
      <c r="T55" s="48" t="s">
        <v>240</v>
      </c>
      <c r="U55" s="48" t="s">
        <v>240</v>
      </c>
      <c r="V55" s="48" t="s">
        <v>240</v>
      </c>
      <c r="W55" s="48" t="s">
        <v>240</v>
      </c>
      <c r="X55" s="49" t="s">
        <v>133</v>
      </c>
      <c r="Y55" s="50" t="s">
        <v>259</v>
      </c>
      <c r="Z55" s="49" t="s">
        <v>176</v>
      </c>
      <c r="AA55" s="49" t="s">
        <v>133</v>
      </c>
    </row>
    <row r="56">
      <c r="A56" s="44" t="s">
        <v>125</v>
      </c>
      <c r="B56" s="48" t="s">
        <v>37</v>
      </c>
      <c r="C56" s="49" t="s">
        <v>238</v>
      </c>
      <c r="D56" s="49" t="s">
        <v>158</v>
      </c>
      <c r="E56" s="44" t="s">
        <v>270</v>
      </c>
      <c r="F56" s="48" t="s">
        <v>159</v>
      </c>
      <c r="G56" s="48" t="s">
        <v>240</v>
      </c>
      <c r="H56" s="48" t="s">
        <v>240</v>
      </c>
      <c r="I56" s="48" t="s">
        <v>240</v>
      </c>
      <c r="J56" s="44" t="s">
        <v>263</v>
      </c>
      <c r="K56" s="44" t="s">
        <v>128</v>
      </c>
      <c r="L56" s="44" t="s">
        <v>243</v>
      </c>
      <c r="M56" s="44" t="s">
        <v>268</v>
      </c>
      <c r="N56" s="44" t="s">
        <v>131</v>
      </c>
      <c r="O56" s="48" t="s">
        <v>254</v>
      </c>
      <c r="P56" s="44" t="s">
        <v>246</v>
      </c>
      <c r="Q56" s="44" t="s">
        <v>151</v>
      </c>
      <c r="R56" s="48" t="s">
        <v>240</v>
      </c>
      <c r="S56" s="48" t="s">
        <v>240</v>
      </c>
      <c r="T56" s="48" t="s">
        <v>241</v>
      </c>
      <c r="U56" s="48" t="s">
        <v>240</v>
      </c>
      <c r="V56" s="48" t="s">
        <v>240</v>
      </c>
      <c r="W56" s="48" t="s">
        <v>240</v>
      </c>
      <c r="X56" s="49" t="s">
        <v>133</v>
      </c>
      <c r="Y56" s="50" t="s">
        <v>248</v>
      </c>
      <c r="Z56" s="49" t="s">
        <v>133</v>
      </c>
      <c r="AA56" s="49" t="s">
        <v>133</v>
      </c>
    </row>
    <row r="57">
      <c r="A57" s="44" t="s">
        <v>194</v>
      </c>
      <c r="B57" s="48" t="s">
        <v>37</v>
      </c>
      <c r="C57" s="49" t="s">
        <v>238</v>
      </c>
      <c r="D57" s="49" t="s">
        <v>158</v>
      </c>
      <c r="E57" s="44" t="s">
        <v>270</v>
      </c>
      <c r="F57" s="48" t="s">
        <v>159</v>
      </c>
      <c r="G57" s="48" t="s">
        <v>240</v>
      </c>
      <c r="H57" s="48" t="s">
        <v>240</v>
      </c>
      <c r="I57" s="48" t="s">
        <v>240</v>
      </c>
      <c r="J57" s="44" t="s">
        <v>263</v>
      </c>
      <c r="K57" s="44" t="s">
        <v>143</v>
      </c>
      <c r="L57" s="44" t="s">
        <v>253</v>
      </c>
      <c r="M57" s="44" t="s">
        <v>244</v>
      </c>
      <c r="N57" s="44" t="s">
        <v>253</v>
      </c>
      <c r="O57" s="48" t="s">
        <v>254</v>
      </c>
      <c r="P57" s="44" t="s">
        <v>261</v>
      </c>
      <c r="Q57" s="48" t="s">
        <v>262</v>
      </c>
      <c r="R57" s="48" t="s">
        <v>240</v>
      </c>
      <c r="S57" s="48" t="s">
        <v>240</v>
      </c>
      <c r="T57" s="48" t="s">
        <v>240</v>
      </c>
      <c r="U57" s="48" t="s">
        <v>241</v>
      </c>
      <c r="V57" s="48" t="s">
        <v>241</v>
      </c>
      <c r="W57" s="48" t="s">
        <v>241</v>
      </c>
      <c r="X57" s="49" t="s">
        <v>133</v>
      </c>
      <c r="Y57" s="16" t="s">
        <v>256</v>
      </c>
      <c r="Z57" s="49" t="s">
        <v>133</v>
      </c>
      <c r="AA57" s="49" t="s">
        <v>133</v>
      </c>
    </row>
    <row r="58">
      <c r="A58" s="44" t="s">
        <v>194</v>
      </c>
      <c r="B58" s="48" t="s">
        <v>37</v>
      </c>
      <c r="C58" s="49" t="s">
        <v>257</v>
      </c>
      <c r="D58" s="49" t="s">
        <v>158</v>
      </c>
      <c r="E58" s="44" t="s">
        <v>272</v>
      </c>
      <c r="F58" s="48" t="s">
        <v>159</v>
      </c>
      <c r="G58" s="48" t="s">
        <v>240</v>
      </c>
      <c r="H58" s="48" t="s">
        <v>240</v>
      </c>
      <c r="I58" s="48" t="s">
        <v>240</v>
      </c>
      <c r="J58" s="44" t="s">
        <v>263</v>
      </c>
      <c r="K58" s="44" t="s">
        <v>128</v>
      </c>
      <c r="L58" s="44" t="s">
        <v>128</v>
      </c>
      <c r="M58" s="44" t="s">
        <v>252</v>
      </c>
      <c r="N58" s="44" t="s">
        <v>37</v>
      </c>
      <c r="O58" s="48" t="s">
        <v>254</v>
      </c>
      <c r="P58" s="44" t="s">
        <v>261</v>
      </c>
      <c r="Q58" s="48" t="s">
        <v>247</v>
      </c>
      <c r="R58" s="48" t="s">
        <v>240</v>
      </c>
      <c r="S58" s="48" t="s">
        <v>240</v>
      </c>
      <c r="T58" s="48" t="s">
        <v>241</v>
      </c>
      <c r="U58" s="48" t="s">
        <v>240</v>
      </c>
      <c r="V58" s="48" t="s">
        <v>240</v>
      </c>
      <c r="W58" s="48" t="s">
        <v>240</v>
      </c>
      <c r="X58" s="49" t="s">
        <v>164</v>
      </c>
      <c r="Y58" s="16" t="s">
        <v>248</v>
      </c>
      <c r="Z58" s="49" t="s">
        <v>249</v>
      </c>
      <c r="AA58" s="49" t="s">
        <v>133</v>
      </c>
    </row>
    <row r="59">
      <c r="A59" s="44" t="s">
        <v>194</v>
      </c>
      <c r="B59" s="48" t="s">
        <v>37</v>
      </c>
      <c r="C59" s="49" t="s">
        <v>238</v>
      </c>
      <c r="D59" s="48" t="s">
        <v>260</v>
      </c>
      <c r="E59" s="44" t="s">
        <v>239</v>
      </c>
      <c r="F59" s="48" t="s">
        <v>159</v>
      </c>
      <c r="G59" s="48" t="s">
        <v>240</v>
      </c>
      <c r="H59" s="48" t="s">
        <v>240</v>
      </c>
      <c r="I59" s="48" t="s">
        <v>240</v>
      </c>
      <c r="J59" s="44" t="s">
        <v>242</v>
      </c>
      <c r="K59" s="44" t="s">
        <v>128</v>
      </c>
      <c r="L59" s="44" t="s">
        <v>243</v>
      </c>
      <c r="M59" s="44" t="s">
        <v>244</v>
      </c>
      <c r="N59" s="44" t="s">
        <v>253</v>
      </c>
      <c r="O59" s="48" t="s">
        <v>254</v>
      </c>
      <c r="P59" s="44" t="s">
        <v>255</v>
      </c>
      <c r="Q59" s="48" t="s">
        <v>264</v>
      </c>
      <c r="R59" s="48" t="s">
        <v>240</v>
      </c>
      <c r="S59" s="48" t="s">
        <v>240</v>
      </c>
      <c r="T59" s="48" t="s">
        <v>240</v>
      </c>
      <c r="U59" s="48" t="s">
        <v>240</v>
      </c>
      <c r="V59" s="48" t="s">
        <v>240</v>
      </c>
      <c r="W59" s="48" t="s">
        <v>241</v>
      </c>
      <c r="X59" s="49" t="s">
        <v>265</v>
      </c>
      <c r="Y59" s="16" t="s">
        <v>256</v>
      </c>
      <c r="Z59" s="49" t="s">
        <v>133</v>
      </c>
      <c r="AA59" s="49" t="s">
        <v>249</v>
      </c>
    </row>
    <row r="60">
      <c r="A60" s="44" t="s">
        <v>194</v>
      </c>
      <c r="B60" s="48" t="s">
        <v>37</v>
      </c>
      <c r="C60" s="49" t="s">
        <v>238</v>
      </c>
      <c r="D60" s="48" t="s">
        <v>266</v>
      </c>
      <c r="E60" s="44" t="s">
        <v>239</v>
      </c>
      <c r="F60" s="48" t="s">
        <v>159</v>
      </c>
      <c r="G60" s="48" t="s">
        <v>240</v>
      </c>
      <c r="H60" s="48" t="s">
        <v>240</v>
      </c>
      <c r="I60" s="48" t="s">
        <v>240</v>
      </c>
      <c r="J60" s="44" t="s">
        <v>242</v>
      </c>
      <c r="K60" s="44" t="s">
        <v>128</v>
      </c>
      <c r="L60" s="44" t="s">
        <v>128</v>
      </c>
      <c r="M60" s="44" t="s">
        <v>252</v>
      </c>
      <c r="N60" s="44" t="s">
        <v>182</v>
      </c>
      <c r="O60" s="48" t="s">
        <v>245</v>
      </c>
      <c r="P60" s="44" t="s">
        <v>246</v>
      </c>
      <c r="Q60" s="48" t="s">
        <v>247</v>
      </c>
      <c r="R60" s="48" t="s">
        <v>241</v>
      </c>
      <c r="S60" s="48" t="s">
        <v>240</v>
      </c>
      <c r="T60" s="48" t="s">
        <v>240</v>
      </c>
      <c r="U60" s="48" t="s">
        <v>240</v>
      </c>
      <c r="V60" s="48" t="s">
        <v>240</v>
      </c>
      <c r="W60" s="48" t="s">
        <v>240</v>
      </c>
      <c r="X60" s="49" t="s">
        <v>164</v>
      </c>
      <c r="Y60" s="50" t="s">
        <v>259</v>
      </c>
      <c r="Z60" s="49" t="s">
        <v>133</v>
      </c>
      <c r="AA60" s="49" t="s">
        <v>133</v>
      </c>
    </row>
    <row r="61">
      <c r="A61" s="44" t="s">
        <v>194</v>
      </c>
      <c r="B61" s="48" t="s">
        <v>37</v>
      </c>
      <c r="C61" s="49" t="s">
        <v>238</v>
      </c>
      <c r="D61" s="48" t="s">
        <v>266</v>
      </c>
      <c r="E61" s="44" t="s">
        <v>239</v>
      </c>
      <c r="F61" s="48" t="s">
        <v>159</v>
      </c>
      <c r="G61" s="48" t="s">
        <v>240</v>
      </c>
      <c r="H61" s="48" t="s">
        <v>240</v>
      </c>
      <c r="I61" s="48" t="s">
        <v>240</v>
      </c>
      <c r="J61" s="44" t="s">
        <v>242</v>
      </c>
      <c r="K61" s="44" t="s">
        <v>143</v>
      </c>
      <c r="L61" s="44" t="s">
        <v>128</v>
      </c>
      <c r="M61" s="44" t="s">
        <v>253</v>
      </c>
      <c r="N61" s="44" t="s">
        <v>37</v>
      </c>
      <c r="O61" s="48" t="s">
        <v>254</v>
      </c>
      <c r="P61" s="44" t="s">
        <v>261</v>
      </c>
      <c r="Q61" s="44" t="s">
        <v>151</v>
      </c>
      <c r="R61" s="48" t="s">
        <v>240</v>
      </c>
      <c r="S61" s="48" t="s">
        <v>240</v>
      </c>
      <c r="T61" s="48" t="s">
        <v>240</v>
      </c>
      <c r="U61" s="48" t="s">
        <v>241</v>
      </c>
      <c r="V61" s="48" t="s">
        <v>240</v>
      </c>
      <c r="W61" s="48" t="s">
        <v>241</v>
      </c>
      <c r="X61" s="49" t="s">
        <v>265</v>
      </c>
      <c r="Y61" s="16" t="s">
        <v>259</v>
      </c>
      <c r="Z61" s="49" t="s">
        <v>249</v>
      </c>
      <c r="AA61" s="49" t="s">
        <v>133</v>
      </c>
    </row>
    <row r="62">
      <c r="A62" s="44" t="s">
        <v>194</v>
      </c>
      <c r="B62" s="48" t="s">
        <v>37</v>
      </c>
      <c r="C62" s="49" t="s">
        <v>238</v>
      </c>
      <c r="D62" s="49" t="s">
        <v>126</v>
      </c>
      <c r="E62" s="44" t="s">
        <v>239</v>
      </c>
      <c r="F62" s="48" t="s">
        <v>159</v>
      </c>
      <c r="G62" s="48" t="s">
        <v>240</v>
      </c>
      <c r="H62" s="48" t="s">
        <v>240</v>
      </c>
      <c r="I62" s="48" t="s">
        <v>240</v>
      </c>
      <c r="J62" s="44" t="s">
        <v>242</v>
      </c>
      <c r="K62" s="44" t="s">
        <v>180</v>
      </c>
      <c r="L62" s="44" t="s">
        <v>243</v>
      </c>
      <c r="M62" s="44" t="s">
        <v>253</v>
      </c>
      <c r="N62" s="44" t="s">
        <v>253</v>
      </c>
      <c r="O62" s="48" t="s">
        <v>254</v>
      </c>
      <c r="P62" s="44" t="s">
        <v>261</v>
      </c>
      <c r="Q62" s="48" t="s">
        <v>262</v>
      </c>
      <c r="R62" s="48" t="s">
        <v>240</v>
      </c>
      <c r="S62" s="48" t="s">
        <v>240</v>
      </c>
      <c r="T62" s="48" t="s">
        <v>240</v>
      </c>
      <c r="U62" s="48" t="s">
        <v>240</v>
      </c>
      <c r="V62" s="48" t="s">
        <v>240</v>
      </c>
      <c r="W62" s="48" t="s">
        <v>240</v>
      </c>
      <c r="X62" s="49" t="s">
        <v>176</v>
      </c>
      <c r="Y62" s="50" t="s">
        <v>256</v>
      </c>
      <c r="Z62" s="49" t="s">
        <v>133</v>
      </c>
      <c r="AA62" s="49" t="s">
        <v>133</v>
      </c>
    </row>
    <row r="63">
      <c r="A63" s="44" t="s">
        <v>194</v>
      </c>
      <c r="B63" s="48" t="s">
        <v>37</v>
      </c>
      <c r="C63" s="49" t="s">
        <v>238</v>
      </c>
      <c r="D63" s="48" t="s">
        <v>260</v>
      </c>
      <c r="E63" s="44" t="s">
        <v>239</v>
      </c>
      <c r="F63" s="48" t="s">
        <v>127</v>
      </c>
      <c r="G63" s="48" t="s">
        <v>240</v>
      </c>
      <c r="H63" s="48" t="s">
        <v>240</v>
      </c>
      <c r="I63" s="48" t="s">
        <v>240</v>
      </c>
      <c r="J63" s="44" t="s">
        <v>242</v>
      </c>
      <c r="K63" s="44" t="s">
        <v>253</v>
      </c>
      <c r="L63" s="44" t="s">
        <v>253</v>
      </c>
      <c r="M63" s="44" t="s">
        <v>252</v>
      </c>
      <c r="N63" s="44" t="s">
        <v>131</v>
      </c>
      <c r="O63" s="48" t="s">
        <v>254</v>
      </c>
      <c r="P63" s="44" t="s">
        <v>255</v>
      </c>
      <c r="Q63" s="48" t="s">
        <v>247</v>
      </c>
      <c r="R63" s="48" t="s">
        <v>240</v>
      </c>
      <c r="S63" s="48" t="s">
        <v>240</v>
      </c>
      <c r="T63" s="48" t="s">
        <v>241</v>
      </c>
      <c r="U63" s="48" t="s">
        <v>241</v>
      </c>
      <c r="V63" s="48" t="s">
        <v>240</v>
      </c>
      <c r="W63" s="48" t="s">
        <v>240</v>
      </c>
      <c r="X63" s="49" t="s">
        <v>133</v>
      </c>
      <c r="Y63" s="16" t="s">
        <v>248</v>
      </c>
      <c r="Z63" s="49" t="s">
        <v>133</v>
      </c>
      <c r="AA63" s="49" t="s">
        <v>249</v>
      </c>
    </row>
    <row r="64">
      <c r="A64" s="44" t="s">
        <v>194</v>
      </c>
      <c r="B64" s="48" t="s">
        <v>37</v>
      </c>
      <c r="C64" s="49" t="s">
        <v>238</v>
      </c>
      <c r="D64" s="48" t="s">
        <v>266</v>
      </c>
      <c r="E64" s="44" t="s">
        <v>239</v>
      </c>
      <c r="F64" s="48" t="s">
        <v>127</v>
      </c>
      <c r="G64" s="48" t="s">
        <v>240</v>
      </c>
      <c r="H64" s="48" t="s">
        <v>240</v>
      </c>
      <c r="I64" s="48" t="s">
        <v>240</v>
      </c>
      <c r="J64" s="44" t="s">
        <v>242</v>
      </c>
      <c r="K64" s="44" t="s">
        <v>143</v>
      </c>
      <c r="L64" s="44" t="s">
        <v>128</v>
      </c>
      <c r="M64" s="44" t="s">
        <v>244</v>
      </c>
      <c r="N64" s="44" t="s">
        <v>253</v>
      </c>
      <c r="O64" s="48" t="s">
        <v>254</v>
      </c>
      <c r="P64" s="44" t="s">
        <v>261</v>
      </c>
      <c r="Q64" s="48" t="s">
        <v>247</v>
      </c>
      <c r="R64" s="48" t="s">
        <v>240</v>
      </c>
      <c r="S64" s="48" t="s">
        <v>241</v>
      </c>
      <c r="T64" s="48" t="s">
        <v>240</v>
      </c>
      <c r="U64" s="48" t="s">
        <v>240</v>
      </c>
      <c r="V64" s="48" t="s">
        <v>240</v>
      </c>
      <c r="W64" s="48" t="s">
        <v>240</v>
      </c>
      <c r="X64" s="49" t="s">
        <v>164</v>
      </c>
      <c r="Y64" s="50" t="s">
        <v>248</v>
      </c>
      <c r="Z64" s="49" t="s">
        <v>176</v>
      </c>
      <c r="AA64" s="49" t="s">
        <v>133</v>
      </c>
    </row>
    <row r="65">
      <c r="A65" s="44" t="s">
        <v>125</v>
      </c>
      <c r="B65" s="48" t="s">
        <v>37</v>
      </c>
      <c r="C65" s="49" t="s">
        <v>238</v>
      </c>
      <c r="D65" s="49" t="s">
        <v>126</v>
      </c>
      <c r="E65" s="44" t="s">
        <v>239</v>
      </c>
      <c r="F65" s="48" t="s">
        <v>127</v>
      </c>
      <c r="G65" s="48" t="s">
        <v>240</v>
      </c>
      <c r="H65" s="48" t="s">
        <v>240</v>
      </c>
      <c r="I65" s="48" t="s">
        <v>240</v>
      </c>
      <c r="J65" s="44" t="s">
        <v>242</v>
      </c>
      <c r="K65" s="44" t="s">
        <v>128</v>
      </c>
      <c r="L65" s="44" t="s">
        <v>243</v>
      </c>
      <c r="M65" s="44" t="s">
        <v>253</v>
      </c>
      <c r="N65" s="44" t="s">
        <v>253</v>
      </c>
      <c r="O65" s="48" t="s">
        <v>254</v>
      </c>
      <c r="P65" s="44" t="s">
        <v>246</v>
      </c>
      <c r="Q65" s="48" t="s">
        <v>247</v>
      </c>
      <c r="R65" s="48" t="s">
        <v>240</v>
      </c>
      <c r="S65" s="48" t="s">
        <v>240</v>
      </c>
      <c r="T65" s="48" t="s">
        <v>241</v>
      </c>
      <c r="U65" s="48" t="s">
        <v>240</v>
      </c>
      <c r="V65" s="48" t="s">
        <v>240</v>
      </c>
      <c r="W65" s="48" t="s">
        <v>241</v>
      </c>
      <c r="X65" s="49" t="s">
        <v>164</v>
      </c>
      <c r="Y65" s="50" t="s">
        <v>259</v>
      </c>
      <c r="Z65" s="49" t="s">
        <v>249</v>
      </c>
      <c r="AA65" s="49" t="s">
        <v>133</v>
      </c>
    </row>
    <row r="66">
      <c r="A66" s="44" t="s">
        <v>125</v>
      </c>
      <c r="B66" s="48" t="s">
        <v>37</v>
      </c>
      <c r="C66" s="49" t="s">
        <v>238</v>
      </c>
      <c r="D66" s="48" t="s">
        <v>260</v>
      </c>
      <c r="E66" s="44" t="s">
        <v>270</v>
      </c>
      <c r="F66" s="48" t="s">
        <v>127</v>
      </c>
      <c r="G66" s="48" t="s">
        <v>240</v>
      </c>
      <c r="H66" s="48" t="s">
        <v>240</v>
      </c>
      <c r="I66" s="48" t="s">
        <v>240</v>
      </c>
      <c r="J66" s="44" t="s">
        <v>242</v>
      </c>
      <c r="K66" s="44" t="s">
        <v>128</v>
      </c>
      <c r="L66" s="44" t="s">
        <v>128</v>
      </c>
      <c r="M66" s="44" t="s">
        <v>268</v>
      </c>
      <c r="N66" s="44" t="s">
        <v>253</v>
      </c>
      <c r="O66" s="48" t="s">
        <v>254</v>
      </c>
      <c r="P66" s="44" t="s">
        <v>255</v>
      </c>
      <c r="Q66" s="44" t="s">
        <v>185</v>
      </c>
      <c r="R66" s="48" t="s">
        <v>240</v>
      </c>
      <c r="S66" s="48" t="s">
        <v>240</v>
      </c>
      <c r="T66" s="48" t="s">
        <v>240</v>
      </c>
      <c r="U66" s="48" t="s">
        <v>240</v>
      </c>
      <c r="V66" s="48" t="s">
        <v>240</v>
      </c>
      <c r="W66" s="48" t="s">
        <v>241</v>
      </c>
      <c r="X66" s="49" t="s">
        <v>133</v>
      </c>
      <c r="Y66" s="50" t="s">
        <v>256</v>
      </c>
      <c r="Z66" s="49" t="s">
        <v>133</v>
      </c>
      <c r="AA66" s="49" t="s">
        <v>133</v>
      </c>
    </row>
    <row r="67">
      <c r="A67" s="44" t="s">
        <v>125</v>
      </c>
      <c r="B67" s="48" t="s">
        <v>37</v>
      </c>
      <c r="C67" s="49" t="s">
        <v>238</v>
      </c>
      <c r="D67" s="48" t="s">
        <v>266</v>
      </c>
      <c r="E67" s="44" t="s">
        <v>239</v>
      </c>
      <c r="F67" s="48" t="s">
        <v>127</v>
      </c>
      <c r="G67" s="48" t="s">
        <v>240</v>
      </c>
      <c r="H67" s="48" t="s">
        <v>240</v>
      </c>
      <c r="I67" s="48" t="s">
        <v>240</v>
      </c>
      <c r="J67" s="44" t="s">
        <v>242</v>
      </c>
      <c r="K67" s="44" t="s">
        <v>128</v>
      </c>
      <c r="L67" s="44" t="s">
        <v>128</v>
      </c>
      <c r="M67" s="44" t="s">
        <v>253</v>
      </c>
      <c r="N67" s="44" t="s">
        <v>37</v>
      </c>
      <c r="O67" s="48" t="s">
        <v>254</v>
      </c>
      <c r="P67" s="44" t="s">
        <v>246</v>
      </c>
      <c r="Q67" s="48" t="s">
        <v>247</v>
      </c>
      <c r="R67" s="48" t="s">
        <v>240</v>
      </c>
      <c r="S67" s="48" t="s">
        <v>240</v>
      </c>
      <c r="T67" s="48" t="s">
        <v>240</v>
      </c>
      <c r="U67" s="48" t="s">
        <v>240</v>
      </c>
      <c r="V67" s="48" t="s">
        <v>241</v>
      </c>
      <c r="W67" s="48" t="s">
        <v>240</v>
      </c>
      <c r="X67" s="49" t="s">
        <v>133</v>
      </c>
      <c r="Y67" s="50" t="s">
        <v>259</v>
      </c>
      <c r="Z67" s="49" t="s">
        <v>176</v>
      </c>
      <c r="AA67" s="49" t="s">
        <v>176</v>
      </c>
    </row>
    <row r="68">
      <c r="A68" s="44" t="s">
        <v>125</v>
      </c>
      <c r="B68" s="48" t="s">
        <v>37</v>
      </c>
      <c r="C68" s="49" t="s">
        <v>238</v>
      </c>
      <c r="D68" s="49" t="s">
        <v>126</v>
      </c>
      <c r="E68" s="44" t="s">
        <v>239</v>
      </c>
      <c r="F68" s="48" t="s">
        <v>127</v>
      </c>
      <c r="G68" s="48" t="s">
        <v>240</v>
      </c>
      <c r="H68" s="48" t="s">
        <v>240</v>
      </c>
      <c r="I68" s="48" t="s">
        <v>240</v>
      </c>
      <c r="J68" s="44" t="s">
        <v>242</v>
      </c>
      <c r="K68" s="44" t="s">
        <v>128</v>
      </c>
      <c r="L68" s="44" t="s">
        <v>243</v>
      </c>
      <c r="M68" s="44" t="s">
        <v>244</v>
      </c>
      <c r="N68" s="44" t="s">
        <v>253</v>
      </c>
      <c r="O68" s="48" t="s">
        <v>254</v>
      </c>
      <c r="P68" s="44" t="s">
        <v>255</v>
      </c>
      <c r="Q68" s="48" t="s">
        <v>247</v>
      </c>
      <c r="R68" s="48" t="s">
        <v>241</v>
      </c>
      <c r="S68" s="48" t="s">
        <v>240</v>
      </c>
      <c r="T68" s="48" t="s">
        <v>241</v>
      </c>
      <c r="U68" s="48" t="s">
        <v>240</v>
      </c>
      <c r="V68" s="48" t="s">
        <v>240</v>
      </c>
      <c r="W68" s="48" t="s">
        <v>240</v>
      </c>
      <c r="X68" s="49" t="s">
        <v>133</v>
      </c>
      <c r="Y68" s="16" t="s">
        <v>248</v>
      </c>
      <c r="Z68" s="49" t="s">
        <v>176</v>
      </c>
      <c r="AA68" s="49" t="s">
        <v>176</v>
      </c>
    </row>
    <row r="69">
      <c r="A69" s="44" t="s">
        <v>125</v>
      </c>
      <c r="B69" s="48" t="s">
        <v>37</v>
      </c>
      <c r="C69" s="49" t="s">
        <v>238</v>
      </c>
      <c r="D69" s="48" t="s">
        <v>266</v>
      </c>
      <c r="E69" s="44" t="s">
        <v>251</v>
      </c>
      <c r="F69" s="48" t="s">
        <v>159</v>
      </c>
      <c r="G69" s="48" t="s">
        <v>240</v>
      </c>
      <c r="H69" s="48" t="s">
        <v>240</v>
      </c>
      <c r="I69" s="48" t="s">
        <v>240</v>
      </c>
      <c r="J69" s="44" t="s">
        <v>258</v>
      </c>
      <c r="K69" s="44" t="s">
        <v>128</v>
      </c>
      <c r="L69" s="44" t="s">
        <v>253</v>
      </c>
      <c r="M69" s="44" t="s">
        <v>268</v>
      </c>
      <c r="N69" s="44" t="s">
        <v>182</v>
      </c>
      <c r="O69" s="48" t="s">
        <v>254</v>
      </c>
      <c r="P69" s="44" t="s">
        <v>246</v>
      </c>
      <c r="Q69" s="44" t="s">
        <v>151</v>
      </c>
      <c r="R69" s="48" t="s">
        <v>240</v>
      </c>
      <c r="S69" s="48" t="s">
        <v>240</v>
      </c>
      <c r="T69" s="48" t="s">
        <v>240</v>
      </c>
      <c r="U69" s="48" t="s">
        <v>240</v>
      </c>
      <c r="V69" s="48" t="s">
        <v>240</v>
      </c>
      <c r="W69" s="48" t="s">
        <v>240</v>
      </c>
      <c r="X69" s="49" t="s">
        <v>133</v>
      </c>
      <c r="Y69" s="16" t="s">
        <v>248</v>
      </c>
      <c r="Z69" s="49" t="s">
        <v>176</v>
      </c>
      <c r="AA69" s="49" t="s">
        <v>133</v>
      </c>
    </row>
    <row r="70">
      <c r="A70" s="44" t="s">
        <v>125</v>
      </c>
      <c r="B70" s="48" t="s">
        <v>37</v>
      </c>
      <c r="C70" s="49" t="s">
        <v>238</v>
      </c>
      <c r="D70" s="48" t="s">
        <v>266</v>
      </c>
      <c r="E70" s="44" t="s">
        <v>251</v>
      </c>
      <c r="F70" s="48" t="s">
        <v>159</v>
      </c>
      <c r="G70" s="48" t="s">
        <v>240</v>
      </c>
      <c r="H70" s="48" t="s">
        <v>240</v>
      </c>
      <c r="I70" s="48" t="s">
        <v>240</v>
      </c>
      <c r="J70" s="44" t="s">
        <v>258</v>
      </c>
      <c r="K70" s="44" t="s">
        <v>180</v>
      </c>
      <c r="L70" s="44" t="s">
        <v>128</v>
      </c>
      <c r="M70" s="44" t="s">
        <v>252</v>
      </c>
      <c r="N70" s="44" t="s">
        <v>253</v>
      </c>
      <c r="O70" s="48" t="s">
        <v>254</v>
      </c>
      <c r="P70" s="44" t="s">
        <v>261</v>
      </c>
      <c r="Q70" s="48" t="s">
        <v>262</v>
      </c>
      <c r="R70" s="48" t="s">
        <v>241</v>
      </c>
      <c r="S70" s="48" t="s">
        <v>240</v>
      </c>
      <c r="T70" s="48" t="s">
        <v>241</v>
      </c>
      <c r="U70" s="48" t="s">
        <v>241</v>
      </c>
      <c r="V70" s="48" t="s">
        <v>241</v>
      </c>
      <c r="W70" s="48" t="s">
        <v>241</v>
      </c>
      <c r="X70" s="49" t="s">
        <v>133</v>
      </c>
      <c r="Y70" s="16" t="s">
        <v>248</v>
      </c>
      <c r="Z70" s="49" t="s">
        <v>176</v>
      </c>
      <c r="AA70" s="49" t="s">
        <v>133</v>
      </c>
    </row>
    <row r="71">
      <c r="A71" s="44" t="s">
        <v>125</v>
      </c>
      <c r="B71" s="48" t="s">
        <v>37</v>
      </c>
      <c r="C71" s="49" t="s">
        <v>238</v>
      </c>
      <c r="D71" s="48" t="s">
        <v>266</v>
      </c>
      <c r="E71" s="44" t="s">
        <v>270</v>
      </c>
      <c r="F71" s="48" t="s">
        <v>159</v>
      </c>
      <c r="G71" s="48" t="s">
        <v>241</v>
      </c>
      <c r="H71" s="48" t="s">
        <v>241</v>
      </c>
      <c r="I71" s="48" t="s">
        <v>241</v>
      </c>
      <c r="J71" s="44" t="s">
        <v>258</v>
      </c>
      <c r="K71" s="44" t="s">
        <v>143</v>
      </c>
      <c r="L71" s="44" t="s">
        <v>243</v>
      </c>
      <c r="M71" s="44" t="s">
        <v>244</v>
      </c>
      <c r="N71" s="44" t="s">
        <v>253</v>
      </c>
      <c r="O71" s="48" t="s">
        <v>254</v>
      </c>
      <c r="P71" s="44" t="s">
        <v>261</v>
      </c>
      <c r="Q71" s="48" t="s">
        <v>247</v>
      </c>
      <c r="R71" s="48" t="s">
        <v>240</v>
      </c>
      <c r="S71" s="48" t="s">
        <v>240</v>
      </c>
      <c r="T71" s="48" t="s">
        <v>240</v>
      </c>
      <c r="U71" s="48" t="s">
        <v>240</v>
      </c>
      <c r="V71" s="48" t="s">
        <v>240</v>
      </c>
      <c r="W71" s="48" t="s">
        <v>240</v>
      </c>
      <c r="X71" s="49" t="s">
        <v>164</v>
      </c>
      <c r="Y71" s="16" t="s">
        <v>259</v>
      </c>
      <c r="Z71" s="49" t="s">
        <v>176</v>
      </c>
      <c r="AA71" s="49" t="s">
        <v>176</v>
      </c>
    </row>
    <row r="72">
      <c r="A72" s="44" t="s">
        <v>125</v>
      </c>
      <c r="B72" s="48" t="s">
        <v>37</v>
      </c>
      <c r="C72" s="49" t="s">
        <v>238</v>
      </c>
      <c r="D72" s="48" t="s">
        <v>260</v>
      </c>
      <c r="E72" s="44" t="s">
        <v>239</v>
      </c>
      <c r="F72" s="48" t="s">
        <v>159</v>
      </c>
      <c r="G72" s="48" t="s">
        <v>240</v>
      </c>
      <c r="H72" s="48" t="s">
        <v>240</v>
      </c>
      <c r="I72" s="48" t="s">
        <v>240</v>
      </c>
      <c r="J72" s="44" t="s">
        <v>160</v>
      </c>
      <c r="K72" s="44" t="s">
        <v>253</v>
      </c>
      <c r="L72" s="44" t="s">
        <v>253</v>
      </c>
      <c r="M72" s="44" t="s">
        <v>244</v>
      </c>
      <c r="N72" s="44" t="s">
        <v>253</v>
      </c>
      <c r="O72" s="48" t="s">
        <v>254</v>
      </c>
      <c r="P72" s="44" t="s">
        <v>255</v>
      </c>
      <c r="Q72" s="48" t="s">
        <v>264</v>
      </c>
      <c r="R72" s="48" t="s">
        <v>240</v>
      </c>
      <c r="S72" s="48" t="s">
        <v>240</v>
      </c>
      <c r="T72" s="48" t="s">
        <v>240</v>
      </c>
      <c r="U72" s="48" t="s">
        <v>240</v>
      </c>
      <c r="V72" s="48" t="s">
        <v>240</v>
      </c>
      <c r="W72" s="48" t="s">
        <v>241</v>
      </c>
      <c r="X72" s="49" t="s">
        <v>265</v>
      </c>
      <c r="Y72" s="50" t="s">
        <v>256</v>
      </c>
      <c r="Z72" s="49" t="s">
        <v>249</v>
      </c>
      <c r="AA72" s="49" t="s">
        <v>133</v>
      </c>
    </row>
    <row r="73">
      <c r="A73" s="44" t="s">
        <v>125</v>
      </c>
      <c r="B73" s="48" t="s">
        <v>37</v>
      </c>
      <c r="C73" s="49" t="s">
        <v>238</v>
      </c>
      <c r="D73" s="48" t="s">
        <v>260</v>
      </c>
      <c r="E73" s="44" t="s">
        <v>239</v>
      </c>
      <c r="F73" s="48" t="s">
        <v>159</v>
      </c>
      <c r="G73" s="48" t="s">
        <v>240</v>
      </c>
      <c r="H73" s="48" t="s">
        <v>240</v>
      </c>
      <c r="I73" s="48" t="s">
        <v>240</v>
      </c>
      <c r="J73" s="44" t="s">
        <v>160</v>
      </c>
      <c r="K73" s="44" t="s">
        <v>128</v>
      </c>
      <c r="L73" s="44" t="s">
        <v>253</v>
      </c>
      <c r="M73" s="44" t="s">
        <v>253</v>
      </c>
      <c r="N73" s="44" t="s">
        <v>37</v>
      </c>
      <c r="O73" s="48" t="s">
        <v>245</v>
      </c>
      <c r="P73" s="44" t="s">
        <v>246</v>
      </c>
      <c r="Q73" s="48" t="s">
        <v>247</v>
      </c>
      <c r="R73" s="48" t="s">
        <v>241</v>
      </c>
      <c r="S73" s="48" t="s">
        <v>240</v>
      </c>
      <c r="T73" s="48" t="s">
        <v>240</v>
      </c>
      <c r="U73" s="48" t="s">
        <v>240</v>
      </c>
      <c r="V73" s="48" t="s">
        <v>240</v>
      </c>
      <c r="W73" s="48" t="s">
        <v>240</v>
      </c>
      <c r="X73" s="49" t="s">
        <v>164</v>
      </c>
      <c r="Y73" s="16" t="s">
        <v>248</v>
      </c>
      <c r="Z73" s="49" t="s">
        <v>133</v>
      </c>
      <c r="AA73" s="49" t="s">
        <v>249</v>
      </c>
    </row>
    <row r="74">
      <c r="A74" s="44" t="s">
        <v>125</v>
      </c>
      <c r="B74" s="48" t="s">
        <v>37</v>
      </c>
      <c r="C74" s="49" t="s">
        <v>257</v>
      </c>
      <c r="D74" s="48" t="s">
        <v>260</v>
      </c>
      <c r="E74" s="44" t="s">
        <v>251</v>
      </c>
      <c r="F74" s="48" t="s">
        <v>127</v>
      </c>
      <c r="G74" s="48" t="s">
        <v>240</v>
      </c>
      <c r="H74" s="48" t="s">
        <v>240</v>
      </c>
      <c r="I74" s="48" t="s">
        <v>240</v>
      </c>
      <c r="J74" s="44" t="s">
        <v>242</v>
      </c>
      <c r="K74" s="44" t="s">
        <v>128</v>
      </c>
      <c r="L74" s="44" t="s">
        <v>253</v>
      </c>
      <c r="M74" s="44" t="s">
        <v>244</v>
      </c>
      <c r="N74" s="44" t="s">
        <v>253</v>
      </c>
      <c r="O74" s="48" t="s">
        <v>254</v>
      </c>
      <c r="P74" s="44" t="s">
        <v>261</v>
      </c>
      <c r="Q74" s="44" t="s">
        <v>151</v>
      </c>
      <c r="R74" s="48" t="s">
        <v>240</v>
      </c>
      <c r="S74" s="48" t="s">
        <v>240</v>
      </c>
      <c r="T74" s="48" t="s">
        <v>240</v>
      </c>
      <c r="U74" s="48" t="s">
        <v>241</v>
      </c>
      <c r="V74" s="48" t="s">
        <v>240</v>
      </c>
      <c r="W74" s="48" t="s">
        <v>241</v>
      </c>
      <c r="X74" s="49" t="s">
        <v>265</v>
      </c>
      <c r="Y74" s="16" t="s">
        <v>259</v>
      </c>
      <c r="Z74" s="49" t="s">
        <v>249</v>
      </c>
      <c r="AA74" s="49" t="s">
        <v>133</v>
      </c>
    </row>
    <row r="75">
      <c r="A75" s="44" t="s">
        <v>125</v>
      </c>
      <c r="B75" s="48" t="s">
        <v>37</v>
      </c>
      <c r="C75" s="49" t="s">
        <v>257</v>
      </c>
      <c r="D75" s="48" t="s">
        <v>266</v>
      </c>
      <c r="E75" s="44" t="s">
        <v>251</v>
      </c>
      <c r="F75" s="48" t="s">
        <v>127</v>
      </c>
      <c r="G75" s="48" t="s">
        <v>240</v>
      </c>
      <c r="H75" s="48" t="s">
        <v>240</v>
      </c>
      <c r="I75" s="48" t="s">
        <v>240</v>
      </c>
      <c r="J75" s="44" t="s">
        <v>242</v>
      </c>
      <c r="K75" s="44" t="s">
        <v>143</v>
      </c>
      <c r="L75" s="44" t="s">
        <v>253</v>
      </c>
      <c r="M75" s="44" t="s">
        <v>253</v>
      </c>
      <c r="N75" s="44" t="s">
        <v>131</v>
      </c>
      <c r="O75" s="48" t="s">
        <v>254</v>
      </c>
      <c r="P75" s="44" t="s">
        <v>261</v>
      </c>
      <c r="Q75" s="48" t="s">
        <v>262</v>
      </c>
      <c r="R75" s="48" t="s">
        <v>240</v>
      </c>
      <c r="S75" s="48" t="s">
        <v>240</v>
      </c>
      <c r="T75" s="48" t="s">
        <v>241</v>
      </c>
      <c r="U75" s="48" t="s">
        <v>240</v>
      </c>
      <c r="V75" s="48" t="s">
        <v>240</v>
      </c>
      <c r="W75" s="48" t="s">
        <v>240</v>
      </c>
      <c r="X75" s="49" t="s">
        <v>176</v>
      </c>
      <c r="Y75" s="50" t="s">
        <v>248</v>
      </c>
      <c r="Z75" s="49" t="s">
        <v>133</v>
      </c>
      <c r="AA75" s="49" t="s">
        <v>133</v>
      </c>
    </row>
    <row r="76">
      <c r="A76" s="44" t="s">
        <v>125</v>
      </c>
      <c r="B76" s="48" t="s">
        <v>37</v>
      </c>
      <c r="C76" s="49" t="s">
        <v>257</v>
      </c>
      <c r="D76" s="48" t="s">
        <v>266</v>
      </c>
      <c r="E76" s="44" t="s">
        <v>251</v>
      </c>
      <c r="F76" s="48" t="s">
        <v>127</v>
      </c>
      <c r="G76" s="48" t="s">
        <v>240</v>
      </c>
      <c r="H76" s="48" t="s">
        <v>240</v>
      </c>
      <c r="I76" s="48" t="s">
        <v>240</v>
      </c>
      <c r="J76" s="44" t="s">
        <v>242</v>
      </c>
      <c r="K76" s="44" t="s">
        <v>128</v>
      </c>
      <c r="L76" s="44" t="s">
        <v>253</v>
      </c>
      <c r="M76" s="44" t="s">
        <v>253</v>
      </c>
      <c r="N76" s="44" t="s">
        <v>253</v>
      </c>
      <c r="O76" s="48" t="s">
        <v>254</v>
      </c>
      <c r="P76" s="44" t="s">
        <v>255</v>
      </c>
      <c r="Q76" s="48" t="s">
        <v>247</v>
      </c>
      <c r="R76" s="48" t="s">
        <v>240</v>
      </c>
      <c r="S76" s="48" t="s">
        <v>241</v>
      </c>
      <c r="T76" s="48" t="s">
        <v>240</v>
      </c>
      <c r="U76" s="48" t="s">
        <v>241</v>
      </c>
      <c r="V76" s="48" t="s">
        <v>240</v>
      </c>
      <c r="W76" s="48" t="s">
        <v>240</v>
      </c>
      <c r="X76" s="49" t="s">
        <v>133</v>
      </c>
      <c r="Y76" s="16" t="s">
        <v>248</v>
      </c>
      <c r="Z76" s="49" t="s">
        <v>249</v>
      </c>
      <c r="AA76" s="49" t="s">
        <v>133</v>
      </c>
    </row>
    <row r="77">
      <c r="A77" s="44" t="s">
        <v>125</v>
      </c>
      <c r="B77" s="48" t="s">
        <v>37</v>
      </c>
      <c r="C77" s="49" t="s">
        <v>257</v>
      </c>
      <c r="D77" s="49" t="s">
        <v>158</v>
      </c>
      <c r="E77" s="44" t="s">
        <v>251</v>
      </c>
      <c r="F77" s="48" t="s">
        <v>127</v>
      </c>
      <c r="G77" s="48" t="s">
        <v>240</v>
      </c>
      <c r="H77" s="48" t="s">
        <v>240</v>
      </c>
      <c r="I77" s="48" t="s">
        <v>240</v>
      </c>
      <c r="J77" s="44" t="s">
        <v>242</v>
      </c>
      <c r="K77" s="44" t="s">
        <v>253</v>
      </c>
      <c r="L77" s="44" t="s">
        <v>253</v>
      </c>
      <c r="M77" s="44" t="s">
        <v>253</v>
      </c>
      <c r="N77" s="44" t="s">
        <v>253</v>
      </c>
      <c r="O77" s="48" t="s">
        <v>254</v>
      </c>
      <c r="P77" s="44" t="s">
        <v>261</v>
      </c>
      <c r="Q77" s="48" t="s">
        <v>247</v>
      </c>
      <c r="R77" s="48" t="s">
        <v>240</v>
      </c>
      <c r="S77" s="48" t="s">
        <v>240</v>
      </c>
      <c r="T77" s="48" t="s">
        <v>241</v>
      </c>
      <c r="U77" s="48" t="s">
        <v>240</v>
      </c>
      <c r="V77" s="48" t="s">
        <v>240</v>
      </c>
      <c r="W77" s="48" t="s">
        <v>240</v>
      </c>
      <c r="X77" s="49" t="s">
        <v>164</v>
      </c>
      <c r="Y77" s="50" t="s">
        <v>259</v>
      </c>
      <c r="Z77" s="49" t="s">
        <v>133</v>
      </c>
      <c r="AA77" s="49" t="s">
        <v>133</v>
      </c>
    </row>
    <row r="78">
      <c r="A78" s="44" t="s">
        <v>125</v>
      </c>
      <c r="B78" s="48" t="s">
        <v>37</v>
      </c>
      <c r="C78" s="49" t="s">
        <v>257</v>
      </c>
      <c r="D78" s="49" t="s">
        <v>158</v>
      </c>
      <c r="E78" s="44" t="s">
        <v>239</v>
      </c>
      <c r="F78" s="48" t="s">
        <v>127</v>
      </c>
      <c r="G78" s="48" t="s">
        <v>240</v>
      </c>
      <c r="H78" s="48" t="s">
        <v>240</v>
      </c>
      <c r="I78" s="48" t="s">
        <v>240</v>
      </c>
      <c r="J78" s="44" t="s">
        <v>258</v>
      </c>
      <c r="K78" s="44" t="s">
        <v>253</v>
      </c>
      <c r="L78" s="44" t="s">
        <v>243</v>
      </c>
      <c r="M78" s="44" t="s">
        <v>268</v>
      </c>
      <c r="N78" s="44" t="s">
        <v>182</v>
      </c>
      <c r="O78" s="48" t="s">
        <v>254</v>
      </c>
      <c r="P78" s="44" t="s">
        <v>246</v>
      </c>
      <c r="Q78" s="48" t="s">
        <v>247</v>
      </c>
      <c r="R78" s="48" t="s">
        <v>240</v>
      </c>
      <c r="S78" s="48" t="s">
        <v>241</v>
      </c>
      <c r="T78" s="48" t="s">
        <v>240</v>
      </c>
      <c r="U78" s="48" t="s">
        <v>240</v>
      </c>
      <c r="V78" s="48" t="s">
        <v>240</v>
      </c>
      <c r="W78" s="48" t="s">
        <v>241</v>
      </c>
      <c r="X78" s="49" t="s">
        <v>164</v>
      </c>
      <c r="Y78" s="16" t="s">
        <v>256</v>
      </c>
      <c r="Z78" s="49" t="s">
        <v>249</v>
      </c>
      <c r="AA78" s="49" t="s">
        <v>176</v>
      </c>
    </row>
    <row r="79">
      <c r="A79" s="44" t="s">
        <v>125</v>
      </c>
      <c r="B79" s="48" t="s">
        <v>37</v>
      </c>
      <c r="C79" s="49" t="s">
        <v>238</v>
      </c>
      <c r="D79" s="49" t="s">
        <v>158</v>
      </c>
      <c r="E79" s="44" t="s">
        <v>239</v>
      </c>
      <c r="F79" s="48" t="s">
        <v>127</v>
      </c>
      <c r="G79" s="48" t="s">
        <v>240</v>
      </c>
      <c r="H79" s="48" t="s">
        <v>240</v>
      </c>
      <c r="I79" s="48" t="s">
        <v>240</v>
      </c>
      <c r="J79" s="44" t="s">
        <v>263</v>
      </c>
      <c r="K79" s="44" t="s">
        <v>253</v>
      </c>
      <c r="L79" s="44" t="s">
        <v>128</v>
      </c>
      <c r="M79" s="44" t="s">
        <v>253</v>
      </c>
      <c r="N79" s="44" t="s">
        <v>131</v>
      </c>
      <c r="O79" s="48" t="s">
        <v>254</v>
      </c>
      <c r="P79" s="44" t="s">
        <v>255</v>
      </c>
      <c r="Q79" s="44" t="s">
        <v>185</v>
      </c>
      <c r="R79" s="48" t="s">
        <v>240</v>
      </c>
      <c r="S79" s="48" t="s">
        <v>240</v>
      </c>
      <c r="T79" s="48" t="s">
        <v>240</v>
      </c>
      <c r="U79" s="48" t="s">
        <v>240</v>
      </c>
      <c r="V79" s="48" t="s">
        <v>240</v>
      </c>
      <c r="W79" s="48" t="s">
        <v>241</v>
      </c>
      <c r="X79" s="49" t="s">
        <v>133</v>
      </c>
      <c r="Y79" s="16" t="s">
        <v>259</v>
      </c>
      <c r="Z79" s="49" t="s">
        <v>176</v>
      </c>
      <c r="AA79" s="49" t="s">
        <v>249</v>
      </c>
    </row>
    <row r="80">
      <c r="A80" s="44" t="s">
        <v>125</v>
      </c>
      <c r="B80" s="48" t="s">
        <v>37</v>
      </c>
      <c r="C80" s="49" t="s">
        <v>238</v>
      </c>
      <c r="D80" s="49" t="s">
        <v>158</v>
      </c>
      <c r="E80" s="44" t="s">
        <v>239</v>
      </c>
      <c r="F80" s="48" t="s">
        <v>127</v>
      </c>
      <c r="G80" s="48" t="s">
        <v>240</v>
      </c>
      <c r="H80" s="48" t="s">
        <v>240</v>
      </c>
      <c r="I80" s="48" t="s">
        <v>240</v>
      </c>
      <c r="J80" s="44" t="s">
        <v>263</v>
      </c>
      <c r="K80" s="44" t="s">
        <v>253</v>
      </c>
      <c r="L80" s="44" t="s">
        <v>128</v>
      </c>
      <c r="M80" s="44" t="s">
        <v>253</v>
      </c>
      <c r="N80" s="44" t="s">
        <v>131</v>
      </c>
      <c r="O80" s="48" t="s">
        <v>254</v>
      </c>
      <c r="P80" s="44" t="s">
        <v>246</v>
      </c>
      <c r="Q80" s="48" t="s">
        <v>247</v>
      </c>
      <c r="R80" s="48" t="s">
        <v>240</v>
      </c>
      <c r="S80" s="48" t="s">
        <v>240</v>
      </c>
      <c r="T80" s="48" t="s">
        <v>240</v>
      </c>
      <c r="U80" s="48" t="s">
        <v>240</v>
      </c>
      <c r="V80" s="48" t="s">
        <v>241</v>
      </c>
      <c r="W80" s="48" t="s">
        <v>240</v>
      </c>
      <c r="X80" s="49" t="s">
        <v>164</v>
      </c>
      <c r="Y80" s="50" t="s">
        <v>248</v>
      </c>
      <c r="Z80" s="49" t="s">
        <v>176</v>
      </c>
      <c r="AA80" s="49" t="s">
        <v>133</v>
      </c>
    </row>
    <row r="81">
      <c r="A81" s="44" t="s">
        <v>125</v>
      </c>
      <c r="B81" s="48" t="s">
        <v>37</v>
      </c>
      <c r="C81" s="49" t="s">
        <v>238</v>
      </c>
      <c r="D81" s="49" t="s">
        <v>158</v>
      </c>
      <c r="E81" s="44" t="s">
        <v>239</v>
      </c>
      <c r="F81" s="48" t="s">
        <v>127</v>
      </c>
      <c r="G81" s="48" t="s">
        <v>240</v>
      </c>
      <c r="H81" s="48" t="s">
        <v>240</v>
      </c>
      <c r="I81" s="48" t="s">
        <v>240</v>
      </c>
      <c r="J81" s="44" t="s">
        <v>263</v>
      </c>
      <c r="K81" s="44" t="s">
        <v>253</v>
      </c>
      <c r="L81" s="44" t="s">
        <v>243</v>
      </c>
      <c r="M81" s="44" t="s">
        <v>268</v>
      </c>
      <c r="N81" s="44" t="s">
        <v>131</v>
      </c>
      <c r="O81" s="48" t="s">
        <v>254</v>
      </c>
      <c r="P81" s="44" t="s">
        <v>261</v>
      </c>
      <c r="Q81" s="44" t="s">
        <v>151</v>
      </c>
      <c r="R81" s="48" t="s">
        <v>241</v>
      </c>
      <c r="S81" s="48" t="s">
        <v>240</v>
      </c>
      <c r="T81" s="48" t="s">
        <v>241</v>
      </c>
      <c r="U81" s="48" t="s">
        <v>241</v>
      </c>
      <c r="V81" s="48" t="s">
        <v>240</v>
      </c>
      <c r="W81" s="48" t="s">
        <v>240</v>
      </c>
      <c r="X81" s="49" t="s">
        <v>265</v>
      </c>
      <c r="Y81" s="16" t="s">
        <v>248</v>
      </c>
      <c r="Z81" s="49" t="s">
        <v>176</v>
      </c>
      <c r="AA81" s="49" t="s">
        <v>249</v>
      </c>
    </row>
    <row r="82">
      <c r="A82" s="44" t="s">
        <v>125</v>
      </c>
      <c r="B82" s="48" t="s">
        <v>37</v>
      </c>
      <c r="C82" s="49" t="s">
        <v>238</v>
      </c>
      <c r="D82" s="49" t="s">
        <v>158</v>
      </c>
      <c r="E82" s="44" t="s">
        <v>239</v>
      </c>
      <c r="F82" s="48" t="s">
        <v>127</v>
      </c>
      <c r="G82" s="48" t="s">
        <v>240</v>
      </c>
      <c r="H82" s="48" t="s">
        <v>240</v>
      </c>
      <c r="I82" s="48" t="s">
        <v>240</v>
      </c>
      <c r="J82" s="44" t="s">
        <v>263</v>
      </c>
      <c r="K82" s="44" t="s">
        <v>143</v>
      </c>
      <c r="L82" s="44" t="s">
        <v>253</v>
      </c>
      <c r="M82" s="44" t="s">
        <v>268</v>
      </c>
      <c r="N82" s="44" t="s">
        <v>131</v>
      </c>
      <c r="O82" s="48" t="s">
        <v>254</v>
      </c>
      <c r="P82" s="44" t="s">
        <v>261</v>
      </c>
      <c r="Q82" s="48" t="s">
        <v>262</v>
      </c>
      <c r="R82" s="48" t="s">
        <v>240</v>
      </c>
      <c r="S82" s="48" t="s">
        <v>240</v>
      </c>
      <c r="T82" s="48" t="s">
        <v>240</v>
      </c>
      <c r="U82" s="48" t="s">
        <v>240</v>
      </c>
      <c r="V82" s="48" t="s">
        <v>240</v>
      </c>
      <c r="W82" s="48" t="s">
        <v>240</v>
      </c>
      <c r="X82" s="49" t="s">
        <v>176</v>
      </c>
      <c r="Y82" s="50" t="s">
        <v>256</v>
      </c>
      <c r="Z82" s="49" t="s">
        <v>133</v>
      </c>
      <c r="AA82" s="49" t="s">
        <v>133</v>
      </c>
    </row>
    <row r="83">
      <c r="A83" s="44" t="s">
        <v>125</v>
      </c>
      <c r="B83" s="48" t="s">
        <v>37</v>
      </c>
      <c r="C83" s="49" t="s">
        <v>238</v>
      </c>
      <c r="D83" s="49" t="s">
        <v>158</v>
      </c>
      <c r="E83" s="44" t="s">
        <v>270</v>
      </c>
      <c r="F83" s="48" t="s">
        <v>127</v>
      </c>
      <c r="G83" s="48" t="s">
        <v>240</v>
      </c>
      <c r="H83" s="48" t="s">
        <v>240</v>
      </c>
      <c r="I83" s="48" t="s">
        <v>240</v>
      </c>
      <c r="J83" s="44" t="s">
        <v>258</v>
      </c>
      <c r="K83" s="44" t="s">
        <v>253</v>
      </c>
      <c r="L83" s="44" t="s">
        <v>128</v>
      </c>
      <c r="M83" s="44" t="s">
        <v>244</v>
      </c>
      <c r="N83" s="44" t="s">
        <v>253</v>
      </c>
      <c r="O83" s="48" t="s">
        <v>254</v>
      </c>
      <c r="P83" s="44" t="s">
        <v>255</v>
      </c>
      <c r="Q83" s="48" t="s">
        <v>247</v>
      </c>
      <c r="R83" s="48" t="s">
        <v>241</v>
      </c>
      <c r="S83" s="48" t="s">
        <v>240</v>
      </c>
      <c r="T83" s="48" t="s">
        <v>241</v>
      </c>
      <c r="U83" s="48" t="s">
        <v>241</v>
      </c>
      <c r="V83" s="48" t="s">
        <v>241</v>
      </c>
      <c r="W83" s="48" t="s">
        <v>241</v>
      </c>
      <c r="X83" s="49" t="s">
        <v>133</v>
      </c>
      <c r="Y83" s="16" t="s">
        <v>248</v>
      </c>
      <c r="Z83" s="49" t="s">
        <v>176</v>
      </c>
      <c r="AA83" s="49" t="s">
        <v>176</v>
      </c>
    </row>
    <row r="84">
      <c r="A84" s="44" t="s">
        <v>125</v>
      </c>
      <c r="B84" s="48" t="s">
        <v>37</v>
      </c>
      <c r="C84" s="49" t="s">
        <v>238</v>
      </c>
      <c r="D84" s="48" t="s">
        <v>260</v>
      </c>
      <c r="E84" s="44" t="s">
        <v>239</v>
      </c>
      <c r="F84" s="48" t="s">
        <v>159</v>
      </c>
      <c r="G84" s="48" t="s">
        <v>240</v>
      </c>
      <c r="H84" s="48" t="s">
        <v>240</v>
      </c>
      <c r="I84" s="48" t="s">
        <v>240</v>
      </c>
      <c r="J84" s="44" t="s">
        <v>160</v>
      </c>
      <c r="K84" s="44" t="s">
        <v>128</v>
      </c>
      <c r="L84" s="44" t="s">
        <v>243</v>
      </c>
      <c r="M84" s="44" t="s">
        <v>252</v>
      </c>
      <c r="N84" s="44" t="s">
        <v>37</v>
      </c>
      <c r="O84" s="48" t="s">
        <v>254</v>
      </c>
      <c r="P84" s="44" t="s">
        <v>261</v>
      </c>
      <c r="Q84" s="48" t="s">
        <v>247</v>
      </c>
      <c r="R84" s="48" t="s">
        <v>240</v>
      </c>
      <c r="S84" s="48" t="s">
        <v>240</v>
      </c>
      <c r="T84" s="48" t="s">
        <v>240</v>
      </c>
      <c r="U84" s="48" t="s">
        <v>240</v>
      </c>
      <c r="V84" s="48" t="s">
        <v>240</v>
      </c>
      <c r="W84" s="48" t="s">
        <v>240</v>
      </c>
      <c r="X84" s="49" t="s">
        <v>164</v>
      </c>
      <c r="Y84" s="16" t="s">
        <v>259</v>
      </c>
      <c r="Z84" s="49" t="s">
        <v>133</v>
      </c>
      <c r="AA84" s="49" t="s">
        <v>133</v>
      </c>
    </row>
    <row r="85">
      <c r="A85" s="44" t="s">
        <v>125</v>
      </c>
      <c r="B85" s="48" t="s">
        <v>37</v>
      </c>
      <c r="C85" s="49" t="s">
        <v>238</v>
      </c>
      <c r="D85" s="48" t="s">
        <v>260</v>
      </c>
      <c r="E85" s="44" t="s">
        <v>239</v>
      </c>
      <c r="F85" s="48" t="s">
        <v>159</v>
      </c>
      <c r="G85" s="48" t="s">
        <v>240</v>
      </c>
      <c r="H85" s="48" t="s">
        <v>240</v>
      </c>
      <c r="I85" s="48" t="s">
        <v>240</v>
      </c>
      <c r="J85" s="44" t="s">
        <v>160</v>
      </c>
      <c r="K85" s="44" t="s">
        <v>128</v>
      </c>
      <c r="L85" s="44" t="s">
        <v>253</v>
      </c>
      <c r="M85" s="44" t="s">
        <v>253</v>
      </c>
      <c r="N85" s="44" t="s">
        <v>253</v>
      </c>
      <c r="O85" s="48" t="s">
        <v>254</v>
      </c>
      <c r="P85" s="44" t="s">
        <v>246</v>
      </c>
      <c r="Q85" s="48" t="s">
        <v>247</v>
      </c>
      <c r="R85" s="48" t="s">
        <v>240</v>
      </c>
      <c r="S85" s="48" t="s">
        <v>240</v>
      </c>
      <c r="T85" s="48" t="s">
        <v>240</v>
      </c>
      <c r="U85" s="48" t="s">
        <v>240</v>
      </c>
      <c r="V85" s="48" t="s">
        <v>240</v>
      </c>
      <c r="W85" s="48" t="s">
        <v>241</v>
      </c>
      <c r="X85" s="49" t="s">
        <v>164</v>
      </c>
      <c r="Y85" s="50" t="s">
        <v>256</v>
      </c>
      <c r="Z85" s="49" t="s">
        <v>176</v>
      </c>
      <c r="AA85" s="49" t="s">
        <v>133</v>
      </c>
    </row>
    <row r="86">
      <c r="A86" s="44" t="s">
        <v>125</v>
      </c>
      <c r="B86" s="48" t="s">
        <v>37</v>
      </c>
      <c r="C86" s="49" t="s">
        <v>269</v>
      </c>
      <c r="D86" s="48" t="s">
        <v>260</v>
      </c>
      <c r="E86" s="44" t="s">
        <v>239</v>
      </c>
      <c r="F86" s="48" t="s">
        <v>159</v>
      </c>
      <c r="G86" s="48" t="s">
        <v>240</v>
      </c>
      <c r="H86" s="48" t="s">
        <v>240</v>
      </c>
      <c r="I86" s="48" t="s">
        <v>240</v>
      </c>
      <c r="J86" s="44" t="s">
        <v>160</v>
      </c>
      <c r="K86" s="44" t="s">
        <v>128</v>
      </c>
      <c r="L86" s="44" t="s">
        <v>243</v>
      </c>
      <c r="M86" s="44" t="s">
        <v>253</v>
      </c>
      <c r="N86" s="44" t="s">
        <v>182</v>
      </c>
      <c r="O86" s="48" t="s">
        <v>254</v>
      </c>
      <c r="P86" s="44" t="s">
        <v>255</v>
      </c>
      <c r="Q86" s="44" t="s">
        <v>185</v>
      </c>
      <c r="R86" s="48" t="s">
        <v>241</v>
      </c>
      <c r="S86" s="48" t="s">
        <v>240</v>
      </c>
      <c r="T86" s="48" t="s">
        <v>240</v>
      </c>
      <c r="U86" s="48" t="s">
        <v>240</v>
      </c>
      <c r="V86" s="48" t="s">
        <v>240</v>
      </c>
      <c r="W86" s="48" t="s">
        <v>240</v>
      </c>
      <c r="X86" s="49" t="s">
        <v>133</v>
      </c>
      <c r="Y86" s="50" t="s">
        <v>248</v>
      </c>
      <c r="Z86" s="49" t="s">
        <v>176</v>
      </c>
      <c r="AA86" s="49" t="s">
        <v>133</v>
      </c>
    </row>
    <row r="87">
      <c r="A87" s="44" t="s">
        <v>125</v>
      </c>
      <c r="B87" s="48" t="s">
        <v>37</v>
      </c>
      <c r="C87" s="49" t="s">
        <v>269</v>
      </c>
      <c r="D87" s="48" t="s">
        <v>260</v>
      </c>
      <c r="E87" s="44" t="s">
        <v>251</v>
      </c>
      <c r="F87" s="48" t="s">
        <v>159</v>
      </c>
      <c r="G87" s="48" t="s">
        <v>240</v>
      </c>
      <c r="H87" s="48" t="s">
        <v>240</v>
      </c>
      <c r="I87" s="48" t="s">
        <v>240</v>
      </c>
      <c r="J87" s="44" t="s">
        <v>160</v>
      </c>
      <c r="K87" s="44" t="s">
        <v>128</v>
      </c>
      <c r="L87" s="44" t="s">
        <v>128</v>
      </c>
      <c r="M87" s="44" t="s">
        <v>253</v>
      </c>
      <c r="N87" s="44" t="s">
        <v>37</v>
      </c>
      <c r="O87" s="48" t="s">
        <v>254</v>
      </c>
      <c r="P87" s="44" t="s">
        <v>246</v>
      </c>
      <c r="Q87" s="48" t="s">
        <v>247</v>
      </c>
      <c r="R87" s="48" t="s">
        <v>240</v>
      </c>
      <c r="S87" s="48" t="s">
        <v>240</v>
      </c>
      <c r="T87" s="48" t="s">
        <v>240</v>
      </c>
      <c r="U87" s="48" t="s">
        <v>240</v>
      </c>
      <c r="V87" s="48" t="s">
        <v>240</v>
      </c>
      <c r="W87" s="48" t="s">
        <v>241</v>
      </c>
      <c r="X87" s="49" t="s">
        <v>133</v>
      </c>
      <c r="Y87" s="16" t="s">
        <v>259</v>
      </c>
      <c r="Z87" s="49" t="s">
        <v>176</v>
      </c>
      <c r="AA87" s="49" t="s">
        <v>249</v>
      </c>
    </row>
    <row r="88">
      <c r="A88" s="44" t="s">
        <v>125</v>
      </c>
      <c r="B88" s="48" t="s">
        <v>37</v>
      </c>
      <c r="C88" s="49" t="s">
        <v>238</v>
      </c>
      <c r="D88" s="48" t="s">
        <v>260</v>
      </c>
      <c r="E88" s="44" t="s">
        <v>270</v>
      </c>
      <c r="F88" s="48" t="s">
        <v>159</v>
      </c>
      <c r="G88" s="48" t="s">
        <v>240</v>
      </c>
      <c r="H88" s="48" t="s">
        <v>240</v>
      </c>
      <c r="I88" s="48" t="s">
        <v>240</v>
      </c>
      <c r="J88" s="44" t="s">
        <v>263</v>
      </c>
      <c r="K88" s="44" t="s">
        <v>180</v>
      </c>
      <c r="L88" s="44" t="s">
        <v>128</v>
      </c>
      <c r="M88" s="44" t="s">
        <v>244</v>
      </c>
      <c r="N88" s="44" t="s">
        <v>253</v>
      </c>
      <c r="O88" s="48" t="s">
        <v>254</v>
      </c>
      <c r="P88" s="44" t="s">
        <v>255</v>
      </c>
      <c r="Q88" s="48" t="s">
        <v>247</v>
      </c>
      <c r="R88" s="48" t="s">
        <v>240</v>
      </c>
      <c r="S88" s="48" t="s">
        <v>240</v>
      </c>
      <c r="T88" s="48" t="s">
        <v>241</v>
      </c>
      <c r="U88" s="48" t="s">
        <v>240</v>
      </c>
      <c r="V88" s="48" t="s">
        <v>240</v>
      </c>
      <c r="W88" s="48" t="s">
        <v>240</v>
      </c>
      <c r="X88" s="49" t="s">
        <v>133</v>
      </c>
      <c r="Y88" s="16" t="s">
        <v>256</v>
      </c>
      <c r="Z88" s="49" t="s">
        <v>249</v>
      </c>
      <c r="AA88" s="49" t="s">
        <v>176</v>
      </c>
    </row>
    <row r="89">
      <c r="A89" s="44" t="s">
        <v>125</v>
      </c>
      <c r="B89" s="48" t="s">
        <v>37</v>
      </c>
      <c r="C89" s="49" t="s">
        <v>238</v>
      </c>
      <c r="D89" s="48" t="s">
        <v>266</v>
      </c>
      <c r="E89" s="44" t="s">
        <v>239</v>
      </c>
      <c r="F89" s="48" t="s">
        <v>159</v>
      </c>
      <c r="G89" s="48" t="s">
        <v>240</v>
      </c>
      <c r="H89" s="48" t="s">
        <v>240</v>
      </c>
      <c r="I89" s="48" t="s">
        <v>240</v>
      </c>
      <c r="J89" s="44" t="s">
        <v>263</v>
      </c>
      <c r="K89" s="44" t="s">
        <v>143</v>
      </c>
      <c r="L89" s="44" t="s">
        <v>243</v>
      </c>
      <c r="M89" s="44" t="s">
        <v>252</v>
      </c>
      <c r="N89" s="44" t="s">
        <v>131</v>
      </c>
      <c r="O89" s="48" t="s">
        <v>254</v>
      </c>
      <c r="P89" s="44" t="s">
        <v>246</v>
      </c>
      <c r="Q89" s="44" t="s">
        <v>151</v>
      </c>
      <c r="R89" s="48" t="s">
        <v>240</v>
      </c>
      <c r="S89" s="48" t="s">
        <v>241</v>
      </c>
      <c r="T89" s="48" t="s">
        <v>240</v>
      </c>
      <c r="U89" s="48" t="s">
        <v>240</v>
      </c>
      <c r="V89" s="48" t="s">
        <v>240</v>
      </c>
      <c r="W89" s="48" t="s">
        <v>240</v>
      </c>
      <c r="X89" s="49" t="s">
        <v>133</v>
      </c>
      <c r="Y89" s="50" t="s">
        <v>248</v>
      </c>
      <c r="Z89" s="49" t="s">
        <v>176</v>
      </c>
      <c r="AA89" s="49" t="s">
        <v>176</v>
      </c>
    </row>
    <row r="90">
      <c r="A90" s="44" t="s">
        <v>125</v>
      </c>
      <c r="B90" s="48" t="s">
        <v>37</v>
      </c>
      <c r="C90" s="49" t="s">
        <v>238</v>
      </c>
      <c r="D90" s="48" t="s">
        <v>266</v>
      </c>
      <c r="E90" s="44" t="s">
        <v>239</v>
      </c>
      <c r="F90" s="48" t="s">
        <v>159</v>
      </c>
      <c r="G90" s="48" t="s">
        <v>240</v>
      </c>
      <c r="H90" s="48" t="s">
        <v>240</v>
      </c>
      <c r="I90" s="48" t="s">
        <v>240</v>
      </c>
      <c r="J90" s="44" t="s">
        <v>263</v>
      </c>
      <c r="K90" s="44" t="s">
        <v>253</v>
      </c>
      <c r="L90" s="44" t="s">
        <v>253</v>
      </c>
      <c r="M90" s="44" t="s">
        <v>252</v>
      </c>
      <c r="N90" s="44" t="s">
        <v>253</v>
      </c>
      <c r="O90" s="48" t="s">
        <v>254</v>
      </c>
      <c r="P90" s="44" t="s">
        <v>261</v>
      </c>
      <c r="Q90" s="48" t="s">
        <v>262</v>
      </c>
      <c r="R90" s="48" t="s">
        <v>240</v>
      </c>
      <c r="S90" s="48" t="s">
        <v>240</v>
      </c>
      <c r="T90" s="48" t="s">
        <v>241</v>
      </c>
      <c r="U90" s="48" t="s">
        <v>241</v>
      </c>
      <c r="V90" s="48" t="s">
        <v>240</v>
      </c>
      <c r="W90" s="48" t="s">
        <v>240</v>
      </c>
      <c r="X90" s="49" t="s">
        <v>133</v>
      </c>
      <c r="Y90" s="50" t="s">
        <v>248</v>
      </c>
      <c r="Z90" s="49" t="s">
        <v>249</v>
      </c>
      <c r="AA90" s="49" t="s">
        <v>249</v>
      </c>
    </row>
    <row r="91">
      <c r="A91" s="44" t="s">
        <v>125</v>
      </c>
      <c r="B91" s="48" t="s">
        <v>37</v>
      </c>
      <c r="C91" s="49" t="s">
        <v>257</v>
      </c>
      <c r="D91" s="48" t="s">
        <v>266</v>
      </c>
      <c r="E91" s="44" t="s">
        <v>272</v>
      </c>
      <c r="F91" s="48" t="s">
        <v>159</v>
      </c>
      <c r="G91" s="48" t="s">
        <v>240</v>
      </c>
      <c r="H91" s="48" t="s">
        <v>240</v>
      </c>
      <c r="I91" s="48" t="s">
        <v>240</v>
      </c>
      <c r="J91" s="44" t="s">
        <v>263</v>
      </c>
      <c r="K91" s="44" t="s">
        <v>128</v>
      </c>
      <c r="L91" s="44" t="s">
        <v>128</v>
      </c>
      <c r="M91" s="44" t="s">
        <v>268</v>
      </c>
      <c r="N91" s="44" t="s">
        <v>253</v>
      </c>
      <c r="O91" s="48" t="s">
        <v>245</v>
      </c>
      <c r="P91" s="44" t="s">
        <v>261</v>
      </c>
      <c r="Q91" s="48" t="s">
        <v>247</v>
      </c>
      <c r="R91" s="48" t="s">
        <v>240</v>
      </c>
      <c r="S91" s="48" t="s">
        <v>241</v>
      </c>
      <c r="T91" s="48" t="s">
        <v>240</v>
      </c>
      <c r="U91" s="48" t="s">
        <v>240</v>
      </c>
      <c r="V91" s="48" t="s">
        <v>240</v>
      </c>
      <c r="W91" s="48" t="s">
        <v>241</v>
      </c>
      <c r="X91" s="49" t="s">
        <v>164</v>
      </c>
      <c r="Y91" s="16" t="s">
        <v>248</v>
      </c>
      <c r="Z91" s="49" t="s">
        <v>133</v>
      </c>
      <c r="AA91" s="49" t="s">
        <v>249</v>
      </c>
    </row>
    <row r="92">
      <c r="A92" s="44" t="s">
        <v>125</v>
      </c>
      <c r="B92" s="48" t="s">
        <v>37</v>
      </c>
      <c r="C92" s="49" t="s">
        <v>238</v>
      </c>
      <c r="D92" s="48" t="s">
        <v>266</v>
      </c>
      <c r="E92" s="44" t="s">
        <v>272</v>
      </c>
      <c r="F92" s="48" t="s">
        <v>159</v>
      </c>
      <c r="G92" s="48" t="s">
        <v>240</v>
      </c>
      <c r="H92" s="48" t="s">
        <v>240</v>
      </c>
      <c r="I92" s="48" t="s">
        <v>240</v>
      </c>
      <c r="J92" s="44" t="s">
        <v>263</v>
      </c>
      <c r="K92" s="44" t="s">
        <v>128</v>
      </c>
      <c r="L92" s="44" t="s">
        <v>243</v>
      </c>
      <c r="M92" s="44" t="s">
        <v>268</v>
      </c>
      <c r="N92" s="44" t="s">
        <v>37</v>
      </c>
      <c r="O92" s="48" t="s">
        <v>254</v>
      </c>
      <c r="P92" s="44" t="s">
        <v>255</v>
      </c>
      <c r="Q92" s="48" t="s">
        <v>264</v>
      </c>
      <c r="R92" s="48" t="s">
        <v>240</v>
      </c>
      <c r="S92" s="48" t="s">
        <v>240</v>
      </c>
      <c r="T92" s="48" t="s">
        <v>240</v>
      </c>
      <c r="U92" s="48" t="s">
        <v>240</v>
      </c>
      <c r="V92" s="48" t="s">
        <v>240</v>
      </c>
      <c r="W92" s="48" t="s">
        <v>241</v>
      </c>
      <c r="X92" s="49" t="s">
        <v>265</v>
      </c>
      <c r="Y92" s="16" t="s">
        <v>256</v>
      </c>
      <c r="Z92" s="49" t="s">
        <v>249</v>
      </c>
      <c r="AA92" s="49" t="s">
        <v>133</v>
      </c>
    </row>
    <row r="93">
      <c r="A93" s="44" t="s">
        <v>125</v>
      </c>
      <c r="B93" s="48" t="s">
        <v>37</v>
      </c>
      <c r="C93" s="49" t="s">
        <v>238</v>
      </c>
      <c r="D93" s="48" t="s">
        <v>260</v>
      </c>
      <c r="E93" s="44" t="s">
        <v>239</v>
      </c>
      <c r="F93" s="48" t="s">
        <v>159</v>
      </c>
      <c r="G93" s="48" t="s">
        <v>240</v>
      </c>
      <c r="H93" s="48" t="s">
        <v>240</v>
      </c>
      <c r="I93" s="48" t="s">
        <v>240</v>
      </c>
      <c r="J93" s="44" t="s">
        <v>263</v>
      </c>
      <c r="K93" s="44" t="s">
        <v>143</v>
      </c>
      <c r="L93" s="44" t="s">
        <v>253</v>
      </c>
      <c r="M93" s="44" t="s">
        <v>253</v>
      </c>
      <c r="N93" s="44" t="s">
        <v>253</v>
      </c>
      <c r="O93" s="48" t="s">
        <v>254</v>
      </c>
      <c r="P93" s="44" t="s">
        <v>246</v>
      </c>
      <c r="Q93" s="48" t="s">
        <v>247</v>
      </c>
      <c r="R93" s="48" t="s">
        <v>240</v>
      </c>
      <c r="S93" s="48" t="s">
        <v>240</v>
      </c>
      <c r="T93" s="48" t="s">
        <v>240</v>
      </c>
      <c r="U93" s="48" t="s">
        <v>240</v>
      </c>
      <c r="V93" s="48" t="s">
        <v>241</v>
      </c>
      <c r="W93" s="48" t="s">
        <v>240</v>
      </c>
      <c r="X93" s="49" t="s">
        <v>164</v>
      </c>
      <c r="Y93" s="16" t="s">
        <v>259</v>
      </c>
      <c r="Z93" s="49" t="s">
        <v>249</v>
      </c>
      <c r="AA93" s="49" t="s">
        <v>176</v>
      </c>
    </row>
    <row r="94">
      <c r="A94" s="44" t="s">
        <v>194</v>
      </c>
      <c r="B94" s="48" t="s">
        <v>37</v>
      </c>
      <c r="C94" s="49" t="s">
        <v>238</v>
      </c>
      <c r="D94" s="48" t="s">
        <v>266</v>
      </c>
      <c r="E94" s="44" t="s">
        <v>270</v>
      </c>
      <c r="F94" s="48" t="s">
        <v>127</v>
      </c>
      <c r="G94" s="48" t="s">
        <v>240</v>
      </c>
      <c r="H94" s="48" t="s">
        <v>240</v>
      </c>
      <c r="I94" s="48" t="s">
        <v>240</v>
      </c>
      <c r="J94" s="44" t="s">
        <v>263</v>
      </c>
      <c r="K94" s="44" t="s">
        <v>128</v>
      </c>
      <c r="L94" s="44" t="s">
        <v>243</v>
      </c>
      <c r="M94" s="44" t="s">
        <v>244</v>
      </c>
      <c r="N94" s="44" t="s">
        <v>131</v>
      </c>
      <c r="O94" s="48" t="s">
        <v>254</v>
      </c>
      <c r="P94" s="44" t="s">
        <v>261</v>
      </c>
      <c r="Q94" s="44" t="s">
        <v>151</v>
      </c>
      <c r="R94" s="48" t="s">
        <v>241</v>
      </c>
      <c r="S94" s="48" t="s">
        <v>240</v>
      </c>
      <c r="T94" s="48" t="s">
        <v>241</v>
      </c>
      <c r="U94" s="48" t="s">
        <v>241</v>
      </c>
      <c r="V94" s="48" t="s">
        <v>240</v>
      </c>
      <c r="W94" s="48" t="s">
        <v>240</v>
      </c>
      <c r="X94" s="49" t="s">
        <v>265</v>
      </c>
      <c r="Y94" s="16" t="s">
        <v>248</v>
      </c>
      <c r="Z94" s="49" t="s">
        <v>176</v>
      </c>
      <c r="AA94" s="49" t="s">
        <v>176</v>
      </c>
    </row>
    <row r="95">
      <c r="A95" s="44" t="s">
        <v>194</v>
      </c>
      <c r="B95" s="48" t="s">
        <v>37</v>
      </c>
      <c r="C95" s="48" t="s">
        <v>250</v>
      </c>
      <c r="D95" s="49" t="s">
        <v>126</v>
      </c>
      <c r="E95" s="44" t="s">
        <v>270</v>
      </c>
      <c r="F95" s="48" t="s">
        <v>127</v>
      </c>
      <c r="G95" s="48" t="s">
        <v>240</v>
      </c>
      <c r="H95" s="48" t="s">
        <v>240</v>
      </c>
      <c r="I95" s="48" t="s">
        <v>240</v>
      </c>
      <c r="J95" s="44" t="s">
        <v>263</v>
      </c>
      <c r="K95" s="44" t="s">
        <v>128</v>
      </c>
      <c r="L95" s="44" t="s">
        <v>128</v>
      </c>
      <c r="M95" s="44" t="s">
        <v>268</v>
      </c>
      <c r="N95" s="44" t="s">
        <v>253</v>
      </c>
      <c r="O95" s="48" t="s">
        <v>254</v>
      </c>
      <c r="P95" s="44" t="s">
        <v>246</v>
      </c>
      <c r="Q95" s="48" t="s">
        <v>247</v>
      </c>
      <c r="R95" s="48" t="s">
        <v>240</v>
      </c>
      <c r="S95" s="48" t="s">
        <v>240</v>
      </c>
      <c r="T95" s="48" t="s">
        <v>240</v>
      </c>
      <c r="U95" s="48" t="s">
        <v>240</v>
      </c>
      <c r="V95" s="48" t="s">
        <v>240</v>
      </c>
      <c r="W95" s="48" t="s">
        <v>240</v>
      </c>
      <c r="X95" s="49" t="s">
        <v>164</v>
      </c>
      <c r="Y95" s="50" t="s">
        <v>256</v>
      </c>
      <c r="Z95" s="49" t="s">
        <v>133</v>
      </c>
      <c r="AA95" s="49" t="s">
        <v>249</v>
      </c>
    </row>
    <row r="96">
      <c r="A96" s="44" t="s">
        <v>194</v>
      </c>
      <c r="B96" s="48" t="s">
        <v>37</v>
      </c>
      <c r="C96" s="48" t="s">
        <v>250</v>
      </c>
      <c r="D96" s="49" t="s">
        <v>126</v>
      </c>
      <c r="E96" s="44" t="s">
        <v>270</v>
      </c>
      <c r="F96" s="48" t="s">
        <v>127</v>
      </c>
      <c r="G96" s="48" t="s">
        <v>240</v>
      </c>
      <c r="H96" s="48" t="s">
        <v>240</v>
      </c>
      <c r="I96" s="48" t="s">
        <v>240</v>
      </c>
      <c r="J96" s="44" t="s">
        <v>263</v>
      </c>
      <c r="K96" s="44" t="s">
        <v>128</v>
      </c>
      <c r="L96" s="44" t="s">
        <v>128</v>
      </c>
      <c r="M96" s="44" t="s">
        <v>268</v>
      </c>
      <c r="N96" s="44" t="s">
        <v>253</v>
      </c>
      <c r="O96" s="48" t="s">
        <v>254</v>
      </c>
      <c r="P96" s="44" t="s">
        <v>261</v>
      </c>
      <c r="Q96" s="44" t="s">
        <v>151</v>
      </c>
      <c r="R96" s="48" t="s">
        <v>241</v>
      </c>
      <c r="S96" s="48" t="s">
        <v>240</v>
      </c>
      <c r="T96" s="48" t="s">
        <v>241</v>
      </c>
      <c r="U96" s="48" t="s">
        <v>241</v>
      </c>
      <c r="V96" s="48" t="s">
        <v>241</v>
      </c>
      <c r="W96" s="48" t="s">
        <v>241</v>
      </c>
      <c r="X96" s="49" t="s">
        <v>265</v>
      </c>
      <c r="Y96" s="50" t="s">
        <v>248</v>
      </c>
      <c r="Z96" s="49" t="s">
        <v>249</v>
      </c>
      <c r="AA96" s="49" t="s">
        <v>133</v>
      </c>
    </row>
    <row r="97">
      <c r="A97" s="44" t="s">
        <v>125</v>
      </c>
      <c r="B97" s="48" t="s">
        <v>37</v>
      </c>
      <c r="C97" s="49" t="s">
        <v>257</v>
      </c>
      <c r="D97" s="49" t="s">
        <v>126</v>
      </c>
      <c r="E97" s="44" t="s">
        <v>270</v>
      </c>
      <c r="F97" s="48" t="s">
        <v>127</v>
      </c>
      <c r="G97" s="48" t="s">
        <v>241</v>
      </c>
      <c r="H97" s="48" t="s">
        <v>240</v>
      </c>
      <c r="I97" s="48" t="s">
        <v>241</v>
      </c>
      <c r="J97" s="44" t="s">
        <v>242</v>
      </c>
      <c r="K97" s="44" t="s">
        <v>253</v>
      </c>
      <c r="L97" s="44" t="s">
        <v>243</v>
      </c>
      <c r="M97" s="44" t="s">
        <v>244</v>
      </c>
      <c r="N97" s="44" t="s">
        <v>182</v>
      </c>
      <c r="O97" s="48" t="s">
        <v>254</v>
      </c>
      <c r="P97" s="44" t="s">
        <v>261</v>
      </c>
      <c r="Q97" s="48" t="s">
        <v>262</v>
      </c>
      <c r="R97" s="48" t="s">
        <v>240</v>
      </c>
      <c r="S97" s="48" t="s">
        <v>240</v>
      </c>
      <c r="T97" s="48" t="s">
        <v>240</v>
      </c>
      <c r="U97" s="48" t="s">
        <v>240</v>
      </c>
      <c r="V97" s="48" t="s">
        <v>240</v>
      </c>
      <c r="W97" s="48" t="s">
        <v>240</v>
      </c>
      <c r="X97" s="49" t="s">
        <v>176</v>
      </c>
      <c r="Y97" s="16" t="s">
        <v>256</v>
      </c>
      <c r="Z97" s="49" t="s">
        <v>249</v>
      </c>
      <c r="AA97" s="49" t="s">
        <v>176</v>
      </c>
    </row>
    <row r="98">
      <c r="A98" s="44" t="s">
        <v>125</v>
      </c>
      <c r="B98" s="48" t="s">
        <v>37</v>
      </c>
      <c r="C98" s="49" t="s">
        <v>257</v>
      </c>
      <c r="D98" s="49" t="s">
        <v>126</v>
      </c>
      <c r="E98" s="44" t="s">
        <v>270</v>
      </c>
      <c r="F98" s="48" t="s">
        <v>127</v>
      </c>
      <c r="G98" s="48" t="s">
        <v>240</v>
      </c>
      <c r="H98" s="48" t="s">
        <v>240</v>
      </c>
      <c r="I98" s="48" t="s">
        <v>240</v>
      </c>
      <c r="J98" s="44" t="s">
        <v>242</v>
      </c>
      <c r="K98" s="44" t="s">
        <v>253</v>
      </c>
      <c r="L98" s="44" t="s">
        <v>253</v>
      </c>
      <c r="M98" s="44" t="s">
        <v>252</v>
      </c>
      <c r="N98" s="44" t="s">
        <v>131</v>
      </c>
      <c r="O98" s="48" t="s">
        <v>254</v>
      </c>
      <c r="P98" s="44" t="s">
        <v>255</v>
      </c>
      <c r="Q98" s="48" t="s">
        <v>247</v>
      </c>
      <c r="R98" s="48" t="s">
        <v>240</v>
      </c>
      <c r="S98" s="48" t="s">
        <v>240</v>
      </c>
      <c r="T98" s="48" t="s">
        <v>240</v>
      </c>
      <c r="U98" s="48" t="s">
        <v>240</v>
      </c>
      <c r="V98" s="48" t="s">
        <v>240</v>
      </c>
      <c r="W98" s="48" t="s">
        <v>241</v>
      </c>
      <c r="X98" s="49" t="s">
        <v>133</v>
      </c>
      <c r="Y98" s="16" t="s">
        <v>256</v>
      </c>
      <c r="Z98" s="49" t="s">
        <v>133</v>
      </c>
      <c r="AA98" s="49" t="s">
        <v>176</v>
      </c>
    </row>
    <row r="99">
      <c r="A99" s="44" t="s">
        <v>125</v>
      </c>
      <c r="B99" s="48" t="s">
        <v>37</v>
      </c>
      <c r="C99" s="48" t="s">
        <v>250</v>
      </c>
      <c r="D99" s="49" t="s">
        <v>126</v>
      </c>
      <c r="E99" s="44" t="s">
        <v>270</v>
      </c>
      <c r="F99" s="48" t="s">
        <v>127</v>
      </c>
      <c r="G99" s="48" t="s">
        <v>241</v>
      </c>
      <c r="H99" s="48" t="s">
        <v>240</v>
      </c>
      <c r="I99" s="48" t="s">
        <v>241</v>
      </c>
      <c r="J99" s="44" t="s">
        <v>242</v>
      </c>
      <c r="K99" s="44" t="s">
        <v>253</v>
      </c>
      <c r="L99" s="44" t="s">
        <v>128</v>
      </c>
      <c r="M99" s="44" t="s">
        <v>244</v>
      </c>
      <c r="N99" s="44" t="s">
        <v>131</v>
      </c>
      <c r="O99" s="48" t="s">
        <v>254</v>
      </c>
      <c r="P99" s="44" t="s">
        <v>261</v>
      </c>
      <c r="Q99" s="48" t="s">
        <v>247</v>
      </c>
      <c r="R99" s="48" t="s">
        <v>241</v>
      </c>
      <c r="S99" s="48" t="s">
        <v>240</v>
      </c>
      <c r="T99" s="48" t="s">
        <v>240</v>
      </c>
      <c r="U99" s="48" t="s">
        <v>240</v>
      </c>
      <c r="V99" s="48" t="s">
        <v>240</v>
      </c>
      <c r="W99" s="48" t="s">
        <v>240</v>
      </c>
      <c r="X99" s="49" t="s">
        <v>164</v>
      </c>
      <c r="Y99" s="50" t="s">
        <v>248</v>
      </c>
      <c r="Z99" s="49" t="s">
        <v>176</v>
      </c>
      <c r="AA99" s="49" t="s">
        <v>176</v>
      </c>
    </row>
    <row r="100">
      <c r="A100" s="44" t="s">
        <v>125</v>
      </c>
      <c r="B100" s="48" t="s">
        <v>37</v>
      </c>
      <c r="C100" s="48" t="s">
        <v>250</v>
      </c>
      <c r="D100" s="49" t="s">
        <v>126</v>
      </c>
      <c r="E100" s="44" t="s">
        <v>270</v>
      </c>
      <c r="F100" s="48" t="s">
        <v>127</v>
      </c>
      <c r="G100" s="48" t="s">
        <v>241</v>
      </c>
      <c r="H100" s="48" t="s">
        <v>240</v>
      </c>
      <c r="I100" s="48" t="s">
        <v>241</v>
      </c>
      <c r="J100" s="44" t="s">
        <v>242</v>
      </c>
      <c r="K100" s="44" t="s">
        <v>253</v>
      </c>
      <c r="L100" s="44" t="s">
        <v>243</v>
      </c>
      <c r="M100" s="44" t="s">
        <v>244</v>
      </c>
      <c r="N100" s="44" t="s">
        <v>131</v>
      </c>
      <c r="O100" s="48" t="s">
        <v>254</v>
      </c>
      <c r="P100" s="44" t="s">
        <v>246</v>
      </c>
      <c r="Q100" s="48" t="s">
        <v>247</v>
      </c>
      <c r="R100" s="48" t="s">
        <v>240</v>
      </c>
      <c r="S100" s="48" t="s">
        <v>240</v>
      </c>
      <c r="T100" s="48" t="s">
        <v>240</v>
      </c>
      <c r="U100" s="48" t="s">
        <v>240</v>
      </c>
      <c r="V100" s="48" t="s">
        <v>240</v>
      </c>
      <c r="W100" s="48" t="s">
        <v>241</v>
      </c>
      <c r="X100" s="49" t="s">
        <v>164</v>
      </c>
      <c r="Y100" s="16" t="s">
        <v>259</v>
      </c>
      <c r="Z100" s="49" t="s">
        <v>176</v>
      </c>
      <c r="AA100" s="49" t="s">
        <v>176</v>
      </c>
    </row>
    <row r="101">
      <c r="A101" s="44" t="s">
        <v>125</v>
      </c>
      <c r="B101" s="48" t="s">
        <v>37</v>
      </c>
      <c r="C101" s="48" t="s">
        <v>250</v>
      </c>
      <c r="D101" s="49" t="s">
        <v>126</v>
      </c>
      <c r="E101" s="44" t="s">
        <v>270</v>
      </c>
      <c r="F101" s="48" t="s">
        <v>127</v>
      </c>
      <c r="G101" s="48" t="s">
        <v>240</v>
      </c>
      <c r="H101" s="48" t="s">
        <v>240</v>
      </c>
      <c r="I101" s="48" t="s">
        <v>240</v>
      </c>
      <c r="J101" s="44" t="s">
        <v>242</v>
      </c>
      <c r="K101" s="44" t="s">
        <v>128</v>
      </c>
      <c r="L101" s="44" t="s">
        <v>253</v>
      </c>
      <c r="M101" s="44" t="s">
        <v>253</v>
      </c>
      <c r="N101" s="44" t="s">
        <v>131</v>
      </c>
      <c r="O101" s="48" t="s">
        <v>254</v>
      </c>
      <c r="P101" s="44" t="s">
        <v>255</v>
      </c>
      <c r="Q101" s="44" t="s">
        <v>185</v>
      </c>
      <c r="R101" s="48" t="s">
        <v>240</v>
      </c>
      <c r="S101" s="48" t="s">
        <v>240</v>
      </c>
      <c r="T101" s="48" t="s">
        <v>241</v>
      </c>
      <c r="U101" s="48" t="s">
        <v>240</v>
      </c>
      <c r="V101" s="48" t="s">
        <v>240</v>
      </c>
      <c r="W101" s="48" t="s">
        <v>240</v>
      </c>
      <c r="X101" s="49" t="s">
        <v>133</v>
      </c>
      <c r="Y101" s="50" t="s">
        <v>259</v>
      </c>
      <c r="Z101" s="49" t="s">
        <v>176</v>
      </c>
      <c r="AA101" s="49" t="s">
        <v>176</v>
      </c>
    </row>
    <row r="102">
      <c r="A102" s="44" t="s">
        <v>125</v>
      </c>
      <c r="B102" s="48" t="s">
        <v>37</v>
      </c>
      <c r="C102" s="49" t="s">
        <v>238</v>
      </c>
      <c r="D102" s="49" t="s">
        <v>158</v>
      </c>
      <c r="E102" s="44" t="s">
        <v>239</v>
      </c>
      <c r="F102" s="48" t="s">
        <v>159</v>
      </c>
      <c r="G102" s="48" t="s">
        <v>240</v>
      </c>
      <c r="H102" s="48" t="s">
        <v>240</v>
      </c>
      <c r="I102" s="48" t="s">
        <v>240</v>
      </c>
      <c r="J102" s="44" t="s">
        <v>258</v>
      </c>
      <c r="K102" s="44" t="s">
        <v>253</v>
      </c>
      <c r="L102" s="44" t="s">
        <v>243</v>
      </c>
      <c r="M102" s="44" t="s">
        <v>244</v>
      </c>
      <c r="N102" s="44" t="s">
        <v>253</v>
      </c>
      <c r="O102" s="48" t="s">
        <v>254</v>
      </c>
      <c r="P102" s="44" t="s">
        <v>246</v>
      </c>
      <c r="Q102" s="48" t="s">
        <v>247</v>
      </c>
      <c r="R102" s="48" t="s">
        <v>241</v>
      </c>
      <c r="S102" s="48" t="s">
        <v>241</v>
      </c>
      <c r="T102" s="48" t="s">
        <v>240</v>
      </c>
      <c r="U102" s="48" t="s">
        <v>240</v>
      </c>
      <c r="V102" s="48" t="s">
        <v>240</v>
      </c>
      <c r="W102" s="48" t="s">
        <v>240</v>
      </c>
      <c r="X102" s="49" t="s">
        <v>133</v>
      </c>
      <c r="Y102" s="50" t="s">
        <v>248</v>
      </c>
      <c r="Z102" s="49" t="s">
        <v>176</v>
      </c>
      <c r="AA102" s="49" t="s">
        <v>249</v>
      </c>
    </row>
    <row r="103">
      <c r="A103" s="44" t="s">
        <v>125</v>
      </c>
      <c r="B103" s="48" t="s">
        <v>37</v>
      </c>
      <c r="C103" s="49" t="s">
        <v>238</v>
      </c>
      <c r="D103" s="49" t="s">
        <v>158</v>
      </c>
      <c r="E103" s="44" t="s">
        <v>239</v>
      </c>
      <c r="F103" s="48" t="s">
        <v>159</v>
      </c>
      <c r="G103" s="48" t="s">
        <v>240</v>
      </c>
      <c r="H103" s="48" t="s">
        <v>240</v>
      </c>
      <c r="I103" s="48" t="s">
        <v>240</v>
      </c>
      <c r="J103" s="44" t="s">
        <v>258</v>
      </c>
      <c r="K103" s="44" t="s">
        <v>128</v>
      </c>
      <c r="L103" s="44" t="s">
        <v>128</v>
      </c>
      <c r="M103" s="44" t="s">
        <v>244</v>
      </c>
      <c r="N103" s="44" t="s">
        <v>37</v>
      </c>
      <c r="O103" s="48" t="s">
        <v>254</v>
      </c>
      <c r="P103" s="44" t="s">
        <v>255</v>
      </c>
      <c r="Q103" s="48" t="s">
        <v>247</v>
      </c>
      <c r="R103" s="48" t="s">
        <v>240</v>
      </c>
      <c r="S103" s="48" t="s">
        <v>240</v>
      </c>
      <c r="T103" s="48" t="s">
        <v>241</v>
      </c>
      <c r="U103" s="48" t="s">
        <v>241</v>
      </c>
      <c r="V103" s="48" t="s">
        <v>240</v>
      </c>
      <c r="W103" s="48" t="s">
        <v>240</v>
      </c>
      <c r="X103" s="49" t="s">
        <v>133</v>
      </c>
      <c r="Y103" s="16" t="s">
        <v>259</v>
      </c>
      <c r="Z103" s="49" t="s">
        <v>249</v>
      </c>
      <c r="AA103" s="49" t="s">
        <v>249</v>
      </c>
    </row>
    <row r="104">
      <c r="A104" s="44" t="s">
        <v>125</v>
      </c>
      <c r="B104" s="48" t="s">
        <v>37</v>
      </c>
      <c r="C104" s="49" t="s">
        <v>238</v>
      </c>
      <c r="D104" s="48" t="s">
        <v>260</v>
      </c>
      <c r="E104" s="44" t="s">
        <v>251</v>
      </c>
      <c r="F104" s="48" t="s">
        <v>159</v>
      </c>
      <c r="G104" s="48" t="s">
        <v>240</v>
      </c>
      <c r="H104" s="48" t="s">
        <v>240</v>
      </c>
      <c r="I104" s="48" t="s">
        <v>240</v>
      </c>
      <c r="J104" s="44" t="s">
        <v>258</v>
      </c>
      <c r="K104" s="44" t="s">
        <v>128</v>
      </c>
      <c r="L104" s="44" t="s">
        <v>128</v>
      </c>
      <c r="M104" s="44" t="s">
        <v>253</v>
      </c>
      <c r="N104" s="44" t="s">
        <v>253</v>
      </c>
      <c r="O104" s="48" t="s">
        <v>245</v>
      </c>
      <c r="P104" s="44" t="s">
        <v>246</v>
      </c>
      <c r="Q104" s="44" t="s">
        <v>151</v>
      </c>
      <c r="R104" s="48" t="s">
        <v>240</v>
      </c>
      <c r="S104" s="48" t="s">
        <v>241</v>
      </c>
      <c r="T104" s="48" t="s">
        <v>240</v>
      </c>
      <c r="U104" s="48" t="s">
        <v>240</v>
      </c>
      <c r="V104" s="48" t="s">
        <v>240</v>
      </c>
      <c r="W104" s="48" t="s">
        <v>241</v>
      </c>
      <c r="X104" s="49" t="s">
        <v>133</v>
      </c>
      <c r="Y104" s="50" t="s">
        <v>256</v>
      </c>
      <c r="Z104" s="49" t="s">
        <v>249</v>
      </c>
      <c r="AA104" s="49" t="s">
        <v>133</v>
      </c>
    </row>
    <row r="105">
      <c r="A105" s="44" t="s">
        <v>125</v>
      </c>
      <c r="B105" s="48" t="s">
        <v>37</v>
      </c>
      <c r="C105" s="49" t="s">
        <v>238</v>
      </c>
      <c r="D105" s="48" t="s">
        <v>266</v>
      </c>
      <c r="E105" s="44" t="s">
        <v>239</v>
      </c>
      <c r="F105" s="48" t="s">
        <v>159</v>
      </c>
      <c r="G105" s="48" t="s">
        <v>240</v>
      </c>
      <c r="H105" s="48" t="s">
        <v>240</v>
      </c>
      <c r="I105" s="48" t="s">
        <v>240</v>
      </c>
      <c r="J105" s="44" t="s">
        <v>258</v>
      </c>
      <c r="K105" s="44" t="s">
        <v>128</v>
      </c>
      <c r="L105" s="44" t="s">
        <v>243</v>
      </c>
      <c r="M105" s="44" t="s">
        <v>268</v>
      </c>
      <c r="N105" s="44" t="s">
        <v>182</v>
      </c>
      <c r="O105" s="48" t="s">
        <v>254</v>
      </c>
      <c r="P105" s="44" t="s">
        <v>261</v>
      </c>
      <c r="Q105" s="48" t="s">
        <v>262</v>
      </c>
      <c r="R105" s="48" t="s">
        <v>240</v>
      </c>
      <c r="S105" s="48" t="s">
        <v>240</v>
      </c>
      <c r="T105" s="48" t="s">
        <v>240</v>
      </c>
      <c r="U105" s="48" t="s">
        <v>240</v>
      </c>
      <c r="V105" s="48" t="s">
        <v>240</v>
      </c>
      <c r="W105" s="48" t="s">
        <v>241</v>
      </c>
      <c r="X105" s="49" t="s">
        <v>133</v>
      </c>
      <c r="Y105" s="50" t="s">
        <v>256</v>
      </c>
      <c r="Z105" s="49" t="s">
        <v>133</v>
      </c>
      <c r="AA105" s="49" t="s">
        <v>133</v>
      </c>
    </row>
    <row r="106">
      <c r="A106" s="44" t="s">
        <v>125</v>
      </c>
      <c r="B106" s="48" t="s">
        <v>37</v>
      </c>
      <c r="C106" s="49" t="s">
        <v>238</v>
      </c>
      <c r="D106" s="49" t="s">
        <v>158</v>
      </c>
      <c r="E106" s="44" t="s">
        <v>270</v>
      </c>
      <c r="F106" s="48" t="s">
        <v>159</v>
      </c>
      <c r="G106" s="48" t="s">
        <v>240</v>
      </c>
      <c r="H106" s="48" t="s">
        <v>240</v>
      </c>
      <c r="I106" s="48" t="s">
        <v>240</v>
      </c>
      <c r="J106" s="44" t="s">
        <v>258</v>
      </c>
      <c r="K106" s="44" t="s">
        <v>180</v>
      </c>
      <c r="L106" s="44" t="s">
        <v>253</v>
      </c>
      <c r="M106" s="44" t="s">
        <v>268</v>
      </c>
      <c r="N106" s="44" t="s">
        <v>37</v>
      </c>
      <c r="O106" s="48" t="s">
        <v>254</v>
      </c>
      <c r="P106" s="44" t="s">
        <v>261</v>
      </c>
      <c r="Q106" s="48" t="s">
        <v>247</v>
      </c>
      <c r="R106" s="48" t="s">
        <v>240</v>
      </c>
      <c r="S106" s="48" t="s">
        <v>240</v>
      </c>
      <c r="T106" s="48" t="s">
        <v>240</v>
      </c>
      <c r="U106" s="48" t="s">
        <v>240</v>
      </c>
      <c r="V106" s="48" t="s">
        <v>241</v>
      </c>
      <c r="W106" s="48" t="s">
        <v>240</v>
      </c>
      <c r="X106" s="49" t="s">
        <v>164</v>
      </c>
      <c r="Y106" s="50" t="s">
        <v>256</v>
      </c>
      <c r="Z106" s="49" t="s">
        <v>133</v>
      </c>
      <c r="AA106" s="49" t="s">
        <v>133</v>
      </c>
    </row>
    <row r="107">
      <c r="A107" s="44" t="s">
        <v>125</v>
      </c>
      <c r="B107" s="48" t="s">
        <v>37</v>
      </c>
      <c r="C107" s="49" t="s">
        <v>238</v>
      </c>
      <c r="D107" s="49" t="s">
        <v>158</v>
      </c>
      <c r="E107" s="44" t="s">
        <v>251</v>
      </c>
      <c r="F107" s="48" t="s">
        <v>159</v>
      </c>
      <c r="G107" s="48" t="s">
        <v>240</v>
      </c>
      <c r="H107" s="48" t="s">
        <v>240</v>
      </c>
      <c r="I107" s="48" t="s">
        <v>240</v>
      </c>
      <c r="J107" s="44" t="s">
        <v>258</v>
      </c>
      <c r="K107" s="44" t="s">
        <v>143</v>
      </c>
      <c r="L107" s="44" t="s">
        <v>128</v>
      </c>
      <c r="M107" s="44" t="s">
        <v>252</v>
      </c>
      <c r="N107" s="44" t="s">
        <v>253</v>
      </c>
      <c r="O107" s="48" t="s">
        <v>254</v>
      </c>
      <c r="P107" s="44" t="s">
        <v>255</v>
      </c>
      <c r="Q107" s="48" t="s">
        <v>264</v>
      </c>
      <c r="R107" s="48" t="s">
        <v>240</v>
      </c>
      <c r="S107" s="48" t="s">
        <v>240</v>
      </c>
      <c r="T107" s="48" t="s">
        <v>240</v>
      </c>
      <c r="U107" s="48" t="s">
        <v>241</v>
      </c>
      <c r="V107" s="48" t="s">
        <v>240</v>
      </c>
      <c r="W107" s="48" t="s">
        <v>240</v>
      </c>
      <c r="X107" s="49" t="s">
        <v>265</v>
      </c>
      <c r="Y107" s="50" t="s">
        <v>259</v>
      </c>
      <c r="Z107" s="49" t="s">
        <v>249</v>
      </c>
      <c r="AA107" s="49" t="s">
        <v>249</v>
      </c>
    </row>
    <row r="108">
      <c r="A108" s="44" t="s">
        <v>125</v>
      </c>
      <c r="B108" s="48" t="s">
        <v>37</v>
      </c>
      <c r="C108" s="49" t="s">
        <v>238</v>
      </c>
      <c r="D108" s="49" t="s">
        <v>158</v>
      </c>
      <c r="E108" s="44" t="s">
        <v>239</v>
      </c>
      <c r="F108" s="48" t="s">
        <v>159</v>
      </c>
      <c r="G108" s="48" t="s">
        <v>240</v>
      </c>
      <c r="H108" s="48" t="s">
        <v>240</v>
      </c>
      <c r="I108" s="48" t="s">
        <v>240</v>
      </c>
      <c r="J108" s="44" t="s">
        <v>258</v>
      </c>
      <c r="K108" s="44" t="s">
        <v>253</v>
      </c>
      <c r="L108" s="44" t="s">
        <v>243</v>
      </c>
      <c r="M108" s="44" t="s">
        <v>252</v>
      </c>
      <c r="N108" s="44" t="s">
        <v>131</v>
      </c>
      <c r="O108" s="48" t="s">
        <v>254</v>
      </c>
      <c r="P108" s="44" t="s">
        <v>246</v>
      </c>
      <c r="Q108" s="48" t="s">
        <v>247</v>
      </c>
      <c r="R108" s="48" t="s">
        <v>240</v>
      </c>
      <c r="S108" s="48" t="s">
        <v>240</v>
      </c>
      <c r="T108" s="48" t="s">
        <v>240</v>
      </c>
      <c r="U108" s="48" t="s">
        <v>240</v>
      </c>
      <c r="V108" s="48" t="s">
        <v>240</v>
      </c>
      <c r="W108" s="48" t="s">
        <v>240</v>
      </c>
      <c r="X108" s="49" t="s">
        <v>164</v>
      </c>
      <c r="Y108" s="50" t="s">
        <v>256</v>
      </c>
      <c r="Z108" s="49" t="s">
        <v>249</v>
      </c>
      <c r="AA108" s="49" t="s">
        <v>133</v>
      </c>
    </row>
    <row r="109">
      <c r="A109" s="44" t="s">
        <v>125</v>
      </c>
      <c r="B109" s="48" t="s">
        <v>37</v>
      </c>
      <c r="C109" s="49" t="s">
        <v>238</v>
      </c>
      <c r="D109" s="49" t="s">
        <v>158</v>
      </c>
      <c r="E109" s="44" t="s">
        <v>239</v>
      </c>
      <c r="F109" s="48" t="s">
        <v>159</v>
      </c>
      <c r="G109" s="48" t="s">
        <v>240</v>
      </c>
      <c r="H109" s="48" t="s">
        <v>240</v>
      </c>
      <c r="I109" s="48" t="s">
        <v>240</v>
      </c>
      <c r="J109" s="44" t="s">
        <v>258</v>
      </c>
      <c r="K109" s="44" t="s">
        <v>128</v>
      </c>
      <c r="L109" s="44" t="s">
        <v>253</v>
      </c>
      <c r="M109" s="44" t="s">
        <v>244</v>
      </c>
      <c r="N109" s="44" t="s">
        <v>253</v>
      </c>
      <c r="O109" s="48" t="s">
        <v>254</v>
      </c>
      <c r="P109" s="44" t="s">
        <v>261</v>
      </c>
      <c r="Q109" s="44" t="s">
        <v>151</v>
      </c>
      <c r="R109" s="48" t="s">
        <v>240</v>
      </c>
      <c r="S109" s="48" t="s">
        <v>240</v>
      </c>
      <c r="T109" s="48" t="s">
        <v>241</v>
      </c>
      <c r="U109" s="48" t="s">
        <v>241</v>
      </c>
      <c r="V109" s="48" t="s">
        <v>241</v>
      </c>
      <c r="W109" s="48" t="s">
        <v>241</v>
      </c>
      <c r="X109" s="49" t="s">
        <v>265</v>
      </c>
      <c r="Y109" s="50" t="s">
        <v>248</v>
      </c>
      <c r="Z109" s="49" t="s">
        <v>133</v>
      </c>
      <c r="AA109" s="49" t="s">
        <v>249</v>
      </c>
    </row>
    <row r="110">
      <c r="A110" s="44" t="s">
        <v>125</v>
      </c>
      <c r="B110" s="48" t="s">
        <v>37</v>
      </c>
      <c r="C110" s="49" t="s">
        <v>238</v>
      </c>
      <c r="D110" s="49" t="s">
        <v>158</v>
      </c>
      <c r="E110" s="44" t="s">
        <v>270</v>
      </c>
      <c r="F110" s="48" t="s">
        <v>159</v>
      </c>
      <c r="G110" s="48" t="s">
        <v>240</v>
      </c>
      <c r="H110" s="48" t="s">
        <v>240</v>
      </c>
      <c r="I110" s="48" t="s">
        <v>240</v>
      </c>
      <c r="J110" s="44" t="s">
        <v>258</v>
      </c>
      <c r="K110" s="44" t="s">
        <v>128</v>
      </c>
      <c r="L110" s="44" t="s">
        <v>243</v>
      </c>
      <c r="M110" s="44" t="s">
        <v>244</v>
      </c>
      <c r="N110" s="44" t="s">
        <v>253</v>
      </c>
      <c r="O110" s="48" t="s">
        <v>254</v>
      </c>
      <c r="P110" s="44" t="s">
        <v>261</v>
      </c>
      <c r="Q110" s="48" t="s">
        <v>262</v>
      </c>
      <c r="R110" s="48" t="s">
        <v>241</v>
      </c>
      <c r="S110" s="48" t="s">
        <v>240</v>
      </c>
      <c r="T110" s="48" t="s">
        <v>240</v>
      </c>
      <c r="U110" s="48" t="s">
        <v>240</v>
      </c>
      <c r="V110" s="48" t="s">
        <v>240</v>
      </c>
      <c r="W110" s="48" t="s">
        <v>240</v>
      </c>
      <c r="X110" s="49" t="s">
        <v>176</v>
      </c>
      <c r="Y110" s="50" t="s">
        <v>248</v>
      </c>
      <c r="Z110" s="49" t="s">
        <v>176</v>
      </c>
      <c r="AA110" s="49" t="s">
        <v>176</v>
      </c>
    </row>
    <row r="111">
      <c r="A111" s="44" t="s">
        <v>125</v>
      </c>
      <c r="B111" s="48" t="s">
        <v>37</v>
      </c>
      <c r="C111" s="49" t="s">
        <v>238</v>
      </c>
      <c r="D111" s="48" t="s">
        <v>266</v>
      </c>
      <c r="E111" s="44" t="s">
        <v>239</v>
      </c>
      <c r="F111" s="48" t="s">
        <v>159</v>
      </c>
      <c r="G111" s="48" t="s">
        <v>240</v>
      </c>
      <c r="H111" s="48" t="s">
        <v>240</v>
      </c>
      <c r="I111" s="48" t="s">
        <v>240</v>
      </c>
      <c r="J111" s="44" t="s">
        <v>258</v>
      </c>
      <c r="K111" s="44" t="s">
        <v>143</v>
      </c>
      <c r="L111" s="44" t="s">
        <v>128</v>
      </c>
      <c r="M111" s="44" t="s">
        <v>268</v>
      </c>
      <c r="N111" s="44" t="s">
        <v>253</v>
      </c>
      <c r="O111" s="48" t="s">
        <v>254</v>
      </c>
      <c r="P111" s="44" t="s">
        <v>255</v>
      </c>
      <c r="Q111" s="48" t="s">
        <v>247</v>
      </c>
      <c r="R111" s="48" t="s">
        <v>240</v>
      </c>
      <c r="S111" s="48" t="s">
        <v>240</v>
      </c>
      <c r="T111" s="48" t="s">
        <v>241</v>
      </c>
      <c r="U111" s="48" t="s">
        <v>240</v>
      </c>
      <c r="V111" s="48" t="s">
        <v>240</v>
      </c>
      <c r="W111" s="48" t="s">
        <v>241</v>
      </c>
      <c r="X111" s="49" t="s">
        <v>133</v>
      </c>
      <c r="Y111" s="50" t="s">
        <v>259</v>
      </c>
      <c r="Z111" s="49" t="s">
        <v>249</v>
      </c>
      <c r="AA111" s="49" t="s">
        <v>133</v>
      </c>
    </row>
    <row r="112">
      <c r="A112" s="44" t="s">
        <v>125</v>
      </c>
      <c r="B112" s="48" t="s">
        <v>37</v>
      </c>
      <c r="C112" s="49" t="s">
        <v>238</v>
      </c>
      <c r="D112" s="49" t="s">
        <v>158</v>
      </c>
      <c r="E112" s="44" t="s">
        <v>239</v>
      </c>
      <c r="F112" s="48" t="s">
        <v>159</v>
      </c>
      <c r="G112" s="48" t="s">
        <v>240</v>
      </c>
      <c r="H112" s="48" t="s">
        <v>240</v>
      </c>
      <c r="I112" s="48" t="s">
        <v>240</v>
      </c>
      <c r="J112" s="44" t="s">
        <v>258</v>
      </c>
      <c r="K112" s="44" t="s">
        <v>128</v>
      </c>
      <c r="L112" s="44" t="s">
        <v>128</v>
      </c>
      <c r="M112" s="44" t="s">
        <v>252</v>
      </c>
      <c r="N112" s="44" t="s">
        <v>37</v>
      </c>
      <c r="O112" s="48" t="s">
        <v>254</v>
      </c>
      <c r="P112" s="44" t="s">
        <v>261</v>
      </c>
      <c r="Q112" s="48" t="s">
        <v>247</v>
      </c>
      <c r="R112" s="48" t="s">
        <v>241</v>
      </c>
      <c r="S112" s="48" t="s">
        <v>240</v>
      </c>
      <c r="T112" s="48" t="s">
        <v>240</v>
      </c>
      <c r="U112" s="48" t="s">
        <v>240</v>
      </c>
      <c r="V112" s="48" t="s">
        <v>240</v>
      </c>
      <c r="W112" s="48" t="s">
        <v>240</v>
      </c>
      <c r="X112" s="49" t="s">
        <v>164</v>
      </c>
      <c r="Y112" s="50" t="s">
        <v>259</v>
      </c>
      <c r="Z112" s="49" t="s">
        <v>249</v>
      </c>
      <c r="AA112" s="49" t="s">
        <v>249</v>
      </c>
    </row>
    <row r="113">
      <c r="A113" s="44" t="s">
        <v>125</v>
      </c>
      <c r="B113" s="48" t="s">
        <v>37</v>
      </c>
      <c r="C113" s="49" t="s">
        <v>238</v>
      </c>
      <c r="D113" s="49" t="s">
        <v>158</v>
      </c>
      <c r="E113" s="44" t="s">
        <v>251</v>
      </c>
      <c r="F113" s="48" t="s">
        <v>159</v>
      </c>
      <c r="G113" s="48" t="s">
        <v>240</v>
      </c>
      <c r="H113" s="48" t="s">
        <v>240</v>
      </c>
      <c r="I113" s="48" t="s">
        <v>240</v>
      </c>
      <c r="J113" s="44" t="s">
        <v>258</v>
      </c>
      <c r="K113" s="44" t="s">
        <v>128</v>
      </c>
      <c r="L113" s="44" t="s">
        <v>243</v>
      </c>
      <c r="M113" s="44" t="s">
        <v>244</v>
      </c>
      <c r="N113" s="44" t="s">
        <v>253</v>
      </c>
      <c r="O113" s="48" t="s">
        <v>254</v>
      </c>
      <c r="P113" s="44" t="s">
        <v>246</v>
      </c>
      <c r="Q113" s="48" t="s">
        <v>247</v>
      </c>
      <c r="R113" s="48" t="s">
        <v>240</v>
      </c>
      <c r="S113" s="48" t="s">
        <v>240</v>
      </c>
      <c r="T113" s="48" t="s">
        <v>240</v>
      </c>
      <c r="U113" s="48" t="s">
        <v>240</v>
      </c>
      <c r="V113" s="48" t="s">
        <v>240</v>
      </c>
      <c r="W113" s="48" t="s">
        <v>241</v>
      </c>
      <c r="X113" s="49" t="s">
        <v>164</v>
      </c>
      <c r="Y113" s="50" t="s">
        <v>256</v>
      </c>
      <c r="Z113" s="49" t="s">
        <v>133</v>
      </c>
      <c r="AA113" s="49" t="s">
        <v>133</v>
      </c>
    </row>
    <row r="114">
      <c r="A114" s="44" t="s">
        <v>125</v>
      </c>
      <c r="B114" s="48" t="s">
        <v>37</v>
      </c>
      <c r="C114" s="49" t="s">
        <v>238</v>
      </c>
      <c r="D114" s="49" t="s">
        <v>158</v>
      </c>
      <c r="E114" s="44" t="s">
        <v>270</v>
      </c>
      <c r="F114" s="48" t="s">
        <v>159</v>
      </c>
      <c r="G114" s="48" t="s">
        <v>240</v>
      </c>
      <c r="H114" s="48" t="s">
        <v>240</v>
      </c>
      <c r="I114" s="48" t="s">
        <v>240</v>
      </c>
      <c r="J114" s="44" t="s">
        <v>258</v>
      </c>
      <c r="K114" s="44" t="s">
        <v>128</v>
      </c>
      <c r="L114" s="44" t="s">
        <v>253</v>
      </c>
      <c r="M114" s="44" t="s">
        <v>268</v>
      </c>
      <c r="N114" s="44" t="s">
        <v>37</v>
      </c>
      <c r="O114" s="48" t="s">
        <v>254</v>
      </c>
      <c r="P114" s="44" t="s">
        <v>255</v>
      </c>
      <c r="Q114" s="44" t="s">
        <v>185</v>
      </c>
      <c r="R114" s="48" t="s">
        <v>240</v>
      </c>
      <c r="S114" s="48" t="s">
        <v>240</v>
      </c>
      <c r="T114" s="48" t="s">
        <v>240</v>
      </c>
      <c r="U114" s="48" t="s">
        <v>241</v>
      </c>
      <c r="V114" s="48" t="s">
        <v>240</v>
      </c>
      <c r="W114" s="48" t="s">
        <v>240</v>
      </c>
      <c r="X114" s="49" t="s">
        <v>133</v>
      </c>
      <c r="Y114" s="16" t="s">
        <v>248</v>
      </c>
      <c r="Z114" s="49" t="s">
        <v>176</v>
      </c>
      <c r="AA114" s="49" t="s">
        <v>176</v>
      </c>
    </row>
    <row r="115">
      <c r="A115" s="44" t="s">
        <v>194</v>
      </c>
      <c r="B115" s="48" t="s">
        <v>37</v>
      </c>
      <c r="C115" s="49" t="s">
        <v>238</v>
      </c>
      <c r="D115" s="48" t="s">
        <v>260</v>
      </c>
      <c r="E115" s="44" t="s">
        <v>270</v>
      </c>
      <c r="F115" s="48" t="s">
        <v>159</v>
      </c>
      <c r="G115" s="48" t="s">
        <v>240</v>
      </c>
      <c r="H115" s="48" t="s">
        <v>240</v>
      </c>
      <c r="I115" s="48" t="s">
        <v>240</v>
      </c>
      <c r="J115" s="44" t="s">
        <v>263</v>
      </c>
      <c r="K115" s="44" t="s">
        <v>143</v>
      </c>
      <c r="L115" s="44" t="s">
        <v>128</v>
      </c>
      <c r="M115" s="44" t="s">
        <v>252</v>
      </c>
      <c r="N115" s="44" t="s">
        <v>253</v>
      </c>
      <c r="O115" s="48" t="s">
        <v>254</v>
      </c>
      <c r="P115" s="44" t="s">
        <v>261</v>
      </c>
      <c r="Q115" s="48" t="s">
        <v>262</v>
      </c>
      <c r="R115" s="48" t="s">
        <v>241</v>
      </c>
      <c r="S115" s="48" t="s">
        <v>240</v>
      </c>
      <c r="T115" s="48" t="s">
        <v>240</v>
      </c>
      <c r="U115" s="48" t="s">
        <v>240</v>
      </c>
      <c r="V115" s="48" t="s">
        <v>240</v>
      </c>
      <c r="W115" s="48" t="s">
        <v>240</v>
      </c>
      <c r="X115" s="49" t="s">
        <v>176</v>
      </c>
      <c r="Y115" s="16" t="s">
        <v>248</v>
      </c>
      <c r="Z115" s="49" t="s">
        <v>176</v>
      </c>
      <c r="AA115" s="49" t="s">
        <v>176</v>
      </c>
    </row>
    <row r="116">
      <c r="A116" s="44" t="s">
        <v>194</v>
      </c>
      <c r="B116" s="48" t="s">
        <v>37</v>
      </c>
      <c r="C116" s="49" t="s">
        <v>238</v>
      </c>
      <c r="D116" s="48" t="s">
        <v>260</v>
      </c>
      <c r="E116" s="44" t="s">
        <v>270</v>
      </c>
      <c r="F116" s="48" t="s">
        <v>159</v>
      </c>
      <c r="G116" s="48" t="s">
        <v>241</v>
      </c>
      <c r="H116" s="48" t="s">
        <v>241</v>
      </c>
      <c r="I116" s="48" t="s">
        <v>241</v>
      </c>
      <c r="J116" s="44" t="s">
        <v>263</v>
      </c>
      <c r="K116" s="44" t="s">
        <v>180</v>
      </c>
      <c r="L116" s="44" t="s">
        <v>243</v>
      </c>
      <c r="M116" s="44" t="s">
        <v>244</v>
      </c>
      <c r="N116" s="44" t="s">
        <v>182</v>
      </c>
      <c r="O116" s="48" t="s">
        <v>254</v>
      </c>
      <c r="P116" s="44" t="s">
        <v>255</v>
      </c>
      <c r="Q116" s="48" t="s">
        <v>247</v>
      </c>
      <c r="R116" s="48" t="s">
        <v>240</v>
      </c>
      <c r="S116" s="48" t="s">
        <v>240</v>
      </c>
      <c r="T116" s="48" t="s">
        <v>241</v>
      </c>
      <c r="U116" s="48" t="s">
        <v>241</v>
      </c>
      <c r="V116" s="48" t="s">
        <v>240</v>
      </c>
      <c r="W116" s="48" t="s">
        <v>240</v>
      </c>
      <c r="X116" s="49" t="s">
        <v>133</v>
      </c>
      <c r="Y116" s="16" t="s">
        <v>248</v>
      </c>
      <c r="Z116" s="49" t="s">
        <v>176</v>
      </c>
      <c r="AA116" s="49" t="s">
        <v>249</v>
      </c>
    </row>
    <row r="117">
      <c r="A117" s="44" t="s">
        <v>194</v>
      </c>
      <c r="B117" s="48" t="s">
        <v>37</v>
      </c>
      <c r="C117" s="49" t="s">
        <v>238</v>
      </c>
      <c r="D117" s="49" t="s">
        <v>158</v>
      </c>
      <c r="E117" s="44" t="s">
        <v>270</v>
      </c>
      <c r="F117" s="48" t="s">
        <v>127</v>
      </c>
      <c r="G117" s="48" t="s">
        <v>240</v>
      </c>
      <c r="H117" s="48" t="s">
        <v>240</v>
      </c>
      <c r="I117" s="48" t="s">
        <v>240</v>
      </c>
      <c r="J117" s="44" t="s">
        <v>263</v>
      </c>
      <c r="K117" s="44" t="s">
        <v>253</v>
      </c>
      <c r="L117" s="44" t="s">
        <v>253</v>
      </c>
      <c r="M117" s="44" t="s">
        <v>244</v>
      </c>
      <c r="N117" s="44" t="s">
        <v>253</v>
      </c>
      <c r="O117" s="48" t="s">
        <v>254</v>
      </c>
      <c r="P117" s="44" t="s">
        <v>261</v>
      </c>
      <c r="Q117" s="48" t="s">
        <v>247</v>
      </c>
      <c r="R117" s="48" t="s">
        <v>240</v>
      </c>
      <c r="S117" s="48" t="s">
        <v>241</v>
      </c>
      <c r="T117" s="48" t="s">
        <v>240</v>
      </c>
      <c r="U117" s="48" t="s">
        <v>240</v>
      </c>
      <c r="V117" s="48" t="s">
        <v>240</v>
      </c>
      <c r="W117" s="48" t="s">
        <v>241</v>
      </c>
      <c r="X117" s="49" t="s">
        <v>164</v>
      </c>
      <c r="Y117" s="16" t="s">
        <v>248</v>
      </c>
      <c r="Z117" s="49" t="s">
        <v>249</v>
      </c>
      <c r="AA117" s="49" t="s">
        <v>176</v>
      </c>
    </row>
    <row r="118">
      <c r="A118" s="44" t="s">
        <v>194</v>
      </c>
      <c r="B118" s="48" t="s">
        <v>37</v>
      </c>
      <c r="C118" s="49" t="s">
        <v>238</v>
      </c>
      <c r="D118" s="49" t="s">
        <v>158</v>
      </c>
      <c r="E118" s="44" t="s">
        <v>270</v>
      </c>
      <c r="F118" s="48" t="s">
        <v>127</v>
      </c>
      <c r="G118" s="48" t="s">
        <v>240</v>
      </c>
      <c r="H118" s="48" t="s">
        <v>240</v>
      </c>
      <c r="I118" s="48" t="s">
        <v>240</v>
      </c>
      <c r="J118" s="44" t="s">
        <v>263</v>
      </c>
      <c r="K118" s="44" t="s">
        <v>143</v>
      </c>
      <c r="L118" s="44" t="s">
        <v>243</v>
      </c>
      <c r="M118" s="44" t="s">
        <v>244</v>
      </c>
      <c r="N118" s="44" t="s">
        <v>253</v>
      </c>
      <c r="O118" s="48" t="s">
        <v>254</v>
      </c>
      <c r="P118" s="44" t="s">
        <v>246</v>
      </c>
      <c r="Q118" s="48" t="s">
        <v>247</v>
      </c>
      <c r="R118" s="48" t="s">
        <v>240</v>
      </c>
      <c r="S118" s="48" t="s">
        <v>240</v>
      </c>
      <c r="T118" s="48" t="s">
        <v>241</v>
      </c>
      <c r="U118" s="48" t="s">
        <v>240</v>
      </c>
      <c r="V118" s="48" t="s">
        <v>240</v>
      </c>
      <c r="W118" s="48" t="s">
        <v>241</v>
      </c>
      <c r="X118" s="49" t="s">
        <v>164</v>
      </c>
      <c r="Y118" s="16" t="s">
        <v>248</v>
      </c>
      <c r="Z118" s="49" t="s">
        <v>176</v>
      </c>
      <c r="AA118" s="49" t="s">
        <v>176</v>
      </c>
    </row>
    <row r="119">
      <c r="A119" s="44" t="s">
        <v>125</v>
      </c>
      <c r="B119" s="48" t="s">
        <v>37</v>
      </c>
      <c r="C119" s="49" t="s">
        <v>238</v>
      </c>
      <c r="D119" s="49" t="s">
        <v>158</v>
      </c>
      <c r="E119" s="44" t="s">
        <v>270</v>
      </c>
      <c r="F119" s="48" t="s">
        <v>127</v>
      </c>
      <c r="G119" s="48" t="s">
        <v>240</v>
      </c>
      <c r="H119" s="48" t="s">
        <v>240</v>
      </c>
      <c r="I119" s="48" t="s">
        <v>240</v>
      </c>
      <c r="J119" s="44" t="s">
        <v>242</v>
      </c>
      <c r="K119" s="44" t="s">
        <v>253</v>
      </c>
      <c r="L119" s="44" t="s">
        <v>143</v>
      </c>
      <c r="M119" s="44" t="s">
        <v>244</v>
      </c>
      <c r="N119" s="44" t="s">
        <v>253</v>
      </c>
      <c r="O119" s="48" t="s">
        <v>254</v>
      </c>
      <c r="P119" s="44" t="s">
        <v>255</v>
      </c>
      <c r="Q119" s="44" t="s">
        <v>185</v>
      </c>
      <c r="R119" s="48" t="s">
        <v>240</v>
      </c>
      <c r="S119" s="48" t="s">
        <v>241</v>
      </c>
      <c r="T119" s="48" t="s">
        <v>240</v>
      </c>
      <c r="U119" s="48" t="s">
        <v>240</v>
      </c>
      <c r="V119" s="48" t="s">
        <v>241</v>
      </c>
      <c r="W119" s="48" t="s">
        <v>240</v>
      </c>
      <c r="X119" s="49" t="s">
        <v>271</v>
      </c>
      <c r="Y119" s="16" t="s">
        <v>248</v>
      </c>
      <c r="Z119" s="49" t="s">
        <v>176</v>
      </c>
      <c r="AA119" s="49" t="s">
        <v>176</v>
      </c>
    </row>
    <row r="120">
      <c r="A120" s="44" t="s">
        <v>125</v>
      </c>
      <c r="B120" s="48" t="s">
        <v>37</v>
      </c>
      <c r="C120" s="49" t="s">
        <v>238</v>
      </c>
      <c r="D120" s="49" t="s">
        <v>158</v>
      </c>
      <c r="E120" s="44" t="s">
        <v>270</v>
      </c>
      <c r="F120" s="48" t="s">
        <v>127</v>
      </c>
      <c r="G120" s="48" t="s">
        <v>240</v>
      </c>
      <c r="H120" s="48" t="s">
        <v>240</v>
      </c>
      <c r="I120" s="48" t="s">
        <v>240</v>
      </c>
      <c r="J120" s="44" t="s">
        <v>242</v>
      </c>
      <c r="K120" s="44" t="s">
        <v>253</v>
      </c>
      <c r="L120" s="44" t="s">
        <v>143</v>
      </c>
      <c r="M120" s="44" t="s">
        <v>244</v>
      </c>
      <c r="N120" s="44" t="s">
        <v>37</v>
      </c>
      <c r="O120" s="48" t="s">
        <v>245</v>
      </c>
      <c r="P120" s="44" t="s">
        <v>246</v>
      </c>
      <c r="Q120" s="48" t="s">
        <v>247</v>
      </c>
      <c r="R120" s="48" t="s">
        <v>240</v>
      </c>
      <c r="S120" s="48" t="s">
        <v>240</v>
      </c>
      <c r="T120" s="48" t="s">
        <v>240</v>
      </c>
      <c r="U120" s="48" t="s">
        <v>240</v>
      </c>
      <c r="V120" s="48" t="s">
        <v>240</v>
      </c>
      <c r="W120" s="48" t="s">
        <v>240</v>
      </c>
      <c r="X120" s="49" t="s">
        <v>271</v>
      </c>
      <c r="Y120" s="16" t="s">
        <v>248</v>
      </c>
      <c r="Z120" s="49" t="s">
        <v>176</v>
      </c>
      <c r="AA120" s="49" t="s">
        <v>176</v>
      </c>
    </row>
    <row r="121">
      <c r="A121" s="44" t="s">
        <v>125</v>
      </c>
      <c r="B121" s="48" t="s">
        <v>37</v>
      </c>
      <c r="C121" s="49" t="s">
        <v>238</v>
      </c>
      <c r="D121" s="49" t="s">
        <v>158</v>
      </c>
      <c r="E121" s="44" t="s">
        <v>270</v>
      </c>
      <c r="F121" s="48" t="s">
        <v>127</v>
      </c>
      <c r="G121" s="48" t="s">
        <v>240</v>
      </c>
      <c r="H121" s="48" t="s">
        <v>240</v>
      </c>
      <c r="I121" s="48" t="s">
        <v>240</v>
      </c>
      <c r="J121" s="44" t="s">
        <v>242</v>
      </c>
      <c r="K121" s="44" t="s">
        <v>253</v>
      </c>
      <c r="L121" s="44" t="s">
        <v>143</v>
      </c>
      <c r="M121" s="44" t="s">
        <v>244</v>
      </c>
      <c r="N121" s="44" t="s">
        <v>253</v>
      </c>
      <c r="O121" s="48" t="s">
        <v>254</v>
      </c>
      <c r="P121" s="44" t="s">
        <v>255</v>
      </c>
      <c r="Q121" s="48" t="s">
        <v>247</v>
      </c>
      <c r="R121" s="48" t="s">
        <v>241</v>
      </c>
      <c r="S121" s="48" t="s">
        <v>240</v>
      </c>
      <c r="T121" s="48" t="s">
        <v>240</v>
      </c>
      <c r="U121" s="48" t="s">
        <v>240</v>
      </c>
      <c r="V121" s="48" t="s">
        <v>240</v>
      </c>
      <c r="W121" s="48" t="s">
        <v>240</v>
      </c>
      <c r="X121" s="49" t="s">
        <v>271</v>
      </c>
      <c r="Y121" s="50" t="s">
        <v>259</v>
      </c>
      <c r="Z121" s="49" t="s">
        <v>249</v>
      </c>
      <c r="AA121" s="49" t="s">
        <v>249</v>
      </c>
    </row>
    <row r="122">
      <c r="A122" s="44" t="s">
        <v>125</v>
      </c>
      <c r="B122" s="48" t="s">
        <v>37</v>
      </c>
      <c r="C122" s="49" t="s">
        <v>238</v>
      </c>
      <c r="D122" s="49" t="s">
        <v>158</v>
      </c>
      <c r="E122" s="44" t="s">
        <v>270</v>
      </c>
      <c r="F122" s="48" t="s">
        <v>127</v>
      </c>
      <c r="G122" s="48" t="s">
        <v>241</v>
      </c>
      <c r="H122" s="48" t="s">
        <v>241</v>
      </c>
      <c r="I122" s="48" t="s">
        <v>241</v>
      </c>
      <c r="J122" s="44" t="s">
        <v>242</v>
      </c>
      <c r="K122" s="44" t="s">
        <v>253</v>
      </c>
      <c r="L122" s="44" t="s">
        <v>143</v>
      </c>
      <c r="M122" s="44" t="s">
        <v>244</v>
      </c>
      <c r="N122" s="44" t="s">
        <v>131</v>
      </c>
      <c r="O122" s="48" t="s">
        <v>254</v>
      </c>
      <c r="P122" s="44" t="s">
        <v>246</v>
      </c>
      <c r="Q122" s="44" t="s">
        <v>151</v>
      </c>
      <c r="R122" s="48" t="s">
        <v>240</v>
      </c>
      <c r="S122" s="48" t="s">
        <v>240</v>
      </c>
      <c r="T122" s="48" t="s">
        <v>241</v>
      </c>
      <c r="U122" s="48" t="s">
        <v>240</v>
      </c>
      <c r="V122" s="48" t="s">
        <v>241</v>
      </c>
      <c r="W122" s="48" t="s">
        <v>241</v>
      </c>
      <c r="X122" s="49" t="s">
        <v>271</v>
      </c>
      <c r="Y122" s="16" t="s">
        <v>248</v>
      </c>
      <c r="Z122" s="49" t="s">
        <v>176</v>
      </c>
      <c r="AA122" s="49" t="s">
        <v>176</v>
      </c>
    </row>
    <row r="123">
      <c r="A123" s="44" t="s">
        <v>125</v>
      </c>
      <c r="B123" s="48" t="s">
        <v>37</v>
      </c>
      <c r="C123" s="49" t="s">
        <v>238</v>
      </c>
      <c r="D123" s="49" t="s">
        <v>158</v>
      </c>
      <c r="E123" s="44" t="s">
        <v>270</v>
      </c>
      <c r="F123" s="48" t="s">
        <v>127</v>
      </c>
      <c r="G123" s="48" t="s">
        <v>240</v>
      </c>
      <c r="H123" s="48" t="s">
        <v>240</v>
      </c>
      <c r="I123" s="48" t="s">
        <v>240</v>
      </c>
      <c r="J123" s="44" t="s">
        <v>242</v>
      </c>
      <c r="K123" s="44" t="s">
        <v>128</v>
      </c>
      <c r="L123" s="44" t="s">
        <v>143</v>
      </c>
      <c r="M123" s="44" t="s">
        <v>268</v>
      </c>
      <c r="N123" s="44" t="s">
        <v>253</v>
      </c>
      <c r="O123" s="48" t="s">
        <v>254</v>
      </c>
      <c r="P123" s="44" t="s">
        <v>261</v>
      </c>
      <c r="Q123" s="48" t="s">
        <v>262</v>
      </c>
      <c r="R123" s="48" t="s">
        <v>240</v>
      </c>
      <c r="S123" s="48" t="s">
        <v>240</v>
      </c>
      <c r="T123" s="48" t="s">
        <v>240</v>
      </c>
      <c r="U123" s="48" t="s">
        <v>241</v>
      </c>
      <c r="V123" s="48" t="s">
        <v>240</v>
      </c>
      <c r="W123" s="48" t="s">
        <v>240</v>
      </c>
      <c r="X123" s="49" t="s">
        <v>271</v>
      </c>
      <c r="Y123" s="16" t="s">
        <v>248</v>
      </c>
      <c r="Z123" s="49" t="s">
        <v>176</v>
      </c>
      <c r="AA123" s="49" t="s">
        <v>176</v>
      </c>
    </row>
    <row r="124">
      <c r="A124" s="44" t="s">
        <v>125</v>
      </c>
      <c r="B124" s="48" t="s">
        <v>37</v>
      </c>
      <c r="C124" s="49" t="s">
        <v>238</v>
      </c>
      <c r="D124" s="48" t="s">
        <v>260</v>
      </c>
      <c r="E124" s="44" t="s">
        <v>239</v>
      </c>
      <c r="F124" s="48" t="s">
        <v>159</v>
      </c>
      <c r="G124" s="48" t="s">
        <v>240</v>
      </c>
      <c r="H124" s="48" t="s">
        <v>240</v>
      </c>
      <c r="I124" s="48" t="s">
        <v>240</v>
      </c>
      <c r="J124" s="44" t="s">
        <v>160</v>
      </c>
      <c r="K124" s="44" t="s">
        <v>180</v>
      </c>
      <c r="L124" s="44" t="s">
        <v>143</v>
      </c>
      <c r="M124" s="44" t="s">
        <v>253</v>
      </c>
      <c r="N124" s="44" t="s">
        <v>253</v>
      </c>
      <c r="O124" s="48" t="s">
        <v>254</v>
      </c>
      <c r="P124" s="44" t="s">
        <v>261</v>
      </c>
      <c r="Q124" s="48" t="s">
        <v>247</v>
      </c>
      <c r="R124" s="48" t="s">
        <v>240</v>
      </c>
      <c r="S124" s="48" t="s">
        <v>240</v>
      </c>
      <c r="T124" s="48" t="s">
        <v>241</v>
      </c>
      <c r="U124" s="48" t="s">
        <v>240</v>
      </c>
      <c r="V124" s="48" t="s">
        <v>240</v>
      </c>
      <c r="W124" s="48" t="s">
        <v>241</v>
      </c>
      <c r="X124" s="49" t="s">
        <v>164</v>
      </c>
      <c r="Y124" s="50" t="s">
        <v>256</v>
      </c>
      <c r="Z124" s="49" t="s">
        <v>133</v>
      </c>
      <c r="AA124" s="49" t="s">
        <v>133</v>
      </c>
    </row>
    <row r="125">
      <c r="A125" s="44" t="s">
        <v>125</v>
      </c>
      <c r="B125" s="48" t="s">
        <v>37</v>
      </c>
      <c r="C125" s="49" t="s">
        <v>238</v>
      </c>
      <c r="D125" s="48" t="s">
        <v>260</v>
      </c>
      <c r="E125" s="44" t="s">
        <v>270</v>
      </c>
      <c r="F125" s="48" t="s">
        <v>159</v>
      </c>
      <c r="G125" s="48" t="s">
        <v>240</v>
      </c>
      <c r="H125" s="48" t="s">
        <v>240</v>
      </c>
      <c r="I125" s="48" t="s">
        <v>240</v>
      </c>
      <c r="J125" s="44" t="s">
        <v>160</v>
      </c>
      <c r="K125" s="44" t="s">
        <v>143</v>
      </c>
      <c r="L125" s="44" t="s">
        <v>143</v>
      </c>
      <c r="M125" s="44" t="s">
        <v>253</v>
      </c>
      <c r="N125" s="44" t="s">
        <v>182</v>
      </c>
      <c r="O125" s="48" t="s">
        <v>254</v>
      </c>
      <c r="P125" s="44" t="s">
        <v>255</v>
      </c>
      <c r="Q125" s="48" t="s">
        <v>264</v>
      </c>
      <c r="R125" s="48" t="s">
        <v>240</v>
      </c>
      <c r="S125" s="48" t="s">
        <v>240</v>
      </c>
      <c r="T125" s="48" t="s">
        <v>240</v>
      </c>
      <c r="U125" s="48" t="s">
        <v>240</v>
      </c>
      <c r="V125" s="48" t="s">
        <v>240</v>
      </c>
      <c r="W125" s="48" t="s">
        <v>240</v>
      </c>
      <c r="X125" s="49" t="s">
        <v>265</v>
      </c>
      <c r="Y125" s="50" t="s">
        <v>256</v>
      </c>
      <c r="Z125" s="49" t="s">
        <v>249</v>
      </c>
      <c r="AA125" s="49" t="s">
        <v>133</v>
      </c>
    </row>
    <row r="126">
      <c r="A126" s="44" t="s">
        <v>125</v>
      </c>
      <c r="B126" s="48" t="s">
        <v>37</v>
      </c>
      <c r="C126" s="49" t="s">
        <v>269</v>
      </c>
      <c r="D126" s="48" t="s">
        <v>260</v>
      </c>
      <c r="E126" s="44" t="s">
        <v>270</v>
      </c>
      <c r="F126" s="48" t="s">
        <v>159</v>
      </c>
      <c r="G126" s="48" t="s">
        <v>240</v>
      </c>
      <c r="H126" s="48" t="s">
        <v>240</v>
      </c>
      <c r="I126" s="48" t="s">
        <v>240</v>
      </c>
      <c r="J126" s="44" t="s">
        <v>160</v>
      </c>
      <c r="K126" s="44" t="s">
        <v>253</v>
      </c>
      <c r="L126" s="44" t="s">
        <v>143</v>
      </c>
      <c r="M126" s="44" t="s">
        <v>253</v>
      </c>
      <c r="N126" s="44" t="s">
        <v>131</v>
      </c>
      <c r="O126" s="48" t="s">
        <v>254</v>
      </c>
      <c r="P126" s="44" t="s">
        <v>246</v>
      </c>
      <c r="Q126" s="48" t="s">
        <v>247</v>
      </c>
      <c r="R126" s="48" t="s">
        <v>240</v>
      </c>
      <c r="S126" s="48" t="s">
        <v>240</v>
      </c>
      <c r="T126" s="48" t="s">
        <v>240</v>
      </c>
      <c r="U126" s="48" t="s">
        <v>240</v>
      </c>
      <c r="V126" s="48" t="s">
        <v>240</v>
      </c>
      <c r="W126" s="48" t="s">
        <v>241</v>
      </c>
      <c r="X126" s="49" t="s">
        <v>164</v>
      </c>
      <c r="Y126" s="16" t="s">
        <v>259</v>
      </c>
      <c r="Z126" s="49" t="s">
        <v>249</v>
      </c>
      <c r="AA126" s="49" t="s">
        <v>249</v>
      </c>
    </row>
    <row r="127">
      <c r="A127" s="44" t="s">
        <v>125</v>
      </c>
      <c r="B127" s="48" t="s">
        <v>37</v>
      </c>
      <c r="C127" s="49" t="s">
        <v>238</v>
      </c>
      <c r="D127" s="48" t="s">
        <v>260</v>
      </c>
      <c r="E127" s="44" t="s">
        <v>270</v>
      </c>
      <c r="F127" s="48" t="s">
        <v>159</v>
      </c>
      <c r="G127" s="48" t="s">
        <v>240</v>
      </c>
      <c r="H127" s="48" t="s">
        <v>240</v>
      </c>
      <c r="I127" s="48" t="s">
        <v>240</v>
      </c>
      <c r="J127" s="44" t="s">
        <v>160</v>
      </c>
      <c r="K127" s="44" t="s">
        <v>128</v>
      </c>
      <c r="L127" s="44" t="s">
        <v>143</v>
      </c>
      <c r="M127" s="44" t="s">
        <v>268</v>
      </c>
      <c r="N127" s="44" t="s">
        <v>131</v>
      </c>
      <c r="O127" s="48" t="s">
        <v>254</v>
      </c>
      <c r="P127" s="44" t="s">
        <v>261</v>
      </c>
      <c r="Q127" s="44" t="s">
        <v>151</v>
      </c>
      <c r="R127" s="48" t="s">
        <v>240</v>
      </c>
      <c r="S127" s="48" t="s">
        <v>240</v>
      </c>
      <c r="T127" s="48" t="s">
        <v>240</v>
      </c>
      <c r="U127" s="48" t="s">
        <v>241</v>
      </c>
      <c r="V127" s="48" t="s">
        <v>240</v>
      </c>
      <c r="W127" s="48" t="s">
        <v>240</v>
      </c>
      <c r="X127" s="49" t="s">
        <v>265</v>
      </c>
      <c r="Y127" s="50" t="s">
        <v>256</v>
      </c>
      <c r="Z127" s="49" t="s">
        <v>133</v>
      </c>
      <c r="AA127" s="49" t="s">
        <v>133</v>
      </c>
    </row>
    <row r="128">
      <c r="A128" s="44" t="s">
        <v>125</v>
      </c>
      <c r="B128" s="48" t="s">
        <v>37</v>
      </c>
      <c r="C128" s="49" t="s">
        <v>257</v>
      </c>
      <c r="D128" s="48" t="s">
        <v>266</v>
      </c>
      <c r="E128" s="44" t="s">
        <v>239</v>
      </c>
      <c r="F128" s="48" t="s">
        <v>127</v>
      </c>
      <c r="G128" s="48" t="s">
        <v>240</v>
      </c>
      <c r="H128" s="48" t="s">
        <v>240</v>
      </c>
      <c r="I128" s="48" t="s">
        <v>240</v>
      </c>
      <c r="J128" s="44" t="s">
        <v>242</v>
      </c>
      <c r="K128" s="44" t="s">
        <v>128</v>
      </c>
      <c r="L128" s="44" t="s">
        <v>143</v>
      </c>
      <c r="M128" s="44" t="s">
        <v>244</v>
      </c>
      <c r="N128" s="44" t="s">
        <v>253</v>
      </c>
      <c r="O128" s="48" t="s">
        <v>254</v>
      </c>
      <c r="P128" s="44" t="s">
        <v>246</v>
      </c>
      <c r="Q128" s="48" t="s">
        <v>247</v>
      </c>
      <c r="R128" s="48" t="s">
        <v>240</v>
      </c>
      <c r="S128" s="48" t="s">
        <v>240</v>
      </c>
      <c r="T128" s="48" t="s">
        <v>240</v>
      </c>
      <c r="U128" s="48" t="s">
        <v>240</v>
      </c>
      <c r="V128" s="48" t="s">
        <v>240</v>
      </c>
      <c r="W128" s="48" t="s">
        <v>240</v>
      </c>
      <c r="X128" s="49" t="s">
        <v>164</v>
      </c>
      <c r="Y128" s="50" t="s">
        <v>259</v>
      </c>
      <c r="Z128" s="49" t="s">
        <v>249</v>
      </c>
      <c r="AA128" s="49" t="s">
        <v>133</v>
      </c>
    </row>
    <row r="129">
      <c r="A129" s="44" t="s">
        <v>125</v>
      </c>
      <c r="B129" s="48" t="s">
        <v>37</v>
      </c>
      <c r="C129" s="49" t="s">
        <v>257</v>
      </c>
      <c r="D129" s="48" t="s">
        <v>266</v>
      </c>
      <c r="E129" s="44" t="s">
        <v>239</v>
      </c>
      <c r="F129" s="48" t="s">
        <v>127</v>
      </c>
      <c r="G129" s="48" t="s">
        <v>240</v>
      </c>
      <c r="H129" s="48" t="s">
        <v>240</v>
      </c>
      <c r="I129" s="48" t="s">
        <v>240</v>
      </c>
      <c r="J129" s="44" t="s">
        <v>258</v>
      </c>
      <c r="K129" s="44" t="s">
        <v>143</v>
      </c>
      <c r="L129" s="44" t="s">
        <v>143</v>
      </c>
      <c r="M129" s="44" t="s">
        <v>252</v>
      </c>
      <c r="N129" s="44" t="s">
        <v>37</v>
      </c>
      <c r="O129" s="48" t="s">
        <v>254</v>
      </c>
      <c r="P129" s="44" t="s">
        <v>261</v>
      </c>
      <c r="Q129" s="44" t="s">
        <v>151</v>
      </c>
      <c r="R129" s="48" t="s">
        <v>241</v>
      </c>
      <c r="S129" s="48" t="s">
        <v>240</v>
      </c>
      <c r="T129" s="48" t="s">
        <v>241</v>
      </c>
      <c r="U129" s="48" t="s">
        <v>241</v>
      </c>
      <c r="V129" s="48" t="s">
        <v>240</v>
      </c>
      <c r="W129" s="48" t="s">
        <v>240</v>
      </c>
      <c r="X129" s="49" t="s">
        <v>265</v>
      </c>
      <c r="Y129" s="50" t="s">
        <v>248</v>
      </c>
      <c r="Z129" s="49" t="s">
        <v>249</v>
      </c>
      <c r="AA129" s="49" t="s">
        <v>133</v>
      </c>
    </row>
    <row r="130">
      <c r="A130" s="44" t="s">
        <v>125</v>
      </c>
      <c r="B130" s="48" t="s">
        <v>37</v>
      </c>
      <c r="C130" s="49" t="s">
        <v>257</v>
      </c>
      <c r="D130" s="48" t="s">
        <v>266</v>
      </c>
      <c r="E130" s="44" t="s">
        <v>239</v>
      </c>
      <c r="F130" s="48" t="s">
        <v>127</v>
      </c>
      <c r="G130" s="48" t="s">
        <v>240</v>
      </c>
      <c r="H130" s="48" t="s">
        <v>240</v>
      </c>
      <c r="I130" s="48" t="s">
        <v>240</v>
      </c>
      <c r="J130" s="44" t="s">
        <v>258</v>
      </c>
      <c r="K130" s="44" t="s">
        <v>128</v>
      </c>
      <c r="L130" s="44" t="s">
        <v>143</v>
      </c>
      <c r="M130" s="44" t="s">
        <v>244</v>
      </c>
      <c r="N130" s="44" t="s">
        <v>253</v>
      </c>
      <c r="O130" s="48" t="s">
        <v>254</v>
      </c>
      <c r="P130" s="44" t="s">
        <v>261</v>
      </c>
      <c r="Q130" s="48" t="s">
        <v>262</v>
      </c>
      <c r="R130" s="48" t="s">
        <v>240</v>
      </c>
      <c r="S130" s="48" t="s">
        <v>241</v>
      </c>
      <c r="T130" s="48" t="s">
        <v>240</v>
      </c>
      <c r="U130" s="48" t="s">
        <v>240</v>
      </c>
      <c r="V130" s="48" t="s">
        <v>240</v>
      </c>
      <c r="W130" s="48" t="s">
        <v>241</v>
      </c>
      <c r="X130" s="49" t="s">
        <v>176</v>
      </c>
      <c r="Y130" s="16" t="s">
        <v>248</v>
      </c>
      <c r="Z130" s="49" t="s">
        <v>249</v>
      </c>
      <c r="AA130" s="49" t="s">
        <v>176</v>
      </c>
    </row>
    <row r="131">
      <c r="A131" s="44" t="s">
        <v>125</v>
      </c>
      <c r="B131" s="48" t="s">
        <v>37</v>
      </c>
      <c r="C131" s="49" t="s">
        <v>257</v>
      </c>
      <c r="D131" s="49" t="s">
        <v>126</v>
      </c>
      <c r="E131" s="44" t="s">
        <v>251</v>
      </c>
      <c r="F131" s="48" t="s">
        <v>127</v>
      </c>
      <c r="G131" s="48" t="s">
        <v>240</v>
      </c>
      <c r="H131" s="48" t="s">
        <v>240</v>
      </c>
      <c r="I131" s="48" t="s">
        <v>240</v>
      </c>
      <c r="J131" s="44" t="s">
        <v>263</v>
      </c>
      <c r="K131" s="44" t="s">
        <v>128</v>
      </c>
      <c r="L131" s="44" t="s">
        <v>143</v>
      </c>
      <c r="M131" s="44" t="s">
        <v>244</v>
      </c>
      <c r="N131" s="44" t="s">
        <v>182</v>
      </c>
      <c r="O131" s="48" t="s">
        <v>254</v>
      </c>
      <c r="P131" s="44" t="s">
        <v>255</v>
      </c>
      <c r="Q131" s="48" t="s">
        <v>247</v>
      </c>
      <c r="R131" s="48" t="s">
        <v>241</v>
      </c>
      <c r="S131" s="48" t="s">
        <v>240</v>
      </c>
      <c r="T131" s="48" t="s">
        <v>241</v>
      </c>
      <c r="U131" s="48" t="s">
        <v>240</v>
      </c>
      <c r="V131" s="48" t="s">
        <v>240</v>
      </c>
      <c r="W131" s="48" t="s">
        <v>241</v>
      </c>
      <c r="X131" s="49" t="s">
        <v>133</v>
      </c>
      <c r="Y131" s="16" t="s">
        <v>259</v>
      </c>
      <c r="Z131" s="49" t="s">
        <v>133</v>
      </c>
      <c r="AA131" s="49" t="s">
        <v>133</v>
      </c>
    </row>
    <row r="132">
      <c r="A132" s="44" t="s">
        <v>125</v>
      </c>
      <c r="B132" s="48" t="s">
        <v>37</v>
      </c>
      <c r="C132" s="49" t="s">
        <v>257</v>
      </c>
      <c r="D132" s="49" t="s">
        <v>126</v>
      </c>
      <c r="E132" s="44" t="s">
        <v>251</v>
      </c>
      <c r="F132" s="48" t="s">
        <v>127</v>
      </c>
      <c r="G132" s="48" t="s">
        <v>240</v>
      </c>
      <c r="H132" s="48" t="s">
        <v>240</v>
      </c>
      <c r="I132" s="48" t="s">
        <v>240</v>
      </c>
      <c r="J132" s="44" t="s">
        <v>263</v>
      </c>
      <c r="K132" s="44" t="s">
        <v>128</v>
      </c>
      <c r="L132" s="44" t="s">
        <v>143</v>
      </c>
      <c r="M132" s="44" t="s">
        <v>244</v>
      </c>
      <c r="N132" s="44" t="s">
        <v>253</v>
      </c>
      <c r="O132" s="48" t="s">
        <v>254</v>
      </c>
      <c r="P132" s="44" t="s">
        <v>261</v>
      </c>
      <c r="Q132" s="48" t="s">
        <v>247</v>
      </c>
      <c r="R132" s="48" t="s">
        <v>240</v>
      </c>
      <c r="S132" s="48" t="s">
        <v>241</v>
      </c>
      <c r="T132" s="48" t="s">
        <v>240</v>
      </c>
      <c r="U132" s="48" t="s">
        <v>240</v>
      </c>
      <c r="V132" s="48" t="s">
        <v>241</v>
      </c>
      <c r="W132" s="48" t="s">
        <v>240</v>
      </c>
      <c r="X132" s="49" t="s">
        <v>164</v>
      </c>
      <c r="Y132" s="50" t="s">
        <v>256</v>
      </c>
      <c r="Z132" s="49" t="s">
        <v>133</v>
      </c>
      <c r="AA132" s="49" t="s">
        <v>133</v>
      </c>
    </row>
    <row r="133">
      <c r="A133" s="44" t="s">
        <v>125</v>
      </c>
      <c r="B133" s="48" t="s">
        <v>37</v>
      </c>
      <c r="C133" s="49" t="s">
        <v>257</v>
      </c>
      <c r="D133" s="49" t="s">
        <v>126</v>
      </c>
      <c r="E133" s="44" t="s">
        <v>251</v>
      </c>
      <c r="F133" s="48" t="s">
        <v>127</v>
      </c>
      <c r="G133" s="48" t="s">
        <v>240</v>
      </c>
      <c r="H133" s="48" t="s">
        <v>240</v>
      </c>
      <c r="I133" s="48" t="s">
        <v>240</v>
      </c>
      <c r="J133" s="44" t="s">
        <v>263</v>
      </c>
      <c r="K133" s="44" t="s">
        <v>128</v>
      </c>
      <c r="L133" s="44" t="s">
        <v>143</v>
      </c>
      <c r="M133" s="44" t="s">
        <v>244</v>
      </c>
      <c r="N133" s="44" t="s">
        <v>253</v>
      </c>
      <c r="O133" s="48" t="s">
        <v>245</v>
      </c>
      <c r="P133" s="44" t="s">
        <v>246</v>
      </c>
      <c r="Q133" s="48" t="s">
        <v>247</v>
      </c>
      <c r="R133" s="48" t="s">
        <v>240</v>
      </c>
      <c r="S133" s="48" t="s">
        <v>240</v>
      </c>
      <c r="T133" s="48" t="s">
        <v>240</v>
      </c>
      <c r="U133" s="48" t="s">
        <v>240</v>
      </c>
      <c r="V133" s="48" t="s">
        <v>240</v>
      </c>
      <c r="W133" s="48" t="s">
        <v>240</v>
      </c>
      <c r="X133" s="49" t="s">
        <v>164</v>
      </c>
      <c r="Y133" s="50" t="s">
        <v>256</v>
      </c>
      <c r="Z133" s="49" t="s">
        <v>249</v>
      </c>
      <c r="AA133" s="49" t="s">
        <v>133</v>
      </c>
    </row>
    <row r="134">
      <c r="A134" s="44" t="s">
        <v>125</v>
      </c>
      <c r="B134" s="48" t="s">
        <v>37</v>
      </c>
      <c r="C134" s="48" t="s">
        <v>250</v>
      </c>
      <c r="D134" s="49" t="s">
        <v>126</v>
      </c>
      <c r="E134" s="44" t="s">
        <v>251</v>
      </c>
      <c r="F134" s="48" t="s">
        <v>127</v>
      </c>
      <c r="G134" s="48" t="s">
        <v>240</v>
      </c>
      <c r="H134" s="48" t="s">
        <v>240</v>
      </c>
      <c r="I134" s="48" t="s">
        <v>240</v>
      </c>
      <c r="J134" s="44" t="s">
        <v>263</v>
      </c>
      <c r="K134" s="44" t="s">
        <v>180</v>
      </c>
      <c r="L134" s="44" t="s">
        <v>143</v>
      </c>
      <c r="M134" s="44" t="s">
        <v>244</v>
      </c>
      <c r="N134" s="44" t="s">
        <v>253</v>
      </c>
      <c r="O134" s="48" t="s">
        <v>254</v>
      </c>
      <c r="P134" s="44" t="s">
        <v>255</v>
      </c>
      <c r="Q134" s="44" t="s">
        <v>185</v>
      </c>
      <c r="R134" s="48" t="s">
        <v>241</v>
      </c>
      <c r="S134" s="48" t="s">
        <v>240</v>
      </c>
      <c r="T134" s="48" t="s">
        <v>240</v>
      </c>
      <c r="U134" s="48" t="s">
        <v>240</v>
      </c>
      <c r="V134" s="48" t="s">
        <v>240</v>
      </c>
      <c r="W134" s="48" t="s">
        <v>240</v>
      </c>
      <c r="X134" s="49" t="s">
        <v>133</v>
      </c>
      <c r="Y134" s="50" t="s">
        <v>259</v>
      </c>
      <c r="Z134" s="49" t="s">
        <v>249</v>
      </c>
      <c r="AA134" s="49" t="s">
        <v>249</v>
      </c>
    </row>
    <row r="135">
      <c r="A135" s="44" t="s">
        <v>125</v>
      </c>
      <c r="B135" s="48" t="s">
        <v>37</v>
      </c>
      <c r="C135" s="48" t="s">
        <v>250</v>
      </c>
      <c r="D135" s="49" t="s">
        <v>126</v>
      </c>
      <c r="E135" s="44" t="s">
        <v>251</v>
      </c>
      <c r="F135" s="48" t="s">
        <v>127</v>
      </c>
      <c r="G135" s="48" t="s">
        <v>240</v>
      </c>
      <c r="H135" s="48" t="s">
        <v>240</v>
      </c>
      <c r="I135" s="48" t="s">
        <v>240</v>
      </c>
      <c r="J135" s="44" t="s">
        <v>263</v>
      </c>
      <c r="K135" s="44" t="s">
        <v>128</v>
      </c>
      <c r="L135" s="44" t="s">
        <v>143</v>
      </c>
      <c r="M135" s="44" t="s">
        <v>253</v>
      </c>
      <c r="N135" s="44" t="s">
        <v>37</v>
      </c>
      <c r="O135" s="48" t="s">
        <v>254</v>
      </c>
      <c r="P135" s="44" t="s">
        <v>246</v>
      </c>
      <c r="Q135" s="48" t="s">
        <v>247</v>
      </c>
      <c r="R135" s="48" t="s">
        <v>240</v>
      </c>
      <c r="S135" s="48" t="s">
        <v>240</v>
      </c>
      <c r="T135" s="48" t="s">
        <v>241</v>
      </c>
      <c r="U135" s="48" t="s">
        <v>240</v>
      </c>
      <c r="V135" s="48" t="s">
        <v>241</v>
      </c>
      <c r="W135" s="48" t="s">
        <v>241</v>
      </c>
      <c r="X135" s="49" t="s">
        <v>133</v>
      </c>
      <c r="Y135" s="16" t="s">
        <v>259</v>
      </c>
      <c r="Z135" s="49" t="s">
        <v>249</v>
      </c>
      <c r="AA135" s="49" t="s">
        <v>133</v>
      </c>
    </row>
    <row r="136">
      <c r="A136" s="44" t="s">
        <v>125</v>
      </c>
      <c r="B136" s="48" t="s">
        <v>37</v>
      </c>
      <c r="C136" s="49" t="s">
        <v>238</v>
      </c>
      <c r="D136" s="49" t="s">
        <v>158</v>
      </c>
      <c r="E136" s="44" t="s">
        <v>272</v>
      </c>
      <c r="F136" s="48" t="s">
        <v>127</v>
      </c>
      <c r="G136" s="48" t="s">
        <v>241</v>
      </c>
      <c r="H136" s="48" t="s">
        <v>241</v>
      </c>
      <c r="I136" s="48" t="s">
        <v>241</v>
      </c>
      <c r="J136" s="44" t="s">
        <v>258</v>
      </c>
      <c r="K136" s="44" t="s">
        <v>253</v>
      </c>
      <c r="L136" s="44" t="s">
        <v>128</v>
      </c>
      <c r="M136" s="44" t="s">
        <v>253</v>
      </c>
      <c r="N136" s="44" t="s">
        <v>253</v>
      </c>
      <c r="O136" s="48" t="s">
        <v>254</v>
      </c>
      <c r="P136" s="44" t="s">
        <v>255</v>
      </c>
      <c r="Q136" s="48" t="s">
        <v>247</v>
      </c>
      <c r="R136" s="48" t="s">
        <v>240</v>
      </c>
      <c r="S136" s="48" t="s">
        <v>240</v>
      </c>
      <c r="T136" s="48" t="s">
        <v>240</v>
      </c>
      <c r="U136" s="48" t="s">
        <v>241</v>
      </c>
      <c r="V136" s="48" t="s">
        <v>240</v>
      </c>
      <c r="W136" s="48" t="s">
        <v>240</v>
      </c>
      <c r="X136" s="49" t="s">
        <v>133</v>
      </c>
      <c r="Y136" s="50" t="s">
        <v>248</v>
      </c>
      <c r="Z136" s="49" t="s">
        <v>249</v>
      </c>
      <c r="AA136" s="49" t="s">
        <v>176</v>
      </c>
    </row>
    <row r="137">
      <c r="A137" s="44" t="s">
        <v>125</v>
      </c>
      <c r="B137" s="48" t="s">
        <v>37</v>
      </c>
      <c r="C137" s="49" t="s">
        <v>238</v>
      </c>
      <c r="D137" s="49" t="s">
        <v>158</v>
      </c>
      <c r="E137" s="44" t="s">
        <v>272</v>
      </c>
      <c r="F137" s="48" t="s">
        <v>127</v>
      </c>
      <c r="G137" s="48" t="s">
        <v>241</v>
      </c>
      <c r="H137" s="48" t="s">
        <v>241</v>
      </c>
      <c r="I137" s="48" t="s">
        <v>241</v>
      </c>
      <c r="J137" s="44" t="s">
        <v>258</v>
      </c>
      <c r="K137" s="44" t="s">
        <v>128</v>
      </c>
      <c r="L137" s="44" t="s">
        <v>128</v>
      </c>
      <c r="M137" s="44" t="s">
        <v>268</v>
      </c>
      <c r="N137" s="44" t="s">
        <v>131</v>
      </c>
      <c r="O137" s="48" t="s">
        <v>254</v>
      </c>
      <c r="P137" s="44" t="s">
        <v>246</v>
      </c>
      <c r="Q137" s="44" t="s">
        <v>151</v>
      </c>
      <c r="R137" s="48" t="s">
        <v>240</v>
      </c>
      <c r="S137" s="48" t="s">
        <v>240</v>
      </c>
      <c r="T137" s="48" t="s">
        <v>241</v>
      </c>
      <c r="U137" s="48" t="s">
        <v>240</v>
      </c>
      <c r="V137" s="48" t="s">
        <v>240</v>
      </c>
      <c r="W137" s="48" t="s">
        <v>241</v>
      </c>
      <c r="X137" s="49" t="s">
        <v>133</v>
      </c>
      <c r="Y137" s="50" t="s">
        <v>248</v>
      </c>
      <c r="Z137" s="49" t="s">
        <v>249</v>
      </c>
      <c r="AA137" s="49" t="s">
        <v>176</v>
      </c>
    </row>
    <row r="138">
      <c r="A138" s="44" t="s">
        <v>125</v>
      </c>
      <c r="B138" s="48" t="s">
        <v>37</v>
      </c>
      <c r="C138" s="49" t="s">
        <v>238</v>
      </c>
      <c r="D138" s="48" t="s">
        <v>266</v>
      </c>
      <c r="E138" s="44" t="s">
        <v>239</v>
      </c>
      <c r="F138" s="48" t="s">
        <v>127</v>
      </c>
      <c r="G138" s="48" t="s">
        <v>240</v>
      </c>
      <c r="H138" s="48" t="s">
        <v>240</v>
      </c>
      <c r="I138" s="48" t="s">
        <v>240</v>
      </c>
      <c r="J138" s="44" t="s">
        <v>258</v>
      </c>
      <c r="K138" s="44" t="s">
        <v>128</v>
      </c>
      <c r="L138" s="44" t="s">
        <v>243</v>
      </c>
      <c r="M138" s="44" t="s">
        <v>253</v>
      </c>
      <c r="N138" s="44" t="s">
        <v>253</v>
      </c>
      <c r="O138" s="48" t="s">
        <v>254</v>
      </c>
      <c r="P138" s="44" t="s">
        <v>261</v>
      </c>
      <c r="Q138" s="48" t="s">
        <v>262</v>
      </c>
      <c r="R138" s="48" t="s">
        <v>240</v>
      </c>
      <c r="S138" s="48" t="s">
        <v>240</v>
      </c>
      <c r="T138" s="48" t="s">
        <v>240</v>
      </c>
      <c r="U138" s="48" t="s">
        <v>240</v>
      </c>
      <c r="V138" s="48" t="s">
        <v>240</v>
      </c>
      <c r="W138" s="48" t="s">
        <v>240</v>
      </c>
      <c r="X138" s="49" t="s">
        <v>133</v>
      </c>
      <c r="Y138" s="16" t="s">
        <v>248</v>
      </c>
      <c r="Z138" s="49" t="s">
        <v>176</v>
      </c>
      <c r="AA138" s="49" t="s">
        <v>176</v>
      </c>
    </row>
    <row r="139">
      <c r="A139" s="44" t="s">
        <v>125</v>
      </c>
      <c r="B139" s="48" t="s">
        <v>37</v>
      </c>
      <c r="C139" s="49" t="s">
        <v>269</v>
      </c>
      <c r="D139" s="48" t="s">
        <v>260</v>
      </c>
      <c r="E139" s="44" t="s">
        <v>239</v>
      </c>
      <c r="F139" s="48" t="s">
        <v>159</v>
      </c>
      <c r="G139" s="48" t="s">
        <v>240</v>
      </c>
      <c r="H139" s="48" t="s">
        <v>240</v>
      </c>
      <c r="I139" s="48" t="s">
        <v>240</v>
      </c>
      <c r="J139" s="44" t="s">
        <v>258</v>
      </c>
      <c r="K139" s="44" t="s">
        <v>128</v>
      </c>
      <c r="L139" s="44" t="s">
        <v>253</v>
      </c>
      <c r="M139" s="44" t="s">
        <v>253</v>
      </c>
      <c r="N139" s="44" t="s">
        <v>253</v>
      </c>
      <c r="O139" s="48" t="s">
        <v>254</v>
      </c>
      <c r="P139" s="44" t="s">
        <v>261</v>
      </c>
      <c r="Q139" s="48" t="s">
        <v>247</v>
      </c>
      <c r="R139" s="48" t="s">
        <v>240</v>
      </c>
      <c r="S139" s="48" t="s">
        <v>240</v>
      </c>
      <c r="T139" s="48" t="s">
        <v>240</v>
      </c>
      <c r="U139" s="48" t="s">
        <v>240</v>
      </c>
      <c r="V139" s="48" t="s">
        <v>240</v>
      </c>
      <c r="W139" s="48" t="s">
        <v>241</v>
      </c>
      <c r="X139" s="49" t="s">
        <v>164</v>
      </c>
      <c r="Y139" s="16" t="s">
        <v>248</v>
      </c>
      <c r="Z139" s="49" t="s">
        <v>176</v>
      </c>
      <c r="AA139" s="49" t="s">
        <v>176</v>
      </c>
    </row>
    <row r="140">
      <c r="A140" s="44" t="s">
        <v>125</v>
      </c>
      <c r="B140" s="48" t="s">
        <v>37</v>
      </c>
      <c r="C140" s="49" t="s">
        <v>269</v>
      </c>
      <c r="D140" s="48" t="s">
        <v>260</v>
      </c>
      <c r="E140" s="44" t="s">
        <v>251</v>
      </c>
      <c r="F140" s="48" t="s">
        <v>159</v>
      </c>
      <c r="G140" s="48" t="s">
        <v>240</v>
      </c>
      <c r="H140" s="48" t="s">
        <v>240</v>
      </c>
      <c r="I140" s="48" t="s">
        <v>240</v>
      </c>
      <c r="J140" s="44" t="s">
        <v>258</v>
      </c>
      <c r="K140" s="44" t="s">
        <v>128</v>
      </c>
      <c r="L140" s="44" t="s">
        <v>128</v>
      </c>
      <c r="M140" s="44" t="s">
        <v>268</v>
      </c>
      <c r="N140" s="44" t="s">
        <v>182</v>
      </c>
      <c r="O140" s="48" t="s">
        <v>254</v>
      </c>
      <c r="P140" s="44" t="s">
        <v>255</v>
      </c>
      <c r="Q140" s="48" t="s">
        <v>264</v>
      </c>
      <c r="R140" s="48" t="s">
        <v>240</v>
      </c>
      <c r="S140" s="48" t="s">
        <v>240</v>
      </c>
      <c r="T140" s="48" t="s">
        <v>240</v>
      </c>
      <c r="U140" s="48" t="s">
        <v>241</v>
      </c>
      <c r="V140" s="48" t="s">
        <v>240</v>
      </c>
      <c r="W140" s="48" t="s">
        <v>240</v>
      </c>
      <c r="X140" s="49" t="s">
        <v>265</v>
      </c>
      <c r="Y140" s="50" t="s">
        <v>248</v>
      </c>
      <c r="Z140" s="49" t="s">
        <v>176</v>
      </c>
      <c r="AA140" s="49" t="s">
        <v>176</v>
      </c>
    </row>
    <row r="141">
      <c r="A141" s="44" t="s">
        <v>125</v>
      </c>
      <c r="B141" s="48" t="s">
        <v>37</v>
      </c>
      <c r="C141" s="49" t="s">
        <v>269</v>
      </c>
      <c r="D141" s="48" t="s">
        <v>260</v>
      </c>
      <c r="E141" s="44" t="s">
        <v>239</v>
      </c>
      <c r="F141" s="48" t="s">
        <v>159</v>
      </c>
      <c r="G141" s="48" t="s">
        <v>240</v>
      </c>
      <c r="H141" s="48" t="s">
        <v>240</v>
      </c>
      <c r="I141" s="48" t="s">
        <v>240</v>
      </c>
      <c r="J141" s="44" t="s">
        <v>258</v>
      </c>
      <c r="K141" s="44" t="s">
        <v>128</v>
      </c>
      <c r="L141" s="44" t="s">
        <v>243</v>
      </c>
      <c r="M141" s="44" t="s">
        <v>268</v>
      </c>
      <c r="N141" s="44" t="s">
        <v>131</v>
      </c>
      <c r="O141" s="48" t="s">
        <v>254</v>
      </c>
      <c r="P141" s="44" t="s">
        <v>246</v>
      </c>
      <c r="Q141" s="48" t="s">
        <v>247</v>
      </c>
      <c r="R141" s="48" t="s">
        <v>241</v>
      </c>
      <c r="S141" s="48" t="s">
        <v>240</v>
      </c>
      <c r="T141" s="48" t="s">
        <v>241</v>
      </c>
      <c r="U141" s="48" t="s">
        <v>240</v>
      </c>
      <c r="V141" s="48" t="s">
        <v>240</v>
      </c>
      <c r="W141" s="48" t="s">
        <v>240</v>
      </c>
      <c r="X141" s="49" t="s">
        <v>164</v>
      </c>
      <c r="Y141" s="50" t="s">
        <v>248</v>
      </c>
      <c r="Z141" s="49" t="s">
        <v>176</v>
      </c>
      <c r="AA141" s="49" t="s">
        <v>176</v>
      </c>
    </row>
    <row r="142">
      <c r="A142" s="44" t="s">
        <v>125</v>
      </c>
      <c r="B142" s="48" t="s">
        <v>37</v>
      </c>
      <c r="C142" s="49" t="s">
        <v>269</v>
      </c>
      <c r="D142" s="48" t="s">
        <v>260</v>
      </c>
      <c r="E142" s="44" t="s">
        <v>251</v>
      </c>
      <c r="F142" s="48" t="s">
        <v>159</v>
      </c>
      <c r="G142" s="48" t="s">
        <v>240</v>
      </c>
      <c r="H142" s="48" t="s">
        <v>240</v>
      </c>
      <c r="I142" s="48" t="s">
        <v>240</v>
      </c>
      <c r="J142" s="44" t="s">
        <v>258</v>
      </c>
      <c r="K142" s="44" t="s">
        <v>180</v>
      </c>
      <c r="L142" s="44" t="s">
        <v>253</v>
      </c>
      <c r="M142" s="44" t="s">
        <v>244</v>
      </c>
      <c r="N142" s="44" t="s">
        <v>131</v>
      </c>
      <c r="O142" s="48" t="s">
        <v>254</v>
      </c>
      <c r="P142" s="44" t="s">
        <v>261</v>
      </c>
      <c r="Q142" s="44" t="s">
        <v>151</v>
      </c>
      <c r="R142" s="48" t="s">
        <v>241</v>
      </c>
      <c r="S142" s="48" t="s">
        <v>240</v>
      </c>
      <c r="T142" s="48" t="s">
        <v>241</v>
      </c>
      <c r="U142" s="48" t="s">
        <v>241</v>
      </c>
      <c r="V142" s="48" t="s">
        <v>240</v>
      </c>
      <c r="W142" s="48" t="s">
        <v>240</v>
      </c>
      <c r="X142" s="49" t="s">
        <v>265</v>
      </c>
      <c r="Y142" s="50" t="s">
        <v>248</v>
      </c>
      <c r="Z142" s="49" t="s">
        <v>176</v>
      </c>
      <c r="AA142" s="49" t="s">
        <v>176</v>
      </c>
    </row>
    <row r="143">
      <c r="A143" s="44" t="s">
        <v>125</v>
      </c>
      <c r="B143" s="48" t="s">
        <v>37</v>
      </c>
      <c r="C143" s="49" t="s">
        <v>257</v>
      </c>
      <c r="D143" s="49" t="s">
        <v>126</v>
      </c>
      <c r="E143" s="44" t="s">
        <v>251</v>
      </c>
      <c r="F143" s="48" t="s">
        <v>127</v>
      </c>
      <c r="G143" s="48" t="s">
        <v>240</v>
      </c>
      <c r="H143" s="48" t="s">
        <v>240</v>
      </c>
      <c r="I143" s="48" t="s">
        <v>240</v>
      </c>
      <c r="J143" s="44" t="s">
        <v>263</v>
      </c>
      <c r="K143" s="44" t="s">
        <v>143</v>
      </c>
      <c r="L143" s="44" t="s">
        <v>243</v>
      </c>
      <c r="M143" s="44" t="s">
        <v>252</v>
      </c>
      <c r="N143" s="44" t="s">
        <v>131</v>
      </c>
      <c r="O143" s="48" t="s">
        <v>254</v>
      </c>
      <c r="P143" s="44" t="s">
        <v>261</v>
      </c>
      <c r="Q143" s="48" t="s">
        <v>262</v>
      </c>
      <c r="R143" s="48" t="s">
        <v>240</v>
      </c>
      <c r="S143" s="48" t="s">
        <v>241</v>
      </c>
      <c r="T143" s="48" t="s">
        <v>240</v>
      </c>
      <c r="U143" s="48" t="s">
        <v>240</v>
      </c>
      <c r="V143" s="48" t="s">
        <v>240</v>
      </c>
      <c r="W143" s="48" t="s">
        <v>241</v>
      </c>
      <c r="X143" s="49" t="s">
        <v>176</v>
      </c>
      <c r="Y143" s="50" t="s">
        <v>248</v>
      </c>
      <c r="Z143" s="49" t="s">
        <v>176</v>
      </c>
      <c r="AA143" s="49" t="s">
        <v>249</v>
      </c>
    </row>
    <row r="144">
      <c r="A144" s="44" t="s">
        <v>125</v>
      </c>
      <c r="B144" s="48" t="s">
        <v>37</v>
      </c>
      <c r="C144" s="49" t="s">
        <v>257</v>
      </c>
      <c r="D144" s="49" t="s">
        <v>126</v>
      </c>
      <c r="E144" s="44" t="s">
        <v>251</v>
      </c>
      <c r="F144" s="48" t="s">
        <v>127</v>
      </c>
      <c r="G144" s="48" t="s">
        <v>240</v>
      </c>
      <c r="H144" s="48" t="s">
        <v>240</v>
      </c>
      <c r="I144" s="48" t="s">
        <v>240</v>
      </c>
      <c r="J144" s="44" t="s">
        <v>263</v>
      </c>
      <c r="K144" s="44" t="s">
        <v>253</v>
      </c>
      <c r="L144" s="44" t="s">
        <v>128</v>
      </c>
      <c r="M144" s="44" t="s">
        <v>244</v>
      </c>
      <c r="N144" s="44" t="s">
        <v>253</v>
      </c>
      <c r="O144" s="48" t="s">
        <v>245</v>
      </c>
      <c r="P144" s="44" t="s">
        <v>261</v>
      </c>
      <c r="Q144" s="48" t="s">
        <v>262</v>
      </c>
      <c r="R144" s="48" t="s">
        <v>241</v>
      </c>
      <c r="S144" s="48" t="s">
        <v>240</v>
      </c>
      <c r="T144" s="48" t="s">
        <v>241</v>
      </c>
      <c r="U144" s="48" t="s">
        <v>240</v>
      </c>
      <c r="V144" s="48" t="s">
        <v>240</v>
      </c>
      <c r="W144" s="48" t="s">
        <v>241</v>
      </c>
      <c r="X144" s="49" t="s">
        <v>176</v>
      </c>
      <c r="Y144" s="16" t="s">
        <v>248</v>
      </c>
      <c r="Z144" s="48" t="s">
        <v>249</v>
      </c>
      <c r="AA144" s="48" t="s">
        <v>176</v>
      </c>
    </row>
    <row r="145">
      <c r="A145" s="44" t="s">
        <v>125</v>
      </c>
      <c r="B145" s="48" t="s">
        <v>37</v>
      </c>
      <c r="C145" s="48" t="s">
        <v>250</v>
      </c>
      <c r="D145" s="48" t="s">
        <v>260</v>
      </c>
      <c r="E145" s="44" t="s">
        <v>251</v>
      </c>
      <c r="F145" s="48" t="s">
        <v>127</v>
      </c>
      <c r="G145" s="48" t="s">
        <v>240</v>
      </c>
      <c r="H145" s="48" t="s">
        <v>240</v>
      </c>
      <c r="I145" s="48" t="s">
        <v>240</v>
      </c>
      <c r="J145" s="44" t="s">
        <v>263</v>
      </c>
      <c r="K145" s="44" t="s">
        <v>128</v>
      </c>
      <c r="L145" s="44" t="s">
        <v>128</v>
      </c>
      <c r="M145" s="44" t="s">
        <v>253</v>
      </c>
      <c r="N145" s="44" t="s">
        <v>37</v>
      </c>
      <c r="O145" s="48" t="s">
        <v>254</v>
      </c>
      <c r="P145" s="44" t="s">
        <v>255</v>
      </c>
      <c r="Q145" s="48" t="s">
        <v>247</v>
      </c>
      <c r="R145" s="48" t="s">
        <v>240</v>
      </c>
      <c r="S145" s="48" t="s">
        <v>241</v>
      </c>
      <c r="T145" s="48" t="s">
        <v>240</v>
      </c>
      <c r="U145" s="48" t="s">
        <v>240</v>
      </c>
      <c r="V145" s="48" t="s">
        <v>241</v>
      </c>
      <c r="W145" s="48" t="s">
        <v>240</v>
      </c>
      <c r="X145" s="49" t="s">
        <v>133</v>
      </c>
      <c r="Y145" s="16" t="s">
        <v>259</v>
      </c>
      <c r="Z145" s="49" t="s">
        <v>133</v>
      </c>
      <c r="AA145" s="49" t="s">
        <v>133</v>
      </c>
    </row>
    <row r="146">
      <c r="A146" s="44" t="s">
        <v>125</v>
      </c>
      <c r="B146" s="48" t="s">
        <v>37</v>
      </c>
      <c r="C146" s="48" t="s">
        <v>250</v>
      </c>
      <c r="D146" s="48" t="s">
        <v>260</v>
      </c>
      <c r="E146" s="44" t="s">
        <v>251</v>
      </c>
      <c r="F146" s="48" t="s">
        <v>127</v>
      </c>
      <c r="G146" s="48" t="s">
        <v>240</v>
      </c>
      <c r="H146" s="48" t="s">
        <v>240</v>
      </c>
      <c r="I146" s="48" t="s">
        <v>240</v>
      </c>
      <c r="J146" s="44" t="s">
        <v>263</v>
      </c>
      <c r="K146" s="44" t="s">
        <v>128</v>
      </c>
      <c r="L146" s="44" t="s">
        <v>243</v>
      </c>
      <c r="M146" s="44" t="s">
        <v>268</v>
      </c>
      <c r="N146" s="44" t="s">
        <v>253</v>
      </c>
      <c r="O146" s="48" t="s">
        <v>254</v>
      </c>
      <c r="P146" s="44" t="s">
        <v>261</v>
      </c>
      <c r="Q146" s="48" t="s">
        <v>247</v>
      </c>
      <c r="R146" s="48" t="s">
        <v>240</v>
      </c>
      <c r="S146" s="48" t="s">
        <v>240</v>
      </c>
      <c r="T146" s="48" t="s">
        <v>240</v>
      </c>
      <c r="U146" s="48" t="s">
        <v>240</v>
      </c>
      <c r="V146" s="48" t="s">
        <v>240</v>
      </c>
      <c r="W146" s="48" t="s">
        <v>240</v>
      </c>
      <c r="X146" s="49" t="s">
        <v>164</v>
      </c>
      <c r="Y146" s="50" t="s">
        <v>256</v>
      </c>
      <c r="Z146" s="49" t="s">
        <v>249</v>
      </c>
      <c r="AA146" s="49" t="s">
        <v>249</v>
      </c>
    </row>
    <row r="147">
      <c r="A147" s="44" t="s">
        <v>125</v>
      </c>
      <c r="B147" s="48" t="s">
        <v>37</v>
      </c>
      <c r="C147" s="49" t="s">
        <v>238</v>
      </c>
      <c r="D147" s="48" t="s">
        <v>266</v>
      </c>
      <c r="E147" s="44" t="s">
        <v>270</v>
      </c>
      <c r="F147" s="48" t="s">
        <v>159</v>
      </c>
      <c r="G147" s="48" t="s">
        <v>240</v>
      </c>
      <c r="H147" s="48" t="s">
        <v>240</v>
      </c>
      <c r="I147" s="48" t="s">
        <v>240</v>
      </c>
      <c r="J147" s="44" t="s">
        <v>258</v>
      </c>
      <c r="K147" s="44" t="s">
        <v>143</v>
      </c>
      <c r="L147" s="44" t="s">
        <v>253</v>
      </c>
      <c r="M147" s="44" t="s">
        <v>252</v>
      </c>
      <c r="N147" s="44" t="s">
        <v>182</v>
      </c>
      <c r="O147" s="48" t="s">
        <v>254</v>
      </c>
      <c r="P147" s="44" t="s">
        <v>246</v>
      </c>
      <c r="Q147" s="48" t="s">
        <v>247</v>
      </c>
      <c r="R147" s="48" t="s">
        <v>241</v>
      </c>
      <c r="S147" s="48" t="s">
        <v>240</v>
      </c>
      <c r="T147" s="48" t="s">
        <v>240</v>
      </c>
      <c r="U147" s="48" t="s">
        <v>241</v>
      </c>
      <c r="V147" s="48" t="s">
        <v>240</v>
      </c>
      <c r="W147" s="48" t="s">
        <v>240</v>
      </c>
      <c r="X147" s="49" t="s">
        <v>164</v>
      </c>
      <c r="Y147" s="50" t="s">
        <v>248</v>
      </c>
      <c r="Z147" s="48" t="s">
        <v>176</v>
      </c>
      <c r="AA147" s="49" t="s">
        <v>249</v>
      </c>
    </row>
    <row r="148">
      <c r="A148" s="44" t="s">
        <v>194</v>
      </c>
      <c r="B148" s="48" t="s">
        <v>37</v>
      </c>
      <c r="C148" s="49" t="s">
        <v>238</v>
      </c>
      <c r="D148" s="49" t="s">
        <v>158</v>
      </c>
      <c r="E148" s="44" t="s">
        <v>239</v>
      </c>
      <c r="F148" s="48" t="s">
        <v>159</v>
      </c>
      <c r="G148" s="48" t="s">
        <v>240</v>
      </c>
      <c r="H148" s="48" t="s">
        <v>240</v>
      </c>
      <c r="I148" s="48" t="s">
        <v>240</v>
      </c>
      <c r="J148" s="44" t="s">
        <v>258</v>
      </c>
      <c r="K148" s="44" t="s">
        <v>128</v>
      </c>
      <c r="L148" s="44" t="s">
        <v>128</v>
      </c>
      <c r="M148" s="44" t="s">
        <v>244</v>
      </c>
      <c r="N148" s="44" t="s">
        <v>253</v>
      </c>
      <c r="O148" s="48" t="s">
        <v>254</v>
      </c>
      <c r="P148" s="44" t="s">
        <v>255</v>
      </c>
      <c r="Q148" s="44" t="s">
        <v>185</v>
      </c>
      <c r="R148" s="48" t="s">
        <v>240</v>
      </c>
      <c r="S148" s="48" t="s">
        <v>240</v>
      </c>
      <c r="T148" s="48" t="s">
        <v>240</v>
      </c>
      <c r="U148" s="48" t="s">
        <v>240</v>
      </c>
      <c r="V148" s="48" t="s">
        <v>241</v>
      </c>
      <c r="W148" s="48" t="s">
        <v>241</v>
      </c>
      <c r="X148" s="49" t="s">
        <v>133</v>
      </c>
      <c r="Y148" s="50" t="s">
        <v>256</v>
      </c>
      <c r="Z148" s="49" t="s">
        <v>133</v>
      </c>
      <c r="AA148" s="49" t="s">
        <v>249</v>
      </c>
    </row>
    <row r="149">
      <c r="A149" s="44" t="s">
        <v>194</v>
      </c>
      <c r="B149" s="48" t="s">
        <v>37</v>
      </c>
      <c r="C149" s="49" t="s">
        <v>238</v>
      </c>
      <c r="D149" s="48" t="s">
        <v>260</v>
      </c>
      <c r="E149" s="44" t="s">
        <v>239</v>
      </c>
      <c r="F149" s="48" t="s">
        <v>159</v>
      </c>
      <c r="G149" s="48" t="s">
        <v>240</v>
      </c>
      <c r="H149" s="48" t="s">
        <v>240</v>
      </c>
      <c r="I149" s="48" t="s">
        <v>240</v>
      </c>
      <c r="J149" s="44" t="s">
        <v>258</v>
      </c>
      <c r="K149" s="44" t="s">
        <v>128</v>
      </c>
      <c r="L149" s="44" t="s">
        <v>243</v>
      </c>
      <c r="M149" s="44" t="s">
        <v>244</v>
      </c>
      <c r="N149" s="44" t="s">
        <v>253</v>
      </c>
      <c r="O149" s="48" t="s">
        <v>254</v>
      </c>
      <c r="P149" s="44" t="s">
        <v>246</v>
      </c>
      <c r="Q149" s="48" t="s">
        <v>247</v>
      </c>
      <c r="R149" s="48" t="s">
        <v>240</v>
      </c>
      <c r="S149" s="48" t="s">
        <v>240</v>
      </c>
      <c r="T149" s="48" t="s">
        <v>240</v>
      </c>
      <c r="U149" s="48" t="s">
        <v>241</v>
      </c>
      <c r="V149" s="48" t="s">
        <v>240</v>
      </c>
      <c r="W149" s="48" t="s">
        <v>240</v>
      </c>
      <c r="X149" s="49" t="s">
        <v>133</v>
      </c>
      <c r="Y149" s="50" t="s">
        <v>248</v>
      </c>
      <c r="Z149" s="49" t="s">
        <v>176</v>
      </c>
      <c r="AA149" s="49" t="s">
        <v>176</v>
      </c>
    </row>
    <row r="150">
      <c r="A150" s="44" t="s">
        <v>194</v>
      </c>
      <c r="B150" s="48" t="s">
        <v>37</v>
      </c>
      <c r="C150" s="49" t="s">
        <v>238</v>
      </c>
      <c r="D150" s="48" t="s">
        <v>266</v>
      </c>
      <c r="E150" s="44" t="s">
        <v>239</v>
      </c>
      <c r="F150" s="48" t="s">
        <v>159</v>
      </c>
      <c r="G150" s="48" t="s">
        <v>240</v>
      </c>
      <c r="H150" s="48" t="s">
        <v>240</v>
      </c>
      <c r="I150" s="48" t="s">
        <v>240</v>
      </c>
      <c r="J150" s="44" t="s">
        <v>258</v>
      </c>
      <c r="K150" s="44" t="s">
        <v>128</v>
      </c>
      <c r="L150" s="44" t="s">
        <v>253</v>
      </c>
      <c r="M150" s="44" t="s">
        <v>252</v>
      </c>
      <c r="N150" s="44" t="s">
        <v>253</v>
      </c>
      <c r="O150" s="48" t="s">
        <v>254</v>
      </c>
      <c r="P150" s="44" t="s">
        <v>255</v>
      </c>
      <c r="Q150" s="48" t="s">
        <v>247</v>
      </c>
      <c r="R150" s="48" t="s">
        <v>240</v>
      </c>
      <c r="S150" s="48" t="s">
        <v>240</v>
      </c>
      <c r="T150" s="48" t="s">
        <v>241</v>
      </c>
      <c r="U150" s="48" t="s">
        <v>240</v>
      </c>
      <c r="V150" s="48" t="s">
        <v>240</v>
      </c>
      <c r="W150" s="48" t="s">
        <v>241</v>
      </c>
      <c r="X150" s="49" t="s">
        <v>133</v>
      </c>
      <c r="Y150" s="50" t="s">
        <v>248</v>
      </c>
      <c r="Z150" s="49" t="s">
        <v>176</v>
      </c>
      <c r="AA150" s="49" t="s">
        <v>176</v>
      </c>
    </row>
    <row r="151">
      <c r="A151" s="44" t="s">
        <v>194</v>
      </c>
      <c r="B151" s="48" t="s">
        <v>37</v>
      </c>
      <c r="C151" s="49" t="s">
        <v>238</v>
      </c>
      <c r="D151" s="48" t="s">
        <v>260</v>
      </c>
      <c r="E151" s="44" t="s">
        <v>251</v>
      </c>
      <c r="F151" s="48" t="s">
        <v>159</v>
      </c>
      <c r="G151" s="48" t="s">
        <v>240</v>
      </c>
      <c r="H151" s="48" t="s">
        <v>240</v>
      </c>
      <c r="I151" s="48" t="s">
        <v>240</v>
      </c>
      <c r="J151" s="44" t="s">
        <v>258</v>
      </c>
      <c r="K151" s="44" t="s">
        <v>143</v>
      </c>
      <c r="L151" s="44" t="s">
        <v>243</v>
      </c>
      <c r="M151" s="44" t="s">
        <v>268</v>
      </c>
      <c r="N151" s="44" t="s">
        <v>37</v>
      </c>
      <c r="O151" s="48" t="s">
        <v>254</v>
      </c>
      <c r="P151" s="44" t="s">
        <v>246</v>
      </c>
      <c r="Q151" s="44" t="s">
        <v>151</v>
      </c>
      <c r="R151" s="48" t="s">
        <v>240</v>
      </c>
      <c r="S151" s="48" t="s">
        <v>240</v>
      </c>
      <c r="T151" s="48" t="s">
        <v>240</v>
      </c>
      <c r="U151" s="48" t="s">
        <v>240</v>
      </c>
      <c r="V151" s="48" t="s">
        <v>240</v>
      </c>
      <c r="W151" s="48" t="s">
        <v>240</v>
      </c>
      <c r="X151" s="49" t="s">
        <v>133</v>
      </c>
      <c r="Y151" s="50" t="s">
        <v>259</v>
      </c>
      <c r="Z151" s="49" t="s">
        <v>249</v>
      </c>
      <c r="AA151" s="49" t="s">
        <v>249</v>
      </c>
    </row>
    <row r="152">
      <c r="A152" s="44" t="s">
        <v>194</v>
      </c>
      <c r="B152" s="48" t="s">
        <v>37</v>
      </c>
      <c r="C152" s="49" t="s">
        <v>238</v>
      </c>
      <c r="D152" s="49" t="s">
        <v>158</v>
      </c>
      <c r="E152" s="44" t="s">
        <v>239</v>
      </c>
      <c r="F152" s="48" t="s">
        <v>159</v>
      </c>
      <c r="G152" s="48" t="s">
        <v>240</v>
      </c>
      <c r="H152" s="48" t="s">
        <v>240</v>
      </c>
      <c r="I152" s="48" t="s">
        <v>240</v>
      </c>
      <c r="J152" s="44" t="s">
        <v>258</v>
      </c>
      <c r="K152" s="44" t="s">
        <v>180</v>
      </c>
      <c r="L152" s="44" t="s">
        <v>128</v>
      </c>
      <c r="M152" s="44" t="s">
        <v>268</v>
      </c>
      <c r="N152" s="44" t="s">
        <v>253</v>
      </c>
      <c r="O152" s="48" t="s">
        <v>254</v>
      </c>
      <c r="P152" s="44" t="s">
        <v>261</v>
      </c>
      <c r="Q152" s="48" t="s">
        <v>262</v>
      </c>
      <c r="R152" s="48" t="s">
        <v>240</v>
      </c>
      <c r="S152" s="48" t="s">
        <v>240</v>
      </c>
      <c r="T152" s="48" t="s">
        <v>241</v>
      </c>
      <c r="U152" s="48" t="s">
        <v>240</v>
      </c>
      <c r="V152" s="48" t="s">
        <v>240</v>
      </c>
      <c r="W152" s="48" t="s">
        <v>241</v>
      </c>
      <c r="X152" s="49" t="s">
        <v>133</v>
      </c>
      <c r="Y152" s="50" t="s">
        <v>259</v>
      </c>
      <c r="Z152" s="49" t="s">
        <v>249</v>
      </c>
      <c r="AA152" s="49" t="s">
        <v>249</v>
      </c>
    </row>
    <row r="153">
      <c r="A153" s="44" t="s">
        <v>194</v>
      </c>
      <c r="B153" s="48" t="s">
        <v>37</v>
      </c>
      <c r="C153" s="49" t="s">
        <v>238</v>
      </c>
      <c r="D153" s="49" t="s">
        <v>126</v>
      </c>
      <c r="E153" s="44" t="s">
        <v>239</v>
      </c>
      <c r="F153" s="48" t="s">
        <v>159</v>
      </c>
      <c r="G153" s="48" t="s">
        <v>240</v>
      </c>
      <c r="H153" s="48" t="s">
        <v>240</v>
      </c>
      <c r="I153" s="48" t="s">
        <v>240</v>
      </c>
      <c r="J153" s="44" t="s">
        <v>258</v>
      </c>
      <c r="K153" s="44" t="s">
        <v>253</v>
      </c>
      <c r="L153" s="44" t="s">
        <v>128</v>
      </c>
      <c r="M153" s="44" t="s">
        <v>244</v>
      </c>
      <c r="N153" s="44" t="s">
        <v>131</v>
      </c>
      <c r="O153" s="48" t="s">
        <v>254</v>
      </c>
      <c r="P153" s="44" t="s">
        <v>261</v>
      </c>
      <c r="Q153" s="48" t="s">
        <v>247</v>
      </c>
      <c r="R153" s="48" t="s">
        <v>240</v>
      </c>
      <c r="S153" s="48" t="s">
        <v>240</v>
      </c>
      <c r="T153" s="48" t="s">
        <v>240</v>
      </c>
      <c r="U153" s="48" t="s">
        <v>240</v>
      </c>
      <c r="V153" s="48" t="s">
        <v>240</v>
      </c>
      <c r="W153" s="48" t="s">
        <v>240</v>
      </c>
      <c r="X153" s="49" t="s">
        <v>164</v>
      </c>
      <c r="Y153" s="50" t="s">
        <v>256</v>
      </c>
      <c r="Z153" s="49" t="s">
        <v>133</v>
      </c>
      <c r="AA153" s="49" t="s">
        <v>133</v>
      </c>
    </row>
    <row r="154">
      <c r="A154" s="44" t="s">
        <v>194</v>
      </c>
      <c r="B154" s="48" t="s">
        <v>37</v>
      </c>
      <c r="C154" s="49" t="s">
        <v>238</v>
      </c>
      <c r="D154" s="49" t="s">
        <v>126</v>
      </c>
      <c r="E154" s="44" t="s">
        <v>239</v>
      </c>
      <c r="F154" s="48" t="s">
        <v>127</v>
      </c>
      <c r="G154" s="48" t="s">
        <v>240</v>
      </c>
      <c r="H154" s="48" t="s">
        <v>240</v>
      </c>
      <c r="I154" s="48" t="s">
        <v>240</v>
      </c>
      <c r="J154" s="44" t="s">
        <v>142</v>
      </c>
      <c r="K154" s="44" t="s">
        <v>143</v>
      </c>
      <c r="L154" s="44" t="s">
        <v>243</v>
      </c>
      <c r="M154" s="44" t="s">
        <v>244</v>
      </c>
      <c r="N154" s="44" t="s">
        <v>253</v>
      </c>
      <c r="O154" s="48" t="s">
        <v>254</v>
      </c>
      <c r="P154" s="44" t="s">
        <v>255</v>
      </c>
      <c r="Q154" s="48" t="s">
        <v>264</v>
      </c>
      <c r="R154" s="48" t="s">
        <v>240</v>
      </c>
      <c r="S154" s="48" t="s">
        <v>240</v>
      </c>
      <c r="T154" s="48" t="s">
        <v>240</v>
      </c>
      <c r="U154" s="48" t="s">
        <v>240</v>
      </c>
      <c r="V154" s="48" t="s">
        <v>240</v>
      </c>
      <c r="W154" s="48" t="s">
        <v>240</v>
      </c>
      <c r="X154" s="49" t="s">
        <v>265</v>
      </c>
      <c r="Y154" s="50" t="s">
        <v>259</v>
      </c>
      <c r="Z154" s="49" t="s">
        <v>249</v>
      </c>
      <c r="AA154" s="49" t="s">
        <v>133</v>
      </c>
    </row>
    <row r="155">
      <c r="A155" s="44" t="s">
        <v>194</v>
      </c>
      <c r="B155" s="48" t="s">
        <v>37</v>
      </c>
      <c r="C155" s="49" t="s">
        <v>238</v>
      </c>
      <c r="D155" s="49" t="s">
        <v>126</v>
      </c>
      <c r="E155" s="44" t="s">
        <v>270</v>
      </c>
      <c r="F155" s="48" t="s">
        <v>127</v>
      </c>
      <c r="G155" s="48" t="s">
        <v>240</v>
      </c>
      <c r="H155" s="48" t="s">
        <v>240</v>
      </c>
      <c r="I155" s="48" t="s">
        <v>240</v>
      </c>
      <c r="J155" s="44" t="s">
        <v>142</v>
      </c>
      <c r="K155" s="44" t="s">
        <v>253</v>
      </c>
      <c r="L155" s="44" t="s">
        <v>253</v>
      </c>
      <c r="M155" s="44" t="s">
        <v>244</v>
      </c>
      <c r="N155" s="44" t="s">
        <v>253</v>
      </c>
      <c r="O155" s="48" t="s">
        <v>254</v>
      </c>
      <c r="P155" s="44" t="s">
        <v>246</v>
      </c>
      <c r="Q155" s="48" t="s">
        <v>247</v>
      </c>
      <c r="R155" s="48" t="s">
        <v>241</v>
      </c>
      <c r="S155" s="48" t="s">
        <v>240</v>
      </c>
      <c r="T155" s="48" t="s">
        <v>240</v>
      </c>
      <c r="U155" s="48" t="s">
        <v>240</v>
      </c>
      <c r="V155" s="48" t="s">
        <v>240</v>
      </c>
      <c r="W155" s="48" t="s">
        <v>240</v>
      </c>
      <c r="X155" s="49" t="s">
        <v>164</v>
      </c>
      <c r="Y155" s="50" t="s">
        <v>256</v>
      </c>
      <c r="Z155" s="49" t="s">
        <v>133</v>
      </c>
      <c r="AA155" s="49" t="s">
        <v>133</v>
      </c>
    </row>
    <row r="156">
      <c r="A156" s="44" t="s">
        <v>194</v>
      </c>
      <c r="B156" s="48" t="s">
        <v>37</v>
      </c>
      <c r="C156" s="49" t="s">
        <v>238</v>
      </c>
      <c r="D156" s="48" t="s">
        <v>260</v>
      </c>
      <c r="E156" s="44" t="s">
        <v>239</v>
      </c>
      <c r="F156" s="48" t="s">
        <v>127</v>
      </c>
      <c r="G156" s="48" t="s">
        <v>240</v>
      </c>
      <c r="H156" s="48" t="s">
        <v>240</v>
      </c>
      <c r="I156" s="48" t="s">
        <v>240</v>
      </c>
      <c r="J156" s="44" t="s">
        <v>142</v>
      </c>
      <c r="K156" s="44" t="s">
        <v>253</v>
      </c>
      <c r="L156" s="44" t="s">
        <v>128</v>
      </c>
      <c r="M156" s="44" t="s">
        <v>253</v>
      </c>
      <c r="N156" s="44" t="s">
        <v>182</v>
      </c>
      <c r="O156" s="48" t="s">
        <v>254</v>
      </c>
      <c r="P156" s="44" t="s">
        <v>261</v>
      </c>
      <c r="Q156" s="44" t="s">
        <v>151</v>
      </c>
      <c r="R156" s="48" t="s">
        <v>240</v>
      </c>
      <c r="S156" s="48" t="s">
        <v>240</v>
      </c>
      <c r="T156" s="48" t="s">
        <v>240</v>
      </c>
      <c r="U156" s="48" t="s">
        <v>241</v>
      </c>
      <c r="V156" s="48" t="s">
        <v>240</v>
      </c>
      <c r="W156" s="48" t="s">
        <v>241</v>
      </c>
      <c r="X156" s="49" t="s">
        <v>265</v>
      </c>
      <c r="Y156" s="50" t="s">
        <v>259</v>
      </c>
      <c r="Z156" s="49" t="s">
        <v>249</v>
      </c>
      <c r="AA156" s="49" t="s">
        <v>249</v>
      </c>
    </row>
    <row r="157">
      <c r="A157" s="44" t="s">
        <v>194</v>
      </c>
      <c r="B157" s="48" t="s">
        <v>37</v>
      </c>
      <c r="C157" s="49" t="s">
        <v>257</v>
      </c>
      <c r="D157" s="49" t="s">
        <v>148</v>
      </c>
      <c r="E157" s="44" t="s">
        <v>270</v>
      </c>
      <c r="F157" s="48" t="s">
        <v>127</v>
      </c>
      <c r="G157" s="48" t="s">
        <v>240</v>
      </c>
      <c r="H157" s="48" t="s">
        <v>240</v>
      </c>
      <c r="I157" s="48" t="s">
        <v>240</v>
      </c>
      <c r="J157" s="44" t="s">
        <v>142</v>
      </c>
      <c r="K157" s="44" t="s">
        <v>253</v>
      </c>
      <c r="L157" s="44" t="s">
        <v>243</v>
      </c>
      <c r="M157" s="44" t="s">
        <v>244</v>
      </c>
      <c r="N157" s="44" t="s">
        <v>131</v>
      </c>
      <c r="O157" s="48" t="s">
        <v>245</v>
      </c>
      <c r="P157" s="44" t="s">
        <v>246</v>
      </c>
      <c r="Q157" s="48" t="s">
        <v>247</v>
      </c>
      <c r="R157" s="48" t="s">
        <v>241</v>
      </c>
      <c r="S157" s="48" t="s">
        <v>240</v>
      </c>
      <c r="T157" s="48" t="s">
        <v>241</v>
      </c>
      <c r="U157" s="48" t="s">
        <v>240</v>
      </c>
      <c r="V157" s="48" t="s">
        <v>240</v>
      </c>
      <c r="W157" s="48" t="s">
        <v>241</v>
      </c>
      <c r="X157" s="49" t="s">
        <v>164</v>
      </c>
      <c r="Y157" s="50" t="s">
        <v>248</v>
      </c>
      <c r="Z157" s="49" t="s">
        <v>249</v>
      </c>
      <c r="AA157" s="49" t="s">
        <v>133</v>
      </c>
    </row>
    <row r="158">
      <c r="A158" s="44" t="s">
        <v>194</v>
      </c>
      <c r="B158" s="48" t="s">
        <v>37</v>
      </c>
      <c r="C158" s="49" t="s">
        <v>257</v>
      </c>
      <c r="D158" s="49" t="s">
        <v>126</v>
      </c>
      <c r="E158" s="44" t="s">
        <v>239</v>
      </c>
      <c r="F158" s="48" t="s">
        <v>127</v>
      </c>
      <c r="G158" s="48" t="s">
        <v>240</v>
      </c>
      <c r="H158" s="48" t="s">
        <v>240</v>
      </c>
      <c r="I158" s="48" t="s">
        <v>240</v>
      </c>
      <c r="J158" s="44" t="s">
        <v>142</v>
      </c>
      <c r="K158" s="44" t="s">
        <v>128</v>
      </c>
      <c r="L158" s="44" t="s">
        <v>253</v>
      </c>
      <c r="M158" s="44" t="s">
        <v>244</v>
      </c>
      <c r="N158" s="44" t="s">
        <v>131</v>
      </c>
      <c r="O158" s="48" t="s">
        <v>254</v>
      </c>
      <c r="P158" s="44" t="s">
        <v>261</v>
      </c>
      <c r="Q158" s="44" t="s">
        <v>151</v>
      </c>
      <c r="R158" s="48" t="s">
        <v>240</v>
      </c>
      <c r="S158" s="48" t="s">
        <v>241</v>
      </c>
      <c r="T158" s="48" t="s">
        <v>240</v>
      </c>
      <c r="U158" s="48" t="s">
        <v>240</v>
      </c>
      <c r="V158" s="48" t="s">
        <v>241</v>
      </c>
      <c r="W158" s="48" t="s">
        <v>240</v>
      </c>
      <c r="X158" s="49" t="s">
        <v>265</v>
      </c>
      <c r="Y158" s="16" t="s">
        <v>259</v>
      </c>
      <c r="Z158" s="49" t="s">
        <v>176</v>
      </c>
      <c r="AA158" s="49" t="s">
        <v>133</v>
      </c>
    </row>
    <row r="159">
      <c r="A159" s="44" t="s">
        <v>194</v>
      </c>
      <c r="B159" s="48" t="s">
        <v>37</v>
      </c>
      <c r="C159" s="48" t="s">
        <v>250</v>
      </c>
      <c r="D159" s="48" t="s">
        <v>266</v>
      </c>
      <c r="E159" s="44" t="s">
        <v>239</v>
      </c>
      <c r="F159" s="48" t="s">
        <v>127</v>
      </c>
      <c r="G159" s="48" t="s">
        <v>240</v>
      </c>
      <c r="H159" s="48" t="s">
        <v>240</v>
      </c>
      <c r="I159" s="48" t="s">
        <v>240</v>
      </c>
      <c r="J159" s="44" t="s">
        <v>263</v>
      </c>
      <c r="K159" s="44" t="s">
        <v>128</v>
      </c>
      <c r="L159" s="44" t="s">
        <v>243</v>
      </c>
      <c r="M159" s="44" t="s">
        <v>244</v>
      </c>
      <c r="N159" s="44" t="s">
        <v>253</v>
      </c>
      <c r="O159" s="48" t="s">
        <v>254</v>
      </c>
      <c r="P159" s="44" t="s">
        <v>261</v>
      </c>
      <c r="Q159" s="48" t="s">
        <v>262</v>
      </c>
      <c r="R159" s="48" t="s">
        <v>240</v>
      </c>
      <c r="S159" s="48" t="s">
        <v>240</v>
      </c>
      <c r="T159" s="48" t="s">
        <v>241</v>
      </c>
      <c r="U159" s="48" t="s">
        <v>241</v>
      </c>
      <c r="V159" s="48" t="s">
        <v>240</v>
      </c>
      <c r="W159" s="48" t="s">
        <v>240</v>
      </c>
      <c r="X159" s="49" t="s">
        <v>176</v>
      </c>
      <c r="Y159" s="16" t="s">
        <v>248</v>
      </c>
      <c r="Z159" s="49" t="s">
        <v>176</v>
      </c>
      <c r="AA159" s="49" t="s">
        <v>176</v>
      </c>
    </row>
    <row r="160">
      <c r="A160" s="44" t="s">
        <v>194</v>
      </c>
      <c r="B160" s="48" t="s">
        <v>37</v>
      </c>
      <c r="C160" s="49" t="s">
        <v>238</v>
      </c>
      <c r="D160" s="48" t="s">
        <v>266</v>
      </c>
      <c r="E160" s="44" t="s">
        <v>239</v>
      </c>
      <c r="F160" s="48" t="s">
        <v>159</v>
      </c>
      <c r="G160" s="48" t="s">
        <v>240</v>
      </c>
      <c r="H160" s="48" t="s">
        <v>240</v>
      </c>
      <c r="I160" s="48" t="s">
        <v>240</v>
      </c>
      <c r="J160" s="44" t="s">
        <v>258</v>
      </c>
      <c r="K160" s="44" t="s">
        <v>180</v>
      </c>
      <c r="L160" s="44" t="s">
        <v>128</v>
      </c>
      <c r="M160" s="44" t="s">
        <v>253</v>
      </c>
      <c r="N160" s="44" t="s">
        <v>37</v>
      </c>
      <c r="O160" s="48" t="s">
        <v>254</v>
      </c>
      <c r="P160" s="44" t="s">
        <v>255</v>
      </c>
      <c r="Q160" s="48" t="s">
        <v>247</v>
      </c>
      <c r="R160" s="48" t="s">
        <v>241</v>
      </c>
      <c r="S160" s="48" t="s">
        <v>241</v>
      </c>
      <c r="T160" s="48" t="s">
        <v>240</v>
      </c>
      <c r="U160" s="48" t="s">
        <v>241</v>
      </c>
      <c r="V160" s="48" t="s">
        <v>240</v>
      </c>
      <c r="W160" s="48" t="s">
        <v>240</v>
      </c>
      <c r="X160" s="49" t="s">
        <v>133</v>
      </c>
      <c r="Y160" s="50" t="s">
        <v>248</v>
      </c>
      <c r="Z160" s="49" t="s">
        <v>176</v>
      </c>
      <c r="AA160" s="49" t="s">
        <v>249</v>
      </c>
    </row>
    <row r="161">
      <c r="A161" s="44" t="s">
        <v>194</v>
      </c>
      <c r="B161" s="48" t="s">
        <v>37</v>
      </c>
      <c r="C161" s="49" t="s">
        <v>238</v>
      </c>
      <c r="D161" s="48" t="s">
        <v>266</v>
      </c>
      <c r="E161" s="44" t="s">
        <v>251</v>
      </c>
      <c r="F161" s="48" t="s">
        <v>159</v>
      </c>
      <c r="G161" s="48" t="s">
        <v>240</v>
      </c>
      <c r="H161" s="48" t="s">
        <v>240</v>
      </c>
      <c r="I161" s="48" t="s">
        <v>240</v>
      </c>
      <c r="J161" s="44" t="s">
        <v>258</v>
      </c>
      <c r="K161" s="44" t="s">
        <v>143</v>
      </c>
      <c r="L161" s="44" t="s">
        <v>128</v>
      </c>
      <c r="M161" s="44" t="s">
        <v>253</v>
      </c>
      <c r="N161" s="44" t="s">
        <v>253</v>
      </c>
      <c r="O161" s="48" t="s">
        <v>254</v>
      </c>
      <c r="P161" s="44" t="s">
        <v>261</v>
      </c>
      <c r="Q161" s="48" t="s">
        <v>247</v>
      </c>
      <c r="R161" s="48" t="s">
        <v>240</v>
      </c>
      <c r="S161" s="48" t="s">
        <v>240</v>
      </c>
      <c r="T161" s="48" t="s">
        <v>240</v>
      </c>
      <c r="U161" s="48" t="s">
        <v>240</v>
      </c>
      <c r="V161" s="48" t="s">
        <v>241</v>
      </c>
      <c r="W161" s="48" t="s">
        <v>241</v>
      </c>
      <c r="X161" s="49" t="s">
        <v>164</v>
      </c>
      <c r="Y161" s="50" t="s">
        <v>259</v>
      </c>
      <c r="Z161" s="49" t="s">
        <v>133</v>
      </c>
      <c r="AA161" s="49" t="s">
        <v>176</v>
      </c>
    </row>
    <row r="162">
      <c r="A162" s="44" t="s">
        <v>194</v>
      </c>
      <c r="B162" s="48" t="s">
        <v>37</v>
      </c>
      <c r="C162" s="49" t="s">
        <v>238</v>
      </c>
      <c r="D162" s="48" t="s">
        <v>266</v>
      </c>
      <c r="E162" s="44" t="s">
        <v>270</v>
      </c>
      <c r="F162" s="48" t="s">
        <v>159</v>
      </c>
      <c r="G162" s="48" t="s">
        <v>240</v>
      </c>
      <c r="H162" s="48" t="s">
        <v>240</v>
      </c>
      <c r="I162" s="48" t="s">
        <v>240</v>
      </c>
      <c r="J162" s="44" t="s">
        <v>258</v>
      </c>
      <c r="K162" s="44" t="s">
        <v>253</v>
      </c>
      <c r="L162" s="44" t="s">
        <v>243</v>
      </c>
      <c r="M162" s="44" t="s">
        <v>268</v>
      </c>
      <c r="N162" s="44" t="s">
        <v>182</v>
      </c>
      <c r="O162" s="48" t="s">
        <v>254</v>
      </c>
      <c r="P162" s="44" t="s">
        <v>246</v>
      </c>
      <c r="Q162" s="48" t="s">
        <v>247</v>
      </c>
      <c r="R162" s="48" t="s">
        <v>240</v>
      </c>
      <c r="S162" s="48" t="s">
        <v>240</v>
      </c>
      <c r="T162" s="48" t="s">
        <v>240</v>
      </c>
      <c r="U162" s="48" t="s">
        <v>241</v>
      </c>
      <c r="V162" s="48" t="s">
        <v>240</v>
      </c>
      <c r="W162" s="48" t="s">
        <v>240</v>
      </c>
      <c r="X162" s="49" t="s">
        <v>164</v>
      </c>
      <c r="Y162" s="50" t="s">
        <v>259</v>
      </c>
      <c r="Z162" s="49" t="s">
        <v>249</v>
      </c>
      <c r="AA162" s="49" t="s">
        <v>176</v>
      </c>
    </row>
    <row r="163">
      <c r="A163" s="44" t="s">
        <v>194</v>
      </c>
      <c r="B163" s="48" t="s">
        <v>37</v>
      </c>
      <c r="C163" s="49" t="s">
        <v>238</v>
      </c>
      <c r="D163" s="49" t="s">
        <v>158</v>
      </c>
      <c r="E163" s="44" t="s">
        <v>251</v>
      </c>
      <c r="F163" s="48" t="s">
        <v>159</v>
      </c>
      <c r="G163" s="48" t="s">
        <v>240</v>
      </c>
      <c r="H163" s="48" t="s">
        <v>240</v>
      </c>
      <c r="I163" s="48" t="s">
        <v>240</v>
      </c>
      <c r="J163" s="44" t="s">
        <v>258</v>
      </c>
      <c r="K163" s="44" t="s">
        <v>128</v>
      </c>
      <c r="L163" s="44" t="s">
        <v>253</v>
      </c>
      <c r="M163" s="44" t="s">
        <v>244</v>
      </c>
      <c r="N163" s="44" t="s">
        <v>253</v>
      </c>
      <c r="O163" s="48" t="s">
        <v>254</v>
      </c>
      <c r="P163" s="44" t="s">
        <v>255</v>
      </c>
      <c r="Q163" s="44" t="s">
        <v>185</v>
      </c>
      <c r="R163" s="48" t="s">
        <v>240</v>
      </c>
      <c r="S163" s="48" t="s">
        <v>240</v>
      </c>
      <c r="T163" s="48" t="s">
        <v>241</v>
      </c>
      <c r="U163" s="48" t="s">
        <v>240</v>
      </c>
      <c r="V163" s="48" t="s">
        <v>240</v>
      </c>
      <c r="W163" s="48" t="s">
        <v>241</v>
      </c>
      <c r="X163" s="49" t="s">
        <v>133</v>
      </c>
      <c r="Y163" s="16" t="s">
        <v>248</v>
      </c>
      <c r="Z163" s="49" t="s">
        <v>249</v>
      </c>
      <c r="AA163" s="49" t="s">
        <v>176</v>
      </c>
    </row>
    <row r="164">
      <c r="A164" s="44" t="s">
        <v>194</v>
      </c>
      <c r="B164" s="48" t="s">
        <v>37</v>
      </c>
      <c r="C164" s="49" t="s">
        <v>238</v>
      </c>
      <c r="D164" s="49" t="s">
        <v>158</v>
      </c>
      <c r="E164" s="44" t="s">
        <v>270</v>
      </c>
      <c r="F164" s="48" t="s">
        <v>159</v>
      </c>
      <c r="G164" s="48" t="s">
        <v>240</v>
      </c>
      <c r="H164" s="48" t="s">
        <v>240</v>
      </c>
      <c r="I164" s="48" t="s">
        <v>240</v>
      </c>
      <c r="J164" s="44" t="s">
        <v>258</v>
      </c>
      <c r="K164" s="44" t="s">
        <v>128</v>
      </c>
      <c r="L164" s="44" t="s">
        <v>128</v>
      </c>
      <c r="M164" s="44" t="s">
        <v>252</v>
      </c>
      <c r="N164" s="44" t="s">
        <v>253</v>
      </c>
      <c r="O164" s="48" t="s">
        <v>254</v>
      </c>
      <c r="P164" s="44" t="s">
        <v>246</v>
      </c>
      <c r="Q164" s="48" t="s">
        <v>247</v>
      </c>
      <c r="R164" s="48" t="s">
        <v>240</v>
      </c>
      <c r="S164" s="48" t="s">
        <v>240</v>
      </c>
      <c r="T164" s="48" t="s">
        <v>240</v>
      </c>
      <c r="U164" s="48" t="s">
        <v>240</v>
      </c>
      <c r="V164" s="48" t="s">
        <v>240</v>
      </c>
      <c r="W164" s="48" t="s">
        <v>240</v>
      </c>
      <c r="X164" s="49" t="s">
        <v>133</v>
      </c>
      <c r="Y164" s="50" t="s">
        <v>259</v>
      </c>
      <c r="Z164" s="49" t="s">
        <v>249</v>
      </c>
      <c r="AA164" s="49" t="s">
        <v>249</v>
      </c>
    </row>
    <row r="165">
      <c r="A165" s="44" t="s">
        <v>194</v>
      </c>
      <c r="B165" s="48" t="s">
        <v>37</v>
      </c>
      <c r="C165" s="49" t="s">
        <v>238</v>
      </c>
      <c r="D165" s="48" t="s">
        <v>266</v>
      </c>
      <c r="E165" s="44" t="s">
        <v>251</v>
      </c>
      <c r="F165" s="48" t="s">
        <v>159</v>
      </c>
      <c r="G165" s="48" t="s">
        <v>240</v>
      </c>
      <c r="H165" s="48" t="s">
        <v>240</v>
      </c>
      <c r="I165" s="48" t="s">
        <v>240</v>
      </c>
      <c r="J165" s="44" t="s">
        <v>258</v>
      </c>
      <c r="K165" s="44" t="s">
        <v>143</v>
      </c>
      <c r="L165" s="44" t="s">
        <v>243</v>
      </c>
      <c r="M165" s="44" t="s">
        <v>244</v>
      </c>
      <c r="N165" s="44" t="s">
        <v>253</v>
      </c>
      <c r="O165" s="48" t="s">
        <v>254</v>
      </c>
      <c r="P165" s="44" t="s">
        <v>255</v>
      </c>
      <c r="Q165" s="48" t="s">
        <v>247</v>
      </c>
      <c r="R165" s="48" t="s">
        <v>241</v>
      </c>
      <c r="S165" s="48" t="s">
        <v>240</v>
      </c>
      <c r="T165" s="48" t="s">
        <v>241</v>
      </c>
      <c r="U165" s="48" t="s">
        <v>240</v>
      </c>
      <c r="V165" s="48" t="s">
        <v>240</v>
      </c>
      <c r="W165" s="48" t="s">
        <v>241</v>
      </c>
      <c r="X165" s="49" t="s">
        <v>133</v>
      </c>
      <c r="Y165" s="50" t="s">
        <v>248</v>
      </c>
      <c r="Z165" s="49" t="s">
        <v>249</v>
      </c>
      <c r="AA165" s="49" t="s">
        <v>133</v>
      </c>
    </row>
    <row r="166">
      <c r="A166" s="44" t="s">
        <v>194</v>
      </c>
      <c r="B166" s="48" t="s">
        <v>37</v>
      </c>
      <c r="C166" s="49" t="s">
        <v>257</v>
      </c>
      <c r="D166" s="48" t="s">
        <v>260</v>
      </c>
      <c r="E166" s="44" t="s">
        <v>270</v>
      </c>
      <c r="F166" s="48" t="s">
        <v>127</v>
      </c>
      <c r="G166" s="48" t="s">
        <v>240</v>
      </c>
      <c r="H166" s="48" t="s">
        <v>240</v>
      </c>
      <c r="I166" s="48" t="s">
        <v>240</v>
      </c>
      <c r="J166" s="44" t="s">
        <v>263</v>
      </c>
      <c r="K166" s="44" t="s">
        <v>128</v>
      </c>
      <c r="L166" s="44" t="s">
        <v>253</v>
      </c>
      <c r="M166" s="44" t="s">
        <v>244</v>
      </c>
      <c r="N166" s="44" t="s">
        <v>37</v>
      </c>
      <c r="O166" s="48" t="s">
        <v>254</v>
      </c>
      <c r="P166" s="44" t="s">
        <v>246</v>
      </c>
      <c r="Q166" s="44" t="s">
        <v>151</v>
      </c>
      <c r="R166" s="48" t="s">
        <v>240</v>
      </c>
      <c r="S166" s="48" t="s">
        <v>240</v>
      </c>
      <c r="T166" s="48" t="s">
        <v>240</v>
      </c>
      <c r="U166" s="48" t="s">
        <v>240</v>
      </c>
      <c r="V166" s="48" t="s">
        <v>240</v>
      </c>
      <c r="W166" s="48" t="s">
        <v>240</v>
      </c>
      <c r="X166" s="49" t="s">
        <v>133</v>
      </c>
      <c r="Y166" s="50" t="s">
        <v>256</v>
      </c>
      <c r="Z166" s="49" t="s">
        <v>249</v>
      </c>
      <c r="AA166" s="49" t="s">
        <v>249</v>
      </c>
    </row>
    <row r="167">
      <c r="A167" s="44" t="s">
        <v>194</v>
      </c>
      <c r="B167" s="48" t="s">
        <v>37</v>
      </c>
      <c r="C167" s="49" t="s">
        <v>257</v>
      </c>
      <c r="D167" s="48" t="s">
        <v>260</v>
      </c>
      <c r="E167" s="44" t="s">
        <v>270</v>
      </c>
      <c r="F167" s="48" t="s">
        <v>127</v>
      </c>
      <c r="G167" s="48" t="s">
        <v>240</v>
      </c>
      <c r="H167" s="48" t="s">
        <v>240</v>
      </c>
      <c r="I167" s="48" t="s">
        <v>240</v>
      </c>
      <c r="J167" s="44" t="s">
        <v>263</v>
      </c>
      <c r="K167" s="44" t="s">
        <v>128</v>
      </c>
      <c r="L167" s="44" t="s">
        <v>243</v>
      </c>
      <c r="M167" s="44" t="s">
        <v>253</v>
      </c>
      <c r="N167" s="44" t="s">
        <v>253</v>
      </c>
      <c r="O167" s="48" t="s">
        <v>254</v>
      </c>
      <c r="P167" s="44" t="s">
        <v>261</v>
      </c>
      <c r="Q167" s="48" t="s">
        <v>262</v>
      </c>
      <c r="R167" s="48" t="s">
        <v>241</v>
      </c>
      <c r="S167" s="48" t="s">
        <v>240</v>
      </c>
      <c r="T167" s="48" t="s">
        <v>240</v>
      </c>
      <c r="U167" s="48" t="s">
        <v>240</v>
      </c>
      <c r="V167" s="48" t="s">
        <v>240</v>
      </c>
      <c r="W167" s="48" t="s">
        <v>240</v>
      </c>
      <c r="X167" s="49" t="s">
        <v>133</v>
      </c>
      <c r="Y167" s="50" t="s">
        <v>259</v>
      </c>
      <c r="Z167" s="49" t="s">
        <v>133</v>
      </c>
      <c r="AA167" s="49" t="s">
        <v>133</v>
      </c>
    </row>
    <row r="168">
      <c r="A168" s="44" t="s">
        <v>194</v>
      </c>
      <c r="B168" s="48" t="s">
        <v>37</v>
      </c>
      <c r="C168" s="49" t="s">
        <v>257</v>
      </c>
      <c r="D168" s="49" t="s">
        <v>126</v>
      </c>
      <c r="E168" s="44" t="s">
        <v>270</v>
      </c>
      <c r="F168" s="48" t="s">
        <v>127</v>
      </c>
      <c r="G168" s="48" t="s">
        <v>240</v>
      </c>
      <c r="H168" s="48" t="s">
        <v>240</v>
      </c>
      <c r="I168" s="48" t="s">
        <v>240</v>
      </c>
      <c r="J168" s="44" t="s">
        <v>263</v>
      </c>
      <c r="K168" s="44" t="s">
        <v>128</v>
      </c>
      <c r="L168" s="44" t="s">
        <v>128</v>
      </c>
      <c r="M168" s="44" t="s">
        <v>244</v>
      </c>
      <c r="N168" s="44" t="s">
        <v>131</v>
      </c>
      <c r="O168" s="48" t="s">
        <v>254</v>
      </c>
      <c r="P168" s="44" t="s">
        <v>261</v>
      </c>
      <c r="Q168" s="48" t="s">
        <v>247</v>
      </c>
      <c r="R168" s="48" t="s">
        <v>240</v>
      </c>
      <c r="S168" s="48" t="s">
        <v>240</v>
      </c>
      <c r="T168" s="48" t="s">
        <v>240</v>
      </c>
      <c r="U168" s="48" t="s">
        <v>240</v>
      </c>
      <c r="V168" s="48" t="s">
        <v>240</v>
      </c>
      <c r="W168" s="48" t="s">
        <v>240</v>
      </c>
      <c r="X168" s="49" t="s">
        <v>164</v>
      </c>
      <c r="Y168" s="50" t="s">
        <v>256</v>
      </c>
      <c r="Z168" s="49" t="s">
        <v>133</v>
      </c>
      <c r="AA168" s="49" t="s">
        <v>133</v>
      </c>
    </row>
    <row r="169">
      <c r="A169" s="44" t="s">
        <v>194</v>
      </c>
      <c r="B169" s="48" t="s">
        <v>37</v>
      </c>
      <c r="C169" s="49" t="s">
        <v>238</v>
      </c>
      <c r="D169" s="49" t="s">
        <v>126</v>
      </c>
      <c r="E169" s="44" t="s">
        <v>270</v>
      </c>
      <c r="F169" s="48" t="s">
        <v>127</v>
      </c>
      <c r="G169" s="48" t="s">
        <v>240</v>
      </c>
      <c r="H169" s="48" t="s">
        <v>240</v>
      </c>
      <c r="I169" s="48" t="s">
        <v>240</v>
      </c>
      <c r="J169" s="44" t="s">
        <v>263</v>
      </c>
      <c r="K169" s="44" t="s">
        <v>143</v>
      </c>
      <c r="L169" s="44" t="s">
        <v>128</v>
      </c>
      <c r="M169" s="44" t="s">
        <v>253</v>
      </c>
      <c r="N169" s="44" t="s">
        <v>253</v>
      </c>
      <c r="O169" s="48" t="s">
        <v>254</v>
      </c>
      <c r="P169" s="44" t="s">
        <v>255</v>
      </c>
      <c r="Q169" s="48" t="s">
        <v>264</v>
      </c>
      <c r="R169" s="48" t="s">
        <v>240</v>
      </c>
      <c r="S169" s="48" t="s">
        <v>240</v>
      </c>
      <c r="T169" s="48" t="s">
        <v>240</v>
      </c>
      <c r="U169" s="48" t="s">
        <v>241</v>
      </c>
      <c r="V169" s="48" t="s">
        <v>240</v>
      </c>
      <c r="W169" s="48" t="s">
        <v>241</v>
      </c>
      <c r="X169" s="49" t="s">
        <v>265</v>
      </c>
      <c r="Y169" s="50" t="s">
        <v>256</v>
      </c>
      <c r="Z169" s="49" t="s">
        <v>133</v>
      </c>
      <c r="AA169" s="49" t="s">
        <v>133</v>
      </c>
    </row>
    <row r="170">
      <c r="A170" s="44" t="s">
        <v>194</v>
      </c>
      <c r="B170" s="48" t="s">
        <v>37</v>
      </c>
      <c r="C170" s="49" t="s">
        <v>238</v>
      </c>
      <c r="D170" s="49" t="s">
        <v>158</v>
      </c>
      <c r="E170" s="44" t="s">
        <v>272</v>
      </c>
      <c r="F170" s="48" t="s">
        <v>127</v>
      </c>
      <c r="G170" s="48" t="s">
        <v>241</v>
      </c>
      <c r="H170" s="48" t="s">
        <v>241</v>
      </c>
      <c r="I170" s="48" t="s">
        <v>241</v>
      </c>
      <c r="J170" s="44" t="s">
        <v>258</v>
      </c>
      <c r="K170" s="44" t="s">
        <v>253</v>
      </c>
      <c r="L170" s="44" t="s">
        <v>243</v>
      </c>
      <c r="M170" s="44" t="s">
        <v>253</v>
      </c>
      <c r="N170" s="44" t="s">
        <v>253</v>
      </c>
      <c r="O170" s="48" t="s">
        <v>254</v>
      </c>
      <c r="P170" s="44" t="s">
        <v>246</v>
      </c>
      <c r="Q170" s="48" t="s">
        <v>247</v>
      </c>
      <c r="R170" s="48" t="s">
        <v>241</v>
      </c>
      <c r="S170" s="48" t="s">
        <v>240</v>
      </c>
      <c r="T170" s="48" t="s">
        <v>241</v>
      </c>
      <c r="U170" s="48" t="s">
        <v>240</v>
      </c>
      <c r="V170" s="48" t="s">
        <v>240</v>
      </c>
      <c r="W170" s="48" t="s">
        <v>241</v>
      </c>
      <c r="X170" s="49" t="s">
        <v>164</v>
      </c>
      <c r="Y170" s="50" t="s">
        <v>259</v>
      </c>
      <c r="Z170" s="49" t="s">
        <v>133</v>
      </c>
      <c r="AA170" s="49" t="s">
        <v>133</v>
      </c>
    </row>
    <row r="171">
      <c r="A171" s="44" t="s">
        <v>194</v>
      </c>
      <c r="B171" s="48" t="s">
        <v>37</v>
      </c>
      <c r="C171" s="49" t="s">
        <v>238</v>
      </c>
      <c r="D171" s="49" t="s">
        <v>126</v>
      </c>
      <c r="E171" s="44" t="s">
        <v>251</v>
      </c>
      <c r="F171" s="48" t="s">
        <v>127</v>
      </c>
      <c r="G171" s="48" t="s">
        <v>240</v>
      </c>
      <c r="H171" s="48" t="s">
        <v>240</v>
      </c>
      <c r="I171" s="48" t="s">
        <v>240</v>
      </c>
      <c r="J171" s="44" t="s">
        <v>263</v>
      </c>
      <c r="K171" s="44" t="s">
        <v>253</v>
      </c>
      <c r="L171" s="44" t="s">
        <v>253</v>
      </c>
      <c r="M171" s="44" t="s">
        <v>268</v>
      </c>
      <c r="N171" s="44" t="s">
        <v>182</v>
      </c>
      <c r="O171" s="48" t="s">
        <v>254</v>
      </c>
      <c r="P171" s="44" t="s">
        <v>261</v>
      </c>
      <c r="Q171" s="44" t="s">
        <v>151</v>
      </c>
      <c r="R171" s="48" t="s">
        <v>240</v>
      </c>
      <c r="S171" s="48" t="s">
        <v>241</v>
      </c>
      <c r="T171" s="48" t="s">
        <v>240</v>
      </c>
      <c r="U171" s="48" t="s">
        <v>240</v>
      </c>
      <c r="V171" s="48" t="s">
        <v>241</v>
      </c>
      <c r="W171" s="48" t="s">
        <v>240</v>
      </c>
      <c r="X171" s="49" t="s">
        <v>265</v>
      </c>
      <c r="Y171" s="16" t="s">
        <v>259</v>
      </c>
      <c r="Z171" s="49" t="s">
        <v>133</v>
      </c>
      <c r="AA171" s="49" t="s">
        <v>249</v>
      </c>
    </row>
    <row r="172">
      <c r="A172" s="44" t="s">
        <v>194</v>
      </c>
      <c r="B172" s="48" t="s">
        <v>37</v>
      </c>
      <c r="C172" s="49" t="s">
        <v>238</v>
      </c>
      <c r="D172" s="49" t="s">
        <v>126</v>
      </c>
      <c r="E172" s="44" t="s">
        <v>251</v>
      </c>
      <c r="F172" s="48" t="s">
        <v>127</v>
      </c>
      <c r="G172" s="48" t="s">
        <v>240</v>
      </c>
      <c r="H172" s="48" t="s">
        <v>240</v>
      </c>
      <c r="I172" s="48" t="s">
        <v>240</v>
      </c>
      <c r="J172" s="44" t="s">
        <v>263</v>
      </c>
      <c r="K172" s="44" t="s">
        <v>143</v>
      </c>
      <c r="L172" s="44" t="s">
        <v>128</v>
      </c>
      <c r="M172" s="44" t="s">
        <v>268</v>
      </c>
      <c r="N172" s="44" t="s">
        <v>131</v>
      </c>
      <c r="O172" s="48" t="s">
        <v>254</v>
      </c>
      <c r="P172" s="44" t="s">
        <v>261</v>
      </c>
      <c r="Q172" s="48" t="s">
        <v>262</v>
      </c>
      <c r="R172" s="48" t="s">
        <v>240</v>
      </c>
      <c r="S172" s="48" t="s">
        <v>240</v>
      </c>
      <c r="T172" s="48" t="s">
        <v>241</v>
      </c>
      <c r="U172" s="48" t="s">
        <v>240</v>
      </c>
      <c r="V172" s="48" t="s">
        <v>240</v>
      </c>
      <c r="W172" s="48" t="s">
        <v>240</v>
      </c>
      <c r="X172" s="49" t="s">
        <v>176</v>
      </c>
      <c r="Y172" s="16" t="s">
        <v>259</v>
      </c>
      <c r="Z172" s="49" t="s">
        <v>133</v>
      </c>
      <c r="AA172" s="49" t="s">
        <v>249</v>
      </c>
    </row>
    <row r="173">
      <c r="A173" s="44" t="s">
        <v>194</v>
      </c>
      <c r="B173" s="48" t="s">
        <v>37</v>
      </c>
      <c r="C173" s="49" t="s">
        <v>238</v>
      </c>
      <c r="D173" s="49" t="s">
        <v>126</v>
      </c>
      <c r="E173" s="44" t="s">
        <v>251</v>
      </c>
      <c r="F173" s="48" t="s">
        <v>127</v>
      </c>
      <c r="G173" s="48" t="s">
        <v>240</v>
      </c>
      <c r="H173" s="48" t="s">
        <v>240</v>
      </c>
      <c r="I173" s="48" t="s">
        <v>240</v>
      </c>
      <c r="J173" s="44" t="s">
        <v>263</v>
      </c>
      <c r="K173" s="44" t="s">
        <v>128</v>
      </c>
      <c r="L173" s="44" t="s">
        <v>243</v>
      </c>
      <c r="M173" s="44" t="s">
        <v>244</v>
      </c>
      <c r="N173" s="44" t="s">
        <v>131</v>
      </c>
      <c r="O173" s="48" t="s">
        <v>254</v>
      </c>
      <c r="P173" s="44" t="s">
        <v>261</v>
      </c>
      <c r="Q173" s="48" t="s">
        <v>262</v>
      </c>
      <c r="R173" s="48" t="s">
        <v>241</v>
      </c>
      <c r="S173" s="48" t="s">
        <v>241</v>
      </c>
      <c r="T173" s="48" t="s">
        <v>240</v>
      </c>
      <c r="U173" s="48" t="s">
        <v>241</v>
      </c>
      <c r="V173" s="48" t="s">
        <v>240</v>
      </c>
      <c r="W173" s="48" t="s">
        <v>240</v>
      </c>
      <c r="X173" s="49" t="s">
        <v>176</v>
      </c>
      <c r="Y173" s="50" t="s">
        <v>248</v>
      </c>
      <c r="Z173" s="49" t="s">
        <v>133</v>
      </c>
      <c r="AA173" s="49" t="s">
        <v>133</v>
      </c>
    </row>
    <row r="174">
      <c r="A174" s="44" t="s">
        <v>194</v>
      </c>
      <c r="B174" s="48" t="s">
        <v>37</v>
      </c>
      <c r="C174" s="49" t="s">
        <v>238</v>
      </c>
      <c r="D174" s="49" t="s">
        <v>126</v>
      </c>
      <c r="E174" s="44" t="s">
        <v>251</v>
      </c>
      <c r="F174" s="48" t="s">
        <v>127</v>
      </c>
      <c r="G174" s="48" t="s">
        <v>240</v>
      </c>
      <c r="H174" s="48" t="s">
        <v>240</v>
      </c>
      <c r="I174" s="48" t="s">
        <v>240</v>
      </c>
      <c r="J174" s="44" t="s">
        <v>263</v>
      </c>
      <c r="K174" s="44" t="s">
        <v>128</v>
      </c>
      <c r="L174" s="44" t="s">
        <v>253</v>
      </c>
      <c r="M174" s="44" t="s">
        <v>244</v>
      </c>
      <c r="N174" s="44" t="s">
        <v>253</v>
      </c>
      <c r="O174" s="48" t="s">
        <v>254</v>
      </c>
      <c r="P174" s="44" t="s">
        <v>255</v>
      </c>
      <c r="Q174" s="48" t="s">
        <v>247</v>
      </c>
      <c r="R174" s="48" t="s">
        <v>240</v>
      </c>
      <c r="S174" s="48" t="s">
        <v>240</v>
      </c>
      <c r="T174" s="48" t="s">
        <v>240</v>
      </c>
      <c r="U174" s="48" t="s">
        <v>240</v>
      </c>
      <c r="V174" s="48" t="s">
        <v>241</v>
      </c>
      <c r="W174" s="48" t="s">
        <v>241</v>
      </c>
      <c r="X174" s="49" t="s">
        <v>133</v>
      </c>
      <c r="Y174" s="50" t="s">
        <v>256</v>
      </c>
      <c r="Z174" s="49" t="s">
        <v>133</v>
      </c>
      <c r="AA174" s="49" t="s">
        <v>133</v>
      </c>
    </row>
    <row r="175">
      <c r="A175" s="44" t="s">
        <v>194</v>
      </c>
      <c r="B175" s="48" t="s">
        <v>37</v>
      </c>
      <c r="C175" s="49" t="s">
        <v>257</v>
      </c>
      <c r="D175" s="49" t="s">
        <v>126</v>
      </c>
      <c r="E175" s="44" t="s">
        <v>239</v>
      </c>
      <c r="F175" s="48" t="s">
        <v>127</v>
      </c>
      <c r="G175" s="48" t="s">
        <v>240</v>
      </c>
      <c r="H175" s="48" t="s">
        <v>240</v>
      </c>
      <c r="I175" s="48" t="s">
        <v>240</v>
      </c>
      <c r="J175" s="44" t="s">
        <v>242</v>
      </c>
      <c r="K175" s="44" t="s">
        <v>128</v>
      </c>
      <c r="L175" s="44" t="s">
        <v>243</v>
      </c>
      <c r="M175" s="44" t="s">
        <v>244</v>
      </c>
      <c r="N175" s="44" t="s">
        <v>37</v>
      </c>
      <c r="O175" s="48" t="s">
        <v>245</v>
      </c>
      <c r="P175" s="44" t="s">
        <v>261</v>
      </c>
      <c r="Q175" s="48" t="s">
        <v>247</v>
      </c>
      <c r="R175" s="48" t="s">
        <v>240</v>
      </c>
      <c r="S175" s="48" t="s">
        <v>240</v>
      </c>
      <c r="T175" s="48" t="s">
        <v>240</v>
      </c>
      <c r="U175" s="48" t="s">
        <v>241</v>
      </c>
      <c r="V175" s="48" t="s">
        <v>240</v>
      </c>
      <c r="W175" s="48" t="s">
        <v>240</v>
      </c>
      <c r="X175" s="49" t="s">
        <v>164</v>
      </c>
      <c r="Y175" s="50" t="s">
        <v>259</v>
      </c>
      <c r="Z175" s="49" t="s">
        <v>249</v>
      </c>
      <c r="AA175" s="49" t="s">
        <v>249</v>
      </c>
    </row>
    <row r="176">
      <c r="A176" s="44" t="s">
        <v>194</v>
      </c>
      <c r="B176" s="48" t="s">
        <v>37</v>
      </c>
      <c r="C176" s="49" t="s">
        <v>257</v>
      </c>
      <c r="D176" s="48" t="s">
        <v>260</v>
      </c>
      <c r="E176" s="44" t="s">
        <v>239</v>
      </c>
      <c r="F176" s="48" t="s">
        <v>127</v>
      </c>
      <c r="G176" s="48" t="s">
        <v>240</v>
      </c>
      <c r="H176" s="48" t="s">
        <v>240</v>
      </c>
      <c r="I176" s="48" t="s">
        <v>240</v>
      </c>
      <c r="J176" s="44" t="s">
        <v>242</v>
      </c>
      <c r="K176" s="44" t="s">
        <v>128</v>
      </c>
      <c r="L176" s="44" t="s">
        <v>128</v>
      </c>
      <c r="M176" s="44" t="s">
        <v>244</v>
      </c>
      <c r="N176" s="44" t="s">
        <v>253</v>
      </c>
      <c r="O176" s="48" t="s">
        <v>254</v>
      </c>
      <c r="P176" s="44" t="s">
        <v>246</v>
      </c>
      <c r="Q176" s="48" t="s">
        <v>247</v>
      </c>
      <c r="R176" s="48" t="s">
        <v>240</v>
      </c>
      <c r="S176" s="48" t="s">
        <v>240</v>
      </c>
      <c r="T176" s="48" t="s">
        <v>241</v>
      </c>
      <c r="U176" s="48" t="s">
        <v>240</v>
      </c>
      <c r="V176" s="48" t="s">
        <v>240</v>
      </c>
      <c r="W176" s="48" t="s">
        <v>241</v>
      </c>
      <c r="X176" s="49" t="s">
        <v>164</v>
      </c>
      <c r="Y176" s="16" t="s">
        <v>259</v>
      </c>
      <c r="Z176" s="49" t="s">
        <v>133</v>
      </c>
      <c r="AA176" s="49" t="s">
        <v>249</v>
      </c>
    </row>
    <row r="177">
      <c r="A177" s="44" t="s">
        <v>194</v>
      </c>
      <c r="B177" s="48" t="s">
        <v>37</v>
      </c>
      <c r="C177" s="49" t="s">
        <v>257</v>
      </c>
      <c r="D177" s="48" t="s">
        <v>260</v>
      </c>
      <c r="E177" s="44" t="s">
        <v>239</v>
      </c>
      <c r="F177" s="48" t="s">
        <v>127</v>
      </c>
      <c r="G177" s="48" t="s">
        <v>240</v>
      </c>
      <c r="H177" s="48" t="s">
        <v>240</v>
      </c>
      <c r="I177" s="48" t="s">
        <v>240</v>
      </c>
      <c r="J177" s="44" t="s">
        <v>242</v>
      </c>
      <c r="K177" s="44" t="s">
        <v>128</v>
      </c>
      <c r="L177" s="44" t="s">
        <v>128</v>
      </c>
      <c r="M177" s="44" t="s">
        <v>244</v>
      </c>
      <c r="N177" s="44" t="s">
        <v>131</v>
      </c>
      <c r="O177" s="48" t="s">
        <v>254</v>
      </c>
      <c r="P177" s="44" t="s">
        <v>255</v>
      </c>
      <c r="Q177" s="44" t="s">
        <v>185</v>
      </c>
      <c r="R177" s="48" t="s">
        <v>240</v>
      </c>
      <c r="S177" s="48" t="s">
        <v>240</v>
      </c>
      <c r="T177" s="48" t="s">
        <v>240</v>
      </c>
      <c r="U177" s="48" t="s">
        <v>240</v>
      </c>
      <c r="V177" s="48" t="s">
        <v>240</v>
      </c>
      <c r="W177" s="48" t="s">
        <v>240</v>
      </c>
      <c r="X177" s="49" t="s">
        <v>133</v>
      </c>
      <c r="Y177" s="50" t="s">
        <v>256</v>
      </c>
      <c r="Z177" s="49" t="s">
        <v>249</v>
      </c>
      <c r="AA177" s="49" t="s">
        <v>133</v>
      </c>
    </row>
    <row r="178">
      <c r="A178" s="44" t="s">
        <v>194</v>
      </c>
      <c r="B178" s="48" t="s">
        <v>37</v>
      </c>
      <c r="C178" s="49" t="s">
        <v>238</v>
      </c>
      <c r="D178" s="48" t="s">
        <v>266</v>
      </c>
      <c r="E178" s="44" t="s">
        <v>270</v>
      </c>
      <c r="F178" s="48" t="s">
        <v>127</v>
      </c>
      <c r="G178" s="48" t="s">
        <v>240</v>
      </c>
      <c r="H178" s="48" t="s">
        <v>240</v>
      </c>
      <c r="I178" s="48" t="s">
        <v>240</v>
      </c>
      <c r="J178" s="44" t="s">
        <v>242</v>
      </c>
      <c r="K178" s="44" t="s">
        <v>180</v>
      </c>
      <c r="L178" s="44" t="s">
        <v>243</v>
      </c>
      <c r="M178" s="44" t="s">
        <v>252</v>
      </c>
      <c r="N178" s="44" t="s">
        <v>253</v>
      </c>
      <c r="O178" s="48" t="s">
        <v>254</v>
      </c>
      <c r="P178" s="44" t="s">
        <v>246</v>
      </c>
      <c r="Q178" s="48" t="s">
        <v>247</v>
      </c>
      <c r="R178" s="48" t="s">
        <v>240</v>
      </c>
      <c r="S178" s="48" t="s">
        <v>240</v>
      </c>
      <c r="T178" s="48" t="s">
        <v>241</v>
      </c>
      <c r="U178" s="48" t="s">
        <v>240</v>
      </c>
      <c r="V178" s="48" t="s">
        <v>240</v>
      </c>
      <c r="W178" s="48" t="s">
        <v>241</v>
      </c>
      <c r="X178" s="49" t="s">
        <v>133</v>
      </c>
      <c r="Y178" s="50" t="s">
        <v>259</v>
      </c>
      <c r="Z178" s="49" t="s">
        <v>133</v>
      </c>
      <c r="AA178" s="49" t="s">
        <v>133</v>
      </c>
    </row>
    <row r="179">
      <c r="A179" s="44" t="s">
        <v>194</v>
      </c>
      <c r="B179" s="48" t="s">
        <v>37</v>
      </c>
      <c r="C179" s="49" t="s">
        <v>238</v>
      </c>
      <c r="D179" s="48" t="s">
        <v>260</v>
      </c>
      <c r="E179" s="44" t="s">
        <v>251</v>
      </c>
      <c r="F179" s="48" t="s">
        <v>127</v>
      </c>
      <c r="G179" s="48" t="s">
        <v>240</v>
      </c>
      <c r="H179" s="48" t="s">
        <v>240</v>
      </c>
      <c r="I179" s="48" t="s">
        <v>240</v>
      </c>
      <c r="J179" s="44" t="s">
        <v>242</v>
      </c>
      <c r="K179" s="44" t="s">
        <v>128</v>
      </c>
      <c r="L179" s="44" t="s">
        <v>253</v>
      </c>
      <c r="M179" s="44" t="s">
        <v>244</v>
      </c>
      <c r="N179" s="44" t="s">
        <v>253</v>
      </c>
      <c r="O179" s="48" t="s">
        <v>254</v>
      </c>
      <c r="P179" s="44" t="s">
        <v>255</v>
      </c>
      <c r="Q179" s="48" t="s">
        <v>247</v>
      </c>
      <c r="R179" s="48" t="s">
        <v>240</v>
      </c>
      <c r="S179" s="48" t="s">
        <v>240</v>
      </c>
      <c r="T179" s="48" t="s">
        <v>240</v>
      </c>
      <c r="U179" s="48" t="s">
        <v>240</v>
      </c>
      <c r="V179" s="48" t="s">
        <v>240</v>
      </c>
      <c r="W179" s="48" t="s">
        <v>240</v>
      </c>
      <c r="X179" s="49" t="s">
        <v>133</v>
      </c>
      <c r="Y179" s="16" t="s">
        <v>256</v>
      </c>
      <c r="Z179" s="49" t="s">
        <v>133</v>
      </c>
      <c r="AA179" s="49" t="s">
        <v>133</v>
      </c>
    </row>
    <row r="180">
      <c r="A180" s="44" t="s">
        <v>194</v>
      </c>
      <c r="B180" s="48" t="s">
        <v>37</v>
      </c>
      <c r="C180" s="49" t="s">
        <v>257</v>
      </c>
      <c r="D180" s="48" t="s">
        <v>260</v>
      </c>
      <c r="E180" s="44" t="s">
        <v>239</v>
      </c>
      <c r="F180" s="48" t="s">
        <v>127</v>
      </c>
      <c r="G180" s="48" t="s">
        <v>240</v>
      </c>
      <c r="H180" s="48" t="s">
        <v>240</v>
      </c>
      <c r="I180" s="48" t="s">
        <v>240</v>
      </c>
      <c r="J180" s="44" t="s">
        <v>242</v>
      </c>
      <c r="K180" s="44" t="s">
        <v>128</v>
      </c>
      <c r="L180" s="44" t="s">
        <v>128</v>
      </c>
      <c r="M180" s="44" t="s">
        <v>244</v>
      </c>
      <c r="N180" s="44" t="s">
        <v>182</v>
      </c>
      <c r="O180" s="48" t="s">
        <v>254</v>
      </c>
      <c r="P180" s="44" t="s">
        <v>246</v>
      </c>
      <c r="Q180" s="44" t="s">
        <v>151</v>
      </c>
      <c r="R180" s="48" t="s">
        <v>240</v>
      </c>
      <c r="S180" s="48" t="s">
        <v>240</v>
      </c>
      <c r="T180" s="48" t="s">
        <v>240</v>
      </c>
      <c r="U180" s="48" t="s">
        <v>241</v>
      </c>
      <c r="V180" s="48" t="s">
        <v>240</v>
      </c>
      <c r="W180" s="48" t="s">
        <v>240</v>
      </c>
      <c r="X180" s="49" t="s">
        <v>133</v>
      </c>
      <c r="Y180" s="50" t="s">
        <v>259</v>
      </c>
      <c r="Z180" s="49" t="s">
        <v>249</v>
      </c>
      <c r="AA180" s="49" t="s">
        <v>249</v>
      </c>
    </row>
    <row r="181">
      <c r="A181" s="44" t="s">
        <v>194</v>
      </c>
      <c r="B181" s="48" t="s">
        <v>37</v>
      </c>
      <c r="C181" s="49" t="s">
        <v>238</v>
      </c>
      <c r="D181" s="49" t="s">
        <v>126</v>
      </c>
      <c r="E181" s="44" t="s">
        <v>239</v>
      </c>
      <c r="F181" s="48" t="s">
        <v>127</v>
      </c>
      <c r="G181" s="48" t="s">
        <v>240</v>
      </c>
      <c r="H181" s="48" t="s">
        <v>240</v>
      </c>
      <c r="I181" s="48" t="s">
        <v>240</v>
      </c>
      <c r="J181" s="44" t="s">
        <v>242</v>
      </c>
      <c r="K181" s="44" t="s">
        <v>143</v>
      </c>
      <c r="L181" s="44" t="s">
        <v>243</v>
      </c>
      <c r="M181" s="44" t="s">
        <v>244</v>
      </c>
      <c r="N181" s="44" t="s">
        <v>131</v>
      </c>
      <c r="O181" s="48" t="s">
        <v>254</v>
      </c>
      <c r="P181" s="44" t="s">
        <v>261</v>
      </c>
      <c r="Q181" s="48" t="s">
        <v>262</v>
      </c>
      <c r="R181" s="48" t="s">
        <v>241</v>
      </c>
      <c r="S181" s="48" t="s">
        <v>240</v>
      </c>
      <c r="T181" s="48" t="s">
        <v>240</v>
      </c>
      <c r="U181" s="48" t="s">
        <v>240</v>
      </c>
      <c r="V181" s="48" t="s">
        <v>240</v>
      </c>
      <c r="W181" s="48" t="s">
        <v>240</v>
      </c>
      <c r="X181" s="49" t="s">
        <v>133</v>
      </c>
      <c r="Y181" s="50" t="s">
        <v>256</v>
      </c>
      <c r="Z181" s="49" t="s">
        <v>133</v>
      </c>
      <c r="AA181" s="49" t="s">
        <v>133</v>
      </c>
    </row>
    <row r="182">
      <c r="A182" s="44" t="s">
        <v>194</v>
      </c>
      <c r="B182" s="48" t="s">
        <v>37</v>
      </c>
      <c r="C182" s="49" t="s">
        <v>257</v>
      </c>
      <c r="D182" s="49" t="s">
        <v>126</v>
      </c>
      <c r="E182" s="44" t="s">
        <v>239</v>
      </c>
      <c r="F182" s="48" t="s">
        <v>127</v>
      </c>
      <c r="G182" s="48" t="s">
        <v>240</v>
      </c>
      <c r="H182" s="48" t="s">
        <v>240</v>
      </c>
      <c r="I182" s="48" t="s">
        <v>240</v>
      </c>
      <c r="J182" s="44" t="s">
        <v>242</v>
      </c>
      <c r="K182" s="44" t="s">
        <v>128</v>
      </c>
      <c r="L182" s="44" t="s">
        <v>253</v>
      </c>
      <c r="M182" s="44" t="s">
        <v>244</v>
      </c>
      <c r="N182" s="44" t="s">
        <v>131</v>
      </c>
      <c r="O182" s="48" t="s">
        <v>254</v>
      </c>
      <c r="P182" s="44" t="s">
        <v>261</v>
      </c>
      <c r="Q182" s="48" t="s">
        <v>247</v>
      </c>
      <c r="R182" s="48" t="s">
        <v>240</v>
      </c>
      <c r="S182" s="48" t="s">
        <v>240</v>
      </c>
      <c r="T182" s="48" t="s">
        <v>240</v>
      </c>
      <c r="U182" s="48" t="s">
        <v>241</v>
      </c>
      <c r="V182" s="48" t="s">
        <v>240</v>
      </c>
      <c r="W182" s="48" t="s">
        <v>241</v>
      </c>
      <c r="X182" s="49" t="s">
        <v>164</v>
      </c>
      <c r="Y182" s="50" t="s">
        <v>256</v>
      </c>
      <c r="Z182" s="49" t="s">
        <v>133</v>
      </c>
      <c r="AA182" s="49" t="s">
        <v>133</v>
      </c>
    </row>
    <row r="183">
      <c r="A183" s="44" t="s">
        <v>194</v>
      </c>
      <c r="B183" s="48" t="s">
        <v>37</v>
      </c>
      <c r="C183" s="49" t="s">
        <v>257</v>
      </c>
      <c r="D183" s="49" t="s">
        <v>126</v>
      </c>
      <c r="E183" s="44" t="s">
        <v>270</v>
      </c>
      <c r="F183" s="48" t="s">
        <v>127</v>
      </c>
      <c r="G183" s="48" t="s">
        <v>240</v>
      </c>
      <c r="H183" s="48" t="s">
        <v>240</v>
      </c>
      <c r="I183" s="48" t="s">
        <v>240</v>
      </c>
      <c r="J183" s="44" t="s">
        <v>242</v>
      </c>
      <c r="K183" s="44" t="s">
        <v>128</v>
      </c>
      <c r="L183" s="44" t="s">
        <v>243</v>
      </c>
      <c r="M183" s="44" t="s">
        <v>253</v>
      </c>
      <c r="N183" s="44" t="s">
        <v>253</v>
      </c>
      <c r="O183" s="48" t="s">
        <v>254</v>
      </c>
      <c r="P183" s="44" t="s">
        <v>255</v>
      </c>
      <c r="Q183" s="48" t="s">
        <v>264</v>
      </c>
      <c r="R183" s="48" t="s">
        <v>241</v>
      </c>
      <c r="S183" s="48" t="s">
        <v>240</v>
      </c>
      <c r="T183" s="48" t="s">
        <v>241</v>
      </c>
      <c r="U183" s="48" t="s">
        <v>240</v>
      </c>
      <c r="V183" s="48" t="s">
        <v>240</v>
      </c>
      <c r="W183" s="48" t="s">
        <v>241</v>
      </c>
      <c r="X183" s="49" t="s">
        <v>265</v>
      </c>
      <c r="Y183" s="50" t="s">
        <v>248</v>
      </c>
      <c r="Z183" s="49" t="s">
        <v>176</v>
      </c>
      <c r="AA183" s="49" t="s">
        <v>133</v>
      </c>
    </row>
    <row r="184">
      <c r="A184" s="44" t="s">
        <v>194</v>
      </c>
      <c r="B184" s="48" t="s">
        <v>37</v>
      </c>
      <c r="C184" s="49" t="s">
        <v>257</v>
      </c>
      <c r="D184" s="48" t="s">
        <v>260</v>
      </c>
      <c r="E184" s="44" t="s">
        <v>251</v>
      </c>
      <c r="F184" s="48" t="s">
        <v>127</v>
      </c>
      <c r="G184" s="48" t="s">
        <v>240</v>
      </c>
      <c r="H184" s="48" t="s">
        <v>240</v>
      </c>
      <c r="I184" s="48" t="s">
        <v>240</v>
      </c>
      <c r="J184" s="44" t="s">
        <v>263</v>
      </c>
      <c r="K184" s="44" t="s">
        <v>128</v>
      </c>
      <c r="L184" s="44" t="s">
        <v>128</v>
      </c>
      <c r="M184" s="44" t="s">
        <v>253</v>
      </c>
      <c r="N184" s="44" t="s">
        <v>37</v>
      </c>
      <c r="O184" s="48" t="s">
        <v>254</v>
      </c>
      <c r="P184" s="44" t="s">
        <v>246</v>
      </c>
      <c r="Q184" s="48" t="s">
        <v>247</v>
      </c>
      <c r="R184" s="48" t="s">
        <v>240</v>
      </c>
      <c r="S184" s="48" t="s">
        <v>241</v>
      </c>
      <c r="T184" s="48" t="s">
        <v>240</v>
      </c>
      <c r="U184" s="48" t="s">
        <v>240</v>
      </c>
      <c r="V184" s="48" t="s">
        <v>241</v>
      </c>
      <c r="W184" s="48" t="s">
        <v>240</v>
      </c>
      <c r="X184" s="49" t="s">
        <v>164</v>
      </c>
      <c r="Y184" s="50" t="s">
        <v>248</v>
      </c>
      <c r="Z184" s="49" t="s">
        <v>176</v>
      </c>
      <c r="AA184" s="49" t="s">
        <v>176</v>
      </c>
    </row>
    <row r="185">
      <c r="A185" s="44" t="s">
        <v>194</v>
      </c>
      <c r="B185" s="48" t="s">
        <v>37</v>
      </c>
      <c r="C185" s="49" t="s">
        <v>238</v>
      </c>
      <c r="D185" s="48" t="s">
        <v>260</v>
      </c>
      <c r="E185" s="44" t="s">
        <v>251</v>
      </c>
      <c r="F185" s="48" t="s">
        <v>127</v>
      </c>
      <c r="G185" s="48" t="s">
        <v>240</v>
      </c>
      <c r="H185" s="48" t="s">
        <v>240</v>
      </c>
      <c r="I185" s="48" t="s">
        <v>240</v>
      </c>
      <c r="J185" s="44" t="s">
        <v>263</v>
      </c>
      <c r="K185" s="44" t="s">
        <v>143</v>
      </c>
      <c r="L185" s="44" t="s">
        <v>128</v>
      </c>
      <c r="M185" s="44" t="s">
        <v>253</v>
      </c>
      <c r="N185" s="44" t="s">
        <v>253</v>
      </c>
      <c r="O185" s="48" t="s">
        <v>254</v>
      </c>
      <c r="P185" s="44" t="s">
        <v>261</v>
      </c>
      <c r="Q185" s="44" t="s">
        <v>151</v>
      </c>
      <c r="R185" s="48" t="s">
        <v>240</v>
      </c>
      <c r="S185" s="48" t="s">
        <v>240</v>
      </c>
      <c r="T185" s="48" t="s">
        <v>240</v>
      </c>
      <c r="U185" s="48" t="s">
        <v>240</v>
      </c>
      <c r="V185" s="48" t="s">
        <v>240</v>
      </c>
      <c r="W185" s="48" t="s">
        <v>240</v>
      </c>
      <c r="X185" s="49" t="s">
        <v>265</v>
      </c>
      <c r="Y185" s="50" t="s">
        <v>259</v>
      </c>
      <c r="Z185" s="49" t="s">
        <v>176</v>
      </c>
      <c r="AA185" s="49" t="s">
        <v>249</v>
      </c>
    </row>
    <row r="186">
      <c r="A186" s="44" t="s">
        <v>194</v>
      </c>
      <c r="B186" s="48" t="s">
        <v>37</v>
      </c>
      <c r="C186" s="49" t="s">
        <v>238</v>
      </c>
      <c r="D186" s="48" t="s">
        <v>266</v>
      </c>
      <c r="E186" s="44" t="s">
        <v>239</v>
      </c>
      <c r="F186" s="48" t="s">
        <v>127</v>
      </c>
      <c r="G186" s="48" t="s">
        <v>240</v>
      </c>
      <c r="H186" s="48" t="s">
        <v>240</v>
      </c>
      <c r="I186" s="48" t="s">
        <v>240</v>
      </c>
      <c r="J186" s="44" t="s">
        <v>263</v>
      </c>
      <c r="K186" s="44" t="s">
        <v>180</v>
      </c>
      <c r="L186" s="44" t="s">
        <v>243</v>
      </c>
      <c r="M186" s="44" t="s">
        <v>253</v>
      </c>
      <c r="N186" s="44" t="s">
        <v>182</v>
      </c>
      <c r="O186" s="48" t="s">
        <v>254</v>
      </c>
      <c r="P186" s="44" t="s">
        <v>246</v>
      </c>
      <c r="Q186" s="48" t="s">
        <v>247</v>
      </c>
      <c r="R186" s="48" t="s">
        <v>240</v>
      </c>
      <c r="S186" s="48" t="s">
        <v>240</v>
      </c>
      <c r="T186" s="48" t="s">
        <v>240</v>
      </c>
      <c r="U186" s="48" t="s">
        <v>240</v>
      </c>
      <c r="V186" s="48" t="s">
        <v>240</v>
      </c>
      <c r="W186" s="48" t="s">
        <v>240</v>
      </c>
      <c r="X186" s="49" t="s">
        <v>164</v>
      </c>
      <c r="Y186" s="50" t="s">
        <v>256</v>
      </c>
      <c r="Z186" s="49" t="s">
        <v>133</v>
      </c>
      <c r="AA186" s="49" t="s">
        <v>133</v>
      </c>
    </row>
    <row r="187">
      <c r="A187" s="44" t="s">
        <v>194</v>
      </c>
      <c r="B187" s="48" t="s">
        <v>37</v>
      </c>
      <c r="C187" s="49" t="s">
        <v>257</v>
      </c>
      <c r="D187" s="48" t="s">
        <v>260</v>
      </c>
      <c r="E187" s="44" t="s">
        <v>239</v>
      </c>
      <c r="F187" s="48" t="s">
        <v>127</v>
      </c>
      <c r="G187" s="48" t="s">
        <v>240</v>
      </c>
      <c r="H187" s="48" t="s">
        <v>240</v>
      </c>
      <c r="I187" s="48" t="s">
        <v>240</v>
      </c>
      <c r="J187" s="44" t="s">
        <v>263</v>
      </c>
      <c r="K187" s="44" t="s">
        <v>253</v>
      </c>
      <c r="L187" s="44" t="s">
        <v>253</v>
      </c>
      <c r="M187" s="44" t="s">
        <v>253</v>
      </c>
      <c r="N187" s="44" t="s">
        <v>253</v>
      </c>
      <c r="O187" s="48" t="s">
        <v>254</v>
      </c>
      <c r="P187" s="44" t="s">
        <v>261</v>
      </c>
      <c r="Q187" s="44" t="s">
        <v>151</v>
      </c>
      <c r="R187" s="48" t="s">
        <v>240</v>
      </c>
      <c r="S187" s="48" t="s">
        <v>240</v>
      </c>
      <c r="T187" s="48" t="s">
        <v>241</v>
      </c>
      <c r="U187" s="48" t="s">
        <v>240</v>
      </c>
      <c r="V187" s="48" t="s">
        <v>241</v>
      </c>
      <c r="W187" s="48" t="s">
        <v>241</v>
      </c>
      <c r="X187" s="49" t="s">
        <v>265</v>
      </c>
      <c r="Y187" s="50" t="s">
        <v>259</v>
      </c>
      <c r="Z187" s="49" t="s">
        <v>249</v>
      </c>
      <c r="AA187" s="49" t="s">
        <v>133</v>
      </c>
    </row>
    <row r="188">
      <c r="A188" s="44" t="s">
        <v>194</v>
      </c>
      <c r="B188" s="48" t="s">
        <v>37</v>
      </c>
      <c r="C188" s="49" t="s">
        <v>238</v>
      </c>
      <c r="D188" s="48" t="s">
        <v>260</v>
      </c>
      <c r="E188" s="44" t="s">
        <v>239</v>
      </c>
      <c r="F188" s="48" t="s">
        <v>127</v>
      </c>
      <c r="G188" s="48" t="s">
        <v>240</v>
      </c>
      <c r="H188" s="48" t="s">
        <v>240</v>
      </c>
      <c r="I188" s="48" t="s">
        <v>240</v>
      </c>
      <c r="J188" s="44" t="s">
        <v>263</v>
      </c>
      <c r="K188" s="44" t="s">
        <v>143</v>
      </c>
      <c r="L188" s="44" t="s">
        <v>128</v>
      </c>
      <c r="M188" s="44" t="s">
        <v>253</v>
      </c>
      <c r="N188" s="44" t="s">
        <v>253</v>
      </c>
      <c r="O188" s="48" t="s">
        <v>245</v>
      </c>
      <c r="P188" s="44" t="s">
        <v>261</v>
      </c>
      <c r="Q188" s="48" t="s">
        <v>262</v>
      </c>
      <c r="R188" s="48" t="s">
        <v>240</v>
      </c>
      <c r="S188" s="48" t="s">
        <v>240</v>
      </c>
      <c r="T188" s="48" t="s">
        <v>240</v>
      </c>
      <c r="U188" s="48" t="s">
        <v>240</v>
      </c>
      <c r="V188" s="48" t="s">
        <v>240</v>
      </c>
      <c r="W188" s="48" t="s">
        <v>240</v>
      </c>
      <c r="X188" s="49" t="s">
        <v>176</v>
      </c>
      <c r="Y188" s="50" t="s">
        <v>256</v>
      </c>
      <c r="Z188" s="49" t="s">
        <v>133</v>
      </c>
      <c r="AA188" s="49" t="s">
        <v>249</v>
      </c>
    </row>
    <row r="189">
      <c r="A189" s="44" t="s">
        <v>125</v>
      </c>
      <c r="B189" s="48" t="s">
        <v>37</v>
      </c>
      <c r="C189" s="49" t="s">
        <v>238</v>
      </c>
      <c r="D189" s="49" t="s">
        <v>126</v>
      </c>
      <c r="E189" s="44" t="s">
        <v>239</v>
      </c>
      <c r="F189" s="48" t="s">
        <v>127</v>
      </c>
      <c r="G189" s="48" t="s">
        <v>240</v>
      </c>
      <c r="H189" s="48" t="s">
        <v>240</v>
      </c>
      <c r="I189" s="48" t="s">
        <v>240</v>
      </c>
      <c r="J189" s="44" t="s">
        <v>258</v>
      </c>
      <c r="K189" s="44" t="s">
        <v>128</v>
      </c>
      <c r="L189" s="44" t="s">
        <v>243</v>
      </c>
      <c r="M189" s="44" t="s">
        <v>268</v>
      </c>
      <c r="N189" s="44" t="s">
        <v>253</v>
      </c>
      <c r="O189" s="48" t="s">
        <v>254</v>
      </c>
      <c r="P189" s="44" t="s">
        <v>255</v>
      </c>
      <c r="Q189" s="48" t="s">
        <v>247</v>
      </c>
      <c r="R189" s="48" t="s">
        <v>240</v>
      </c>
      <c r="S189" s="48" t="s">
        <v>240</v>
      </c>
      <c r="T189" s="48" t="s">
        <v>241</v>
      </c>
      <c r="U189" s="48" t="s">
        <v>241</v>
      </c>
      <c r="V189" s="48" t="s">
        <v>240</v>
      </c>
      <c r="W189" s="48" t="s">
        <v>241</v>
      </c>
      <c r="X189" s="49" t="s">
        <v>133</v>
      </c>
      <c r="Y189" s="16" t="s">
        <v>259</v>
      </c>
      <c r="Z189" s="49" t="s">
        <v>133</v>
      </c>
      <c r="AA189" s="49" t="s">
        <v>133</v>
      </c>
    </row>
    <row r="190">
      <c r="A190" s="44" t="s">
        <v>125</v>
      </c>
      <c r="B190" s="48" t="s">
        <v>37</v>
      </c>
      <c r="C190" s="49" t="s">
        <v>238</v>
      </c>
      <c r="D190" s="49" t="s">
        <v>158</v>
      </c>
      <c r="E190" s="44" t="s">
        <v>251</v>
      </c>
      <c r="F190" s="48" t="s">
        <v>159</v>
      </c>
      <c r="G190" s="48" t="s">
        <v>240</v>
      </c>
      <c r="H190" s="48" t="s">
        <v>240</v>
      </c>
      <c r="I190" s="48" t="s">
        <v>240</v>
      </c>
      <c r="J190" s="44" t="s">
        <v>263</v>
      </c>
      <c r="K190" s="44" t="s">
        <v>128</v>
      </c>
      <c r="L190" s="44" t="s">
        <v>253</v>
      </c>
      <c r="M190" s="44" t="s">
        <v>252</v>
      </c>
      <c r="N190" s="44" t="s">
        <v>37</v>
      </c>
      <c r="O190" s="48" t="s">
        <v>254</v>
      </c>
      <c r="P190" s="44" t="s">
        <v>261</v>
      </c>
      <c r="Q190" s="48" t="s">
        <v>247</v>
      </c>
      <c r="R190" s="48" t="s">
        <v>240</v>
      </c>
      <c r="S190" s="48" t="s">
        <v>240</v>
      </c>
      <c r="T190" s="48" t="s">
        <v>240</v>
      </c>
      <c r="U190" s="48" t="s">
        <v>240</v>
      </c>
      <c r="V190" s="48" t="s">
        <v>240</v>
      </c>
      <c r="W190" s="48" t="s">
        <v>240</v>
      </c>
      <c r="X190" s="49" t="s">
        <v>164</v>
      </c>
      <c r="Y190" s="50" t="s">
        <v>256</v>
      </c>
      <c r="Z190" s="49" t="s">
        <v>133</v>
      </c>
      <c r="AA190" s="49" t="s">
        <v>133</v>
      </c>
    </row>
    <row r="191">
      <c r="A191" s="44" t="s">
        <v>125</v>
      </c>
      <c r="B191" s="48" t="s">
        <v>37</v>
      </c>
      <c r="C191" s="49" t="s">
        <v>238</v>
      </c>
      <c r="D191" s="49" t="s">
        <v>158</v>
      </c>
      <c r="E191" s="44" t="s">
        <v>270</v>
      </c>
      <c r="F191" s="48" t="s">
        <v>159</v>
      </c>
      <c r="G191" s="48" t="s">
        <v>240</v>
      </c>
      <c r="H191" s="48" t="s">
        <v>240</v>
      </c>
      <c r="I191" s="48" t="s">
        <v>240</v>
      </c>
      <c r="J191" s="44" t="s">
        <v>263</v>
      </c>
      <c r="K191" s="44" t="s">
        <v>128</v>
      </c>
      <c r="L191" s="44" t="s">
        <v>243</v>
      </c>
      <c r="M191" s="44" t="s">
        <v>244</v>
      </c>
      <c r="N191" s="44" t="s">
        <v>253</v>
      </c>
      <c r="O191" s="48" t="s">
        <v>254</v>
      </c>
      <c r="P191" s="44" t="s">
        <v>246</v>
      </c>
      <c r="Q191" s="48" t="s">
        <v>247</v>
      </c>
      <c r="R191" s="48" t="s">
        <v>240</v>
      </c>
      <c r="S191" s="48" t="s">
        <v>240</v>
      </c>
      <c r="T191" s="48" t="s">
        <v>240</v>
      </c>
      <c r="U191" s="48" t="s">
        <v>240</v>
      </c>
      <c r="V191" s="48" t="s">
        <v>240</v>
      </c>
      <c r="W191" s="48" t="s">
        <v>241</v>
      </c>
      <c r="X191" s="49" t="s">
        <v>164</v>
      </c>
      <c r="Y191" s="50" t="s">
        <v>256</v>
      </c>
      <c r="Z191" s="49" t="s">
        <v>133</v>
      </c>
      <c r="AA191" s="49" t="s">
        <v>249</v>
      </c>
    </row>
    <row r="192">
      <c r="A192" s="44" t="s">
        <v>125</v>
      </c>
      <c r="B192" s="48" t="s">
        <v>37</v>
      </c>
      <c r="C192" s="49" t="s">
        <v>238</v>
      </c>
      <c r="D192" s="49" t="s">
        <v>158</v>
      </c>
      <c r="E192" s="44" t="s">
        <v>270</v>
      </c>
      <c r="F192" s="48" t="s">
        <v>159</v>
      </c>
      <c r="G192" s="48" t="s">
        <v>240</v>
      </c>
      <c r="H192" s="48" t="s">
        <v>240</v>
      </c>
      <c r="I192" s="48" t="s">
        <v>240</v>
      </c>
      <c r="J192" s="44" t="s">
        <v>263</v>
      </c>
      <c r="K192" s="44" t="s">
        <v>128</v>
      </c>
      <c r="L192" s="44" t="s">
        <v>128</v>
      </c>
      <c r="M192" s="44" t="s">
        <v>244</v>
      </c>
      <c r="N192" s="44" t="s">
        <v>131</v>
      </c>
      <c r="O192" s="48" t="s">
        <v>254</v>
      </c>
      <c r="P192" s="44" t="s">
        <v>255</v>
      </c>
      <c r="Q192" s="44" t="s">
        <v>185</v>
      </c>
      <c r="R192" s="48" t="s">
        <v>240</v>
      </c>
      <c r="S192" s="48" t="s">
        <v>240</v>
      </c>
      <c r="T192" s="48" t="s">
        <v>240</v>
      </c>
      <c r="U192" s="48" t="s">
        <v>240</v>
      </c>
      <c r="V192" s="48" t="s">
        <v>240</v>
      </c>
      <c r="W192" s="48" t="s">
        <v>240</v>
      </c>
      <c r="X192" s="49" t="s">
        <v>133</v>
      </c>
      <c r="Y192" s="50" t="s">
        <v>256</v>
      </c>
      <c r="Z192" s="49" t="s">
        <v>133</v>
      </c>
      <c r="AA192" s="49" t="s">
        <v>133</v>
      </c>
    </row>
    <row r="193">
      <c r="A193" s="44" t="s">
        <v>125</v>
      </c>
      <c r="B193" s="48" t="s">
        <v>37</v>
      </c>
      <c r="C193" s="49" t="s">
        <v>238</v>
      </c>
      <c r="D193" s="49" t="s">
        <v>158</v>
      </c>
      <c r="E193" s="44" t="s">
        <v>270</v>
      </c>
      <c r="F193" s="48" t="s">
        <v>159</v>
      </c>
      <c r="G193" s="48" t="s">
        <v>240</v>
      </c>
      <c r="H193" s="48" t="s">
        <v>240</v>
      </c>
      <c r="I193" s="48" t="s">
        <v>240</v>
      </c>
      <c r="J193" s="44" t="s">
        <v>263</v>
      </c>
      <c r="K193" s="44" t="s">
        <v>128</v>
      </c>
      <c r="L193" s="44" t="s">
        <v>128</v>
      </c>
      <c r="M193" s="44" t="s">
        <v>244</v>
      </c>
      <c r="N193" s="44" t="s">
        <v>253</v>
      </c>
      <c r="O193" s="48" t="s">
        <v>254</v>
      </c>
      <c r="P193" s="44" t="s">
        <v>246</v>
      </c>
      <c r="Q193" s="48" t="s">
        <v>247</v>
      </c>
      <c r="R193" s="48" t="s">
        <v>240</v>
      </c>
      <c r="S193" s="48" t="s">
        <v>240</v>
      </c>
      <c r="T193" s="48" t="s">
        <v>240</v>
      </c>
      <c r="U193" s="48" t="s">
        <v>241</v>
      </c>
      <c r="V193" s="48" t="s">
        <v>240</v>
      </c>
      <c r="W193" s="48" t="s">
        <v>240</v>
      </c>
      <c r="X193" s="49" t="s">
        <v>133</v>
      </c>
      <c r="Y193" s="50" t="s">
        <v>259</v>
      </c>
      <c r="Z193" s="49" t="s">
        <v>249</v>
      </c>
      <c r="AA193" s="49" t="s">
        <v>133</v>
      </c>
    </row>
    <row r="194">
      <c r="A194" s="44" t="s">
        <v>125</v>
      </c>
      <c r="B194" s="48" t="s">
        <v>37</v>
      </c>
      <c r="C194" s="49" t="s">
        <v>257</v>
      </c>
      <c r="D194" s="49" t="s">
        <v>158</v>
      </c>
      <c r="E194" s="44" t="s">
        <v>270</v>
      </c>
      <c r="F194" s="48" t="s">
        <v>159</v>
      </c>
      <c r="G194" s="48" t="s">
        <v>240</v>
      </c>
      <c r="H194" s="48" t="s">
        <v>240</v>
      </c>
      <c r="I194" s="48" t="s">
        <v>240</v>
      </c>
      <c r="J194" s="44" t="s">
        <v>263</v>
      </c>
      <c r="K194" s="44" t="s">
        <v>180</v>
      </c>
      <c r="L194" s="44" t="s">
        <v>243</v>
      </c>
      <c r="M194" s="44" t="s">
        <v>244</v>
      </c>
      <c r="N194" s="44" t="s">
        <v>253</v>
      </c>
      <c r="O194" s="48" t="s">
        <v>254</v>
      </c>
      <c r="P194" s="44" t="s">
        <v>255</v>
      </c>
      <c r="Q194" s="48" t="s">
        <v>247</v>
      </c>
      <c r="R194" s="48" t="s">
        <v>241</v>
      </c>
      <c r="S194" s="48" t="s">
        <v>241</v>
      </c>
      <c r="T194" s="48" t="s">
        <v>241</v>
      </c>
      <c r="U194" s="48" t="s">
        <v>241</v>
      </c>
      <c r="V194" s="48" t="s">
        <v>240</v>
      </c>
      <c r="W194" s="48" t="s">
        <v>240</v>
      </c>
      <c r="X194" s="49" t="s">
        <v>133</v>
      </c>
      <c r="Y194" s="50" t="s">
        <v>248</v>
      </c>
      <c r="Z194" s="48" t="s">
        <v>176</v>
      </c>
      <c r="AA194" s="49" t="s">
        <v>176</v>
      </c>
    </row>
    <row r="195">
      <c r="A195" s="44" t="s">
        <v>125</v>
      </c>
      <c r="B195" s="48" t="s">
        <v>37</v>
      </c>
      <c r="C195" s="49" t="s">
        <v>257</v>
      </c>
      <c r="D195" s="49" t="s">
        <v>158</v>
      </c>
      <c r="E195" s="44" t="s">
        <v>272</v>
      </c>
      <c r="F195" s="48" t="s">
        <v>159</v>
      </c>
      <c r="G195" s="48" t="s">
        <v>240</v>
      </c>
      <c r="H195" s="48" t="s">
        <v>240</v>
      </c>
      <c r="I195" s="48" t="s">
        <v>240</v>
      </c>
      <c r="J195" s="44" t="s">
        <v>263</v>
      </c>
      <c r="K195" s="44" t="s">
        <v>128</v>
      </c>
      <c r="L195" s="44" t="s">
        <v>253</v>
      </c>
      <c r="M195" s="44" t="s">
        <v>252</v>
      </c>
      <c r="N195" s="44" t="s">
        <v>182</v>
      </c>
      <c r="O195" s="48" t="s">
        <v>254</v>
      </c>
      <c r="P195" s="44" t="s">
        <v>246</v>
      </c>
      <c r="Q195" s="44" t="s">
        <v>151</v>
      </c>
      <c r="R195" s="48" t="s">
        <v>240</v>
      </c>
      <c r="S195" s="48" t="s">
        <v>241</v>
      </c>
      <c r="T195" s="48" t="s">
        <v>240</v>
      </c>
      <c r="U195" s="48" t="s">
        <v>241</v>
      </c>
      <c r="V195" s="48" t="s">
        <v>240</v>
      </c>
      <c r="W195" s="48" t="s">
        <v>241</v>
      </c>
      <c r="X195" s="49" t="s">
        <v>133</v>
      </c>
      <c r="Y195" s="50" t="s">
        <v>248</v>
      </c>
      <c r="Z195" s="49" t="s">
        <v>249</v>
      </c>
      <c r="AA195" s="48" t="s">
        <v>176</v>
      </c>
    </row>
    <row r="196">
      <c r="A196" s="44" t="s">
        <v>125</v>
      </c>
      <c r="B196" s="48" t="s">
        <v>37</v>
      </c>
      <c r="C196" s="49" t="s">
        <v>238</v>
      </c>
      <c r="D196" s="49" t="s">
        <v>158</v>
      </c>
      <c r="E196" s="44" t="s">
        <v>239</v>
      </c>
      <c r="F196" s="48" t="s">
        <v>159</v>
      </c>
      <c r="G196" s="48" t="s">
        <v>240</v>
      </c>
      <c r="H196" s="48" t="s">
        <v>240</v>
      </c>
      <c r="I196" s="48" t="s">
        <v>240</v>
      </c>
      <c r="J196" s="44" t="s">
        <v>263</v>
      </c>
      <c r="K196" s="44" t="s">
        <v>128</v>
      </c>
      <c r="L196" s="44" t="s">
        <v>128</v>
      </c>
      <c r="M196" s="44" t="s">
        <v>252</v>
      </c>
      <c r="N196" s="44" t="s">
        <v>131</v>
      </c>
      <c r="O196" s="48" t="s">
        <v>254</v>
      </c>
      <c r="P196" s="44" t="s">
        <v>261</v>
      </c>
      <c r="Q196" s="48" t="s">
        <v>262</v>
      </c>
      <c r="R196" s="48" t="s">
        <v>240</v>
      </c>
      <c r="S196" s="48" t="s">
        <v>240</v>
      </c>
      <c r="T196" s="48" t="s">
        <v>241</v>
      </c>
      <c r="U196" s="48" t="s">
        <v>241</v>
      </c>
      <c r="V196" s="48" t="s">
        <v>240</v>
      </c>
      <c r="W196" s="48" t="s">
        <v>241</v>
      </c>
      <c r="X196" s="49" t="s">
        <v>133</v>
      </c>
      <c r="Y196" s="16" t="s">
        <v>248</v>
      </c>
      <c r="Z196" s="49" t="s">
        <v>176</v>
      </c>
      <c r="AA196" s="49" t="s">
        <v>176</v>
      </c>
    </row>
    <row r="197">
      <c r="A197" s="44" t="s">
        <v>125</v>
      </c>
      <c r="B197" s="48" t="s">
        <v>37</v>
      </c>
      <c r="C197" s="49" t="s">
        <v>257</v>
      </c>
      <c r="D197" s="49" t="s">
        <v>158</v>
      </c>
      <c r="E197" s="44" t="s">
        <v>270</v>
      </c>
      <c r="F197" s="48" t="s">
        <v>159</v>
      </c>
      <c r="G197" s="48" t="s">
        <v>240</v>
      </c>
      <c r="H197" s="48" t="s">
        <v>240</v>
      </c>
      <c r="I197" s="48" t="s">
        <v>240</v>
      </c>
      <c r="J197" s="44" t="s">
        <v>263</v>
      </c>
      <c r="K197" s="44" t="s">
        <v>143</v>
      </c>
      <c r="L197" s="44" t="s">
        <v>243</v>
      </c>
      <c r="M197" s="44" t="s">
        <v>244</v>
      </c>
      <c r="N197" s="44" t="s">
        <v>253</v>
      </c>
      <c r="O197" s="48" t="s">
        <v>254</v>
      </c>
      <c r="P197" s="44" t="s">
        <v>261</v>
      </c>
      <c r="Q197" s="48" t="s">
        <v>247</v>
      </c>
      <c r="R197" s="48" t="s">
        <v>240</v>
      </c>
      <c r="S197" s="48" t="s">
        <v>241</v>
      </c>
      <c r="T197" s="48" t="s">
        <v>240</v>
      </c>
      <c r="U197" s="48" t="s">
        <v>240</v>
      </c>
      <c r="V197" s="48" t="s">
        <v>241</v>
      </c>
      <c r="W197" s="48" t="s">
        <v>240</v>
      </c>
      <c r="X197" s="49" t="s">
        <v>164</v>
      </c>
      <c r="Y197" s="50" t="s">
        <v>248</v>
      </c>
      <c r="Z197" s="49" t="s">
        <v>176</v>
      </c>
      <c r="AA197" s="49" t="s">
        <v>176</v>
      </c>
    </row>
    <row r="198">
      <c r="A198" s="44" t="s">
        <v>125</v>
      </c>
      <c r="B198" s="48" t="s">
        <v>37</v>
      </c>
      <c r="C198" s="49" t="s">
        <v>257</v>
      </c>
      <c r="D198" s="48" t="s">
        <v>266</v>
      </c>
      <c r="E198" s="44" t="s">
        <v>239</v>
      </c>
      <c r="F198" s="48" t="s">
        <v>127</v>
      </c>
      <c r="G198" s="48" t="s">
        <v>240</v>
      </c>
      <c r="H198" s="48" t="s">
        <v>240</v>
      </c>
      <c r="I198" s="48" t="s">
        <v>240</v>
      </c>
      <c r="J198" s="44" t="s">
        <v>142</v>
      </c>
      <c r="K198" s="44" t="s">
        <v>128</v>
      </c>
      <c r="L198" s="44" t="s">
        <v>253</v>
      </c>
      <c r="M198" s="44" t="s">
        <v>268</v>
      </c>
      <c r="N198" s="44" t="s">
        <v>37</v>
      </c>
      <c r="O198" s="48" t="s">
        <v>254</v>
      </c>
      <c r="P198" s="44" t="s">
        <v>255</v>
      </c>
      <c r="Q198" s="48" t="s">
        <v>264</v>
      </c>
      <c r="R198" s="48" t="s">
        <v>240</v>
      </c>
      <c r="S198" s="48" t="s">
        <v>240</v>
      </c>
      <c r="T198" s="48" t="s">
        <v>240</v>
      </c>
      <c r="U198" s="48" t="s">
        <v>240</v>
      </c>
      <c r="V198" s="48" t="s">
        <v>240</v>
      </c>
      <c r="W198" s="48" t="s">
        <v>240</v>
      </c>
      <c r="X198" s="49" t="s">
        <v>265</v>
      </c>
      <c r="Y198" s="50" t="s">
        <v>256</v>
      </c>
      <c r="Z198" s="48" t="s">
        <v>133</v>
      </c>
      <c r="AA198" s="49" t="s">
        <v>249</v>
      </c>
    </row>
    <row r="199">
      <c r="A199" s="44" t="s">
        <v>125</v>
      </c>
      <c r="B199" s="48" t="s">
        <v>37</v>
      </c>
      <c r="C199" s="49" t="s">
        <v>257</v>
      </c>
      <c r="D199" s="49" t="s">
        <v>126</v>
      </c>
      <c r="E199" s="44" t="s">
        <v>239</v>
      </c>
      <c r="F199" s="48" t="s">
        <v>127</v>
      </c>
      <c r="G199" s="48" t="s">
        <v>240</v>
      </c>
      <c r="H199" s="48" t="s">
        <v>240</v>
      </c>
      <c r="I199" s="48" t="s">
        <v>240</v>
      </c>
      <c r="J199" s="44" t="s">
        <v>142</v>
      </c>
      <c r="K199" s="44" t="s">
        <v>128</v>
      </c>
      <c r="L199" s="44" t="s">
        <v>243</v>
      </c>
      <c r="M199" s="44" t="s">
        <v>268</v>
      </c>
      <c r="N199" s="44" t="s">
        <v>253</v>
      </c>
      <c r="O199" s="48" t="s">
        <v>254</v>
      </c>
      <c r="P199" s="44" t="s">
        <v>246</v>
      </c>
      <c r="Q199" s="48" t="s">
        <v>247</v>
      </c>
      <c r="R199" s="48" t="s">
        <v>240</v>
      </c>
      <c r="S199" s="48" t="s">
        <v>240</v>
      </c>
      <c r="T199" s="48" t="s">
        <v>240</v>
      </c>
      <c r="U199" s="48" t="s">
        <v>240</v>
      </c>
      <c r="V199" s="48" t="s">
        <v>240</v>
      </c>
      <c r="W199" s="48" t="s">
        <v>240</v>
      </c>
      <c r="X199" s="49" t="s">
        <v>164</v>
      </c>
      <c r="Y199" s="50" t="s">
        <v>256</v>
      </c>
      <c r="Z199" s="48" t="s">
        <v>133</v>
      </c>
      <c r="AA199" s="49" t="s">
        <v>249</v>
      </c>
    </row>
    <row r="200">
      <c r="A200" s="44" t="s">
        <v>125</v>
      </c>
      <c r="B200" s="48" t="s">
        <v>37</v>
      </c>
      <c r="C200" s="49" t="s">
        <v>257</v>
      </c>
      <c r="D200" s="48" t="s">
        <v>260</v>
      </c>
      <c r="E200" s="44" t="s">
        <v>239</v>
      </c>
      <c r="F200" s="48" t="s">
        <v>127</v>
      </c>
      <c r="G200" s="48" t="s">
        <v>240</v>
      </c>
      <c r="H200" s="48" t="s">
        <v>240</v>
      </c>
      <c r="I200" s="48" t="s">
        <v>240</v>
      </c>
      <c r="J200" s="44" t="s">
        <v>142</v>
      </c>
      <c r="K200" s="44" t="s">
        <v>128</v>
      </c>
      <c r="L200" s="44" t="s">
        <v>128</v>
      </c>
      <c r="M200" s="44" t="s">
        <v>253</v>
      </c>
      <c r="N200" s="44" t="s">
        <v>131</v>
      </c>
      <c r="O200" s="48" t="s">
        <v>254</v>
      </c>
      <c r="P200" s="44" t="s">
        <v>261</v>
      </c>
      <c r="Q200" s="44" t="s">
        <v>151</v>
      </c>
      <c r="R200" s="48" t="s">
        <v>241</v>
      </c>
      <c r="S200" s="48" t="s">
        <v>241</v>
      </c>
      <c r="T200" s="48" t="s">
        <v>240</v>
      </c>
      <c r="U200" s="48" t="s">
        <v>241</v>
      </c>
      <c r="V200" s="48" t="s">
        <v>241</v>
      </c>
      <c r="W200" s="48" t="s">
        <v>241</v>
      </c>
      <c r="X200" s="49" t="s">
        <v>265</v>
      </c>
      <c r="Y200" s="50" t="s">
        <v>248</v>
      </c>
      <c r="Z200" s="49" t="s">
        <v>176</v>
      </c>
      <c r="AA200" s="49" t="s">
        <v>176</v>
      </c>
    </row>
    <row r="201">
      <c r="A201" s="44" t="s">
        <v>125</v>
      </c>
      <c r="B201" s="48" t="s">
        <v>37</v>
      </c>
      <c r="C201" s="49" t="s">
        <v>257</v>
      </c>
      <c r="D201" s="48" t="s">
        <v>266</v>
      </c>
      <c r="E201" s="44" t="s">
        <v>251</v>
      </c>
      <c r="F201" s="48" t="s">
        <v>127</v>
      </c>
      <c r="G201" s="48" t="s">
        <v>240</v>
      </c>
      <c r="H201" s="48" t="s">
        <v>240</v>
      </c>
      <c r="I201" s="48" t="s">
        <v>240</v>
      </c>
      <c r="J201" s="44" t="s">
        <v>142</v>
      </c>
      <c r="K201" s="44" t="s">
        <v>143</v>
      </c>
      <c r="L201" s="44" t="s">
        <v>128</v>
      </c>
      <c r="M201" s="44" t="s">
        <v>253</v>
      </c>
      <c r="N201" s="44" t="s">
        <v>253</v>
      </c>
      <c r="O201" s="48" t="s">
        <v>254</v>
      </c>
      <c r="P201" s="44" t="s">
        <v>261</v>
      </c>
      <c r="Q201" s="48" t="s">
        <v>262</v>
      </c>
      <c r="R201" s="48" t="s">
        <v>240</v>
      </c>
      <c r="S201" s="48" t="s">
        <v>240</v>
      </c>
      <c r="T201" s="48" t="s">
        <v>241</v>
      </c>
      <c r="U201" s="48" t="s">
        <v>240</v>
      </c>
      <c r="V201" s="48" t="s">
        <v>240</v>
      </c>
      <c r="W201" s="48" t="s">
        <v>240</v>
      </c>
      <c r="X201" s="49" t="s">
        <v>176</v>
      </c>
      <c r="Y201" s="16" t="s">
        <v>248</v>
      </c>
      <c r="Z201" s="49" t="s">
        <v>249</v>
      </c>
      <c r="AA201" s="49" t="s">
        <v>249</v>
      </c>
    </row>
    <row r="202">
      <c r="A202" s="44" t="s">
        <v>125</v>
      </c>
      <c r="B202" s="48" t="s">
        <v>37</v>
      </c>
      <c r="C202" s="49" t="s">
        <v>238</v>
      </c>
      <c r="D202" s="49" t="s">
        <v>126</v>
      </c>
      <c r="E202" s="44" t="s">
        <v>239</v>
      </c>
      <c r="F202" s="48" t="s">
        <v>127</v>
      </c>
      <c r="G202" s="48" t="s">
        <v>240</v>
      </c>
      <c r="H202" s="48" t="s">
        <v>240</v>
      </c>
      <c r="I202" s="48" t="s">
        <v>240</v>
      </c>
      <c r="J202" s="44" t="s">
        <v>142</v>
      </c>
      <c r="K202" s="44" t="s">
        <v>180</v>
      </c>
      <c r="L202" s="44" t="s">
        <v>243</v>
      </c>
      <c r="M202" s="44" t="s">
        <v>268</v>
      </c>
      <c r="N202" s="44" t="s">
        <v>253</v>
      </c>
      <c r="O202" s="48" t="s">
        <v>254</v>
      </c>
      <c r="P202" s="44" t="s">
        <v>261</v>
      </c>
      <c r="Q202" s="48" t="s">
        <v>262</v>
      </c>
      <c r="R202" s="48" t="s">
        <v>241</v>
      </c>
      <c r="S202" s="48" t="s">
        <v>240</v>
      </c>
      <c r="T202" s="48" t="s">
        <v>240</v>
      </c>
      <c r="U202" s="48" t="s">
        <v>241</v>
      </c>
      <c r="V202" s="48" t="s">
        <v>240</v>
      </c>
      <c r="W202" s="48" t="s">
        <v>241</v>
      </c>
      <c r="X202" s="49" t="s">
        <v>176</v>
      </c>
      <c r="Y202" s="50" t="s">
        <v>259</v>
      </c>
      <c r="Z202" s="49" t="s">
        <v>176</v>
      </c>
      <c r="AA202" s="49" t="s">
        <v>176</v>
      </c>
    </row>
    <row r="203">
      <c r="A203" s="44" t="s">
        <v>125</v>
      </c>
      <c r="B203" s="48" t="s">
        <v>37</v>
      </c>
      <c r="C203" s="49" t="s">
        <v>257</v>
      </c>
      <c r="D203" s="48" t="s">
        <v>260</v>
      </c>
      <c r="E203" s="44" t="s">
        <v>239</v>
      </c>
      <c r="F203" s="48" t="s">
        <v>127</v>
      </c>
      <c r="G203" s="48" t="s">
        <v>240</v>
      </c>
      <c r="H203" s="48" t="s">
        <v>240</v>
      </c>
      <c r="I203" s="48" t="s">
        <v>240</v>
      </c>
      <c r="J203" s="44" t="s">
        <v>142</v>
      </c>
      <c r="K203" s="44" t="s">
        <v>253</v>
      </c>
      <c r="L203" s="44" t="s">
        <v>253</v>
      </c>
      <c r="M203" s="44" t="s">
        <v>244</v>
      </c>
      <c r="N203" s="44" t="s">
        <v>182</v>
      </c>
      <c r="O203" s="48" t="s">
        <v>254</v>
      </c>
      <c r="P203" s="44" t="s">
        <v>255</v>
      </c>
      <c r="Q203" s="48" t="s">
        <v>247</v>
      </c>
      <c r="R203" s="48" t="s">
        <v>240</v>
      </c>
      <c r="S203" s="48" t="s">
        <v>240</v>
      </c>
      <c r="T203" s="48" t="s">
        <v>241</v>
      </c>
      <c r="U203" s="48" t="s">
        <v>240</v>
      </c>
      <c r="V203" s="48" t="s">
        <v>240</v>
      </c>
      <c r="W203" s="48" t="s">
        <v>240</v>
      </c>
      <c r="X203" s="49" t="s">
        <v>133</v>
      </c>
      <c r="Y203" s="50" t="s">
        <v>256</v>
      </c>
      <c r="Z203" s="49" t="s">
        <v>249</v>
      </c>
      <c r="AA203" s="49" t="s">
        <v>249</v>
      </c>
    </row>
    <row r="204">
      <c r="A204" s="44" t="s">
        <v>125</v>
      </c>
      <c r="B204" s="48" t="s">
        <v>37</v>
      </c>
      <c r="C204" s="49" t="s">
        <v>257</v>
      </c>
      <c r="D204" s="48" t="s">
        <v>266</v>
      </c>
      <c r="E204" s="44" t="s">
        <v>251</v>
      </c>
      <c r="F204" s="48" t="s">
        <v>127</v>
      </c>
      <c r="G204" s="48" t="s">
        <v>240</v>
      </c>
      <c r="H204" s="48" t="s">
        <v>240</v>
      </c>
      <c r="I204" s="48" t="s">
        <v>240</v>
      </c>
      <c r="J204" s="44" t="s">
        <v>142</v>
      </c>
      <c r="K204" s="44" t="s">
        <v>143</v>
      </c>
      <c r="L204" s="44" t="s">
        <v>128</v>
      </c>
      <c r="M204" s="44" t="s">
        <v>252</v>
      </c>
      <c r="N204" s="44" t="s">
        <v>131</v>
      </c>
      <c r="O204" s="48" t="s">
        <v>254</v>
      </c>
      <c r="P204" s="44" t="s">
        <v>261</v>
      </c>
      <c r="Q204" s="48" t="s">
        <v>247</v>
      </c>
      <c r="R204" s="48" t="s">
        <v>240</v>
      </c>
      <c r="S204" s="48" t="s">
        <v>240</v>
      </c>
      <c r="T204" s="48" t="s">
        <v>240</v>
      </c>
      <c r="U204" s="48" t="s">
        <v>240</v>
      </c>
      <c r="V204" s="48" t="s">
        <v>240</v>
      </c>
      <c r="W204" s="48" t="s">
        <v>241</v>
      </c>
      <c r="X204" s="49" t="s">
        <v>164</v>
      </c>
      <c r="Y204" s="50" t="s">
        <v>256</v>
      </c>
      <c r="Z204" s="49" t="s">
        <v>133</v>
      </c>
      <c r="AA204" s="49" t="s">
        <v>133</v>
      </c>
    </row>
    <row r="205">
      <c r="A205" s="44" t="s">
        <v>125</v>
      </c>
      <c r="B205" s="48" t="s">
        <v>37</v>
      </c>
      <c r="C205" s="49" t="s">
        <v>257</v>
      </c>
      <c r="D205" s="49" t="s">
        <v>126</v>
      </c>
      <c r="E205" s="44" t="s">
        <v>251</v>
      </c>
      <c r="F205" s="48" t="s">
        <v>127</v>
      </c>
      <c r="G205" s="48" t="s">
        <v>240</v>
      </c>
      <c r="H205" s="48" t="s">
        <v>240</v>
      </c>
      <c r="I205" s="48" t="s">
        <v>240</v>
      </c>
      <c r="J205" s="44" t="s">
        <v>142</v>
      </c>
      <c r="K205" s="44" t="s">
        <v>128</v>
      </c>
      <c r="L205" s="44" t="s">
        <v>243</v>
      </c>
      <c r="M205" s="44" t="s">
        <v>244</v>
      </c>
      <c r="N205" s="44" t="s">
        <v>131</v>
      </c>
      <c r="O205" s="48" t="s">
        <v>254</v>
      </c>
      <c r="P205" s="44" t="s">
        <v>246</v>
      </c>
      <c r="Q205" s="48" t="s">
        <v>247</v>
      </c>
      <c r="R205" s="48" t="s">
        <v>241</v>
      </c>
      <c r="S205" s="48" t="s">
        <v>240</v>
      </c>
      <c r="T205" s="48" t="s">
        <v>240</v>
      </c>
      <c r="U205" s="48" t="s">
        <v>240</v>
      </c>
      <c r="V205" s="48" t="s">
        <v>240</v>
      </c>
      <c r="W205" s="48" t="s">
        <v>240</v>
      </c>
      <c r="X205" s="49" t="s">
        <v>164</v>
      </c>
      <c r="Y205" s="50" t="s">
        <v>256</v>
      </c>
      <c r="Z205" s="49" t="s">
        <v>176</v>
      </c>
      <c r="AA205" s="49" t="s">
        <v>176</v>
      </c>
    </row>
    <row r="206">
      <c r="A206" s="44" t="s">
        <v>125</v>
      </c>
      <c r="B206" s="48" t="s">
        <v>37</v>
      </c>
      <c r="C206" s="49" t="s">
        <v>257</v>
      </c>
      <c r="D206" s="48" t="s">
        <v>260</v>
      </c>
      <c r="E206" s="44" t="s">
        <v>239</v>
      </c>
      <c r="F206" s="48" t="s">
        <v>127</v>
      </c>
      <c r="G206" s="48" t="s">
        <v>240</v>
      </c>
      <c r="H206" s="48" t="s">
        <v>240</v>
      </c>
      <c r="I206" s="48" t="s">
        <v>240</v>
      </c>
      <c r="J206" s="44" t="s">
        <v>142</v>
      </c>
      <c r="K206" s="44" t="s">
        <v>128</v>
      </c>
      <c r="L206" s="44" t="s">
        <v>253</v>
      </c>
      <c r="M206" s="44" t="s">
        <v>244</v>
      </c>
      <c r="N206" s="44" t="s">
        <v>253</v>
      </c>
      <c r="O206" s="48" t="s">
        <v>245</v>
      </c>
      <c r="P206" s="44" t="s">
        <v>255</v>
      </c>
      <c r="Q206" s="44" t="s">
        <v>185</v>
      </c>
      <c r="R206" s="48" t="s">
        <v>240</v>
      </c>
      <c r="S206" s="48" t="s">
        <v>240</v>
      </c>
      <c r="T206" s="48" t="s">
        <v>240</v>
      </c>
      <c r="U206" s="48" t="s">
        <v>241</v>
      </c>
      <c r="V206" s="48" t="s">
        <v>240</v>
      </c>
      <c r="W206" s="48" t="s">
        <v>240</v>
      </c>
      <c r="X206" s="49" t="s">
        <v>176</v>
      </c>
      <c r="Y206" s="50" t="s">
        <v>256</v>
      </c>
      <c r="Z206" s="49" t="s">
        <v>249</v>
      </c>
      <c r="AA206" s="49" t="s">
        <v>249</v>
      </c>
    </row>
    <row r="207">
      <c r="A207" s="44" t="s">
        <v>125</v>
      </c>
      <c r="B207" s="48" t="s">
        <v>37</v>
      </c>
      <c r="C207" s="49" t="s">
        <v>238</v>
      </c>
      <c r="D207" s="48" t="s">
        <v>266</v>
      </c>
      <c r="E207" s="44" t="s">
        <v>251</v>
      </c>
      <c r="F207" s="48" t="s">
        <v>159</v>
      </c>
      <c r="G207" s="48" t="s">
        <v>240</v>
      </c>
      <c r="H207" s="48" t="s">
        <v>240</v>
      </c>
      <c r="I207" s="48" t="s">
        <v>240</v>
      </c>
      <c r="J207" s="44" t="s">
        <v>258</v>
      </c>
      <c r="K207" s="44" t="s">
        <v>128</v>
      </c>
      <c r="L207" s="44" t="s">
        <v>243</v>
      </c>
      <c r="M207" s="44" t="s">
        <v>244</v>
      </c>
      <c r="N207" s="44" t="s">
        <v>37</v>
      </c>
      <c r="O207" s="48" t="s">
        <v>254</v>
      </c>
      <c r="P207" s="44" t="s">
        <v>246</v>
      </c>
      <c r="Q207" s="48" t="s">
        <v>247</v>
      </c>
      <c r="R207" s="48" t="s">
        <v>240</v>
      </c>
      <c r="S207" s="48" t="s">
        <v>240</v>
      </c>
      <c r="T207" s="48" t="s">
        <v>240</v>
      </c>
      <c r="U207" s="48" t="s">
        <v>240</v>
      </c>
      <c r="V207" s="48" t="s">
        <v>240</v>
      </c>
      <c r="W207" s="48" t="s">
        <v>240</v>
      </c>
      <c r="X207" s="49" t="s">
        <v>176</v>
      </c>
      <c r="Y207" s="50" t="s">
        <v>256</v>
      </c>
      <c r="Z207" s="49" t="s">
        <v>176</v>
      </c>
      <c r="AA207" s="49" t="s">
        <v>249</v>
      </c>
    </row>
    <row r="208">
      <c r="A208" s="44" t="s">
        <v>125</v>
      </c>
      <c r="B208" s="48" t="s">
        <v>37</v>
      </c>
      <c r="C208" s="49" t="s">
        <v>238</v>
      </c>
      <c r="D208" s="48" t="s">
        <v>266</v>
      </c>
      <c r="E208" s="44" t="s">
        <v>251</v>
      </c>
      <c r="F208" s="48" t="s">
        <v>159</v>
      </c>
      <c r="G208" s="48" t="s">
        <v>240</v>
      </c>
      <c r="H208" s="48" t="s">
        <v>240</v>
      </c>
      <c r="I208" s="48" t="s">
        <v>240</v>
      </c>
      <c r="J208" s="44" t="s">
        <v>258</v>
      </c>
      <c r="K208" s="44" t="s">
        <v>128</v>
      </c>
      <c r="L208" s="44" t="s">
        <v>128</v>
      </c>
      <c r="M208" s="44" t="s">
        <v>244</v>
      </c>
      <c r="N208" s="44" t="s">
        <v>253</v>
      </c>
      <c r="O208" s="48" t="s">
        <v>254</v>
      </c>
      <c r="P208" s="44" t="s">
        <v>255</v>
      </c>
      <c r="Q208" s="48" t="s">
        <v>247</v>
      </c>
      <c r="R208" s="48" t="s">
        <v>240</v>
      </c>
      <c r="S208" s="48" t="s">
        <v>240</v>
      </c>
      <c r="T208" s="48" t="s">
        <v>241</v>
      </c>
      <c r="U208" s="48" t="s">
        <v>241</v>
      </c>
      <c r="V208" s="48" t="s">
        <v>240</v>
      </c>
      <c r="W208" s="48" t="s">
        <v>241</v>
      </c>
      <c r="X208" s="49" t="s">
        <v>176</v>
      </c>
      <c r="Y208" s="50" t="s">
        <v>259</v>
      </c>
      <c r="Z208" s="49" t="s">
        <v>176</v>
      </c>
      <c r="AA208" s="49" t="s">
        <v>249</v>
      </c>
    </row>
    <row r="209">
      <c r="A209" s="44" t="s">
        <v>125</v>
      </c>
      <c r="B209" s="48" t="s">
        <v>37</v>
      </c>
      <c r="C209" s="49" t="s">
        <v>238</v>
      </c>
      <c r="D209" s="48" t="s">
        <v>266</v>
      </c>
      <c r="E209" s="44" t="s">
        <v>251</v>
      </c>
      <c r="F209" s="48" t="s">
        <v>159</v>
      </c>
      <c r="G209" s="48" t="s">
        <v>240</v>
      </c>
      <c r="H209" s="48" t="s">
        <v>240</v>
      </c>
      <c r="I209" s="48" t="s">
        <v>240</v>
      </c>
      <c r="J209" s="44" t="s">
        <v>258</v>
      </c>
      <c r="K209" s="44" t="s">
        <v>128</v>
      </c>
      <c r="L209" s="44" t="s">
        <v>128</v>
      </c>
      <c r="M209" s="44" t="s">
        <v>244</v>
      </c>
      <c r="N209" s="44" t="s">
        <v>182</v>
      </c>
      <c r="O209" s="48" t="s">
        <v>254</v>
      </c>
      <c r="P209" s="44" t="s">
        <v>246</v>
      </c>
      <c r="Q209" s="44" t="s">
        <v>151</v>
      </c>
      <c r="R209" s="48" t="s">
        <v>240</v>
      </c>
      <c r="S209" s="48" t="s">
        <v>241</v>
      </c>
      <c r="T209" s="48" t="s">
        <v>240</v>
      </c>
      <c r="U209" s="48" t="s">
        <v>240</v>
      </c>
      <c r="V209" s="48" t="s">
        <v>240</v>
      </c>
      <c r="W209" s="48" t="s">
        <v>241</v>
      </c>
      <c r="X209" s="49" t="s">
        <v>176</v>
      </c>
      <c r="Y209" s="50" t="s">
        <v>259</v>
      </c>
      <c r="Z209" s="49" t="s">
        <v>249</v>
      </c>
      <c r="AA209" s="49" t="s">
        <v>176</v>
      </c>
    </row>
    <row r="210">
      <c r="A210" s="44" t="s">
        <v>125</v>
      </c>
      <c r="B210" s="48" t="s">
        <v>37</v>
      </c>
      <c r="C210" s="49" t="s">
        <v>238</v>
      </c>
      <c r="D210" s="48" t="s">
        <v>266</v>
      </c>
      <c r="E210" s="44" t="s">
        <v>251</v>
      </c>
      <c r="F210" s="48" t="s">
        <v>159</v>
      </c>
      <c r="G210" s="48" t="s">
        <v>240</v>
      </c>
      <c r="H210" s="48" t="s">
        <v>240</v>
      </c>
      <c r="I210" s="48" t="s">
        <v>240</v>
      </c>
      <c r="J210" s="44" t="s">
        <v>258</v>
      </c>
      <c r="K210" s="44" t="s">
        <v>180</v>
      </c>
      <c r="L210" s="44" t="s">
        <v>243</v>
      </c>
      <c r="M210" s="44" t="s">
        <v>253</v>
      </c>
      <c r="N210" s="44" t="s">
        <v>253</v>
      </c>
      <c r="O210" s="48" t="s">
        <v>254</v>
      </c>
      <c r="P210" s="44" t="s">
        <v>261</v>
      </c>
      <c r="Q210" s="48" t="s">
        <v>262</v>
      </c>
      <c r="R210" s="48" t="s">
        <v>240</v>
      </c>
      <c r="S210" s="48" t="s">
        <v>240</v>
      </c>
      <c r="T210" s="48" t="s">
        <v>241</v>
      </c>
      <c r="U210" s="48" t="s">
        <v>240</v>
      </c>
      <c r="V210" s="48" t="s">
        <v>241</v>
      </c>
      <c r="W210" s="48" t="s">
        <v>240</v>
      </c>
      <c r="X210" s="49" t="s">
        <v>133</v>
      </c>
      <c r="Y210" s="50" t="s">
        <v>259</v>
      </c>
      <c r="Z210" s="49" t="s">
        <v>249</v>
      </c>
      <c r="AA210" s="49" t="s">
        <v>133</v>
      </c>
    </row>
    <row r="211">
      <c r="A211" s="44" t="s">
        <v>125</v>
      </c>
      <c r="B211" s="48" t="s">
        <v>37</v>
      </c>
      <c r="C211" s="48" t="s">
        <v>250</v>
      </c>
      <c r="D211" s="48" t="s">
        <v>266</v>
      </c>
      <c r="E211" s="44" t="s">
        <v>251</v>
      </c>
      <c r="F211" s="48" t="s">
        <v>127</v>
      </c>
      <c r="G211" s="48" t="s">
        <v>240</v>
      </c>
      <c r="H211" s="48" t="s">
        <v>240</v>
      </c>
      <c r="I211" s="48" t="s">
        <v>240</v>
      </c>
      <c r="J211" s="44" t="s">
        <v>142</v>
      </c>
      <c r="K211" s="44" t="s">
        <v>128</v>
      </c>
      <c r="L211" s="44" t="s">
        <v>253</v>
      </c>
      <c r="M211" s="44" t="s">
        <v>268</v>
      </c>
      <c r="N211" s="44" t="s">
        <v>253</v>
      </c>
      <c r="O211" s="48" t="s">
        <v>254</v>
      </c>
      <c r="P211" s="44" t="s">
        <v>261</v>
      </c>
      <c r="Q211" s="48" t="s">
        <v>247</v>
      </c>
      <c r="R211" s="48" t="s">
        <v>240</v>
      </c>
      <c r="S211" s="48" t="s">
        <v>241</v>
      </c>
      <c r="T211" s="48" t="s">
        <v>240</v>
      </c>
      <c r="U211" s="48" t="s">
        <v>240</v>
      </c>
      <c r="V211" s="48" t="s">
        <v>240</v>
      </c>
      <c r="W211" s="48" t="s">
        <v>240</v>
      </c>
      <c r="X211" s="49" t="s">
        <v>164</v>
      </c>
      <c r="Y211" s="50" t="s">
        <v>256</v>
      </c>
      <c r="Z211" s="49" t="s">
        <v>176</v>
      </c>
      <c r="AA211" s="49" t="s">
        <v>176</v>
      </c>
    </row>
    <row r="212">
      <c r="A212" s="44" t="s">
        <v>125</v>
      </c>
      <c r="B212" s="48" t="s">
        <v>37</v>
      </c>
      <c r="C212" s="48" t="s">
        <v>250</v>
      </c>
      <c r="D212" s="48" t="s">
        <v>260</v>
      </c>
      <c r="E212" s="44" t="s">
        <v>251</v>
      </c>
      <c r="F212" s="48" t="s">
        <v>127</v>
      </c>
      <c r="G212" s="48" t="s">
        <v>240</v>
      </c>
      <c r="H212" s="48" t="s">
        <v>240</v>
      </c>
      <c r="I212" s="48" t="s">
        <v>240</v>
      </c>
      <c r="J212" s="44" t="s">
        <v>142</v>
      </c>
      <c r="K212" s="44" t="s">
        <v>128</v>
      </c>
      <c r="L212" s="44" t="s">
        <v>128</v>
      </c>
      <c r="M212" s="44" t="s">
        <v>268</v>
      </c>
      <c r="N212" s="44" t="s">
        <v>253</v>
      </c>
      <c r="O212" s="48" t="s">
        <v>254</v>
      </c>
      <c r="P212" s="44" t="s">
        <v>255</v>
      </c>
      <c r="Q212" s="48" t="s">
        <v>264</v>
      </c>
      <c r="R212" s="48" t="s">
        <v>240</v>
      </c>
      <c r="S212" s="48" t="s">
        <v>240</v>
      </c>
      <c r="T212" s="48" t="s">
        <v>240</v>
      </c>
      <c r="U212" s="48" t="s">
        <v>240</v>
      </c>
      <c r="V212" s="48" t="s">
        <v>240</v>
      </c>
      <c r="W212" s="48" t="s">
        <v>240</v>
      </c>
      <c r="X212" s="49" t="s">
        <v>265</v>
      </c>
      <c r="Y212" s="16" t="s">
        <v>259</v>
      </c>
      <c r="Z212" s="49" t="s">
        <v>133</v>
      </c>
      <c r="AA212" s="49" t="s">
        <v>133</v>
      </c>
    </row>
    <row r="213">
      <c r="A213" s="44" t="s">
        <v>125</v>
      </c>
      <c r="B213" s="48" t="s">
        <v>37</v>
      </c>
      <c r="C213" s="48" t="s">
        <v>250</v>
      </c>
      <c r="D213" s="48" t="s">
        <v>260</v>
      </c>
      <c r="E213" s="44" t="s">
        <v>251</v>
      </c>
      <c r="F213" s="48" t="s">
        <v>127</v>
      </c>
      <c r="G213" s="48" t="s">
        <v>240</v>
      </c>
      <c r="H213" s="48" t="s">
        <v>240</v>
      </c>
      <c r="I213" s="48" t="s">
        <v>240</v>
      </c>
      <c r="J213" s="44" t="s">
        <v>142</v>
      </c>
      <c r="K213" s="44" t="s">
        <v>143</v>
      </c>
      <c r="L213" s="44" t="s">
        <v>243</v>
      </c>
      <c r="M213" s="44" t="s">
        <v>253</v>
      </c>
      <c r="N213" s="44" t="s">
        <v>37</v>
      </c>
      <c r="O213" s="48" t="s">
        <v>254</v>
      </c>
      <c r="P213" s="44" t="s">
        <v>246</v>
      </c>
      <c r="Q213" s="48" t="s">
        <v>247</v>
      </c>
      <c r="R213" s="48" t="s">
        <v>241</v>
      </c>
      <c r="S213" s="48" t="s">
        <v>240</v>
      </c>
      <c r="T213" s="48" t="s">
        <v>240</v>
      </c>
      <c r="U213" s="48" t="s">
        <v>241</v>
      </c>
      <c r="V213" s="48" t="s">
        <v>241</v>
      </c>
      <c r="W213" s="48" t="s">
        <v>241</v>
      </c>
      <c r="X213" s="49" t="s">
        <v>164</v>
      </c>
      <c r="Y213" s="50" t="s">
        <v>259</v>
      </c>
      <c r="Z213" s="49" t="s">
        <v>249</v>
      </c>
      <c r="AA213" s="49" t="s">
        <v>249</v>
      </c>
    </row>
    <row r="214">
      <c r="A214" s="44" t="s">
        <v>125</v>
      </c>
      <c r="B214" s="48" t="s">
        <v>37</v>
      </c>
      <c r="C214" s="49" t="s">
        <v>238</v>
      </c>
      <c r="D214" s="49" t="s">
        <v>158</v>
      </c>
      <c r="E214" s="44" t="s">
        <v>239</v>
      </c>
      <c r="F214" s="48" t="s">
        <v>159</v>
      </c>
      <c r="G214" s="48" t="s">
        <v>240</v>
      </c>
      <c r="H214" s="48" t="s">
        <v>240</v>
      </c>
      <c r="I214" s="48" t="s">
        <v>240</v>
      </c>
      <c r="J214" s="44" t="s">
        <v>258</v>
      </c>
      <c r="K214" s="44" t="s">
        <v>128</v>
      </c>
      <c r="L214" s="44" t="s">
        <v>253</v>
      </c>
      <c r="M214" s="44" t="s">
        <v>253</v>
      </c>
      <c r="N214" s="44" t="s">
        <v>253</v>
      </c>
      <c r="O214" s="48" t="s">
        <v>254</v>
      </c>
      <c r="P214" s="44" t="s">
        <v>261</v>
      </c>
      <c r="Q214" s="44" t="s">
        <v>151</v>
      </c>
      <c r="R214" s="48" t="s">
        <v>240</v>
      </c>
      <c r="S214" s="48" t="s">
        <v>240</v>
      </c>
      <c r="T214" s="48" t="s">
        <v>241</v>
      </c>
      <c r="U214" s="48" t="s">
        <v>240</v>
      </c>
      <c r="V214" s="48" t="s">
        <v>240</v>
      </c>
      <c r="W214" s="48" t="s">
        <v>240</v>
      </c>
      <c r="X214" s="49" t="s">
        <v>265</v>
      </c>
      <c r="Y214" s="50" t="s">
        <v>256</v>
      </c>
      <c r="Z214" s="49" t="s">
        <v>249</v>
      </c>
      <c r="AA214" s="49" t="s">
        <v>249</v>
      </c>
    </row>
    <row r="215">
      <c r="A215" s="44" t="s">
        <v>125</v>
      </c>
      <c r="B215" s="48" t="s">
        <v>37</v>
      </c>
      <c r="C215" s="49" t="s">
        <v>238</v>
      </c>
      <c r="D215" s="49" t="s">
        <v>158</v>
      </c>
      <c r="E215" s="44" t="s">
        <v>239</v>
      </c>
      <c r="F215" s="48" t="s">
        <v>159</v>
      </c>
      <c r="G215" s="48" t="s">
        <v>240</v>
      </c>
      <c r="H215" s="48" t="s">
        <v>240</v>
      </c>
      <c r="I215" s="48" t="s">
        <v>240</v>
      </c>
      <c r="J215" s="44" t="s">
        <v>258</v>
      </c>
      <c r="K215" s="44" t="s">
        <v>128</v>
      </c>
      <c r="L215" s="44" t="s">
        <v>243</v>
      </c>
      <c r="M215" s="44" t="s">
        <v>268</v>
      </c>
      <c r="N215" s="44" t="s">
        <v>131</v>
      </c>
      <c r="O215" s="48" t="s">
        <v>254</v>
      </c>
      <c r="P215" s="44" t="s">
        <v>246</v>
      </c>
      <c r="Q215" s="48" t="s">
        <v>247</v>
      </c>
      <c r="R215" s="48" t="s">
        <v>241</v>
      </c>
      <c r="S215" s="48" t="s">
        <v>240</v>
      </c>
      <c r="T215" s="48" t="s">
        <v>240</v>
      </c>
      <c r="U215" s="48" t="s">
        <v>241</v>
      </c>
      <c r="V215" s="48" t="s">
        <v>240</v>
      </c>
      <c r="W215" s="48" t="s">
        <v>241</v>
      </c>
      <c r="X215" s="49" t="s">
        <v>164</v>
      </c>
      <c r="Y215" s="16" t="s">
        <v>259</v>
      </c>
      <c r="Z215" s="49" t="s">
        <v>133</v>
      </c>
      <c r="AA215" s="49" t="s">
        <v>133</v>
      </c>
    </row>
    <row r="216">
      <c r="A216" s="44" t="s">
        <v>125</v>
      </c>
      <c r="B216" s="48" t="s">
        <v>37</v>
      </c>
      <c r="C216" s="49" t="s">
        <v>257</v>
      </c>
      <c r="D216" s="49" t="s">
        <v>126</v>
      </c>
      <c r="E216" s="44" t="s">
        <v>251</v>
      </c>
      <c r="F216" s="48" t="s">
        <v>127</v>
      </c>
      <c r="G216" s="48" t="s">
        <v>240</v>
      </c>
      <c r="H216" s="48" t="s">
        <v>240</v>
      </c>
      <c r="I216" s="48" t="s">
        <v>240</v>
      </c>
      <c r="J216" s="44" t="s">
        <v>263</v>
      </c>
      <c r="K216" s="44" t="s">
        <v>128</v>
      </c>
      <c r="L216" s="44" t="s">
        <v>128</v>
      </c>
      <c r="M216" s="44" t="s">
        <v>268</v>
      </c>
      <c r="N216" s="44" t="s">
        <v>253</v>
      </c>
      <c r="O216" s="48" t="s">
        <v>254</v>
      </c>
      <c r="P216" s="44" t="s">
        <v>261</v>
      </c>
      <c r="Q216" s="44" t="s">
        <v>151</v>
      </c>
      <c r="R216" s="48" t="s">
        <v>240</v>
      </c>
      <c r="S216" s="48" t="s">
        <v>240</v>
      </c>
      <c r="T216" s="48" t="s">
        <v>241</v>
      </c>
      <c r="U216" s="48" t="s">
        <v>240</v>
      </c>
      <c r="V216" s="48" t="s">
        <v>240</v>
      </c>
      <c r="W216" s="48" t="s">
        <v>240</v>
      </c>
      <c r="X216" s="49" t="s">
        <v>265</v>
      </c>
      <c r="Y216" s="50" t="s">
        <v>256</v>
      </c>
      <c r="Z216" s="49" t="s">
        <v>176</v>
      </c>
      <c r="AA216" s="49" t="s">
        <v>176</v>
      </c>
    </row>
    <row r="217">
      <c r="A217" s="44" t="s">
        <v>125</v>
      </c>
      <c r="B217" s="48" t="s">
        <v>37</v>
      </c>
      <c r="C217" s="49" t="s">
        <v>257</v>
      </c>
      <c r="D217" s="48" t="s">
        <v>266</v>
      </c>
      <c r="E217" s="44" t="s">
        <v>251</v>
      </c>
      <c r="F217" s="48" t="s">
        <v>127</v>
      </c>
      <c r="G217" s="48" t="s">
        <v>240</v>
      </c>
      <c r="H217" s="48" t="s">
        <v>240</v>
      </c>
      <c r="I217" s="48" t="s">
        <v>240</v>
      </c>
      <c r="J217" s="44" t="s">
        <v>263</v>
      </c>
      <c r="K217" s="44" t="s">
        <v>143</v>
      </c>
      <c r="L217" s="44" t="s">
        <v>128</v>
      </c>
      <c r="M217" s="44" t="s">
        <v>244</v>
      </c>
      <c r="N217" s="44" t="s">
        <v>253</v>
      </c>
      <c r="O217" s="48" t="s">
        <v>254</v>
      </c>
      <c r="P217" s="44" t="s">
        <v>261</v>
      </c>
      <c r="Q217" s="48" t="s">
        <v>262</v>
      </c>
      <c r="R217" s="48" t="s">
        <v>240</v>
      </c>
      <c r="S217" s="48" t="s">
        <v>240</v>
      </c>
      <c r="T217" s="48" t="s">
        <v>240</v>
      </c>
      <c r="U217" s="48" t="s">
        <v>240</v>
      </c>
      <c r="V217" s="48" t="s">
        <v>240</v>
      </c>
      <c r="W217" s="48" t="s">
        <v>241</v>
      </c>
      <c r="X217" s="49" t="s">
        <v>176</v>
      </c>
      <c r="Y217" s="50" t="s">
        <v>256</v>
      </c>
      <c r="Z217" s="49" t="s">
        <v>176</v>
      </c>
      <c r="AA217" s="49" t="s">
        <v>176</v>
      </c>
    </row>
    <row r="218">
      <c r="A218" s="44" t="s">
        <v>125</v>
      </c>
      <c r="B218" s="48" t="s">
        <v>37</v>
      </c>
      <c r="C218" s="49" t="s">
        <v>257</v>
      </c>
      <c r="D218" s="48" t="s">
        <v>266</v>
      </c>
      <c r="E218" s="44" t="s">
        <v>251</v>
      </c>
      <c r="F218" s="48" t="s">
        <v>127</v>
      </c>
      <c r="G218" s="48" t="s">
        <v>240</v>
      </c>
      <c r="H218" s="48" t="s">
        <v>240</v>
      </c>
      <c r="I218" s="48" t="s">
        <v>240</v>
      </c>
      <c r="J218" s="44" t="s">
        <v>263</v>
      </c>
      <c r="K218" s="44" t="s">
        <v>180</v>
      </c>
      <c r="L218" s="44" t="s">
        <v>243</v>
      </c>
      <c r="M218" s="44" t="s">
        <v>252</v>
      </c>
      <c r="N218" s="44" t="s">
        <v>182</v>
      </c>
      <c r="O218" s="48" t="s">
        <v>254</v>
      </c>
      <c r="P218" s="44" t="s">
        <v>255</v>
      </c>
      <c r="Q218" s="48" t="s">
        <v>247</v>
      </c>
      <c r="R218" s="48" t="s">
        <v>241</v>
      </c>
      <c r="S218" s="48" t="s">
        <v>240</v>
      </c>
      <c r="T218" s="48" t="s">
        <v>240</v>
      </c>
      <c r="U218" s="48" t="s">
        <v>240</v>
      </c>
      <c r="V218" s="48" t="s">
        <v>240</v>
      </c>
      <c r="W218" s="48" t="s">
        <v>240</v>
      </c>
      <c r="X218" s="49" t="s">
        <v>133</v>
      </c>
      <c r="Y218" s="50" t="s">
        <v>256</v>
      </c>
      <c r="Z218" s="49" t="s">
        <v>249</v>
      </c>
      <c r="AA218" s="49" t="s">
        <v>249</v>
      </c>
    </row>
    <row r="219">
      <c r="A219" s="44" t="s">
        <v>125</v>
      </c>
      <c r="B219" s="48" t="s">
        <v>37</v>
      </c>
      <c r="C219" s="48" t="s">
        <v>250</v>
      </c>
      <c r="D219" s="48" t="s">
        <v>266</v>
      </c>
      <c r="E219" s="44" t="s">
        <v>251</v>
      </c>
      <c r="F219" s="48" t="s">
        <v>127</v>
      </c>
      <c r="G219" s="48" t="s">
        <v>240</v>
      </c>
      <c r="H219" s="48" t="s">
        <v>240</v>
      </c>
      <c r="I219" s="48" t="s">
        <v>240</v>
      </c>
      <c r="J219" s="44" t="s">
        <v>263</v>
      </c>
      <c r="K219" s="44" t="s">
        <v>253</v>
      </c>
      <c r="L219" s="44" t="s">
        <v>253</v>
      </c>
      <c r="M219" s="44" t="s">
        <v>244</v>
      </c>
      <c r="N219" s="44" t="s">
        <v>131</v>
      </c>
      <c r="O219" s="48" t="s">
        <v>245</v>
      </c>
      <c r="P219" s="44" t="s">
        <v>261</v>
      </c>
      <c r="Q219" s="48" t="s">
        <v>247</v>
      </c>
      <c r="R219" s="48" t="s">
        <v>240</v>
      </c>
      <c r="S219" s="48" t="s">
        <v>240</v>
      </c>
      <c r="T219" s="48" t="s">
        <v>240</v>
      </c>
      <c r="U219" s="48" t="s">
        <v>240</v>
      </c>
      <c r="V219" s="48" t="s">
        <v>240</v>
      </c>
      <c r="W219" s="48" t="s">
        <v>240</v>
      </c>
      <c r="X219" s="49" t="s">
        <v>164</v>
      </c>
      <c r="Y219" s="50" t="s">
        <v>256</v>
      </c>
      <c r="Z219" s="49" t="s">
        <v>249</v>
      </c>
      <c r="AA219" s="49" t="s">
        <v>249</v>
      </c>
    </row>
    <row r="220">
      <c r="A220" s="44" t="s">
        <v>125</v>
      </c>
      <c r="B220" s="48" t="s">
        <v>37</v>
      </c>
      <c r="C220" s="48" t="s">
        <v>250</v>
      </c>
      <c r="D220" s="48" t="s">
        <v>260</v>
      </c>
      <c r="E220" s="44" t="s">
        <v>251</v>
      </c>
      <c r="F220" s="48" t="s">
        <v>127</v>
      </c>
      <c r="G220" s="48" t="s">
        <v>240</v>
      </c>
      <c r="H220" s="48" t="s">
        <v>240</v>
      </c>
      <c r="I220" s="48" t="s">
        <v>240</v>
      </c>
      <c r="J220" s="44" t="s">
        <v>263</v>
      </c>
      <c r="K220" s="44" t="s">
        <v>143</v>
      </c>
      <c r="L220" s="44" t="s">
        <v>128</v>
      </c>
      <c r="M220" s="44" t="s">
        <v>244</v>
      </c>
      <c r="N220" s="44" t="s">
        <v>131</v>
      </c>
      <c r="O220" s="48" t="s">
        <v>254</v>
      </c>
      <c r="P220" s="44" t="s">
        <v>246</v>
      </c>
      <c r="Q220" s="48" t="s">
        <v>247</v>
      </c>
      <c r="R220" s="48" t="s">
        <v>240</v>
      </c>
      <c r="S220" s="48" t="s">
        <v>240</v>
      </c>
      <c r="T220" s="48" t="s">
        <v>240</v>
      </c>
      <c r="U220" s="48" t="s">
        <v>240</v>
      </c>
      <c r="V220" s="48" t="s">
        <v>240</v>
      </c>
      <c r="W220" s="48" t="s">
        <v>240</v>
      </c>
      <c r="X220" s="49" t="s">
        <v>164</v>
      </c>
      <c r="Y220" s="50" t="s">
        <v>256</v>
      </c>
      <c r="Z220" s="49" t="s">
        <v>249</v>
      </c>
      <c r="AA220" s="49" t="s">
        <v>133</v>
      </c>
    </row>
    <row r="221">
      <c r="A221" s="44" t="s">
        <v>125</v>
      </c>
      <c r="B221" s="48" t="s">
        <v>37</v>
      </c>
      <c r="C221" s="49" t="s">
        <v>257</v>
      </c>
      <c r="D221" s="48" t="s">
        <v>260</v>
      </c>
      <c r="E221" s="44" t="s">
        <v>251</v>
      </c>
      <c r="F221" s="48" t="s">
        <v>127</v>
      </c>
      <c r="G221" s="48" t="s">
        <v>240</v>
      </c>
      <c r="H221" s="48" t="s">
        <v>240</v>
      </c>
      <c r="I221" s="48" t="s">
        <v>240</v>
      </c>
      <c r="J221" s="44" t="s">
        <v>263</v>
      </c>
      <c r="K221" s="44" t="s">
        <v>128</v>
      </c>
      <c r="L221" s="44" t="s">
        <v>243</v>
      </c>
      <c r="M221" s="44" t="s">
        <v>253</v>
      </c>
      <c r="N221" s="44" t="s">
        <v>131</v>
      </c>
      <c r="O221" s="48" t="s">
        <v>254</v>
      </c>
      <c r="P221" s="44" t="s">
        <v>255</v>
      </c>
      <c r="Q221" s="44" t="s">
        <v>185</v>
      </c>
      <c r="R221" s="48" t="s">
        <v>240</v>
      </c>
      <c r="S221" s="48" t="s">
        <v>240</v>
      </c>
      <c r="T221" s="48" t="s">
        <v>241</v>
      </c>
      <c r="U221" s="48" t="s">
        <v>240</v>
      </c>
      <c r="V221" s="48" t="s">
        <v>240</v>
      </c>
      <c r="W221" s="48" t="s">
        <v>241</v>
      </c>
      <c r="X221" s="49" t="s">
        <v>133</v>
      </c>
      <c r="Y221" s="50" t="s">
        <v>259</v>
      </c>
      <c r="Z221" s="49" t="s">
        <v>133</v>
      </c>
      <c r="AA221" s="49" t="s">
        <v>133</v>
      </c>
    </row>
    <row r="222">
      <c r="A222" s="44" t="s">
        <v>125</v>
      </c>
      <c r="B222" s="48" t="s">
        <v>37</v>
      </c>
      <c r="C222" s="49" t="s">
        <v>257</v>
      </c>
      <c r="D222" s="48" t="s">
        <v>266</v>
      </c>
      <c r="E222" s="44" t="s">
        <v>251</v>
      </c>
      <c r="F222" s="48" t="s">
        <v>127</v>
      </c>
      <c r="G222" s="48" t="s">
        <v>240</v>
      </c>
      <c r="H222" s="48" t="s">
        <v>240</v>
      </c>
      <c r="I222" s="48" t="s">
        <v>240</v>
      </c>
      <c r="J222" s="44" t="s">
        <v>263</v>
      </c>
      <c r="K222" s="44" t="s">
        <v>128</v>
      </c>
      <c r="L222" s="44" t="s">
        <v>253</v>
      </c>
      <c r="M222" s="44" t="s">
        <v>244</v>
      </c>
      <c r="N222" s="44" t="s">
        <v>253</v>
      </c>
      <c r="O222" s="48" t="s">
        <v>254</v>
      </c>
      <c r="P222" s="44" t="s">
        <v>246</v>
      </c>
      <c r="Q222" s="48" t="s">
        <v>247</v>
      </c>
      <c r="R222" s="48" t="s">
        <v>240</v>
      </c>
      <c r="S222" s="48" t="s">
        <v>241</v>
      </c>
      <c r="T222" s="48" t="s">
        <v>240</v>
      </c>
      <c r="U222" s="48" t="s">
        <v>241</v>
      </c>
      <c r="V222" s="48" t="s">
        <v>240</v>
      </c>
      <c r="W222" s="48" t="s">
        <v>241</v>
      </c>
      <c r="X222" s="49" t="s">
        <v>133</v>
      </c>
      <c r="Y222" s="50" t="s">
        <v>248</v>
      </c>
      <c r="Z222" s="49" t="s">
        <v>133</v>
      </c>
      <c r="AA222" s="49" t="s">
        <v>133</v>
      </c>
    </row>
    <row r="223">
      <c r="A223" s="44" t="s">
        <v>125</v>
      </c>
      <c r="B223" s="48" t="s">
        <v>37</v>
      </c>
      <c r="C223" s="49" t="s">
        <v>257</v>
      </c>
      <c r="D223" s="48" t="s">
        <v>260</v>
      </c>
      <c r="E223" s="44" t="s">
        <v>251</v>
      </c>
      <c r="F223" s="48" t="s">
        <v>127</v>
      </c>
      <c r="G223" s="48" t="s">
        <v>240</v>
      </c>
      <c r="H223" s="48" t="s">
        <v>240</v>
      </c>
      <c r="I223" s="48" t="s">
        <v>240</v>
      </c>
      <c r="J223" s="44" t="s">
        <v>263</v>
      </c>
      <c r="K223" s="44" t="s">
        <v>128</v>
      </c>
      <c r="L223" s="44" t="s">
        <v>243</v>
      </c>
      <c r="M223" s="44" t="s">
        <v>268</v>
      </c>
      <c r="N223" s="44" t="s">
        <v>131</v>
      </c>
      <c r="O223" s="48" t="s">
        <v>254</v>
      </c>
      <c r="P223" s="44" t="s">
        <v>255</v>
      </c>
      <c r="Q223" s="48" t="s">
        <v>247</v>
      </c>
      <c r="R223" s="48" t="s">
        <v>240</v>
      </c>
      <c r="S223" s="48" t="s">
        <v>240</v>
      </c>
      <c r="T223" s="48" t="s">
        <v>241</v>
      </c>
      <c r="U223" s="48" t="s">
        <v>240</v>
      </c>
      <c r="V223" s="48" t="s">
        <v>241</v>
      </c>
      <c r="W223" s="48" t="s">
        <v>240</v>
      </c>
      <c r="X223" s="49" t="s">
        <v>133</v>
      </c>
      <c r="Y223" s="50" t="s">
        <v>259</v>
      </c>
      <c r="Z223" s="49" t="s">
        <v>249</v>
      </c>
      <c r="AA223" s="49" t="s">
        <v>249</v>
      </c>
    </row>
    <row r="224">
      <c r="A224" s="44" t="s">
        <v>125</v>
      </c>
      <c r="B224" s="48" t="s">
        <v>37</v>
      </c>
      <c r="C224" s="48" t="s">
        <v>250</v>
      </c>
      <c r="D224" s="48" t="s">
        <v>260</v>
      </c>
      <c r="E224" s="44" t="s">
        <v>251</v>
      </c>
      <c r="F224" s="48" t="s">
        <v>127</v>
      </c>
      <c r="G224" s="48" t="s">
        <v>240</v>
      </c>
      <c r="H224" s="48" t="s">
        <v>240</v>
      </c>
      <c r="I224" s="48" t="s">
        <v>240</v>
      </c>
      <c r="J224" s="44" t="s">
        <v>263</v>
      </c>
      <c r="K224" s="44" t="s">
        <v>128</v>
      </c>
      <c r="L224" s="44" t="s">
        <v>128</v>
      </c>
      <c r="M224" s="44" t="s">
        <v>253</v>
      </c>
      <c r="N224" s="44" t="s">
        <v>253</v>
      </c>
      <c r="O224" s="48" t="s">
        <v>254</v>
      </c>
      <c r="P224" s="44" t="s">
        <v>246</v>
      </c>
      <c r="Q224" s="44" t="s">
        <v>151</v>
      </c>
      <c r="R224" s="48" t="s">
        <v>240</v>
      </c>
      <c r="S224" s="48" t="s">
        <v>241</v>
      </c>
      <c r="T224" s="48" t="s">
        <v>240</v>
      </c>
      <c r="U224" s="48" t="s">
        <v>240</v>
      </c>
      <c r="V224" s="48" t="s">
        <v>240</v>
      </c>
      <c r="W224" s="48" t="s">
        <v>240</v>
      </c>
      <c r="X224" s="49" t="s">
        <v>133</v>
      </c>
      <c r="Y224" s="50" t="s">
        <v>256</v>
      </c>
      <c r="Z224" s="49" t="s">
        <v>176</v>
      </c>
      <c r="AA224" s="49" t="s">
        <v>133</v>
      </c>
    </row>
    <row r="225">
      <c r="A225" s="44" t="s">
        <v>125</v>
      </c>
      <c r="B225" s="48" t="s">
        <v>37</v>
      </c>
      <c r="C225" s="48" t="s">
        <v>250</v>
      </c>
      <c r="D225" s="48" t="s">
        <v>260</v>
      </c>
      <c r="E225" s="44" t="s">
        <v>251</v>
      </c>
      <c r="F225" s="48" t="s">
        <v>127</v>
      </c>
      <c r="G225" s="48" t="s">
        <v>240</v>
      </c>
      <c r="H225" s="48" t="s">
        <v>240</v>
      </c>
      <c r="I225" s="48" t="s">
        <v>240</v>
      </c>
      <c r="J225" s="44" t="s">
        <v>263</v>
      </c>
      <c r="K225" s="44" t="s">
        <v>128</v>
      </c>
      <c r="L225" s="44" t="s">
        <v>128</v>
      </c>
      <c r="M225" s="44" t="s">
        <v>268</v>
      </c>
      <c r="N225" s="44" t="s">
        <v>37</v>
      </c>
      <c r="O225" s="48" t="s">
        <v>254</v>
      </c>
      <c r="P225" s="44" t="s">
        <v>261</v>
      </c>
      <c r="Q225" s="48" t="s">
        <v>262</v>
      </c>
      <c r="R225" s="48" t="s">
        <v>240</v>
      </c>
      <c r="S225" s="48" t="s">
        <v>240</v>
      </c>
      <c r="T225" s="48" t="s">
        <v>240</v>
      </c>
      <c r="U225" s="48" t="s">
        <v>240</v>
      </c>
      <c r="V225" s="48" t="s">
        <v>240</v>
      </c>
      <c r="W225" s="48" t="s">
        <v>240</v>
      </c>
      <c r="X225" s="49" t="s">
        <v>133</v>
      </c>
      <c r="Y225" s="50" t="s">
        <v>256</v>
      </c>
      <c r="Z225" s="49" t="s">
        <v>249</v>
      </c>
      <c r="AA225" s="49" t="s">
        <v>133</v>
      </c>
    </row>
    <row r="226">
      <c r="A226" s="44" t="s">
        <v>125</v>
      </c>
      <c r="B226" s="48" t="s">
        <v>37</v>
      </c>
      <c r="C226" s="48" t="s">
        <v>250</v>
      </c>
      <c r="D226" s="48" t="s">
        <v>260</v>
      </c>
      <c r="E226" s="44" t="s">
        <v>251</v>
      </c>
      <c r="F226" s="48" t="s">
        <v>127</v>
      </c>
      <c r="G226" s="48" t="s">
        <v>240</v>
      </c>
      <c r="H226" s="48" t="s">
        <v>240</v>
      </c>
      <c r="I226" s="48" t="s">
        <v>240</v>
      </c>
      <c r="J226" s="44" t="s">
        <v>263</v>
      </c>
      <c r="K226" s="44" t="s">
        <v>180</v>
      </c>
      <c r="L226" s="44" t="s">
        <v>243</v>
      </c>
      <c r="M226" s="44" t="s">
        <v>268</v>
      </c>
      <c r="N226" s="44" t="s">
        <v>253</v>
      </c>
      <c r="O226" s="48" t="s">
        <v>254</v>
      </c>
      <c r="P226" s="44" t="s">
        <v>261</v>
      </c>
      <c r="Q226" s="48" t="s">
        <v>247</v>
      </c>
      <c r="R226" s="48" t="s">
        <v>240</v>
      </c>
      <c r="S226" s="48" t="s">
        <v>240</v>
      </c>
      <c r="T226" s="48" t="s">
        <v>240</v>
      </c>
      <c r="U226" s="48" t="s">
        <v>241</v>
      </c>
      <c r="V226" s="48" t="s">
        <v>241</v>
      </c>
      <c r="W226" s="48" t="s">
        <v>241</v>
      </c>
      <c r="X226" s="49" t="s">
        <v>164</v>
      </c>
      <c r="Y226" s="50" t="s">
        <v>256</v>
      </c>
      <c r="Z226" s="49" t="s">
        <v>176</v>
      </c>
      <c r="AA226" s="49" t="s">
        <v>176</v>
      </c>
    </row>
    <row r="227">
      <c r="A227" s="44" t="s">
        <v>125</v>
      </c>
      <c r="B227" s="48" t="s">
        <v>37</v>
      </c>
      <c r="C227" s="48" t="s">
        <v>250</v>
      </c>
      <c r="D227" s="48" t="s">
        <v>260</v>
      </c>
      <c r="E227" s="44" t="s">
        <v>251</v>
      </c>
      <c r="F227" s="48" t="s">
        <v>127</v>
      </c>
      <c r="G227" s="48" t="s">
        <v>240</v>
      </c>
      <c r="H227" s="48" t="s">
        <v>240</v>
      </c>
      <c r="I227" s="48" t="s">
        <v>240</v>
      </c>
      <c r="J227" s="44" t="s">
        <v>263</v>
      </c>
      <c r="K227" s="44" t="s">
        <v>128</v>
      </c>
      <c r="L227" s="44" t="s">
        <v>253</v>
      </c>
      <c r="M227" s="44" t="s">
        <v>244</v>
      </c>
      <c r="N227" s="44" t="s">
        <v>182</v>
      </c>
      <c r="O227" s="48" t="s">
        <v>254</v>
      </c>
      <c r="P227" s="44" t="s">
        <v>255</v>
      </c>
      <c r="Q227" s="48" t="s">
        <v>264</v>
      </c>
      <c r="R227" s="48" t="s">
        <v>240</v>
      </c>
      <c r="S227" s="48" t="s">
        <v>240</v>
      </c>
      <c r="T227" s="48" t="s">
        <v>241</v>
      </c>
      <c r="U227" s="48" t="s">
        <v>240</v>
      </c>
      <c r="V227" s="48" t="s">
        <v>240</v>
      </c>
      <c r="W227" s="48" t="s">
        <v>240</v>
      </c>
      <c r="X227" s="49" t="s">
        <v>265</v>
      </c>
      <c r="Y227" s="50" t="s">
        <v>256</v>
      </c>
      <c r="Z227" s="49" t="s">
        <v>176</v>
      </c>
      <c r="AA227" s="49" t="s">
        <v>249</v>
      </c>
    </row>
    <row r="228">
      <c r="A228" s="44" t="s">
        <v>125</v>
      </c>
      <c r="B228" s="48" t="s">
        <v>37</v>
      </c>
      <c r="C228" s="49" t="s">
        <v>257</v>
      </c>
      <c r="D228" s="48" t="s">
        <v>266</v>
      </c>
      <c r="E228" s="44" t="s">
        <v>239</v>
      </c>
      <c r="F228" s="48" t="s">
        <v>127</v>
      </c>
      <c r="G228" s="48" t="s">
        <v>240</v>
      </c>
      <c r="H228" s="48" t="s">
        <v>241</v>
      </c>
      <c r="I228" s="48" t="s">
        <v>240</v>
      </c>
      <c r="J228" s="44" t="s">
        <v>242</v>
      </c>
      <c r="K228" s="44" t="s">
        <v>128</v>
      </c>
      <c r="L228" s="44" t="s">
        <v>128</v>
      </c>
      <c r="M228" s="44" t="s">
        <v>268</v>
      </c>
      <c r="N228" s="44" t="s">
        <v>253</v>
      </c>
      <c r="O228" s="48" t="s">
        <v>254</v>
      </c>
      <c r="P228" s="44" t="s">
        <v>246</v>
      </c>
      <c r="Q228" s="48" t="s">
        <v>247</v>
      </c>
      <c r="R228" s="48" t="s">
        <v>240</v>
      </c>
      <c r="S228" s="48" t="s">
        <v>240</v>
      </c>
      <c r="T228" s="48" t="s">
        <v>240</v>
      </c>
      <c r="U228" s="48" t="s">
        <v>241</v>
      </c>
      <c r="V228" s="48" t="s">
        <v>240</v>
      </c>
      <c r="W228" s="48" t="s">
        <v>241</v>
      </c>
      <c r="X228" s="49" t="s">
        <v>164</v>
      </c>
      <c r="Y228" s="50" t="s">
        <v>259</v>
      </c>
      <c r="Z228" s="49" t="s">
        <v>176</v>
      </c>
      <c r="AA228" s="49" t="s">
        <v>176</v>
      </c>
    </row>
    <row r="229">
      <c r="A229" s="44" t="s">
        <v>125</v>
      </c>
      <c r="B229" s="48" t="s">
        <v>37</v>
      </c>
      <c r="C229" s="49" t="s">
        <v>257</v>
      </c>
      <c r="D229" s="48" t="s">
        <v>260</v>
      </c>
      <c r="E229" s="44" t="s">
        <v>239</v>
      </c>
      <c r="F229" s="48" t="s">
        <v>127</v>
      </c>
      <c r="G229" s="48" t="s">
        <v>240</v>
      </c>
      <c r="H229" s="48" t="s">
        <v>240</v>
      </c>
      <c r="I229" s="48" t="s">
        <v>240</v>
      </c>
      <c r="J229" s="44" t="s">
        <v>242</v>
      </c>
      <c r="K229" s="44" t="s">
        <v>143</v>
      </c>
      <c r="L229" s="44" t="s">
        <v>243</v>
      </c>
      <c r="M229" s="44" t="s">
        <v>244</v>
      </c>
      <c r="N229" s="44" t="s">
        <v>253</v>
      </c>
      <c r="O229" s="48" t="s">
        <v>254</v>
      </c>
      <c r="P229" s="44" t="s">
        <v>261</v>
      </c>
      <c r="Q229" s="44" t="s">
        <v>151</v>
      </c>
      <c r="R229" s="48" t="s">
        <v>241</v>
      </c>
      <c r="S229" s="48" t="s">
        <v>240</v>
      </c>
      <c r="T229" s="48" t="s">
        <v>240</v>
      </c>
      <c r="U229" s="48" t="s">
        <v>240</v>
      </c>
      <c r="V229" s="48" t="s">
        <v>240</v>
      </c>
      <c r="W229" s="48" t="s">
        <v>240</v>
      </c>
      <c r="X229" s="49" t="s">
        <v>265</v>
      </c>
      <c r="Y229" s="50" t="s">
        <v>256</v>
      </c>
      <c r="Z229" s="49" t="s">
        <v>176</v>
      </c>
      <c r="AA229" s="49" t="s">
        <v>176</v>
      </c>
    </row>
    <row r="230">
      <c r="A230" s="44" t="s">
        <v>125</v>
      </c>
      <c r="B230" s="48" t="s">
        <v>37</v>
      </c>
      <c r="C230" s="49" t="s">
        <v>257</v>
      </c>
      <c r="D230" s="48" t="s">
        <v>260</v>
      </c>
      <c r="E230" s="44" t="s">
        <v>239</v>
      </c>
      <c r="F230" s="48" t="s">
        <v>127</v>
      </c>
      <c r="G230" s="48" t="s">
        <v>240</v>
      </c>
      <c r="H230" s="48" t="s">
        <v>240</v>
      </c>
      <c r="I230" s="48" t="s">
        <v>240</v>
      </c>
      <c r="J230" s="44" t="s">
        <v>242</v>
      </c>
      <c r="K230" s="44" t="s">
        <v>128</v>
      </c>
      <c r="L230" s="44" t="s">
        <v>253</v>
      </c>
      <c r="M230" s="44" t="s">
        <v>244</v>
      </c>
      <c r="N230" s="44" t="s">
        <v>253</v>
      </c>
      <c r="O230" s="48" t="s">
        <v>254</v>
      </c>
      <c r="P230" s="44" t="s">
        <v>261</v>
      </c>
      <c r="Q230" s="48" t="s">
        <v>262</v>
      </c>
      <c r="R230" s="48" t="s">
        <v>240</v>
      </c>
      <c r="S230" s="48" t="s">
        <v>240</v>
      </c>
      <c r="T230" s="48" t="s">
        <v>241</v>
      </c>
      <c r="U230" s="48" t="s">
        <v>240</v>
      </c>
      <c r="V230" s="48" t="s">
        <v>240</v>
      </c>
      <c r="W230" s="48" t="s">
        <v>241</v>
      </c>
      <c r="X230" s="49" t="s">
        <v>176</v>
      </c>
      <c r="Y230" s="50" t="s">
        <v>259</v>
      </c>
      <c r="Z230" s="49" t="s">
        <v>249</v>
      </c>
      <c r="AA230" s="49" t="s">
        <v>176</v>
      </c>
    </row>
    <row r="231">
      <c r="A231" s="44" t="s">
        <v>125</v>
      </c>
      <c r="B231" s="48" t="s">
        <v>37</v>
      </c>
      <c r="C231" s="49" t="s">
        <v>257</v>
      </c>
      <c r="D231" s="48" t="s">
        <v>260</v>
      </c>
      <c r="E231" s="44" t="s">
        <v>251</v>
      </c>
      <c r="F231" s="48" t="s">
        <v>127</v>
      </c>
      <c r="G231" s="48" t="s">
        <v>240</v>
      </c>
      <c r="H231" s="48" t="s">
        <v>240</v>
      </c>
      <c r="I231" s="48" t="s">
        <v>240</v>
      </c>
      <c r="J231" s="44" t="s">
        <v>242</v>
      </c>
      <c r="K231" s="44" t="s">
        <v>128</v>
      </c>
      <c r="L231" s="44" t="s">
        <v>243</v>
      </c>
      <c r="M231" s="44" t="s">
        <v>268</v>
      </c>
      <c r="N231" s="44" t="s">
        <v>37</v>
      </c>
      <c r="O231" s="48" t="s">
        <v>254</v>
      </c>
      <c r="P231" s="44" t="s">
        <v>261</v>
      </c>
      <c r="Q231" s="48" t="s">
        <v>262</v>
      </c>
      <c r="R231" s="48" t="s">
        <v>241</v>
      </c>
      <c r="S231" s="48" t="s">
        <v>240</v>
      </c>
      <c r="T231" s="48" t="s">
        <v>240</v>
      </c>
      <c r="U231" s="48" t="s">
        <v>240</v>
      </c>
      <c r="V231" s="48" t="s">
        <v>240</v>
      </c>
      <c r="W231" s="48" t="s">
        <v>240</v>
      </c>
      <c r="X231" s="49" t="s">
        <v>176</v>
      </c>
      <c r="Y231" s="50" t="s">
        <v>256</v>
      </c>
      <c r="Z231" s="49" t="s">
        <v>249</v>
      </c>
      <c r="AA231" s="49" t="s">
        <v>249</v>
      </c>
    </row>
    <row r="232">
      <c r="A232" s="44" t="s">
        <v>125</v>
      </c>
      <c r="B232" s="48" t="s">
        <v>37</v>
      </c>
      <c r="C232" s="49" t="s">
        <v>257</v>
      </c>
      <c r="D232" s="48" t="s">
        <v>260</v>
      </c>
      <c r="E232" s="44" t="s">
        <v>251</v>
      </c>
      <c r="F232" s="48" t="s">
        <v>127</v>
      </c>
      <c r="G232" s="48" t="s">
        <v>240</v>
      </c>
      <c r="H232" s="48" t="s">
        <v>240</v>
      </c>
      <c r="I232" s="48" t="s">
        <v>240</v>
      </c>
      <c r="J232" s="44" t="s">
        <v>242</v>
      </c>
      <c r="K232" s="44" t="s">
        <v>128</v>
      </c>
      <c r="L232" s="44" t="s">
        <v>128</v>
      </c>
      <c r="M232" s="44" t="s">
        <v>252</v>
      </c>
      <c r="N232" s="44" t="s">
        <v>253</v>
      </c>
      <c r="O232" s="48" t="s">
        <v>245</v>
      </c>
      <c r="P232" s="44" t="s">
        <v>255</v>
      </c>
      <c r="Q232" s="48" t="s">
        <v>247</v>
      </c>
      <c r="R232" s="48" t="s">
        <v>240</v>
      </c>
      <c r="S232" s="48" t="s">
        <v>240</v>
      </c>
      <c r="T232" s="48" t="s">
        <v>241</v>
      </c>
      <c r="U232" s="48" t="s">
        <v>240</v>
      </c>
      <c r="V232" s="48" t="s">
        <v>240</v>
      </c>
      <c r="W232" s="48" t="s">
        <v>240</v>
      </c>
      <c r="X232" s="49" t="s">
        <v>133</v>
      </c>
      <c r="Y232" s="50" t="s">
        <v>248</v>
      </c>
      <c r="Z232" s="49" t="s">
        <v>176</v>
      </c>
      <c r="AA232" s="49" t="s">
        <v>133</v>
      </c>
    </row>
    <row r="233">
      <c r="A233" s="44" t="s">
        <v>125</v>
      </c>
      <c r="B233" s="48" t="s">
        <v>37</v>
      </c>
      <c r="C233" s="49" t="s">
        <v>238</v>
      </c>
      <c r="D233" s="48" t="s">
        <v>260</v>
      </c>
      <c r="E233" s="44" t="s">
        <v>251</v>
      </c>
      <c r="F233" s="48" t="s">
        <v>159</v>
      </c>
      <c r="G233" s="48" t="s">
        <v>240</v>
      </c>
      <c r="H233" s="48" t="s">
        <v>240</v>
      </c>
      <c r="I233" s="48" t="s">
        <v>240</v>
      </c>
      <c r="J233" s="44" t="s">
        <v>258</v>
      </c>
      <c r="K233" s="44" t="s">
        <v>143</v>
      </c>
      <c r="L233" s="44" t="s">
        <v>128</v>
      </c>
      <c r="M233" s="44" t="s">
        <v>244</v>
      </c>
      <c r="N233" s="44" t="s">
        <v>131</v>
      </c>
      <c r="O233" s="48" t="s">
        <v>254</v>
      </c>
      <c r="P233" s="44" t="s">
        <v>261</v>
      </c>
      <c r="Q233" s="48" t="s">
        <v>247</v>
      </c>
      <c r="R233" s="48" t="s">
        <v>240</v>
      </c>
      <c r="S233" s="48" t="s">
        <v>240</v>
      </c>
      <c r="T233" s="48" t="s">
        <v>240</v>
      </c>
      <c r="U233" s="48" t="s">
        <v>240</v>
      </c>
      <c r="V233" s="48" t="s">
        <v>240</v>
      </c>
      <c r="W233" s="48" t="s">
        <v>240</v>
      </c>
      <c r="X233" s="49" t="s">
        <v>164</v>
      </c>
      <c r="Y233" s="50" t="s">
        <v>256</v>
      </c>
      <c r="Z233" s="49" t="s">
        <v>133</v>
      </c>
      <c r="AA233" s="49" t="s">
        <v>249</v>
      </c>
    </row>
    <row r="234">
      <c r="A234" s="44" t="s">
        <v>125</v>
      </c>
      <c r="B234" s="48" t="s">
        <v>37</v>
      </c>
      <c r="C234" s="49" t="s">
        <v>238</v>
      </c>
      <c r="D234" s="48" t="s">
        <v>266</v>
      </c>
      <c r="E234" s="44" t="s">
        <v>251</v>
      </c>
      <c r="F234" s="48" t="s">
        <v>159</v>
      </c>
      <c r="G234" s="48" t="s">
        <v>240</v>
      </c>
      <c r="H234" s="48" t="s">
        <v>240</v>
      </c>
      <c r="I234" s="48" t="s">
        <v>240</v>
      </c>
      <c r="J234" s="44" t="s">
        <v>258</v>
      </c>
      <c r="K234" s="44" t="s">
        <v>180</v>
      </c>
      <c r="L234" s="44" t="s">
        <v>243</v>
      </c>
      <c r="M234" s="44" t="s">
        <v>244</v>
      </c>
      <c r="N234" s="44" t="s">
        <v>253</v>
      </c>
      <c r="O234" s="48" t="s">
        <v>254</v>
      </c>
      <c r="P234" s="44" t="s">
        <v>246</v>
      </c>
      <c r="Q234" s="48" t="s">
        <v>247</v>
      </c>
      <c r="R234" s="48" t="s">
        <v>241</v>
      </c>
      <c r="S234" s="48" t="s">
        <v>240</v>
      </c>
      <c r="T234" s="48" t="s">
        <v>240</v>
      </c>
      <c r="U234" s="48" t="s">
        <v>240</v>
      </c>
      <c r="V234" s="48" t="s">
        <v>240</v>
      </c>
      <c r="W234" s="48" t="s">
        <v>241</v>
      </c>
      <c r="X234" s="49" t="s">
        <v>164</v>
      </c>
      <c r="Y234" s="50" t="s">
        <v>256</v>
      </c>
      <c r="Z234" s="49" t="s">
        <v>176</v>
      </c>
      <c r="AA234" s="49" t="s">
        <v>133</v>
      </c>
    </row>
    <row r="235">
      <c r="A235" s="44" t="s">
        <v>125</v>
      </c>
      <c r="B235" s="48" t="s">
        <v>37</v>
      </c>
      <c r="C235" s="49" t="s">
        <v>238</v>
      </c>
      <c r="D235" s="48" t="s">
        <v>260</v>
      </c>
      <c r="E235" s="44" t="s">
        <v>251</v>
      </c>
      <c r="F235" s="48" t="s">
        <v>159</v>
      </c>
      <c r="G235" s="48" t="s">
        <v>240</v>
      </c>
      <c r="H235" s="48" t="s">
        <v>240</v>
      </c>
      <c r="I235" s="48" t="s">
        <v>240</v>
      </c>
      <c r="J235" s="44" t="s">
        <v>258</v>
      </c>
      <c r="K235" s="44" t="s">
        <v>253</v>
      </c>
      <c r="L235" s="44" t="s">
        <v>253</v>
      </c>
      <c r="M235" s="44" t="s">
        <v>253</v>
      </c>
      <c r="N235" s="44" t="s">
        <v>253</v>
      </c>
      <c r="O235" s="48" t="s">
        <v>254</v>
      </c>
      <c r="P235" s="44" t="s">
        <v>255</v>
      </c>
      <c r="Q235" s="44" t="s">
        <v>185</v>
      </c>
      <c r="R235" s="48" t="s">
        <v>240</v>
      </c>
      <c r="S235" s="48" t="s">
        <v>240</v>
      </c>
      <c r="T235" s="48" t="s">
        <v>240</v>
      </c>
      <c r="U235" s="48" t="s">
        <v>241</v>
      </c>
      <c r="V235" s="48" t="s">
        <v>240</v>
      </c>
      <c r="W235" s="48" t="s">
        <v>241</v>
      </c>
      <c r="X235" s="49" t="s">
        <v>133</v>
      </c>
      <c r="Y235" s="50" t="s">
        <v>259</v>
      </c>
      <c r="Z235" s="49" t="s">
        <v>133</v>
      </c>
      <c r="AA235" s="49" t="s">
        <v>133</v>
      </c>
    </row>
    <row r="236">
      <c r="A236" s="44" t="s">
        <v>125</v>
      </c>
      <c r="B236" s="48" t="s">
        <v>37</v>
      </c>
      <c r="C236" s="49" t="s">
        <v>269</v>
      </c>
      <c r="D236" s="48" t="s">
        <v>260</v>
      </c>
      <c r="E236" s="44" t="s">
        <v>251</v>
      </c>
      <c r="F236" s="48" t="s">
        <v>159</v>
      </c>
      <c r="G236" s="48" t="s">
        <v>240</v>
      </c>
      <c r="H236" s="48" t="s">
        <v>240</v>
      </c>
      <c r="I236" s="48" t="s">
        <v>240</v>
      </c>
      <c r="J236" s="44" t="s">
        <v>160</v>
      </c>
      <c r="K236" s="44" t="s">
        <v>143</v>
      </c>
      <c r="L236" s="44" t="s">
        <v>128</v>
      </c>
      <c r="M236" s="44" t="s">
        <v>244</v>
      </c>
      <c r="N236" s="44" t="s">
        <v>182</v>
      </c>
      <c r="O236" s="48" t="s">
        <v>254</v>
      </c>
      <c r="P236" s="44" t="s">
        <v>246</v>
      </c>
      <c r="Q236" s="48" t="s">
        <v>247</v>
      </c>
      <c r="R236" s="48" t="s">
        <v>240</v>
      </c>
      <c r="S236" s="48" t="s">
        <v>240</v>
      </c>
      <c r="T236" s="48" t="s">
        <v>240</v>
      </c>
      <c r="U236" s="48" t="s">
        <v>240</v>
      </c>
      <c r="V236" s="48" t="s">
        <v>241</v>
      </c>
      <c r="W236" s="48" t="s">
        <v>240</v>
      </c>
      <c r="X236" s="49" t="s">
        <v>133</v>
      </c>
      <c r="Y236" s="50" t="s">
        <v>256</v>
      </c>
      <c r="Z236" s="49" t="s">
        <v>133</v>
      </c>
      <c r="AA236" s="49" t="s">
        <v>133</v>
      </c>
    </row>
    <row r="237">
      <c r="A237" s="44" t="s">
        <v>125</v>
      </c>
      <c r="B237" s="48" t="s">
        <v>37</v>
      </c>
      <c r="C237" s="49" t="s">
        <v>269</v>
      </c>
      <c r="D237" s="48" t="s">
        <v>260</v>
      </c>
      <c r="E237" s="44" t="s">
        <v>251</v>
      </c>
      <c r="F237" s="48" t="s">
        <v>159</v>
      </c>
      <c r="G237" s="48" t="s">
        <v>240</v>
      </c>
      <c r="H237" s="48" t="s">
        <v>240</v>
      </c>
      <c r="I237" s="48" t="s">
        <v>240</v>
      </c>
      <c r="J237" s="44" t="s">
        <v>160</v>
      </c>
      <c r="K237" s="44" t="s">
        <v>128</v>
      </c>
      <c r="L237" s="44" t="s">
        <v>243</v>
      </c>
      <c r="M237" s="44" t="s">
        <v>253</v>
      </c>
      <c r="N237" s="44" t="s">
        <v>131</v>
      </c>
      <c r="O237" s="48" t="s">
        <v>254</v>
      </c>
      <c r="P237" s="44" t="s">
        <v>255</v>
      </c>
      <c r="Q237" s="48" t="s">
        <v>247</v>
      </c>
      <c r="R237" s="48" t="s">
        <v>241</v>
      </c>
      <c r="S237" s="48" t="s">
        <v>240</v>
      </c>
      <c r="T237" s="48" t="s">
        <v>241</v>
      </c>
      <c r="U237" s="48" t="s">
        <v>240</v>
      </c>
      <c r="V237" s="48" t="s">
        <v>240</v>
      </c>
      <c r="W237" s="48" t="s">
        <v>240</v>
      </c>
      <c r="X237" s="49" t="s">
        <v>133</v>
      </c>
      <c r="Y237" s="50" t="s">
        <v>248</v>
      </c>
      <c r="Z237" s="49" t="s">
        <v>133</v>
      </c>
      <c r="AA237" s="49" t="s">
        <v>133</v>
      </c>
    </row>
    <row r="238">
      <c r="A238" s="44" t="s">
        <v>125</v>
      </c>
      <c r="B238" s="48" t="s">
        <v>37</v>
      </c>
      <c r="C238" s="49" t="s">
        <v>257</v>
      </c>
      <c r="D238" s="49" t="s">
        <v>158</v>
      </c>
      <c r="E238" s="44" t="s">
        <v>239</v>
      </c>
      <c r="F238" s="48" t="s">
        <v>127</v>
      </c>
      <c r="G238" s="48" t="s">
        <v>240</v>
      </c>
      <c r="H238" s="48" t="s">
        <v>240</v>
      </c>
      <c r="I238" s="48" t="s">
        <v>240</v>
      </c>
      <c r="J238" s="44" t="s">
        <v>263</v>
      </c>
      <c r="K238" s="44" t="s">
        <v>128</v>
      </c>
      <c r="L238" s="44" t="s">
        <v>253</v>
      </c>
      <c r="M238" s="44" t="s">
        <v>253</v>
      </c>
      <c r="N238" s="44" t="s">
        <v>131</v>
      </c>
      <c r="O238" s="48" t="s">
        <v>254</v>
      </c>
      <c r="P238" s="44" t="s">
        <v>246</v>
      </c>
      <c r="Q238" s="44" t="s">
        <v>151</v>
      </c>
      <c r="R238" s="48" t="s">
        <v>240</v>
      </c>
      <c r="S238" s="48" t="s">
        <v>241</v>
      </c>
      <c r="T238" s="48" t="s">
        <v>240</v>
      </c>
      <c r="U238" s="48" t="s">
        <v>240</v>
      </c>
      <c r="V238" s="48" t="s">
        <v>240</v>
      </c>
      <c r="W238" s="48" t="s">
        <v>240</v>
      </c>
      <c r="X238" s="49" t="s">
        <v>133</v>
      </c>
      <c r="Y238" s="50" t="s">
        <v>259</v>
      </c>
      <c r="Z238" s="49" t="s">
        <v>133</v>
      </c>
      <c r="AA238" s="49" t="s">
        <v>249</v>
      </c>
    </row>
    <row r="239">
      <c r="A239" s="44" t="s">
        <v>125</v>
      </c>
      <c r="B239" s="48" t="s">
        <v>37</v>
      </c>
      <c r="C239" s="49" t="s">
        <v>238</v>
      </c>
      <c r="D239" s="48" t="s">
        <v>158</v>
      </c>
      <c r="E239" s="44" t="s">
        <v>251</v>
      </c>
      <c r="F239" s="48" t="s">
        <v>127</v>
      </c>
      <c r="G239" s="48" t="s">
        <v>240</v>
      </c>
      <c r="H239" s="48" t="s">
        <v>240</v>
      </c>
      <c r="I239" s="48" t="s">
        <v>240</v>
      </c>
      <c r="J239" s="44" t="s">
        <v>160</v>
      </c>
      <c r="K239" s="44" t="s">
        <v>128</v>
      </c>
      <c r="L239" s="44" t="s">
        <v>243</v>
      </c>
      <c r="M239" s="44" t="s">
        <v>253</v>
      </c>
      <c r="N239" s="44" t="s">
        <v>253</v>
      </c>
      <c r="O239" s="48" t="s">
        <v>254</v>
      </c>
      <c r="P239" s="44" t="s">
        <v>261</v>
      </c>
      <c r="Q239" s="48" t="s">
        <v>262</v>
      </c>
      <c r="R239" s="48" t="s">
        <v>240</v>
      </c>
      <c r="S239" s="48" t="s">
        <v>240</v>
      </c>
      <c r="T239" s="48" t="s">
        <v>241</v>
      </c>
      <c r="U239" s="48" t="s">
        <v>241</v>
      </c>
      <c r="V239" s="48" t="s">
        <v>241</v>
      </c>
      <c r="W239" s="48" t="s">
        <v>241</v>
      </c>
      <c r="X239" s="49" t="s">
        <v>133</v>
      </c>
      <c r="Y239" s="50" t="s">
        <v>248</v>
      </c>
      <c r="Z239" s="49" t="s">
        <v>249</v>
      </c>
      <c r="AA239" s="49" t="s">
        <v>249</v>
      </c>
    </row>
    <row r="240">
      <c r="A240" s="44" t="s">
        <v>125</v>
      </c>
      <c r="B240" s="48" t="s">
        <v>37</v>
      </c>
      <c r="C240" s="49" t="s">
        <v>238</v>
      </c>
      <c r="D240" s="48" t="s">
        <v>158</v>
      </c>
      <c r="E240" s="44" t="s">
        <v>270</v>
      </c>
      <c r="F240" s="48" t="s">
        <v>127</v>
      </c>
      <c r="G240" s="48" t="s">
        <v>240</v>
      </c>
      <c r="H240" s="48" t="s">
        <v>240</v>
      </c>
      <c r="I240" s="48" t="s">
        <v>240</v>
      </c>
      <c r="J240" s="44" t="s">
        <v>263</v>
      </c>
      <c r="K240" s="44" t="s">
        <v>128</v>
      </c>
      <c r="L240" s="44" t="s">
        <v>128</v>
      </c>
      <c r="M240" s="44" t="s">
        <v>268</v>
      </c>
      <c r="N240" s="44" t="s">
        <v>37</v>
      </c>
      <c r="O240" s="48" t="s">
        <v>254</v>
      </c>
      <c r="P240" s="44" t="s">
        <v>261</v>
      </c>
      <c r="Q240" s="48" t="s">
        <v>247</v>
      </c>
      <c r="R240" s="48" t="s">
        <v>240</v>
      </c>
      <c r="S240" s="48" t="s">
        <v>241</v>
      </c>
      <c r="T240" s="48" t="s">
        <v>240</v>
      </c>
      <c r="U240" s="48" t="s">
        <v>240</v>
      </c>
      <c r="V240" s="48" t="s">
        <v>240</v>
      </c>
      <c r="W240" s="48" t="s">
        <v>240</v>
      </c>
      <c r="X240" s="49" t="s">
        <v>164</v>
      </c>
      <c r="Y240" s="50" t="s">
        <v>259</v>
      </c>
      <c r="Z240" s="49" t="s">
        <v>133</v>
      </c>
      <c r="AA240" s="49" t="s">
        <v>133</v>
      </c>
    </row>
    <row r="241">
      <c r="A241" s="44" t="s">
        <v>125</v>
      </c>
      <c r="B241" s="48" t="s">
        <v>37</v>
      </c>
      <c r="C241" s="48" t="s">
        <v>250</v>
      </c>
      <c r="D241" s="48" t="s">
        <v>158</v>
      </c>
      <c r="E241" s="44" t="s">
        <v>270</v>
      </c>
      <c r="F241" s="48" t="s">
        <v>127</v>
      </c>
      <c r="G241" s="48" t="s">
        <v>240</v>
      </c>
      <c r="H241" s="48" t="s">
        <v>240</v>
      </c>
      <c r="I241" s="48" t="s">
        <v>240</v>
      </c>
      <c r="J241" s="44" t="s">
        <v>263</v>
      </c>
      <c r="K241" s="44" t="s">
        <v>128</v>
      </c>
      <c r="L241" s="44" t="s">
        <v>128</v>
      </c>
      <c r="M241" s="44" t="s">
        <v>253</v>
      </c>
      <c r="N241" s="44" t="s">
        <v>253</v>
      </c>
      <c r="O241" s="48" t="s">
        <v>254</v>
      </c>
      <c r="P241" s="44" t="s">
        <v>255</v>
      </c>
      <c r="Q241" s="48" t="s">
        <v>264</v>
      </c>
      <c r="R241" s="48" t="s">
        <v>240</v>
      </c>
      <c r="S241" s="48" t="s">
        <v>240</v>
      </c>
      <c r="T241" s="48" t="s">
        <v>240</v>
      </c>
      <c r="U241" s="48" t="s">
        <v>241</v>
      </c>
      <c r="V241" s="48" t="s">
        <v>240</v>
      </c>
      <c r="W241" s="48" t="s">
        <v>241</v>
      </c>
      <c r="X241" s="49" t="s">
        <v>265</v>
      </c>
      <c r="Y241" s="16" t="s">
        <v>259</v>
      </c>
      <c r="Z241" s="49" t="s">
        <v>249</v>
      </c>
      <c r="AA241" s="49" t="s">
        <v>133</v>
      </c>
    </row>
    <row r="242">
      <c r="A242" s="44" t="s">
        <v>125</v>
      </c>
      <c r="B242" s="48" t="s">
        <v>37</v>
      </c>
      <c r="C242" s="49" t="s">
        <v>238</v>
      </c>
      <c r="D242" s="48" t="s">
        <v>260</v>
      </c>
      <c r="E242" s="44" t="s">
        <v>251</v>
      </c>
      <c r="F242" s="48" t="s">
        <v>127</v>
      </c>
      <c r="G242" s="48" t="s">
        <v>240</v>
      </c>
      <c r="H242" s="48" t="s">
        <v>240</v>
      </c>
      <c r="I242" s="48" t="s">
        <v>240</v>
      </c>
      <c r="J242" s="44" t="s">
        <v>160</v>
      </c>
      <c r="K242" s="44" t="s">
        <v>180</v>
      </c>
      <c r="L242" s="44" t="s">
        <v>243</v>
      </c>
      <c r="M242" s="44" t="s">
        <v>253</v>
      </c>
      <c r="N242" s="44" t="s">
        <v>182</v>
      </c>
      <c r="O242" s="48" t="s">
        <v>254</v>
      </c>
      <c r="P242" s="44" t="s">
        <v>246</v>
      </c>
      <c r="Q242" s="48" t="s">
        <v>247</v>
      </c>
      <c r="R242" s="48" t="s">
        <v>240</v>
      </c>
      <c r="S242" s="48" t="s">
        <v>240</v>
      </c>
      <c r="T242" s="48" t="s">
        <v>240</v>
      </c>
      <c r="U242" s="48" t="s">
        <v>240</v>
      </c>
      <c r="V242" s="48" t="s">
        <v>240</v>
      </c>
      <c r="W242" s="48" t="s">
        <v>240</v>
      </c>
      <c r="X242" s="49" t="s">
        <v>164</v>
      </c>
      <c r="Y242" s="50" t="s">
        <v>256</v>
      </c>
      <c r="Z242" s="49" t="s">
        <v>176</v>
      </c>
      <c r="AA242" s="49" t="s">
        <v>249</v>
      </c>
    </row>
    <row r="243">
      <c r="A243" s="44" t="s">
        <v>125</v>
      </c>
      <c r="B243" s="48" t="s">
        <v>37</v>
      </c>
      <c r="C243" s="49" t="s">
        <v>238</v>
      </c>
      <c r="D243" s="48" t="s">
        <v>260</v>
      </c>
      <c r="E243" s="44" t="s">
        <v>251</v>
      </c>
      <c r="F243" s="48" t="s">
        <v>127</v>
      </c>
      <c r="G243" s="48" t="s">
        <v>240</v>
      </c>
      <c r="H243" s="48" t="s">
        <v>240</v>
      </c>
      <c r="I243" s="48" t="s">
        <v>240</v>
      </c>
      <c r="J243" s="44" t="s">
        <v>258</v>
      </c>
      <c r="K243" s="44" t="s">
        <v>128</v>
      </c>
      <c r="L243" s="44" t="s">
        <v>253</v>
      </c>
      <c r="M243" s="44" t="s">
        <v>268</v>
      </c>
      <c r="N243" s="44" t="s">
        <v>253</v>
      </c>
      <c r="O243" s="48" t="s">
        <v>254</v>
      </c>
      <c r="P243" s="44" t="s">
        <v>261</v>
      </c>
      <c r="Q243" s="44" t="s">
        <v>151</v>
      </c>
      <c r="R243" s="48" t="s">
        <v>240</v>
      </c>
      <c r="S243" s="48" t="s">
        <v>240</v>
      </c>
      <c r="T243" s="48" t="s">
        <v>241</v>
      </c>
      <c r="U243" s="48" t="s">
        <v>240</v>
      </c>
      <c r="V243" s="48" t="s">
        <v>240</v>
      </c>
      <c r="W243" s="48" t="s">
        <v>241</v>
      </c>
      <c r="X243" s="49" t="s">
        <v>265</v>
      </c>
      <c r="Y243" s="50" t="s">
        <v>259</v>
      </c>
      <c r="Z243" s="49" t="s">
        <v>133</v>
      </c>
      <c r="AA243" s="49" t="s">
        <v>249</v>
      </c>
    </row>
    <row r="244">
      <c r="A244" s="44" t="s">
        <v>125</v>
      </c>
      <c r="B244" s="48" t="s">
        <v>37</v>
      </c>
      <c r="C244" s="49" t="s">
        <v>238</v>
      </c>
      <c r="D244" s="48" t="s">
        <v>266</v>
      </c>
      <c r="E244" s="44" t="s">
        <v>251</v>
      </c>
      <c r="F244" s="48" t="s">
        <v>127</v>
      </c>
      <c r="G244" s="48" t="s">
        <v>240</v>
      </c>
      <c r="H244" s="48" t="s">
        <v>240</v>
      </c>
      <c r="I244" s="48" t="s">
        <v>240</v>
      </c>
      <c r="J244" s="44" t="s">
        <v>258</v>
      </c>
      <c r="K244" s="44" t="s">
        <v>128</v>
      </c>
      <c r="L244" s="44" t="s">
        <v>128</v>
      </c>
      <c r="M244" s="44" t="s">
        <v>268</v>
      </c>
      <c r="N244" s="44" t="s">
        <v>253</v>
      </c>
      <c r="O244" s="48" t="s">
        <v>254</v>
      </c>
      <c r="P244" s="44" t="s">
        <v>246</v>
      </c>
      <c r="Q244" s="48" t="s">
        <v>247</v>
      </c>
      <c r="R244" s="48" t="s">
        <v>240</v>
      </c>
      <c r="S244" s="48" t="s">
        <v>240</v>
      </c>
      <c r="T244" s="48" t="s">
        <v>240</v>
      </c>
      <c r="U244" s="48" t="s">
        <v>240</v>
      </c>
      <c r="V244" s="48" t="s">
        <v>240</v>
      </c>
      <c r="W244" s="48" t="s">
        <v>240</v>
      </c>
      <c r="X244" s="49" t="s">
        <v>164</v>
      </c>
      <c r="Y244" s="50" t="s">
        <v>259</v>
      </c>
      <c r="Z244" s="49" t="s">
        <v>133</v>
      </c>
      <c r="AA244" s="49" t="s">
        <v>133</v>
      </c>
    </row>
    <row r="245">
      <c r="A245" s="44" t="s">
        <v>125</v>
      </c>
      <c r="B245" s="48" t="s">
        <v>37</v>
      </c>
      <c r="C245" s="49" t="s">
        <v>238</v>
      </c>
      <c r="D245" s="48" t="s">
        <v>260</v>
      </c>
      <c r="E245" s="44" t="s">
        <v>251</v>
      </c>
      <c r="F245" s="48" t="s">
        <v>127</v>
      </c>
      <c r="G245" s="48" t="s">
        <v>240</v>
      </c>
      <c r="H245" s="48" t="s">
        <v>240</v>
      </c>
      <c r="I245" s="48" t="s">
        <v>240</v>
      </c>
      <c r="J245" s="44" t="s">
        <v>258</v>
      </c>
      <c r="K245" s="44" t="s">
        <v>143</v>
      </c>
      <c r="L245" s="44" t="s">
        <v>243</v>
      </c>
      <c r="M245" s="44" t="s">
        <v>244</v>
      </c>
      <c r="N245" s="44" t="s">
        <v>253</v>
      </c>
      <c r="O245" s="48" t="s">
        <v>254</v>
      </c>
      <c r="P245" s="44" t="s">
        <v>261</v>
      </c>
      <c r="Q245" s="44" t="s">
        <v>151</v>
      </c>
      <c r="R245" s="48" t="s">
        <v>241</v>
      </c>
      <c r="S245" s="48" t="s">
        <v>240</v>
      </c>
      <c r="T245" s="48" t="s">
        <v>241</v>
      </c>
      <c r="U245" s="48" t="s">
        <v>240</v>
      </c>
      <c r="V245" s="48" t="s">
        <v>240</v>
      </c>
      <c r="W245" s="48" t="s">
        <v>240</v>
      </c>
      <c r="X245" s="49" t="s">
        <v>265</v>
      </c>
      <c r="Y245" s="50" t="s">
        <v>248</v>
      </c>
      <c r="Z245" s="49" t="s">
        <v>249</v>
      </c>
      <c r="AA245" s="49" t="s">
        <v>133</v>
      </c>
    </row>
    <row r="246">
      <c r="A246" s="44" t="s">
        <v>125</v>
      </c>
      <c r="B246" s="48" t="s">
        <v>37</v>
      </c>
      <c r="C246" s="49" t="s">
        <v>269</v>
      </c>
      <c r="D246" s="49" t="s">
        <v>126</v>
      </c>
      <c r="E246" s="44" t="s">
        <v>251</v>
      </c>
      <c r="F246" s="48" t="s">
        <v>159</v>
      </c>
      <c r="G246" s="48" t="s">
        <v>240</v>
      </c>
      <c r="H246" s="48" t="s">
        <v>240</v>
      </c>
      <c r="I246" s="48" t="s">
        <v>240</v>
      </c>
      <c r="J246" s="44" t="s">
        <v>160</v>
      </c>
      <c r="K246" s="44" t="s">
        <v>128</v>
      </c>
      <c r="L246" s="44" t="s">
        <v>253</v>
      </c>
      <c r="M246" s="44" t="s">
        <v>252</v>
      </c>
      <c r="N246" s="44" t="s">
        <v>37</v>
      </c>
      <c r="O246" s="48" t="s">
        <v>254</v>
      </c>
      <c r="P246" s="44" t="s">
        <v>261</v>
      </c>
      <c r="Q246" s="48" t="s">
        <v>262</v>
      </c>
      <c r="R246" s="48" t="s">
        <v>240</v>
      </c>
      <c r="S246" s="48" t="s">
        <v>240</v>
      </c>
      <c r="T246" s="48" t="s">
        <v>240</v>
      </c>
      <c r="U246" s="48" t="s">
        <v>241</v>
      </c>
      <c r="V246" s="48" t="s">
        <v>240</v>
      </c>
      <c r="W246" s="48" t="s">
        <v>240</v>
      </c>
      <c r="X246" s="49" t="s">
        <v>176</v>
      </c>
      <c r="Y246" s="50" t="s">
        <v>259</v>
      </c>
      <c r="Z246" s="49" t="s">
        <v>133</v>
      </c>
      <c r="AA246" s="49" t="s">
        <v>133</v>
      </c>
    </row>
    <row r="247">
      <c r="A247" s="44" t="s">
        <v>125</v>
      </c>
      <c r="B247" s="48" t="s">
        <v>37</v>
      </c>
      <c r="C247" s="49" t="s">
        <v>269</v>
      </c>
      <c r="D247" s="48" t="s">
        <v>260</v>
      </c>
      <c r="E247" s="44" t="s">
        <v>251</v>
      </c>
      <c r="F247" s="48" t="s">
        <v>159</v>
      </c>
      <c r="G247" s="48" t="s">
        <v>240</v>
      </c>
      <c r="H247" s="48" t="s">
        <v>240</v>
      </c>
      <c r="I247" s="48" t="s">
        <v>240</v>
      </c>
      <c r="J247" s="44" t="s">
        <v>160</v>
      </c>
      <c r="K247" s="44" t="s">
        <v>128</v>
      </c>
      <c r="L247" s="44" t="s">
        <v>243</v>
      </c>
      <c r="M247" s="44" t="s">
        <v>244</v>
      </c>
      <c r="N247" s="44" t="s">
        <v>253</v>
      </c>
      <c r="O247" s="48" t="s">
        <v>254</v>
      </c>
      <c r="P247" s="44" t="s">
        <v>255</v>
      </c>
      <c r="Q247" s="48" t="s">
        <v>247</v>
      </c>
      <c r="R247" s="48" t="s">
        <v>241</v>
      </c>
      <c r="S247" s="48" t="s">
        <v>240</v>
      </c>
      <c r="T247" s="48" t="s">
        <v>240</v>
      </c>
      <c r="U247" s="48" t="s">
        <v>240</v>
      </c>
      <c r="V247" s="48" t="s">
        <v>240</v>
      </c>
      <c r="W247" s="48" t="s">
        <v>241</v>
      </c>
      <c r="X247" s="49" t="s">
        <v>133</v>
      </c>
      <c r="Y247" s="50" t="s">
        <v>248</v>
      </c>
      <c r="Z247" s="49" t="s">
        <v>176</v>
      </c>
      <c r="AA247" s="49" t="s">
        <v>249</v>
      </c>
    </row>
    <row r="248">
      <c r="A248" s="44" t="s">
        <v>125</v>
      </c>
      <c r="B248" s="48" t="s">
        <v>37</v>
      </c>
      <c r="C248" s="49" t="s">
        <v>257</v>
      </c>
      <c r="D248" s="49" t="s">
        <v>158</v>
      </c>
      <c r="E248" s="44" t="s">
        <v>239</v>
      </c>
      <c r="F248" s="48" t="s">
        <v>127</v>
      </c>
      <c r="G248" s="48" t="s">
        <v>240</v>
      </c>
      <c r="H248" s="48" t="s">
        <v>240</v>
      </c>
      <c r="I248" s="48" t="s">
        <v>240</v>
      </c>
      <c r="J248" s="44" t="s">
        <v>263</v>
      </c>
      <c r="K248" s="44" t="s">
        <v>128</v>
      </c>
      <c r="L248" s="44" t="s">
        <v>128</v>
      </c>
      <c r="M248" s="44" t="s">
        <v>244</v>
      </c>
      <c r="N248" s="44" t="s">
        <v>131</v>
      </c>
      <c r="O248" s="48" t="s">
        <v>254</v>
      </c>
      <c r="P248" s="44" t="s">
        <v>261</v>
      </c>
      <c r="Q248" s="48" t="s">
        <v>247</v>
      </c>
      <c r="R248" s="48" t="s">
        <v>240</v>
      </c>
      <c r="S248" s="48" t="s">
        <v>240</v>
      </c>
      <c r="T248" s="48" t="s">
        <v>240</v>
      </c>
      <c r="U248" s="48" t="s">
        <v>241</v>
      </c>
      <c r="V248" s="48" t="s">
        <v>240</v>
      </c>
      <c r="W248" s="48" t="s">
        <v>241</v>
      </c>
      <c r="X248" s="49" t="s">
        <v>164</v>
      </c>
      <c r="Y248" s="16" t="s">
        <v>259</v>
      </c>
      <c r="Z248" s="49" t="s">
        <v>249</v>
      </c>
      <c r="AA248" s="49" t="s">
        <v>133</v>
      </c>
    </row>
    <row r="249">
      <c r="A249" s="44" t="s">
        <v>125</v>
      </c>
      <c r="B249" s="48" t="s">
        <v>37</v>
      </c>
      <c r="C249" s="49" t="s">
        <v>257</v>
      </c>
      <c r="D249" s="49" t="s">
        <v>158</v>
      </c>
      <c r="E249" s="44" t="s">
        <v>239</v>
      </c>
      <c r="F249" s="48" t="s">
        <v>127</v>
      </c>
      <c r="G249" s="48" t="s">
        <v>240</v>
      </c>
      <c r="H249" s="48" t="s">
        <v>240</v>
      </c>
      <c r="I249" s="48" t="s">
        <v>240</v>
      </c>
      <c r="J249" s="44" t="s">
        <v>263</v>
      </c>
      <c r="K249" s="44" t="s">
        <v>253</v>
      </c>
      <c r="L249" s="44" t="s">
        <v>128</v>
      </c>
      <c r="M249" s="44" t="s">
        <v>253</v>
      </c>
      <c r="N249" s="44" t="s">
        <v>253</v>
      </c>
      <c r="O249" s="48" t="s">
        <v>254</v>
      </c>
      <c r="P249" s="44" t="s">
        <v>246</v>
      </c>
      <c r="Q249" s="48" t="s">
        <v>247</v>
      </c>
      <c r="R249" s="48" t="s">
        <v>240</v>
      </c>
      <c r="S249" s="48" t="s">
        <v>240</v>
      </c>
      <c r="T249" s="48" t="s">
        <v>240</v>
      </c>
      <c r="U249" s="48" t="s">
        <v>240</v>
      </c>
      <c r="V249" s="48" t="s">
        <v>241</v>
      </c>
      <c r="W249" s="48" t="s">
        <v>240</v>
      </c>
      <c r="X249" s="49" t="s">
        <v>164</v>
      </c>
      <c r="Y249" s="50" t="s">
        <v>259</v>
      </c>
      <c r="Z249" s="49" t="s">
        <v>133</v>
      </c>
      <c r="AA249" s="49" t="s">
        <v>133</v>
      </c>
    </row>
    <row r="250">
      <c r="A250" s="44" t="s">
        <v>125</v>
      </c>
      <c r="B250" s="48" t="s">
        <v>37</v>
      </c>
      <c r="C250" s="48" t="s">
        <v>250</v>
      </c>
      <c r="D250" s="49" t="s">
        <v>126</v>
      </c>
      <c r="E250" s="44" t="s">
        <v>251</v>
      </c>
      <c r="F250" s="48" t="s">
        <v>127</v>
      </c>
      <c r="G250" s="48" t="s">
        <v>240</v>
      </c>
      <c r="H250" s="48" t="s">
        <v>240</v>
      </c>
      <c r="I250" s="48" t="s">
        <v>240</v>
      </c>
      <c r="J250" s="44" t="s">
        <v>263</v>
      </c>
      <c r="K250" s="44" t="s">
        <v>180</v>
      </c>
      <c r="L250" s="44" t="s">
        <v>243</v>
      </c>
      <c r="M250" s="44" t="s">
        <v>244</v>
      </c>
      <c r="N250" s="44" t="s">
        <v>253</v>
      </c>
      <c r="O250" s="48" t="s">
        <v>245</v>
      </c>
      <c r="P250" s="44" t="s">
        <v>255</v>
      </c>
      <c r="Q250" s="44" t="s">
        <v>185</v>
      </c>
      <c r="R250" s="48" t="s">
        <v>241</v>
      </c>
      <c r="S250" s="48" t="s">
        <v>240</v>
      </c>
      <c r="T250" s="48" t="s">
        <v>241</v>
      </c>
      <c r="U250" s="48" t="s">
        <v>240</v>
      </c>
      <c r="V250" s="48" t="s">
        <v>240</v>
      </c>
      <c r="W250" s="48" t="s">
        <v>240</v>
      </c>
      <c r="X250" s="49" t="s">
        <v>133</v>
      </c>
      <c r="Y250" s="50" t="s">
        <v>259</v>
      </c>
      <c r="Z250" s="49" t="s">
        <v>249</v>
      </c>
      <c r="AA250" s="49" t="s">
        <v>133</v>
      </c>
    </row>
    <row r="251">
      <c r="A251" s="44" t="s">
        <v>125</v>
      </c>
      <c r="B251" s="48" t="s">
        <v>37</v>
      </c>
      <c r="C251" s="49" t="s">
        <v>238</v>
      </c>
      <c r="D251" s="49" t="s">
        <v>158</v>
      </c>
      <c r="E251" s="44" t="s">
        <v>270</v>
      </c>
      <c r="F251" s="48" t="s">
        <v>127</v>
      </c>
      <c r="G251" s="48" t="s">
        <v>241</v>
      </c>
      <c r="H251" s="48" t="s">
        <v>240</v>
      </c>
      <c r="I251" s="48" t="s">
        <v>241</v>
      </c>
      <c r="J251" s="44" t="s">
        <v>263</v>
      </c>
      <c r="K251" s="44" t="s">
        <v>253</v>
      </c>
      <c r="L251" s="44" t="s">
        <v>253</v>
      </c>
      <c r="M251" s="44" t="s">
        <v>268</v>
      </c>
      <c r="N251" s="44" t="s">
        <v>182</v>
      </c>
      <c r="O251" s="48" t="s">
        <v>254</v>
      </c>
      <c r="P251" s="44" t="s">
        <v>246</v>
      </c>
      <c r="Q251" s="48" t="s">
        <v>247</v>
      </c>
      <c r="R251" s="48" t="s">
        <v>240</v>
      </c>
      <c r="S251" s="48" t="s">
        <v>241</v>
      </c>
      <c r="T251" s="48" t="s">
        <v>240</v>
      </c>
      <c r="U251" s="48" t="s">
        <v>240</v>
      </c>
      <c r="V251" s="48" t="s">
        <v>240</v>
      </c>
      <c r="W251" s="48" t="s">
        <v>240</v>
      </c>
      <c r="X251" s="49" t="s">
        <v>133</v>
      </c>
      <c r="Y251" s="50" t="s">
        <v>256</v>
      </c>
      <c r="Z251" s="49" t="s">
        <v>249</v>
      </c>
      <c r="AA251" s="49" t="s">
        <v>176</v>
      </c>
    </row>
    <row r="252">
      <c r="A252" s="44" t="s">
        <v>125</v>
      </c>
      <c r="B252" s="48" t="s">
        <v>37</v>
      </c>
      <c r="C252" s="49" t="s">
        <v>238</v>
      </c>
      <c r="D252" s="49" t="s">
        <v>158</v>
      </c>
      <c r="E252" s="44" t="s">
        <v>270</v>
      </c>
      <c r="F252" s="48" t="s">
        <v>127</v>
      </c>
      <c r="G252" s="48" t="s">
        <v>240</v>
      </c>
      <c r="H252" s="48" t="s">
        <v>240</v>
      </c>
      <c r="I252" s="48" t="s">
        <v>240</v>
      </c>
      <c r="J252" s="44" t="s">
        <v>263</v>
      </c>
      <c r="K252" s="44" t="s">
        <v>143</v>
      </c>
      <c r="L252" s="44" t="s">
        <v>128</v>
      </c>
      <c r="M252" s="44" t="s">
        <v>268</v>
      </c>
      <c r="N252" s="44" t="s">
        <v>131</v>
      </c>
      <c r="O252" s="48" t="s">
        <v>254</v>
      </c>
      <c r="P252" s="44" t="s">
        <v>255</v>
      </c>
      <c r="Q252" s="48" t="s">
        <v>247</v>
      </c>
      <c r="R252" s="48" t="s">
        <v>240</v>
      </c>
      <c r="S252" s="48" t="s">
        <v>240</v>
      </c>
      <c r="T252" s="48" t="s">
        <v>241</v>
      </c>
      <c r="U252" s="48" t="s">
        <v>240</v>
      </c>
      <c r="V252" s="48" t="s">
        <v>241</v>
      </c>
      <c r="W252" s="48" t="s">
        <v>241</v>
      </c>
      <c r="X252" s="49" t="s">
        <v>133</v>
      </c>
      <c r="Y252" s="50" t="s">
        <v>248</v>
      </c>
      <c r="Z252" s="49" t="s">
        <v>133</v>
      </c>
      <c r="AA252" s="49" t="s">
        <v>249</v>
      </c>
    </row>
    <row r="253">
      <c r="A253" s="44" t="s">
        <v>125</v>
      </c>
      <c r="B253" s="48" t="s">
        <v>37</v>
      </c>
      <c r="C253" s="49" t="s">
        <v>238</v>
      </c>
      <c r="D253" s="49" t="s">
        <v>158</v>
      </c>
      <c r="E253" s="44" t="s">
        <v>239</v>
      </c>
      <c r="F253" s="48" t="s">
        <v>127</v>
      </c>
      <c r="G253" s="48" t="s">
        <v>240</v>
      </c>
      <c r="H253" s="48" t="s">
        <v>240</v>
      </c>
      <c r="I253" s="48" t="s">
        <v>240</v>
      </c>
      <c r="J253" s="44" t="s">
        <v>263</v>
      </c>
      <c r="K253" s="44" t="s">
        <v>128</v>
      </c>
      <c r="L253" s="44" t="s">
        <v>243</v>
      </c>
      <c r="M253" s="44" t="s">
        <v>244</v>
      </c>
      <c r="N253" s="44" t="s">
        <v>182</v>
      </c>
      <c r="O253" s="48" t="s">
        <v>254</v>
      </c>
      <c r="P253" s="44" t="s">
        <v>246</v>
      </c>
      <c r="Q253" s="44" t="s">
        <v>151</v>
      </c>
      <c r="R253" s="48" t="s">
        <v>240</v>
      </c>
      <c r="S253" s="48" t="s">
        <v>241</v>
      </c>
      <c r="T253" s="48" t="s">
        <v>240</v>
      </c>
      <c r="U253" s="48" t="s">
        <v>240</v>
      </c>
      <c r="V253" s="48" t="s">
        <v>240</v>
      </c>
      <c r="W253" s="48" t="s">
        <v>240</v>
      </c>
      <c r="X253" s="49" t="s">
        <v>133</v>
      </c>
      <c r="Y253" s="50" t="s">
        <v>259</v>
      </c>
      <c r="Z253" s="49" t="s">
        <v>176</v>
      </c>
      <c r="AA253" s="49" t="s">
        <v>133</v>
      </c>
    </row>
    <row r="254">
      <c r="A254" s="44" t="s">
        <v>125</v>
      </c>
      <c r="B254" s="48" t="s">
        <v>37</v>
      </c>
      <c r="C254" s="49" t="s">
        <v>238</v>
      </c>
      <c r="D254" s="48" t="s">
        <v>260</v>
      </c>
      <c r="E254" s="44" t="s">
        <v>239</v>
      </c>
      <c r="F254" s="48" t="s">
        <v>127</v>
      </c>
      <c r="G254" s="48" t="s">
        <v>240</v>
      </c>
      <c r="H254" s="48" t="s">
        <v>240</v>
      </c>
      <c r="I254" s="48" t="s">
        <v>240</v>
      </c>
      <c r="J254" s="44" t="s">
        <v>258</v>
      </c>
      <c r="K254" s="44" t="s">
        <v>253</v>
      </c>
      <c r="L254" s="44" t="s">
        <v>143</v>
      </c>
      <c r="M254" s="44" t="s">
        <v>244</v>
      </c>
      <c r="N254" s="44" t="s">
        <v>253</v>
      </c>
      <c r="O254" s="48" t="s">
        <v>245</v>
      </c>
      <c r="P254" s="44" t="s">
        <v>246</v>
      </c>
      <c r="Q254" s="48" t="s">
        <v>247</v>
      </c>
      <c r="R254" s="48" t="s">
        <v>240</v>
      </c>
      <c r="S254" s="48" t="s">
        <v>240</v>
      </c>
      <c r="T254" s="48" t="s">
        <v>240</v>
      </c>
      <c r="U254" s="48" t="s">
        <v>240</v>
      </c>
      <c r="V254" s="48" t="s">
        <v>240</v>
      </c>
      <c r="W254" s="48" t="s">
        <v>240</v>
      </c>
      <c r="X254" s="49" t="s">
        <v>164</v>
      </c>
      <c r="Y254" s="50" t="s">
        <v>256</v>
      </c>
      <c r="Z254" s="49" t="s">
        <v>176</v>
      </c>
      <c r="AA254" s="49" t="s">
        <v>133</v>
      </c>
    </row>
    <row r="255">
      <c r="A255" s="44" t="s">
        <v>125</v>
      </c>
      <c r="B255" s="48" t="s">
        <v>37</v>
      </c>
      <c r="C255" s="49" t="s">
        <v>238</v>
      </c>
      <c r="D255" s="48" t="s">
        <v>266</v>
      </c>
      <c r="E255" s="44" t="s">
        <v>251</v>
      </c>
      <c r="F255" s="48" t="s">
        <v>159</v>
      </c>
      <c r="G255" s="48" t="s">
        <v>240</v>
      </c>
      <c r="H255" s="48" t="s">
        <v>240</v>
      </c>
      <c r="I255" s="48" t="s">
        <v>240</v>
      </c>
      <c r="J255" s="44" t="s">
        <v>242</v>
      </c>
      <c r="K255" s="44" t="s">
        <v>253</v>
      </c>
      <c r="L255" s="44" t="s">
        <v>143</v>
      </c>
      <c r="M255" s="44" t="s">
        <v>244</v>
      </c>
      <c r="N255" s="44" t="s">
        <v>131</v>
      </c>
      <c r="O255" s="48" t="s">
        <v>267</v>
      </c>
      <c r="P255" s="44" t="s">
        <v>255</v>
      </c>
      <c r="Q255" s="48" t="s">
        <v>247</v>
      </c>
      <c r="R255" s="48" t="s">
        <v>240</v>
      </c>
      <c r="S255" s="48" t="s">
        <v>241</v>
      </c>
      <c r="T255" s="48" t="s">
        <v>240</v>
      </c>
      <c r="U255" s="48" t="s">
        <v>240</v>
      </c>
      <c r="V255" s="48" t="s">
        <v>240</v>
      </c>
      <c r="W255" s="48" t="s">
        <v>240</v>
      </c>
      <c r="X255" s="49" t="s">
        <v>176</v>
      </c>
      <c r="Y255" s="50" t="s">
        <v>259</v>
      </c>
      <c r="Z255" s="49" t="s">
        <v>249</v>
      </c>
      <c r="AA255" s="49" t="s">
        <v>249</v>
      </c>
    </row>
    <row r="256">
      <c r="A256" s="44" t="s">
        <v>125</v>
      </c>
      <c r="B256" s="48" t="s">
        <v>37</v>
      </c>
      <c r="C256" s="49" t="s">
        <v>238</v>
      </c>
      <c r="D256" s="48" t="s">
        <v>260</v>
      </c>
      <c r="E256" s="44" t="s">
        <v>239</v>
      </c>
      <c r="F256" s="48" t="s">
        <v>127</v>
      </c>
      <c r="G256" s="48" t="s">
        <v>240</v>
      </c>
      <c r="H256" s="48" t="s">
        <v>240</v>
      </c>
      <c r="I256" s="48" t="s">
        <v>240</v>
      </c>
      <c r="J256" s="44" t="s">
        <v>242</v>
      </c>
      <c r="K256" s="44" t="s">
        <v>143</v>
      </c>
      <c r="L256" s="44" t="s">
        <v>143</v>
      </c>
      <c r="M256" s="44" t="s">
        <v>244</v>
      </c>
      <c r="N256" s="44" t="s">
        <v>253</v>
      </c>
      <c r="O256" s="48" t="s">
        <v>245</v>
      </c>
      <c r="P256" s="44" t="s">
        <v>261</v>
      </c>
      <c r="Q256" s="48" t="s">
        <v>247</v>
      </c>
      <c r="R256" s="48" t="s">
        <v>240</v>
      </c>
      <c r="S256" s="48" t="s">
        <v>240</v>
      </c>
      <c r="T256" s="48" t="s">
        <v>240</v>
      </c>
      <c r="U256" s="48" t="s">
        <v>240</v>
      </c>
      <c r="V256" s="48" t="s">
        <v>240</v>
      </c>
      <c r="W256" s="48" t="s">
        <v>240</v>
      </c>
      <c r="X256" s="49" t="s">
        <v>164</v>
      </c>
      <c r="Y256" s="50" t="s">
        <v>259</v>
      </c>
      <c r="Z256" s="49" t="s">
        <v>133</v>
      </c>
      <c r="AA256" s="49" t="s">
        <v>133</v>
      </c>
    </row>
    <row r="257">
      <c r="A257" s="44" t="s">
        <v>125</v>
      </c>
      <c r="B257" s="48" t="s">
        <v>37</v>
      </c>
      <c r="C257" s="49" t="s">
        <v>238</v>
      </c>
      <c r="D257" s="48" t="s">
        <v>260</v>
      </c>
      <c r="E257" s="44" t="s">
        <v>239</v>
      </c>
      <c r="F257" s="48" t="s">
        <v>127</v>
      </c>
      <c r="G257" s="48" t="s">
        <v>240</v>
      </c>
      <c r="H257" s="48" t="s">
        <v>240</v>
      </c>
      <c r="I257" s="48" t="s">
        <v>240</v>
      </c>
      <c r="J257" s="44" t="s">
        <v>242</v>
      </c>
      <c r="K257" s="44" t="s">
        <v>128</v>
      </c>
      <c r="L257" s="44" t="s">
        <v>143</v>
      </c>
      <c r="M257" s="44" t="s">
        <v>268</v>
      </c>
      <c r="N257" s="44" t="s">
        <v>253</v>
      </c>
      <c r="O257" s="48" t="s">
        <v>267</v>
      </c>
      <c r="P257" s="44" t="s">
        <v>261</v>
      </c>
      <c r="Q257" s="48" t="s">
        <v>247</v>
      </c>
      <c r="R257" s="48" t="s">
        <v>240</v>
      </c>
      <c r="S257" s="48" t="s">
        <v>240</v>
      </c>
      <c r="T257" s="48" t="s">
        <v>240</v>
      </c>
      <c r="U257" s="48" t="s">
        <v>241</v>
      </c>
      <c r="V257" s="48" t="s">
        <v>240</v>
      </c>
      <c r="W257" s="48" t="s">
        <v>240</v>
      </c>
      <c r="X257" s="49" t="s">
        <v>133</v>
      </c>
      <c r="Y257" s="50" t="s">
        <v>259</v>
      </c>
      <c r="Z257" s="49" t="s">
        <v>133</v>
      </c>
      <c r="AA257" s="49" t="s">
        <v>133</v>
      </c>
    </row>
    <row r="258">
      <c r="A258" s="44" t="s">
        <v>125</v>
      </c>
      <c r="B258" s="48" t="s">
        <v>37</v>
      </c>
      <c r="C258" s="49" t="s">
        <v>238</v>
      </c>
      <c r="D258" s="48" t="s">
        <v>260</v>
      </c>
      <c r="E258" s="44" t="s">
        <v>239</v>
      </c>
      <c r="F258" s="48" t="s">
        <v>127</v>
      </c>
      <c r="G258" s="48" t="s">
        <v>240</v>
      </c>
      <c r="H258" s="48" t="s">
        <v>240</v>
      </c>
      <c r="I258" s="48" t="s">
        <v>240</v>
      </c>
      <c r="J258" s="44" t="s">
        <v>258</v>
      </c>
      <c r="K258" s="44" t="s">
        <v>128</v>
      </c>
      <c r="L258" s="44" t="s">
        <v>143</v>
      </c>
      <c r="M258" s="44" t="s">
        <v>244</v>
      </c>
      <c r="N258" s="44" t="s">
        <v>253</v>
      </c>
      <c r="O258" s="48" t="s">
        <v>267</v>
      </c>
      <c r="P258" s="44" t="s">
        <v>246</v>
      </c>
      <c r="Q258" s="48" t="s">
        <v>247</v>
      </c>
      <c r="R258" s="48" t="s">
        <v>240</v>
      </c>
      <c r="S258" s="48" t="s">
        <v>240</v>
      </c>
      <c r="T258" s="48" t="s">
        <v>240</v>
      </c>
      <c r="U258" s="48" t="s">
        <v>240</v>
      </c>
      <c r="V258" s="48" t="s">
        <v>240</v>
      </c>
      <c r="W258" s="48" t="s">
        <v>240</v>
      </c>
      <c r="X258" s="49" t="s">
        <v>133</v>
      </c>
      <c r="Y258" s="50" t="s">
        <v>256</v>
      </c>
      <c r="Z258" s="49" t="s">
        <v>133</v>
      </c>
      <c r="AA258" s="49" t="s">
        <v>249</v>
      </c>
    </row>
    <row r="259">
      <c r="A259" s="44" t="s">
        <v>125</v>
      </c>
      <c r="B259" s="48" t="s">
        <v>37</v>
      </c>
      <c r="C259" s="49" t="s">
        <v>238</v>
      </c>
      <c r="D259" s="48" t="s">
        <v>260</v>
      </c>
      <c r="E259" s="44" t="s">
        <v>239</v>
      </c>
      <c r="F259" s="48" t="s">
        <v>127</v>
      </c>
      <c r="G259" s="48" t="s">
        <v>240</v>
      </c>
      <c r="H259" s="48" t="s">
        <v>240</v>
      </c>
      <c r="I259" s="48" t="s">
        <v>240</v>
      </c>
      <c r="J259" s="44" t="s">
        <v>258</v>
      </c>
      <c r="K259" s="44" t="s">
        <v>128</v>
      </c>
      <c r="L259" s="44" t="s">
        <v>143</v>
      </c>
      <c r="M259" s="44" t="s">
        <v>244</v>
      </c>
      <c r="N259" s="44" t="s">
        <v>253</v>
      </c>
      <c r="O259" s="48" t="s">
        <v>267</v>
      </c>
      <c r="P259" s="44" t="s">
        <v>246</v>
      </c>
      <c r="Q259" s="48" t="s">
        <v>247</v>
      </c>
      <c r="R259" s="48" t="s">
        <v>240</v>
      </c>
      <c r="S259" s="48" t="s">
        <v>240</v>
      </c>
      <c r="T259" s="48" t="s">
        <v>241</v>
      </c>
      <c r="U259" s="48" t="s">
        <v>240</v>
      </c>
      <c r="V259" s="48" t="s">
        <v>240</v>
      </c>
      <c r="W259" s="48" t="s">
        <v>240</v>
      </c>
      <c r="X259" s="49" t="s">
        <v>164</v>
      </c>
      <c r="Y259" s="16" t="s">
        <v>259</v>
      </c>
      <c r="Z259" s="49" t="s">
        <v>249</v>
      </c>
      <c r="AA259" s="49" t="s">
        <v>133</v>
      </c>
    </row>
    <row r="260">
      <c r="A260" s="44" t="s">
        <v>125</v>
      </c>
      <c r="B260" s="48" t="s">
        <v>37</v>
      </c>
      <c r="C260" s="49" t="s">
        <v>257</v>
      </c>
      <c r="D260" s="48" t="s">
        <v>260</v>
      </c>
      <c r="E260" s="44" t="s">
        <v>239</v>
      </c>
      <c r="F260" s="48" t="s">
        <v>127</v>
      </c>
      <c r="G260" s="48" t="s">
        <v>240</v>
      </c>
      <c r="H260" s="48" t="s">
        <v>240</v>
      </c>
      <c r="I260" s="48" t="s">
        <v>241</v>
      </c>
      <c r="J260" s="44" t="s">
        <v>263</v>
      </c>
      <c r="K260" s="44" t="s">
        <v>128</v>
      </c>
      <c r="L260" s="44" t="s">
        <v>253</v>
      </c>
      <c r="M260" s="44" t="s">
        <v>244</v>
      </c>
      <c r="N260" s="44" t="s">
        <v>253</v>
      </c>
      <c r="O260" s="48" t="s">
        <v>245</v>
      </c>
      <c r="P260" s="44" t="s">
        <v>246</v>
      </c>
      <c r="Q260" s="48" t="s">
        <v>262</v>
      </c>
      <c r="R260" s="48" t="s">
        <v>240</v>
      </c>
      <c r="S260" s="48" t="s">
        <v>241</v>
      </c>
      <c r="T260" s="48" t="s">
        <v>240</v>
      </c>
      <c r="U260" s="48" t="s">
        <v>240</v>
      </c>
      <c r="V260" s="48" t="s">
        <v>240</v>
      </c>
      <c r="W260" s="48" t="s">
        <v>240</v>
      </c>
      <c r="X260" s="49" t="s">
        <v>164</v>
      </c>
      <c r="Y260" s="16" t="s">
        <v>259</v>
      </c>
      <c r="Z260" s="49" t="s">
        <v>133</v>
      </c>
      <c r="AA260" s="49" t="s">
        <v>133</v>
      </c>
    </row>
    <row r="261">
      <c r="A261" s="44" t="s">
        <v>125</v>
      </c>
      <c r="B261" s="48" t="s">
        <v>37</v>
      </c>
      <c r="C261" s="49" t="s">
        <v>257</v>
      </c>
      <c r="D261" s="48" t="s">
        <v>260</v>
      </c>
      <c r="E261" s="44" t="s">
        <v>239</v>
      </c>
      <c r="F261" s="48" t="s">
        <v>127</v>
      </c>
      <c r="G261" s="48" t="s">
        <v>240</v>
      </c>
      <c r="H261" s="48" t="s">
        <v>240</v>
      </c>
      <c r="I261" s="48" t="s">
        <v>240</v>
      </c>
      <c r="J261" s="44" t="s">
        <v>242</v>
      </c>
      <c r="K261" s="44" t="s">
        <v>128</v>
      </c>
      <c r="L261" s="44" t="s">
        <v>128</v>
      </c>
      <c r="M261" s="44" t="s">
        <v>244</v>
      </c>
      <c r="N261" s="44" t="s">
        <v>253</v>
      </c>
      <c r="O261" s="48" t="s">
        <v>267</v>
      </c>
      <c r="P261" s="44" t="s">
        <v>246</v>
      </c>
      <c r="Q261" s="44" t="s">
        <v>185</v>
      </c>
      <c r="R261" s="48" t="s">
        <v>240</v>
      </c>
      <c r="S261" s="48" t="s">
        <v>240</v>
      </c>
      <c r="T261" s="48" t="s">
        <v>240</v>
      </c>
      <c r="U261" s="48" t="s">
        <v>240</v>
      </c>
      <c r="V261" s="48" t="s">
        <v>240</v>
      </c>
      <c r="W261" s="48" t="s">
        <v>240</v>
      </c>
      <c r="X261" s="49" t="s">
        <v>164</v>
      </c>
      <c r="Y261" s="16" t="s">
        <v>259</v>
      </c>
      <c r="Z261" s="49" t="s">
        <v>249</v>
      </c>
      <c r="AA261" s="49" t="s">
        <v>176</v>
      </c>
    </row>
    <row r="262">
      <c r="A262" s="44"/>
      <c r="B262" s="49"/>
      <c r="C262" s="49"/>
      <c r="D262" s="49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Z262" s="44"/>
      <c r="AA262" s="44"/>
    </row>
    <row r="263">
      <c r="A263" s="44"/>
      <c r="B263" s="49"/>
      <c r="C263" s="49"/>
      <c r="D263" s="49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Z263" s="44"/>
      <c r="AA263" s="44"/>
    </row>
    <row r="264">
      <c r="A264" s="44"/>
      <c r="B264" s="49"/>
      <c r="C264" s="49"/>
      <c r="D264" s="49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Z264" s="44"/>
      <c r="AA264" s="44"/>
    </row>
    <row r="265">
      <c r="A265" s="44"/>
      <c r="B265" s="49"/>
      <c r="C265" s="49"/>
      <c r="D265" s="49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Z265" s="44"/>
      <c r="AA265" s="44"/>
    </row>
    <row r="266">
      <c r="A266" s="44"/>
      <c r="B266" s="49"/>
      <c r="C266" s="49"/>
      <c r="D266" s="49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Z266" s="44"/>
      <c r="AA266" s="44"/>
    </row>
    <row r="267">
      <c r="A267" s="44"/>
      <c r="B267" s="49"/>
      <c r="C267" s="49"/>
      <c r="D267" s="49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Z267" s="44"/>
      <c r="AA267" s="44"/>
    </row>
    <row r="268">
      <c r="A268" s="44"/>
      <c r="B268" s="49"/>
      <c r="C268" s="49"/>
      <c r="D268" s="49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Z268" s="44"/>
      <c r="AA268" s="44"/>
    </row>
    <row r="269">
      <c r="A269" s="44"/>
      <c r="B269" s="49"/>
      <c r="C269" s="49"/>
      <c r="D269" s="49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Z269" s="44"/>
      <c r="AA269" s="44"/>
    </row>
    <row r="270">
      <c r="A270" s="44"/>
      <c r="B270" s="49"/>
      <c r="C270" s="49"/>
      <c r="D270" s="49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Z270" s="44"/>
      <c r="AA270" s="44"/>
    </row>
    <row r="271">
      <c r="A271" s="44"/>
      <c r="B271" s="49"/>
      <c r="C271" s="49"/>
      <c r="D271" s="49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Z271" s="44"/>
      <c r="AA271" s="44"/>
    </row>
    <row r="272">
      <c r="A272" s="44"/>
      <c r="B272" s="49"/>
      <c r="C272" s="49"/>
      <c r="D272" s="49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Z272" s="44"/>
      <c r="AA272" s="44"/>
    </row>
    <row r="273">
      <c r="A273" s="44"/>
      <c r="B273" s="49"/>
      <c r="C273" s="49"/>
      <c r="D273" s="49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Z273" s="44"/>
      <c r="AA273" s="44"/>
    </row>
    <row r="274">
      <c r="A274" s="44"/>
      <c r="B274" s="49"/>
      <c r="C274" s="49"/>
      <c r="D274" s="49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Z274" s="44"/>
      <c r="AA274" s="44"/>
    </row>
    <row r="275">
      <c r="A275" s="44"/>
      <c r="B275" s="49"/>
      <c r="C275" s="49"/>
      <c r="D275" s="49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Z275" s="44"/>
      <c r="AA275" s="44"/>
    </row>
    <row r="276">
      <c r="A276" s="44"/>
      <c r="B276" s="49"/>
      <c r="C276" s="49"/>
      <c r="D276" s="49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Z276" s="44"/>
      <c r="AA276" s="44"/>
    </row>
    <row r="277">
      <c r="A277" s="44"/>
      <c r="B277" s="49"/>
      <c r="C277" s="49"/>
      <c r="D277" s="49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Z277" s="44"/>
      <c r="AA277" s="44"/>
    </row>
    <row r="278">
      <c r="A278" s="44"/>
      <c r="B278" s="49"/>
      <c r="C278" s="49"/>
      <c r="D278" s="49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Z278" s="44"/>
      <c r="AA278" s="44"/>
    </row>
    <row r="279">
      <c r="A279" s="44"/>
      <c r="B279" s="49"/>
      <c r="C279" s="49"/>
      <c r="D279" s="49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Z279" s="44"/>
      <c r="AA279" s="44"/>
    </row>
    <row r="280">
      <c r="A280" s="44"/>
      <c r="B280" s="49"/>
      <c r="C280" s="49"/>
      <c r="D280" s="49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Z280" s="44"/>
      <c r="AA280" s="44"/>
    </row>
    <row r="281">
      <c r="A281" s="44"/>
      <c r="B281" s="49"/>
      <c r="C281" s="49"/>
      <c r="D281" s="49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Z281" s="44"/>
      <c r="AA281" s="44"/>
    </row>
    <row r="282">
      <c r="A282" s="44"/>
      <c r="B282" s="49"/>
      <c r="C282" s="49"/>
      <c r="D282" s="49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Z282" s="44"/>
      <c r="AA282" s="44"/>
    </row>
    <row r="283">
      <c r="A283" s="44"/>
      <c r="B283" s="49"/>
      <c r="C283" s="49"/>
      <c r="D283" s="49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Z283" s="44"/>
      <c r="AA283" s="44"/>
    </row>
    <row r="284">
      <c r="A284" s="44"/>
      <c r="B284" s="49"/>
      <c r="C284" s="49"/>
      <c r="D284" s="49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Z284" s="44"/>
      <c r="AA284" s="44"/>
    </row>
    <row r="285">
      <c r="A285" s="44"/>
      <c r="B285" s="49"/>
      <c r="C285" s="49"/>
      <c r="D285" s="49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Z285" s="44"/>
      <c r="AA285" s="44"/>
    </row>
    <row r="286">
      <c r="A286" s="44"/>
      <c r="B286" s="49"/>
      <c r="C286" s="49"/>
      <c r="D286" s="49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Z286" s="44"/>
      <c r="AA286" s="44"/>
    </row>
    <row r="287">
      <c r="A287" s="44"/>
      <c r="B287" s="49"/>
      <c r="C287" s="49"/>
      <c r="D287" s="49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Z287" s="44"/>
      <c r="AA287" s="44"/>
    </row>
    <row r="288">
      <c r="A288" s="44"/>
      <c r="B288" s="49"/>
      <c r="C288" s="49"/>
      <c r="D288" s="49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Z288" s="44"/>
      <c r="AA288" s="44"/>
    </row>
    <row r="289">
      <c r="A289" s="44"/>
      <c r="B289" s="49"/>
      <c r="C289" s="49"/>
      <c r="D289" s="49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Z289" s="44"/>
      <c r="AA289" s="44"/>
    </row>
    <row r="290">
      <c r="A290" s="44"/>
      <c r="B290" s="49"/>
      <c r="C290" s="49"/>
      <c r="D290" s="49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Z290" s="44"/>
      <c r="AA290" s="44"/>
    </row>
    <row r="291">
      <c r="A291" s="44"/>
      <c r="B291" s="49"/>
      <c r="C291" s="49"/>
      <c r="D291" s="49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Z291" s="44"/>
      <c r="AA291" s="44"/>
    </row>
    <row r="292">
      <c r="A292" s="44"/>
      <c r="B292" s="49"/>
      <c r="C292" s="49"/>
      <c r="D292" s="49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Z292" s="44"/>
      <c r="AA292" s="44"/>
    </row>
    <row r="293">
      <c r="A293" s="44"/>
      <c r="B293" s="49"/>
      <c r="C293" s="49"/>
      <c r="D293" s="49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Z293" s="44"/>
      <c r="AA293" s="44"/>
    </row>
    <row r="294">
      <c r="A294" s="44"/>
      <c r="B294" s="49"/>
      <c r="C294" s="49"/>
      <c r="D294" s="49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Z294" s="44"/>
      <c r="AA294" s="44"/>
    </row>
    <row r="295">
      <c r="A295" s="44"/>
      <c r="B295" s="49"/>
      <c r="C295" s="49"/>
      <c r="D295" s="49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Z295" s="44"/>
      <c r="AA295" s="44"/>
    </row>
    <row r="296">
      <c r="A296" s="44"/>
      <c r="B296" s="49"/>
      <c r="C296" s="49"/>
      <c r="D296" s="49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Z296" s="44"/>
      <c r="AA296" s="44"/>
    </row>
    <row r="297">
      <c r="A297" s="44"/>
      <c r="B297" s="49"/>
      <c r="C297" s="49"/>
      <c r="D297" s="49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Z297" s="44"/>
      <c r="AA297" s="44"/>
    </row>
    <row r="298">
      <c r="A298" s="44"/>
      <c r="B298" s="49"/>
      <c r="C298" s="49"/>
      <c r="D298" s="49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Z298" s="44"/>
      <c r="AA298" s="44"/>
    </row>
    <row r="299">
      <c r="A299" s="44"/>
      <c r="B299" s="49"/>
      <c r="C299" s="49"/>
      <c r="D299" s="49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Z299" s="44"/>
      <c r="AA299" s="44"/>
    </row>
    <row r="300">
      <c r="A300" s="44"/>
      <c r="B300" s="49"/>
      <c r="C300" s="49"/>
      <c r="D300" s="49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Z300" s="44"/>
      <c r="AA300" s="44"/>
    </row>
    <row r="301">
      <c r="A301" s="44"/>
      <c r="B301" s="49"/>
      <c r="C301" s="49"/>
      <c r="D301" s="49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Z301" s="44"/>
      <c r="AA301" s="44"/>
    </row>
    <row r="302">
      <c r="A302" s="44"/>
      <c r="B302" s="49"/>
      <c r="C302" s="49"/>
      <c r="D302" s="49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Z302" s="44"/>
      <c r="AA302" s="44"/>
    </row>
    <row r="303">
      <c r="A303" s="44"/>
      <c r="B303" s="49"/>
      <c r="C303" s="49"/>
      <c r="D303" s="49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Z303" s="44"/>
      <c r="AA303" s="44"/>
    </row>
    <row r="304">
      <c r="A304" s="44"/>
      <c r="B304" s="49"/>
      <c r="C304" s="49"/>
      <c r="D304" s="49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Z304" s="44"/>
      <c r="AA304" s="44"/>
    </row>
    <row r="305">
      <c r="A305" s="44"/>
      <c r="B305" s="49"/>
      <c r="C305" s="49"/>
      <c r="D305" s="49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Z305" s="44"/>
      <c r="AA305" s="44"/>
    </row>
    <row r="306">
      <c r="A306" s="44"/>
      <c r="B306" s="49"/>
      <c r="C306" s="49"/>
      <c r="D306" s="49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Z306" s="44"/>
      <c r="AA306" s="44"/>
    </row>
    <row r="307">
      <c r="A307" s="44"/>
      <c r="B307" s="49"/>
      <c r="C307" s="49"/>
      <c r="D307" s="49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Z307" s="44"/>
      <c r="AA307" s="44"/>
    </row>
    <row r="308">
      <c r="A308" s="44"/>
      <c r="B308" s="49"/>
      <c r="C308" s="49"/>
      <c r="D308" s="49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Z308" s="44"/>
      <c r="AA308" s="44"/>
    </row>
    <row r="309">
      <c r="A309" s="44"/>
      <c r="B309" s="49"/>
      <c r="C309" s="49"/>
      <c r="D309" s="49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Z309" s="44"/>
      <c r="AA309" s="44"/>
    </row>
    <row r="310">
      <c r="A310" s="44"/>
      <c r="B310" s="49"/>
      <c r="C310" s="49"/>
      <c r="D310" s="49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Z310" s="44"/>
      <c r="AA310" s="44"/>
    </row>
    <row r="311">
      <c r="A311" s="44"/>
      <c r="B311" s="49"/>
      <c r="C311" s="49"/>
      <c r="D311" s="49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Z311" s="44"/>
      <c r="AA311" s="44"/>
    </row>
    <row r="312">
      <c r="A312" s="44"/>
      <c r="B312" s="49"/>
      <c r="C312" s="49"/>
      <c r="D312" s="49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Z312" s="44"/>
      <c r="AA312" s="44"/>
    </row>
    <row r="313">
      <c r="A313" s="44"/>
      <c r="B313" s="49"/>
      <c r="C313" s="49"/>
      <c r="D313" s="49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Z313" s="44"/>
      <c r="AA313" s="44"/>
    </row>
    <row r="314">
      <c r="A314" s="44"/>
      <c r="B314" s="49"/>
      <c r="C314" s="49"/>
      <c r="D314" s="49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Z314" s="44"/>
      <c r="AA314" s="44"/>
    </row>
    <row r="315">
      <c r="A315" s="44"/>
      <c r="B315" s="49"/>
      <c r="C315" s="49"/>
      <c r="D315" s="49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Z315" s="44"/>
      <c r="AA315" s="44"/>
    </row>
    <row r="316">
      <c r="A316" s="44"/>
      <c r="B316" s="49"/>
      <c r="C316" s="49"/>
      <c r="D316" s="49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Z316" s="44"/>
      <c r="AA316" s="44"/>
    </row>
    <row r="317">
      <c r="A317" s="44"/>
      <c r="B317" s="49"/>
      <c r="C317" s="49"/>
      <c r="D317" s="49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Z317" s="44"/>
      <c r="AA317" s="44"/>
    </row>
    <row r="318">
      <c r="A318" s="44"/>
      <c r="B318" s="49"/>
      <c r="C318" s="49"/>
      <c r="D318" s="49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Z318" s="44"/>
      <c r="AA318" s="44"/>
    </row>
    <row r="319">
      <c r="A319" s="44"/>
      <c r="B319" s="49"/>
      <c r="C319" s="49"/>
      <c r="D319" s="49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Z319" s="44"/>
      <c r="AA319" s="44"/>
    </row>
    <row r="320">
      <c r="A320" s="44"/>
      <c r="B320" s="49"/>
      <c r="C320" s="49"/>
      <c r="D320" s="49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Z320" s="44"/>
      <c r="AA320" s="44"/>
    </row>
    <row r="321">
      <c r="A321" s="44"/>
      <c r="B321" s="49"/>
      <c r="C321" s="49"/>
      <c r="D321" s="49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Z321" s="44"/>
      <c r="AA321" s="44"/>
    </row>
    <row r="322">
      <c r="A322" s="44"/>
      <c r="B322" s="49"/>
      <c r="C322" s="49"/>
      <c r="D322" s="49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Z322" s="44"/>
      <c r="AA322" s="44"/>
    </row>
    <row r="323">
      <c r="A323" s="44"/>
      <c r="B323" s="49"/>
      <c r="C323" s="49"/>
      <c r="D323" s="49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Z323" s="44"/>
      <c r="AA323" s="44"/>
    </row>
    <row r="324">
      <c r="A324" s="44"/>
      <c r="B324" s="49"/>
      <c r="C324" s="49"/>
      <c r="D324" s="49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Z324" s="44"/>
      <c r="AA324" s="44"/>
    </row>
    <row r="325">
      <c r="A325" s="44"/>
      <c r="B325" s="49"/>
      <c r="C325" s="49"/>
      <c r="D325" s="49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Z325" s="44"/>
      <c r="AA325" s="44"/>
    </row>
    <row r="326">
      <c r="A326" s="44"/>
      <c r="B326" s="49"/>
      <c r="C326" s="49"/>
      <c r="D326" s="49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Z326" s="44"/>
      <c r="AA326" s="44"/>
    </row>
    <row r="327">
      <c r="A327" s="44"/>
      <c r="B327" s="49"/>
      <c r="C327" s="49"/>
      <c r="D327" s="49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Z327" s="44"/>
      <c r="AA327" s="44"/>
    </row>
    <row r="328">
      <c r="A328" s="44"/>
      <c r="B328" s="49"/>
      <c r="C328" s="49"/>
      <c r="D328" s="49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Z328" s="44"/>
      <c r="AA328" s="44"/>
    </row>
    <row r="329">
      <c r="A329" s="44"/>
      <c r="B329" s="49"/>
      <c r="C329" s="49"/>
      <c r="D329" s="49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Z329" s="44"/>
      <c r="AA329" s="44"/>
    </row>
    <row r="330">
      <c r="A330" s="44"/>
      <c r="B330" s="49"/>
      <c r="C330" s="49"/>
      <c r="D330" s="49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Z330" s="44"/>
      <c r="AA330" s="44"/>
    </row>
    <row r="331">
      <c r="A331" s="44"/>
      <c r="B331" s="49"/>
      <c r="C331" s="49"/>
      <c r="D331" s="49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Z331" s="44"/>
      <c r="AA331" s="44"/>
    </row>
    <row r="332">
      <c r="A332" s="44"/>
      <c r="B332" s="49"/>
      <c r="C332" s="49"/>
      <c r="D332" s="49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Z332" s="44"/>
      <c r="AA332" s="44"/>
    </row>
    <row r="333">
      <c r="A333" s="44"/>
      <c r="B333" s="49"/>
      <c r="C333" s="49"/>
      <c r="D333" s="49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Z333" s="44"/>
      <c r="AA333" s="44"/>
    </row>
    <row r="334">
      <c r="A334" s="44"/>
      <c r="B334" s="49"/>
      <c r="C334" s="49"/>
      <c r="D334" s="49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Z334" s="44"/>
      <c r="AA334" s="44"/>
    </row>
    <row r="335">
      <c r="A335" s="44"/>
      <c r="B335" s="49"/>
      <c r="C335" s="49"/>
      <c r="D335" s="49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Z335" s="44"/>
      <c r="AA335" s="44"/>
    </row>
    <row r="336">
      <c r="A336" s="44"/>
      <c r="B336" s="49"/>
      <c r="C336" s="49"/>
      <c r="D336" s="49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Z336" s="44"/>
      <c r="AA336" s="44"/>
    </row>
    <row r="337">
      <c r="A337" s="44"/>
      <c r="B337" s="49"/>
      <c r="C337" s="49"/>
      <c r="D337" s="49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Z337" s="44"/>
      <c r="AA337" s="44"/>
    </row>
    <row r="338">
      <c r="A338" s="44"/>
      <c r="B338" s="49"/>
      <c r="C338" s="49"/>
      <c r="D338" s="49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Z338" s="44"/>
      <c r="AA338" s="44"/>
    </row>
    <row r="339">
      <c r="A339" s="44"/>
      <c r="B339" s="49"/>
      <c r="C339" s="49"/>
      <c r="D339" s="49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Z339" s="44"/>
      <c r="AA339" s="44"/>
    </row>
    <row r="340">
      <c r="A340" s="44"/>
      <c r="B340" s="49"/>
      <c r="C340" s="49"/>
      <c r="D340" s="49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Z340" s="44"/>
      <c r="AA340" s="44"/>
    </row>
    <row r="341">
      <c r="A341" s="44"/>
      <c r="B341" s="49"/>
      <c r="C341" s="49"/>
      <c r="D341" s="49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Z341" s="44"/>
      <c r="AA341" s="44"/>
    </row>
    <row r="342">
      <c r="A342" s="44"/>
      <c r="B342" s="49"/>
      <c r="C342" s="49"/>
      <c r="D342" s="49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Z342" s="44"/>
      <c r="AA342" s="44"/>
    </row>
    <row r="343">
      <c r="A343" s="44"/>
      <c r="B343" s="49"/>
      <c r="C343" s="49"/>
      <c r="D343" s="49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Z343" s="44"/>
      <c r="AA343" s="44"/>
    </row>
    <row r="344">
      <c r="A344" s="44"/>
      <c r="B344" s="49"/>
      <c r="C344" s="49"/>
      <c r="D344" s="49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Z344" s="44"/>
      <c r="AA344" s="44"/>
    </row>
    <row r="345">
      <c r="A345" s="44"/>
      <c r="B345" s="49"/>
      <c r="C345" s="49"/>
      <c r="D345" s="49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Z345" s="44"/>
      <c r="AA345" s="44"/>
    </row>
    <row r="346">
      <c r="A346" s="44"/>
      <c r="B346" s="49"/>
      <c r="C346" s="49"/>
      <c r="D346" s="49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Z346" s="44"/>
      <c r="AA346" s="44"/>
    </row>
    <row r="347">
      <c r="A347" s="44"/>
      <c r="B347" s="49"/>
      <c r="C347" s="49"/>
      <c r="D347" s="49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Z347" s="44"/>
      <c r="AA347" s="44"/>
    </row>
    <row r="348">
      <c r="A348" s="44"/>
      <c r="B348" s="49"/>
      <c r="C348" s="49"/>
      <c r="D348" s="49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Z348" s="44"/>
      <c r="AA348" s="44"/>
    </row>
    <row r="349">
      <c r="A349" s="44"/>
      <c r="B349" s="49"/>
      <c r="C349" s="49"/>
      <c r="D349" s="49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Z349" s="44"/>
      <c r="AA349" s="44"/>
    </row>
    <row r="350">
      <c r="A350" s="44"/>
      <c r="B350" s="49"/>
      <c r="C350" s="49"/>
      <c r="D350" s="49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Z350" s="44"/>
      <c r="AA350" s="44"/>
    </row>
    <row r="351">
      <c r="A351" s="44"/>
      <c r="B351" s="49"/>
      <c r="C351" s="49"/>
      <c r="D351" s="49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Z351" s="44"/>
      <c r="AA351" s="44"/>
    </row>
    <row r="352">
      <c r="A352" s="44"/>
      <c r="B352" s="49"/>
      <c r="C352" s="49"/>
      <c r="D352" s="49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Z352" s="44"/>
      <c r="AA352" s="44"/>
    </row>
    <row r="353">
      <c r="A353" s="44"/>
      <c r="B353" s="49"/>
      <c r="C353" s="49"/>
      <c r="D353" s="49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Z353" s="44"/>
      <c r="AA353" s="44"/>
    </row>
    <row r="354">
      <c r="A354" s="44"/>
      <c r="B354" s="49"/>
      <c r="C354" s="49"/>
      <c r="D354" s="49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Z354" s="44"/>
      <c r="AA354" s="44"/>
    </row>
    <row r="355">
      <c r="A355" s="44"/>
      <c r="B355" s="49"/>
      <c r="C355" s="49"/>
      <c r="D355" s="49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Z355" s="44"/>
      <c r="AA355" s="44"/>
    </row>
    <row r="356">
      <c r="A356" s="44"/>
      <c r="B356" s="49"/>
      <c r="C356" s="49"/>
      <c r="D356" s="49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Z356" s="44"/>
      <c r="AA356" s="44"/>
    </row>
    <row r="357">
      <c r="A357" s="44"/>
      <c r="B357" s="49"/>
      <c r="C357" s="49"/>
      <c r="D357" s="49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Z357" s="44"/>
      <c r="AA357" s="44"/>
    </row>
    <row r="358">
      <c r="A358" s="44"/>
      <c r="B358" s="49"/>
      <c r="C358" s="49"/>
      <c r="D358" s="49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Z358" s="44"/>
      <c r="AA358" s="44"/>
    </row>
    <row r="359">
      <c r="A359" s="44"/>
      <c r="B359" s="49"/>
      <c r="C359" s="49"/>
      <c r="D359" s="49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Z359" s="44"/>
      <c r="AA359" s="44"/>
    </row>
    <row r="360">
      <c r="A360" s="44"/>
      <c r="B360" s="49"/>
      <c r="C360" s="49"/>
      <c r="D360" s="49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Z360" s="44"/>
      <c r="AA360" s="44"/>
    </row>
    <row r="361">
      <c r="A361" s="44"/>
      <c r="B361" s="49"/>
      <c r="C361" s="49"/>
      <c r="D361" s="49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Z361" s="44"/>
      <c r="AA361" s="44"/>
    </row>
    <row r="362">
      <c r="A362" s="44"/>
      <c r="B362" s="49"/>
      <c r="C362" s="49"/>
      <c r="D362" s="49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Z362" s="44"/>
      <c r="AA362" s="44"/>
    </row>
    <row r="363">
      <c r="A363" s="44"/>
      <c r="B363" s="49"/>
      <c r="C363" s="49"/>
      <c r="D363" s="49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Z363" s="44"/>
      <c r="AA363" s="44"/>
    </row>
    <row r="364">
      <c r="A364" s="44"/>
      <c r="B364" s="49"/>
      <c r="C364" s="49"/>
      <c r="D364" s="49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Z364" s="44"/>
      <c r="AA364" s="44"/>
    </row>
    <row r="365">
      <c r="A365" s="44"/>
      <c r="B365" s="49"/>
      <c r="C365" s="49"/>
      <c r="D365" s="49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Z365" s="44"/>
      <c r="AA365" s="44"/>
    </row>
    <row r="366">
      <c r="A366" s="44"/>
      <c r="B366" s="49"/>
      <c r="C366" s="49"/>
      <c r="D366" s="49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Z366" s="44"/>
      <c r="AA366" s="44"/>
    </row>
    <row r="367">
      <c r="A367" s="44"/>
      <c r="B367" s="49"/>
      <c r="C367" s="49"/>
      <c r="D367" s="49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Z367" s="44"/>
      <c r="AA367" s="44"/>
    </row>
    <row r="368">
      <c r="A368" s="44"/>
      <c r="B368" s="49"/>
      <c r="C368" s="49"/>
      <c r="D368" s="49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Z368" s="44"/>
      <c r="AA368" s="44"/>
    </row>
    <row r="369">
      <c r="A369" s="44"/>
      <c r="B369" s="49"/>
      <c r="C369" s="49"/>
      <c r="D369" s="49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Z369" s="44"/>
      <c r="AA369" s="44"/>
    </row>
    <row r="370">
      <c r="A370" s="44"/>
      <c r="B370" s="49"/>
      <c r="C370" s="49"/>
      <c r="D370" s="49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Z370" s="44"/>
      <c r="AA370" s="44"/>
    </row>
    <row r="371">
      <c r="A371" s="44"/>
      <c r="B371" s="49"/>
      <c r="C371" s="49"/>
      <c r="D371" s="49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Z371" s="44"/>
      <c r="AA371" s="44"/>
    </row>
    <row r="372">
      <c r="A372" s="44"/>
      <c r="B372" s="49"/>
      <c r="C372" s="49"/>
      <c r="D372" s="49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Z372" s="44"/>
      <c r="AA372" s="44"/>
    </row>
    <row r="373">
      <c r="A373" s="44"/>
      <c r="B373" s="49"/>
      <c r="C373" s="49"/>
      <c r="D373" s="49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Z373" s="44"/>
      <c r="AA373" s="44"/>
    </row>
    <row r="374">
      <c r="A374" s="44"/>
      <c r="B374" s="49"/>
      <c r="C374" s="49"/>
      <c r="D374" s="49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Z374" s="44"/>
      <c r="AA374" s="44"/>
    </row>
    <row r="375">
      <c r="A375" s="44"/>
      <c r="B375" s="49"/>
      <c r="C375" s="49"/>
      <c r="D375" s="49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Z375" s="44"/>
      <c r="AA375" s="44"/>
    </row>
    <row r="376">
      <c r="A376" s="44"/>
      <c r="B376" s="49"/>
      <c r="C376" s="49"/>
      <c r="D376" s="49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Z376" s="44"/>
      <c r="AA376" s="44"/>
    </row>
    <row r="377">
      <c r="A377" s="44"/>
      <c r="B377" s="49"/>
      <c r="C377" s="49"/>
      <c r="D377" s="49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Z377" s="44"/>
      <c r="AA377" s="44"/>
    </row>
    <row r="378">
      <c r="A378" s="44"/>
      <c r="B378" s="49"/>
      <c r="C378" s="49"/>
      <c r="D378" s="49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Z378" s="44"/>
      <c r="AA378" s="44"/>
    </row>
    <row r="379">
      <c r="A379" s="44"/>
      <c r="B379" s="49"/>
      <c r="C379" s="49"/>
      <c r="D379" s="49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Z379" s="44"/>
      <c r="AA379" s="44"/>
    </row>
    <row r="380">
      <c r="A380" s="44"/>
      <c r="B380" s="49"/>
      <c r="C380" s="49"/>
      <c r="D380" s="49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Z380" s="44"/>
      <c r="AA380" s="44"/>
    </row>
    <row r="381">
      <c r="A381" s="44"/>
      <c r="B381" s="49"/>
      <c r="C381" s="49"/>
      <c r="D381" s="49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Z381" s="44"/>
      <c r="AA381" s="44"/>
    </row>
    <row r="382">
      <c r="A382" s="44"/>
      <c r="B382" s="49"/>
      <c r="C382" s="49"/>
      <c r="D382" s="49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Z382" s="44"/>
      <c r="AA382" s="44"/>
    </row>
    <row r="383">
      <c r="A383" s="44"/>
      <c r="B383" s="49"/>
      <c r="C383" s="49"/>
      <c r="D383" s="49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Z383" s="44"/>
      <c r="AA383" s="44"/>
    </row>
    <row r="384">
      <c r="A384" s="44"/>
      <c r="B384" s="49"/>
      <c r="C384" s="49"/>
      <c r="D384" s="49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Z384" s="44"/>
      <c r="AA384" s="44"/>
    </row>
    <row r="385">
      <c r="A385" s="44"/>
      <c r="B385" s="49"/>
      <c r="C385" s="49"/>
      <c r="D385" s="49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Z385" s="44"/>
      <c r="AA385" s="44"/>
    </row>
    <row r="386">
      <c r="A386" s="44"/>
      <c r="B386" s="49"/>
      <c r="C386" s="49"/>
      <c r="D386" s="49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Z386" s="44"/>
      <c r="AA386" s="44"/>
    </row>
    <row r="387">
      <c r="A387" s="44"/>
      <c r="B387" s="49"/>
      <c r="C387" s="49"/>
      <c r="D387" s="49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Z387" s="44"/>
      <c r="AA387" s="44"/>
    </row>
    <row r="388">
      <c r="A388" s="44"/>
      <c r="B388" s="49"/>
      <c r="C388" s="49"/>
      <c r="D388" s="49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Z388" s="44"/>
      <c r="AA388" s="44"/>
    </row>
    <row r="389">
      <c r="A389" s="44"/>
      <c r="B389" s="49"/>
      <c r="C389" s="49"/>
      <c r="D389" s="49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Z389" s="44"/>
      <c r="AA389" s="44"/>
    </row>
    <row r="390">
      <c r="A390" s="44"/>
      <c r="B390" s="49"/>
      <c r="C390" s="49"/>
      <c r="D390" s="49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Z390" s="44"/>
      <c r="AA390" s="44"/>
    </row>
    <row r="391">
      <c r="A391" s="44"/>
      <c r="B391" s="49"/>
      <c r="C391" s="49"/>
      <c r="D391" s="49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Z391" s="44"/>
      <c r="AA391" s="44"/>
    </row>
    <row r="392">
      <c r="A392" s="44"/>
      <c r="B392" s="49"/>
      <c r="C392" s="49"/>
      <c r="D392" s="49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Z392" s="44"/>
      <c r="AA392" s="44"/>
    </row>
    <row r="393">
      <c r="A393" s="44"/>
      <c r="B393" s="49"/>
      <c r="C393" s="49"/>
      <c r="D393" s="49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Z393" s="44"/>
      <c r="AA393" s="44"/>
    </row>
    <row r="394">
      <c r="A394" s="44"/>
      <c r="B394" s="49"/>
      <c r="C394" s="49"/>
      <c r="D394" s="49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Z394" s="44"/>
      <c r="AA394" s="44"/>
    </row>
    <row r="395">
      <c r="A395" s="44"/>
      <c r="B395" s="49"/>
      <c r="C395" s="49"/>
      <c r="D395" s="49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Z395" s="44"/>
      <c r="AA395" s="44"/>
    </row>
    <row r="396">
      <c r="A396" s="44"/>
      <c r="B396" s="49"/>
      <c r="C396" s="49"/>
      <c r="D396" s="49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Z396" s="44"/>
      <c r="AA396" s="44"/>
    </row>
    <row r="397">
      <c r="A397" s="44"/>
      <c r="B397" s="49"/>
      <c r="C397" s="49"/>
      <c r="D397" s="49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Z397" s="44"/>
      <c r="AA397" s="44"/>
    </row>
    <row r="398">
      <c r="A398" s="44"/>
      <c r="B398" s="49"/>
      <c r="C398" s="49"/>
      <c r="D398" s="49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Z398" s="44"/>
      <c r="AA398" s="44"/>
    </row>
    <row r="399">
      <c r="A399" s="44"/>
      <c r="B399" s="49"/>
      <c r="C399" s="49"/>
      <c r="D399" s="49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Z399" s="44"/>
      <c r="AA399" s="44"/>
    </row>
    <row r="400">
      <c r="A400" s="44"/>
      <c r="B400" s="49"/>
      <c r="C400" s="49"/>
      <c r="D400" s="49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Z400" s="44"/>
      <c r="AA400" s="44"/>
    </row>
    <row r="401">
      <c r="A401" s="44"/>
      <c r="B401" s="49"/>
      <c r="C401" s="49"/>
      <c r="D401" s="49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Z401" s="44"/>
      <c r="AA401" s="44"/>
    </row>
    <row r="402">
      <c r="A402" s="44"/>
      <c r="B402" s="49"/>
      <c r="C402" s="49"/>
      <c r="D402" s="49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Z402" s="44"/>
      <c r="AA402" s="44"/>
    </row>
    <row r="403">
      <c r="A403" s="44"/>
      <c r="B403" s="49"/>
      <c r="C403" s="49"/>
      <c r="D403" s="49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Z403" s="44"/>
      <c r="AA403" s="44"/>
    </row>
    <row r="404">
      <c r="A404" s="44"/>
      <c r="B404" s="49"/>
      <c r="C404" s="49"/>
      <c r="D404" s="49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Z404" s="44"/>
      <c r="AA404" s="44"/>
    </row>
    <row r="405">
      <c r="A405" s="44"/>
      <c r="B405" s="49"/>
      <c r="C405" s="49"/>
      <c r="D405" s="49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Z405" s="44"/>
      <c r="AA405" s="44"/>
    </row>
    <row r="406">
      <c r="A406" s="44"/>
      <c r="B406" s="49"/>
      <c r="C406" s="49"/>
      <c r="D406" s="49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Z406" s="44"/>
      <c r="AA406" s="44"/>
    </row>
    <row r="407">
      <c r="A407" s="44"/>
      <c r="B407" s="49"/>
      <c r="C407" s="49"/>
      <c r="D407" s="49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Z407" s="44"/>
      <c r="AA407" s="44"/>
    </row>
    <row r="408">
      <c r="A408" s="44"/>
      <c r="B408" s="49"/>
      <c r="C408" s="49"/>
      <c r="D408" s="49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Z408" s="44"/>
      <c r="AA408" s="44"/>
    </row>
    <row r="409">
      <c r="A409" s="44"/>
      <c r="B409" s="49"/>
      <c r="C409" s="49"/>
      <c r="D409" s="49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Z409" s="44"/>
      <c r="AA409" s="44"/>
    </row>
    <row r="410">
      <c r="A410" s="44"/>
      <c r="B410" s="49"/>
      <c r="C410" s="49"/>
      <c r="D410" s="49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Z410" s="44"/>
      <c r="AA410" s="44"/>
    </row>
    <row r="411">
      <c r="A411" s="44"/>
      <c r="B411" s="49"/>
      <c r="C411" s="49"/>
      <c r="D411" s="49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Z411" s="44"/>
      <c r="AA411" s="44"/>
    </row>
    <row r="412">
      <c r="A412" s="44"/>
      <c r="B412" s="49"/>
      <c r="C412" s="49"/>
      <c r="D412" s="49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Z412" s="44"/>
      <c r="AA412" s="44"/>
    </row>
    <row r="413">
      <c r="A413" s="44"/>
      <c r="B413" s="49"/>
      <c r="C413" s="49"/>
      <c r="D413" s="49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Z413" s="44"/>
      <c r="AA413" s="44"/>
    </row>
    <row r="414">
      <c r="A414" s="44"/>
      <c r="B414" s="49"/>
      <c r="C414" s="49"/>
      <c r="D414" s="49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Z414" s="44"/>
      <c r="AA414" s="44"/>
    </row>
    <row r="415">
      <c r="A415" s="44"/>
      <c r="B415" s="49"/>
      <c r="C415" s="49"/>
      <c r="D415" s="49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Z415" s="44"/>
      <c r="AA415" s="44"/>
    </row>
    <row r="416">
      <c r="A416" s="44"/>
      <c r="B416" s="49"/>
      <c r="C416" s="49"/>
      <c r="D416" s="49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Z416" s="44"/>
      <c r="AA416" s="44"/>
    </row>
    <row r="417">
      <c r="A417" s="44"/>
      <c r="B417" s="49"/>
      <c r="C417" s="49"/>
      <c r="D417" s="49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Z417" s="44"/>
      <c r="AA417" s="44"/>
    </row>
    <row r="418">
      <c r="A418" s="44"/>
      <c r="B418" s="49"/>
      <c r="C418" s="49"/>
      <c r="D418" s="49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Z418" s="44"/>
      <c r="AA418" s="44"/>
    </row>
    <row r="419">
      <c r="A419" s="44"/>
      <c r="B419" s="49"/>
      <c r="C419" s="49"/>
      <c r="D419" s="49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Z419" s="44"/>
      <c r="AA419" s="44"/>
    </row>
    <row r="420">
      <c r="A420" s="44"/>
      <c r="B420" s="49"/>
      <c r="C420" s="49"/>
      <c r="D420" s="49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Z420" s="44"/>
      <c r="AA420" s="44"/>
    </row>
    <row r="421">
      <c r="A421" s="44"/>
      <c r="B421" s="49"/>
      <c r="C421" s="49"/>
      <c r="D421" s="49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Z421" s="44"/>
      <c r="AA421" s="44"/>
    </row>
    <row r="422">
      <c r="A422" s="44"/>
      <c r="B422" s="49"/>
      <c r="C422" s="49"/>
      <c r="D422" s="49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Z422" s="44"/>
      <c r="AA422" s="44"/>
    </row>
    <row r="423">
      <c r="A423" s="44"/>
      <c r="B423" s="49"/>
      <c r="C423" s="49"/>
      <c r="D423" s="49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Z423" s="44"/>
      <c r="AA423" s="44"/>
    </row>
    <row r="424">
      <c r="A424" s="44"/>
      <c r="B424" s="49"/>
      <c r="C424" s="49"/>
      <c r="D424" s="49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Z424" s="44"/>
      <c r="AA424" s="44"/>
    </row>
    <row r="425">
      <c r="A425" s="44"/>
      <c r="B425" s="49"/>
      <c r="C425" s="49"/>
      <c r="D425" s="49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Z425" s="44"/>
      <c r="AA425" s="44"/>
    </row>
    <row r="426">
      <c r="A426" s="44"/>
      <c r="B426" s="49"/>
      <c r="C426" s="49"/>
      <c r="D426" s="49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Z426" s="44"/>
      <c r="AA426" s="44"/>
    </row>
    <row r="427">
      <c r="A427" s="44"/>
      <c r="B427" s="49"/>
      <c r="C427" s="49"/>
      <c r="D427" s="49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Z427" s="44"/>
      <c r="AA427" s="44"/>
    </row>
    <row r="428">
      <c r="A428" s="44"/>
      <c r="B428" s="49"/>
      <c r="C428" s="49"/>
      <c r="D428" s="49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Z428" s="44"/>
      <c r="AA428" s="44"/>
    </row>
    <row r="429">
      <c r="A429" s="44"/>
      <c r="B429" s="49"/>
      <c r="C429" s="49"/>
      <c r="D429" s="49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Z429" s="44"/>
      <c r="AA429" s="44"/>
    </row>
    <row r="430">
      <c r="A430" s="44"/>
      <c r="B430" s="49"/>
      <c r="C430" s="49"/>
      <c r="D430" s="49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Z430" s="44"/>
      <c r="AA430" s="44"/>
    </row>
    <row r="431">
      <c r="A431" s="44"/>
      <c r="B431" s="49"/>
      <c r="C431" s="49"/>
      <c r="D431" s="49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Z431" s="44"/>
      <c r="AA431" s="44"/>
    </row>
    <row r="432">
      <c r="A432" s="44"/>
      <c r="B432" s="49"/>
      <c r="C432" s="49"/>
      <c r="D432" s="49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Z432" s="44"/>
      <c r="AA432" s="44"/>
    </row>
    <row r="433">
      <c r="A433" s="44"/>
      <c r="B433" s="49"/>
      <c r="C433" s="49"/>
      <c r="D433" s="49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Z433" s="44"/>
      <c r="AA433" s="44"/>
    </row>
    <row r="434">
      <c r="A434" s="44"/>
      <c r="B434" s="49"/>
      <c r="C434" s="49"/>
      <c r="D434" s="49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Z434" s="44"/>
      <c r="AA434" s="44"/>
    </row>
    <row r="435">
      <c r="A435" s="44"/>
      <c r="B435" s="49"/>
      <c r="C435" s="49"/>
      <c r="D435" s="49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Z435" s="44"/>
      <c r="AA435" s="44"/>
    </row>
    <row r="436">
      <c r="A436" s="44"/>
      <c r="B436" s="49"/>
      <c r="C436" s="49"/>
      <c r="D436" s="49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Z436" s="44"/>
      <c r="AA436" s="44"/>
    </row>
    <row r="437">
      <c r="A437" s="44"/>
      <c r="B437" s="49"/>
      <c r="C437" s="49"/>
      <c r="D437" s="49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Z437" s="44"/>
      <c r="AA437" s="44"/>
    </row>
    <row r="438">
      <c r="A438" s="44"/>
      <c r="B438" s="49"/>
      <c r="C438" s="49"/>
      <c r="D438" s="49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Z438" s="44"/>
      <c r="AA438" s="44"/>
    </row>
    <row r="439">
      <c r="A439" s="44"/>
      <c r="B439" s="49"/>
      <c r="C439" s="49"/>
      <c r="D439" s="49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Z439" s="44"/>
      <c r="AA439" s="44"/>
    </row>
    <row r="440">
      <c r="A440" s="44"/>
      <c r="B440" s="49"/>
      <c r="C440" s="49"/>
      <c r="D440" s="49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Z440" s="44"/>
      <c r="AA440" s="44"/>
    </row>
    <row r="441">
      <c r="A441" s="44"/>
      <c r="B441" s="49"/>
      <c r="C441" s="49"/>
      <c r="D441" s="49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Z441" s="44"/>
      <c r="AA441" s="44"/>
    </row>
    <row r="442">
      <c r="A442" s="44"/>
      <c r="B442" s="49"/>
      <c r="C442" s="49"/>
      <c r="D442" s="49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Z442" s="44"/>
      <c r="AA442" s="44"/>
    </row>
    <row r="443">
      <c r="A443" s="44"/>
      <c r="B443" s="49"/>
      <c r="C443" s="49"/>
      <c r="D443" s="49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Z443" s="44"/>
      <c r="AA443" s="44"/>
    </row>
    <row r="444">
      <c r="A444" s="44"/>
      <c r="B444" s="49"/>
      <c r="C444" s="49"/>
      <c r="D444" s="49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Z444" s="44"/>
      <c r="AA444" s="44"/>
    </row>
    <row r="445">
      <c r="A445" s="44"/>
      <c r="B445" s="49"/>
      <c r="C445" s="49"/>
      <c r="D445" s="49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Z445" s="44"/>
      <c r="AA445" s="44"/>
    </row>
    <row r="446">
      <c r="A446" s="44"/>
      <c r="B446" s="49"/>
      <c r="C446" s="49"/>
      <c r="D446" s="49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Z446" s="44"/>
      <c r="AA446" s="44"/>
    </row>
    <row r="447">
      <c r="A447" s="44"/>
      <c r="B447" s="49"/>
      <c r="C447" s="49"/>
      <c r="D447" s="49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Z447" s="44"/>
      <c r="AA447" s="44"/>
    </row>
    <row r="448">
      <c r="A448" s="44"/>
      <c r="B448" s="49"/>
      <c r="C448" s="49"/>
      <c r="D448" s="49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Z448" s="44"/>
      <c r="AA448" s="44"/>
    </row>
    <row r="449">
      <c r="A449" s="44"/>
      <c r="B449" s="49"/>
      <c r="C449" s="49"/>
      <c r="D449" s="49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Z449" s="44"/>
      <c r="AA449" s="44"/>
    </row>
    <row r="450">
      <c r="A450" s="44"/>
      <c r="B450" s="49"/>
      <c r="C450" s="49"/>
      <c r="D450" s="49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Z450" s="44"/>
      <c r="AA450" s="44"/>
    </row>
    <row r="451">
      <c r="A451" s="44"/>
      <c r="B451" s="49"/>
      <c r="C451" s="49"/>
      <c r="D451" s="49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Z451" s="44"/>
      <c r="AA451" s="44"/>
    </row>
    <row r="452">
      <c r="A452" s="44"/>
      <c r="B452" s="49"/>
      <c r="C452" s="49"/>
      <c r="D452" s="49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Z452" s="44"/>
      <c r="AA452" s="44"/>
    </row>
    <row r="453">
      <c r="A453" s="44"/>
      <c r="B453" s="49"/>
      <c r="C453" s="49"/>
      <c r="D453" s="49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Z453" s="44"/>
      <c r="AA453" s="44"/>
    </row>
    <row r="454">
      <c r="A454" s="44"/>
      <c r="B454" s="49"/>
      <c r="C454" s="49"/>
      <c r="D454" s="49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Z454" s="44"/>
      <c r="AA454" s="44"/>
    </row>
    <row r="455">
      <c r="A455" s="44"/>
      <c r="B455" s="49"/>
      <c r="C455" s="49"/>
      <c r="D455" s="49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Z455" s="44"/>
      <c r="AA455" s="44"/>
    </row>
    <row r="456">
      <c r="A456" s="44"/>
      <c r="B456" s="49"/>
      <c r="C456" s="49"/>
      <c r="D456" s="49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Z456" s="44"/>
      <c r="AA456" s="44"/>
    </row>
    <row r="457">
      <c r="A457" s="44"/>
      <c r="B457" s="49"/>
      <c r="C457" s="49"/>
      <c r="D457" s="49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Z457" s="44"/>
      <c r="AA457" s="44"/>
    </row>
    <row r="458">
      <c r="A458" s="44"/>
      <c r="B458" s="49"/>
      <c r="C458" s="49"/>
      <c r="D458" s="49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Z458" s="44"/>
      <c r="AA458" s="44"/>
    </row>
    <row r="459">
      <c r="A459" s="44"/>
      <c r="B459" s="49"/>
      <c r="C459" s="49"/>
      <c r="D459" s="49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Z459" s="44"/>
      <c r="AA459" s="44"/>
    </row>
    <row r="460">
      <c r="A460" s="44"/>
      <c r="B460" s="49"/>
      <c r="C460" s="49"/>
      <c r="D460" s="49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Z460" s="44"/>
      <c r="AA460" s="44"/>
    </row>
    <row r="461">
      <c r="A461" s="44"/>
      <c r="B461" s="49"/>
      <c r="C461" s="49"/>
      <c r="D461" s="49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Z461" s="44"/>
      <c r="AA461" s="44"/>
    </row>
    <row r="462">
      <c r="A462" s="44"/>
      <c r="B462" s="49"/>
      <c r="C462" s="49"/>
      <c r="D462" s="49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Z462" s="44"/>
      <c r="AA462" s="44"/>
    </row>
    <row r="463">
      <c r="A463" s="44"/>
      <c r="B463" s="49"/>
      <c r="C463" s="49"/>
      <c r="D463" s="49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Z463" s="44"/>
      <c r="AA463" s="44"/>
    </row>
    <row r="464">
      <c r="A464" s="44"/>
      <c r="B464" s="49"/>
      <c r="C464" s="49"/>
      <c r="D464" s="49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Z464" s="44"/>
      <c r="AA464" s="44"/>
    </row>
    <row r="465">
      <c r="A465" s="44"/>
      <c r="B465" s="49"/>
      <c r="C465" s="49"/>
      <c r="D465" s="49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Z465" s="44"/>
      <c r="AA465" s="44"/>
    </row>
    <row r="466">
      <c r="A466" s="44"/>
      <c r="B466" s="49"/>
      <c r="C466" s="49"/>
      <c r="D466" s="49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Z466" s="44"/>
      <c r="AA466" s="44"/>
    </row>
    <row r="467">
      <c r="A467" s="44"/>
      <c r="B467" s="49"/>
      <c r="C467" s="49"/>
      <c r="D467" s="49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Z467" s="44"/>
      <c r="AA467" s="44"/>
    </row>
    <row r="468">
      <c r="A468" s="44"/>
      <c r="B468" s="49"/>
      <c r="C468" s="49"/>
      <c r="D468" s="49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Z468" s="44"/>
      <c r="AA468" s="44"/>
    </row>
    <row r="469">
      <c r="A469" s="44"/>
      <c r="B469" s="49"/>
      <c r="C469" s="49"/>
      <c r="D469" s="49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Z469" s="44"/>
      <c r="AA469" s="44"/>
    </row>
    <row r="470">
      <c r="A470" s="44"/>
      <c r="B470" s="49"/>
      <c r="C470" s="49"/>
      <c r="D470" s="49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Z470" s="44"/>
      <c r="AA470" s="44"/>
    </row>
    <row r="471">
      <c r="A471" s="44"/>
      <c r="B471" s="49"/>
      <c r="C471" s="49"/>
      <c r="D471" s="49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Z471" s="44"/>
      <c r="AA471" s="44"/>
    </row>
    <row r="472">
      <c r="A472" s="44"/>
      <c r="B472" s="49"/>
      <c r="C472" s="49"/>
      <c r="D472" s="49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Z472" s="44"/>
      <c r="AA472" s="44"/>
    </row>
    <row r="473">
      <c r="A473" s="44"/>
      <c r="B473" s="49"/>
      <c r="C473" s="49"/>
      <c r="D473" s="49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Z473" s="44"/>
      <c r="AA473" s="44"/>
    </row>
    <row r="474">
      <c r="A474" s="44"/>
      <c r="B474" s="49"/>
      <c r="C474" s="49"/>
      <c r="D474" s="49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Z474" s="44"/>
      <c r="AA474" s="44"/>
    </row>
    <row r="475">
      <c r="A475" s="44"/>
      <c r="B475" s="49"/>
      <c r="C475" s="49"/>
      <c r="D475" s="49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Z475" s="44"/>
      <c r="AA475" s="44"/>
    </row>
    <row r="476">
      <c r="A476" s="44"/>
      <c r="B476" s="49"/>
      <c r="C476" s="49"/>
      <c r="D476" s="49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Z476" s="44"/>
      <c r="AA476" s="44"/>
    </row>
    <row r="477">
      <c r="A477" s="44"/>
      <c r="B477" s="49"/>
      <c r="C477" s="49"/>
      <c r="D477" s="49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Z477" s="44"/>
      <c r="AA477" s="44"/>
    </row>
    <row r="478">
      <c r="A478" s="44"/>
      <c r="B478" s="49"/>
      <c r="C478" s="49"/>
      <c r="D478" s="49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Z478" s="44"/>
      <c r="AA478" s="44"/>
    </row>
    <row r="479">
      <c r="A479" s="44"/>
      <c r="B479" s="49"/>
      <c r="C479" s="49"/>
      <c r="D479" s="49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Z479" s="44"/>
      <c r="AA479" s="44"/>
    </row>
    <row r="480">
      <c r="A480" s="44"/>
      <c r="B480" s="49"/>
      <c r="C480" s="49"/>
      <c r="D480" s="49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Z480" s="44"/>
      <c r="AA480" s="44"/>
    </row>
    <row r="481">
      <c r="A481" s="44"/>
      <c r="B481" s="49"/>
      <c r="C481" s="49"/>
      <c r="D481" s="49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Z481" s="44"/>
      <c r="AA481" s="44"/>
    </row>
    <row r="482">
      <c r="A482" s="44"/>
      <c r="B482" s="49"/>
      <c r="C482" s="49"/>
      <c r="D482" s="49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Z482" s="44"/>
      <c r="AA482" s="44"/>
    </row>
    <row r="483">
      <c r="A483" s="44"/>
      <c r="B483" s="49"/>
      <c r="C483" s="49"/>
      <c r="D483" s="49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Z483" s="44"/>
      <c r="AA483" s="44"/>
    </row>
    <row r="484">
      <c r="A484" s="44"/>
      <c r="B484" s="49"/>
      <c r="C484" s="49"/>
      <c r="D484" s="49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Z484" s="44"/>
      <c r="AA484" s="44"/>
    </row>
    <row r="485">
      <c r="A485" s="44"/>
      <c r="B485" s="49"/>
      <c r="C485" s="49"/>
      <c r="D485" s="49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Z485" s="44"/>
      <c r="AA485" s="44"/>
    </row>
    <row r="486">
      <c r="A486" s="44"/>
      <c r="B486" s="49"/>
      <c r="C486" s="49"/>
      <c r="D486" s="49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Z486" s="44"/>
      <c r="AA486" s="44"/>
    </row>
    <row r="487">
      <c r="A487" s="44"/>
      <c r="B487" s="49"/>
      <c r="C487" s="49"/>
      <c r="D487" s="49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Z487" s="44"/>
      <c r="AA487" s="44"/>
    </row>
    <row r="488">
      <c r="A488" s="44"/>
      <c r="B488" s="49"/>
      <c r="C488" s="49"/>
      <c r="D488" s="49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Z488" s="44"/>
      <c r="AA488" s="44"/>
    </row>
    <row r="489">
      <c r="A489" s="44"/>
      <c r="B489" s="49"/>
      <c r="C489" s="49"/>
      <c r="D489" s="49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Z489" s="44"/>
      <c r="AA489" s="44"/>
    </row>
    <row r="490">
      <c r="A490" s="44"/>
      <c r="B490" s="49"/>
      <c r="C490" s="49"/>
      <c r="D490" s="49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Z490" s="44"/>
      <c r="AA490" s="44"/>
    </row>
    <row r="491">
      <c r="A491" s="44"/>
      <c r="B491" s="49"/>
      <c r="C491" s="49"/>
      <c r="D491" s="49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Z491" s="44"/>
      <c r="AA491" s="44"/>
    </row>
    <row r="492">
      <c r="A492" s="44"/>
      <c r="B492" s="49"/>
      <c r="C492" s="49"/>
      <c r="D492" s="49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Z492" s="44"/>
      <c r="AA492" s="44"/>
    </row>
    <row r="493">
      <c r="A493" s="44"/>
      <c r="B493" s="49"/>
      <c r="C493" s="49"/>
      <c r="D493" s="49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Z493" s="44"/>
      <c r="AA493" s="44"/>
    </row>
    <row r="494">
      <c r="A494" s="44"/>
      <c r="B494" s="49"/>
      <c r="C494" s="49"/>
      <c r="D494" s="49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Z494" s="44"/>
      <c r="AA494" s="44"/>
    </row>
    <row r="495">
      <c r="A495" s="44"/>
      <c r="B495" s="49"/>
      <c r="C495" s="49"/>
      <c r="D495" s="49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Z495" s="44"/>
      <c r="AA495" s="44"/>
    </row>
    <row r="496">
      <c r="A496" s="44"/>
      <c r="B496" s="49"/>
      <c r="C496" s="49"/>
      <c r="D496" s="49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Z496" s="44"/>
      <c r="AA496" s="44"/>
    </row>
    <row r="497">
      <c r="A497" s="44"/>
      <c r="B497" s="49"/>
      <c r="C497" s="49"/>
      <c r="D497" s="49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Z497" s="44"/>
      <c r="AA497" s="44"/>
    </row>
    <row r="498">
      <c r="A498" s="44"/>
      <c r="B498" s="49"/>
      <c r="C498" s="49"/>
      <c r="D498" s="49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Z498" s="44"/>
      <c r="AA498" s="44"/>
    </row>
    <row r="499">
      <c r="A499" s="44"/>
      <c r="B499" s="49"/>
      <c r="C499" s="49"/>
      <c r="D499" s="49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Z499" s="44"/>
      <c r="AA499" s="44"/>
    </row>
    <row r="500">
      <c r="A500" s="44"/>
      <c r="B500" s="49"/>
      <c r="C500" s="49"/>
      <c r="D500" s="49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Z500" s="44"/>
      <c r="AA500" s="44"/>
    </row>
    <row r="501">
      <c r="A501" s="44"/>
      <c r="B501" s="49"/>
      <c r="C501" s="49"/>
      <c r="D501" s="49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Z501" s="44"/>
      <c r="AA501" s="44"/>
    </row>
    <row r="502">
      <c r="A502" s="44"/>
      <c r="B502" s="49"/>
      <c r="C502" s="49"/>
      <c r="D502" s="49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Z502" s="44"/>
      <c r="AA502" s="44"/>
    </row>
    <row r="503">
      <c r="A503" s="44"/>
      <c r="B503" s="49"/>
      <c r="C503" s="49"/>
      <c r="D503" s="49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Z503" s="44"/>
      <c r="AA503" s="44"/>
    </row>
    <row r="504">
      <c r="A504" s="44"/>
      <c r="B504" s="49"/>
      <c r="C504" s="49"/>
      <c r="D504" s="49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Z504" s="44"/>
      <c r="AA504" s="44"/>
    </row>
    <row r="505">
      <c r="A505" s="44"/>
      <c r="B505" s="49"/>
      <c r="C505" s="49"/>
      <c r="D505" s="49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Z505" s="44"/>
      <c r="AA505" s="44"/>
    </row>
    <row r="506">
      <c r="A506" s="44"/>
      <c r="B506" s="49"/>
      <c r="C506" s="49"/>
      <c r="D506" s="49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Z506" s="44"/>
      <c r="AA506" s="44"/>
    </row>
    <row r="507">
      <c r="A507" s="44"/>
      <c r="B507" s="49"/>
      <c r="C507" s="49"/>
      <c r="D507" s="49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Z507" s="44"/>
      <c r="AA507" s="44"/>
    </row>
    <row r="508">
      <c r="A508" s="44"/>
      <c r="B508" s="49"/>
      <c r="C508" s="49"/>
      <c r="D508" s="49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Z508" s="44"/>
      <c r="AA508" s="44"/>
    </row>
    <row r="509">
      <c r="A509" s="44"/>
      <c r="B509" s="49"/>
      <c r="C509" s="49"/>
      <c r="D509" s="49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Z509" s="44"/>
      <c r="AA509" s="44"/>
    </row>
    <row r="510">
      <c r="A510" s="44"/>
      <c r="B510" s="49"/>
      <c r="C510" s="49"/>
      <c r="D510" s="49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Z510" s="44"/>
      <c r="AA510" s="44"/>
    </row>
    <row r="511">
      <c r="A511" s="44"/>
      <c r="B511" s="49"/>
      <c r="C511" s="49"/>
      <c r="D511" s="49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Z511" s="44"/>
      <c r="AA511" s="44"/>
    </row>
    <row r="512">
      <c r="A512" s="44"/>
      <c r="B512" s="49"/>
      <c r="C512" s="49"/>
      <c r="D512" s="49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Z512" s="44"/>
      <c r="AA512" s="44"/>
    </row>
    <row r="513">
      <c r="A513" s="44"/>
      <c r="B513" s="49"/>
      <c r="C513" s="49"/>
      <c r="D513" s="49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Z513" s="44"/>
      <c r="AA513" s="44"/>
    </row>
    <row r="514">
      <c r="A514" s="44"/>
      <c r="B514" s="49"/>
      <c r="C514" s="49"/>
      <c r="D514" s="49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Z514" s="44"/>
      <c r="AA514" s="44"/>
    </row>
    <row r="515">
      <c r="A515" s="44"/>
      <c r="B515" s="49"/>
      <c r="C515" s="49"/>
      <c r="D515" s="49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Z515" s="44"/>
      <c r="AA515" s="44"/>
    </row>
    <row r="516">
      <c r="A516" s="44"/>
      <c r="B516" s="49"/>
      <c r="C516" s="49"/>
      <c r="D516" s="49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Z516" s="44"/>
      <c r="AA516" s="44"/>
    </row>
    <row r="517">
      <c r="A517" s="44"/>
      <c r="B517" s="49"/>
      <c r="C517" s="49"/>
      <c r="D517" s="49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Z517" s="44"/>
      <c r="AA517" s="44"/>
    </row>
    <row r="518">
      <c r="A518" s="44"/>
      <c r="B518" s="49"/>
      <c r="C518" s="49"/>
      <c r="D518" s="49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Z518" s="44"/>
      <c r="AA518" s="44"/>
    </row>
    <row r="519">
      <c r="A519" s="44"/>
      <c r="B519" s="49"/>
      <c r="C519" s="49"/>
      <c r="D519" s="49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Z519" s="44"/>
      <c r="AA519" s="44"/>
    </row>
    <row r="520">
      <c r="A520" s="44"/>
      <c r="B520" s="49"/>
      <c r="C520" s="49"/>
      <c r="D520" s="49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Z520" s="44"/>
      <c r="AA520" s="44"/>
    </row>
    <row r="521">
      <c r="A521" s="44"/>
      <c r="B521" s="49"/>
      <c r="C521" s="49"/>
      <c r="D521" s="49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Z521" s="44"/>
      <c r="AA521" s="44"/>
    </row>
    <row r="522">
      <c r="A522" s="44"/>
      <c r="B522" s="49"/>
      <c r="C522" s="49"/>
      <c r="D522" s="49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Z522" s="44"/>
      <c r="AA522" s="44"/>
    </row>
    <row r="523">
      <c r="A523" s="44"/>
      <c r="B523" s="49"/>
      <c r="C523" s="49"/>
      <c r="D523" s="49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Z523" s="44"/>
      <c r="AA523" s="44"/>
    </row>
    <row r="524">
      <c r="A524" s="44"/>
      <c r="B524" s="49"/>
      <c r="C524" s="49"/>
      <c r="D524" s="49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Z524" s="44"/>
      <c r="AA524" s="44"/>
    </row>
    <row r="525">
      <c r="A525" s="44"/>
      <c r="B525" s="49"/>
      <c r="C525" s="49"/>
      <c r="D525" s="49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Z525" s="44"/>
      <c r="AA525" s="44"/>
    </row>
    <row r="526">
      <c r="A526" s="44"/>
      <c r="B526" s="49"/>
      <c r="C526" s="49"/>
      <c r="D526" s="49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Z526" s="44"/>
      <c r="AA526" s="44"/>
    </row>
    <row r="527">
      <c r="A527" s="44"/>
      <c r="B527" s="49"/>
      <c r="C527" s="49"/>
      <c r="D527" s="49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Z527" s="44"/>
      <c r="AA527" s="44"/>
    </row>
    <row r="528">
      <c r="A528" s="44"/>
      <c r="B528" s="49"/>
      <c r="C528" s="49"/>
      <c r="D528" s="49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Z528" s="44"/>
      <c r="AA528" s="44"/>
    </row>
    <row r="529">
      <c r="A529" s="44"/>
      <c r="B529" s="49"/>
      <c r="C529" s="49"/>
      <c r="D529" s="49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Z529" s="44"/>
      <c r="AA529" s="44"/>
    </row>
    <row r="530">
      <c r="A530" s="44"/>
      <c r="B530" s="49"/>
      <c r="C530" s="49"/>
      <c r="D530" s="49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Z530" s="44"/>
      <c r="AA530" s="44"/>
    </row>
    <row r="531">
      <c r="A531" s="44"/>
      <c r="B531" s="49"/>
      <c r="C531" s="49"/>
      <c r="D531" s="49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Z531" s="44"/>
      <c r="AA531" s="44"/>
    </row>
    <row r="532">
      <c r="A532" s="44"/>
      <c r="B532" s="49"/>
      <c r="C532" s="49"/>
      <c r="D532" s="49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Z532" s="44"/>
      <c r="AA532" s="44"/>
    </row>
    <row r="533">
      <c r="A533" s="44"/>
      <c r="B533" s="49"/>
      <c r="C533" s="49"/>
      <c r="D533" s="49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Z533" s="44"/>
      <c r="AA533" s="44"/>
    </row>
    <row r="534">
      <c r="A534" s="44"/>
      <c r="B534" s="49"/>
      <c r="C534" s="49"/>
      <c r="D534" s="49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Z534" s="44"/>
      <c r="AA534" s="44"/>
    </row>
    <row r="535">
      <c r="A535" s="44"/>
      <c r="B535" s="49"/>
      <c r="C535" s="49"/>
      <c r="D535" s="49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Z535" s="44"/>
      <c r="AA535" s="44"/>
    </row>
    <row r="536">
      <c r="A536" s="44"/>
      <c r="B536" s="49"/>
      <c r="C536" s="49"/>
      <c r="D536" s="49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Z536" s="44"/>
      <c r="AA536" s="44"/>
    </row>
    <row r="537">
      <c r="A537" s="44"/>
      <c r="B537" s="49"/>
      <c r="C537" s="49"/>
      <c r="D537" s="49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Z537" s="44"/>
      <c r="AA537" s="44"/>
    </row>
    <row r="538">
      <c r="A538" s="44"/>
      <c r="B538" s="49"/>
      <c r="C538" s="49"/>
      <c r="D538" s="49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Z538" s="44"/>
      <c r="AA538" s="44"/>
    </row>
    <row r="539">
      <c r="A539" s="44"/>
      <c r="B539" s="49"/>
      <c r="C539" s="49"/>
      <c r="D539" s="49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Z539" s="44"/>
      <c r="AA539" s="44"/>
    </row>
    <row r="540">
      <c r="A540" s="44"/>
      <c r="B540" s="49"/>
      <c r="C540" s="49"/>
      <c r="D540" s="49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Z540" s="44"/>
      <c r="AA540" s="44"/>
    </row>
    <row r="541">
      <c r="A541" s="44"/>
      <c r="B541" s="49"/>
      <c r="C541" s="49"/>
      <c r="D541" s="49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Z541" s="44"/>
      <c r="AA541" s="44"/>
    </row>
    <row r="542">
      <c r="A542" s="44"/>
      <c r="B542" s="49"/>
      <c r="C542" s="49"/>
      <c r="D542" s="49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Z542" s="44"/>
      <c r="AA542" s="44"/>
    </row>
    <row r="543">
      <c r="A543" s="44"/>
      <c r="B543" s="49"/>
      <c r="C543" s="49"/>
      <c r="D543" s="49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Z543" s="44"/>
      <c r="AA543" s="44"/>
    </row>
    <row r="544">
      <c r="A544" s="44"/>
      <c r="B544" s="49"/>
      <c r="C544" s="49"/>
      <c r="D544" s="49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Z544" s="44"/>
      <c r="AA544" s="44"/>
    </row>
    <row r="545">
      <c r="A545" s="44"/>
      <c r="B545" s="49"/>
      <c r="C545" s="49"/>
      <c r="D545" s="49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Z545" s="44"/>
      <c r="AA545" s="44"/>
    </row>
    <row r="546">
      <c r="A546" s="44"/>
      <c r="B546" s="49"/>
      <c r="C546" s="49"/>
      <c r="D546" s="49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Z546" s="44"/>
      <c r="AA546" s="44"/>
    </row>
    <row r="547">
      <c r="A547" s="44"/>
      <c r="B547" s="49"/>
      <c r="C547" s="49"/>
      <c r="D547" s="49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Z547" s="44"/>
      <c r="AA547" s="44"/>
    </row>
    <row r="548">
      <c r="A548" s="44"/>
      <c r="B548" s="49"/>
      <c r="C548" s="49"/>
      <c r="D548" s="49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Z548" s="44"/>
      <c r="AA548" s="44"/>
    </row>
    <row r="549">
      <c r="A549" s="44"/>
      <c r="B549" s="49"/>
      <c r="C549" s="49"/>
      <c r="D549" s="49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Z549" s="44"/>
      <c r="AA549" s="44"/>
    </row>
    <row r="550">
      <c r="A550" s="44"/>
      <c r="B550" s="49"/>
      <c r="C550" s="49"/>
      <c r="D550" s="49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Z550" s="44"/>
      <c r="AA550" s="44"/>
    </row>
    <row r="551">
      <c r="A551" s="44"/>
      <c r="B551" s="49"/>
      <c r="C551" s="49"/>
      <c r="D551" s="49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Z551" s="44"/>
      <c r="AA551" s="44"/>
    </row>
    <row r="552">
      <c r="A552" s="44"/>
      <c r="B552" s="49"/>
      <c r="C552" s="49"/>
      <c r="D552" s="49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Z552" s="44"/>
      <c r="AA552" s="44"/>
    </row>
    <row r="553">
      <c r="A553" s="44"/>
      <c r="B553" s="49"/>
      <c r="C553" s="49"/>
      <c r="D553" s="49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Z553" s="44"/>
      <c r="AA553" s="44"/>
    </row>
    <row r="554">
      <c r="A554" s="44"/>
      <c r="B554" s="49"/>
      <c r="C554" s="49"/>
      <c r="D554" s="49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Z554" s="44"/>
      <c r="AA554" s="44"/>
    </row>
    <row r="555">
      <c r="A555" s="44"/>
      <c r="B555" s="49"/>
      <c r="C555" s="49"/>
      <c r="D555" s="49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Z555" s="44"/>
      <c r="AA555" s="44"/>
    </row>
    <row r="556">
      <c r="A556" s="44"/>
      <c r="B556" s="49"/>
      <c r="C556" s="49"/>
      <c r="D556" s="49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Z556" s="44"/>
      <c r="AA556" s="44"/>
    </row>
    <row r="557">
      <c r="A557" s="44"/>
      <c r="B557" s="49"/>
      <c r="C557" s="49"/>
      <c r="D557" s="49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Z557" s="44"/>
      <c r="AA557" s="44"/>
    </row>
    <row r="558">
      <c r="A558" s="44"/>
      <c r="B558" s="49"/>
      <c r="C558" s="49"/>
      <c r="D558" s="49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Z558" s="44"/>
      <c r="AA558" s="44"/>
    </row>
    <row r="559">
      <c r="A559" s="44"/>
      <c r="B559" s="49"/>
      <c r="C559" s="49"/>
      <c r="D559" s="49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Z559" s="44"/>
      <c r="AA559" s="44"/>
    </row>
    <row r="560">
      <c r="A560" s="44"/>
      <c r="B560" s="49"/>
      <c r="C560" s="49"/>
      <c r="D560" s="49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Z560" s="44"/>
      <c r="AA560" s="44"/>
    </row>
    <row r="561">
      <c r="A561" s="44"/>
      <c r="B561" s="49"/>
      <c r="C561" s="49"/>
      <c r="D561" s="49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Z561" s="44"/>
      <c r="AA561" s="44"/>
    </row>
    <row r="562">
      <c r="A562" s="44"/>
      <c r="B562" s="49"/>
      <c r="C562" s="49"/>
      <c r="D562" s="49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Z562" s="44"/>
      <c r="AA562" s="44"/>
    </row>
    <row r="563">
      <c r="A563" s="44"/>
      <c r="B563" s="49"/>
      <c r="C563" s="49"/>
      <c r="D563" s="49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Z563" s="44"/>
      <c r="AA563" s="44"/>
    </row>
    <row r="564">
      <c r="A564" s="44"/>
      <c r="B564" s="49"/>
      <c r="C564" s="49"/>
      <c r="D564" s="49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Z564" s="44"/>
      <c r="AA564" s="44"/>
    </row>
    <row r="565">
      <c r="A565" s="44"/>
      <c r="B565" s="49"/>
      <c r="C565" s="49"/>
      <c r="D565" s="49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Z565" s="44"/>
      <c r="AA565" s="44"/>
    </row>
    <row r="566">
      <c r="A566" s="44"/>
      <c r="B566" s="49"/>
      <c r="C566" s="49"/>
      <c r="D566" s="49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Z566" s="44"/>
      <c r="AA566" s="44"/>
    </row>
    <row r="567">
      <c r="A567" s="44"/>
      <c r="B567" s="49"/>
      <c r="C567" s="49"/>
      <c r="D567" s="49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Z567" s="44"/>
      <c r="AA567" s="44"/>
    </row>
    <row r="568">
      <c r="A568" s="44"/>
      <c r="B568" s="49"/>
      <c r="C568" s="49"/>
      <c r="D568" s="49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Z568" s="44"/>
      <c r="AA568" s="44"/>
    </row>
    <row r="569">
      <c r="A569" s="44"/>
      <c r="B569" s="49"/>
      <c r="C569" s="49"/>
      <c r="D569" s="49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Z569" s="44"/>
      <c r="AA569" s="44"/>
    </row>
    <row r="570">
      <c r="A570" s="44"/>
      <c r="B570" s="49"/>
      <c r="C570" s="49"/>
      <c r="D570" s="49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Z570" s="44"/>
      <c r="AA570" s="44"/>
    </row>
    <row r="571">
      <c r="A571" s="44"/>
      <c r="B571" s="49"/>
      <c r="C571" s="49"/>
      <c r="D571" s="49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Z571" s="44"/>
      <c r="AA571" s="44"/>
    </row>
    <row r="572">
      <c r="A572" s="44"/>
      <c r="B572" s="49"/>
      <c r="C572" s="49"/>
      <c r="D572" s="49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Z572" s="44"/>
      <c r="AA572" s="44"/>
    </row>
    <row r="573">
      <c r="A573" s="44"/>
      <c r="B573" s="49"/>
      <c r="C573" s="49"/>
      <c r="D573" s="49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Z573" s="44"/>
      <c r="AA573" s="44"/>
    </row>
    <row r="574">
      <c r="A574" s="44"/>
      <c r="B574" s="49"/>
      <c r="C574" s="49"/>
      <c r="D574" s="49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Z574" s="44"/>
      <c r="AA574" s="44"/>
    </row>
    <row r="575">
      <c r="A575" s="44"/>
      <c r="B575" s="49"/>
      <c r="C575" s="49"/>
      <c r="D575" s="49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Z575" s="44"/>
      <c r="AA575" s="44"/>
    </row>
    <row r="576">
      <c r="A576" s="44"/>
      <c r="B576" s="49"/>
      <c r="C576" s="49"/>
      <c r="D576" s="49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Z576" s="44"/>
      <c r="AA576" s="44"/>
    </row>
    <row r="577">
      <c r="A577" s="44"/>
      <c r="B577" s="49"/>
      <c r="C577" s="49"/>
      <c r="D577" s="49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Z577" s="44"/>
      <c r="AA577" s="44"/>
    </row>
    <row r="578">
      <c r="A578" s="44"/>
      <c r="B578" s="49"/>
      <c r="C578" s="49"/>
      <c r="D578" s="49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Z578" s="44"/>
      <c r="AA578" s="44"/>
    </row>
    <row r="579">
      <c r="A579" s="44"/>
      <c r="B579" s="49"/>
      <c r="C579" s="49"/>
      <c r="D579" s="49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Z579" s="44"/>
      <c r="AA579" s="44"/>
    </row>
    <row r="580">
      <c r="A580" s="44"/>
      <c r="B580" s="49"/>
      <c r="C580" s="49"/>
      <c r="D580" s="49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Z580" s="44"/>
      <c r="AA580" s="44"/>
    </row>
    <row r="581">
      <c r="A581" s="44"/>
      <c r="B581" s="49"/>
      <c r="C581" s="49"/>
      <c r="D581" s="49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Z581" s="44"/>
      <c r="AA581" s="44"/>
    </row>
    <row r="582">
      <c r="A582" s="44"/>
      <c r="B582" s="49"/>
      <c r="C582" s="49"/>
      <c r="D582" s="49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Z582" s="44"/>
      <c r="AA582" s="44"/>
    </row>
    <row r="583">
      <c r="A583" s="44"/>
      <c r="B583" s="49"/>
      <c r="C583" s="49"/>
      <c r="D583" s="49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Z583" s="44"/>
      <c r="AA583" s="44"/>
    </row>
    <row r="584">
      <c r="A584" s="44"/>
      <c r="B584" s="49"/>
      <c r="C584" s="49"/>
      <c r="D584" s="49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Z584" s="44"/>
      <c r="AA584" s="44"/>
    </row>
    <row r="585">
      <c r="A585" s="44"/>
      <c r="B585" s="49"/>
      <c r="C585" s="49"/>
      <c r="D585" s="49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Z585" s="44"/>
      <c r="AA585" s="44"/>
    </row>
    <row r="586">
      <c r="A586" s="44"/>
      <c r="B586" s="49"/>
      <c r="C586" s="49"/>
      <c r="D586" s="49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Z586" s="44"/>
      <c r="AA586" s="44"/>
    </row>
    <row r="587">
      <c r="A587" s="44"/>
      <c r="B587" s="49"/>
      <c r="C587" s="49"/>
      <c r="D587" s="49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Z587" s="44"/>
      <c r="AA587" s="44"/>
    </row>
    <row r="588">
      <c r="A588" s="44"/>
      <c r="B588" s="49"/>
      <c r="C588" s="49"/>
      <c r="D588" s="49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Z588" s="44"/>
      <c r="AA588" s="44"/>
    </row>
    <row r="589">
      <c r="A589" s="44"/>
      <c r="B589" s="49"/>
      <c r="C589" s="49"/>
      <c r="D589" s="49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Z589" s="44"/>
      <c r="AA589" s="44"/>
    </row>
    <row r="590">
      <c r="A590" s="44"/>
      <c r="B590" s="49"/>
      <c r="C590" s="49"/>
      <c r="D590" s="49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Z590" s="44"/>
      <c r="AA590" s="44"/>
    </row>
    <row r="591">
      <c r="A591" s="44"/>
      <c r="B591" s="49"/>
      <c r="C591" s="49"/>
      <c r="D591" s="49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Z591" s="44"/>
      <c r="AA591" s="44"/>
    </row>
    <row r="592">
      <c r="A592" s="44"/>
      <c r="B592" s="49"/>
      <c r="C592" s="49"/>
      <c r="D592" s="49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Z592" s="44"/>
      <c r="AA592" s="44"/>
    </row>
    <row r="593">
      <c r="A593" s="44"/>
      <c r="B593" s="49"/>
      <c r="C593" s="49"/>
      <c r="D593" s="49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Z593" s="44"/>
      <c r="AA593" s="44"/>
    </row>
    <row r="594">
      <c r="A594" s="44"/>
      <c r="B594" s="49"/>
      <c r="C594" s="49"/>
      <c r="D594" s="49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Z594" s="44"/>
      <c r="AA594" s="44"/>
    </row>
    <row r="595">
      <c r="A595" s="44"/>
      <c r="B595" s="49"/>
      <c r="C595" s="49"/>
      <c r="D595" s="49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Z595" s="44"/>
      <c r="AA595" s="44"/>
    </row>
    <row r="596">
      <c r="A596" s="44"/>
      <c r="B596" s="49"/>
      <c r="C596" s="49"/>
      <c r="D596" s="49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Z596" s="44"/>
      <c r="AA596" s="44"/>
    </row>
    <row r="597">
      <c r="A597" s="44"/>
      <c r="B597" s="49"/>
      <c r="C597" s="49"/>
      <c r="D597" s="49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Z597" s="44"/>
      <c r="AA597" s="44"/>
    </row>
    <row r="598">
      <c r="A598" s="44"/>
      <c r="B598" s="49"/>
      <c r="C598" s="49"/>
      <c r="D598" s="49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Z598" s="44"/>
      <c r="AA598" s="44"/>
    </row>
    <row r="599">
      <c r="A599" s="44"/>
      <c r="B599" s="49"/>
      <c r="C599" s="49"/>
      <c r="D599" s="49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Z599" s="44"/>
      <c r="AA599" s="44"/>
    </row>
    <row r="600">
      <c r="A600" s="44"/>
      <c r="B600" s="49"/>
      <c r="C600" s="49"/>
      <c r="D600" s="49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Z600" s="44"/>
      <c r="AA600" s="44"/>
    </row>
    <row r="601">
      <c r="A601" s="44"/>
      <c r="B601" s="49"/>
      <c r="C601" s="49"/>
      <c r="D601" s="49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Z601" s="44"/>
      <c r="AA601" s="44"/>
    </row>
    <row r="602">
      <c r="A602" s="44"/>
      <c r="B602" s="49"/>
      <c r="C602" s="49"/>
      <c r="D602" s="49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Z602" s="44"/>
      <c r="AA602" s="44"/>
    </row>
    <row r="603">
      <c r="A603" s="44"/>
      <c r="B603" s="49"/>
      <c r="C603" s="49"/>
      <c r="D603" s="49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Z603" s="44"/>
      <c r="AA603" s="44"/>
    </row>
    <row r="604">
      <c r="A604" s="44"/>
      <c r="B604" s="49"/>
      <c r="C604" s="49"/>
      <c r="D604" s="49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Z604" s="44"/>
      <c r="AA604" s="44"/>
    </row>
    <row r="605">
      <c r="A605" s="44"/>
      <c r="B605" s="49"/>
      <c r="C605" s="49"/>
      <c r="D605" s="49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Z605" s="44"/>
      <c r="AA605" s="44"/>
    </row>
    <row r="606">
      <c r="A606" s="44"/>
      <c r="B606" s="49"/>
      <c r="C606" s="49"/>
      <c r="D606" s="49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Z606" s="44"/>
      <c r="AA606" s="44"/>
    </row>
    <row r="607">
      <c r="A607" s="44"/>
      <c r="B607" s="49"/>
      <c r="C607" s="49"/>
      <c r="D607" s="49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Z607" s="44"/>
      <c r="AA607" s="44"/>
    </row>
    <row r="608">
      <c r="A608" s="44"/>
      <c r="B608" s="49"/>
      <c r="C608" s="49"/>
      <c r="D608" s="49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Z608" s="44"/>
      <c r="AA608" s="44"/>
    </row>
    <row r="609">
      <c r="A609" s="44"/>
      <c r="B609" s="49"/>
      <c r="C609" s="49"/>
      <c r="D609" s="49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Z609" s="44"/>
      <c r="AA609" s="44"/>
    </row>
    <row r="610">
      <c r="A610" s="44"/>
      <c r="B610" s="49"/>
      <c r="C610" s="49"/>
      <c r="D610" s="49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Z610" s="44"/>
      <c r="AA610" s="44"/>
    </row>
    <row r="611">
      <c r="A611" s="44"/>
      <c r="B611" s="49"/>
      <c r="C611" s="49"/>
      <c r="D611" s="49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Z611" s="44"/>
      <c r="AA611" s="44"/>
    </row>
    <row r="612">
      <c r="A612" s="44"/>
      <c r="B612" s="49"/>
      <c r="C612" s="49"/>
      <c r="D612" s="49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Z612" s="44"/>
      <c r="AA612" s="44"/>
    </row>
    <row r="613">
      <c r="A613" s="44"/>
      <c r="B613" s="49"/>
      <c r="C613" s="49"/>
      <c r="D613" s="49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Z613" s="44"/>
      <c r="AA613" s="44"/>
    </row>
    <row r="614">
      <c r="A614" s="44"/>
      <c r="B614" s="49"/>
      <c r="C614" s="49"/>
      <c r="D614" s="49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Z614" s="44"/>
      <c r="AA614" s="44"/>
    </row>
    <row r="615">
      <c r="A615" s="44"/>
      <c r="B615" s="49"/>
      <c r="C615" s="49"/>
      <c r="D615" s="49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Z615" s="44"/>
      <c r="AA615" s="44"/>
    </row>
    <row r="616">
      <c r="A616" s="44"/>
      <c r="B616" s="49"/>
      <c r="C616" s="49"/>
      <c r="D616" s="49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Z616" s="44"/>
      <c r="AA616" s="44"/>
    </row>
    <row r="617">
      <c r="A617" s="44"/>
      <c r="B617" s="49"/>
      <c r="C617" s="49"/>
      <c r="D617" s="49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Z617" s="44"/>
      <c r="AA617" s="44"/>
    </row>
    <row r="618">
      <c r="A618" s="44"/>
      <c r="B618" s="49"/>
      <c r="C618" s="49"/>
      <c r="D618" s="49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Z618" s="44"/>
      <c r="AA618" s="44"/>
    </row>
    <row r="619">
      <c r="A619" s="44"/>
      <c r="B619" s="49"/>
      <c r="C619" s="49"/>
      <c r="D619" s="49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Z619" s="44"/>
      <c r="AA619" s="44"/>
    </row>
    <row r="620">
      <c r="A620" s="44"/>
      <c r="B620" s="49"/>
      <c r="C620" s="49"/>
      <c r="D620" s="49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Z620" s="44"/>
      <c r="AA620" s="44"/>
    </row>
    <row r="621">
      <c r="A621" s="44"/>
      <c r="B621" s="49"/>
      <c r="C621" s="49"/>
      <c r="D621" s="49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Z621" s="44"/>
      <c r="AA621" s="44"/>
    </row>
    <row r="622">
      <c r="A622" s="44"/>
      <c r="B622" s="49"/>
      <c r="C622" s="49"/>
      <c r="D622" s="49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Z622" s="44"/>
      <c r="AA622" s="44"/>
    </row>
    <row r="623">
      <c r="A623" s="44"/>
      <c r="B623" s="49"/>
      <c r="C623" s="49"/>
      <c r="D623" s="49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Z623" s="44"/>
      <c r="AA623" s="44"/>
    </row>
    <row r="624">
      <c r="A624" s="44"/>
      <c r="B624" s="49"/>
      <c r="C624" s="49"/>
      <c r="D624" s="49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Z624" s="44"/>
      <c r="AA624" s="44"/>
    </row>
    <row r="625">
      <c r="A625" s="44"/>
      <c r="B625" s="49"/>
      <c r="C625" s="49"/>
      <c r="D625" s="49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Z625" s="44"/>
      <c r="AA625" s="44"/>
    </row>
    <row r="626">
      <c r="A626" s="44"/>
      <c r="B626" s="49"/>
      <c r="C626" s="49"/>
      <c r="D626" s="49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Z626" s="44"/>
      <c r="AA626" s="44"/>
    </row>
    <row r="627">
      <c r="A627" s="44"/>
      <c r="B627" s="49"/>
      <c r="C627" s="49"/>
      <c r="D627" s="49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Z627" s="44"/>
      <c r="AA627" s="44"/>
    </row>
    <row r="628">
      <c r="A628" s="44"/>
      <c r="B628" s="49"/>
      <c r="C628" s="49"/>
      <c r="D628" s="49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Z628" s="44"/>
      <c r="AA628" s="44"/>
    </row>
    <row r="629">
      <c r="A629" s="44"/>
      <c r="B629" s="49"/>
      <c r="C629" s="49"/>
      <c r="D629" s="49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Z629" s="44"/>
      <c r="AA629" s="44"/>
    </row>
    <row r="630">
      <c r="A630" s="44"/>
      <c r="B630" s="49"/>
      <c r="C630" s="49"/>
      <c r="D630" s="49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Z630" s="44"/>
      <c r="AA630" s="44"/>
    </row>
    <row r="631">
      <c r="A631" s="44"/>
      <c r="B631" s="49"/>
      <c r="C631" s="49"/>
      <c r="D631" s="49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Z631" s="44"/>
      <c r="AA631" s="44"/>
    </row>
    <row r="632">
      <c r="A632" s="44"/>
      <c r="B632" s="49"/>
      <c r="C632" s="49"/>
      <c r="D632" s="49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Z632" s="44"/>
      <c r="AA632" s="44"/>
    </row>
    <row r="633">
      <c r="A633" s="44"/>
      <c r="B633" s="49"/>
      <c r="C633" s="49"/>
      <c r="D633" s="49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Z633" s="44"/>
      <c r="AA633" s="44"/>
    </row>
    <row r="634">
      <c r="A634" s="44"/>
      <c r="B634" s="49"/>
      <c r="C634" s="49"/>
      <c r="D634" s="49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Z634" s="44"/>
      <c r="AA634" s="44"/>
    </row>
    <row r="635">
      <c r="A635" s="44"/>
      <c r="B635" s="49"/>
      <c r="C635" s="49"/>
      <c r="D635" s="49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Z635" s="44"/>
      <c r="AA635" s="44"/>
    </row>
    <row r="636">
      <c r="A636" s="44"/>
      <c r="B636" s="49"/>
      <c r="C636" s="49"/>
      <c r="D636" s="49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Z636" s="44"/>
      <c r="AA636" s="44"/>
    </row>
    <row r="637">
      <c r="A637" s="44"/>
      <c r="B637" s="49"/>
      <c r="C637" s="49"/>
      <c r="D637" s="49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Z637" s="44"/>
      <c r="AA637" s="44"/>
    </row>
    <row r="638">
      <c r="A638" s="44"/>
      <c r="B638" s="49"/>
      <c r="C638" s="49"/>
      <c r="D638" s="49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Z638" s="44"/>
      <c r="AA638" s="44"/>
    </row>
    <row r="639">
      <c r="A639" s="44"/>
      <c r="B639" s="49"/>
      <c r="C639" s="49"/>
      <c r="D639" s="49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Z639" s="44"/>
      <c r="AA639" s="44"/>
    </row>
    <row r="640">
      <c r="A640" s="44"/>
      <c r="B640" s="49"/>
      <c r="C640" s="49"/>
      <c r="D640" s="49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Z640" s="44"/>
      <c r="AA640" s="44"/>
    </row>
    <row r="641">
      <c r="A641" s="44"/>
      <c r="B641" s="49"/>
      <c r="C641" s="49"/>
      <c r="D641" s="49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Z641" s="44"/>
      <c r="AA641" s="44"/>
    </row>
    <row r="642">
      <c r="A642" s="44"/>
      <c r="B642" s="49"/>
      <c r="C642" s="49"/>
      <c r="D642" s="49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Z642" s="44"/>
      <c r="AA642" s="44"/>
    </row>
    <row r="643">
      <c r="A643" s="44"/>
      <c r="B643" s="49"/>
      <c r="C643" s="49"/>
      <c r="D643" s="49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Z643" s="44"/>
      <c r="AA643" s="44"/>
    </row>
    <row r="644">
      <c r="A644" s="44"/>
      <c r="B644" s="49"/>
      <c r="C644" s="49"/>
      <c r="D644" s="49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Z644" s="44"/>
      <c r="AA644" s="44"/>
    </row>
    <row r="645">
      <c r="A645" s="44"/>
      <c r="B645" s="49"/>
      <c r="C645" s="49"/>
      <c r="D645" s="49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Z645" s="44"/>
      <c r="AA645" s="44"/>
    </row>
    <row r="646">
      <c r="A646" s="44"/>
      <c r="B646" s="49"/>
      <c r="C646" s="49"/>
      <c r="D646" s="49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Z646" s="44"/>
      <c r="AA646" s="44"/>
    </row>
    <row r="647">
      <c r="A647" s="44"/>
      <c r="B647" s="49"/>
      <c r="C647" s="49"/>
      <c r="D647" s="49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Z647" s="44"/>
      <c r="AA647" s="44"/>
    </row>
    <row r="648">
      <c r="A648" s="44"/>
      <c r="B648" s="49"/>
      <c r="C648" s="49"/>
      <c r="D648" s="49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Z648" s="44"/>
      <c r="AA648" s="44"/>
    </row>
    <row r="649">
      <c r="A649" s="44"/>
      <c r="B649" s="49"/>
      <c r="C649" s="49"/>
      <c r="D649" s="49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Z649" s="44"/>
      <c r="AA649" s="44"/>
    </row>
    <row r="650">
      <c r="A650" s="44"/>
      <c r="B650" s="49"/>
      <c r="C650" s="49"/>
      <c r="D650" s="49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Z650" s="44"/>
      <c r="AA650" s="44"/>
    </row>
    <row r="651">
      <c r="A651" s="44"/>
      <c r="B651" s="49"/>
      <c r="C651" s="49"/>
      <c r="D651" s="49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Z651" s="44"/>
      <c r="AA651" s="44"/>
    </row>
    <row r="652">
      <c r="A652" s="44"/>
      <c r="B652" s="49"/>
      <c r="C652" s="49"/>
      <c r="D652" s="49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Z652" s="44"/>
      <c r="AA652" s="44"/>
    </row>
    <row r="653">
      <c r="A653" s="44"/>
      <c r="B653" s="49"/>
      <c r="C653" s="49"/>
      <c r="D653" s="49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Z653" s="44"/>
      <c r="AA653" s="44"/>
    </row>
    <row r="654">
      <c r="A654" s="44"/>
      <c r="B654" s="49"/>
      <c r="C654" s="49"/>
      <c r="D654" s="49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Z654" s="44"/>
      <c r="AA654" s="44"/>
    </row>
    <row r="655">
      <c r="A655" s="44"/>
      <c r="B655" s="49"/>
      <c r="C655" s="49"/>
      <c r="D655" s="49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Z655" s="44"/>
      <c r="AA655" s="44"/>
    </row>
    <row r="656">
      <c r="A656" s="44"/>
      <c r="B656" s="49"/>
      <c r="C656" s="49"/>
      <c r="D656" s="49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Z656" s="44"/>
      <c r="AA656" s="44"/>
    </row>
    <row r="657">
      <c r="A657" s="44"/>
      <c r="B657" s="49"/>
      <c r="C657" s="49"/>
      <c r="D657" s="49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Z657" s="44"/>
      <c r="AA657" s="44"/>
    </row>
    <row r="658">
      <c r="A658" s="44"/>
      <c r="B658" s="49"/>
      <c r="C658" s="49"/>
      <c r="D658" s="49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Z658" s="44"/>
      <c r="AA658" s="44"/>
    </row>
    <row r="659">
      <c r="A659" s="44"/>
      <c r="B659" s="49"/>
      <c r="C659" s="49"/>
      <c r="D659" s="49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Z659" s="44"/>
      <c r="AA659" s="44"/>
    </row>
    <row r="660">
      <c r="A660" s="44"/>
      <c r="B660" s="49"/>
      <c r="C660" s="49"/>
      <c r="D660" s="49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Z660" s="44"/>
      <c r="AA660" s="44"/>
    </row>
    <row r="661">
      <c r="A661" s="44"/>
      <c r="B661" s="49"/>
      <c r="C661" s="49"/>
      <c r="D661" s="49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Z661" s="44"/>
      <c r="AA661" s="44"/>
    </row>
    <row r="662">
      <c r="A662" s="44"/>
      <c r="B662" s="49"/>
      <c r="C662" s="49"/>
      <c r="D662" s="49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Z662" s="44"/>
      <c r="AA662" s="44"/>
    </row>
    <row r="663">
      <c r="A663" s="44"/>
      <c r="B663" s="49"/>
      <c r="C663" s="49"/>
      <c r="D663" s="49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Z663" s="44"/>
      <c r="AA663" s="44"/>
    </row>
    <row r="664">
      <c r="A664" s="44"/>
      <c r="B664" s="49"/>
      <c r="C664" s="49"/>
      <c r="D664" s="49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Z664" s="44"/>
      <c r="AA664" s="44"/>
    </row>
    <row r="665">
      <c r="A665" s="44"/>
      <c r="B665" s="49"/>
      <c r="C665" s="49"/>
      <c r="D665" s="49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Z665" s="44"/>
      <c r="AA665" s="44"/>
    </row>
    <row r="666">
      <c r="A666" s="44"/>
      <c r="B666" s="49"/>
      <c r="C666" s="49"/>
      <c r="D666" s="49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Z666" s="44"/>
      <c r="AA666" s="44"/>
    </row>
    <row r="667">
      <c r="A667" s="44"/>
      <c r="B667" s="49"/>
      <c r="C667" s="49"/>
      <c r="D667" s="49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Z667" s="44"/>
      <c r="AA667" s="44"/>
    </row>
    <row r="668">
      <c r="A668" s="44"/>
      <c r="B668" s="49"/>
      <c r="C668" s="49"/>
      <c r="D668" s="49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Z668" s="44"/>
      <c r="AA668" s="44"/>
    </row>
    <row r="669">
      <c r="A669" s="44"/>
      <c r="B669" s="49"/>
      <c r="C669" s="49"/>
      <c r="D669" s="49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Z669" s="44"/>
      <c r="AA669" s="44"/>
    </row>
    <row r="670">
      <c r="A670" s="44"/>
      <c r="B670" s="49"/>
      <c r="C670" s="49"/>
      <c r="D670" s="49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Z670" s="44"/>
      <c r="AA670" s="44"/>
    </row>
    <row r="671">
      <c r="A671" s="44"/>
      <c r="B671" s="49"/>
      <c r="C671" s="49"/>
      <c r="D671" s="49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Z671" s="44"/>
      <c r="AA671" s="44"/>
    </row>
    <row r="672">
      <c r="A672" s="44"/>
      <c r="B672" s="49"/>
      <c r="C672" s="49"/>
      <c r="D672" s="49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Z672" s="44"/>
      <c r="AA672" s="44"/>
    </row>
    <row r="673">
      <c r="A673" s="44"/>
      <c r="B673" s="49"/>
      <c r="C673" s="49"/>
      <c r="D673" s="49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Z673" s="44"/>
      <c r="AA673" s="44"/>
    </row>
    <row r="674">
      <c r="A674" s="44"/>
      <c r="B674" s="49"/>
      <c r="C674" s="49"/>
      <c r="D674" s="49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Z674" s="44"/>
      <c r="AA674" s="44"/>
    </row>
    <row r="675">
      <c r="A675" s="44"/>
      <c r="B675" s="49"/>
      <c r="C675" s="49"/>
      <c r="D675" s="49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Z675" s="44"/>
      <c r="AA675" s="44"/>
    </row>
    <row r="676">
      <c r="A676" s="44"/>
      <c r="B676" s="49"/>
      <c r="C676" s="49"/>
      <c r="D676" s="49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Z676" s="44"/>
      <c r="AA676" s="44"/>
    </row>
    <row r="677">
      <c r="A677" s="44"/>
      <c r="B677" s="49"/>
      <c r="C677" s="49"/>
      <c r="D677" s="49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Z677" s="44"/>
      <c r="AA677" s="44"/>
    </row>
    <row r="678">
      <c r="A678" s="44"/>
      <c r="B678" s="49"/>
      <c r="C678" s="49"/>
      <c r="D678" s="49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Z678" s="44"/>
      <c r="AA678" s="44"/>
    </row>
    <row r="679">
      <c r="A679" s="44"/>
      <c r="B679" s="49"/>
      <c r="C679" s="49"/>
      <c r="D679" s="49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Z679" s="44"/>
      <c r="AA679" s="44"/>
    </row>
    <row r="680">
      <c r="A680" s="44"/>
      <c r="B680" s="49"/>
      <c r="C680" s="49"/>
      <c r="D680" s="49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Z680" s="44"/>
      <c r="AA680" s="44"/>
    </row>
    <row r="681">
      <c r="A681" s="44"/>
      <c r="B681" s="49"/>
      <c r="C681" s="49"/>
      <c r="D681" s="49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Z681" s="44"/>
      <c r="AA681" s="44"/>
    </row>
    <row r="682">
      <c r="A682" s="44"/>
      <c r="B682" s="49"/>
      <c r="C682" s="49"/>
      <c r="D682" s="49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Z682" s="44"/>
      <c r="AA682" s="44"/>
    </row>
    <row r="683">
      <c r="A683" s="44"/>
      <c r="B683" s="49"/>
      <c r="C683" s="49"/>
      <c r="D683" s="49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Z683" s="44"/>
      <c r="AA683" s="44"/>
    </row>
    <row r="684">
      <c r="A684" s="44"/>
      <c r="B684" s="49"/>
      <c r="C684" s="49"/>
      <c r="D684" s="49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Z684" s="44"/>
      <c r="AA684" s="44"/>
    </row>
    <row r="685">
      <c r="A685" s="44"/>
      <c r="B685" s="49"/>
      <c r="C685" s="49"/>
      <c r="D685" s="49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Z685" s="44"/>
      <c r="AA685" s="44"/>
    </row>
    <row r="686">
      <c r="A686" s="44"/>
      <c r="B686" s="49"/>
      <c r="C686" s="49"/>
      <c r="D686" s="49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Z686" s="44"/>
      <c r="AA686" s="44"/>
    </row>
    <row r="687">
      <c r="A687" s="44"/>
      <c r="B687" s="49"/>
      <c r="C687" s="49"/>
      <c r="D687" s="49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Z687" s="44"/>
      <c r="AA687" s="44"/>
    </row>
    <row r="688">
      <c r="A688" s="44"/>
      <c r="B688" s="49"/>
      <c r="C688" s="49"/>
      <c r="D688" s="49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Z688" s="44"/>
      <c r="AA688" s="44"/>
    </row>
    <row r="689">
      <c r="A689" s="44"/>
      <c r="B689" s="49"/>
      <c r="C689" s="49"/>
      <c r="D689" s="49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Z689" s="44"/>
      <c r="AA689" s="44"/>
    </row>
    <row r="690">
      <c r="A690" s="44"/>
      <c r="B690" s="49"/>
      <c r="C690" s="49"/>
      <c r="D690" s="49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Z690" s="44"/>
      <c r="AA690" s="44"/>
    </row>
    <row r="691">
      <c r="A691" s="44"/>
      <c r="B691" s="49"/>
      <c r="C691" s="49"/>
      <c r="D691" s="49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Z691" s="44"/>
      <c r="AA691" s="44"/>
    </row>
    <row r="692">
      <c r="A692" s="44"/>
      <c r="B692" s="49"/>
      <c r="C692" s="49"/>
      <c r="D692" s="49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Z692" s="44"/>
      <c r="AA692" s="44"/>
    </row>
    <row r="693">
      <c r="A693" s="44"/>
      <c r="B693" s="49"/>
      <c r="C693" s="49"/>
      <c r="D693" s="49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Z693" s="44"/>
      <c r="AA693" s="44"/>
    </row>
    <row r="694">
      <c r="A694" s="44"/>
      <c r="B694" s="49"/>
      <c r="C694" s="49"/>
      <c r="D694" s="49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Z694" s="44"/>
      <c r="AA694" s="44"/>
    </row>
    <row r="695">
      <c r="A695" s="44"/>
      <c r="B695" s="49"/>
      <c r="C695" s="49"/>
      <c r="D695" s="49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Z695" s="44"/>
      <c r="AA695" s="44"/>
    </row>
    <row r="696">
      <c r="A696" s="44"/>
      <c r="B696" s="49"/>
      <c r="C696" s="49"/>
      <c r="D696" s="49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Z696" s="44"/>
      <c r="AA696" s="44"/>
    </row>
    <row r="697">
      <c r="A697" s="44"/>
      <c r="B697" s="49"/>
      <c r="C697" s="49"/>
      <c r="D697" s="49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Z697" s="44"/>
      <c r="AA697" s="44"/>
    </row>
    <row r="698">
      <c r="A698" s="44"/>
      <c r="B698" s="49"/>
      <c r="C698" s="49"/>
      <c r="D698" s="49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Z698" s="44"/>
      <c r="AA698" s="44"/>
    </row>
    <row r="699">
      <c r="A699" s="44"/>
      <c r="B699" s="49"/>
      <c r="C699" s="49"/>
      <c r="D699" s="49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Z699" s="44"/>
      <c r="AA699" s="44"/>
    </row>
    <row r="700">
      <c r="A700" s="44"/>
      <c r="B700" s="49"/>
      <c r="C700" s="49"/>
      <c r="D700" s="49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Z700" s="44"/>
      <c r="AA700" s="44"/>
    </row>
    <row r="701">
      <c r="A701" s="44"/>
      <c r="B701" s="49"/>
      <c r="C701" s="49"/>
      <c r="D701" s="49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Z701" s="44"/>
      <c r="AA701" s="44"/>
    </row>
    <row r="702">
      <c r="A702" s="44"/>
      <c r="B702" s="49"/>
      <c r="C702" s="49"/>
      <c r="D702" s="49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Z702" s="44"/>
      <c r="AA702" s="44"/>
    </row>
    <row r="703">
      <c r="A703" s="44"/>
      <c r="B703" s="49"/>
      <c r="C703" s="49"/>
      <c r="D703" s="49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Z703" s="44"/>
      <c r="AA703" s="44"/>
    </row>
    <row r="704">
      <c r="A704" s="44"/>
      <c r="B704" s="49"/>
      <c r="C704" s="49"/>
      <c r="D704" s="49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Z704" s="44"/>
      <c r="AA704" s="44"/>
    </row>
    <row r="705">
      <c r="A705" s="44"/>
      <c r="B705" s="49"/>
      <c r="C705" s="49"/>
      <c r="D705" s="49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Z705" s="44"/>
      <c r="AA705" s="44"/>
    </row>
    <row r="706">
      <c r="A706" s="44"/>
      <c r="B706" s="49"/>
      <c r="C706" s="49"/>
      <c r="D706" s="49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Z706" s="44"/>
      <c r="AA706" s="44"/>
    </row>
    <row r="707">
      <c r="A707" s="44"/>
      <c r="B707" s="49"/>
      <c r="C707" s="49"/>
      <c r="D707" s="49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Z707" s="44"/>
      <c r="AA707" s="44"/>
    </row>
    <row r="708">
      <c r="A708" s="44"/>
      <c r="B708" s="49"/>
      <c r="C708" s="49"/>
      <c r="D708" s="49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Z708" s="44"/>
      <c r="AA708" s="44"/>
    </row>
    <row r="709">
      <c r="A709" s="44"/>
      <c r="B709" s="49"/>
      <c r="C709" s="49"/>
      <c r="D709" s="49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Z709" s="44"/>
      <c r="AA709" s="44"/>
    </row>
    <row r="710">
      <c r="A710" s="44"/>
      <c r="B710" s="49"/>
      <c r="C710" s="49"/>
      <c r="D710" s="49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Z710" s="44"/>
      <c r="AA710" s="44"/>
    </row>
    <row r="711">
      <c r="A711" s="44"/>
      <c r="B711" s="49"/>
      <c r="C711" s="49"/>
      <c r="D711" s="49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Z711" s="44"/>
      <c r="AA711" s="44"/>
    </row>
    <row r="712">
      <c r="A712" s="44"/>
      <c r="B712" s="49"/>
      <c r="C712" s="49"/>
      <c r="D712" s="49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Z712" s="44"/>
      <c r="AA712" s="44"/>
    </row>
    <row r="713">
      <c r="A713" s="44"/>
      <c r="B713" s="49"/>
      <c r="C713" s="49"/>
      <c r="D713" s="49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Z713" s="44"/>
      <c r="AA713" s="44"/>
    </row>
    <row r="714">
      <c r="A714" s="44"/>
      <c r="B714" s="49"/>
      <c r="C714" s="49"/>
      <c r="D714" s="49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Z714" s="44"/>
      <c r="AA714" s="44"/>
    </row>
    <row r="715">
      <c r="A715" s="44"/>
      <c r="B715" s="49"/>
      <c r="C715" s="49"/>
      <c r="D715" s="49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Z715" s="44"/>
      <c r="AA715" s="44"/>
    </row>
    <row r="716">
      <c r="A716" s="44"/>
      <c r="B716" s="49"/>
      <c r="C716" s="49"/>
      <c r="D716" s="49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Z716" s="44"/>
      <c r="AA716" s="44"/>
    </row>
    <row r="717">
      <c r="A717" s="44"/>
      <c r="B717" s="49"/>
      <c r="C717" s="49"/>
      <c r="D717" s="49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Z717" s="44"/>
      <c r="AA717" s="44"/>
    </row>
    <row r="718">
      <c r="A718" s="44"/>
      <c r="B718" s="49"/>
      <c r="C718" s="49"/>
      <c r="D718" s="49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Z718" s="44"/>
      <c r="AA718" s="44"/>
    </row>
    <row r="719">
      <c r="A719" s="44"/>
      <c r="B719" s="49"/>
      <c r="C719" s="49"/>
      <c r="D719" s="49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Z719" s="44"/>
      <c r="AA719" s="44"/>
    </row>
    <row r="720">
      <c r="A720" s="44"/>
      <c r="B720" s="49"/>
      <c r="C720" s="49"/>
      <c r="D720" s="49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Z720" s="44"/>
      <c r="AA720" s="44"/>
    </row>
    <row r="721">
      <c r="A721" s="44"/>
      <c r="B721" s="49"/>
      <c r="C721" s="49"/>
      <c r="D721" s="49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Z721" s="44"/>
      <c r="AA721" s="44"/>
    </row>
    <row r="722">
      <c r="A722" s="44"/>
      <c r="B722" s="49"/>
      <c r="C722" s="49"/>
      <c r="D722" s="49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Z722" s="44"/>
      <c r="AA722" s="44"/>
    </row>
    <row r="723">
      <c r="A723" s="44"/>
      <c r="B723" s="49"/>
      <c r="C723" s="49"/>
      <c r="D723" s="49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Z723" s="44"/>
      <c r="AA723" s="44"/>
    </row>
    <row r="724">
      <c r="A724" s="44"/>
      <c r="B724" s="49"/>
      <c r="C724" s="49"/>
      <c r="D724" s="49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Z724" s="44"/>
      <c r="AA724" s="44"/>
    </row>
    <row r="725">
      <c r="A725" s="44"/>
      <c r="B725" s="49"/>
      <c r="C725" s="49"/>
      <c r="D725" s="49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Z725" s="44"/>
      <c r="AA725" s="44"/>
    </row>
    <row r="726">
      <c r="A726" s="44"/>
      <c r="B726" s="49"/>
      <c r="C726" s="49"/>
      <c r="D726" s="49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Z726" s="44"/>
      <c r="AA726" s="44"/>
    </row>
    <row r="727">
      <c r="A727" s="44"/>
      <c r="B727" s="49"/>
      <c r="C727" s="49"/>
      <c r="D727" s="49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Z727" s="44"/>
      <c r="AA727" s="44"/>
    </row>
    <row r="728">
      <c r="A728" s="44"/>
      <c r="B728" s="49"/>
      <c r="C728" s="49"/>
      <c r="D728" s="49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Z728" s="44"/>
      <c r="AA728" s="44"/>
    </row>
    <row r="729">
      <c r="A729" s="44"/>
      <c r="B729" s="49"/>
      <c r="C729" s="49"/>
      <c r="D729" s="49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Z729" s="44"/>
      <c r="AA729" s="44"/>
    </row>
    <row r="730">
      <c r="A730" s="44"/>
      <c r="B730" s="49"/>
      <c r="C730" s="49"/>
      <c r="D730" s="49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Z730" s="44"/>
      <c r="AA730" s="44"/>
    </row>
    <row r="731">
      <c r="A731" s="44"/>
      <c r="B731" s="49"/>
      <c r="C731" s="49"/>
      <c r="D731" s="49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Z731" s="44"/>
      <c r="AA731" s="44"/>
    </row>
    <row r="732">
      <c r="A732" s="44"/>
      <c r="B732" s="49"/>
      <c r="C732" s="49"/>
      <c r="D732" s="49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Z732" s="44"/>
      <c r="AA732" s="44"/>
    </row>
    <row r="733">
      <c r="A733" s="44"/>
      <c r="B733" s="49"/>
      <c r="C733" s="49"/>
      <c r="D733" s="49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Z733" s="44"/>
      <c r="AA733" s="44"/>
    </row>
    <row r="734">
      <c r="A734" s="44"/>
      <c r="B734" s="49"/>
      <c r="C734" s="49"/>
      <c r="D734" s="49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Z734" s="44"/>
      <c r="AA734" s="44"/>
    </row>
    <row r="735">
      <c r="A735" s="44"/>
      <c r="B735" s="49"/>
      <c r="C735" s="49"/>
      <c r="D735" s="49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Z735" s="44"/>
      <c r="AA735" s="44"/>
    </row>
    <row r="736">
      <c r="A736" s="44"/>
      <c r="B736" s="49"/>
      <c r="C736" s="49"/>
      <c r="D736" s="49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Z736" s="44"/>
      <c r="AA736" s="44"/>
    </row>
    <row r="737">
      <c r="A737" s="44"/>
      <c r="B737" s="49"/>
      <c r="C737" s="49"/>
      <c r="D737" s="49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Z737" s="44"/>
      <c r="AA737" s="44"/>
    </row>
    <row r="738">
      <c r="A738" s="44"/>
      <c r="B738" s="49"/>
      <c r="C738" s="49"/>
      <c r="D738" s="49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Z738" s="44"/>
      <c r="AA738" s="44"/>
    </row>
    <row r="739">
      <c r="A739" s="44"/>
      <c r="B739" s="49"/>
      <c r="C739" s="49"/>
      <c r="D739" s="49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Z739" s="44"/>
      <c r="AA739" s="44"/>
    </row>
    <row r="740">
      <c r="A740" s="44"/>
      <c r="B740" s="49"/>
      <c r="C740" s="49"/>
      <c r="D740" s="49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Z740" s="44"/>
      <c r="AA740" s="44"/>
    </row>
    <row r="741">
      <c r="A741" s="44"/>
      <c r="B741" s="49"/>
      <c r="C741" s="49"/>
      <c r="D741" s="49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Z741" s="44"/>
      <c r="AA741" s="44"/>
    </row>
    <row r="742">
      <c r="A742" s="44"/>
      <c r="B742" s="49"/>
      <c r="C742" s="49"/>
      <c r="D742" s="49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Z742" s="44"/>
      <c r="AA742" s="44"/>
    </row>
    <row r="743">
      <c r="A743" s="44"/>
      <c r="B743" s="49"/>
      <c r="C743" s="49"/>
      <c r="D743" s="49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Z743" s="44"/>
      <c r="AA743" s="44"/>
    </row>
    <row r="744">
      <c r="A744" s="44"/>
      <c r="B744" s="49"/>
      <c r="C744" s="49"/>
      <c r="D744" s="49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Z744" s="44"/>
      <c r="AA744" s="44"/>
    </row>
    <row r="745">
      <c r="A745" s="44"/>
      <c r="B745" s="49"/>
      <c r="C745" s="49"/>
      <c r="D745" s="49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Z745" s="44"/>
      <c r="AA745" s="44"/>
    </row>
    <row r="746">
      <c r="A746" s="44"/>
      <c r="B746" s="49"/>
      <c r="C746" s="49"/>
      <c r="D746" s="49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Z746" s="44"/>
      <c r="AA746" s="44"/>
    </row>
    <row r="747">
      <c r="A747" s="44"/>
      <c r="B747" s="49"/>
      <c r="C747" s="49"/>
      <c r="D747" s="49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Z747" s="44"/>
      <c r="AA747" s="44"/>
    </row>
    <row r="748">
      <c r="A748" s="44"/>
      <c r="B748" s="49"/>
      <c r="C748" s="49"/>
      <c r="D748" s="49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Z748" s="44"/>
      <c r="AA748" s="44"/>
    </row>
    <row r="749">
      <c r="A749" s="44"/>
      <c r="B749" s="49"/>
      <c r="C749" s="49"/>
      <c r="D749" s="49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Z749" s="44"/>
      <c r="AA749" s="44"/>
    </row>
    <row r="750">
      <c r="A750" s="44"/>
      <c r="B750" s="49"/>
      <c r="C750" s="49"/>
      <c r="D750" s="49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Z750" s="44"/>
      <c r="AA750" s="44"/>
    </row>
    <row r="751">
      <c r="A751" s="44"/>
      <c r="B751" s="49"/>
      <c r="C751" s="49"/>
      <c r="D751" s="49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Z751" s="44"/>
      <c r="AA751" s="44"/>
    </row>
    <row r="752">
      <c r="A752" s="44"/>
      <c r="B752" s="49"/>
      <c r="C752" s="49"/>
      <c r="D752" s="49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Z752" s="44"/>
      <c r="AA752" s="44"/>
    </row>
    <row r="753">
      <c r="A753" s="44"/>
      <c r="B753" s="49"/>
      <c r="C753" s="49"/>
      <c r="D753" s="49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Z753" s="44"/>
      <c r="AA753" s="44"/>
    </row>
    <row r="754">
      <c r="A754" s="44"/>
      <c r="B754" s="49"/>
      <c r="C754" s="49"/>
      <c r="D754" s="49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Z754" s="44"/>
      <c r="AA754" s="44"/>
    </row>
    <row r="755">
      <c r="A755" s="44"/>
      <c r="B755" s="49"/>
      <c r="C755" s="49"/>
      <c r="D755" s="49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Z755" s="44"/>
      <c r="AA755" s="44"/>
    </row>
    <row r="756">
      <c r="A756" s="44"/>
      <c r="B756" s="49"/>
      <c r="C756" s="49"/>
      <c r="D756" s="49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Z756" s="44"/>
      <c r="AA756" s="44"/>
    </row>
    <row r="757">
      <c r="A757" s="44"/>
      <c r="B757" s="49"/>
      <c r="C757" s="49"/>
      <c r="D757" s="49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Z757" s="44"/>
      <c r="AA757" s="44"/>
    </row>
    <row r="758">
      <c r="A758" s="44"/>
      <c r="B758" s="49"/>
      <c r="C758" s="49"/>
      <c r="D758" s="49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Z758" s="44"/>
      <c r="AA758" s="44"/>
    </row>
    <row r="759">
      <c r="A759" s="44"/>
      <c r="B759" s="49"/>
      <c r="C759" s="49"/>
      <c r="D759" s="49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Z759" s="44"/>
      <c r="AA759" s="44"/>
    </row>
    <row r="760">
      <c r="A760" s="44"/>
      <c r="B760" s="49"/>
      <c r="C760" s="49"/>
      <c r="D760" s="49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Z760" s="44"/>
      <c r="AA760" s="44"/>
    </row>
    <row r="761">
      <c r="A761" s="44"/>
      <c r="B761" s="49"/>
      <c r="C761" s="49"/>
      <c r="D761" s="49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Z761" s="44"/>
      <c r="AA761" s="44"/>
    </row>
    <row r="762">
      <c r="A762" s="44"/>
      <c r="B762" s="49"/>
      <c r="C762" s="49"/>
      <c r="D762" s="49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Z762" s="44"/>
      <c r="AA762" s="44"/>
    </row>
    <row r="763">
      <c r="A763" s="44"/>
      <c r="B763" s="49"/>
      <c r="C763" s="49"/>
      <c r="D763" s="49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Z763" s="44"/>
      <c r="AA763" s="44"/>
    </row>
    <row r="764">
      <c r="A764" s="44"/>
      <c r="B764" s="49"/>
      <c r="C764" s="49"/>
      <c r="D764" s="49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Z764" s="44"/>
      <c r="AA764" s="44"/>
    </row>
    <row r="765">
      <c r="A765" s="44"/>
      <c r="B765" s="49"/>
      <c r="C765" s="49"/>
      <c r="D765" s="49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Z765" s="44"/>
      <c r="AA765" s="44"/>
    </row>
    <row r="766">
      <c r="A766" s="44"/>
      <c r="B766" s="49"/>
      <c r="C766" s="49"/>
      <c r="D766" s="49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Z766" s="44"/>
      <c r="AA766" s="44"/>
    </row>
    <row r="767">
      <c r="A767" s="44"/>
      <c r="B767" s="49"/>
      <c r="C767" s="49"/>
      <c r="D767" s="49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Z767" s="44"/>
      <c r="AA767" s="44"/>
    </row>
    <row r="768">
      <c r="A768" s="44"/>
      <c r="B768" s="49"/>
      <c r="C768" s="49"/>
      <c r="D768" s="49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Z768" s="44"/>
      <c r="AA768" s="44"/>
    </row>
    <row r="769">
      <c r="A769" s="44"/>
      <c r="B769" s="49"/>
      <c r="C769" s="49"/>
      <c r="D769" s="49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Z769" s="44"/>
      <c r="AA769" s="44"/>
    </row>
    <row r="770">
      <c r="A770" s="44"/>
      <c r="B770" s="49"/>
      <c r="C770" s="49"/>
      <c r="D770" s="49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Z770" s="44"/>
      <c r="AA770" s="44"/>
    </row>
    <row r="771">
      <c r="A771" s="44"/>
      <c r="B771" s="49"/>
      <c r="C771" s="49"/>
      <c r="D771" s="49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Z771" s="44"/>
      <c r="AA771" s="44"/>
    </row>
    <row r="772">
      <c r="A772" s="44"/>
      <c r="B772" s="49"/>
      <c r="C772" s="49"/>
      <c r="D772" s="49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Z772" s="44"/>
      <c r="AA772" s="44"/>
    </row>
    <row r="773">
      <c r="A773" s="44"/>
      <c r="B773" s="49"/>
      <c r="C773" s="49"/>
      <c r="D773" s="49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Z773" s="44"/>
      <c r="AA773" s="44"/>
    </row>
    <row r="774">
      <c r="A774" s="44"/>
      <c r="B774" s="49"/>
      <c r="C774" s="49"/>
      <c r="D774" s="49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Z774" s="44"/>
      <c r="AA774" s="44"/>
    </row>
    <row r="775">
      <c r="A775" s="44"/>
      <c r="B775" s="49"/>
      <c r="C775" s="49"/>
      <c r="D775" s="49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Z775" s="44"/>
      <c r="AA775" s="44"/>
    </row>
    <row r="776">
      <c r="A776" s="44"/>
      <c r="B776" s="49"/>
      <c r="C776" s="49"/>
      <c r="D776" s="49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Z776" s="44"/>
      <c r="AA776" s="44"/>
    </row>
    <row r="777">
      <c r="A777" s="44"/>
      <c r="B777" s="49"/>
      <c r="C777" s="49"/>
      <c r="D777" s="49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Z777" s="44"/>
      <c r="AA777" s="44"/>
    </row>
    <row r="778">
      <c r="A778" s="44"/>
      <c r="B778" s="49"/>
      <c r="C778" s="49"/>
      <c r="D778" s="49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Z778" s="44"/>
      <c r="AA778" s="44"/>
    </row>
    <row r="779">
      <c r="A779" s="44"/>
      <c r="B779" s="49"/>
      <c r="C779" s="49"/>
      <c r="D779" s="49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Z779" s="44"/>
      <c r="AA779" s="44"/>
    </row>
    <row r="780">
      <c r="A780" s="44"/>
      <c r="B780" s="49"/>
      <c r="C780" s="49"/>
      <c r="D780" s="49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Z780" s="44"/>
      <c r="AA780" s="44"/>
    </row>
    <row r="781">
      <c r="A781" s="44"/>
      <c r="B781" s="49"/>
      <c r="C781" s="49"/>
      <c r="D781" s="49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Z781" s="44"/>
      <c r="AA781" s="44"/>
    </row>
    <row r="782">
      <c r="A782" s="44"/>
      <c r="B782" s="49"/>
      <c r="C782" s="49"/>
      <c r="D782" s="49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Z782" s="44"/>
      <c r="AA782" s="44"/>
    </row>
    <row r="783">
      <c r="A783" s="44"/>
      <c r="B783" s="49"/>
      <c r="C783" s="49"/>
      <c r="D783" s="49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Z783" s="44"/>
      <c r="AA783" s="44"/>
    </row>
    <row r="784">
      <c r="A784" s="44"/>
      <c r="B784" s="49"/>
      <c r="C784" s="49"/>
      <c r="D784" s="49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Z784" s="44"/>
      <c r="AA784" s="44"/>
    </row>
    <row r="785">
      <c r="A785" s="44"/>
      <c r="B785" s="49"/>
      <c r="C785" s="49"/>
      <c r="D785" s="49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Z785" s="44"/>
      <c r="AA785" s="44"/>
    </row>
    <row r="786">
      <c r="A786" s="44"/>
      <c r="B786" s="49"/>
      <c r="C786" s="49"/>
      <c r="D786" s="49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Z786" s="44"/>
      <c r="AA786" s="44"/>
    </row>
    <row r="787">
      <c r="A787" s="44"/>
      <c r="B787" s="49"/>
      <c r="C787" s="49"/>
      <c r="D787" s="49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Z787" s="44"/>
      <c r="AA787" s="44"/>
    </row>
    <row r="788">
      <c r="A788" s="44"/>
      <c r="B788" s="49"/>
      <c r="C788" s="49"/>
      <c r="D788" s="49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Z788" s="44"/>
      <c r="AA788" s="44"/>
    </row>
    <row r="789">
      <c r="A789" s="44"/>
      <c r="B789" s="49"/>
      <c r="C789" s="49"/>
      <c r="D789" s="49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Z789" s="44"/>
      <c r="AA789" s="44"/>
    </row>
    <row r="790">
      <c r="A790" s="44"/>
      <c r="B790" s="49"/>
      <c r="C790" s="49"/>
      <c r="D790" s="49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Z790" s="44"/>
      <c r="AA790" s="44"/>
    </row>
    <row r="791">
      <c r="A791" s="44"/>
      <c r="B791" s="49"/>
      <c r="C791" s="49"/>
      <c r="D791" s="49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Z791" s="44"/>
      <c r="AA791" s="44"/>
    </row>
    <row r="792">
      <c r="A792" s="44"/>
      <c r="B792" s="49"/>
      <c r="C792" s="49"/>
      <c r="D792" s="49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Z792" s="44"/>
      <c r="AA792" s="44"/>
    </row>
    <row r="793">
      <c r="A793" s="44"/>
      <c r="B793" s="49"/>
      <c r="C793" s="49"/>
      <c r="D793" s="49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Z793" s="44"/>
      <c r="AA793" s="44"/>
    </row>
    <row r="794">
      <c r="A794" s="44"/>
      <c r="B794" s="49"/>
      <c r="C794" s="49"/>
      <c r="D794" s="49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Z794" s="44"/>
      <c r="AA794" s="44"/>
    </row>
    <row r="795">
      <c r="A795" s="44"/>
      <c r="B795" s="49"/>
      <c r="C795" s="49"/>
      <c r="D795" s="49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Z795" s="44"/>
      <c r="AA795" s="44"/>
    </row>
    <row r="796">
      <c r="A796" s="44"/>
      <c r="B796" s="49"/>
      <c r="C796" s="49"/>
      <c r="D796" s="49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Z796" s="44"/>
      <c r="AA796" s="44"/>
    </row>
    <row r="797">
      <c r="A797" s="44"/>
      <c r="B797" s="49"/>
      <c r="C797" s="49"/>
      <c r="D797" s="49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Z797" s="44"/>
      <c r="AA797" s="44"/>
    </row>
    <row r="798">
      <c r="A798" s="44"/>
      <c r="B798" s="49"/>
      <c r="C798" s="49"/>
      <c r="D798" s="49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Z798" s="44"/>
      <c r="AA798" s="44"/>
    </row>
    <row r="799">
      <c r="A799" s="44"/>
      <c r="B799" s="49"/>
      <c r="C799" s="49"/>
      <c r="D799" s="49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Z799" s="44"/>
      <c r="AA799" s="44"/>
    </row>
    <row r="800">
      <c r="A800" s="44"/>
      <c r="B800" s="49"/>
      <c r="C800" s="49"/>
      <c r="D800" s="49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Z800" s="44"/>
      <c r="AA800" s="44"/>
    </row>
    <row r="801">
      <c r="A801" s="44"/>
      <c r="B801" s="49"/>
      <c r="C801" s="49"/>
      <c r="D801" s="49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Z801" s="44"/>
      <c r="AA801" s="44"/>
    </row>
    <row r="802">
      <c r="A802" s="44"/>
      <c r="B802" s="49"/>
      <c r="C802" s="49"/>
      <c r="D802" s="49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Z802" s="44"/>
      <c r="AA802" s="44"/>
    </row>
    <row r="803">
      <c r="A803" s="44"/>
      <c r="B803" s="49"/>
      <c r="C803" s="49"/>
      <c r="D803" s="49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Z803" s="44"/>
      <c r="AA803" s="44"/>
    </row>
    <row r="804">
      <c r="A804" s="44"/>
      <c r="B804" s="49"/>
      <c r="C804" s="49"/>
      <c r="D804" s="49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Z804" s="44"/>
      <c r="AA804" s="44"/>
    </row>
    <row r="805">
      <c r="A805" s="44"/>
      <c r="B805" s="49"/>
      <c r="C805" s="49"/>
      <c r="D805" s="49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Z805" s="44"/>
      <c r="AA805" s="44"/>
    </row>
    <row r="806">
      <c r="A806" s="44"/>
      <c r="B806" s="49"/>
      <c r="C806" s="49"/>
      <c r="D806" s="49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Z806" s="44"/>
      <c r="AA806" s="44"/>
    </row>
    <row r="807">
      <c r="A807" s="44"/>
      <c r="B807" s="49"/>
      <c r="C807" s="49"/>
      <c r="D807" s="49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Z807" s="44"/>
      <c r="AA807" s="44"/>
    </row>
    <row r="808">
      <c r="A808" s="44"/>
      <c r="B808" s="49"/>
      <c r="C808" s="49"/>
      <c r="D808" s="49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Z808" s="44"/>
      <c r="AA808" s="44"/>
    </row>
    <row r="809">
      <c r="A809" s="44"/>
      <c r="B809" s="49"/>
      <c r="C809" s="49"/>
      <c r="D809" s="49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Z809" s="44"/>
      <c r="AA809" s="44"/>
    </row>
    <row r="810">
      <c r="A810" s="44"/>
      <c r="B810" s="49"/>
      <c r="C810" s="49"/>
      <c r="D810" s="49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Z810" s="44"/>
      <c r="AA810" s="44"/>
    </row>
    <row r="811">
      <c r="A811" s="44"/>
      <c r="B811" s="49"/>
      <c r="C811" s="49"/>
      <c r="D811" s="49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Z811" s="44"/>
      <c r="AA811" s="44"/>
    </row>
    <row r="812">
      <c r="A812" s="44"/>
      <c r="B812" s="49"/>
      <c r="C812" s="49"/>
      <c r="D812" s="49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Z812" s="44"/>
      <c r="AA812" s="44"/>
    </row>
    <row r="813">
      <c r="A813" s="44"/>
      <c r="B813" s="49"/>
      <c r="C813" s="49"/>
      <c r="D813" s="49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Z813" s="44"/>
      <c r="AA813" s="44"/>
    </row>
    <row r="814">
      <c r="A814" s="44"/>
      <c r="B814" s="49"/>
      <c r="C814" s="49"/>
      <c r="D814" s="49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Z814" s="44"/>
      <c r="AA814" s="44"/>
    </row>
    <row r="815">
      <c r="A815" s="44"/>
      <c r="B815" s="49"/>
      <c r="C815" s="49"/>
      <c r="D815" s="49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Z815" s="44"/>
      <c r="AA815" s="44"/>
    </row>
    <row r="816">
      <c r="A816" s="44"/>
      <c r="B816" s="49"/>
      <c r="C816" s="49"/>
      <c r="D816" s="49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Z816" s="44"/>
      <c r="AA816" s="44"/>
    </row>
    <row r="817">
      <c r="A817" s="44"/>
      <c r="B817" s="49"/>
      <c r="C817" s="49"/>
      <c r="D817" s="49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Z817" s="44"/>
      <c r="AA817" s="44"/>
    </row>
    <row r="818">
      <c r="A818" s="44"/>
      <c r="B818" s="49"/>
      <c r="C818" s="49"/>
      <c r="D818" s="49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Z818" s="44"/>
      <c r="AA818" s="44"/>
    </row>
    <row r="819">
      <c r="A819" s="44"/>
      <c r="B819" s="49"/>
      <c r="C819" s="49"/>
      <c r="D819" s="49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Z819" s="44"/>
      <c r="AA819" s="44"/>
    </row>
    <row r="820">
      <c r="A820" s="44"/>
      <c r="B820" s="49"/>
      <c r="C820" s="49"/>
      <c r="D820" s="49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Z820" s="44"/>
      <c r="AA820" s="44"/>
    </row>
    <row r="821">
      <c r="A821" s="44"/>
      <c r="B821" s="49"/>
      <c r="C821" s="49"/>
      <c r="D821" s="49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Z821" s="44"/>
      <c r="AA821" s="44"/>
    </row>
    <row r="822">
      <c r="A822" s="44"/>
      <c r="B822" s="49"/>
      <c r="C822" s="49"/>
      <c r="D822" s="49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Z822" s="44"/>
      <c r="AA822" s="44"/>
    </row>
    <row r="823">
      <c r="A823" s="44"/>
      <c r="B823" s="49"/>
      <c r="C823" s="49"/>
      <c r="D823" s="49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Z823" s="44"/>
      <c r="AA823" s="44"/>
    </row>
    <row r="824">
      <c r="A824" s="44"/>
      <c r="B824" s="49"/>
      <c r="C824" s="49"/>
      <c r="D824" s="49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Z824" s="44"/>
      <c r="AA824" s="44"/>
    </row>
    <row r="825">
      <c r="A825" s="44"/>
      <c r="B825" s="49"/>
      <c r="C825" s="49"/>
      <c r="D825" s="49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Z825" s="44"/>
      <c r="AA825" s="44"/>
    </row>
    <row r="826">
      <c r="A826" s="44"/>
      <c r="B826" s="49"/>
      <c r="C826" s="49"/>
      <c r="D826" s="49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Z826" s="44"/>
      <c r="AA826" s="44"/>
    </row>
    <row r="827">
      <c r="A827" s="44"/>
      <c r="B827" s="49"/>
      <c r="C827" s="49"/>
      <c r="D827" s="49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Z827" s="44"/>
      <c r="AA827" s="44"/>
    </row>
    <row r="828">
      <c r="A828" s="44"/>
      <c r="B828" s="49"/>
      <c r="C828" s="49"/>
      <c r="D828" s="49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Z828" s="44"/>
      <c r="AA828" s="44"/>
    </row>
    <row r="829">
      <c r="A829" s="44"/>
      <c r="B829" s="49"/>
      <c r="C829" s="49"/>
      <c r="D829" s="49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Z829" s="44"/>
      <c r="AA829" s="44"/>
    </row>
    <row r="830">
      <c r="A830" s="44"/>
      <c r="B830" s="49"/>
      <c r="C830" s="49"/>
      <c r="D830" s="49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Z830" s="44"/>
      <c r="AA830" s="44"/>
    </row>
    <row r="831">
      <c r="A831" s="44"/>
      <c r="B831" s="49"/>
      <c r="C831" s="49"/>
      <c r="D831" s="49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Z831" s="44"/>
      <c r="AA831" s="44"/>
    </row>
    <row r="832">
      <c r="A832" s="44"/>
      <c r="B832" s="49"/>
      <c r="C832" s="49"/>
      <c r="D832" s="49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Z832" s="44"/>
      <c r="AA832" s="44"/>
    </row>
    <row r="833">
      <c r="A833" s="44"/>
      <c r="B833" s="49"/>
      <c r="C833" s="49"/>
      <c r="D833" s="49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Z833" s="44"/>
      <c r="AA833" s="44"/>
    </row>
    <row r="834">
      <c r="A834" s="44"/>
      <c r="B834" s="49"/>
      <c r="C834" s="49"/>
      <c r="D834" s="49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Z834" s="44"/>
      <c r="AA834" s="44"/>
    </row>
    <row r="835">
      <c r="A835" s="44"/>
      <c r="B835" s="49"/>
      <c r="C835" s="49"/>
      <c r="D835" s="49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Z835" s="44"/>
      <c r="AA835" s="44"/>
    </row>
    <row r="836">
      <c r="A836" s="44"/>
      <c r="B836" s="49"/>
      <c r="C836" s="49"/>
      <c r="D836" s="49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Z836" s="44"/>
      <c r="AA836" s="44"/>
    </row>
    <row r="837">
      <c r="A837" s="44"/>
      <c r="B837" s="49"/>
      <c r="C837" s="49"/>
      <c r="D837" s="49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Z837" s="44"/>
      <c r="AA837" s="44"/>
    </row>
    <row r="838">
      <c r="A838" s="44"/>
      <c r="B838" s="49"/>
      <c r="C838" s="49"/>
      <c r="D838" s="49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Z838" s="44"/>
      <c r="AA838" s="44"/>
    </row>
    <row r="839">
      <c r="A839" s="44"/>
      <c r="B839" s="49"/>
      <c r="C839" s="49"/>
      <c r="D839" s="49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Z839" s="44"/>
      <c r="AA839" s="44"/>
    </row>
    <row r="840">
      <c r="A840" s="44"/>
      <c r="B840" s="49"/>
      <c r="C840" s="49"/>
      <c r="D840" s="49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Z840" s="44"/>
      <c r="AA840" s="44"/>
    </row>
    <row r="841">
      <c r="A841" s="44"/>
      <c r="B841" s="49"/>
      <c r="C841" s="49"/>
      <c r="D841" s="49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Z841" s="44"/>
      <c r="AA841" s="44"/>
    </row>
    <row r="842">
      <c r="A842" s="44"/>
      <c r="B842" s="49"/>
      <c r="C842" s="49"/>
      <c r="D842" s="49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Z842" s="44"/>
      <c r="AA842" s="44"/>
    </row>
    <row r="843">
      <c r="A843" s="44"/>
      <c r="B843" s="49"/>
      <c r="C843" s="49"/>
      <c r="D843" s="49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Z843" s="44"/>
      <c r="AA843" s="44"/>
    </row>
    <row r="844">
      <c r="A844" s="44"/>
      <c r="B844" s="49"/>
      <c r="C844" s="49"/>
      <c r="D844" s="49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Z844" s="44"/>
      <c r="AA844" s="44"/>
    </row>
    <row r="845">
      <c r="A845" s="44"/>
      <c r="B845" s="49"/>
      <c r="C845" s="49"/>
      <c r="D845" s="49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Z845" s="44"/>
      <c r="AA845" s="44"/>
    </row>
    <row r="846">
      <c r="A846" s="44"/>
      <c r="B846" s="49"/>
      <c r="C846" s="49"/>
      <c r="D846" s="49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Z846" s="44"/>
      <c r="AA846" s="44"/>
    </row>
    <row r="847">
      <c r="A847" s="44"/>
      <c r="B847" s="49"/>
      <c r="C847" s="49"/>
      <c r="D847" s="49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Z847" s="44"/>
      <c r="AA847" s="44"/>
    </row>
    <row r="848">
      <c r="A848" s="44"/>
      <c r="B848" s="49"/>
      <c r="C848" s="49"/>
      <c r="D848" s="49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Z848" s="44"/>
      <c r="AA848" s="44"/>
    </row>
    <row r="849">
      <c r="A849" s="44"/>
      <c r="B849" s="49"/>
      <c r="C849" s="49"/>
      <c r="D849" s="49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Z849" s="44"/>
      <c r="AA849" s="44"/>
    </row>
    <row r="850">
      <c r="A850" s="44"/>
      <c r="B850" s="49"/>
      <c r="C850" s="49"/>
      <c r="D850" s="49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Z850" s="44"/>
      <c r="AA850" s="44"/>
    </row>
    <row r="851">
      <c r="A851" s="44"/>
      <c r="B851" s="49"/>
      <c r="C851" s="49"/>
      <c r="D851" s="49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Z851" s="44"/>
      <c r="AA851" s="44"/>
    </row>
    <row r="852">
      <c r="A852" s="44"/>
      <c r="B852" s="49"/>
      <c r="C852" s="49"/>
      <c r="D852" s="49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Z852" s="44"/>
      <c r="AA852" s="44"/>
    </row>
    <row r="853">
      <c r="A853" s="44"/>
      <c r="B853" s="49"/>
      <c r="C853" s="49"/>
      <c r="D853" s="49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Z853" s="44"/>
      <c r="AA853" s="44"/>
    </row>
    <row r="854">
      <c r="A854" s="44"/>
      <c r="B854" s="49"/>
      <c r="C854" s="49"/>
      <c r="D854" s="49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Z854" s="44"/>
      <c r="AA854" s="44"/>
    </row>
    <row r="855">
      <c r="A855" s="44"/>
      <c r="B855" s="49"/>
      <c r="C855" s="49"/>
      <c r="D855" s="49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Z855" s="44"/>
      <c r="AA855" s="44"/>
    </row>
    <row r="856">
      <c r="A856" s="44"/>
      <c r="B856" s="49"/>
      <c r="C856" s="49"/>
      <c r="D856" s="49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Z856" s="44"/>
      <c r="AA856" s="44"/>
    </row>
    <row r="857">
      <c r="A857" s="44"/>
      <c r="B857" s="49"/>
      <c r="C857" s="49"/>
      <c r="D857" s="49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Z857" s="44"/>
      <c r="AA857" s="44"/>
    </row>
    <row r="858">
      <c r="A858" s="44"/>
      <c r="B858" s="49"/>
      <c r="C858" s="49"/>
      <c r="D858" s="49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Z858" s="44"/>
      <c r="AA858" s="44"/>
    </row>
    <row r="859">
      <c r="A859" s="44"/>
      <c r="B859" s="49"/>
      <c r="C859" s="49"/>
      <c r="D859" s="49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Z859" s="44"/>
      <c r="AA859" s="44"/>
    </row>
    <row r="860">
      <c r="A860" s="44"/>
      <c r="B860" s="49"/>
      <c r="C860" s="49"/>
      <c r="D860" s="49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Z860" s="44"/>
      <c r="AA860" s="44"/>
    </row>
    <row r="861">
      <c r="A861" s="44"/>
      <c r="B861" s="49"/>
      <c r="C861" s="49"/>
      <c r="D861" s="49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Z861" s="44"/>
      <c r="AA861" s="44"/>
    </row>
    <row r="862">
      <c r="A862" s="44"/>
      <c r="B862" s="49"/>
      <c r="C862" s="49"/>
      <c r="D862" s="49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Z862" s="44"/>
      <c r="AA862" s="44"/>
    </row>
    <row r="863">
      <c r="A863" s="44"/>
      <c r="B863" s="49"/>
      <c r="C863" s="49"/>
      <c r="D863" s="49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Z863" s="44"/>
      <c r="AA863" s="44"/>
    </row>
    <row r="864">
      <c r="A864" s="44"/>
      <c r="B864" s="49"/>
      <c r="C864" s="49"/>
      <c r="D864" s="49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Z864" s="44"/>
      <c r="AA864" s="44"/>
    </row>
    <row r="865">
      <c r="A865" s="44"/>
      <c r="B865" s="49"/>
      <c r="C865" s="49"/>
      <c r="D865" s="49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Z865" s="44"/>
      <c r="AA865" s="44"/>
    </row>
    <row r="866">
      <c r="A866" s="44"/>
      <c r="B866" s="49"/>
      <c r="C866" s="49"/>
      <c r="D866" s="49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Z866" s="44"/>
      <c r="AA866" s="44"/>
    </row>
    <row r="867">
      <c r="A867" s="44"/>
      <c r="B867" s="49"/>
      <c r="C867" s="49"/>
      <c r="D867" s="49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Z867" s="44"/>
      <c r="AA867" s="44"/>
    </row>
    <row r="868">
      <c r="A868" s="44"/>
      <c r="B868" s="49"/>
      <c r="C868" s="49"/>
      <c r="D868" s="49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Z868" s="44"/>
      <c r="AA868" s="44"/>
    </row>
    <row r="869">
      <c r="A869" s="44"/>
      <c r="B869" s="49"/>
      <c r="C869" s="49"/>
      <c r="D869" s="49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Z869" s="44"/>
      <c r="AA869" s="44"/>
    </row>
    <row r="870">
      <c r="A870" s="44"/>
      <c r="B870" s="49"/>
      <c r="C870" s="49"/>
      <c r="D870" s="49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Z870" s="44"/>
      <c r="AA870" s="44"/>
    </row>
    <row r="871">
      <c r="A871" s="44"/>
      <c r="B871" s="49"/>
      <c r="C871" s="49"/>
      <c r="D871" s="49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Z871" s="44"/>
      <c r="AA871" s="44"/>
    </row>
    <row r="872">
      <c r="A872" s="44"/>
      <c r="B872" s="49"/>
      <c r="C872" s="49"/>
      <c r="D872" s="49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Z872" s="44"/>
      <c r="AA872" s="44"/>
    </row>
    <row r="873">
      <c r="A873" s="44"/>
      <c r="B873" s="49"/>
      <c r="C873" s="49"/>
      <c r="D873" s="49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Z873" s="44"/>
      <c r="AA873" s="44"/>
    </row>
    <row r="874">
      <c r="A874" s="44"/>
      <c r="B874" s="49"/>
      <c r="C874" s="49"/>
      <c r="D874" s="49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Z874" s="44"/>
      <c r="AA874" s="44"/>
    </row>
    <row r="875">
      <c r="A875" s="44"/>
      <c r="B875" s="49"/>
      <c r="C875" s="49"/>
      <c r="D875" s="49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Z875" s="44"/>
      <c r="AA875" s="44"/>
    </row>
    <row r="876">
      <c r="A876" s="44"/>
      <c r="B876" s="49"/>
      <c r="C876" s="49"/>
      <c r="D876" s="49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Z876" s="44"/>
      <c r="AA876" s="44"/>
    </row>
    <row r="877">
      <c r="A877" s="44"/>
      <c r="B877" s="49"/>
      <c r="C877" s="49"/>
      <c r="D877" s="49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Z877" s="44"/>
      <c r="AA877" s="44"/>
    </row>
    <row r="878">
      <c r="A878" s="44"/>
      <c r="B878" s="49"/>
      <c r="C878" s="49"/>
      <c r="D878" s="49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Z878" s="44"/>
      <c r="AA878" s="44"/>
    </row>
    <row r="879">
      <c r="A879" s="44"/>
      <c r="B879" s="49"/>
      <c r="C879" s="49"/>
      <c r="D879" s="49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Z879" s="44"/>
      <c r="AA879" s="44"/>
    </row>
    <row r="880">
      <c r="A880" s="44"/>
      <c r="B880" s="49"/>
      <c r="C880" s="49"/>
      <c r="D880" s="49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Z880" s="44"/>
      <c r="AA880" s="44"/>
    </row>
    <row r="881">
      <c r="A881" s="44"/>
      <c r="B881" s="49"/>
      <c r="C881" s="49"/>
      <c r="D881" s="49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Z881" s="44"/>
      <c r="AA881" s="44"/>
    </row>
    <row r="882">
      <c r="A882" s="44"/>
      <c r="B882" s="49"/>
      <c r="C882" s="49"/>
      <c r="D882" s="49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Z882" s="44"/>
      <c r="AA882" s="44"/>
    </row>
    <row r="883">
      <c r="A883" s="44"/>
      <c r="B883" s="49"/>
      <c r="C883" s="49"/>
      <c r="D883" s="49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Z883" s="44"/>
      <c r="AA883" s="44"/>
    </row>
    <row r="884">
      <c r="A884" s="44"/>
      <c r="B884" s="49"/>
      <c r="C884" s="49"/>
      <c r="D884" s="49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Z884" s="44"/>
      <c r="AA884" s="44"/>
    </row>
    <row r="885">
      <c r="A885" s="44"/>
      <c r="B885" s="49"/>
      <c r="C885" s="49"/>
      <c r="D885" s="49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Z885" s="44"/>
      <c r="AA885" s="44"/>
    </row>
    <row r="886">
      <c r="A886" s="44"/>
      <c r="B886" s="49"/>
      <c r="C886" s="49"/>
      <c r="D886" s="49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Z886" s="44"/>
      <c r="AA886" s="44"/>
    </row>
    <row r="887">
      <c r="A887" s="44"/>
      <c r="B887" s="49"/>
      <c r="C887" s="49"/>
      <c r="D887" s="49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Z887" s="44"/>
      <c r="AA887" s="44"/>
    </row>
    <row r="888">
      <c r="A888" s="44"/>
      <c r="B888" s="49"/>
      <c r="C888" s="49"/>
      <c r="D888" s="49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Z888" s="44"/>
      <c r="AA888" s="44"/>
    </row>
    <row r="889">
      <c r="A889" s="44"/>
      <c r="B889" s="49"/>
      <c r="C889" s="49"/>
      <c r="D889" s="49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Z889" s="44"/>
      <c r="AA889" s="44"/>
    </row>
    <row r="890">
      <c r="A890" s="44"/>
      <c r="B890" s="49"/>
      <c r="C890" s="49"/>
      <c r="D890" s="49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Z890" s="44"/>
      <c r="AA890" s="44"/>
    </row>
    <row r="891">
      <c r="A891" s="44"/>
      <c r="B891" s="49"/>
      <c r="C891" s="49"/>
      <c r="D891" s="49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Z891" s="44"/>
      <c r="AA891" s="44"/>
    </row>
    <row r="892">
      <c r="A892" s="44"/>
      <c r="B892" s="49"/>
      <c r="C892" s="49"/>
      <c r="D892" s="49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Z892" s="44"/>
      <c r="AA892" s="44"/>
    </row>
    <row r="893">
      <c r="A893" s="44"/>
      <c r="B893" s="49"/>
      <c r="C893" s="49"/>
      <c r="D893" s="49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Z893" s="44"/>
      <c r="AA893" s="44"/>
    </row>
    <row r="894">
      <c r="A894" s="44"/>
      <c r="B894" s="49"/>
      <c r="C894" s="49"/>
      <c r="D894" s="49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Z894" s="44"/>
      <c r="AA894" s="44"/>
    </row>
    <row r="895">
      <c r="A895" s="44"/>
      <c r="B895" s="49"/>
      <c r="C895" s="49"/>
      <c r="D895" s="49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Z895" s="44"/>
      <c r="AA895" s="44"/>
    </row>
    <row r="896">
      <c r="A896" s="44"/>
      <c r="B896" s="49"/>
      <c r="C896" s="49"/>
      <c r="D896" s="49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Z896" s="44"/>
      <c r="AA896" s="44"/>
    </row>
    <row r="897">
      <c r="A897" s="44"/>
      <c r="B897" s="49"/>
      <c r="C897" s="49"/>
      <c r="D897" s="49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Z897" s="44"/>
      <c r="AA897" s="44"/>
    </row>
    <row r="898">
      <c r="A898" s="44"/>
      <c r="B898" s="49"/>
      <c r="C898" s="49"/>
      <c r="D898" s="49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Z898" s="44"/>
      <c r="AA898" s="44"/>
    </row>
    <row r="899">
      <c r="A899" s="44"/>
      <c r="B899" s="49"/>
      <c r="C899" s="49"/>
      <c r="D899" s="49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Z899" s="44"/>
      <c r="AA899" s="44"/>
    </row>
    <row r="900">
      <c r="A900" s="44"/>
      <c r="B900" s="49"/>
      <c r="C900" s="49"/>
      <c r="D900" s="49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Z900" s="44"/>
      <c r="AA900" s="44"/>
    </row>
    <row r="901">
      <c r="A901" s="44"/>
      <c r="B901" s="49"/>
      <c r="C901" s="49"/>
      <c r="D901" s="49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Z901" s="44"/>
      <c r="AA901" s="44"/>
    </row>
    <row r="902">
      <c r="A902" s="44"/>
      <c r="B902" s="49"/>
      <c r="C902" s="49"/>
      <c r="D902" s="49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Z902" s="44"/>
      <c r="AA902" s="44"/>
    </row>
    <row r="903">
      <c r="A903" s="44"/>
      <c r="B903" s="49"/>
      <c r="C903" s="49"/>
      <c r="D903" s="49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Z903" s="44"/>
      <c r="AA903" s="44"/>
    </row>
    <row r="904">
      <c r="A904" s="44"/>
      <c r="B904" s="49"/>
      <c r="C904" s="49"/>
      <c r="D904" s="49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Z904" s="44"/>
      <c r="AA904" s="44"/>
    </row>
    <row r="905">
      <c r="A905" s="44"/>
      <c r="B905" s="49"/>
      <c r="C905" s="49"/>
      <c r="D905" s="49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Z905" s="44"/>
      <c r="AA905" s="44"/>
    </row>
    <row r="906">
      <c r="A906" s="44"/>
      <c r="B906" s="49"/>
      <c r="C906" s="49"/>
      <c r="D906" s="49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Z906" s="44"/>
      <c r="AA906" s="44"/>
    </row>
    <row r="907">
      <c r="A907" s="44"/>
      <c r="B907" s="49"/>
      <c r="C907" s="49"/>
      <c r="D907" s="49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Z907" s="44"/>
      <c r="AA907" s="44"/>
    </row>
    <row r="908">
      <c r="A908" s="44"/>
      <c r="B908" s="49"/>
      <c r="C908" s="49"/>
      <c r="D908" s="49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Z908" s="44"/>
      <c r="AA908" s="44"/>
    </row>
    <row r="909">
      <c r="A909" s="44"/>
      <c r="B909" s="49"/>
      <c r="C909" s="49"/>
      <c r="D909" s="49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Z909" s="44"/>
      <c r="AA909" s="44"/>
    </row>
    <row r="910">
      <c r="A910" s="44"/>
      <c r="B910" s="49"/>
      <c r="C910" s="49"/>
      <c r="D910" s="49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Z910" s="44"/>
      <c r="AA910" s="44"/>
    </row>
    <row r="911">
      <c r="A911" s="44"/>
      <c r="B911" s="49"/>
      <c r="C911" s="49"/>
      <c r="D911" s="49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Z911" s="44"/>
      <c r="AA911" s="44"/>
    </row>
    <row r="912">
      <c r="A912" s="44"/>
      <c r="B912" s="49"/>
      <c r="C912" s="49"/>
      <c r="D912" s="49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Z912" s="44"/>
      <c r="AA912" s="44"/>
    </row>
    <row r="913">
      <c r="A913" s="44"/>
      <c r="B913" s="49"/>
      <c r="C913" s="49"/>
      <c r="D913" s="49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Z913" s="44"/>
      <c r="AA913" s="44"/>
    </row>
    <row r="914">
      <c r="A914" s="44"/>
      <c r="B914" s="49"/>
      <c r="C914" s="49"/>
      <c r="D914" s="49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Z914" s="44"/>
      <c r="AA914" s="44"/>
    </row>
    <row r="915">
      <c r="A915" s="44"/>
      <c r="B915" s="49"/>
      <c r="C915" s="49"/>
      <c r="D915" s="49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Z915" s="44"/>
      <c r="AA915" s="44"/>
    </row>
    <row r="916">
      <c r="A916" s="44"/>
      <c r="B916" s="49"/>
      <c r="C916" s="49"/>
      <c r="D916" s="49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Z916" s="44"/>
      <c r="AA916" s="44"/>
    </row>
    <row r="917">
      <c r="A917" s="44"/>
      <c r="B917" s="49"/>
      <c r="C917" s="49"/>
      <c r="D917" s="49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Z917" s="44"/>
      <c r="AA917" s="44"/>
    </row>
    <row r="918">
      <c r="A918" s="44"/>
      <c r="B918" s="49"/>
      <c r="C918" s="49"/>
      <c r="D918" s="49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Z918" s="44"/>
      <c r="AA918" s="44"/>
    </row>
    <row r="919">
      <c r="A919" s="44"/>
      <c r="B919" s="49"/>
      <c r="C919" s="49"/>
      <c r="D919" s="49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Z919" s="44"/>
      <c r="AA919" s="44"/>
    </row>
    <row r="920">
      <c r="A920" s="44"/>
      <c r="B920" s="49"/>
      <c r="C920" s="49"/>
      <c r="D920" s="49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Z920" s="44"/>
      <c r="AA920" s="44"/>
    </row>
    <row r="921">
      <c r="A921" s="44"/>
      <c r="B921" s="49"/>
      <c r="C921" s="49"/>
      <c r="D921" s="49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Z921" s="44"/>
      <c r="AA921" s="44"/>
    </row>
    <row r="922">
      <c r="A922" s="44"/>
      <c r="B922" s="49"/>
      <c r="C922" s="49"/>
      <c r="D922" s="49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Z922" s="44"/>
      <c r="AA922" s="44"/>
    </row>
    <row r="923">
      <c r="A923" s="44"/>
      <c r="B923" s="49"/>
      <c r="C923" s="49"/>
      <c r="D923" s="49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Z923" s="44"/>
      <c r="AA923" s="44"/>
    </row>
    <row r="924">
      <c r="A924" s="44"/>
      <c r="B924" s="49"/>
      <c r="C924" s="49"/>
      <c r="D924" s="49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Z924" s="44"/>
      <c r="AA924" s="44"/>
    </row>
    <row r="925">
      <c r="A925" s="44"/>
      <c r="B925" s="49"/>
      <c r="C925" s="49"/>
      <c r="D925" s="49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Z925" s="44"/>
      <c r="AA925" s="44"/>
    </row>
    <row r="926">
      <c r="A926" s="44"/>
      <c r="B926" s="49"/>
      <c r="C926" s="49"/>
      <c r="D926" s="49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Z926" s="44"/>
      <c r="AA926" s="44"/>
    </row>
    <row r="927">
      <c r="A927" s="44"/>
      <c r="B927" s="49"/>
      <c r="C927" s="49"/>
      <c r="D927" s="49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Z927" s="44"/>
      <c r="AA927" s="44"/>
    </row>
    <row r="928">
      <c r="A928" s="44"/>
      <c r="B928" s="49"/>
      <c r="C928" s="49"/>
      <c r="D928" s="49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Z928" s="44"/>
      <c r="AA928" s="44"/>
    </row>
    <row r="929">
      <c r="A929" s="44"/>
      <c r="B929" s="49"/>
      <c r="C929" s="49"/>
      <c r="D929" s="49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Z929" s="44"/>
      <c r="AA929" s="44"/>
    </row>
    <row r="930">
      <c r="A930" s="44"/>
      <c r="B930" s="49"/>
      <c r="C930" s="49"/>
      <c r="D930" s="49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Z930" s="44"/>
      <c r="AA930" s="44"/>
    </row>
    <row r="931">
      <c r="A931" s="44"/>
      <c r="B931" s="49"/>
      <c r="C931" s="49"/>
      <c r="D931" s="49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Z931" s="44"/>
      <c r="AA931" s="44"/>
    </row>
    <row r="932">
      <c r="A932" s="44"/>
      <c r="B932" s="49"/>
      <c r="C932" s="49"/>
      <c r="D932" s="49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Z932" s="44"/>
      <c r="AA932" s="44"/>
    </row>
    <row r="933">
      <c r="A933" s="44"/>
      <c r="B933" s="49"/>
      <c r="C933" s="49"/>
      <c r="D933" s="49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Z933" s="44"/>
      <c r="AA933" s="44"/>
    </row>
    <row r="934">
      <c r="A934" s="44"/>
      <c r="B934" s="49"/>
      <c r="C934" s="49"/>
      <c r="D934" s="49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Z934" s="44"/>
      <c r="AA934" s="44"/>
    </row>
    <row r="935">
      <c r="A935" s="44"/>
      <c r="B935" s="49"/>
      <c r="C935" s="49"/>
      <c r="D935" s="49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Z935" s="44"/>
      <c r="AA935" s="44"/>
    </row>
    <row r="936">
      <c r="A936" s="44"/>
      <c r="B936" s="49"/>
      <c r="C936" s="49"/>
      <c r="D936" s="49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Z936" s="44"/>
      <c r="AA936" s="44"/>
    </row>
    <row r="937">
      <c r="A937" s="44"/>
      <c r="B937" s="49"/>
      <c r="C937" s="49"/>
      <c r="D937" s="49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Z937" s="44"/>
      <c r="AA937" s="44"/>
    </row>
    <row r="938">
      <c r="A938" s="44"/>
      <c r="B938" s="49"/>
      <c r="C938" s="49"/>
      <c r="D938" s="49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Z938" s="44"/>
      <c r="AA938" s="44"/>
    </row>
    <row r="939">
      <c r="A939" s="44"/>
      <c r="B939" s="49"/>
      <c r="C939" s="49"/>
      <c r="D939" s="49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Z939" s="44"/>
      <c r="AA939" s="44"/>
    </row>
    <row r="940">
      <c r="A940" s="44"/>
      <c r="B940" s="49"/>
      <c r="C940" s="49"/>
      <c r="D940" s="49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Z940" s="44"/>
      <c r="AA940" s="44"/>
    </row>
    <row r="941">
      <c r="A941" s="44"/>
      <c r="B941" s="49"/>
      <c r="C941" s="49"/>
      <c r="D941" s="49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Z941" s="44"/>
      <c r="AA941" s="44"/>
    </row>
    <row r="942">
      <c r="A942" s="44"/>
      <c r="B942" s="49"/>
      <c r="C942" s="49"/>
      <c r="D942" s="49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Z942" s="44"/>
      <c r="AA942" s="44"/>
    </row>
    <row r="943">
      <c r="A943" s="44"/>
      <c r="B943" s="49"/>
      <c r="C943" s="49"/>
      <c r="D943" s="49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Z943" s="44"/>
      <c r="AA943" s="44"/>
    </row>
    <row r="944">
      <c r="A944" s="44"/>
      <c r="B944" s="49"/>
      <c r="C944" s="49"/>
      <c r="D944" s="49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Z944" s="44"/>
      <c r="AA944" s="44"/>
    </row>
    <row r="945">
      <c r="A945" s="44"/>
      <c r="B945" s="49"/>
      <c r="C945" s="49"/>
      <c r="D945" s="49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Z945" s="44"/>
      <c r="AA945" s="44"/>
    </row>
    <row r="946">
      <c r="A946" s="44"/>
      <c r="B946" s="49"/>
      <c r="C946" s="49"/>
      <c r="D946" s="49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Z946" s="44"/>
      <c r="AA946" s="44"/>
    </row>
    <row r="947">
      <c r="A947" s="44"/>
      <c r="B947" s="49"/>
      <c r="C947" s="49"/>
      <c r="D947" s="49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Z947" s="44"/>
      <c r="AA947" s="44"/>
    </row>
    <row r="948">
      <c r="A948" s="44"/>
      <c r="B948" s="49"/>
      <c r="C948" s="49"/>
      <c r="D948" s="49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Z948" s="44"/>
      <c r="AA948" s="44"/>
    </row>
    <row r="949">
      <c r="A949" s="44"/>
      <c r="B949" s="49"/>
      <c r="C949" s="49"/>
      <c r="D949" s="49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Z949" s="44"/>
      <c r="AA949" s="44"/>
    </row>
    <row r="950">
      <c r="A950" s="44"/>
      <c r="B950" s="49"/>
      <c r="C950" s="49"/>
      <c r="D950" s="49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Z950" s="44"/>
      <c r="AA950" s="44"/>
    </row>
    <row r="951">
      <c r="A951" s="44"/>
      <c r="B951" s="49"/>
      <c r="C951" s="49"/>
      <c r="D951" s="49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Z951" s="44"/>
      <c r="AA951" s="44"/>
    </row>
    <row r="952">
      <c r="A952" s="44"/>
      <c r="B952" s="49"/>
      <c r="C952" s="49"/>
      <c r="D952" s="49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Z952" s="44"/>
      <c r="AA952" s="44"/>
    </row>
    <row r="953">
      <c r="A953" s="44"/>
      <c r="B953" s="49"/>
      <c r="C953" s="49"/>
      <c r="D953" s="49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Z953" s="44"/>
      <c r="AA953" s="44"/>
    </row>
    <row r="954">
      <c r="A954" s="44"/>
      <c r="B954" s="49"/>
      <c r="C954" s="49"/>
      <c r="D954" s="49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Z954" s="44"/>
      <c r="AA954" s="44"/>
    </row>
    <row r="955">
      <c r="A955" s="44"/>
      <c r="B955" s="49"/>
      <c r="C955" s="49"/>
      <c r="D955" s="49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Z955" s="44"/>
      <c r="AA955" s="44"/>
    </row>
    <row r="956">
      <c r="A956" s="44"/>
      <c r="B956" s="49"/>
      <c r="C956" s="49"/>
      <c r="D956" s="49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Z956" s="44"/>
      <c r="AA956" s="44"/>
    </row>
    <row r="957">
      <c r="A957" s="44"/>
      <c r="B957" s="49"/>
      <c r="C957" s="49"/>
      <c r="D957" s="49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Z957" s="44"/>
      <c r="AA957" s="44"/>
    </row>
    <row r="958">
      <c r="A958" s="44"/>
      <c r="B958" s="49"/>
      <c r="C958" s="49"/>
      <c r="D958" s="49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Z958" s="44"/>
      <c r="AA958" s="44"/>
    </row>
    <row r="959">
      <c r="A959" s="44"/>
      <c r="B959" s="49"/>
      <c r="C959" s="49"/>
      <c r="D959" s="49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Z959" s="44"/>
      <c r="AA959" s="44"/>
    </row>
    <row r="960">
      <c r="A960" s="44"/>
      <c r="B960" s="49"/>
      <c r="C960" s="49"/>
      <c r="D960" s="49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Z960" s="44"/>
      <c r="AA960" s="44"/>
    </row>
    <row r="961">
      <c r="A961" s="44"/>
      <c r="B961" s="49"/>
      <c r="C961" s="49"/>
      <c r="D961" s="49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Z961" s="44"/>
      <c r="AA961" s="44"/>
    </row>
    <row r="962">
      <c r="A962" s="44"/>
      <c r="B962" s="49"/>
      <c r="C962" s="49"/>
      <c r="D962" s="49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Z962" s="44"/>
      <c r="AA962" s="44"/>
    </row>
    <row r="963">
      <c r="A963" s="44"/>
      <c r="B963" s="49"/>
      <c r="C963" s="49"/>
      <c r="D963" s="49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Z963" s="44"/>
      <c r="AA963" s="44"/>
    </row>
    <row r="964">
      <c r="A964" s="44"/>
      <c r="B964" s="49"/>
      <c r="C964" s="49"/>
      <c r="D964" s="49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Z964" s="44"/>
      <c r="AA964" s="44"/>
    </row>
    <row r="965">
      <c r="A965" s="44"/>
      <c r="B965" s="49"/>
      <c r="C965" s="49"/>
      <c r="D965" s="49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Z965" s="44"/>
      <c r="AA965" s="44"/>
    </row>
    <row r="966">
      <c r="A966" s="44"/>
      <c r="B966" s="49"/>
      <c r="C966" s="49"/>
      <c r="D966" s="49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Z966" s="44"/>
      <c r="AA966" s="44"/>
    </row>
    <row r="967">
      <c r="A967" s="44"/>
      <c r="B967" s="49"/>
      <c r="C967" s="49"/>
      <c r="D967" s="49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Z967" s="44"/>
      <c r="AA967" s="44"/>
    </row>
    <row r="968">
      <c r="A968" s="44"/>
      <c r="B968" s="49"/>
      <c r="C968" s="49"/>
      <c r="D968" s="49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Z968" s="44"/>
      <c r="AA968" s="44"/>
    </row>
    <row r="969">
      <c r="A969" s="44"/>
      <c r="B969" s="49"/>
      <c r="C969" s="49"/>
      <c r="D969" s="49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Z969" s="44"/>
      <c r="AA969" s="44"/>
    </row>
    <row r="970">
      <c r="A970" s="44"/>
      <c r="B970" s="49"/>
      <c r="C970" s="49"/>
      <c r="D970" s="49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Z970" s="44"/>
      <c r="AA970" s="44"/>
    </row>
    <row r="971">
      <c r="A971" s="44"/>
      <c r="B971" s="49"/>
      <c r="C971" s="49"/>
      <c r="D971" s="49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Z971" s="44"/>
      <c r="AA971" s="44"/>
    </row>
    <row r="972">
      <c r="A972" s="44"/>
      <c r="B972" s="49"/>
      <c r="C972" s="49"/>
      <c r="D972" s="49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Z972" s="44"/>
      <c r="AA972" s="44"/>
    </row>
    <row r="973">
      <c r="A973" s="44"/>
      <c r="B973" s="49"/>
      <c r="C973" s="49"/>
      <c r="D973" s="49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Z973" s="44"/>
      <c r="AA973" s="44"/>
    </row>
    <row r="974">
      <c r="A974" s="44"/>
      <c r="B974" s="49"/>
      <c r="C974" s="49"/>
      <c r="D974" s="49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Z974" s="44"/>
      <c r="AA974" s="44"/>
    </row>
    <row r="975">
      <c r="A975" s="44"/>
      <c r="B975" s="49"/>
      <c r="C975" s="49"/>
      <c r="D975" s="49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Z975" s="44"/>
      <c r="AA975" s="44"/>
    </row>
    <row r="976">
      <c r="A976" s="44"/>
      <c r="B976" s="49"/>
      <c r="C976" s="49"/>
      <c r="D976" s="49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Z976" s="44"/>
      <c r="AA976" s="44"/>
    </row>
    <row r="977">
      <c r="A977" s="44"/>
      <c r="B977" s="49"/>
      <c r="C977" s="49"/>
      <c r="D977" s="49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Z977" s="44"/>
      <c r="AA977" s="44"/>
    </row>
    <row r="978">
      <c r="A978" s="44"/>
      <c r="B978" s="49"/>
      <c r="C978" s="49"/>
      <c r="D978" s="49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Z978" s="44"/>
      <c r="AA978" s="44"/>
    </row>
    <row r="979">
      <c r="A979" s="44"/>
      <c r="B979" s="49"/>
      <c r="C979" s="49"/>
      <c r="D979" s="49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Z979" s="44"/>
      <c r="AA979" s="44"/>
    </row>
    <row r="980">
      <c r="A980" s="44"/>
      <c r="B980" s="49"/>
      <c r="C980" s="49"/>
      <c r="D980" s="49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Z980" s="44"/>
      <c r="AA980" s="44"/>
    </row>
    <row r="981">
      <c r="A981" s="44"/>
      <c r="B981" s="49"/>
      <c r="C981" s="49"/>
      <c r="D981" s="49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Z981" s="44"/>
      <c r="AA981" s="44"/>
    </row>
    <row r="982">
      <c r="A982" s="44"/>
      <c r="B982" s="49"/>
      <c r="C982" s="49"/>
      <c r="D982" s="49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Z982" s="44"/>
      <c r="AA982" s="44"/>
    </row>
    <row r="983">
      <c r="A983" s="44"/>
      <c r="B983" s="49"/>
      <c r="C983" s="49"/>
      <c r="D983" s="49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Z983" s="44"/>
      <c r="AA983" s="44"/>
    </row>
    <row r="984">
      <c r="A984" s="44"/>
      <c r="B984" s="49"/>
      <c r="C984" s="49"/>
      <c r="D984" s="49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Z984" s="44"/>
      <c r="AA984" s="44"/>
    </row>
    <row r="985">
      <c r="A985" s="44"/>
      <c r="B985" s="49"/>
      <c r="C985" s="49"/>
      <c r="D985" s="49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Z985" s="44"/>
      <c r="AA985" s="44"/>
    </row>
    <row r="986">
      <c r="A986" s="44"/>
      <c r="B986" s="49"/>
      <c r="C986" s="49"/>
      <c r="D986" s="49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Z986" s="44"/>
      <c r="AA986" s="44"/>
    </row>
    <row r="987">
      <c r="A987" s="44"/>
      <c r="B987" s="49"/>
      <c r="C987" s="49"/>
      <c r="D987" s="49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Z987" s="44"/>
      <c r="AA987" s="44"/>
    </row>
    <row r="988">
      <c r="A988" s="44"/>
      <c r="B988" s="49"/>
      <c r="C988" s="49"/>
      <c r="D988" s="49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Z988" s="44"/>
      <c r="AA988" s="44"/>
    </row>
    <row r="989">
      <c r="A989" s="44"/>
      <c r="B989" s="49"/>
      <c r="C989" s="49"/>
      <c r="D989" s="49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Z989" s="44"/>
      <c r="AA989" s="44"/>
    </row>
    <row r="990">
      <c r="A990" s="44"/>
      <c r="B990" s="49"/>
      <c r="C990" s="49"/>
      <c r="D990" s="49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Z990" s="44"/>
      <c r="AA990" s="44"/>
    </row>
    <row r="991">
      <c r="A991" s="44"/>
      <c r="B991" s="49"/>
      <c r="C991" s="49"/>
      <c r="D991" s="49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Z991" s="44"/>
      <c r="AA991" s="44"/>
    </row>
    <row r="992">
      <c r="A992" s="44"/>
      <c r="B992" s="49"/>
      <c r="C992" s="49"/>
      <c r="D992" s="49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Z992" s="44"/>
      <c r="AA992" s="44"/>
    </row>
    <row r="993">
      <c r="A993" s="44"/>
      <c r="B993" s="49"/>
      <c r="C993" s="49"/>
      <c r="D993" s="49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Z993" s="44"/>
      <c r="AA993" s="44"/>
    </row>
    <row r="994">
      <c r="A994" s="44"/>
      <c r="B994" s="49"/>
      <c r="C994" s="49"/>
      <c r="D994" s="49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Z994" s="44"/>
      <c r="AA994" s="44"/>
    </row>
    <row r="995">
      <c r="A995" s="44"/>
      <c r="B995" s="49"/>
      <c r="C995" s="49"/>
      <c r="D995" s="49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Z995" s="44"/>
      <c r="AA995" s="44"/>
    </row>
    <row r="996">
      <c r="A996" s="44"/>
      <c r="B996" s="49"/>
      <c r="C996" s="49"/>
      <c r="D996" s="49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Z996" s="44"/>
      <c r="AA996" s="44"/>
    </row>
    <row r="997">
      <c r="A997" s="44"/>
      <c r="B997" s="49"/>
      <c r="C997" s="49"/>
      <c r="D997" s="49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Z997" s="44"/>
      <c r="AA997" s="44"/>
    </row>
    <row r="998">
      <c r="A998" s="44"/>
      <c r="B998" s="49"/>
      <c r="C998" s="49"/>
      <c r="D998" s="49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Z998" s="44"/>
      <c r="AA998" s="44"/>
    </row>
    <row r="999">
      <c r="A999" s="44"/>
      <c r="B999" s="49"/>
      <c r="C999" s="49"/>
      <c r="D999" s="49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Z999" s="44"/>
      <c r="AA999" s="44"/>
    </row>
    <row r="1000">
      <c r="A1000" s="44"/>
      <c r="B1000" s="49"/>
      <c r="C1000" s="49"/>
      <c r="D1000" s="49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Z1000" s="44"/>
      <c r="AA1000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9.14"/>
    <col customWidth="1" min="4" max="4" width="16.86"/>
    <col customWidth="1" min="5" max="5" width="17.0"/>
    <col customWidth="1" min="6" max="6" width="14.57"/>
    <col customWidth="1" min="7" max="7" width="21.29"/>
    <col customWidth="1" min="8" max="8" width="23.14"/>
    <col customWidth="1" min="9" max="9" width="17.43"/>
    <col customWidth="1" min="10" max="10" width="14.43"/>
    <col customWidth="1" min="11" max="11" width="34.0"/>
    <col customWidth="1" min="12" max="12" width="31.29"/>
    <col customWidth="1" min="13" max="13" width="30.43"/>
    <col customWidth="1" min="14" max="15" width="21.71"/>
    <col customWidth="1" min="16" max="16" width="19.57"/>
    <col customWidth="1" min="17" max="17" width="14.29"/>
    <col customWidth="1" min="18" max="18" width="23.14"/>
    <col customWidth="1" min="19" max="19" width="14.29"/>
    <col customWidth="1" min="20" max="20" width="23.14"/>
    <col customWidth="1" min="21" max="21" width="14.29"/>
    <col customWidth="1" min="22" max="22" width="18.43"/>
    <col customWidth="1" min="23" max="34" width="14.29"/>
    <col customWidth="1" min="35" max="35" width="21.29"/>
    <col customWidth="1" min="36" max="40" width="14.29"/>
    <col customWidth="1" min="41" max="41" width="28.14"/>
    <col customWidth="1" min="42" max="49" width="14.29"/>
    <col customWidth="1" min="50" max="50" width="22.29"/>
    <col customWidth="1" min="51" max="52" width="14.29"/>
    <col customWidth="1" min="53" max="59" width="17.29"/>
    <col customWidth="1" min="60" max="60" width="14.29"/>
    <col customWidth="1" min="61" max="61" width="16.43"/>
    <col customWidth="1" min="62" max="65" width="14.29"/>
    <col customWidth="1" min="66" max="66" width="18.0"/>
    <col customWidth="1" min="67" max="67" width="14.29"/>
    <col customWidth="1" min="68" max="68" width="19.14"/>
    <col customWidth="1" min="69" max="69" width="17.71"/>
    <col customWidth="1" min="70" max="70" width="20.86"/>
    <col customWidth="1" min="71" max="71" width="35.57"/>
    <col customWidth="1" min="72" max="73" width="26.14"/>
    <col customWidth="1" min="74" max="74" width="14.29"/>
    <col customWidth="1" min="75" max="75" width="22.0"/>
    <col customWidth="1" min="76" max="76" width="14.29"/>
    <col customWidth="1" min="77" max="77" width="29.86"/>
    <col customWidth="1" min="78" max="78" width="14.29"/>
    <col customWidth="1" min="79" max="79" width="28.71"/>
    <col customWidth="1" min="80" max="80" width="14.29"/>
    <col customWidth="1" min="81" max="81" width="28.14"/>
    <col customWidth="1" min="82" max="82" width="14.29"/>
    <col customWidth="1" min="83" max="83" width="39.86"/>
    <col customWidth="1" min="84" max="86" width="14.29"/>
    <col customWidth="1" min="87" max="87" width="32.0"/>
    <col customWidth="1" min="88" max="92" width="14.29"/>
    <col customWidth="1" min="93" max="93" width="23.0"/>
    <col customWidth="1" min="94" max="94" width="17.29"/>
    <col customWidth="1" min="95" max="106" width="14.29"/>
    <col customWidth="1" min="107" max="107" width="17.29"/>
    <col customWidth="1" min="108" max="108" width="17.57"/>
    <col customWidth="1" min="109" max="110" width="18.29"/>
    <col customWidth="1" min="111" max="111" width="18.57"/>
    <col customWidth="1" min="112" max="112" width="18.86"/>
    <col customWidth="1" min="113" max="113" width="23.0"/>
    <col customWidth="1" min="114" max="114" width="19.43"/>
    <col customWidth="1" min="115" max="115" width="19.29"/>
    <col customWidth="1" min="116" max="116" width="15.86"/>
    <col customWidth="1" min="117" max="117" width="13.86"/>
    <col customWidth="1" min="118" max="131" width="8.71"/>
  </cols>
  <sheetData>
    <row r="1">
      <c r="A1" s="51" t="s">
        <v>212</v>
      </c>
      <c r="B1" s="5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53" t="s">
        <v>213</v>
      </c>
      <c r="I1" s="51" t="s">
        <v>214</v>
      </c>
      <c r="J1" s="5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54" t="s">
        <v>215</v>
      </c>
      <c r="P1" s="51" t="s">
        <v>216</v>
      </c>
      <c r="Q1" s="1" t="s">
        <v>21</v>
      </c>
      <c r="R1" s="53" t="s">
        <v>217</v>
      </c>
      <c r="S1" s="1" t="s">
        <v>22</v>
      </c>
      <c r="T1" s="53" t="s">
        <v>218</v>
      </c>
      <c r="U1" s="1" t="s">
        <v>23</v>
      </c>
      <c r="V1" s="53" t="s">
        <v>219</v>
      </c>
      <c r="W1" s="1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53" t="s">
        <v>220</v>
      </c>
      <c r="AD1" s="1" t="s">
        <v>30</v>
      </c>
      <c r="AE1" s="2" t="s">
        <v>31</v>
      </c>
      <c r="AF1" s="2" t="s">
        <v>32</v>
      </c>
      <c r="AG1" s="2" t="s">
        <v>33</v>
      </c>
      <c r="AH1" s="2" t="s">
        <v>29</v>
      </c>
      <c r="AI1" s="53" t="s">
        <v>221</v>
      </c>
      <c r="AJ1" s="1" t="s">
        <v>34</v>
      </c>
      <c r="AK1" s="2" t="s">
        <v>31</v>
      </c>
      <c r="AL1" s="2" t="s">
        <v>35</v>
      </c>
      <c r="AM1" s="2" t="s">
        <v>32</v>
      </c>
      <c r="AN1" s="2" t="s">
        <v>29</v>
      </c>
      <c r="AO1" s="53" t="s">
        <v>222</v>
      </c>
      <c r="AP1" s="1" t="s">
        <v>36</v>
      </c>
      <c r="AQ1" s="2" t="s">
        <v>37</v>
      </c>
      <c r="AR1" s="2" t="s">
        <v>38</v>
      </c>
      <c r="AS1" s="2" t="s">
        <v>39</v>
      </c>
      <c r="AT1" s="7" t="s">
        <v>40</v>
      </c>
      <c r="AU1" s="7" t="s">
        <v>41</v>
      </c>
      <c r="AV1" s="2" t="s">
        <v>29</v>
      </c>
      <c r="AW1" s="55"/>
      <c r="AX1" s="1" t="s">
        <v>42</v>
      </c>
      <c r="AY1" s="2" t="s">
        <v>43</v>
      </c>
      <c r="AZ1" s="2" t="s">
        <v>44</v>
      </c>
      <c r="BA1" s="2" t="s">
        <v>45</v>
      </c>
      <c r="BB1" s="2" t="s">
        <v>29</v>
      </c>
      <c r="BC1" s="53" t="s">
        <v>223</v>
      </c>
      <c r="BD1" s="1" t="s">
        <v>46</v>
      </c>
      <c r="BE1" s="2" t="s">
        <v>47</v>
      </c>
      <c r="BF1" s="2" t="s">
        <v>48</v>
      </c>
      <c r="BG1" s="2" t="s">
        <v>49</v>
      </c>
      <c r="BH1" s="2" t="s">
        <v>29</v>
      </c>
      <c r="BI1" s="53" t="s">
        <v>224</v>
      </c>
      <c r="BJ1" s="1" t="s">
        <v>50</v>
      </c>
      <c r="BK1" s="2" t="s">
        <v>51</v>
      </c>
      <c r="BL1" s="2" t="s">
        <v>52</v>
      </c>
      <c r="BM1" s="2" t="s">
        <v>53</v>
      </c>
      <c r="BN1" s="53" t="s">
        <v>225</v>
      </c>
      <c r="BO1" s="1" t="s">
        <v>54</v>
      </c>
      <c r="BP1" s="8" t="s">
        <v>55</v>
      </c>
      <c r="BQ1" s="8" t="s">
        <v>56</v>
      </c>
      <c r="BR1" s="8" t="s">
        <v>57</v>
      </c>
      <c r="BS1" s="56" t="s">
        <v>226</v>
      </c>
      <c r="BT1" s="57" t="s">
        <v>273</v>
      </c>
      <c r="BU1" s="51" t="s">
        <v>273</v>
      </c>
      <c r="BV1" s="10" t="s">
        <v>64</v>
      </c>
      <c r="BW1" s="56" t="s">
        <v>228</v>
      </c>
      <c r="BX1" s="10" t="s">
        <v>65</v>
      </c>
      <c r="BY1" s="56" t="s">
        <v>229</v>
      </c>
      <c r="BZ1" s="10" t="s">
        <v>66</v>
      </c>
      <c r="CA1" s="56" t="s">
        <v>230</v>
      </c>
      <c r="CB1" s="10" t="s">
        <v>67</v>
      </c>
      <c r="CC1" s="56" t="s">
        <v>231</v>
      </c>
      <c r="CD1" s="10" t="s">
        <v>68</v>
      </c>
      <c r="CE1" s="56" t="s">
        <v>232</v>
      </c>
      <c r="CF1" s="10" t="s">
        <v>69</v>
      </c>
      <c r="CG1" s="58"/>
      <c r="CH1" s="10" t="s">
        <v>70</v>
      </c>
      <c r="CI1" s="56" t="s">
        <v>233</v>
      </c>
      <c r="CJ1" s="10" t="s">
        <v>71</v>
      </c>
      <c r="CK1" s="58"/>
      <c r="CL1" s="10" t="s">
        <v>72</v>
      </c>
      <c r="CM1" s="59"/>
      <c r="CN1" s="10" t="s">
        <v>73</v>
      </c>
      <c r="CO1" s="56" t="s">
        <v>234</v>
      </c>
      <c r="CP1" s="10" t="s">
        <v>79</v>
      </c>
      <c r="CQ1" s="8" t="s">
        <v>80</v>
      </c>
      <c r="CR1" s="8" t="s">
        <v>81</v>
      </c>
      <c r="CS1" s="8" t="s">
        <v>82</v>
      </c>
      <c r="CT1" s="8" t="s">
        <v>29</v>
      </c>
      <c r="CU1" s="58"/>
      <c r="CV1" s="10" t="s">
        <v>83</v>
      </c>
      <c r="CW1" s="8" t="s">
        <v>84</v>
      </c>
      <c r="CX1" s="11" t="s">
        <v>85</v>
      </c>
      <c r="CY1" s="11" t="s">
        <v>86</v>
      </c>
      <c r="CZ1" s="11" t="s">
        <v>87</v>
      </c>
      <c r="DA1" s="11" t="s">
        <v>29</v>
      </c>
      <c r="DB1" s="58"/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3" t="s">
        <v>117</v>
      </c>
      <c r="DI1" s="60" t="s">
        <v>235</v>
      </c>
      <c r="DJ1" s="33" t="s">
        <v>274</v>
      </c>
      <c r="DK1" s="33" t="s">
        <v>275</v>
      </c>
      <c r="DL1" s="33" t="s">
        <v>236</v>
      </c>
      <c r="DM1" s="33" t="s">
        <v>237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>
      <c r="A2" s="61" t="s">
        <v>125</v>
      </c>
      <c r="B2" s="62" t="s">
        <v>37</v>
      </c>
      <c r="C2" s="18">
        <v>35.0</v>
      </c>
      <c r="D2" s="16">
        <f t="shared" ref="D2:D780" si="2">IF(C2&lt;20,1,0)</f>
        <v>0</v>
      </c>
      <c r="E2" s="16">
        <f>IF(AND(C2&gt;=20,C2&lt;40),1,0)</f>
        <v>1</v>
      </c>
      <c r="F2" s="16">
        <f t="shared" ref="F2:F780" si="3">IF(AND(C2&gt;=40,C2&lt;60),1,0)</f>
        <v>0</v>
      </c>
      <c r="G2" s="16">
        <f t="shared" ref="G2:G780" si="4">IF(C2&gt;60,1,0)</f>
        <v>0</v>
      </c>
      <c r="H2" s="63" t="str">
        <f t="shared" ref="H2:H261" si="5">IF(D2=1, "Less_than_20", IF(E2=1, "Between_20_to_40", IF(F2=1, "Between_40_to_60", IF(G2=1, "More_than_60", ""))))</f>
        <v>Between_20_to_40</v>
      </c>
      <c r="I2" s="64" t="s">
        <v>126</v>
      </c>
      <c r="J2" s="20">
        <v>15000.0</v>
      </c>
      <c r="K2" s="21">
        <f t="shared" ref="K2:K261" si="6">IF(J2&lt;15000,1,0)</f>
        <v>0</v>
      </c>
      <c r="L2" s="21">
        <f t="shared" ref="L2:L261" si="7">IF(AND(J2&gt;=15000,J2&lt;=25000),1,0)</f>
        <v>1</v>
      </c>
      <c r="M2" s="21">
        <f t="shared" ref="M2:M261" si="8">IF(AND(J2&gt;25000,J2&lt;=40000),1,0)</f>
        <v>0</v>
      </c>
      <c r="N2" s="21">
        <f t="shared" ref="N2:N261" si="9">IF(J2&gt;40000,1,0)</f>
        <v>0</v>
      </c>
      <c r="O2" s="65" t="str">
        <f t="shared" ref="O2:O261" si="10">IF(K2=1, "Less_than_15k", IF(L2=1, "Between_15k_to_25k", IF(M2=1, "Between_25k_to_40k", IF(N2=1, "More_than_40k", ""))))</f>
        <v>Between_15k_to_25k</v>
      </c>
      <c r="P2" s="66" t="s">
        <v>127</v>
      </c>
      <c r="Q2" s="18">
        <v>0.0</v>
      </c>
      <c r="R2" s="67" t="str">
        <f t="shared" ref="R2:R261" si="11">IF(Q2=0, "No", "Yes")</f>
        <v>No</v>
      </c>
      <c r="S2" s="18">
        <v>1.0</v>
      </c>
      <c r="T2" s="67" t="str">
        <f t="shared" ref="T2:T261" si="12">IF(S2=0, "No", "Yes")</f>
        <v>Yes</v>
      </c>
      <c r="U2" s="18">
        <v>0.0</v>
      </c>
      <c r="V2" s="67" t="str">
        <f t="shared" ref="V2:V261" si="13">IF(U2=0, "No", "Yes")</f>
        <v>No</v>
      </c>
      <c r="W2" s="18" t="s">
        <v>25</v>
      </c>
      <c r="X2" s="21">
        <f t="shared" ref="X2:X261" si="14">IF(W2="business",1,0)</f>
        <v>1</v>
      </c>
      <c r="Y2" s="21">
        <f t="shared" ref="Y2:Y261" si="15">IF(W2="office job",1,0)</f>
        <v>0</v>
      </c>
      <c r="Z2" s="21">
        <f t="shared" ref="Z2:Z261" si="16">IF(W2="student",1,0)</f>
        <v>0</v>
      </c>
      <c r="AA2" s="21">
        <f t="shared" ref="AA2:AA261" si="17">IF(W2="farmer",1,0)</f>
        <v>0</v>
      </c>
      <c r="AB2" s="21">
        <f t="shared" ref="AB2:AB261" si="18">IF(AND(X2=0,Y2=0,Z2=0,AA2=0),1,0)</f>
        <v>0</v>
      </c>
      <c r="AC2" s="65" t="str">
        <f t="shared" ref="AC2:AC261" si="19">IF(X2=1, "Business", IF(Y2=1, "Office_Worker", IF(Z2=1, "Student", IF(AA2=1, "Farmer", IF(AB2=1, "Other", "")))))</f>
        <v>Business</v>
      </c>
      <c r="AD2" s="15" t="s">
        <v>128</v>
      </c>
      <c r="AE2" s="21">
        <f t="shared" ref="AE2:AE261" si="20">IF(AD2="bus",1,0)</f>
        <v>1</v>
      </c>
      <c r="AF2" s="21">
        <f t="shared" ref="AF2:AF261" si="21">IF(AD2="rickshaw",1,0)</f>
        <v>0</v>
      </c>
      <c r="AG2" s="21">
        <f t="shared" ref="AG2:AG261" si="22">IF(AD2="bicycle",1,0)</f>
        <v>0</v>
      </c>
      <c r="AH2" s="21">
        <f t="shared" ref="AH2:AH261" si="23">IF(AND(AE2=0,AF2=0,AG2=0),1,0)</f>
        <v>0</v>
      </c>
      <c r="AI2" s="65" t="str">
        <f t="shared" ref="AI2:AI261" si="24">IF(AE2=1, "Bus", IF(AF2=1, "Rickshaw", IF(AG2=1, "Bicycle", IF(AH2=1, "Others", ""))))</f>
        <v>Bus</v>
      </c>
      <c r="AJ2" s="15" t="s">
        <v>129</v>
      </c>
      <c r="AK2" s="21">
        <f t="shared" ref="AK2:AK261" si="25">IF(AJ2="bus",1,0)</f>
        <v>0</v>
      </c>
      <c r="AL2" s="21">
        <f t="shared" ref="AL2:AL261" si="26">IF(AJ2="cng",1,0)</f>
        <v>1</v>
      </c>
      <c r="AM2" s="21">
        <f t="shared" ref="AM2:AM261" si="27">IF(AJ2="rickshaw",1,0)</f>
        <v>0</v>
      </c>
      <c r="AN2" s="21">
        <f t="shared" ref="AN2:AN261" si="28">IF(AND(AK2=0,AL2=0,AM2=0),1,0)</f>
        <v>0</v>
      </c>
      <c r="AO2" s="65" t="str">
        <f t="shared" ref="AO2:AO261" si="29">IF(AK2=1, "Bus", IF(AL2=1, "Auto_Rickshaw", IF(AM2=1, "Rickshaw", IF(AN2=1, "Others", ""))))</f>
        <v>Auto_Rickshaw</v>
      </c>
      <c r="AP2" s="15" t="s">
        <v>37</v>
      </c>
      <c r="AQ2" s="21">
        <f t="shared" ref="AQ2:AQ261" si="30">IF(AP2="barishal",1,0)</f>
        <v>1</v>
      </c>
      <c r="AR2" s="21">
        <f t="shared" ref="AR2:AR261" si="31">IF(AP2="borguna",1,0)</f>
        <v>0</v>
      </c>
      <c r="AS2" s="21">
        <f t="shared" ref="AS2:AS261" si="32">IF(AP2="pirozpur",1,0)</f>
        <v>0</v>
      </c>
      <c r="AT2" s="21">
        <f t="shared" ref="AT2:AT780" si="33">IF(AP2="bhola",1,0)</f>
        <v>0</v>
      </c>
      <c r="AU2" s="21">
        <f t="shared" ref="AU2:AU780" si="34">IF(AP2="patuakhali",1,0)</f>
        <v>0</v>
      </c>
      <c r="AV2" s="21">
        <f>IF(AND(AQ2=0,AR2=0,AS2=0,AT2=0,AU2=0),1,0)</f>
        <v>0</v>
      </c>
      <c r="AW2" s="68"/>
      <c r="AX2" s="15" t="s">
        <v>130</v>
      </c>
      <c r="AY2" s="21">
        <f t="shared" ref="AY2:AY261" si="35">IF(AX2="home visit",1,0)</f>
        <v>1</v>
      </c>
      <c r="AZ2" s="21">
        <f t="shared" ref="AZ2:AZ261" si="36">IF(AX2="recreation",1,0)</f>
        <v>0</v>
      </c>
      <c r="BA2" s="21">
        <f t="shared" ref="BA2:BA261" si="37">IF(AX2="job purposes",1,0)</f>
        <v>0</v>
      </c>
      <c r="BB2" s="21">
        <f t="shared" ref="BB2:BB261" si="38">IF(AND(AY2=0,AZ2=0,BA2=0),1,0)</f>
        <v>0</v>
      </c>
      <c r="BC2" s="65" t="str">
        <f t="shared" ref="BC2:BC261" si="39">IF(AY2=1, "Home_Visit", IF(AZ2=1, "Recreation", IF(BA2=1, "Job", IF(BB2=1, "Others", ""))))</f>
        <v>Home_Visit</v>
      </c>
      <c r="BD2" s="19" t="s">
        <v>131</v>
      </c>
      <c r="BE2" s="21">
        <f t="shared" ref="BE2:BE261" si="40">IF(BD2="dhaka",1,0)</f>
        <v>1</v>
      </c>
      <c r="BF2" s="21">
        <f t="shared" ref="BF2:BF261" si="41">IF(BD2="barishal",1,0)</f>
        <v>0</v>
      </c>
      <c r="BG2" s="21">
        <f t="shared" ref="BG2:BG261" si="42">IF(BD2="narayanganj",1,0)</f>
        <v>0</v>
      </c>
      <c r="BH2" s="21">
        <f t="shared" ref="BH2:BH261" si="43">IF(AND(BE2=0,BF2=0,BG2=0),1,0)</f>
        <v>0</v>
      </c>
      <c r="BI2" s="65" t="str">
        <f t="shared" ref="BI2:BI261" si="44">IF(BE2=1, "Dhaka", IF(BF2=1, "Barishal", IF(BG2=1, "Narayanganj", IF(BH2=1, "Others", ""))))</f>
        <v>Dhaka</v>
      </c>
      <c r="BJ2" s="15">
        <v>5.0</v>
      </c>
      <c r="BK2" s="21">
        <f t="shared" ref="BK2:BK261" si="45">IF(AND(BJ2&gt;=1,BJ2&lt;=3),1,0)</f>
        <v>0</v>
      </c>
      <c r="BL2" s="21">
        <f t="shared" ref="BL2:BL261" si="46">IF(AND(BJ2&gt;=4,BJ2&lt;=6),1,0)</f>
        <v>1</v>
      </c>
      <c r="BM2" s="21">
        <f t="shared" ref="BM2:BM261" si="47">IF(BJ2&gt;6,1,0)</f>
        <v>0</v>
      </c>
      <c r="BN2" s="65" t="str">
        <f t="shared" ref="BN2:BN261" si="48">IF(BK2=1, "1_to_3", IF(BL2=1, "4_to_6", IF(BM2=1, "More_than_6", "")))</f>
        <v>4_to_6</v>
      </c>
      <c r="BO2" s="15">
        <v>800.0</v>
      </c>
      <c r="BP2" s="21">
        <f t="shared" ref="BP2:BP261" si="49">IF(BO2&lt;1000,1,0)</f>
        <v>1</v>
      </c>
      <c r="BQ2" s="21">
        <f t="shared" ref="BQ2:BQ261" si="50">IF(AND(BO2&gt;=1000,BO2&lt;=2000),1,0)</f>
        <v>0</v>
      </c>
      <c r="BR2" s="21">
        <f t="shared" ref="BR2:BR261" si="51">IF(BO2&gt;2000,1,0)</f>
        <v>0</v>
      </c>
      <c r="BS2" s="65" t="str">
        <f t="shared" ref="BS2:BS261" si="52">IF(BP2=1, "Less_than_1k", IF(BQ2=1, "Between_1k_to_2k", IF(BR2=1, "More_than_2k", "")))</f>
        <v>Less_than_1k</v>
      </c>
      <c r="BT2" s="18" t="s">
        <v>132</v>
      </c>
      <c r="BU2" s="66" t="str">
        <f t="shared" ref="BU2:BU261" si="53">SUBSTITUTE(BT2, " ", "_")</f>
        <v>Every_3_months</v>
      </c>
      <c r="BV2" s="18">
        <v>1.0</v>
      </c>
      <c r="BW2" s="67" t="str">
        <f t="shared" ref="BW2:BW261" si="54">IF(BV2=0, "No", "Yes")</f>
        <v>Yes</v>
      </c>
      <c r="BX2" s="18">
        <v>0.0</v>
      </c>
      <c r="BY2" s="67" t="str">
        <f t="shared" ref="BY2:BY261" si="55">IF(BX2=0, "No", "Yes")</f>
        <v>No</v>
      </c>
      <c r="BZ2" s="18">
        <v>0.0</v>
      </c>
      <c r="CA2" s="67" t="str">
        <f t="shared" ref="CA2:CA261" si="56">IF(BZ2=0, "No", "Yes")</f>
        <v>No</v>
      </c>
      <c r="CB2" s="18">
        <v>1.0</v>
      </c>
      <c r="CC2" s="67" t="str">
        <f t="shared" ref="CC2:CC261" si="57">IF(CB2=0, "No", "Yes")</f>
        <v>Yes</v>
      </c>
      <c r="CD2" s="18">
        <v>1.0</v>
      </c>
      <c r="CE2" s="67" t="str">
        <f t="shared" ref="CE2:CE261" si="58">IF(CD2=0, "No", "Yes")</f>
        <v>Yes</v>
      </c>
      <c r="CF2" s="18">
        <v>1.0</v>
      </c>
      <c r="CG2" s="69"/>
      <c r="CH2" s="18">
        <v>0.0</v>
      </c>
      <c r="CI2" s="67" t="str">
        <f t="shared" ref="CI2:CI261" si="59">IF(CH2=0, "No", "Yes")</f>
        <v>No</v>
      </c>
      <c r="CJ2" s="18">
        <v>0.0</v>
      </c>
      <c r="CK2" s="69"/>
      <c r="CL2" s="18">
        <v>1.0</v>
      </c>
      <c r="CM2" s="70"/>
      <c r="CN2" s="19" t="s">
        <v>133</v>
      </c>
      <c r="CO2" s="71" t="str">
        <f t="shared" ref="CO2:CO261" si="60">SUBSTITUTE(CN2, " ", "_")</f>
        <v>Good</v>
      </c>
      <c r="CP2" s="15" t="s">
        <v>134</v>
      </c>
      <c r="CQ2" s="21">
        <f t="shared" ref="CQ2:CQ261" si="61">IF(CP2="untimely",1,0)</f>
        <v>0</v>
      </c>
      <c r="CR2" s="21">
        <f t="shared" ref="CR2:CR261" si="62">IF(CP2="uncomfortable",1,0)</f>
        <v>0</v>
      </c>
      <c r="CS2" s="21">
        <f t="shared" ref="CS2:CS261" si="63">IF(CP2="expensive",1,0)</f>
        <v>0</v>
      </c>
      <c r="CT2" s="21">
        <f t="shared" ref="CT2:CT261" si="64">IF(AND(CQ2=0,CR2=0,CS2=0),1,0)</f>
        <v>1</v>
      </c>
      <c r="CU2" s="68"/>
      <c r="CV2" s="19" t="s">
        <v>135</v>
      </c>
      <c r="CW2" s="21">
        <f t="shared" ref="CW2:CW261" si="65">IF(CV2="comfortable",1,0)</f>
        <v>1</v>
      </c>
      <c r="CX2" s="21">
        <f t="shared" ref="CX2:CX261" si="66">IF(CV2="reliable",1,0)</f>
        <v>0</v>
      </c>
      <c r="CY2" s="21">
        <f t="shared" ref="CY2:CY261" si="67">IF(CV2="safe",1,0)</f>
        <v>0</v>
      </c>
      <c r="CZ2" s="21">
        <f t="shared" ref="CZ2:CZ261" si="68">IF(CV2="avoid traffic",1,0)</f>
        <v>0</v>
      </c>
      <c r="DA2" s="21">
        <f t="shared" ref="DA2:DA261" si="69">IF(AND(CW2=0,CX2=0,CY2=0,CZ2=0),1,0)</f>
        <v>0</v>
      </c>
      <c r="DB2" s="68"/>
      <c r="DC2" s="19" t="s">
        <v>139</v>
      </c>
      <c r="DD2" s="19" t="s">
        <v>140</v>
      </c>
      <c r="DE2" s="19" t="s">
        <v>140</v>
      </c>
      <c r="DF2" s="19" t="s">
        <v>140</v>
      </c>
      <c r="DG2" s="19" t="s">
        <v>139</v>
      </c>
      <c r="DH2" s="25">
        <f t="shared" ref="DH2:DH261" si="70">DC2+DD2+DE2+DF2+DG2</f>
        <v>7</v>
      </c>
      <c r="DI2" s="72" t="str">
        <f t="shared" ref="DI2:DI261" si="71">IF(DH2 &lt;= 13, "Poor_Safety", IF(DH2 &lt;= 18 , "Moderate_Safety", "High_Safety"))</f>
        <v>Poor_Safety</v>
      </c>
      <c r="DJ2" s="50">
        <v>15.0</v>
      </c>
      <c r="DK2" s="50">
        <v>17.0</v>
      </c>
      <c r="DL2" s="16" t="str">
        <f t="shared" ref="DL2:DM2" si="1">IF(DJ2 &lt;= 11, "Poor", IF(DJ2 &lt;= 15 , "Moderate", "Good"))</f>
        <v>Moderate</v>
      </c>
      <c r="DM2" s="16" t="str">
        <f t="shared" si="1"/>
        <v>Good</v>
      </c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</row>
    <row r="3">
      <c r="A3" s="73" t="s">
        <v>125</v>
      </c>
      <c r="B3" s="62" t="s">
        <v>37</v>
      </c>
      <c r="C3" s="28" t="s">
        <v>141</v>
      </c>
      <c r="D3" s="16">
        <f t="shared" si="2"/>
        <v>0</v>
      </c>
      <c r="E3" s="16">
        <f t="shared" ref="E3:E780" si="73">IF(AND(C3&gt;=20,C3&lt;40),1,0)</f>
        <v>0</v>
      </c>
      <c r="F3" s="16">
        <f t="shared" si="3"/>
        <v>0</v>
      </c>
      <c r="G3" s="16">
        <f t="shared" si="4"/>
        <v>1</v>
      </c>
      <c r="H3" s="63" t="str">
        <f t="shared" si="5"/>
        <v>More_than_60</v>
      </c>
      <c r="I3" s="74" t="s">
        <v>126</v>
      </c>
      <c r="J3" s="20">
        <v>10000.0</v>
      </c>
      <c r="K3" s="21">
        <f t="shared" si="6"/>
        <v>1</v>
      </c>
      <c r="L3" s="21">
        <f t="shared" si="7"/>
        <v>0</v>
      </c>
      <c r="M3" s="21">
        <f t="shared" si="8"/>
        <v>0</v>
      </c>
      <c r="N3" s="21">
        <f t="shared" si="9"/>
        <v>0</v>
      </c>
      <c r="O3" s="65" t="str">
        <f t="shared" si="10"/>
        <v>Less_than_15k</v>
      </c>
      <c r="P3" s="75" t="s">
        <v>127</v>
      </c>
      <c r="Q3" s="29">
        <v>0.0</v>
      </c>
      <c r="R3" s="67" t="str">
        <f t="shared" si="11"/>
        <v>No</v>
      </c>
      <c r="S3" s="29">
        <v>1.0</v>
      </c>
      <c r="T3" s="67" t="str">
        <f t="shared" si="12"/>
        <v>Yes</v>
      </c>
      <c r="U3" s="29">
        <v>0.0</v>
      </c>
      <c r="V3" s="67" t="str">
        <f t="shared" si="13"/>
        <v>No</v>
      </c>
      <c r="W3" s="27" t="s">
        <v>142</v>
      </c>
      <c r="X3" s="21">
        <f t="shared" si="14"/>
        <v>0</v>
      </c>
      <c r="Y3" s="21">
        <f t="shared" si="15"/>
        <v>0</v>
      </c>
      <c r="Z3" s="21">
        <f t="shared" si="16"/>
        <v>0</v>
      </c>
      <c r="AA3" s="21">
        <f t="shared" si="17"/>
        <v>1</v>
      </c>
      <c r="AB3" s="21">
        <f t="shared" si="18"/>
        <v>0</v>
      </c>
      <c r="AC3" s="65" t="str">
        <f t="shared" si="19"/>
        <v>Farmer</v>
      </c>
      <c r="AD3" s="27" t="s">
        <v>143</v>
      </c>
      <c r="AE3" s="21">
        <f t="shared" si="20"/>
        <v>0</v>
      </c>
      <c r="AF3" s="21">
        <f t="shared" si="21"/>
        <v>1</v>
      </c>
      <c r="AG3" s="21">
        <f t="shared" si="22"/>
        <v>0</v>
      </c>
      <c r="AH3" s="21">
        <f t="shared" si="23"/>
        <v>0</v>
      </c>
      <c r="AI3" s="65" t="str">
        <f t="shared" si="24"/>
        <v>Rickshaw</v>
      </c>
      <c r="AJ3" s="27" t="s">
        <v>128</v>
      </c>
      <c r="AK3" s="21">
        <f t="shared" si="25"/>
        <v>1</v>
      </c>
      <c r="AL3" s="21">
        <f t="shared" si="26"/>
        <v>0</v>
      </c>
      <c r="AM3" s="21">
        <f t="shared" si="27"/>
        <v>0</v>
      </c>
      <c r="AN3" s="21">
        <f t="shared" si="28"/>
        <v>0</v>
      </c>
      <c r="AO3" s="65" t="str">
        <f t="shared" si="29"/>
        <v>Bus</v>
      </c>
      <c r="AP3" s="27" t="s">
        <v>144</v>
      </c>
      <c r="AQ3" s="21">
        <f t="shared" si="30"/>
        <v>0</v>
      </c>
      <c r="AR3" s="21">
        <f t="shared" si="31"/>
        <v>0</v>
      </c>
      <c r="AS3" s="21">
        <f t="shared" si="32"/>
        <v>0</v>
      </c>
      <c r="AT3" s="21">
        <f t="shared" si="33"/>
        <v>0</v>
      </c>
      <c r="AU3" s="21">
        <f t="shared" si="34"/>
        <v>0</v>
      </c>
      <c r="AV3" s="21">
        <f t="shared" ref="AV3:AV261" si="74">IF(AND(AQ3=0,AR3=0,AS3=0),1,0)</f>
        <v>1</v>
      </c>
      <c r="AW3" s="68"/>
      <c r="AX3" s="27" t="s">
        <v>45</v>
      </c>
      <c r="AY3" s="21">
        <f t="shared" si="35"/>
        <v>0</v>
      </c>
      <c r="AZ3" s="21">
        <f t="shared" si="36"/>
        <v>0</v>
      </c>
      <c r="BA3" s="21">
        <f t="shared" si="37"/>
        <v>1</v>
      </c>
      <c r="BB3" s="21">
        <f t="shared" si="38"/>
        <v>0</v>
      </c>
      <c r="BC3" s="65" t="str">
        <f t="shared" si="39"/>
        <v>Job</v>
      </c>
      <c r="BD3" s="27" t="s">
        <v>144</v>
      </c>
      <c r="BE3" s="21">
        <f t="shared" si="40"/>
        <v>0</v>
      </c>
      <c r="BF3" s="21">
        <f t="shared" si="41"/>
        <v>0</v>
      </c>
      <c r="BG3" s="21">
        <f t="shared" si="42"/>
        <v>0</v>
      </c>
      <c r="BH3" s="21">
        <f t="shared" si="43"/>
        <v>1</v>
      </c>
      <c r="BI3" s="65" t="str">
        <f t="shared" si="44"/>
        <v>Others</v>
      </c>
      <c r="BJ3" s="27" t="s">
        <v>136</v>
      </c>
      <c r="BK3" s="21">
        <f t="shared" si="45"/>
        <v>0</v>
      </c>
      <c r="BL3" s="21">
        <f t="shared" si="46"/>
        <v>0</v>
      </c>
      <c r="BM3" s="21">
        <f t="shared" si="47"/>
        <v>1</v>
      </c>
      <c r="BN3" s="65" t="str">
        <f t="shared" si="48"/>
        <v>More_than_6</v>
      </c>
      <c r="BO3" s="27" t="s">
        <v>145</v>
      </c>
      <c r="BP3" s="21">
        <f t="shared" si="49"/>
        <v>0</v>
      </c>
      <c r="BQ3" s="21">
        <f t="shared" si="50"/>
        <v>0</v>
      </c>
      <c r="BR3" s="21">
        <f t="shared" si="51"/>
        <v>1</v>
      </c>
      <c r="BS3" s="65" t="str">
        <f t="shared" si="52"/>
        <v>More_than_2k</v>
      </c>
      <c r="BT3" s="29" t="s">
        <v>132</v>
      </c>
      <c r="BU3" s="75" t="str">
        <f t="shared" si="53"/>
        <v>Every_3_months</v>
      </c>
      <c r="BV3" s="29">
        <v>0.0</v>
      </c>
      <c r="BW3" s="67" t="str">
        <f t="shared" si="54"/>
        <v>No</v>
      </c>
      <c r="BX3" s="29">
        <v>0.0</v>
      </c>
      <c r="BY3" s="67" t="str">
        <f t="shared" si="55"/>
        <v>No</v>
      </c>
      <c r="BZ3" s="29">
        <v>0.0</v>
      </c>
      <c r="CA3" s="67" t="str">
        <f t="shared" si="56"/>
        <v>No</v>
      </c>
      <c r="CB3" s="29">
        <v>0.0</v>
      </c>
      <c r="CC3" s="67" t="str">
        <f t="shared" si="57"/>
        <v>No</v>
      </c>
      <c r="CD3" s="29">
        <v>0.0</v>
      </c>
      <c r="CE3" s="67" t="str">
        <f t="shared" si="58"/>
        <v>No</v>
      </c>
      <c r="CF3" s="29">
        <v>0.0</v>
      </c>
      <c r="CG3" s="76"/>
      <c r="CH3" s="29">
        <v>0.0</v>
      </c>
      <c r="CI3" s="67" t="str">
        <f t="shared" si="59"/>
        <v>No</v>
      </c>
      <c r="CJ3" s="29">
        <v>1.0</v>
      </c>
      <c r="CK3" s="76"/>
      <c r="CL3" s="29">
        <v>0.0</v>
      </c>
      <c r="CM3" s="77"/>
      <c r="CN3" s="27" t="s">
        <v>133</v>
      </c>
      <c r="CO3" s="71" t="str">
        <f t="shared" si="60"/>
        <v>Good</v>
      </c>
      <c r="CP3" s="27" t="s">
        <v>146</v>
      </c>
      <c r="CQ3" s="21">
        <f t="shared" si="61"/>
        <v>0</v>
      </c>
      <c r="CR3" s="21">
        <f t="shared" si="62"/>
        <v>0</v>
      </c>
      <c r="CS3" s="21">
        <f t="shared" si="63"/>
        <v>1</v>
      </c>
      <c r="CT3" s="21">
        <f t="shared" si="64"/>
        <v>0</v>
      </c>
      <c r="CU3" s="68"/>
      <c r="CV3" s="27" t="s">
        <v>147</v>
      </c>
      <c r="CW3" s="21">
        <f t="shared" si="65"/>
        <v>0</v>
      </c>
      <c r="CX3" s="21">
        <f t="shared" si="66"/>
        <v>0</v>
      </c>
      <c r="CY3" s="21">
        <f t="shared" si="67"/>
        <v>0</v>
      </c>
      <c r="CZ3" s="21">
        <f t="shared" si="68"/>
        <v>0</v>
      </c>
      <c r="DA3" s="21">
        <f t="shared" si="69"/>
        <v>1</v>
      </c>
      <c r="DB3" s="68"/>
      <c r="DC3" s="28" t="s">
        <v>136</v>
      </c>
      <c r="DD3" s="29">
        <v>4.0</v>
      </c>
      <c r="DE3" s="29">
        <v>4.0</v>
      </c>
      <c r="DF3" s="28" t="s">
        <v>136</v>
      </c>
      <c r="DG3" s="28" t="s">
        <v>137</v>
      </c>
      <c r="DH3" s="25">
        <f t="shared" si="70"/>
        <v>19</v>
      </c>
      <c r="DI3" s="72" t="str">
        <f t="shared" si="71"/>
        <v>High_Safety</v>
      </c>
      <c r="DJ3" s="50">
        <v>17.0</v>
      </c>
      <c r="DK3" s="50">
        <v>18.0</v>
      </c>
      <c r="DL3" s="16" t="str">
        <f t="shared" ref="DL3:DM3" si="72">IF(DJ3 &lt;= 11, "Poor", IF(DJ3 &lt;= 15 , "Moderate", "Good"))</f>
        <v>Good</v>
      </c>
      <c r="DM3" s="16" t="str">
        <f t="shared" si="72"/>
        <v>Good</v>
      </c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</row>
    <row r="4">
      <c r="A4" s="73" t="s">
        <v>125</v>
      </c>
      <c r="B4" s="62" t="s">
        <v>37</v>
      </c>
      <c r="C4" s="29">
        <v>56.0</v>
      </c>
      <c r="D4" s="16">
        <f t="shared" si="2"/>
        <v>0</v>
      </c>
      <c r="E4" s="16">
        <f t="shared" si="73"/>
        <v>0</v>
      </c>
      <c r="F4" s="16">
        <f t="shared" si="3"/>
        <v>1</v>
      </c>
      <c r="G4" s="16">
        <f t="shared" si="4"/>
        <v>0</v>
      </c>
      <c r="H4" s="63" t="str">
        <f t="shared" si="5"/>
        <v>Between_40_to_60</v>
      </c>
      <c r="I4" s="74" t="s">
        <v>148</v>
      </c>
      <c r="J4" s="32">
        <v>12000.0</v>
      </c>
      <c r="K4" s="21">
        <f t="shared" si="6"/>
        <v>1</v>
      </c>
      <c r="L4" s="21">
        <f t="shared" si="7"/>
        <v>0</v>
      </c>
      <c r="M4" s="21">
        <f t="shared" si="8"/>
        <v>0</v>
      </c>
      <c r="N4" s="21">
        <f t="shared" si="9"/>
        <v>0</v>
      </c>
      <c r="O4" s="65" t="str">
        <f t="shared" si="10"/>
        <v>Less_than_15k</v>
      </c>
      <c r="P4" s="75" t="s">
        <v>127</v>
      </c>
      <c r="Q4" s="29">
        <v>0.0</v>
      </c>
      <c r="R4" s="67" t="str">
        <f t="shared" si="11"/>
        <v>No</v>
      </c>
      <c r="S4" s="29">
        <v>1.0</v>
      </c>
      <c r="T4" s="67" t="str">
        <f t="shared" si="12"/>
        <v>Yes</v>
      </c>
      <c r="U4" s="29">
        <v>0.0</v>
      </c>
      <c r="V4" s="67" t="str">
        <f t="shared" si="13"/>
        <v>No</v>
      </c>
      <c r="W4" s="27" t="s">
        <v>149</v>
      </c>
      <c r="X4" s="21">
        <f t="shared" si="14"/>
        <v>0</v>
      </c>
      <c r="Y4" s="21">
        <f t="shared" si="15"/>
        <v>1</v>
      </c>
      <c r="Z4" s="21">
        <f t="shared" si="16"/>
        <v>0</v>
      </c>
      <c r="AA4" s="21">
        <f t="shared" si="17"/>
        <v>0</v>
      </c>
      <c r="AB4" s="21">
        <f t="shared" si="18"/>
        <v>0</v>
      </c>
      <c r="AC4" s="65" t="str">
        <f t="shared" si="19"/>
        <v>Office_Worker</v>
      </c>
      <c r="AD4" s="27" t="s">
        <v>128</v>
      </c>
      <c r="AE4" s="21">
        <f t="shared" si="20"/>
        <v>1</v>
      </c>
      <c r="AF4" s="21">
        <f t="shared" si="21"/>
        <v>0</v>
      </c>
      <c r="AG4" s="21">
        <f t="shared" si="22"/>
        <v>0</v>
      </c>
      <c r="AH4" s="21">
        <f t="shared" si="23"/>
        <v>0</v>
      </c>
      <c r="AI4" s="65" t="str">
        <f t="shared" si="24"/>
        <v>Bus</v>
      </c>
      <c r="AJ4" s="27" t="s">
        <v>128</v>
      </c>
      <c r="AK4" s="21">
        <f t="shared" si="25"/>
        <v>1</v>
      </c>
      <c r="AL4" s="21">
        <f t="shared" si="26"/>
        <v>0</v>
      </c>
      <c r="AM4" s="21">
        <f t="shared" si="27"/>
        <v>0</v>
      </c>
      <c r="AN4" s="21">
        <f t="shared" si="28"/>
        <v>0</v>
      </c>
      <c r="AO4" s="65" t="str">
        <f t="shared" si="29"/>
        <v>Bus</v>
      </c>
      <c r="AP4" s="27" t="s">
        <v>37</v>
      </c>
      <c r="AQ4" s="21">
        <f t="shared" si="30"/>
        <v>1</v>
      </c>
      <c r="AR4" s="21">
        <f t="shared" si="31"/>
        <v>0</v>
      </c>
      <c r="AS4" s="21">
        <f t="shared" si="32"/>
        <v>0</v>
      </c>
      <c r="AT4" s="21">
        <f t="shared" si="33"/>
        <v>0</v>
      </c>
      <c r="AU4" s="21">
        <f t="shared" si="34"/>
        <v>0</v>
      </c>
      <c r="AV4" s="21">
        <f t="shared" si="74"/>
        <v>0</v>
      </c>
      <c r="AW4" s="68"/>
      <c r="AX4" s="27" t="s">
        <v>130</v>
      </c>
      <c r="AY4" s="21">
        <f t="shared" si="35"/>
        <v>1</v>
      </c>
      <c r="AZ4" s="21">
        <f t="shared" si="36"/>
        <v>0</v>
      </c>
      <c r="BA4" s="21">
        <f t="shared" si="37"/>
        <v>0</v>
      </c>
      <c r="BB4" s="21">
        <f t="shared" si="38"/>
        <v>0</v>
      </c>
      <c r="BC4" s="65" t="str">
        <f t="shared" si="39"/>
        <v>Home_Visit</v>
      </c>
      <c r="BD4" s="27" t="s">
        <v>144</v>
      </c>
      <c r="BE4" s="21">
        <f t="shared" si="40"/>
        <v>0</v>
      </c>
      <c r="BF4" s="21">
        <f t="shared" si="41"/>
        <v>0</v>
      </c>
      <c r="BG4" s="21">
        <f t="shared" si="42"/>
        <v>0</v>
      </c>
      <c r="BH4" s="21">
        <f t="shared" si="43"/>
        <v>1</v>
      </c>
      <c r="BI4" s="65" t="str">
        <f t="shared" si="44"/>
        <v>Others</v>
      </c>
      <c r="BJ4" s="27" t="s">
        <v>150</v>
      </c>
      <c r="BK4" s="21">
        <f t="shared" si="45"/>
        <v>0</v>
      </c>
      <c r="BL4" s="21">
        <f t="shared" si="46"/>
        <v>0</v>
      </c>
      <c r="BM4" s="21">
        <f t="shared" si="47"/>
        <v>1</v>
      </c>
      <c r="BN4" s="65" t="str">
        <f t="shared" si="48"/>
        <v>More_than_6</v>
      </c>
      <c r="BO4" s="29">
        <v>800.0</v>
      </c>
      <c r="BP4" s="21">
        <f t="shared" si="49"/>
        <v>1</v>
      </c>
      <c r="BQ4" s="21">
        <f t="shared" si="50"/>
        <v>0</v>
      </c>
      <c r="BR4" s="21">
        <f t="shared" si="51"/>
        <v>0</v>
      </c>
      <c r="BS4" s="65" t="str">
        <f t="shared" si="52"/>
        <v>Less_than_1k</v>
      </c>
      <c r="BT4" s="27" t="s">
        <v>151</v>
      </c>
      <c r="BU4" s="73" t="str">
        <f t="shared" si="53"/>
        <v>Monthly</v>
      </c>
      <c r="BV4" s="29">
        <v>0.0</v>
      </c>
      <c r="BW4" s="67" t="str">
        <f t="shared" si="54"/>
        <v>No</v>
      </c>
      <c r="BX4" s="29">
        <v>0.0</v>
      </c>
      <c r="BY4" s="67" t="str">
        <f t="shared" si="55"/>
        <v>No</v>
      </c>
      <c r="BZ4" s="29">
        <v>1.0</v>
      </c>
      <c r="CA4" s="67" t="str">
        <f t="shared" si="56"/>
        <v>Yes</v>
      </c>
      <c r="CB4" s="29">
        <v>1.0</v>
      </c>
      <c r="CC4" s="67" t="str">
        <f t="shared" si="57"/>
        <v>Yes</v>
      </c>
      <c r="CD4" s="29">
        <v>0.0</v>
      </c>
      <c r="CE4" s="67" t="str">
        <f t="shared" si="58"/>
        <v>No</v>
      </c>
      <c r="CF4" s="29">
        <v>1.0</v>
      </c>
      <c r="CG4" s="76"/>
      <c r="CH4" s="29">
        <v>0.0</v>
      </c>
      <c r="CI4" s="67" t="str">
        <f t="shared" si="59"/>
        <v>No</v>
      </c>
      <c r="CJ4" s="29">
        <v>0.0</v>
      </c>
      <c r="CK4" s="76"/>
      <c r="CL4" s="29">
        <v>1.0</v>
      </c>
      <c r="CM4" s="77"/>
      <c r="CN4" s="27" t="s">
        <v>133</v>
      </c>
      <c r="CO4" s="71" t="str">
        <f t="shared" si="60"/>
        <v>Good</v>
      </c>
      <c r="CP4" s="27" t="s">
        <v>152</v>
      </c>
      <c r="CQ4" s="21">
        <f t="shared" si="61"/>
        <v>0</v>
      </c>
      <c r="CR4" s="21">
        <f t="shared" si="62"/>
        <v>0</v>
      </c>
      <c r="CS4" s="21">
        <f t="shared" si="63"/>
        <v>0</v>
      </c>
      <c r="CT4" s="21">
        <f t="shared" si="64"/>
        <v>1</v>
      </c>
      <c r="CU4" s="68"/>
      <c r="CV4" s="27" t="s">
        <v>135</v>
      </c>
      <c r="CW4" s="21">
        <f t="shared" si="65"/>
        <v>1</v>
      </c>
      <c r="CX4" s="21">
        <f t="shared" si="66"/>
        <v>0</v>
      </c>
      <c r="CY4" s="21">
        <f t="shared" si="67"/>
        <v>0</v>
      </c>
      <c r="CZ4" s="21">
        <f t="shared" si="68"/>
        <v>0</v>
      </c>
      <c r="DA4" s="21">
        <f t="shared" si="69"/>
        <v>0</v>
      </c>
      <c r="DB4" s="68"/>
      <c r="DC4" s="29">
        <v>5.0</v>
      </c>
      <c r="DD4" s="29">
        <v>3.0</v>
      </c>
      <c r="DE4" s="29">
        <v>4.0</v>
      </c>
      <c r="DF4" s="29">
        <v>4.0</v>
      </c>
      <c r="DG4" s="29">
        <v>3.0</v>
      </c>
      <c r="DH4" s="25">
        <f t="shared" si="70"/>
        <v>19</v>
      </c>
      <c r="DI4" s="72" t="str">
        <f t="shared" si="71"/>
        <v>High_Safety</v>
      </c>
      <c r="DJ4" s="50">
        <v>18.0</v>
      </c>
      <c r="DK4" s="78">
        <v>16.0</v>
      </c>
      <c r="DL4" s="16" t="str">
        <f t="shared" ref="DL4:DM4" si="75">IF(DJ4 &lt;= 11, "Poor", IF(DJ4 &lt;= 15 , "Moderate", "Good"))</f>
        <v>Good</v>
      </c>
      <c r="DM4" s="16" t="str">
        <f t="shared" si="75"/>
        <v>Good</v>
      </c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</row>
    <row r="5">
      <c r="A5" s="73" t="s">
        <v>125</v>
      </c>
      <c r="B5" s="62" t="s">
        <v>37</v>
      </c>
      <c r="C5" s="29">
        <v>25.0</v>
      </c>
      <c r="D5" s="16">
        <f t="shared" si="2"/>
        <v>0</v>
      </c>
      <c r="E5" s="16">
        <f t="shared" si="73"/>
        <v>1</v>
      </c>
      <c r="F5" s="16">
        <f t="shared" si="3"/>
        <v>0</v>
      </c>
      <c r="G5" s="16">
        <f t="shared" si="4"/>
        <v>0</v>
      </c>
      <c r="H5" s="63" t="str">
        <f t="shared" si="5"/>
        <v>Between_20_to_40</v>
      </c>
      <c r="I5" s="75" t="s">
        <v>260</v>
      </c>
      <c r="J5" s="32">
        <v>25000.0</v>
      </c>
      <c r="K5" s="21">
        <f t="shared" si="6"/>
        <v>0</v>
      </c>
      <c r="L5" s="21">
        <f t="shared" si="7"/>
        <v>1</v>
      </c>
      <c r="M5" s="21">
        <f t="shared" si="8"/>
        <v>0</v>
      </c>
      <c r="N5" s="21">
        <f t="shared" si="9"/>
        <v>0</v>
      </c>
      <c r="O5" s="65" t="str">
        <f t="shared" si="10"/>
        <v>Between_15k_to_25k</v>
      </c>
      <c r="P5" s="75" t="s">
        <v>127</v>
      </c>
      <c r="Q5" s="29">
        <v>0.0</v>
      </c>
      <c r="R5" s="67" t="str">
        <f t="shared" si="11"/>
        <v>No</v>
      </c>
      <c r="S5" s="29">
        <v>1.0</v>
      </c>
      <c r="T5" s="67" t="str">
        <f t="shared" si="12"/>
        <v>Yes</v>
      </c>
      <c r="U5" s="29">
        <v>0.0</v>
      </c>
      <c r="V5" s="67" t="str">
        <f t="shared" si="13"/>
        <v>No</v>
      </c>
      <c r="W5" s="27" t="s">
        <v>149</v>
      </c>
      <c r="X5" s="21">
        <f t="shared" si="14"/>
        <v>0</v>
      </c>
      <c r="Y5" s="21">
        <f t="shared" si="15"/>
        <v>1</v>
      </c>
      <c r="Z5" s="21">
        <f t="shared" si="16"/>
        <v>0</v>
      </c>
      <c r="AA5" s="21">
        <f t="shared" si="17"/>
        <v>0</v>
      </c>
      <c r="AB5" s="21">
        <f t="shared" si="18"/>
        <v>0</v>
      </c>
      <c r="AC5" s="65" t="str">
        <f t="shared" si="19"/>
        <v>Office_Worker</v>
      </c>
      <c r="AD5" s="27" t="s">
        <v>153</v>
      </c>
      <c r="AE5" s="21">
        <f t="shared" si="20"/>
        <v>0</v>
      </c>
      <c r="AF5" s="21">
        <f t="shared" si="21"/>
        <v>0</v>
      </c>
      <c r="AG5" s="21">
        <f t="shared" si="22"/>
        <v>0</v>
      </c>
      <c r="AH5" s="21">
        <f t="shared" si="23"/>
        <v>1</v>
      </c>
      <c r="AI5" s="65" t="str">
        <f t="shared" si="24"/>
        <v>Others</v>
      </c>
      <c r="AJ5" s="27" t="s">
        <v>129</v>
      </c>
      <c r="AK5" s="21">
        <f t="shared" si="25"/>
        <v>0</v>
      </c>
      <c r="AL5" s="21">
        <f t="shared" si="26"/>
        <v>1</v>
      </c>
      <c r="AM5" s="21">
        <f t="shared" si="27"/>
        <v>0</v>
      </c>
      <c r="AN5" s="21">
        <f t="shared" si="28"/>
        <v>0</v>
      </c>
      <c r="AO5" s="65" t="str">
        <f t="shared" si="29"/>
        <v>Auto_Rickshaw</v>
      </c>
      <c r="AP5" s="27" t="s">
        <v>154</v>
      </c>
      <c r="AQ5" s="21">
        <f t="shared" si="30"/>
        <v>0</v>
      </c>
      <c r="AR5" s="21">
        <f t="shared" si="31"/>
        <v>0</v>
      </c>
      <c r="AS5" s="21">
        <f t="shared" si="32"/>
        <v>0</v>
      </c>
      <c r="AT5" s="21">
        <f t="shared" si="33"/>
        <v>0</v>
      </c>
      <c r="AU5" s="21">
        <f t="shared" si="34"/>
        <v>0</v>
      </c>
      <c r="AV5" s="21">
        <f t="shared" si="74"/>
        <v>1</v>
      </c>
      <c r="AW5" s="68"/>
      <c r="AX5" s="27" t="s">
        <v>130</v>
      </c>
      <c r="AY5" s="21">
        <f t="shared" si="35"/>
        <v>1</v>
      </c>
      <c r="AZ5" s="21">
        <f t="shared" si="36"/>
        <v>0</v>
      </c>
      <c r="BA5" s="21">
        <f t="shared" si="37"/>
        <v>0</v>
      </c>
      <c r="BB5" s="21">
        <f t="shared" si="38"/>
        <v>0</v>
      </c>
      <c r="BC5" s="65" t="str">
        <f t="shared" si="39"/>
        <v>Home_Visit</v>
      </c>
      <c r="BD5" s="27" t="s">
        <v>131</v>
      </c>
      <c r="BE5" s="21">
        <f t="shared" si="40"/>
        <v>1</v>
      </c>
      <c r="BF5" s="21">
        <f t="shared" si="41"/>
        <v>0</v>
      </c>
      <c r="BG5" s="21">
        <f t="shared" si="42"/>
        <v>0</v>
      </c>
      <c r="BH5" s="21">
        <f t="shared" si="43"/>
        <v>0</v>
      </c>
      <c r="BI5" s="65" t="str">
        <f t="shared" si="44"/>
        <v>Dhaka</v>
      </c>
      <c r="BJ5" s="27" t="s">
        <v>155</v>
      </c>
      <c r="BK5" s="21">
        <f t="shared" si="45"/>
        <v>0</v>
      </c>
      <c r="BL5" s="21">
        <f t="shared" si="46"/>
        <v>0</v>
      </c>
      <c r="BM5" s="21">
        <f t="shared" si="47"/>
        <v>1</v>
      </c>
      <c r="BN5" s="65" t="str">
        <f t="shared" si="48"/>
        <v>More_than_6</v>
      </c>
      <c r="BO5" s="29">
        <v>1500.0</v>
      </c>
      <c r="BP5" s="21">
        <f t="shared" si="49"/>
        <v>0</v>
      </c>
      <c r="BQ5" s="21">
        <f t="shared" si="50"/>
        <v>1</v>
      </c>
      <c r="BR5" s="21">
        <f t="shared" si="51"/>
        <v>0</v>
      </c>
      <c r="BS5" s="65" t="str">
        <f t="shared" si="52"/>
        <v>Between_1k_to_2k</v>
      </c>
      <c r="BT5" s="29" t="s">
        <v>156</v>
      </c>
      <c r="BU5" s="75" t="str">
        <f t="shared" si="53"/>
        <v>Every_6_months</v>
      </c>
      <c r="BV5" s="29">
        <v>0.0</v>
      </c>
      <c r="BW5" s="67" t="str">
        <f t="shared" si="54"/>
        <v>No</v>
      </c>
      <c r="BX5" s="29">
        <v>0.0</v>
      </c>
      <c r="BY5" s="67" t="str">
        <f t="shared" si="55"/>
        <v>No</v>
      </c>
      <c r="BZ5" s="29">
        <v>0.0</v>
      </c>
      <c r="CA5" s="67" t="str">
        <f t="shared" si="56"/>
        <v>No</v>
      </c>
      <c r="CB5" s="29">
        <v>0.0</v>
      </c>
      <c r="CC5" s="67" t="str">
        <f t="shared" si="57"/>
        <v>No</v>
      </c>
      <c r="CD5" s="29">
        <v>1.0</v>
      </c>
      <c r="CE5" s="67" t="str">
        <f t="shared" si="58"/>
        <v>Yes</v>
      </c>
      <c r="CF5" s="29">
        <v>1.0</v>
      </c>
      <c r="CG5" s="76"/>
      <c r="CH5" s="29">
        <v>1.0</v>
      </c>
      <c r="CI5" s="67" t="str">
        <f t="shared" si="59"/>
        <v>Yes</v>
      </c>
      <c r="CJ5" s="29">
        <v>0.0</v>
      </c>
      <c r="CK5" s="76"/>
      <c r="CL5" s="29">
        <v>1.0</v>
      </c>
      <c r="CM5" s="77"/>
      <c r="CN5" s="27" t="s">
        <v>133</v>
      </c>
      <c r="CO5" s="71" t="str">
        <f t="shared" si="60"/>
        <v>Good</v>
      </c>
      <c r="CP5" s="27" t="s">
        <v>157</v>
      </c>
      <c r="CQ5" s="21">
        <f t="shared" si="61"/>
        <v>0</v>
      </c>
      <c r="CR5" s="21">
        <f t="shared" si="62"/>
        <v>1</v>
      </c>
      <c r="CS5" s="21">
        <f t="shared" si="63"/>
        <v>0</v>
      </c>
      <c r="CT5" s="21">
        <f t="shared" si="64"/>
        <v>0</v>
      </c>
      <c r="CU5" s="68"/>
      <c r="CV5" s="27" t="s">
        <v>135</v>
      </c>
      <c r="CW5" s="21">
        <f t="shared" si="65"/>
        <v>1</v>
      </c>
      <c r="CX5" s="21">
        <f t="shared" si="66"/>
        <v>0</v>
      </c>
      <c r="CY5" s="21">
        <f t="shared" si="67"/>
        <v>0</v>
      </c>
      <c r="CZ5" s="21">
        <f t="shared" si="68"/>
        <v>0</v>
      </c>
      <c r="DA5" s="21">
        <f t="shared" si="69"/>
        <v>0</v>
      </c>
      <c r="DB5" s="68"/>
      <c r="DC5" s="29">
        <v>4.0</v>
      </c>
      <c r="DD5" s="29">
        <v>4.0</v>
      </c>
      <c r="DE5" s="29">
        <v>4.0</v>
      </c>
      <c r="DF5" s="29">
        <v>4.0</v>
      </c>
      <c r="DG5" s="29">
        <v>4.0</v>
      </c>
      <c r="DH5" s="25">
        <f t="shared" si="70"/>
        <v>20</v>
      </c>
      <c r="DI5" s="72" t="str">
        <f t="shared" si="71"/>
        <v>High_Safety</v>
      </c>
      <c r="DJ5" s="50">
        <v>16.0</v>
      </c>
      <c r="DK5" s="50">
        <v>15.0</v>
      </c>
      <c r="DL5" s="16" t="str">
        <f t="shared" ref="DL5:DM5" si="76">IF(DJ5 &lt;= 11, "Poor", IF(DJ5 &lt;= 15 , "Moderate", "Good"))</f>
        <v>Good</v>
      </c>
      <c r="DM5" s="16" t="str">
        <f t="shared" si="76"/>
        <v>Moderate</v>
      </c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</row>
    <row r="6">
      <c r="A6" s="73" t="s">
        <v>125</v>
      </c>
      <c r="B6" s="62" t="s">
        <v>37</v>
      </c>
      <c r="C6" s="29">
        <v>20.0</v>
      </c>
      <c r="D6" s="16">
        <f t="shared" si="2"/>
        <v>0</v>
      </c>
      <c r="E6" s="16">
        <f t="shared" si="73"/>
        <v>1</v>
      </c>
      <c r="F6" s="16">
        <f t="shared" si="3"/>
        <v>0</v>
      </c>
      <c r="G6" s="16">
        <f t="shared" si="4"/>
        <v>0</v>
      </c>
      <c r="H6" s="63" t="str">
        <f t="shared" si="5"/>
        <v>Between_20_to_40</v>
      </c>
      <c r="I6" s="74" t="s">
        <v>158</v>
      </c>
      <c r="J6" s="27">
        <v>25000.0</v>
      </c>
      <c r="K6" s="21">
        <f t="shared" si="6"/>
        <v>0</v>
      </c>
      <c r="L6" s="21">
        <f t="shared" si="7"/>
        <v>1</v>
      </c>
      <c r="M6" s="21">
        <f t="shared" si="8"/>
        <v>0</v>
      </c>
      <c r="N6" s="21">
        <f t="shared" si="9"/>
        <v>0</v>
      </c>
      <c r="O6" s="65" t="str">
        <f t="shared" si="10"/>
        <v>Between_15k_to_25k</v>
      </c>
      <c r="P6" s="75" t="s">
        <v>159</v>
      </c>
      <c r="Q6" s="29">
        <v>1.0</v>
      </c>
      <c r="R6" s="67" t="str">
        <f t="shared" si="11"/>
        <v>Yes</v>
      </c>
      <c r="S6" s="29">
        <v>1.0</v>
      </c>
      <c r="T6" s="67" t="str">
        <f t="shared" si="12"/>
        <v>Yes</v>
      </c>
      <c r="U6" s="29">
        <v>0.0</v>
      </c>
      <c r="V6" s="67" t="str">
        <f t="shared" si="13"/>
        <v>No</v>
      </c>
      <c r="W6" s="27" t="s">
        <v>160</v>
      </c>
      <c r="X6" s="21">
        <f t="shared" si="14"/>
        <v>0</v>
      </c>
      <c r="Y6" s="21">
        <f t="shared" si="15"/>
        <v>0</v>
      </c>
      <c r="Z6" s="21">
        <f t="shared" si="16"/>
        <v>1</v>
      </c>
      <c r="AA6" s="21">
        <f t="shared" si="17"/>
        <v>0</v>
      </c>
      <c r="AB6" s="21">
        <f t="shared" si="18"/>
        <v>0</v>
      </c>
      <c r="AC6" s="65" t="str">
        <f t="shared" si="19"/>
        <v>Student</v>
      </c>
      <c r="AD6" s="27" t="s">
        <v>161</v>
      </c>
      <c r="AE6" s="21">
        <f t="shared" si="20"/>
        <v>0</v>
      </c>
      <c r="AF6" s="21">
        <f t="shared" si="21"/>
        <v>0</v>
      </c>
      <c r="AG6" s="21">
        <f t="shared" si="22"/>
        <v>0</v>
      </c>
      <c r="AH6" s="21">
        <f t="shared" si="23"/>
        <v>1</v>
      </c>
      <c r="AI6" s="65" t="str">
        <f t="shared" si="24"/>
        <v>Others</v>
      </c>
      <c r="AJ6" s="27" t="s">
        <v>162</v>
      </c>
      <c r="AK6" s="21">
        <f t="shared" si="25"/>
        <v>0</v>
      </c>
      <c r="AL6" s="21">
        <f t="shared" si="26"/>
        <v>0</v>
      </c>
      <c r="AM6" s="21">
        <f t="shared" si="27"/>
        <v>0</v>
      </c>
      <c r="AN6" s="21">
        <f t="shared" si="28"/>
        <v>1</v>
      </c>
      <c r="AO6" s="65" t="str">
        <f t="shared" si="29"/>
        <v>Others</v>
      </c>
      <c r="AP6" s="27" t="s">
        <v>37</v>
      </c>
      <c r="AQ6" s="21">
        <f t="shared" si="30"/>
        <v>1</v>
      </c>
      <c r="AR6" s="21">
        <f t="shared" si="31"/>
        <v>0</v>
      </c>
      <c r="AS6" s="21">
        <f t="shared" si="32"/>
        <v>0</v>
      </c>
      <c r="AT6" s="21">
        <f t="shared" si="33"/>
        <v>0</v>
      </c>
      <c r="AU6" s="21">
        <f t="shared" si="34"/>
        <v>0</v>
      </c>
      <c r="AV6" s="21">
        <f t="shared" si="74"/>
        <v>0</v>
      </c>
      <c r="AW6" s="68"/>
      <c r="AX6" s="27" t="s">
        <v>163</v>
      </c>
      <c r="AY6" s="21">
        <f t="shared" si="35"/>
        <v>0</v>
      </c>
      <c r="AZ6" s="21">
        <f t="shared" si="36"/>
        <v>0</v>
      </c>
      <c r="BA6" s="21">
        <f t="shared" si="37"/>
        <v>0</v>
      </c>
      <c r="BB6" s="21">
        <f t="shared" si="38"/>
        <v>1</v>
      </c>
      <c r="BC6" s="65" t="str">
        <f t="shared" si="39"/>
        <v>Others</v>
      </c>
      <c r="BD6" s="27" t="s">
        <v>131</v>
      </c>
      <c r="BE6" s="21">
        <f t="shared" si="40"/>
        <v>1</v>
      </c>
      <c r="BF6" s="21">
        <f t="shared" si="41"/>
        <v>0</v>
      </c>
      <c r="BG6" s="21">
        <f t="shared" si="42"/>
        <v>0</v>
      </c>
      <c r="BH6" s="21">
        <f t="shared" si="43"/>
        <v>0</v>
      </c>
      <c r="BI6" s="65" t="str">
        <f t="shared" si="44"/>
        <v>Dhaka</v>
      </c>
      <c r="BJ6" s="27" t="s">
        <v>150</v>
      </c>
      <c r="BK6" s="21">
        <f t="shared" si="45"/>
        <v>0</v>
      </c>
      <c r="BL6" s="21">
        <f t="shared" si="46"/>
        <v>0</v>
      </c>
      <c r="BM6" s="21">
        <f t="shared" si="47"/>
        <v>1</v>
      </c>
      <c r="BN6" s="65" t="str">
        <f t="shared" si="48"/>
        <v>More_than_6</v>
      </c>
      <c r="BO6" s="29">
        <v>1500.0</v>
      </c>
      <c r="BP6" s="21">
        <f t="shared" si="49"/>
        <v>0</v>
      </c>
      <c r="BQ6" s="21">
        <f t="shared" si="50"/>
        <v>1</v>
      </c>
      <c r="BR6" s="21">
        <f t="shared" si="51"/>
        <v>0</v>
      </c>
      <c r="BS6" s="65" t="str">
        <f t="shared" si="52"/>
        <v>Between_1k_to_2k</v>
      </c>
      <c r="BT6" s="29" t="s">
        <v>132</v>
      </c>
      <c r="BU6" s="75" t="str">
        <f t="shared" si="53"/>
        <v>Every_3_months</v>
      </c>
      <c r="BV6" s="29">
        <v>0.0</v>
      </c>
      <c r="BW6" s="67" t="str">
        <f t="shared" si="54"/>
        <v>No</v>
      </c>
      <c r="BX6" s="29">
        <v>0.0</v>
      </c>
      <c r="BY6" s="67" t="str">
        <f t="shared" si="55"/>
        <v>No</v>
      </c>
      <c r="BZ6" s="29">
        <v>1.0</v>
      </c>
      <c r="CA6" s="67" t="str">
        <f t="shared" si="56"/>
        <v>Yes</v>
      </c>
      <c r="CB6" s="29">
        <v>0.0</v>
      </c>
      <c r="CC6" s="67" t="str">
        <f t="shared" si="57"/>
        <v>No</v>
      </c>
      <c r="CD6" s="29">
        <v>0.0</v>
      </c>
      <c r="CE6" s="67" t="str">
        <f t="shared" si="58"/>
        <v>No</v>
      </c>
      <c r="CF6" s="29">
        <v>0.0</v>
      </c>
      <c r="CG6" s="76"/>
      <c r="CH6" s="29">
        <v>0.0</v>
      </c>
      <c r="CI6" s="67" t="str">
        <f t="shared" si="59"/>
        <v>No</v>
      </c>
      <c r="CJ6" s="29">
        <v>0.0</v>
      </c>
      <c r="CK6" s="76"/>
      <c r="CL6" s="29">
        <v>1.0</v>
      </c>
      <c r="CM6" s="77"/>
      <c r="CN6" s="27" t="s">
        <v>164</v>
      </c>
      <c r="CO6" s="71" t="str">
        <f t="shared" si="60"/>
        <v>Average</v>
      </c>
      <c r="CP6" s="27" t="s">
        <v>165</v>
      </c>
      <c r="CQ6" s="21">
        <f t="shared" si="61"/>
        <v>0</v>
      </c>
      <c r="CR6" s="21">
        <f t="shared" si="62"/>
        <v>0</v>
      </c>
      <c r="CS6" s="21">
        <f t="shared" si="63"/>
        <v>0</v>
      </c>
      <c r="CT6" s="21">
        <f t="shared" si="64"/>
        <v>1</v>
      </c>
      <c r="CU6" s="68"/>
      <c r="CV6" s="27" t="s">
        <v>135</v>
      </c>
      <c r="CW6" s="21">
        <f t="shared" si="65"/>
        <v>1</v>
      </c>
      <c r="CX6" s="21">
        <f t="shared" si="66"/>
        <v>0</v>
      </c>
      <c r="CY6" s="21">
        <f t="shared" si="67"/>
        <v>0</v>
      </c>
      <c r="CZ6" s="21">
        <f t="shared" si="68"/>
        <v>0</v>
      </c>
      <c r="DA6" s="21">
        <f t="shared" si="69"/>
        <v>0</v>
      </c>
      <c r="DB6" s="68"/>
      <c r="DC6" s="29">
        <v>4.0</v>
      </c>
      <c r="DD6" s="29">
        <v>4.0</v>
      </c>
      <c r="DE6" s="29">
        <v>4.0</v>
      </c>
      <c r="DF6" s="29">
        <v>4.0</v>
      </c>
      <c r="DG6" s="28" t="s">
        <v>138</v>
      </c>
      <c r="DH6" s="25">
        <f t="shared" si="70"/>
        <v>21</v>
      </c>
      <c r="DI6" s="72" t="str">
        <f t="shared" si="71"/>
        <v>High_Safety</v>
      </c>
      <c r="DJ6" s="50">
        <v>11.0</v>
      </c>
      <c r="DK6" s="50">
        <v>13.0</v>
      </c>
      <c r="DL6" s="16" t="str">
        <f t="shared" ref="DL6:DM6" si="77">IF(DJ6 &lt;= 11, "Poor", IF(DJ6 &lt;= 15 , "Moderate", "Good"))</f>
        <v>Poor</v>
      </c>
      <c r="DM6" s="16" t="str">
        <f t="shared" si="77"/>
        <v>Moderate</v>
      </c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</row>
    <row r="7">
      <c r="A7" s="73" t="s">
        <v>125</v>
      </c>
      <c r="B7" s="62" t="s">
        <v>37</v>
      </c>
      <c r="C7" s="29">
        <v>43.0</v>
      </c>
      <c r="D7" s="16">
        <f t="shared" si="2"/>
        <v>0</v>
      </c>
      <c r="E7" s="16">
        <f t="shared" si="73"/>
        <v>0</v>
      </c>
      <c r="F7" s="16">
        <f t="shared" si="3"/>
        <v>1</v>
      </c>
      <c r="G7" s="16">
        <f t="shared" si="4"/>
        <v>0</v>
      </c>
      <c r="H7" s="63" t="str">
        <f t="shared" si="5"/>
        <v>Between_40_to_60</v>
      </c>
      <c r="I7" s="74" t="s">
        <v>148</v>
      </c>
      <c r="J7" s="27">
        <v>800.0</v>
      </c>
      <c r="K7" s="21">
        <f t="shared" si="6"/>
        <v>1</v>
      </c>
      <c r="L7" s="21">
        <f t="shared" si="7"/>
        <v>0</v>
      </c>
      <c r="M7" s="21">
        <f t="shared" si="8"/>
        <v>0</v>
      </c>
      <c r="N7" s="21">
        <f t="shared" si="9"/>
        <v>0</v>
      </c>
      <c r="O7" s="65" t="str">
        <f t="shared" si="10"/>
        <v>Less_than_15k</v>
      </c>
      <c r="P7" s="75" t="s">
        <v>127</v>
      </c>
      <c r="Q7" s="29">
        <v>0.0</v>
      </c>
      <c r="R7" s="67" t="str">
        <f t="shared" si="11"/>
        <v>No</v>
      </c>
      <c r="S7" s="29">
        <v>1.0</v>
      </c>
      <c r="T7" s="67" t="str">
        <f t="shared" si="12"/>
        <v>Yes</v>
      </c>
      <c r="U7" s="29">
        <v>0.0</v>
      </c>
      <c r="V7" s="67" t="str">
        <f t="shared" si="13"/>
        <v>No</v>
      </c>
      <c r="W7" s="27" t="s">
        <v>166</v>
      </c>
      <c r="X7" s="21">
        <f t="shared" si="14"/>
        <v>0</v>
      </c>
      <c r="Y7" s="21">
        <f t="shared" si="15"/>
        <v>0</v>
      </c>
      <c r="Z7" s="21">
        <f t="shared" si="16"/>
        <v>0</v>
      </c>
      <c r="AA7" s="21">
        <f t="shared" si="17"/>
        <v>0</v>
      </c>
      <c r="AB7" s="21">
        <f t="shared" si="18"/>
        <v>1</v>
      </c>
      <c r="AC7" s="65" t="str">
        <f t="shared" si="19"/>
        <v>Other</v>
      </c>
      <c r="AD7" s="27" t="s">
        <v>153</v>
      </c>
      <c r="AE7" s="21">
        <f t="shared" si="20"/>
        <v>0</v>
      </c>
      <c r="AF7" s="21">
        <f t="shared" si="21"/>
        <v>0</v>
      </c>
      <c r="AG7" s="21">
        <f t="shared" si="22"/>
        <v>0</v>
      </c>
      <c r="AH7" s="21">
        <f t="shared" si="23"/>
        <v>1</v>
      </c>
      <c r="AI7" s="65" t="str">
        <f t="shared" si="24"/>
        <v>Others</v>
      </c>
      <c r="AJ7" s="27" t="s">
        <v>128</v>
      </c>
      <c r="AK7" s="21">
        <f t="shared" si="25"/>
        <v>1</v>
      </c>
      <c r="AL7" s="21">
        <f t="shared" si="26"/>
        <v>0</v>
      </c>
      <c r="AM7" s="21">
        <f t="shared" si="27"/>
        <v>0</v>
      </c>
      <c r="AN7" s="21">
        <f t="shared" si="28"/>
        <v>0</v>
      </c>
      <c r="AO7" s="65" t="str">
        <f t="shared" si="29"/>
        <v>Bus</v>
      </c>
      <c r="AP7" s="27" t="s">
        <v>38</v>
      </c>
      <c r="AQ7" s="21">
        <f t="shared" si="30"/>
        <v>0</v>
      </c>
      <c r="AR7" s="21">
        <f t="shared" si="31"/>
        <v>1</v>
      </c>
      <c r="AS7" s="21">
        <f t="shared" si="32"/>
        <v>0</v>
      </c>
      <c r="AT7" s="21">
        <f t="shared" si="33"/>
        <v>0</v>
      </c>
      <c r="AU7" s="21">
        <f t="shared" si="34"/>
        <v>0</v>
      </c>
      <c r="AV7" s="21">
        <f t="shared" si="74"/>
        <v>0</v>
      </c>
      <c r="AW7" s="68"/>
      <c r="AX7" s="27" t="s">
        <v>130</v>
      </c>
      <c r="AY7" s="21">
        <f t="shared" si="35"/>
        <v>1</v>
      </c>
      <c r="AZ7" s="21">
        <f t="shared" si="36"/>
        <v>0</v>
      </c>
      <c r="BA7" s="21">
        <f t="shared" si="37"/>
        <v>0</v>
      </c>
      <c r="BB7" s="21">
        <f t="shared" si="38"/>
        <v>0</v>
      </c>
      <c r="BC7" s="65" t="str">
        <f t="shared" si="39"/>
        <v>Home_Visit</v>
      </c>
      <c r="BD7" s="27" t="s">
        <v>131</v>
      </c>
      <c r="BE7" s="21">
        <f t="shared" si="40"/>
        <v>1</v>
      </c>
      <c r="BF7" s="21">
        <f t="shared" si="41"/>
        <v>0</v>
      </c>
      <c r="BG7" s="21">
        <f t="shared" si="42"/>
        <v>0</v>
      </c>
      <c r="BH7" s="21">
        <f t="shared" si="43"/>
        <v>0</v>
      </c>
      <c r="BI7" s="65" t="str">
        <f t="shared" si="44"/>
        <v>Dhaka</v>
      </c>
      <c r="BJ7" s="27" t="s">
        <v>136</v>
      </c>
      <c r="BK7" s="21">
        <f t="shared" si="45"/>
        <v>0</v>
      </c>
      <c r="BL7" s="21">
        <f t="shared" si="46"/>
        <v>0</v>
      </c>
      <c r="BM7" s="21">
        <f t="shared" si="47"/>
        <v>1</v>
      </c>
      <c r="BN7" s="65" t="str">
        <f t="shared" si="48"/>
        <v>More_than_6</v>
      </c>
      <c r="BO7" s="27" t="s">
        <v>167</v>
      </c>
      <c r="BP7" s="21">
        <f t="shared" si="49"/>
        <v>0</v>
      </c>
      <c r="BQ7" s="21">
        <f t="shared" si="50"/>
        <v>0</v>
      </c>
      <c r="BR7" s="21">
        <f t="shared" si="51"/>
        <v>1</v>
      </c>
      <c r="BS7" s="65" t="str">
        <f t="shared" si="52"/>
        <v>More_than_2k</v>
      </c>
      <c r="BT7" s="29" t="s">
        <v>264</v>
      </c>
      <c r="BU7" s="75" t="str">
        <f t="shared" si="53"/>
        <v>Biweekly</v>
      </c>
      <c r="BV7" s="29">
        <v>0.0</v>
      </c>
      <c r="BW7" s="67" t="str">
        <f t="shared" si="54"/>
        <v>No</v>
      </c>
      <c r="BX7" s="29">
        <v>0.0</v>
      </c>
      <c r="BY7" s="67" t="str">
        <f t="shared" si="55"/>
        <v>No</v>
      </c>
      <c r="BZ7" s="29">
        <v>0.0</v>
      </c>
      <c r="CA7" s="67" t="str">
        <f t="shared" si="56"/>
        <v>No</v>
      </c>
      <c r="CB7" s="29">
        <v>0.0</v>
      </c>
      <c r="CC7" s="67" t="str">
        <f t="shared" si="57"/>
        <v>No</v>
      </c>
      <c r="CD7" s="29">
        <v>0.0</v>
      </c>
      <c r="CE7" s="67" t="str">
        <f t="shared" si="58"/>
        <v>No</v>
      </c>
      <c r="CF7" s="29">
        <v>1.0</v>
      </c>
      <c r="CG7" s="76"/>
      <c r="CH7" s="29">
        <v>1.0</v>
      </c>
      <c r="CI7" s="67" t="str">
        <f t="shared" si="59"/>
        <v>Yes</v>
      </c>
      <c r="CJ7" s="29">
        <v>0.0</v>
      </c>
      <c r="CK7" s="76"/>
      <c r="CL7" s="29">
        <v>1.0</v>
      </c>
      <c r="CM7" s="77"/>
      <c r="CN7" s="29" t="s">
        <v>168</v>
      </c>
      <c r="CO7" s="71" t="str">
        <f t="shared" si="60"/>
        <v>Very_Good</v>
      </c>
      <c r="CP7" s="27" t="s">
        <v>169</v>
      </c>
      <c r="CQ7" s="21">
        <f t="shared" si="61"/>
        <v>0</v>
      </c>
      <c r="CR7" s="21">
        <f t="shared" si="62"/>
        <v>0</v>
      </c>
      <c r="CS7" s="21">
        <f t="shared" si="63"/>
        <v>0</v>
      </c>
      <c r="CT7" s="21">
        <f t="shared" si="64"/>
        <v>1</v>
      </c>
      <c r="CU7" s="68"/>
      <c r="CV7" s="27" t="s">
        <v>170</v>
      </c>
      <c r="CW7" s="21">
        <f t="shared" si="65"/>
        <v>0</v>
      </c>
      <c r="CX7" s="21">
        <f t="shared" si="66"/>
        <v>1</v>
      </c>
      <c r="CY7" s="21">
        <f t="shared" si="67"/>
        <v>0</v>
      </c>
      <c r="CZ7" s="21">
        <f t="shared" si="68"/>
        <v>0</v>
      </c>
      <c r="DA7" s="21">
        <f t="shared" si="69"/>
        <v>0</v>
      </c>
      <c r="DB7" s="68"/>
      <c r="DC7" s="28" t="s">
        <v>136</v>
      </c>
      <c r="DD7" s="28" t="s">
        <v>136</v>
      </c>
      <c r="DE7" s="28" t="s">
        <v>136</v>
      </c>
      <c r="DF7" s="28" t="s">
        <v>138</v>
      </c>
      <c r="DG7" s="28" t="s">
        <v>138</v>
      </c>
      <c r="DH7" s="25">
        <f t="shared" si="70"/>
        <v>22</v>
      </c>
      <c r="DI7" s="72" t="str">
        <f t="shared" si="71"/>
        <v>High_Safety</v>
      </c>
      <c r="DJ7" s="50">
        <v>13.0</v>
      </c>
      <c r="DK7" s="50">
        <v>15.0</v>
      </c>
      <c r="DL7" s="16" t="str">
        <f t="shared" ref="DL7:DM7" si="78">IF(DJ7 &lt;= 11, "Poor", IF(DJ7 &lt;= 15 , "Moderate", "Good"))</f>
        <v>Moderate</v>
      </c>
      <c r="DM7" s="16" t="str">
        <f t="shared" si="78"/>
        <v>Moderate</v>
      </c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</row>
    <row r="8">
      <c r="A8" s="73" t="s">
        <v>125</v>
      </c>
      <c r="B8" s="62" t="s">
        <v>37</v>
      </c>
      <c r="C8" s="29">
        <v>23.0</v>
      </c>
      <c r="D8" s="16">
        <f t="shared" si="2"/>
        <v>0</v>
      </c>
      <c r="E8" s="16">
        <f t="shared" si="73"/>
        <v>1</v>
      </c>
      <c r="F8" s="16">
        <f t="shared" si="3"/>
        <v>0</v>
      </c>
      <c r="G8" s="16">
        <f t="shared" si="4"/>
        <v>0</v>
      </c>
      <c r="H8" s="63" t="str">
        <f t="shared" si="5"/>
        <v>Between_20_to_40</v>
      </c>
      <c r="I8" s="74" t="s">
        <v>126</v>
      </c>
      <c r="J8" s="27">
        <v>15000.0</v>
      </c>
      <c r="K8" s="21">
        <f t="shared" si="6"/>
        <v>0</v>
      </c>
      <c r="L8" s="21">
        <f t="shared" si="7"/>
        <v>1</v>
      </c>
      <c r="M8" s="21">
        <f t="shared" si="8"/>
        <v>0</v>
      </c>
      <c r="N8" s="21">
        <f t="shared" si="9"/>
        <v>0</v>
      </c>
      <c r="O8" s="65" t="str">
        <f t="shared" si="10"/>
        <v>Between_15k_to_25k</v>
      </c>
      <c r="P8" s="75" t="s">
        <v>159</v>
      </c>
      <c r="Q8" s="29">
        <v>0.0</v>
      </c>
      <c r="R8" s="67" t="str">
        <f t="shared" si="11"/>
        <v>No</v>
      </c>
      <c r="S8" s="29">
        <v>0.0</v>
      </c>
      <c r="T8" s="67" t="str">
        <f t="shared" si="12"/>
        <v>No</v>
      </c>
      <c r="U8" s="29">
        <v>0.0</v>
      </c>
      <c r="V8" s="67" t="str">
        <f t="shared" si="13"/>
        <v>No</v>
      </c>
      <c r="W8" s="27" t="s">
        <v>142</v>
      </c>
      <c r="X8" s="21">
        <f t="shared" si="14"/>
        <v>0</v>
      </c>
      <c r="Y8" s="21">
        <f t="shared" si="15"/>
        <v>0</v>
      </c>
      <c r="Z8" s="21">
        <f t="shared" si="16"/>
        <v>0</v>
      </c>
      <c r="AA8" s="21">
        <f t="shared" si="17"/>
        <v>1</v>
      </c>
      <c r="AB8" s="21">
        <f t="shared" si="18"/>
        <v>0</v>
      </c>
      <c r="AC8" s="65" t="str">
        <f t="shared" si="19"/>
        <v>Farmer</v>
      </c>
      <c r="AD8" s="27" t="s">
        <v>128</v>
      </c>
      <c r="AE8" s="21">
        <f t="shared" si="20"/>
        <v>1</v>
      </c>
      <c r="AF8" s="21">
        <f t="shared" si="21"/>
        <v>0</v>
      </c>
      <c r="AG8" s="21">
        <f t="shared" si="22"/>
        <v>0</v>
      </c>
      <c r="AH8" s="21">
        <f t="shared" si="23"/>
        <v>0</v>
      </c>
      <c r="AI8" s="65" t="str">
        <f t="shared" si="24"/>
        <v>Bus</v>
      </c>
      <c r="AJ8" s="27" t="s">
        <v>129</v>
      </c>
      <c r="AK8" s="21">
        <f t="shared" si="25"/>
        <v>0</v>
      </c>
      <c r="AL8" s="21">
        <f t="shared" si="26"/>
        <v>1</v>
      </c>
      <c r="AM8" s="21">
        <f t="shared" si="27"/>
        <v>0</v>
      </c>
      <c r="AN8" s="21">
        <f t="shared" si="28"/>
        <v>0</v>
      </c>
      <c r="AO8" s="65" t="str">
        <f t="shared" si="29"/>
        <v>Auto_Rickshaw</v>
      </c>
      <c r="AP8" s="27" t="s">
        <v>39</v>
      </c>
      <c r="AQ8" s="21">
        <f t="shared" si="30"/>
        <v>0</v>
      </c>
      <c r="AR8" s="21">
        <f t="shared" si="31"/>
        <v>0</v>
      </c>
      <c r="AS8" s="21">
        <f t="shared" si="32"/>
        <v>1</v>
      </c>
      <c r="AT8" s="21">
        <f t="shared" si="33"/>
        <v>0</v>
      </c>
      <c r="AU8" s="21">
        <f t="shared" si="34"/>
        <v>0</v>
      </c>
      <c r="AV8" s="21">
        <f t="shared" si="74"/>
        <v>0</v>
      </c>
      <c r="AW8" s="68"/>
      <c r="AX8" s="27" t="s">
        <v>45</v>
      </c>
      <c r="AY8" s="21">
        <f t="shared" si="35"/>
        <v>0</v>
      </c>
      <c r="AZ8" s="21">
        <f t="shared" si="36"/>
        <v>0</v>
      </c>
      <c r="BA8" s="21">
        <f t="shared" si="37"/>
        <v>1</v>
      </c>
      <c r="BB8" s="21">
        <f t="shared" si="38"/>
        <v>0</v>
      </c>
      <c r="BC8" s="65" t="str">
        <f t="shared" si="39"/>
        <v>Job</v>
      </c>
      <c r="BD8" s="27" t="s">
        <v>131</v>
      </c>
      <c r="BE8" s="21">
        <f t="shared" si="40"/>
        <v>1</v>
      </c>
      <c r="BF8" s="21">
        <f t="shared" si="41"/>
        <v>0</v>
      </c>
      <c r="BG8" s="21">
        <f t="shared" si="42"/>
        <v>0</v>
      </c>
      <c r="BH8" s="21">
        <f t="shared" si="43"/>
        <v>0</v>
      </c>
      <c r="BI8" s="65" t="str">
        <f t="shared" si="44"/>
        <v>Dhaka</v>
      </c>
      <c r="BJ8" s="27" t="s">
        <v>138</v>
      </c>
      <c r="BK8" s="21">
        <f t="shared" si="45"/>
        <v>0</v>
      </c>
      <c r="BL8" s="21">
        <f t="shared" si="46"/>
        <v>0</v>
      </c>
      <c r="BM8" s="21">
        <f t="shared" si="47"/>
        <v>1</v>
      </c>
      <c r="BN8" s="65" t="str">
        <f t="shared" si="48"/>
        <v>More_than_6</v>
      </c>
      <c r="BO8" s="29">
        <v>800.0</v>
      </c>
      <c r="BP8" s="21">
        <f t="shared" si="49"/>
        <v>1</v>
      </c>
      <c r="BQ8" s="21">
        <f t="shared" si="50"/>
        <v>0</v>
      </c>
      <c r="BR8" s="21">
        <f t="shared" si="51"/>
        <v>0</v>
      </c>
      <c r="BS8" s="65" t="str">
        <f t="shared" si="52"/>
        <v>Less_than_1k</v>
      </c>
      <c r="BT8" s="29" t="s">
        <v>132</v>
      </c>
      <c r="BU8" s="75" t="str">
        <f t="shared" si="53"/>
        <v>Every_3_months</v>
      </c>
      <c r="BV8" s="29">
        <v>0.0</v>
      </c>
      <c r="BW8" s="67" t="str">
        <f t="shared" si="54"/>
        <v>No</v>
      </c>
      <c r="BX8" s="29">
        <v>0.0</v>
      </c>
      <c r="BY8" s="67" t="str">
        <f t="shared" si="55"/>
        <v>No</v>
      </c>
      <c r="BZ8" s="29">
        <v>0.0</v>
      </c>
      <c r="CA8" s="67" t="str">
        <f t="shared" si="56"/>
        <v>No</v>
      </c>
      <c r="CB8" s="29">
        <v>0.0</v>
      </c>
      <c r="CC8" s="67" t="str">
        <f t="shared" si="57"/>
        <v>No</v>
      </c>
      <c r="CD8" s="29">
        <v>0.0</v>
      </c>
      <c r="CE8" s="67" t="str">
        <f t="shared" si="58"/>
        <v>No</v>
      </c>
      <c r="CF8" s="29">
        <v>1.0</v>
      </c>
      <c r="CG8" s="76"/>
      <c r="CH8" s="29">
        <v>0.0</v>
      </c>
      <c r="CI8" s="67" t="str">
        <f t="shared" si="59"/>
        <v>No</v>
      </c>
      <c r="CJ8" s="29">
        <v>0.0</v>
      </c>
      <c r="CK8" s="76"/>
      <c r="CL8" s="29">
        <v>1.0</v>
      </c>
      <c r="CM8" s="77"/>
      <c r="CN8" s="27" t="s">
        <v>164</v>
      </c>
      <c r="CO8" s="71" t="str">
        <f t="shared" si="60"/>
        <v>Average</v>
      </c>
      <c r="CP8" s="27" t="s">
        <v>80</v>
      </c>
      <c r="CQ8" s="21">
        <f t="shared" si="61"/>
        <v>1</v>
      </c>
      <c r="CR8" s="21">
        <f t="shared" si="62"/>
        <v>0</v>
      </c>
      <c r="CS8" s="21">
        <f t="shared" si="63"/>
        <v>0</v>
      </c>
      <c r="CT8" s="21">
        <f t="shared" si="64"/>
        <v>0</v>
      </c>
      <c r="CU8" s="68"/>
      <c r="CV8" s="27" t="s">
        <v>170</v>
      </c>
      <c r="CW8" s="21">
        <f t="shared" si="65"/>
        <v>0</v>
      </c>
      <c r="CX8" s="21">
        <f t="shared" si="66"/>
        <v>1</v>
      </c>
      <c r="CY8" s="21">
        <f t="shared" si="67"/>
        <v>0</v>
      </c>
      <c r="CZ8" s="21">
        <f t="shared" si="68"/>
        <v>0</v>
      </c>
      <c r="DA8" s="21">
        <f t="shared" si="69"/>
        <v>0</v>
      </c>
      <c r="DB8" s="68"/>
      <c r="DC8" s="28" t="s">
        <v>136</v>
      </c>
      <c r="DD8" s="28" t="s">
        <v>136</v>
      </c>
      <c r="DE8" s="28" t="s">
        <v>136</v>
      </c>
      <c r="DF8" s="28" t="s">
        <v>137</v>
      </c>
      <c r="DG8" s="28" t="s">
        <v>138</v>
      </c>
      <c r="DH8" s="25">
        <f t="shared" si="70"/>
        <v>20</v>
      </c>
      <c r="DI8" s="72" t="str">
        <f t="shared" si="71"/>
        <v>High_Safety</v>
      </c>
      <c r="DJ8" s="50">
        <v>10.0</v>
      </c>
      <c r="DK8" s="50">
        <v>14.0</v>
      </c>
      <c r="DL8" s="16" t="str">
        <f t="shared" ref="DL8:DM8" si="79">IF(DJ8 &lt;= 11, "Poor", IF(DJ8 &lt;= 15 , "Moderate", "Good"))</f>
        <v>Poor</v>
      </c>
      <c r="DM8" s="16" t="str">
        <f t="shared" si="79"/>
        <v>Moderate</v>
      </c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</row>
    <row r="9">
      <c r="A9" s="73" t="s">
        <v>125</v>
      </c>
      <c r="B9" s="62" t="s">
        <v>37</v>
      </c>
      <c r="C9" s="28">
        <v>25.0</v>
      </c>
      <c r="D9" s="16">
        <f t="shared" si="2"/>
        <v>0</v>
      </c>
      <c r="E9" s="16">
        <f t="shared" si="73"/>
        <v>1</v>
      </c>
      <c r="F9" s="16">
        <f t="shared" si="3"/>
        <v>0</v>
      </c>
      <c r="G9" s="16">
        <f t="shared" si="4"/>
        <v>0</v>
      </c>
      <c r="H9" s="63" t="str">
        <f t="shared" si="5"/>
        <v>Between_20_to_40</v>
      </c>
      <c r="I9" s="74" t="s">
        <v>126</v>
      </c>
      <c r="J9" s="27">
        <v>15000.0</v>
      </c>
      <c r="K9" s="21">
        <f t="shared" si="6"/>
        <v>0</v>
      </c>
      <c r="L9" s="21">
        <f t="shared" si="7"/>
        <v>1</v>
      </c>
      <c r="M9" s="21">
        <f t="shared" si="8"/>
        <v>0</v>
      </c>
      <c r="N9" s="21">
        <f t="shared" si="9"/>
        <v>0</v>
      </c>
      <c r="O9" s="65" t="str">
        <f t="shared" si="10"/>
        <v>Between_15k_to_25k</v>
      </c>
      <c r="P9" s="75" t="s">
        <v>159</v>
      </c>
      <c r="Q9" s="29">
        <v>1.0</v>
      </c>
      <c r="R9" s="67" t="str">
        <f t="shared" si="11"/>
        <v>Yes</v>
      </c>
      <c r="S9" s="29">
        <v>0.0</v>
      </c>
      <c r="T9" s="67" t="str">
        <f t="shared" si="12"/>
        <v>No</v>
      </c>
      <c r="U9" s="29">
        <v>1.0</v>
      </c>
      <c r="V9" s="67" t="str">
        <f t="shared" si="13"/>
        <v>Yes</v>
      </c>
      <c r="W9" s="27" t="s">
        <v>142</v>
      </c>
      <c r="X9" s="21">
        <f t="shared" si="14"/>
        <v>0</v>
      </c>
      <c r="Y9" s="21">
        <f t="shared" si="15"/>
        <v>0</v>
      </c>
      <c r="Z9" s="21">
        <f t="shared" si="16"/>
        <v>0</v>
      </c>
      <c r="AA9" s="21">
        <f t="shared" si="17"/>
        <v>1</v>
      </c>
      <c r="AB9" s="21">
        <f t="shared" si="18"/>
        <v>0</v>
      </c>
      <c r="AC9" s="65" t="str">
        <f t="shared" si="19"/>
        <v>Farmer</v>
      </c>
      <c r="AD9" s="27" t="s">
        <v>128</v>
      </c>
      <c r="AE9" s="21">
        <f t="shared" si="20"/>
        <v>1</v>
      </c>
      <c r="AF9" s="21">
        <f t="shared" si="21"/>
        <v>0</v>
      </c>
      <c r="AG9" s="21">
        <f t="shared" si="22"/>
        <v>0</v>
      </c>
      <c r="AH9" s="21">
        <f t="shared" si="23"/>
        <v>0</v>
      </c>
      <c r="AI9" s="65" t="str">
        <f t="shared" si="24"/>
        <v>Bus</v>
      </c>
      <c r="AJ9" s="27" t="s">
        <v>171</v>
      </c>
      <c r="AK9" s="21">
        <f t="shared" si="25"/>
        <v>0</v>
      </c>
      <c r="AL9" s="21">
        <f t="shared" si="26"/>
        <v>0</v>
      </c>
      <c r="AM9" s="21">
        <f t="shared" si="27"/>
        <v>0</v>
      </c>
      <c r="AN9" s="21">
        <f t="shared" si="28"/>
        <v>1</v>
      </c>
      <c r="AO9" s="65" t="str">
        <f t="shared" si="29"/>
        <v>Others</v>
      </c>
      <c r="AP9" s="27" t="s">
        <v>172</v>
      </c>
      <c r="AQ9" s="21">
        <f t="shared" si="30"/>
        <v>0</v>
      </c>
      <c r="AR9" s="21">
        <f t="shared" si="31"/>
        <v>0</v>
      </c>
      <c r="AS9" s="21">
        <f t="shared" si="32"/>
        <v>0</v>
      </c>
      <c r="AT9" s="21">
        <f t="shared" si="33"/>
        <v>0</v>
      </c>
      <c r="AU9" s="21">
        <f t="shared" si="34"/>
        <v>0</v>
      </c>
      <c r="AV9" s="21">
        <f t="shared" si="74"/>
        <v>1</v>
      </c>
      <c r="AW9" s="68"/>
      <c r="AX9" s="27" t="s">
        <v>45</v>
      </c>
      <c r="AY9" s="21">
        <f t="shared" si="35"/>
        <v>0</v>
      </c>
      <c r="AZ9" s="21">
        <f t="shared" si="36"/>
        <v>0</v>
      </c>
      <c r="BA9" s="21">
        <f t="shared" si="37"/>
        <v>1</v>
      </c>
      <c r="BB9" s="21">
        <f t="shared" si="38"/>
        <v>0</v>
      </c>
      <c r="BC9" s="65" t="str">
        <f t="shared" si="39"/>
        <v>Job</v>
      </c>
      <c r="BD9" s="27" t="s">
        <v>131</v>
      </c>
      <c r="BE9" s="21">
        <f t="shared" si="40"/>
        <v>1</v>
      </c>
      <c r="BF9" s="21">
        <f t="shared" si="41"/>
        <v>0</v>
      </c>
      <c r="BG9" s="21">
        <f t="shared" si="42"/>
        <v>0</v>
      </c>
      <c r="BH9" s="21">
        <f t="shared" si="43"/>
        <v>0</v>
      </c>
      <c r="BI9" s="65" t="str">
        <f t="shared" si="44"/>
        <v>Dhaka</v>
      </c>
      <c r="BJ9" s="27" t="s">
        <v>138</v>
      </c>
      <c r="BK9" s="21">
        <f t="shared" si="45"/>
        <v>0</v>
      </c>
      <c r="BL9" s="21">
        <f t="shared" si="46"/>
        <v>0</v>
      </c>
      <c r="BM9" s="21">
        <f t="shared" si="47"/>
        <v>1</v>
      </c>
      <c r="BN9" s="65" t="str">
        <f t="shared" si="48"/>
        <v>More_than_6</v>
      </c>
      <c r="BO9" s="29">
        <v>1500.0</v>
      </c>
      <c r="BP9" s="21">
        <f t="shared" si="49"/>
        <v>0</v>
      </c>
      <c r="BQ9" s="21">
        <f t="shared" si="50"/>
        <v>1</v>
      </c>
      <c r="BR9" s="21">
        <f t="shared" si="51"/>
        <v>0</v>
      </c>
      <c r="BS9" s="65" t="str">
        <f t="shared" si="52"/>
        <v>Between_1k_to_2k</v>
      </c>
      <c r="BT9" s="27" t="s">
        <v>151</v>
      </c>
      <c r="BU9" s="73" t="str">
        <f t="shared" si="53"/>
        <v>Monthly</v>
      </c>
      <c r="BV9" s="29">
        <v>0.0</v>
      </c>
      <c r="BW9" s="67" t="str">
        <f t="shared" si="54"/>
        <v>No</v>
      </c>
      <c r="BX9" s="29">
        <v>0.0</v>
      </c>
      <c r="BY9" s="67" t="str">
        <f t="shared" si="55"/>
        <v>No</v>
      </c>
      <c r="BZ9" s="29">
        <v>0.0</v>
      </c>
      <c r="CA9" s="67" t="str">
        <f t="shared" si="56"/>
        <v>No</v>
      </c>
      <c r="CB9" s="29">
        <v>0.0</v>
      </c>
      <c r="CC9" s="67" t="str">
        <f t="shared" si="57"/>
        <v>No</v>
      </c>
      <c r="CD9" s="29">
        <v>0.0</v>
      </c>
      <c r="CE9" s="67" t="str">
        <f t="shared" si="58"/>
        <v>No</v>
      </c>
      <c r="CF9" s="29">
        <v>1.0</v>
      </c>
      <c r="CG9" s="76"/>
      <c r="CH9" s="29">
        <v>1.0</v>
      </c>
      <c r="CI9" s="67" t="str">
        <f t="shared" si="59"/>
        <v>Yes</v>
      </c>
      <c r="CJ9" s="29">
        <v>0.0</v>
      </c>
      <c r="CK9" s="76"/>
      <c r="CL9" s="29">
        <v>1.0</v>
      </c>
      <c r="CM9" s="77"/>
      <c r="CN9" s="29" t="s">
        <v>168</v>
      </c>
      <c r="CO9" s="71" t="str">
        <f t="shared" si="60"/>
        <v>Very_Good</v>
      </c>
      <c r="CP9" s="27" t="s">
        <v>157</v>
      </c>
      <c r="CQ9" s="21">
        <f t="shared" si="61"/>
        <v>0</v>
      </c>
      <c r="CR9" s="21">
        <f t="shared" si="62"/>
        <v>1</v>
      </c>
      <c r="CS9" s="21">
        <f t="shared" si="63"/>
        <v>0</v>
      </c>
      <c r="CT9" s="21">
        <f t="shared" si="64"/>
        <v>0</v>
      </c>
      <c r="CU9" s="68"/>
      <c r="CV9" s="27" t="s">
        <v>173</v>
      </c>
      <c r="CW9" s="21">
        <f t="shared" si="65"/>
        <v>0</v>
      </c>
      <c r="CX9" s="21">
        <f t="shared" si="66"/>
        <v>0</v>
      </c>
      <c r="CY9" s="21">
        <f t="shared" si="67"/>
        <v>1</v>
      </c>
      <c r="CZ9" s="21">
        <f t="shared" si="68"/>
        <v>0</v>
      </c>
      <c r="DA9" s="21">
        <f t="shared" si="69"/>
        <v>0</v>
      </c>
      <c r="DB9" s="68"/>
      <c r="DC9" s="28" t="s">
        <v>138</v>
      </c>
      <c r="DD9" s="28" t="s">
        <v>138</v>
      </c>
      <c r="DE9" s="28" t="s">
        <v>136</v>
      </c>
      <c r="DF9" s="28" t="s">
        <v>136</v>
      </c>
      <c r="DG9" s="28" t="s">
        <v>138</v>
      </c>
      <c r="DH9" s="25">
        <f t="shared" si="70"/>
        <v>23</v>
      </c>
      <c r="DI9" s="72" t="str">
        <f t="shared" si="71"/>
        <v>High_Safety</v>
      </c>
      <c r="DJ9" s="50">
        <v>15.0</v>
      </c>
      <c r="DK9" s="50">
        <v>15.0</v>
      </c>
      <c r="DL9" s="16" t="str">
        <f t="shared" ref="DL9:DM9" si="80">IF(DJ9 &lt;= 11, "Poor", IF(DJ9 &lt;= 15 , "Moderate", "Good"))</f>
        <v>Moderate</v>
      </c>
      <c r="DM9" s="16" t="str">
        <f t="shared" si="80"/>
        <v>Moderate</v>
      </c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</row>
    <row r="10">
      <c r="A10" s="73" t="s">
        <v>125</v>
      </c>
      <c r="B10" s="62" t="s">
        <v>37</v>
      </c>
      <c r="C10" s="28">
        <v>35.0</v>
      </c>
      <c r="D10" s="16">
        <f t="shared" si="2"/>
        <v>0</v>
      </c>
      <c r="E10" s="16">
        <f t="shared" si="73"/>
        <v>1</v>
      </c>
      <c r="F10" s="16">
        <f t="shared" si="3"/>
        <v>0</v>
      </c>
      <c r="G10" s="16">
        <f t="shared" si="4"/>
        <v>0</v>
      </c>
      <c r="H10" s="63" t="str">
        <f t="shared" si="5"/>
        <v>Between_20_to_40</v>
      </c>
      <c r="I10" s="75" t="s">
        <v>266</v>
      </c>
      <c r="J10" s="27">
        <v>15000.0</v>
      </c>
      <c r="K10" s="21">
        <f t="shared" si="6"/>
        <v>0</v>
      </c>
      <c r="L10" s="21">
        <f t="shared" si="7"/>
        <v>1</v>
      </c>
      <c r="M10" s="21">
        <f t="shared" si="8"/>
        <v>0</v>
      </c>
      <c r="N10" s="21">
        <f t="shared" si="9"/>
        <v>0</v>
      </c>
      <c r="O10" s="65" t="str">
        <f t="shared" si="10"/>
        <v>Between_15k_to_25k</v>
      </c>
      <c r="P10" s="75" t="s">
        <v>159</v>
      </c>
      <c r="Q10" s="29">
        <v>0.0</v>
      </c>
      <c r="R10" s="67" t="str">
        <f t="shared" si="11"/>
        <v>No</v>
      </c>
      <c r="S10" s="29">
        <v>0.0</v>
      </c>
      <c r="T10" s="67" t="str">
        <f t="shared" si="12"/>
        <v>No</v>
      </c>
      <c r="U10" s="29">
        <v>0.0</v>
      </c>
      <c r="V10" s="67" t="str">
        <f t="shared" si="13"/>
        <v>No</v>
      </c>
      <c r="W10" s="27" t="s">
        <v>142</v>
      </c>
      <c r="X10" s="21">
        <f t="shared" si="14"/>
        <v>0</v>
      </c>
      <c r="Y10" s="21">
        <f t="shared" si="15"/>
        <v>0</v>
      </c>
      <c r="Z10" s="21">
        <f t="shared" si="16"/>
        <v>0</v>
      </c>
      <c r="AA10" s="21">
        <f t="shared" si="17"/>
        <v>1</v>
      </c>
      <c r="AB10" s="21">
        <f t="shared" si="18"/>
        <v>0</v>
      </c>
      <c r="AC10" s="65" t="str">
        <f t="shared" si="19"/>
        <v>Farmer</v>
      </c>
      <c r="AD10" s="27" t="s">
        <v>174</v>
      </c>
      <c r="AE10" s="21">
        <f t="shared" si="20"/>
        <v>0</v>
      </c>
      <c r="AF10" s="21">
        <f t="shared" si="21"/>
        <v>0</v>
      </c>
      <c r="AG10" s="21">
        <f t="shared" si="22"/>
        <v>0</v>
      </c>
      <c r="AH10" s="21">
        <f t="shared" si="23"/>
        <v>1</v>
      </c>
      <c r="AI10" s="65" t="str">
        <f t="shared" si="24"/>
        <v>Others</v>
      </c>
      <c r="AJ10" s="27" t="s">
        <v>128</v>
      </c>
      <c r="AK10" s="21">
        <f t="shared" si="25"/>
        <v>1</v>
      </c>
      <c r="AL10" s="21">
        <f t="shared" si="26"/>
        <v>0</v>
      </c>
      <c r="AM10" s="21">
        <f t="shared" si="27"/>
        <v>0</v>
      </c>
      <c r="AN10" s="21">
        <f t="shared" si="28"/>
        <v>0</v>
      </c>
      <c r="AO10" s="65" t="str">
        <f t="shared" si="29"/>
        <v>Bus</v>
      </c>
      <c r="AP10" s="27" t="s">
        <v>37</v>
      </c>
      <c r="AQ10" s="21">
        <f t="shared" si="30"/>
        <v>1</v>
      </c>
      <c r="AR10" s="21">
        <f t="shared" si="31"/>
        <v>0</v>
      </c>
      <c r="AS10" s="21">
        <f t="shared" si="32"/>
        <v>0</v>
      </c>
      <c r="AT10" s="21">
        <f t="shared" si="33"/>
        <v>0</v>
      </c>
      <c r="AU10" s="21">
        <f t="shared" si="34"/>
        <v>0</v>
      </c>
      <c r="AV10" s="21">
        <f t="shared" si="74"/>
        <v>0</v>
      </c>
      <c r="AW10" s="68"/>
      <c r="AX10" s="27" t="s">
        <v>45</v>
      </c>
      <c r="AY10" s="21">
        <f t="shared" si="35"/>
        <v>0</v>
      </c>
      <c r="AZ10" s="21">
        <f t="shared" si="36"/>
        <v>0</v>
      </c>
      <c r="BA10" s="21">
        <f t="shared" si="37"/>
        <v>1</v>
      </c>
      <c r="BB10" s="21">
        <f t="shared" si="38"/>
        <v>0</v>
      </c>
      <c r="BC10" s="65" t="str">
        <f t="shared" si="39"/>
        <v>Job</v>
      </c>
      <c r="BD10" s="27" t="s">
        <v>175</v>
      </c>
      <c r="BE10" s="21">
        <f t="shared" si="40"/>
        <v>0</v>
      </c>
      <c r="BF10" s="21">
        <f t="shared" si="41"/>
        <v>0</v>
      </c>
      <c r="BG10" s="21">
        <f t="shared" si="42"/>
        <v>0</v>
      </c>
      <c r="BH10" s="21">
        <f t="shared" si="43"/>
        <v>1</v>
      </c>
      <c r="BI10" s="65" t="str">
        <f t="shared" si="44"/>
        <v>Others</v>
      </c>
      <c r="BJ10" s="27">
        <v>2.0</v>
      </c>
      <c r="BK10" s="21">
        <f t="shared" si="45"/>
        <v>1</v>
      </c>
      <c r="BL10" s="21">
        <f t="shared" si="46"/>
        <v>0</v>
      </c>
      <c r="BM10" s="21">
        <f t="shared" si="47"/>
        <v>0</v>
      </c>
      <c r="BN10" s="65" t="str">
        <f t="shared" si="48"/>
        <v>1_to_3</v>
      </c>
      <c r="BO10" s="29">
        <v>1500.0</v>
      </c>
      <c r="BP10" s="21">
        <f t="shared" si="49"/>
        <v>0</v>
      </c>
      <c r="BQ10" s="21">
        <f t="shared" si="50"/>
        <v>1</v>
      </c>
      <c r="BR10" s="21">
        <f t="shared" si="51"/>
        <v>0</v>
      </c>
      <c r="BS10" s="65" t="str">
        <f t="shared" si="52"/>
        <v>Between_1k_to_2k</v>
      </c>
      <c r="BT10" s="29" t="s">
        <v>156</v>
      </c>
      <c r="BU10" s="75" t="str">
        <f t="shared" si="53"/>
        <v>Every_6_months</v>
      </c>
      <c r="BV10" s="29">
        <v>1.0</v>
      </c>
      <c r="BW10" s="67" t="str">
        <f t="shared" si="54"/>
        <v>Yes</v>
      </c>
      <c r="BX10" s="29">
        <v>0.0</v>
      </c>
      <c r="BY10" s="67" t="str">
        <f t="shared" si="55"/>
        <v>No</v>
      </c>
      <c r="BZ10" s="29">
        <v>0.0</v>
      </c>
      <c r="CA10" s="67" t="str">
        <f t="shared" si="56"/>
        <v>No</v>
      </c>
      <c r="CB10" s="29">
        <v>0.0</v>
      </c>
      <c r="CC10" s="67" t="str">
        <f t="shared" si="57"/>
        <v>No</v>
      </c>
      <c r="CD10" s="29">
        <v>0.0</v>
      </c>
      <c r="CE10" s="67" t="str">
        <f t="shared" si="58"/>
        <v>No</v>
      </c>
      <c r="CF10" s="29">
        <v>0.0</v>
      </c>
      <c r="CG10" s="76"/>
      <c r="CH10" s="29">
        <v>0.0</v>
      </c>
      <c r="CI10" s="67" t="str">
        <f t="shared" si="59"/>
        <v>No</v>
      </c>
      <c r="CJ10" s="29">
        <v>1.0</v>
      </c>
      <c r="CK10" s="76"/>
      <c r="CL10" s="29">
        <v>1.0</v>
      </c>
      <c r="CM10" s="77"/>
      <c r="CN10" s="29" t="s">
        <v>176</v>
      </c>
      <c r="CO10" s="71" t="str">
        <f t="shared" si="60"/>
        <v>Poor</v>
      </c>
      <c r="CP10" s="27" t="s">
        <v>177</v>
      </c>
      <c r="CQ10" s="21">
        <f t="shared" si="61"/>
        <v>1</v>
      </c>
      <c r="CR10" s="21">
        <f t="shared" si="62"/>
        <v>0</v>
      </c>
      <c r="CS10" s="21">
        <f t="shared" si="63"/>
        <v>0</v>
      </c>
      <c r="CT10" s="21">
        <f t="shared" si="64"/>
        <v>0</v>
      </c>
      <c r="CU10" s="68"/>
      <c r="CV10" s="27" t="s">
        <v>178</v>
      </c>
      <c r="CW10" s="21">
        <f t="shared" si="65"/>
        <v>0</v>
      </c>
      <c r="CX10" s="21">
        <f t="shared" si="66"/>
        <v>0</v>
      </c>
      <c r="CY10" s="21">
        <f t="shared" si="67"/>
        <v>0</v>
      </c>
      <c r="CZ10" s="21">
        <f t="shared" si="68"/>
        <v>1</v>
      </c>
      <c r="DA10" s="21">
        <f t="shared" si="69"/>
        <v>0</v>
      </c>
      <c r="DB10" s="68"/>
      <c r="DC10" s="28" t="s">
        <v>136</v>
      </c>
      <c r="DD10" s="28" t="s">
        <v>139</v>
      </c>
      <c r="DE10" s="28" t="s">
        <v>139</v>
      </c>
      <c r="DF10" s="28" t="s">
        <v>140</v>
      </c>
      <c r="DG10" s="28" t="s">
        <v>136</v>
      </c>
      <c r="DH10" s="25">
        <f t="shared" si="70"/>
        <v>13</v>
      </c>
      <c r="DI10" s="72" t="str">
        <f t="shared" si="71"/>
        <v>Poor_Safety</v>
      </c>
      <c r="DJ10" s="50">
        <v>16.0</v>
      </c>
      <c r="DK10" s="50">
        <v>14.0</v>
      </c>
      <c r="DL10" s="16" t="str">
        <f t="shared" ref="DL10:DM10" si="81">IF(DJ10 &lt;= 11, "Poor", IF(DJ10 &lt;= 15 , "Moderate", "Good"))</f>
        <v>Good</v>
      </c>
      <c r="DM10" s="16" t="str">
        <f t="shared" si="81"/>
        <v>Moderate</v>
      </c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</row>
    <row r="11">
      <c r="A11" s="73" t="s">
        <v>125</v>
      </c>
      <c r="B11" s="62" t="s">
        <v>37</v>
      </c>
      <c r="C11" s="28">
        <v>29.0</v>
      </c>
      <c r="D11" s="16">
        <f t="shared" si="2"/>
        <v>0</v>
      </c>
      <c r="E11" s="16">
        <f t="shared" si="73"/>
        <v>1</v>
      </c>
      <c r="F11" s="16">
        <f t="shared" si="3"/>
        <v>0</v>
      </c>
      <c r="G11" s="16">
        <f t="shared" si="4"/>
        <v>0</v>
      </c>
      <c r="H11" s="63" t="str">
        <f t="shared" si="5"/>
        <v>Between_20_to_40</v>
      </c>
      <c r="I11" s="75" t="s">
        <v>260</v>
      </c>
      <c r="J11" s="27">
        <v>1800.0</v>
      </c>
      <c r="K11" s="21">
        <f t="shared" si="6"/>
        <v>1</v>
      </c>
      <c r="L11" s="21">
        <f t="shared" si="7"/>
        <v>0</v>
      </c>
      <c r="M11" s="21">
        <f t="shared" si="8"/>
        <v>0</v>
      </c>
      <c r="N11" s="21">
        <f t="shared" si="9"/>
        <v>0</v>
      </c>
      <c r="O11" s="65" t="str">
        <f t="shared" si="10"/>
        <v>Less_than_15k</v>
      </c>
      <c r="P11" s="75" t="s">
        <v>159</v>
      </c>
      <c r="Q11" s="29">
        <v>0.0</v>
      </c>
      <c r="R11" s="67" t="str">
        <f t="shared" si="11"/>
        <v>No</v>
      </c>
      <c r="S11" s="29">
        <v>1.0</v>
      </c>
      <c r="T11" s="67" t="str">
        <f t="shared" si="12"/>
        <v>Yes</v>
      </c>
      <c r="U11" s="29">
        <v>0.0</v>
      </c>
      <c r="V11" s="67" t="str">
        <f t="shared" si="13"/>
        <v>No</v>
      </c>
      <c r="W11" s="27" t="s">
        <v>142</v>
      </c>
      <c r="X11" s="21">
        <f t="shared" si="14"/>
        <v>0</v>
      </c>
      <c r="Y11" s="21">
        <f t="shared" si="15"/>
        <v>0</v>
      </c>
      <c r="Z11" s="21">
        <f t="shared" si="16"/>
        <v>0</v>
      </c>
      <c r="AA11" s="21">
        <f t="shared" si="17"/>
        <v>1</v>
      </c>
      <c r="AB11" s="21">
        <f t="shared" si="18"/>
        <v>0</v>
      </c>
      <c r="AC11" s="65" t="str">
        <f t="shared" si="19"/>
        <v>Farmer</v>
      </c>
      <c r="AD11" s="27" t="s">
        <v>128</v>
      </c>
      <c r="AE11" s="21">
        <f t="shared" si="20"/>
        <v>1</v>
      </c>
      <c r="AF11" s="21">
        <f t="shared" si="21"/>
        <v>0</v>
      </c>
      <c r="AG11" s="21">
        <f t="shared" si="22"/>
        <v>0</v>
      </c>
      <c r="AH11" s="21">
        <f t="shared" si="23"/>
        <v>0</v>
      </c>
      <c r="AI11" s="65" t="str">
        <f t="shared" si="24"/>
        <v>Bus</v>
      </c>
      <c r="AJ11" s="27" t="s">
        <v>128</v>
      </c>
      <c r="AK11" s="21">
        <f t="shared" si="25"/>
        <v>1</v>
      </c>
      <c r="AL11" s="21">
        <f t="shared" si="26"/>
        <v>0</v>
      </c>
      <c r="AM11" s="21">
        <f t="shared" si="27"/>
        <v>0</v>
      </c>
      <c r="AN11" s="21">
        <f t="shared" si="28"/>
        <v>0</v>
      </c>
      <c r="AO11" s="65" t="str">
        <f t="shared" si="29"/>
        <v>Bus</v>
      </c>
      <c r="AP11" s="27" t="s">
        <v>37</v>
      </c>
      <c r="AQ11" s="21">
        <f t="shared" si="30"/>
        <v>1</v>
      </c>
      <c r="AR11" s="21">
        <f t="shared" si="31"/>
        <v>0</v>
      </c>
      <c r="AS11" s="21">
        <f t="shared" si="32"/>
        <v>0</v>
      </c>
      <c r="AT11" s="21">
        <f t="shared" si="33"/>
        <v>0</v>
      </c>
      <c r="AU11" s="21">
        <f t="shared" si="34"/>
        <v>0</v>
      </c>
      <c r="AV11" s="21">
        <f t="shared" si="74"/>
        <v>0</v>
      </c>
      <c r="AW11" s="68"/>
      <c r="AX11" s="27" t="s">
        <v>44</v>
      </c>
      <c r="AY11" s="21">
        <f t="shared" si="35"/>
        <v>0</v>
      </c>
      <c r="AZ11" s="21">
        <f t="shared" si="36"/>
        <v>1</v>
      </c>
      <c r="BA11" s="21">
        <f t="shared" si="37"/>
        <v>0</v>
      </c>
      <c r="BB11" s="21">
        <f t="shared" si="38"/>
        <v>0</v>
      </c>
      <c r="BC11" s="65" t="str">
        <f t="shared" si="39"/>
        <v>Recreation</v>
      </c>
      <c r="BD11" s="27" t="s">
        <v>37</v>
      </c>
      <c r="BE11" s="21">
        <f t="shared" si="40"/>
        <v>0</v>
      </c>
      <c r="BF11" s="21">
        <f t="shared" si="41"/>
        <v>1</v>
      </c>
      <c r="BG11" s="21">
        <f t="shared" si="42"/>
        <v>0</v>
      </c>
      <c r="BH11" s="21">
        <f t="shared" si="43"/>
        <v>0</v>
      </c>
      <c r="BI11" s="65" t="str">
        <f t="shared" si="44"/>
        <v>Barishal</v>
      </c>
      <c r="BJ11" s="27" t="s">
        <v>150</v>
      </c>
      <c r="BK11" s="21">
        <f t="shared" si="45"/>
        <v>0</v>
      </c>
      <c r="BL11" s="21">
        <f t="shared" si="46"/>
        <v>0</v>
      </c>
      <c r="BM11" s="21">
        <f t="shared" si="47"/>
        <v>1</v>
      </c>
      <c r="BN11" s="65" t="str">
        <f t="shared" si="48"/>
        <v>More_than_6</v>
      </c>
      <c r="BO11" s="27" t="s">
        <v>179</v>
      </c>
      <c r="BP11" s="21">
        <f t="shared" si="49"/>
        <v>0</v>
      </c>
      <c r="BQ11" s="21">
        <f t="shared" si="50"/>
        <v>0</v>
      </c>
      <c r="BR11" s="21">
        <f t="shared" si="51"/>
        <v>1</v>
      </c>
      <c r="BS11" s="65" t="str">
        <f t="shared" si="52"/>
        <v>More_than_2k</v>
      </c>
      <c r="BT11" s="29" t="s">
        <v>132</v>
      </c>
      <c r="BU11" s="75" t="str">
        <f t="shared" si="53"/>
        <v>Every_3_months</v>
      </c>
      <c r="BV11" s="29">
        <v>0.0</v>
      </c>
      <c r="BW11" s="67" t="str">
        <f t="shared" si="54"/>
        <v>No</v>
      </c>
      <c r="BX11" s="29">
        <v>0.0</v>
      </c>
      <c r="BY11" s="67" t="str">
        <f t="shared" si="55"/>
        <v>No</v>
      </c>
      <c r="BZ11" s="29">
        <v>1.0</v>
      </c>
      <c r="CA11" s="67" t="str">
        <f t="shared" si="56"/>
        <v>Yes</v>
      </c>
      <c r="CB11" s="29">
        <v>1.0</v>
      </c>
      <c r="CC11" s="67" t="str">
        <f t="shared" si="57"/>
        <v>Yes</v>
      </c>
      <c r="CD11" s="29">
        <v>0.0</v>
      </c>
      <c r="CE11" s="67" t="str">
        <f t="shared" si="58"/>
        <v>No</v>
      </c>
      <c r="CF11" s="29">
        <v>0.0</v>
      </c>
      <c r="CG11" s="76"/>
      <c r="CH11" s="29">
        <v>0.0</v>
      </c>
      <c r="CI11" s="67" t="str">
        <f t="shared" si="59"/>
        <v>No</v>
      </c>
      <c r="CJ11" s="29">
        <v>0.0</v>
      </c>
      <c r="CK11" s="76"/>
      <c r="CL11" s="29">
        <v>0.0</v>
      </c>
      <c r="CM11" s="77"/>
      <c r="CN11" s="27" t="s">
        <v>133</v>
      </c>
      <c r="CO11" s="71" t="str">
        <f t="shared" si="60"/>
        <v>Good</v>
      </c>
      <c r="CP11" s="27" t="s">
        <v>82</v>
      </c>
      <c r="CQ11" s="21">
        <f t="shared" si="61"/>
        <v>0</v>
      </c>
      <c r="CR11" s="21">
        <f t="shared" si="62"/>
        <v>0</v>
      </c>
      <c r="CS11" s="21">
        <f t="shared" si="63"/>
        <v>1</v>
      </c>
      <c r="CT11" s="21">
        <f t="shared" si="64"/>
        <v>0</v>
      </c>
      <c r="CU11" s="68"/>
      <c r="CV11" s="27" t="s">
        <v>135</v>
      </c>
      <c r="CW11" s="21">
        <f t="shared" si="65"/>
        <v>1</v>
      </c>
      <c r="CX11" s="21">
        <f t="shared" si="66"/>
        <v>0</v>
      </c>
      <c r="CY11" s="21">
        <f t="shared" si="67"/>
        <v>0</v>
      </c>
      <c r="CZ11" s="21">
        <f t="shared" si="68"/>
        <v>0</v>
      </c>
      <c r="DA11" s="21">
        <f t="shared" si="69"/>
        <v>0</v>
      </c>
      <c r="DB11" s="68"/>
      <c r="DC11" s="28" t="s">
        <v>136</v>
      </c>
      <c r="DD11" s="28" t="s">
        <v>140</v>
      </c>
      <c r="DE11" s="28" t="s">
        <v>139</v>
      </c>
      <c r="DF11" s="28" t="s">
        <v>139</v>
      </c>
      <c r="DG11" s="28" t="s">
        <v>138</v>
      </c>
      <c r="DH11" s="25">
        <f t="shared" si="70"/>
        <v>14</v>
      </c>
      <c r="DI11" s="72" t="str">
        <f t="shared" si="71"/>
        <v>Moderate_Safety</v>
      </c>
      <c r="DJ11" s="50">
        <v>13.0</v>
      </c>
      <c r="DK11" s="50">
        <v>16.0</v>
      </c>
      <c r="DL11" s="16" t="str">
        <f t="shared" ref="DL11:DM11" si="82">IF(DJ11 &lt;= 11, "Poor", IF(DJ11 &lt;= 15 , "Moderate", "Good"))</f>
        <v>Moderate</v>
      </c>
      <c r="DM11" s="16" t="str">
        <f t="shared" si="82"/>
        <v>Good</v>
      </c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</row>
    <row r="12">
      <c r="A12" s="73" t="s">
        <v>125</v>
      </c>
      <c r="B12" s="62" t="s">
        <v>37</v>
      </c>
      <c r="C12" s="29">
        <v>19.0</v>
      </c>
      <c r="D12" s="16">
        <f t="shared" si="2"/>
        <v>1</v>
      </c>
      <c r="E12" s="16">
        <f t="shared" si="73"/>
        <v>0</v>
      </c>
      <c r="F12" s="16">
        <f t="shared" si="3"/>
        <v>0</v>
      </c>
      <c r="G12" s="16">
        <f t="shared" si="4"/>
        <v>0</v>
      </c>
      <c r="H12" s="63" t="str">
        <f t="shared" si="5"/>
        <v>Less_than_20</v>
      </c>
      <c r="I12" s="74" t="s">
        <v>158</v>
      </c>
      <c r="J12" s="27">
        <v>20000.0</v>
      </c>
      <c r="K12" s="21">
        <f t="shared" si="6"/>
        <v>0</v>
      </c>
      <c r="L12" s="21">
        <f t="shared" si="7"/>
        <v>1</v>
      </c>
      <c r="M12" s="21">
        <f t="shared" si="8"/>
        <v>0</v>
      </c>
      <c r="N12" s="21">
        <f t="shared" si="9"/>
        <v>0</v>
      </c>
      <c r="O12" s="65" t="str">
        <f t="shared" si="10"/>
        <v>Between_15k_to_25k</v>
      </c>
      <c r="P12" s="75" t="s">
        <v>159</v>
      </c>
      <c r="Q12" s="29">
        <v>1.0</v>
      </c>
      <c r="R12" s="67" t="str">
        <f t="shared" si="11"/>
        <v>Yes</v>
      </c>
      <c r="S12" s="29">
        <v>1.0</v>
      </c>
      <c r="T12" s="67" t="str">
        <f t="shared" si="12"/>
        <v>Yes</v>
      </c>
      <c r="U12" s="29">
        <v>0.0</v>
      </c>
      <c r="V12" s="67" t="str">
        <f t="shared" si="13"/>
        <v>No</v>
      </c>
      <c r="W12" s="27" t="s">
        <v>160</v>
      </c>
      <c r="X12" s="21">
        <f t="shared" si="14"/>
        <v>0</v>
      </c>
      <c r="Y12" s="21">
        <f t="shared" si="15"/>
        <v>0</v>
      </c>
      <c r="Z12" s="21">
        <f t="shared" si="16"/>
        <v>1</v>
      </c>
      <c r="AA12" s="21">
        <f t="shared" si="17"/>
        <v>0</v>
      </c>
      <c r="AB12" s="21">
        <f t="shared" si="18"/>
        <v>0</v>
      </c>
      <c r="AC12" s="65" t="str">
        <f t="shared" si="19"/>
        <v>Student</v>
      </c>
      <c r="AD12" s="27" t="s">
        <v>180</v>
      </c>
      <c r="AE12" s="21">
        <f t="shared" si="20"/>
        <v>0</v>
      </c>
      <c r="AF12" s="21">
        <f t="shared" si="21"/>
        <v>0</v>
      </c>
      <c r="AG12" s="21">
        <f t="shared" si="22"/>
        <v>1</v>
      </c>
      <c r="AH12" s="21">
        <f t="shared" si="23"/>
        <v>0</v>
      </c>
      <c r="AI12" s="65" t="str">
        <f t="shared" si="24"/>
        <v>Bicycle</v>
      </c>
      <c r="AJ12" s="27" t="s">
        <v>128</v>
      </c>
      <c r="AK12" s="21">
        <f t="shared" si="25"/>
        <v>1</v>
      </c>
      <c r="AL12" s="21">
        <f t="shared" si="26"/>
        <v>0</v>
      </c>
      <c r="AM12" s="21">
        <f t="shared" si="27"/>
        <v>0</v>
      </c>
      <c r="AN12" s="21">
        <f t="shared" si="28"/>
        <v>0</v>
      </c>
      <c r="AO12" s="65" t="str">
        <f t="shared" si="29"/>
        <v>Bus</v>
      </c>
      <c r="AP12" s="27" t="s">
        <v>40</v>
      </c>
      <c r="AQ12" s="21">
        <f t="shared" si="30"/>
        <v>0</v>
      </c>
      <c r="AR12" s="21">
        <f t="shared" si="31"/>
        <v>0</v>
      </c>
      <c r="AS12" s="21">
        <f t="shared" si="32"/>
        <v>0</v>
      </c>
      <c r="AT12" s="21">
        <f t="shared" si="33"/>
        <v>1</v>
      </c>
      <c r="AU12" s="21">
        <f t="shared" si="34"/>
        <v>0</v>
      </c>
      <c r="AV12" s="21">
        <f t="shared" si="74"/>
        <v>1</v>
      </c>
      <c r="AW12" s="68"/>
      <c r="AX12" s="27" t="s">
        <v>163</v>
      </c>
      <c r="AY12" s="21">
        <f t="shared" si="35"/>
        <v>0</v>
      </c>
      <c r="AZ12" s="21">
        <f t="shared" si="36"/>
        <v>0</v>
      </c>
      <c r="BA12" s="21">
        <f t="shared" si="37"/>
        <v>0</v>
      </c>
      <c r="BB12" s="21">
        <f t="shared" si="38"/>
        <v>1</v>
      </c>
      <c r="BC12" s="65" t="str">
        <f t="shared" si="39"/>
        <v>Others</v>
      </c>
      <c r="BD12" s="27" t="s">
        <v>175</v>
      </c>
      <c r="BE12" s="21">
        <f t="shared" si="40"/>
        <v>0</v>
      </c>
      <c r="BF12" s="21">
        <f t="shared" si="41"/>
        <v>0</v>
      </c>
      <c r="BG12" s="21">
        <f t="shared" si="42"/>
        <v>0</v>
      </c>
      <c r="BH12" s="21">
        <f t="shared" si="43"/>
        <v>1</v>
      </c>
      <c r="BI12" s="65" t="str">
        <f t="shared" si="44"/>
        <v>Others</v>
      </c>
      <c r="BJ12" s="27" t="s">
        <v>136</v>
      </c>
      <c r="BK12" s="21">
        <f t="shared" si="45"/>
        <v>0</v>
      </c>
      <c r="BL12" s="21">
        <f t="shared" si="46"/>
        <v>0</v>
      </c>
      <c r="BM12" s="21">
        <f t="shared" si="47"/>
        <v>1</v>
      </c>
      <c r="BN12" s="65" t="str">
        <f t="shared" si="48"/>
        <v>More_than_6</v>
      </c>
      <c r="BO12" s="29">
        <v>1500.0</v>
      </c>
      <c r="BP12" s="21">
        <f t="shared" si="49"/>
        <v>0</v>
      </c>
      <c r="BQ12" s="21">
        <f t="shared" si="50"/>
        <v>1</v>
      </c>
      <c r="BR12" s="21">
        <f t="shared" si="51"/>
        <v>0</v>
      </c>
      <c r="BS12" s="65" t="str">
        <f t="shared" si="52"/>
        <v>Between_1k_to_2k</v>
      </c>
      <c r="BT12" s="29" t="s">
        <v>132</v>
      </c>
      <c r="BU12" s="75" t="str">
        <f t="shared" si="53"/>
        <v>Every_3_months</v>
      </c>
      <c r="BV12" s="29">
        <v>1.0</v>
      </c>
      <c r="BW12" s="67" t="str">
        <f t="shared" si="54"/>
        <v>Yes</v>
      </c>
      <c r="BX12" s="29">
        <v>1.0</v>
      </c>
      <c r="BY12" s="67" t="str">
        <f t="shared" si="55"/>
        <v>Yes</v>
      </c>
      <c r="BZ12" s="29">
        <v>0.0</v>
      </c>
      <c r="CA12" s="67" t="str">
        <f t="shared" si="56"/>
        <v>No</v>
      </c>
      <c r="CB12" s="29">
        <v>0.0</v>
      </c>
      <c r="CC12" s="67" t="str">
        <f t="shared" si="57"/>
        <v>No</v>
      </c>
      <c r="CD12" s="29">
        <v>0.0</v>
      </c>
      <c r="CE12" s="67" t="str">
        <f t="shared" si="58"/>
        <v>No</v>
      </c>
      <c r="CF12" s="29">
        <v>0.0</v>
      </c>
      <c r="CG12" s="76"/>
      <c r="CH12" s="29">
        <v>0.0</v>
      </c>
      <c r="CI12" s="67" t="str">
        <f t="shared" si="59"/>
        <v>No</v>
      </c>
      <c r="CJ12" s="29">
        <v>0.0</v>
      </c>
      <c r="CK12" s="76"/>
      <c r="CL12" s="29">
        <v>1.0</v>
      </c>
      <c r="CM12" s="77"/>
      <c r="CN12" s="27" t="s">
        <v>164</v>
      </c>
      <c r="CO12" s="71" t="str">
        <f t="shared" si="60"/>
        <v>Average</v>
      </c>
      <c r="CP12" s="27" t="s">
        <v>157</v>
      </c>
      <c r="CQ12" s="21">
        <f t="shared" si="61"/>
        <v>0</v>
      </c>
      <c r="CR12" s="21">
        <f t="shared" si="62"/>
        <v>1</v>
      </c>
      <c r="CS12" s="21">
        <f t="shared" si="63"/>
        <v>0</v>
      </c>
      <c r="CT12" s="21">
        <f t="shared" si="64"/>
        <v>0</v>
      </c>
      <c r="CU12" s="68"/>
      <c r="CV12" s="27" t="s">
        <v>170</v>
      </c>
      <c r="CW12" s="21">
        <f t="shared" si="65"/>
        <v>0</v>
      </c>
      <c r="CX12" s="21">
        <f t="shared" si="66"/>
        <v>1</v>
      </c>
      <c r="CY12" s="21">
        <f t="shared" si="67"/>
        <v>0</v>
      </c>
      <c r="CZ12" s="21">
        <f t="shared" si="68"/>
        <v>0</v>
      </c>
      <c r="DA12" s="21">
        <f t="shared" si="69"/>
        <v>0</v>
      </c>
      <c r="DB12" s="68"/>
      <c r="DC12" s="28" t="s">
        <v>136</v>
      </c>
      <c r="DD12" s="28" t="s">
        <v>140</v>
      </c>
      <c r="DE12" s="28" t="s">
        <v>137</v>
      </c>
      <c r="DF12" s="28" t="s">
        <v>140</v>
      </c>
      <c r="DG12" s="28" t="s">
        <v>139</v>
      </c>
      <c r="DH12" s="25">
        <f t="shared" si="70"/>
        <v>11</v>
      </c>
      <c r="DI12" s="72" t="str">
        <f t="shared" si="71"/>
        <v>Poor_Safety</v>
      </c>
      <c r="DJ12" s="50">
        <v>12.0</v>
      </c>
      <c r="DK12" s="50">
        <v>13.0</v>
      </c>
      <c r="DL12" s="16" t="str">
        <f t="shared" ref="DL12:DM12" si="83">IF(DJ12 &lt;= 11, "Poor", IF(DJ12 &lt;= 15 , "Moderate", "Good"))</f>
        <v>Moderate</v>
      </c>
      <c r="DM12" s="16" t="str">
        <f t="shared" si="83"/>
        <v>Moderate</v>
      </c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</row>
    <row r="13">
      <c r="A13" s="73" t="s">
        <v>125</v>
      </c>
      <c r="B13" s="62" t="s">
        <v>37</v>
      </c>
      <c r="C13" s="29">
        <v>20.0</v>
      </c>
      <c r="D13" s="16">
        <f t="shared" si="2"/>
        <v>0</v>
      </c>
      <c r="E13" s="16">
        <f t="shared" si="73"/>
        <v>1</v>
      </c>
      <c r="F13" s="16">
        <f t="shared" si="3"/>
        <v>0</v>
      </c>
      <c r="G13" s="16">
        <f t="shared" si="4"/>
        <v>0</v>
      </c>
      <c r="H13" s="63" t="str">
        <f t="shared" si="5"/>
        <v>Between_20_to_40</v>
      </c>
      <c r="I13" s="74" t="s">
        <v>126</v>
      </c>
      <c r="J13" s="34">
        <v>15000.0</v>
      </c>
      <c r="K13" s="21">
        <f t="shared" si="6"/>
        <v>0</v>
      </c>
      <c r="L13" s="21">
        <f t="shared" si="7"/>
        <v>1</v>
      </c>
      <c r="M13" s="21">
        <f t="shared" si="8"/>
        <v>0</v>
      </c>
      <c r="N13" s="21">
        <f t="shared" si="9"/>
        <v>0</v>
      </c>
      <c r="O13" s="65" t="str">
        <f t="shared" si="10"/>
        <v>Between_15k_to_25k</v>
      </c>
      <c r="P13" s="75" t="s">
        <v>159</v>
      </c>
      <c r="Q13" s="29">
        <v>1.0</v>
      </c>
      <c r="R13" s="67" t="str">
        <f t="shared" si="11"/>
        <v>Yes</v>
      </c>
      <c r="S13" s="29">
        <v>0.0</v>
      </c>
      <c r="T13" s="67" t="str">
        <f t="shared" si="12"/>
        <v>No</v>
      </c>
      <c r="U13" s="29">
        <v>1.0</v>
      </c>
      <c r="V13" s="67" t="str">
        <f t="shared" si="13"/>
        <v>Yes</v>
      </c>
      <c r="W13" s="27" t="s">
        <v>149</v>
      </c>
      <c r="X13" s="21">
        <f t="shared" si="14"/>
        <v>0</v>
      </c>
      <c r="Y13" s="21">
        <f t="shared" si="15"/>
        <v>1</v>
      </c>
      <c r="Z13" s="21">
        <f t="shared" si="16"/>
        <v>0</v>
      </c>
      <c r="AA13" s="21">
        <f t="shared" si="17"/>
        <v>0</v>
      </c>
      <c r="AB13" s="21">
        <f t="shared" si="18"/>
        <v>0</v>
      </c>
      <c r="AC13" s="65" t="str">
        <f t="shared" si="19"/>
        <v>Office_Worker</v>
      </c>
      <c r="AD13" s="27" t="s">
        <v>143</v>
      </c>
      <c r="AE13" s="21">
        <f t="shared" si="20"/>
        <v>0</v>
      </c>
      <c r="AF13" s="21">
        <f t="shared" si="21"/>
        <v>1</v>
      </c>
      <c r="AG13" s="21">
        <f t="shared" si="22"/>
        <v>0</v>
      </c>
      <c r="AH13" s="21">
        <f t="shared" si="23"/>
        <v>0</v>
      </c>
      <c r="AI13" s="65" t="str">
        <f t="shared" si="24"/>
        <v>Rickshaw</v>
      </c>
      <c r="AJ13" s="27" t="s">
        <v>128</v>
      </c>
      <c r="AK13" s="21">
        <f t="shared" si="25"/>
        <v>1</v>
      </c>
      <c r="AL13" s="21">
        <f t="shared" si="26"/>
        <v>0</v>
      </c>
      <c r="AM13" s="21">
        <f t="shared" si="27"/>
        <v>0</v>
      </c>
      <c r="AN13" s="21">
        <f t="shared" si="28"/>
        <v>0</v>
      </c>
      <c r="AO13" s="65" t="str">
        <f t="shared" si="29"/>
        <v>Bus</v>
      </c>
      <c r="AP13" s="27" t="s">
        <v>37</v>
      </c>
      <c r="AQ13" s="21">
        <f t="shared" si="30"/>
        <v>1</v>
      </c>
      <c r="AR13" s="21">
        <f t="shared" si="31"/>
        <v>0</v>
      </c>
      <c r="AS13" s="21">
        <f t="shared" si="32"/>
        <v>0</v>
      </c>
      <c r="AT13" s="21">
        <f t="shared" si="33"/>
        <v>0</v>
      </c>
      <c r="AU13" s="21">
        <f t="shared" si="34"/>
        <v>0</v>
      </c>
      <c r="AV13" s="21">
        <f t="shared" si="74"/>
        <v>0</v>
      </c>
      <c r="AW13" s="68"/>
      <c r="AX13" s="27" t="s">
        <v>181</v>
      </c>
      <c r="AY13" s="21">
        <f t="shared" si="35"/>
        <v>0</v>
      </c>
      <c r="AZ13" s="21">
        <f t="shared" si="36"/>
        <v>0</v>
      </c>
      <c r="BA13" s="21">
        <f t="shared" si="37"/>
        <v>0</v>
      </c>
      <c r="BB13" s="21">
        <f t="shared" si="38"/>
        <v>1</v>
      </c>
      <c r="BC13" s="65" t="str">
        <f t="shared" si="39"/>
        <v>Others</v>
      </c>
      <c r="BD13" s="27" t="s">
        <v>182</v>
      </c>
      <c r="BE13" s="21">
        <f t="shared" si="40"/>
        <v>0</v>
      </c>
      <c r="BF13" s="21">
        <f t="shared" si="41"/>
        <v>0</v>
      </c>
      <c r="BG13" s="21">
        <f t="shared" si="42"/>
        <v>1</v>
      </c>
      <c r="BH13" s="21">
        <f t="shared" si="43"/>
        <v>0</v>
      </c>
      <c r="BI13" s="65" t="str">
        <f t="shared" si="44"/>
        <v>Narayanganj</v>
      </c>
      <c r="BJ13" s="27" t="s">
        <v>150</v>
      </c>
      <c r="BK13" s="21">
        <f t="shared" si="45"/>
        <v>0</v>
      </c>
      <c r="BL13" s="21">
        <f t="shared" si="46"/>
        <v>0</v>
      </c>
      <c r="BM13" s="21">
        <f t="shared" si="47"/>
        <v>1</v>
      </c>
      <c r="BN13" s="65" t="str">
        <f t="shared" si="48"/>
        <v>More_than_6</v>
      </c>
      <c r="BO13" s="29">
        <v>800.0</v>
      </c>
      <c r="BP13" s="21">
        <f t="shared" si="49"/>
        <v>1</v>
      </c>
      <c r="BQ13" s="21">
        <f t="shared" si="50"/>
        <v>0</v>
      </c>
      <c r="BR13" s="21">
        <f t="shared" si="51"/>
        <v>0</v>
      </c>
      <c r="BS13" s="65" t="str">
        <f t="shared" si="52"/>
        <v>Less_than_1k</v>
      </c>
      <c r="BT13" s="29" t="s">
        <v>132</v>
      </c>
      <c r="BU13" s="75" t="str">
        <f t="shared" si="53"/>
        <v>Every_3_months</v>
      </c>
      <c r="BV13" s="29">
        <v>0.0</v>
      </c>
      <c r="BW13" s="67" t="str">
        <f t="shared" si="54"/>
        <v>No</v>
      </c>
      <c r="BX13" s="29">
        <v>0.0</v>
      </c>
      <c r="BY13" s="67" t="str">
        <f t="shared" si="55"/>
        <v>No</v>
      </c>
      <c r="BZ13" s="29">
        <v>1.0</v>
      </c>
      <c r="CA13" s="67" t="str">
        <f t="shared" si="56"/>
        <v>Yes</v>
      </c>
      <c r="CB13" s="29">
        <v>0.0</v>
      </c>
      <c r="CC13" s="67" t="str">
        <f t="shared" si="57"/>
        <v>No</v>
      </c>
      <c r="CD13" s="29">
        <v>0.0</v>
      </c>
      <c r="CE13" s="67" t="str">
        <f t="shared" si="58"/>
        <v>No</v>
      </c>
      <c r="CF13" s="29">
        <v>1.0</v>
      </c>
      <c r="CG13" s="76"/>
      <c r="CH13" s="29">
        <v>1.0</v>
      </c>
      <c r="CI13" s="67" t="str">
        <f t="shared" si="59"/>
        <v>Yes</v>
      </c>
      <c r="CJ13" s="29">
        <v>1.0</v>
      </c>
      <c r="CK13" s="76"/>
      <c r="CL13" s="29">
        <v>1.0</v>
      </c>
      <c r="CM13" s="77"/>
      <c r="CN13" s="27" t="s">
        <v>164</v>
      </c>
      <c r="CO13" s="71" t="str">
        <f t="shared" si="60"/>
        <v>Average</v>
      </c>
      <c r="CP13" s="27" t="s">
        <v>177</v>
      </c>
      <c r="CQ13" s="21">
        <f t="shared" si="61"/>
        <v>1</v>
      </c>
      <c r="CR13" s="21">
        <f t="shared" si="62"/>
        <v>0</v>
      </c>
      <c r="CS13" s="21">
        <f t="shared" si="63"/>
        <v>0</v>
      </c>
      <c r="CT13" s="21">
        <f t="shared" si="64"/>
        <v>0</v>
      </c>
      <c r="CU13" s="68"/>
      <c r="CV13" s="27" t="s">
        <v>135</v>
      </c>
      <c r="CW13" s="21">
        <f t="shared" si="65"/>
        <v>1</v>
      </c>
      <c r="CX13" s="21">
        <f t="shared" si="66"/>
        <v>0</v>
      </c>
      <c r="CY13" s="21">
        <f t="shared" si="67"/>
        <v>0</v>
      </c>
      <c r="CZ13" s="21">
        <f t="shared" si="68"/>
        <v>0</v>
      </c>
      <c r="DA13" s="21">
        <f t="shared" si="69"/>
        <v>0</v>
      </c>
      <c r="DB13" s="68"/>
      <c r="DC13" s="28" t="s">
        <v>137</v>
      </c>
      <c r="DD13" s="28" t="s">
        <v>136</v>
      </c>
      <c r="DE13" s="28" t="s">
        <v>139</v>
      </c>
      <c r="DF13" s="28" t="s">
        <v>139</v>
      </c>
      <c r="DG13" s="28" t="s">
        <v>139</v>
      </c>
      <c r="DH13" s="25">
        <f t="shared" si="70"/>
        <v>13</v>
      </c>
      <c r="DI13" s="72" t="str">
        <f t="shared" si="71"/>
        <v>Poor_Safety</v>
      </c>
      <c r="DJ13" s="50">
        <v>9.0</v>
      </c>
      <c r="DK13" s="50">
        <v>11.0</v>
      </c>
      <c r="DL13" s="16" t="str">
        <f t="shared" ref="DL13:DM13" si="84">IF(DJ13 &lt;= 11, "Poor", IF(DJ13 &lt;= 15 , "Moderate", "Good"))</f>
        <v>Poor</v>
      </c>
      <c r="DM13" s="16" t="str">
        <f t="shared" si="84"/>
        <v>Poor</v>
      </c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</row>
    <row r="14">
      <c r="A14" s="73" t="s">
        <v>125</v>
      </c>
      <c r="B14" s="62" t="s">
        <v>37</v>
      </c>
      <c r="C14" s="29">
        <v>19.0</v>
      </c>
      <c r="D14" s="16">
        <f t="shared" si="2"/>
        <v>1</v>
      </c>
      <c r="E14" s="16">
        <f t="shared" si="73"/>
        <v>0</v>
      </c>
      <c r="F14" s="16">
        <f t="shared" si="3"/>
        <v>0</v>
      </c>
      <c r="G14" s="16">
        <f t="shared" si="4"/>
        <v>0</v>
      </c>
      <c r="H14" s="63" t="str">
        <f t="shared" si="5"/>
        <v>Less_than_20</v>
      </c>
      <c r="I14" s="74" t="s">
        <v>126</v>
      </c>
      <c r="J14" s="29">
        <v>15000.0</v>
      </c>
      <c r="K14" s="21">
        <f t="shared" si="6"/>
        <v>0</v>
      </c>
      <c r="L14" s="21">
        <f t="shared" si="7"/>
        <v>1</v>
      </c>
      <c r="M14" s="21">
        <f t="shared" si="8"/>
        <v>0</v>
      </c>
      <c r="N14" s="21">
        <f t="shared" si="9"/>
        <v>0</v>
      </c>
      <c r="O14" s="65" t="str">
        <f t="shared" si="10"/>
        <v>Between_15k_to_25k</v>
      </c>
      <c r="P14" s="75" t="s">
        <v>159</v>
      </c>
      <c r="Q14" s="29">
        <v>1.0</v>
      </c>
      <c r="R14" s="67" t="str">
        <f t="shared" si="11"/>
        <v>Yes</v>
      </c>
      <c r="S14" s="29">
        <v>1.0</v>
      </c>
      <c r="T14" s="67" t="str">
        <f t="shared" si="12"/>
        <v>Yes</v>
      </c>
      <c r="U14" s="29">
        <v>0.0</v>
      </c>
      <c r="V14" s="67" t="str">
        <f t="shared" si="13"/>
        <v>No</v>
      </c>
      <c r="W14" s="27" t="s">
        <v>183</v>
      </c>
      <c r="X14" s="21">
        <f t="shared" si="14"/>
        <v>0</v>
      </c>
      <c r="Y14" s="21">
        <f t="shared" si="15"/>
        <v>0</v>
      </c>
      <c r="Z14" s="21">
        <f t="shared" si="16"/>
        <v>0</v>
      </c>
      <c r="AA14" s="21">
        <f t="shared" si="17"/>
        <v>0</v>
      </c>
      <c r="AB14" s="21">
        <f t="shared" si="18"/>
        <v>1</v>
      </c>
      <c r="AC14" s="65" t="str">
        <f t="shared" si="19"/>
        <v>Other</v>
      </c>
      <c r="AD14" s="27" t="s">
        <v>161</v>
      </c>
      <c r="AE14" s="21">
        <f t="shared" si="20"/>
        <v>0</v>
      </c>
      <c r="AF14" s="21">
        <f t="shared" si="21"/>
        <v>0</v>
      </c>
      <c r="AG14" s="21">
        <f t="shared" si="22"/>
        <v>0</v>
      </c>
      <c r="AH14" s="21">
        <f t="shared" si="23"/>
        <v>1</v>
      </c>
      <c r="AI14" s="65" t="str">
        <f t="shared" si="24"/>
        <v>Others</v>
      </c>
      <c r="AJ14" s="27" t="s">
        <v>128</v>
      </c>
      <c r="AK14" s="21">
        <f t="shared" si="25"/>
        <v>1</v>
      </c>
      <c r="AL14" s="21">
        <f t="shared" si="26"/>
        <v>0</v>
      </c>
      <c r="AM14" s="21">
        <f t="shared" si="27"/>
        <v>0</v>
      </c>
      <c r="AN14" s="21">
        <f t="shared" si="28"/>
        <v>0</v>
      </c>
      <c r="AO14" s="65" t="str">
        <f t="shared" si="29"/>
        <v>Bus</v>
      </c>
      <c r="AP14" s="27" t="s">
        <v>37</v>
      </c>
      <c r="AQ14" s="21">
        <f t="shared" si="30"/>
        <v>1</v>
      </c>
      <c r="AR14" s="21">
        <f t="shared" si="31"/>
        <v>0</v>
      </c>
      <c r="AS14" s="21">
        <f t="shared" si="32"/>
        <v>0</v>
      </c>
      <c r="AT14" s="21">
        <f t="shared" si="33"/>
        <v>0</v>
      </c>
      <c r="AU14" s="21">
        <f t="shared" si="34"/>
        <v>0</v>
      </c>
      <c r="AV14" s="21">
        <f t="shared" si="74"/>
        <v>0</v>
      </c>
      <c r="AW14" s="68"/>
      <c r="AX14" s="27" t="s">
        <v>44</v>
      </c>
      <c r="AY14" s="21">
        <f t="shared" si="35"/>
        <v>0</v>
      </c>
      <c r="AZ14" s="21">
        <f t="shared" si="36"/>
        <v>1</v>
      </c>
      <c r="BA14" s="21">
        <f t="shared" si="37"/>
        <v>0</v>
      </c>
      <c r="BB14" s="21">
        <f t="shared" si="38"/>
        <v>0</v>
      </c>
      <c r="BC14" s="65" t="str">
        <f t="shared" si="39"/>
        <v>Recreation</v>
      </c>
      <c r="BD14" s="27" t="s">
        <v>37</v>
      </c>
      <c r="BE14" s="21">
        <f t="shared" si="40"/>
        <v>0</v>
      </c>
      <c r="BF14" s="21">
        <f t="shared" si="41"/>
        <v>1</v>
      </c>
      <c r="BG14" s="21">
        <f t="shared" si="42"/>
        <v>0</v>
      </c>
      <c r="BH14" s="21">
        <f t="shared" si="43"/>
        <v>0</v>
      </c>
      <c r="BI14" s="65" t="str">
        <f t="shared" si="44"/>
        <v>Barishal</v>
      </c>
      <c r="BJ14" s="27" t="s">
        <v>138</v>
      </c>
      <c r="BK14" s="21">
        <f t="shared" si="45"/>
        <v>0</v>
      </c>
      <c r="BL14" s="21">
        <f t="shared" si="46"/>
        <v>0</v>
      </c>
      <c r="BM14" s="21">
        <f t="shared" si="47"/>
        <v>1</v>
      </c>
      <c r="BN14" s="65" t="str">
        <f t="shared" si="48"/>
        <v>More_than_6</v>
      </c>
      <c r="BO14" s="27" t="s">
        <v>184</v>
      </c>
      <c r="BP14" s="21">
        <f t="shared" si="49"/>
        <v>0</v>
      </c>
      <c r="BQ14" s="21">
        <f t="shared" si="50"/>
        <v>0</v>
      </c>
      <c r="BR14" s="21">
        <f t="shared" si="51"/>
        <v>1</v>
      </c>
      <c r="BS14" s="65" t="str">
        <f t="shared" si="52"/>
        <v>More_than_2k</v>
      </c>
      <c r="BT14" s="27" t="s">
        <v>185</v>
      </c>
      <c r="BU14" s="73" t="str">
        <f t="shared" si="53"/>
        <v>Yearly</v>
      </c>
      <c r="BV14" s="29">
        <v>0.0</v>
      </c>
      <c r="BW14" s="67" t="str">
        <f t="shared" si="54"/>
        <v>No</v>
      </c>
      <c r="BX14" s="29">
        <v>1.0</v>
      </c>
      <c r="BY14" s="67" t="str">
        <f t="shared" si="55"/>
        <v>Yes</v>
      </c>
      <c r="BZ14" s="29">
        <v>0.0</v>
      </c>
      <c r="CA14" s="67" t="str">
        <f t="shared" si="56"/>
        <v>No</v>
      </c>
      <c r="CB14" s="29">
        <v>0.0</v>
      </c>
      <c r="CC14" s="67" t="str">
        <f t="shared" si="57"/>
        <v>No</v>
      </c>
      <c r="CD14" s="29">
        <v>0.0</v>
      </c>
      <c r="CE14" s="67" t="str">
        <f t="shared" si="58"/>
        <v>No</v>
      </c>
      <c r="CF14" s="29">
        <v>0.0</v>
      </c>
      <c r="CG14" s="76"/>
      <c r="CH14" s="29">
        <v>1.0</v>
      </c>
      <c r="CI14" s="67" t="str">
        <f t="shared" si="59"/>
        <v>Yes</v>
      </c>
      <c r="CJ14" s="29">
        <v>0.0</v>
      </c>
      <c r="CK14" s="76"/>
      <c r="CL14" s="29">
        <v>0.0</v>
      </c>
      <c r="CM14" s="77"/>
      <c r="CN14" s="29" t="s">
        <v>176</v>
      </c>
      <c r="CO14" s="71" t="str">
        <f t="shared" si="60"/>
        <v>Poor</v>
      </c>
      <c r="CP14" s="27" t="s">
        <v>146</v>
      </c>
      <c r="CQ14" s="21">
        <f t="shared" si="61"/>
        <v>0</v>
      </c>
      <c r="CR14" s="21">
        <f t="shared" si="62"/>
        <v>0</v>
      </c>
      <c r="CS14" s="21">
        <f t="shared" si="63"/>
        <v>1</v>
      </c>
      <c r="CT14" s="21">
        <f t="shared" si="64"/>
        <v>0</v>
      </c>
      <c r="CU14" s="68"/>
      <c r="CV14" s="27" t="s">
        <v>135</v>
      </c>
      <c r="CW14" s="21">
        <f t="shared" si="65"/>
        <v>1</v>
      </c>
      <c r="CX14" s="21">
        <f t="shared" si="66"/>
        <v>0</v>
      </c>
      <c r="CY14" s="21">
        <f t="shared" si="67"/>
        <v>0</v>
      </c>
      <c r="CZ14" s="21">
        <f t="shared" si="68"/>
        <v>0</v>
      </c>
      <c r="DA14" s="21">
        <f t="shared" si="69"/>
        <v>0</v>
      </c>
      <c r="DB14" s="68"/>
      <c r="DC14" s="28" t="s">
        <v>136</v>
      </c>
      <c r="DD14" s="28" t="s">
        <v>139</v>
      </c>
      <c r="DE14" s="28" t="s">
        <v>137</v>
      </c>
      <c r="DF14" s="28" t="s">
        <v>139</v>
      </c>
      <c r="DG14" s="28" t="s">
        <v>136</v>
      </c>
      <c r="DH14" s="25">
        <f t="shared" si="70"/>
        <v>15</v>
      </c>
      <c r="DI14" s="72" t="str">
        <f t="shared" si="71"/>
        <v>Moderate_Safety</v>
      </c>
      <c r="DJ14" s="50">
        <v>12.0</v>
      </c>
      <c r="DK14" s="50">
        <v>10.0</v>
      </c>
      <c r="DL14" s="16" t="str">
        <f t="shared" ref="DL14:DM14" si="85">IF(DJ14 &lt;= 11, "Poor", IF(DJ14 &lt;= 15 , "Moderate", "Good"))</f>
        <v>Moderate</v>
      </c>
      <c r="DM14" s="16" t="str">
        <f t="shared" si="85"/>
        <v>Poor</v>
      </c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</row>
    <row r="15">
      <c r="A15" s="73" t="s">
        <v>125</v>
      </c>
      <c r="B15" s="62" t="s">
        <v>37</v>
      </c>
      <c r="C15" s="28">
        <v>37.0</v>
      </c>
      <c r="D15" s="16">
        <f t="shared" si="2"/>
        <v>0</v>
      </c>
      <c r="E15" s="16">
        <f t="shared" si="73"/>
        <v>1</v>
      </c>
      <c r="F15" s="16">
        <f t="shared" si="3"/>
        <v>0</v>
      </c>
      <c r="G15" s="16">
        <f t="shared" si="4"/>
        <v>0</v>
      </c>
      <c r="H15" s="63" t="str">
        <f t="shared" si="5"/>
        <v>Between_20_to_40</v>
      </c>
      <c r="I15" s="75" t="s">
        <v>266</v>
      </c>
      <c r="J15" s="36">
        <v>22000.0</v>
      </c>
      <c r="K15" s="21">
        <f t="shared" si="6"/>
        <v>0</v>
      </c>
      <c r="L15" s="21">
        <f t="shared" si="7"/>
        <v>1</v>
      </c>
      <c r="M15" s="21">
        <f t="shared" si="8"/>
        <v>0</v>
      </c>
      <c r="N15" s="21">
        <f t="shared" si="9"/>
        <v>0</v>
      </c>
      <c r="O15" s="65" t="str">
        <f t="shared" si="10"/>
        <v>Between_15k_to_25k</v>
      </c>
      <c r="P15" s="75" t="s">
        <v>159</v>
      </c>
      <c r="Q15" s="37">
        <v>0.0</v>
      </c>
      <c r="R15" s="67" t="str">
        <f t="shared" si="11"/>
        <v>No</v>
      </c>
      <c r="S15" s="37">
        <v>0.0</v>
      </c>
      <c r="T15" s="67" t="str">
        <f t="shared" si="12"/>
        <v>No</v>
      </c>
      <c r="U15" s="37">
        <v>0.0</v>
      </c>
      <c r="V15" s="67" t="str">
        <f t="shared" si="13"/>
        <v>No</v>
      </c>
      <c r="W15" s="37" t="s">
        <v>26</v>
      </c>
      <c r="X15" s="21">
        <f t="shared" si="14"/>
        <v>0</v>
      </c>
      <c r="Y15" s="21">
        <f t="shared" si="15"/>
        <v>1</v>
      </c>
      <c r="Z15" s="21">
        <f t="shared" si="16"/>
        <v>0</v>
      </c>
      <c r="AA15" s="21">
        <f t="shared" si="17"/>
        <v>0</v>
      </c>
      <c r="AB15" s="21">
        <f t="shared" si="18"/>
        <v>0</v>
      </c>
      <c r="AC15" s="65" t="str">
        <f t="shared" si="19"/>
        <v>Office_Worker</v>
      </c>
      <c r="AD15" s="36" t="s">
        <v>31</v>
      </c>
      <c r="AE15" s="21">
        <f t="shared" si="20"/>
        <v>1</v>
      </c>
      <c r="AF15" s="21">
        <f t="shared" si="21"/>
        <v>0</v>
      </c>
      <c r="AG15" s="21">
        <f t="shared" si="22"/>
        <v>0</v>
      </c>
      <c r="AH15" s="21">
        <f t="shared" si="23"/>
        <v>0</v>
      </c>
      <c r="AI15" s="65" t="str">
        <f t="shared" si="24"/>
        <v>Bus</v>
      </c>
      <c r="AJ15" s="27" t="s">
        <v>129</v>
      </c>
      <c r="AK15" s="21">
        <f t="shared" si="25"/>
        <v>0</v>
      </c>
      <c r="AL15" s="21">
        <f t="shared" si="26"/>
        <v>1</v>
      </c>
      <c r="AM15" s="21">
        <f t="shared" si="27"/>
        <v>0</v>
      </c>
      <c r="AN15" s="21">
        <f t="shared" si="28"/>
        <v>0</v>
      </c>
      <c r="AO15" s="65" t="str">
        <f t="shared" si="29"/>
        <v>Auto_Rickshaw</v>
      </c>
      <c r="AP15" s="27" t="s">
        <v>37</v>
      </c>
      <c r="AQ15" s="21">
        <f t="shared" si="30"/>
        <v>1</v>
      </c>
      <c r="AR15" s="21">
        <f t="shared" si="31"/>
        <v>0</v>
      </c>
      <c r="AS15" s="21">
        <f t="shared" si="32"/>
        <v>0</v>
      </c>
      <c r="AT15" s="21">
        <f t="shared" si="33"/>
        <v>0</v>
      </c>
      <c r="AU15" s="21">
        <f t="shared" si="34"/>
        <v>0</v>
      </c>
      <c r="AV15" s="21">
        <f t="shared" si="74"/>
        <v>0</v>
      </c>
      <c r="AW15" s="68"/>
      <c r="AX15" s="27" t="s">
        <v>130</v>
      </c>
      <c r="AY15" s="21">
        <f t="shared" si="35"/>
        <v>1</v>
      </c>
      <c r="AZ15" s="21">
        <f t="shared" si="36"/>
        <v>0</v>
      </c>
      <c r="BA15" s="21">
        <f t="shared" si="37"/>
        <v>0</v>
      </c>
      <c r="BB15" s="21">
        <f t="shared" si="38"/>
        <v>0</v>
      </c>
      <c r="BC15" s="65" t="str">
        <f t="shared" si="39"/>
        <v>Home_Visit</v>
      </c>
      <c r="BD15" s="38" t="s">
        <v>40</v>
      </c>
      <c r="BE15" s="21">
        <f t="shared" si="40"/>
        <v>0</v>
      </c>
      <c r="BF15" s="21">
        <f t="shared" si="41"/>
        <v>0</v>
      </c>
      <c r="BG15" s="21">
        <f t="shared" si="42"/>
        <v>0</v>
      </c>
      <c r="BH15" s="21">
        <f t="shared" si="43"/>
        <v>1</v>
      </c>
      <c r="BI15" s="65" t="str">
        <f t="shared" si="44"/>
        <v>Others</v>
      </c>
      <c r="BJ15" s="27">
        <v>5.0</v>
      </c>
      <c r="BK15" s="21">
        <f t="shared" si="45"/>
        <v>0</v>
      </c>
      <c r="BL15" s="21">
        <f t="shared" si="46"/>
        <v>1</v>
      </c>
      <c r="BM15" s="21">
        <f t="shared" si="47"/>
        <v>0</v>
      </c>
      <c r="BN15" s="65" t="str">
        <f t="shared" si="48"/>
        <v>4_to_6</v>
      </c>
      <c r="BO15" s="27">
        <v>800.0</v>
      </c>
      <c r="BP15" s="21">
        <f t="shared" si="49"/>
        <v>1</v>
      </c>
      <c r="BQ15" s="21">
        <f t="shared" si="50"/>
        <v>0</v>
      </c>
      <c r="BR15" s="21">
        <f t="shared" si="51"/>
        <v>0</v>
      </c>
      <c r="BS15" s="65" t="str">
        <f t="shared" si="52"/>
        <v>Less_than_1k</v>
      </c>
      <c r="BT15" s="29" t="s">
        <v>132</v>
      </c>
      <c r="BU15" s="75" t="str">
        <f t="shared" si="53"/>
        <v>Every_3_months</v>
      </c>
      <c r="BV15" s="29">
        <v>1.0</v>
      </c>
      <c r="BW15" s="67" t="str">
        <f t="shared" si="54"/>
        <v>Yes</v>
      </c>
      <c r="BX15" s="29">
        <v>0.0</v>
      </c>
      <c r="BY15" s="67" t="str">
        <f t="shared" si="55"/>
        <v>No</v>
      </c>
      <c r="BZ15" s="29">
        <v>0.0</v>
      </c>
      <c r="CA15" s="67" t="str">
        <f t="shared" si="56"/>
        <v>No</v>
      </c>
      <c r="CB15" s="29">
        <v>1.0</v>
      </c>
      <c r="CC15" s="67" t="str">
        <f t="shared" si="57"/>
        <v>Yes</v>
      </c>
      <c r="CD15" s="29">
        <v>1.0</v>
      </c>
      <c r="CE15" s="67" t="str">
        <f t="shared" si="58"/>
        <v>Yes</v>
      </c>
      <c r="CF15" s="29">
        <v>1.0</v>
      </c>
      <c r="CG15" s="76"/>
      <c r="CH15" s="29">
        <v>0.0</v>
      </c>
      <c r="CI15" s="67" t="str">
        <f t="shared" si="59"/>
        <v>No</v>
      </c>
      <c r="CJ15" s="29">
        <v>0.0</v>
      </c>
      <c r="CK15" s="76"/>
      <c r="CL15" s="29">
        <v>1.0</v>
      </c>
      <c r="CM15" s="77"/>
      <c r="CN15" s="29" t="s">
        <v>176</v>
      </c>
      <c r="CO15" s="71" t="str">
        <f t="shared" si="60"/>
        <v>Poor</v>
      </c>
      <c r="CP15" s="27" t="s">
        <v>134</v>
      </c>
      <c r="CQ15" s="21">
        <f t="shared" si="61"/>
        <v>0</v>
      </c>
      <c r="CR15" s="21">
        <f t="shared" si="62"/>
        <v>0</v>
      </c>
      <c r="CS15" s="21">
        <f t="shared" si="63"/>
        <v>0</v>
      </c>
      <c r="CT15" s="21">
        <f t="shared" si="64"/>
        <v>1</v>
      </c>
      <c r="CU15" s="68"/>
      <c r="CV15" s="27" t="s">
        <v>135</v>
      </c>
      <c r="CW15" s="21">
        <f t="shared" si="65"/>
        <v>1</v>
      </c>
      <c r="CX15" s="21">
        <f t="shared" si="66"/>
        <v>0</v>
      </c>
      <c r="CY15" s="21">
        <f t="shared" si="67"/>
        <v>0</v>
      </c>
      <c r="CZ15" s="21">
        <f t="shared" si="68"/>
        <v>0</v>
      </c>
      <c r="DA15" s="21">
        <f t="shared" si="69"/>
        <v>0</v>
      </c>
      <c r="DB15" s="68"/>
      <c r="DC15" s="28" t="s">
        <v>139</v>
      </c>
      <c r="DD15" s="28" t="s">
        <v>140</v>
      </c>
      <c r="DE15" s="28" t="s">
        <v>140</v>
      </c>
      <c r="DF15" s="28" t="s">
        <v>140</v>
      </c>
      <c r="DG15" s="28" t="s">
        <v>139</v>
      </c>
      <c r="DH15" s="25">
        <f t="shared" si="70"/>
        <v>7</v>
      </c>
      <c r="DI15" s="72" t="str">
        <f t="shared" si="71"/>
        <v>Poor_Safety</v>
      </c>
      <c r="DJ15" s="50">
        <v>11.0</v>
      </c>
      <c r="DK15" s="50">
        <v>9.0</v>
      </c>
      <c r="DL15" s="16" t="str">
        <f t="shared" ref="DL15:DM15" si="86">IF(DJ15 &lt;= 11, "Poor", IF(DJ15 &lt;= 15 , "Moderate", "Good"))</f>
        <v>Poor</v>
      </c>
      <c r="DM15" s="16" t="str">
        <f t="shared" si="86"/>
        <v>Poor</v>
      </c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</row>
    <row r="16">
      <c r="A16" s="73" t="s">
        <v>125</v>
      </c>
      <c r="B16" s="62" t="s">
        <v>37</v>
      </c>
      <c r="C16" s="35">
        <v>33.0</v>
      </c>
      <c r="D16" s="16">
        <f t="shared" si="2"/>
        <v>0</v>
      </c>
      <c r="E16" s="16">
        <f t="shared" si="73"/>
        <v>1</v>
      </c>
      <c r="F16" s="16">
        <f t="shared" si="3"/>
        <v>0</v>
      </c>
      <c r="G16" s="16">
        <f t="shared" si="4"/>
        <v>0</v>
      </c>
      <c r="H16" s="63" t="str">
        <f t="shared" si="5"/>
        <v>Between_20_to_40</v>
      </c>
      <c r="I16" s="74" t="s">
        <v>158</v>
      </c>
      <c r="J16" s="36">
        <v>33000.0</v>
      </c>
      <c r="K16" s="21">
        <f t="shared" si="6"/>
        <v>0</v>
      </c>
      <c r="L16" s="21">
        <f t="shared" si="7"/>
        <v>0</v>
      </c>
      <c r="M16" s="21">
        <f t="shared" si="8"/>
        <v>1</v>
      </c>
      <c r="N16" s="21">
        <f t="shared" si="9"/>
        <v>0</v>
      </c>
      <c r="O16" s="65" t="str">
        <f t="shared" si="10"/>
        <v>Between_25k_to_40k</v>
      </c>
      <c r="P16" s="75" t="s">
        <v>159</v>
      </c>
      <c r="Q16" s="37">
        <v>0.0</v>
      </c>
      <c r="R16" s="67" t="str">
        <f t="shared" si="11"/>
        <v>No</v>
      </c>
      <c r="S16" s="37">
        <v>0.0</v>
      </c>
      <c r="T16" s="67" t="str">
        <f t="shared" si="12"/>
        <v>No</v>
      </c>
      <c r="U16" s="37">
        <v>0.0</v>
      </c>
      <c r="V16" s="67" t="str">
        <f t="shared" si="13"/>
        <v>No</v>
      </c>
      <c r="W16" s="37" t="s">
        <v>26</v>
      </c>
      <c r="X16" s="21">
        <f t="shared" si="14"/>
        <v>0</v>
      </c>
      <c r="Y16" s="21">
        <f t="shared" si="15"/>
        <v>1</v>
      </c>
      <c r="Z16" s="21">
        <f t="shared" si="16"/>
        <v>0</v>
      </c>
      <c r="AA16" s="21">
        <f t="shared" si="17"/>
        <v>0</v>
      </c>
      <c r="AB16" s="21">
        <f t="shared" si="18"/>
        <v>0</v>
      </c>
      <c r="AC16" s="65" t="str">
        <f t="shared" si="19"/>
        <v>Office_Worker</v>
      </c>
      <c r="AD16" s="36" t="s">
        <v>143</v>
      </c>
      <c r="AE16" s="21">
        <f t="shared" si="20"/>
        <v>0</v>
      </c>
      <c r="AF16" s="21">
        <f t="shared" si="21"/>
        <v>1</v>
      </c>
      <c r="AG16" s="21">
        <f t="shared" si="22"/>
        <v>0</v>
      </c>
      <c r="AH16" s="21">
        <f t="shared" si="23"/>
        <v>0</v>
      </c>
      <c r="AI16" s="65" t="str">
        <f t="shared" si="24"/>
        <v>Rickshaw</v>
      </c>
      <c r="AJ16" s="27" t="s">
        <v>128</v>
      </c>
      <c r="AK16" s="21">
        <f t="shared" si="25"/>
        <v>1</v>
      </c>
      <c r="AL16" s="21">
        <f t="shared" si="26"/>
        <v>0</v>
      </c>
      <c r="AM16" s="21">
        <f t="shared" si="27"/>
        <v>0</v>
      </c>
      <c r="AN16" s="21">
        <f t="shared" si="28"/>
        <v>0</v>
      </c>
      <c r="AO16" s="65" t="str">
        <f t="shared" si="29"/>
        <v>Bus</v>
      </c>
      <c r="AP16" s="27" t="s">
        <v>144</v>
      </c>
      <c r="AQ16" s="21">
        <f t="shared" si="30"/>
        <v>0</v>
      </c>
      <c r="AR16" s="21">
        <f t="shared" si="31"/>
        <v>0</v>
      </c>
      <c r="AS16" s="21">
        <f t="shared" si="32"/>
        <v>0</v>
      </c>
      <c r="AT16" s="21">
        <f t="shared" si="33"/>
        <v>0</v>
      </c>
      <c r="AU16" s="21">
        <f t="shared" si="34"/>
        <v>0</v>
      </c>
      <c r="AV16" s="21">
        <f t="shared" si="74"/>
        <v>1</v>
      </c>
      <c r="AW16" s="68"/>
      <c r="AX16" s="27" t="s">
        <v>45</v>
      </c>
      <c r="AY16" s="21">
        <f t="shared" si="35"/>
        <v>0</v>
      </c>
      <c r="AZ16" s="21">
        <f t="shared" si="36"/>
        <v>0</v>
      </c>
      <c r="BA16" s="21">
        <f t="shared" si="37"/>
        <v>1</v>
      </c>
      <c r="BB16" s="21">
        <f t="shared" si="38"/>
        <v>0</v>
      </c>
      <c r="BC16" s="65" t="str">
        <f t="shared" si="39"/>
        <v>Job</v>
      </c>
      <c r="BD16" s="38" t="s">
        <v>131</v>
      </c>
      <c r="BE16" s="21">
        <f t="shared" si="40"/>
        <v>1</v>
      </c>
      <c r="BF16" s="21">
        <f t="shared" si="41"/>
        <v>0</v>
      </c>
      <c r="BG16" s="21">
        <f t="shared" si="42"/>
        <v>0</v>
      </c>
      <c r="BH16" s="21">
        <f t="shared" si="43"/>
        <v>0</v>
      </c>
      <c r="BI16" s="65" t="str">
        <f t="shared" si="44"/>
        <v>Dhaka</v>
      </c>
      <c r="BJ16" s="27" t="s">
        <v>136</v>
      </c>
      <c r="BK16" s="21">
        <f t="shared" si="45"/>
        <v>0</v>
      </c>
      <c r="BL16" s="21">
        <f t="shared" si="46"/>
        <v>0</v>
      </c>
      <c r="BM16" s="21">
        <f t="shared" si="47"/>
        <v>1</v>
      </c>
      <c r="BN16" s="65" t="str">
        <f t="shared" si="48"/>
        <v>More_than_6</v>
      </c>
      <c r="BO16" s="27" t="s">
        <v>145</v>
      </c>
      <c r="BP16" s="21">
        <f t="shared" si="49"/>
        <v>0</v>
      </c>
      <c r="BQ16" s="21">
        <f t="shared" si="50"/>
        <v>0</v>
      </c>
      <c r="BR16" s="21">
        <f t="shared" si="51"/>
        <v>1</v>
      </c>
      <c r="BS16" s="65" t="str">
        <f t="shared" si="52"/>
        <v>More_than_2k</v>
      </c>
      <c r="BT16" s="29" t="s">
        <v>132</v>
      </c>
      <c r="BU16" s="75" t="str">
        <f t="shared" si="53"/>
        <v>Every_3_months</v>
      </c>
      <c r="BV16" s="29">
        <v>0.0</v>
      </c>
      <c r="BW16" s="67" t="str">
        <f t="shared" si="54"/>
        <v>No</v>
      </c>
      <c r="BX16" s="29">
        <v>0.0</v>
      </c>
      <c r="BY16" s="67" t="str">
        <f t="shared" si="55"/>
        <v>No</v>
      </c>
      <c r="BZ16" s="29">
        <v>0.0</v>
      </c>
      <c r="CA16" s="67" t="str">
        <f t="shared" si="56"/>
        <v>No</v>
      </c>
      <c r="CB16" s="29">
        <v>0.0</v>
      </c>
      <c r="CC16" s="67" t="str">
        <f t="shared" si="57"/>
        <v>No</v>
      </c>
      <c r="CD16" s="29">
        <v>0.0</v>
      </c>
      <c r="CE16" s="67" t="str">
        <f t="shared" si="58"/>
        <v>No</v>
      </c>
      <c r="CF16" s="29">
        <v>0.0</v>
      </c>
      <c r="CG16" s="76"/>
      <c r="CH16" s="29">
        <v>0.0</v>
      </c>
      <c r="CI16" s="67" t="str">
        <f t="shared" si="59"/>
        <v>No</v>
      </c>
      <c r="CJ16" s="29">
        <v>1.0</v>
      </c>
      <c r="CK16" s="76"/>
      <c r="CL16" s="29">
        <v>0.0</v>
      </c>
      <c r="CM16" s="77"/>
      <c r="CN16" s="29" t="s">
        <v>176</v>
      </c>
      <c r="CO16" s="71" t="str">
        <f t="shared" si="60"/>
        <v>Poor</v>
      </c>
      <c r="CP16" s="27" t="s">
        <v>146</v>
      </c>
      <c r="CQ16" s="21">
        <f t="shared" si="61"/>
        <v>0</v>
      </c>
      <c r="CR16" s="21">
        <f t="shared" si="62"/>
        <v>0</v>
      </c>
      <c r="CS16" s="21">
        <f t="shared" si="63"/>
        <v>1</v>
      </c>
      <c r="CT16" s="21">
        <f t="shared" si="64"/>
        <v>0</v>
      </c>
      <c r="CU16" s="68"/>
      <c r="CV16" s="27" t="s">
        <v>147</v>
      </c>
      <c r="CW16" s="21">
        <f t="shared" si="65"/>
        <v>0</v>
      </c>
      <c r="CX16" s="21">
        <f t="shared" si="66"/>
        <v>0</v>
      </c>
      <c r="CY16" s="21">
        <f t="shared" si="67"/>
        <v>0</v>
      </c>
      <c r="CZ16" s="21">
        <f t="shared" si="68"/>
        <v>0</v>
      </c>
      <c r="DA16" s="21">
        <f t="shared" si="69"/>
        <v>1</v>
      </c>
      <c r="DB16" s="68"/>
      <c r="DC16" s="29">
        <v>2.0</v>
      </c>
      <c r="DD16" s="28" t="s">
        <v>139</v>
      </c>
      <c r="DE16" s="28" t="s">
        <v>140</v>
      </c>
      <c r="DF16" s="29">
        <v>3.0</v>
      </c>
      <c r="DG16" s="29">
        <v>2.0</v>
      </c>
      <c r="DH16" s="25">
        <f t="shared" si="70"/>
        <v>10</v>
      </c>
      <c r="DI16" s="72" t="str">
        <f t="shared" si="71"/>
        <v>Poor_Safety</v>
      </c>
      <c r="DJ16" s="50">
        <v>8.0</v>
      </c>
      <c r="DK16" s="50">
        <v>5.0</v>
      </c>
      <c r="DL16" s="16" t="str">
        <f t="shared" ref="DL16:DM16" si="87">IF(DJ16 &lt;= 11, "Poor", IF(DJ16 &lt;= 15 , "Moderate", "Good"))</f>
        <v>Poor</v>
      </c>
      <c r="DM16" s="16" t="str">
        <f t="shared" si="87"/>
        <v>Poor</v>
      </c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</row>
    <row r="17">
      <c r="A17" s="73" t="s">
        <v>125</v>
      </c>
      <c r="B17" s="62" t="s">
        <v>37</v>
      </c>
      <c r="C17" s="35">
        <v>29.0</v>
      </c>
      <c r="D17" s="16">
        <f t="shared" si="2"/>
        <v>0</v>
      </c>
      <c r="E17" s="16">
        <f t="shared" si="73"/>
        <v>1</v>
      </c>
      <c r="F17" s="16">
        <f t="shared" si="3"/>
        <v>0</v>
      </c>
      <c r="G17" s="16">
        <f t="shared" si="4"/>
        <v>0</v>
      </c>
      <c r="H17" s="63" t="str">
        <f t="shared" si="5"/>
        <v>Between_20_to_40</v>
      </c>
      <c r="I17" s="74" t="s">
        <v>158</v>
      </c>
      <c r="J17" s="36">
        <v>26000.0</v>
      </c>
      <c r="K17" s="21">
        <f t="shared" si="6"/>
        <v>0</v>
      </c>
      <c r="L17" s="21">
        <f t="shared" si="7"/>
        <v>0</v>
      </c>
      <c r="M17" s="21">
        <f t="shared" si="8"/>
        <v>1</v>
      </c>
      <c r="N17" s="21">
        <f t="shared" si="9"/>
        <v>0</v>
      </c>
      <c r="O17" s="65" t="str">
        <f t="shared" si="10"/>
        <v>Between_25k_to_40k</v>
      </c>
      <c r="P17" s="75" t="s">
        <v>159</v>
      </c>
      <c r="Q17" s="37">
        <v>0.0</v>
      </c>
      <c r="R17" s="67" t="str">
        <f t="shared" si="11"/>
        <v>No</v>
      </c>
      <c r="S17" s="37">
        <v>0.0</v>
      </c>
      <c r="T17" s="67" t="str">
        <f t="shared" si="12"/>
        <v>No</v>
      </c>
      <c r="U17" s="37">
        <v>0.0</v>
      </c>
      <c r="V17" s="67" t="str">
        <f t="shared" si="13"/>
        <v>No</v>
      </c>
      <c r="W17" s="37" t="s">
        <v>26</v>
      </c>
      <c r="X17" s="21">
        <f t="shared" si="14"/>
        <v>0</v>
      </c>
      <c r="Y17" s="21">
        <f t="shared" si="15"/>
        <v>1</v>
      </c>
      <c r="Z17" s="21">
        <f t="shared" si="16"/>
        <v>0</v>
      </c>
      <c r="AA17" s="21">
        <f t="shared" si="17"/>
        <v>0</v>
      </c>
      <c r="AB17" s="21">
        <f t="shared" si="18"/>
        <v>0</v>
      </c>
      <c r="AC17" s="65" t="str">
        <f t="shared" si="19"/>
        <v>Office_Worker</v>
      </c>
      <c r="AD17" s="36" t="s">
        <v>161</v>
      </c>
      <c r="AE17" s="21">
        <f t="shared" si="20"/>
        <v>0</v>
      </c>
      <c r="AF17" s="21">
        <f t="shared" si="21"/>
        <v>0</v>
      </c>
      <c r="AG17" s="21">
        <f t="shared" si="22"/>
        <v>0</v>
      </c>
      <c r="AH17" s="21">
        <f t="shared" si="23"/>
        <v>1</v>
      </c>
      <c r="AI17" s="65" t="str">
        <f t="shared" si="24"/>
        <v>Others</v>
      </c>
      <c r="AJ17" s="27" t="s">
        <v>128</v>
      </c>
      <c r="AK17" s="21">
        <f t="shared" si="25"/>
        <v>1</v>
      </c>
      <c r="AL17" s="21">
        <f t="shared" si="26"/>
        <v>0</v>
      </c>
      <c r="AM17" s="21">
        <f t="shared" si="27"/>
        <v>0</v>
      </c>
      <c r="AN17" s="21">
        <f t="shared" si="28"/>
        <v>0</v>
      </c>
      <c r="AO17" s="65" t="str">
        <f t="shared" si="29"/>
        <v>Bus</v>
      </c>
      <c r="AP17" s="27" t="s">
        <v>37</v>
      </c>
      <c r="AQ17" s="21">
        <f t="shared" si="30"/>
        <v>1</v>
      </c>
      <c r="AR17" s="21">
        <f t="shared" si="31"/>
        <v>0</v>
      </c>
      <c r="AS17" s="21">
        <f t="shared" si="32"/>
        <v>0</v>
      </c>
      <c r="AT17" s="21">
        <f t="shared" si="33"/>
        <v>0</v>
      </c>
      <c r="AU17" s="21">
        <f t="shared" si="34"/>
        <v>0</v>
      </c>
      <c r="AV17" s="21">
        <f t="shared" si="74"/>
        <v>0</v>
      </c>
      <c r="AW17" s="68"/>
      <c r="AX17" s="27" t="s">
        <v>130</v>
      </c>
      <c r="AY17" s="21">
        <f t="shared" si="35"/>
        <v>1</v>
      </c>
      <c r="AZ17" s="21">
        <f t="shared" si="36"/>
        <v>0</v>
      </c>
      <c r="BA17" s="21">
        <f t="shared" si="37"/>
        <v>0</v>
      </c>
      <c r="BB17" s="21">
        <f t="shared" si="38"/>
        <v>0</v>
      </c>
      <c r="BC17" s="65" t="str">
        <f t="shared" si="39"/>
        <v>Home_Visit</v>
      </c>
      <c r="BD17" s="38" t="s">
        <v>175</v>
      </c>
      <c r="BE17" s="21">
        <f t="shared" si="40"/>
        <v>0</v>
      </c>
      <c r="BF17" s="21">
        <f t="shared" si="41"/>
        <v>0</v>
      </c>
      <c r="BG17" s="21">
        <f t="shared" si="42"/>
        <v>0</v>
      </c>
      <c r="BH17" s="21">
        <f t="shared" si="43"/>
        <v>1</v>
      </c>
      <c r="BI17" s="65" t="str">
        <f t="shared" si="44"/>
        <v>Others</v>
      </c>
      <c r="BJ17" s="27" t="s">
        <v>150</v>
      </c>
      <c r="BK17" s="21">
        <f t="shared" si="45"/>
        <v>0</v>
      </c>
      <c r="BL17" s="21">
        <f t="shared" si="46"/>
        <v>0</v>
      </c>
      <c r="BM17" s="21">
        <f t="shared" si="47"/>
        <v>1</v>
      </c>
      <c r="BN17" s="65" t="str">
        <f t="shared" si="48"/>
        <v>More_than_6</v>
      </c>
      <c r="BO17" s="29">
        <v>800.0</v>
      </c>
      <c r="BP17" s="21">
        <f t="shared" si="49"/>
        <v>1</v>
      </c>
      <c r="BQ17" s="21">
        <f t="shared" si="50"/>
        <v>0</v>
      </c>
      <c r="BR17" s="21">
        <f t="shared" si="51"/>
        <v>0</v>
      </c>
      <c r="BS17" s="65" t="str">
        <f t="shared" si="52"/>
        <v>Less_than_1k</v>
      </c>
      <c r="BT17" s="27" t="s">
        <v>151</v>
      </c>
      <c r="BU17" s="73" t="str">
        <f t="shared" si="53"/>
        <v>Monthly</v>
      </c>
      <c r="BV17" s="29">
        <v>0.0</v>
      </c>
      <c r="BW17" s="67" t="str">
        <f t="shared" si="54"/>
        <v>No</v>
      </c>
      <c r="BX17" s="29">
        <v>0.0</v>
      </c>
      <c r="BY17" s="67" t="str">
        <f t="shared" si="55"/>
        <v>No</v>
      </c>
      <c r="BZ17" s="29">
        <v>1.0</v>
      </c>
      <c r="CA17" s="67" t="str">
        <f t="shared" si="56"/>
        <v>Yes</v>
      </c>
      <c r="CB17" s="29">
        <v>1.0</v>
      </c>
      <c r="CC17" s="67" t="str">
        <f t="shared" si="57"/>
        <v>Yes</v>
      </c>
      <c r="CD17" s="29">
        <v>0.0</v>
      </c>
      <c r="CE17" s="67" t="str">
        <f t="shared" si="58"/>
        <v>No</v>
      </c>
      <c r="CF17" s="29">
        <v>1.0</v>
      </c>
      <c r="CG17" s="76"/>
      <c r="CH17" s="29">
        <v>0.0</v>
      </c>
      <c r="CI17" s="67" t="str">
        <f t="shared" si="59"/>
        <v>No</v>
      </c>
      <c r="CJ17" s="29">
        <v>0.0</v>
      </c>
      <c r="CK17" s="76"/>
      <c r="CL17" s="29">
        <v>1.0</v>
      </c>
      <c r="CM17" s="77"/>
      <c r="CN17" s="29" t="s">
        <v>176</v>
      </c>
      <c r="CO17" s="71" t="str">
        <f t="shared" si="60"/>
        <v>Poor</v>
      </c>
      <c r="CP17" s="27" t="s">
        <v>152</v>
      </c>
      <c r="CQ17" s="21">
        <f t="shared" si="61"/>
        <v>0</v>
      </c>
      <c r="CR17" s="21">
        <f t="shared" si="62"/>
        <v>0</v>
      </c>
      <c r="CS17" s="21">
        <f t="shared" si="63"/>
        <v>0</v>
      </c>
      <c r="CT17" s="21">
        <f t="shared" si="64"/>
        <v>1</v>
      </c>
      <c r="CU17" s="68"/>
      <c r="CV17" s="27" t="s">
        <v>135</v>
      </c>
      <c r="CW17" s="21">
        <f t="shared" si="65"/>
        <v>1</v>
      </c>
      <c r="CX17" s="21">
        <f t="shared" si="66"/>
        <v>0</v>
      </c>
      <c r="CY17" s="21">
        <f t="shared" si="67"/>
        <v>0</v>
      </c>
      <c r="CZ17" s="21">
        <f t="shared" si="68"/>
        <v>0</v>
      </c>
      <c r="DA17" s="21">
        <f t="shared" si="69"/>
        <v>0</v>
      </c>
      <c r="DB17" s="68"/>
      <c r="DC17" s="28" t="s">
        <v>139</v>
      </c>
      <c r="DD17" s="28" t="s">
        <v>140</v>
      </c>
      <c r="DE17" s="28" t="s">
        <v>137</v>
      </c>
      <c r="DF17" s="28" t="s">
        <v>139</v>
      </c>
      <c r="DG17" s="28" t="s">
        <v>136</v>
      </c>
      <c r="DH17" s="25">
        <f t="shared" si="70"/>
        <v>12</v>
      </c>
      <c r="DI17" s="72" t="str">
        <f t="shared" si="71"/>
        <v>Poor_Safety</v>
      </c>
      <c r="DJ17" s="50">
        <v>5.0</v>
      </c>
      <c r="DK17" s="50">
        <v>3.0</v>
      </c>
      <c r="DL17" s="16" t="str">
        <f t="shared" ref="DL17:DM17" si="88">IF(DJ17 &lt;= 11, "Poor", IF(DJ17 &lt;= 15 , "Moderate", "Good"))</f>
        <v>Poor</v>
      </c>
      <c r="DM17" s="16" t="str">
        <f t="shared" si="88"/>
        <v>Poor</v>
      </c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</row>
    <row r="18">
      <c r="A18" s="73" t="s">
        <v>125</v>
      </c>
      <c r="B18" s="62" t="s">
        <v>37</v>
      </c>
      <c r="C18" s="35">
        <v>30.0</v>
      </c>
      <c r="D18" s="16">
        <f t="shared" si="2"/>
        <v>0</v>
      </c>
      <c r="E18" s="16">
        <f t="shared" si="73"/>
        <v>1</v>
      </c>
      <c r="F18" s="16">
        <f t="shared" si="3"/>
        <v>0</v>
      </c>
      <c r="G18" s="16">
        <f t="shared" si="4"/>
        <v>0</v>
      </c>
      <c r="H18" s="63" t="str">
        <f t="shared" si="5"/>
        <v>Between_20_to_40</v>
      </c>
      <c r="I18" s="75" t="s">
        <v>260</v>
      </c>
      <c r="J18" s="36">
        <v>25000.0</v>
      </c>
      <c r="K18" s="21">
        <f t="shared" si="6"/>
        <v>0</v>
      </c>
      <c r="L18" s="21">
        <f t="shared" si="7"/>
        <v>1</v>
      </c>
      <c r="M18" s="21">
        <f t="shared" si="8"/>
        <v>0</v>
      </c>
      <c r="N18" s="21">
        <f t="shared" si="9"/>
        <v>0</v>
      </c>
      <c r="O18" s="65" t="str">
        <f t="shared" si="10"/>
        <v>Between_15k_to_25k</v>
      </c>
      <c r="P18" s="75" t="s">
        <v>159</v>
      </c>
      <c r="Q18" s="37">
        <v>1.0</v>
      </c>
      <c r="R18" s="67" t="str">
        <f t="shared" si="11"/>
        <v>Yes</v>
      </c>
      <c r="S18" s="37">
        <v>0.0</v>
      </c>
      <c r="T18" s="67" t="str">
        <f t="shared" si="12"/>
        <v>No</v>
      </c>
      <c r="U18" s="37">
        <v>1.0</v>
      </c>
      <c r="V18" s="67" t="str">
        <f t="shared" si="13"/>
        <v>Yes</v>
      </c>
      <c r="W18" s="36" t="s">
        <v>149</v>
      </c>
      <c r="X18" s="21">
        <f t="shared" si="14"/>
        <v>0</v>
      </c>
      <c r="Y18" s="21">
        <f t="shared" si="15"/>
        <v>1</v>
      </c>
      <c r="Z18" s="21">
        <f t="shared" si="16"/>
        <v>0</v>
      </c>
      <c r="AA18" s="21">
        <f t="shared" si="17"/>
        <v>0</v>
      </c>
      <c r="AB18" s="21">
        <f t="shared" si="18"/>
        <v>0</v>
      </c>
      <c r="AC18" s="65" t="str">
        <f t="shared" si="19"/>
        <v>Office_Worker</v>
      </c>
      <c r="AD18" s="36" t="s">
        <v>31</v>
      </c>
      <c r="AE18" s="21">
        <f t="shared" si="20"/>
        <v>1</v>
      </c>
      <c r="AF18" s="21">
        <f t="shared" si="21"/>
        <v>0</v>
      </c>
      <c r="AG18" s="21">
        <f t="shared" si="22"/>
        <v>0</v>
      </c>
      <c r="AH18" s="21">
        <f t="shared" si="23"/>
        <v>0</v>
      </c>
      <c r="AI18" s="65" t="str">
        <f t="shared" si="24"/>
        <v>Bus</v>
      </c>
      <c r="AJ18" s="27" t="s">
        <v>129</v>
      </c>
      <c r="AK18" s="21">
        <f t="shared" si="25"/>
        <v>0</v>
      </c>
      <c r="AL18" s="21">
        <f t="shared" si="26"/>
        <v>1</v>
      </c>
      <c r="AM18" s="21">
        <f t="shared" si="27"/>
        <v>0</v>
      </c>
      <c r="AN18" s="21">
        <f t="shared" si="28"/>
        <v>0</v>
      </c>
      <c r="AO18" s="65" t="str">
        <f t="shared" si="29"/>
        <v>Auto_Rickshaw</v>
      </c>
      <c r="AP18" s="27" t="s">
        <v>154</v>
      </c>
      <c r="AQ18" s="21">
        <f t="shared" si="30"/>
        <v>0</v>
      </c>
      <c r="AR18" s="21">
        <f t="shared" si="31"/>
        <v>0</v>
      </c>
      <c r="AS18" s="21">
        <f t="shared" si="32"/>
        <v>0</v>
      </c>
      <c r="AT18" s="21">
        <f t="shared" si="33"/>
        <v>0</v>
      </c>
      <c r="AU18" s="21">
        <f t="shared" si="34"/>
        <v>0</v>
      </c>
      <c r="AV18" s="21">
        <f t="shared" si="74"/>
        <v>1</v>
      </c>
      <c r="AW18" s="68"/>
      <c r="AX18" s="27" t="s">
        <v>130</v>
      </c>
      <c r="AY18" s="21">
        <f t="shared" si="35"/>
        <v>1</v>
      </c>
      <c r="AZ18" s="21">
        <f t="shared" si="36"/>
        <v>0</v>
      </c>
      <c r="BA18" s="21">
        <f t="shared" si="37"/>
        <v>0</v>
      </c>
      <c r="BB18" s="21">
        <f t="shared" si="38"/>
        <v>0</v>
      </c>
      <c r="BC18" s="65" t="str">
        <f t="shared" si="39"/>
        <v>Home_Visit</v>
      </c>
      <c r="BD18" s="38" t="s">
        <v>186</v>
      </c>
      <c r="BE18" s="21">
        <f t="shared" si="40"/>
        <v>0</v>
      </c>
      <c r="BF18" s="21">
        <f t="shared" si="41"/>
        <v>0</v>
      </c>
      <c r="BG18" s="21">
        <f t="shared" si="42"/>
        <v>0</v>
      </c>
      <c r="BH18" s="21">
        <f t="shared" si="43"/>
        <v>1</v>
      </c>
      <c r="BI18" s="65" t="str">
        <f t="shared" si="44"/>
        <v>Others</v>
      </c>
      <c r="BJ18" s="27" t="s">
        <v>155</v>
      </c>
      <c r="BK18" s="21">
        <f t="shared" si="45"/>
        <v>0</v>
      </c>
      <c r="BL18" s="21">
        <f t="shared" si="46"/>
        <v>0</v>
      </c>
      <c r="BM18" s="21">
        <f t="shared" si="47"/>
        <v>1</v>
      </c>
      <c r="BN18" s="65" t="str">
        <f t="shared" si="48"/>
        <v>More_than_6</v>
      </c>
      <c r="BO18" s="29">
        <v>1500.0</v>
      </c>
      <c r="BP18" s="21">
        <f t="shared" si="49"/>
        <v>0</v>
      </c>
      <c r="BQ18" s="21">
        <f t="shared" si="50"/>
        <v>1</v>
      </c>
      <c r="BR18" s="21">
        <f t="shared" si="51"/>
        <v>0</v>
      </c>
      <c r="BS18" s="65" t="str">
        <f t="shared" si="52"/>
        <v>Between_1k_to_2k</v>
      </c>
      <c r="BT18" s="29" t="s">
        <v>156</v>
      </c>
      <c r="BU18" s="75" t="str">
        <f t="shared" si="53"/>
        <v>Every_6_months</v>
      </c>
      <c r="BV18" s="29">
        <v>0.0</v>
      </c>
      <c r="BW18" s="67" t="str">
        <f t="shared" si="54"/>
        <v>No</v>
      </c>
      <c r="BX18" s="29">
        <v>0.0</v>
      </c>
      <c r="BY18" s="67" t="str">
        <f t="shared" si="55"/>
        <v>No</v>
      </c>
      <c r="BZ18" s="29">
        <v>0.0</v>
      </c>
      <c r="CA18" s="67" t="str">
        <f t="shared" si="56"/>
        <v>No</v>
      </c>
      <c r="CB18" s="29">
        <v>0.0</v>
      </c>
      <c r="CC18" s="67" t="str">
        <f t="shared" si="57"/>
        <v>No</v>
      </c>
      <c r="CD18" s="29">
        <v>1.0</v>
      </c>
      <c r="CE18" s="67" t="str">
        <f t="shared" si="58"/>
        <v>Yes</v>
      </c>
      <c r="CF18" s="29">
        <v>1.0</v>
      </c>
      <c r="CG18" s="76"/>
      <c r="CH18" s="29">
        <v>1.0</v>
      </c>
      <c r="CI18" s="67" t="str">
        <f t="shared" si="59"/>
        <v>Yes</v>
      </c>
      <c r="CJ18" s="29">
        <v>0.0</v>
      </c>
      <c r="CK18" s="76"/>
      <c r="CL18" s="29">
        <v>1.0</v>
      </c>
      <c r="CM18" s="77"/>
      <c r="CN18" s="29" t="s">
        <v>176</v>
      </c>
      <c r="CO18" s="71" t="str">
        <f t="shared" si="60"/>
        <v>Poor</v>
      </c>
      <c r="CP18" s="27" t="s">
        <v>157</v>
      </c>
      <c r="CQ18" s="21">
        <f t="shared" si="61"/>
        <v>0</v>
      </c>
      <c r="CR18" s="21">
        <f t="shared" si="62"/>
        <v>1</v>
      </c>
      <c r="CS18" s="21">
        <f t="shared" si="63"/>
        <v>0</v>
      </c>
      <c r="CT18" s="21">
        <f t="shared" si="64"/>
        <v>0</v>
      </c>
      <c r="CU18" s="68"/>
      <c r="CV18" s="27" t="s">
        <v>135</v>
      </c>
      <c r="CW18" s="21">
        <f t="shared" si="65"/>
        <v>1</v>
      </c>
      <c r="CX18" s="21">
        <f t="shared" si="66"/>
        <v>0</v>
      </c>
      <c r="CY18" s="21">
        <f t="shared" si="67"/>
        <v>0</v>
      </c>
      <c r="CZ18" s="21">
        <f t="shared" si="68"/>
        <v>0</v>
      </c>
      <c r="DA18" s="21">
        <f t="shared" si="69"/>
        <v>0</v>
      </c>
      <c r="DB18" s="68"/>
      <c r="DC18" s="29">
        <v>4.0</v>
      </c>
      <c r="DD18" s="29">
        <v>4.0</v>
      </c>
      <c r="DE18" s="29">
        <v>5.0</v>
      </c>
      <c r="DF18" s="29">
        <v>3.0</v>
      </c>
      <c r="DG18" s="29">
        <v>4.0</v>
      </c>
      <c r="DH18" s="25">
        <f t="shared" si="70"/>
        <v>20</v>
      </c>
      <c r="DI18" s="72" t="str">
        <f t="shared" si="71"/>
        <v>High_Safety</v>
      </c>
      <c r="DJ18" s="50">
        <v>7.0</v>
      </c>
      <c r="DK18" s="50">
        <v>9.0</v>
      </c>
      <c r="DL18" s="16" t="str">
        <f t="shared" ref="DL18:DM18" si="89">IF(DJ18 &lt;= 11, "Poor", IF(DJ18 &lt;= 15 , "Moderate", "Good"))</f>
        <v>Poor</v>
      </c>
      <c r="DM18" s="16" t="str">
        <f t="shared" si="89"/>
        <v>Poor</v>
      </c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</row>
    <row r="19">
      <c r="A19" s="73" t="s">
        <v>125</v>
      </c>
      <c r="B19" s="62" t="s">
        <v>37</v>
      </c>
      <c r="C19" s="35">
        <v>49.0</v>
      </c>
      <c r="D19" s="16">
        <f t="shared" si="2"/>
        <v>0</v>
      </c>
      <c r="E19" s="16">
        <f t="shared" si="73"/>
        <v>0</v>
      </c>
      <c r="F19" s="16">
        <f t="shared" si="3"/>
        <v>1</v>
      </c>
      <c r="G19" s="16">
        <f t="shared" si="4"/>
        <v>0</v>
      </c>
      <c r="H19" s="63" t="str">
        <f t="shared" si="5"/>
        <v>Between_40_to_60</v>
      </c>
      <c r="I19" s="74" t="s">
        <v>126</v>
      </c>
      <c r="J19" s="36">
        <v>6000.0</v>
      </c>
      <c r="K19" s="21">
        <f t="shared" si="6"/>
        <v>1</v>
      </c>
      <c r="L19" s="21">
        <f t="shared" si="7"/>
        <v>0</v>
      </c>
      <c r="M19" s="21">
        <f t="shared" si="8"/>
        <v>0</v>
      </c>
      <c r="N19" s="21">
        <f t="shared" si="9"/>
        <v>0</v>
      </c>
      <c r="O19" s="65" t="str">
        <f t="shared" si="10"/>
        <v>Less_than_15k</v>
      </c>
      <c r="P19" s="75" t="s">
        <v>127</v>
      </c>
      <c r="Q19" s="37">
        <v>0.0</v>
      </c>
      <c r="R19" s="67" t="str">
        <f t="shared" si="11"/>
        <v>No</v>
      </c>
      <c r="S19" s="37">
        <v>1.0</v>
      </c>
      <c r="T19" s="67" t="str">
        <f t="shared" si="12"/>
        <v>Yes</v>
      </c>
      <c r="U19" s="37">
        <v>0.0</v>
      </c>
      <c r="V19" s="67" t="str">
        <f t="shared" si="13"/>
        <v>No</v>
      </c>
      <c r="W19" s="36" t="s">
        <v>187</v>
      </c>
      <c r="X19" s="21">
        <f t="shared" si="14"/>
        <v>0</v>
      </c>
      <c r="Y19" s="21">
        <f t="shared" si="15"/>
        <v>0</v>
      </c>
      <c r="Z19" s="21">
        <f t="shared" si="16"/>
        <v>0</v>
      </c>
      <c r="AA19" s="21">
        <f t="shared" si="17"/>
        <v>0</v>
      </c>
      <c r="AB19" s="21">
        <f t="shared" si="18"/>
        <v>1</v>
      </c>
      <c r="AC19" s="65" t="str">
        <f t="shared" si="19"/>
        <v>Other</v>
      </c>
      <c r="AD19" s="36" t="s">
        <v>31</v>
      </c>
      <c r="AE19" s="21">
        <f t="shared" si="20"/>
        <v>1</v>
      </c>
      <c r="AF19" s="21">
        <f t="shared" si="21"/>
        <v>0</v>
      </c>
      <c r="AG19" s="21">
        <f t="shared" si="22"/>
        <v>0</v>
      </c>
      <c r="AH19" s="21">
        <f t="shared" si="23"/>
        <v>0</v>
      </c>
      <c r="AI19" s="65" t="str">
        <f t="shared" si="24"/>
        <v>Bus</v>
      </c>
      <c r="AJ19" s="27" t="s">
        <v>162</v>
      </c>
      <c r="AK19" s="21">
        <f t="shared" si="25"/>
        <v>0</v>
      </c>
      <c r="AL19" s="21">
        <f t="shared" si="26"/>
        <v>0</v>
      </c>
      <c r="AM19" s="21">
        <f t="shared" si="27"/>
        <v>0</v>
      </c>
      <c r="AN19" s="21">
        <f t="shared" si="28"/>
        <v>1</v>
      </c>
      <c r="AO19" s="65" t="str">
        <f t="shared" si="29"/>
        <v>Others</v>
      </c>
      <c r="AP19" s="27" t="s">
        <v>37</v>
      </c>
      <c r="AQ19" s="21">
        <f t="shared" si="30"/>
        <v>1</v>
      </c>
      <c r="AR19" s="21">
        <f t="shared" si="31"/>
        <v>0</v>
      </c>
      <c r="AS19" s="21">
        <f t="shared" si="32"/>
        <v>0</v>
      </c>
      <c r="AT19" s="21">
        <f t="shared" si="33"/>
        <v>0</v>
      </c>
      <c r="AU19" s="21">
        <f t="shared" si="34"/>
        <v>0</v>
      </c>
      <c r="AV19" s="21">
        <f t="shared" si="74"/>
        <v>0</v>
      </c>
      <c r="AW19" s="68"/>
      <c r="AX19" s="27" t="s">
        <v>163</v>
      </c>
      <c r="AY19" s="21">
        <f t="shared" si="35"/>
        <v>0</v>
      </c>
      <c r="AZ19" s="21">
        <f t="shared" si="36"/>
        <v>0</v>
      </c>
      <c r="BA19" s="21">
        <f t="shared" si="37"/>
        <v>0</v>
      </c>
      <c r="BB19" s="21">
        <f t="shared" si="38"/>
        <v>1</v>
      </c>
      <c r="BC19" s="65" t="str">
        <f t="shared" si="39"/>
        <v>Others</v>
      </c>
      <c r="BD19" s="38" t="s">
        <v>188</v>
      </c>
      <c r="BE19" s="21">
        <f t="shared" si="40"/>
        <v>0</v>
      </c>
      <c r="BF19" s="21">
        <f t="shared" si="41"/>
        <v>0</v>
      </c>
      <c r="BG19" s="21">
        <f t="shared" si="42"/>
        <v>0</v>
      </c>
      <c r="BH19" s="21">
        <f t="shared" si="43"/>
        <v>1</v>
      </c>
      <c r="BI19" s="65" t="str">
        <f t="shared" si="44"/>
        <v>Others</v>
      </c>
      <c r="BJ19" s="27" t="s">
        <v>150</v>
      </c>
      <c r="BK19" s="21">
        <f t="shared" si="45"/>
        <v>0</v>
      </c>
      <c r="BL19" s="21">
        <f t="shared" si="46"/>
        <v>0</v>
      </c>
      <c r="BM19" s="21">
        <f t="shared" si="47"/>
        <v>1</v>
      </c>
      <c r="BN19" s="65" t="str">
        <f t="shared" si="48"/>
        <v>More_than_6</v>
      </c>
      <c r="BO19" s="29">
        <v>1500.0</v>
      </c>
      <c r="BP19" s="21">
        <f t="shared" si="49"/>
        <v>0</v>
      </c>
      <c r="BQ19" s="21">
        <f t="shared" si="50"/>
        <v>1</v>
      </c>
      <c r="BR19" s="21">
        <f t="shared" si="51"/>
        <v>0</v>
      </c>
      <c r="BS19" s="65" t="str">
        <f t="shared" si="52"/>
        <v>Between_1k_to_2k</v>
      </c>
      <c r="BT19" s="29" t="s">
        <v>132</v>
      </c>
      <c r="BU19" s="75" t="str">
        <f t="shared" si="53"/>
        <v>Every_3_months</v>
      </c>
      <c r="BV19" s="29">
        <v>0.0</v>
      </c>
      <c r="BW19" s="67" t="str">
        <f t="shared" si="54"/>
        <v>No</v>
      </c>
      <c r="BX19" s="29">
        <v>0.0</v>
      </c>
      <c r="BY19" s="67" t="str">
        <f t="shared" si="55"/>
        <v>No</v>
      </c>
      <c r="BZ19" s="29">
        <v>1.0</v>
      </c>
      <c r="CA19" s="67" t="str">
        <f t="shared" si="56"/>
        <v>Yes</v>
      </c>
      <c r="CB19" s="29">
        <v>0.0</v>
      </c>
      <c r="CC19" s="67" t="str">
        <f t="shared" si="57"/>
        <v>No</v>
      </c>
      <c r="CD19" s="29">
        <v>0.0</v>
      </c>
      <c r="CE19" s="67" t="str">
        <f t="shared" si="58"/>
        <v>No</v>
      </c>
      <c r="CF19" s="29">
        <v>0.0</v>
      </c>
      <c r="CG19" s="76"/>
      <c r="CH19" s="29">
        <v>0.0</v>
      </c>
      <c r="CI19" s="67" t="str">
        <f t="shared" si="59"/>
        <v>No</v>
      </c>
      <c r="CJ19" s="29">
        <v>0.0</v>
      </c>
      <c r="CK19" s="76"/>
      <c r="CL19" s="29">
        <v>1.0</v>
      </c>
      <c r="CM19" s="77"/>
      <c r="CN19" s="27" t="s">
        <v>164</v>
      </c>
      <c r="CO19" s="71" t="str">
        <f t="shared" si="60"/>
        <v>Average</v>
      </c>
      <c r="CP19" s="27" t="s">
        <v>165</v>
      </c>
      <c r="CQ19" s="21">
        <f t="shared" si="61"/>
        <v>0</v>
      </c>
      <c r="CR19" s="21">
        <f t="shared" si="62"/>
        <v>0</v>
      </c>
      <c r="CS19" s="21">
        <f t="shared" si="63"/>
        <v>0</v>
      </c>
      <c r="CT19" s="21">
        <f t="shared" si="64"/>
        <v>1</v>
      </c>
      <c r="CU19" s="68"/>
      <c r="CV19" s="27" t="s">
        <v>135</v>
      </c>
      <c r="CW19" s="21">
        <f t="shared" si="65"/>
        <v>1</v>
      </c>
      <c r="CX19" s="21">
        <f t="shared" si="66"/>
        <v>0</v>
      </c>
      <c r="CY19" s="21">
        <f t="shared" si="67"/>
        <v>0</v>
      </c>
      <c r="CZ19" s="21">
        <f t="shared" si="68"/>
        <v>0</v>
      </c>
      <c r="DA19" s="21">
        <f t="shared" si="69"/>
        <v>0</v>
      </c>
      <c r="DB19" s="68"/>
      <c r="DC19" s="29">
        <v>4.0</v>
      </c>
      <c r="DD19" s="29">
        <v>4.0</v>
      </c>
      <c r="DE19" s="29">
        <v>4.0</v>
      </c>
      <c r="DF19" s="29">
        <v>4.0</v>
      </c>
      <c r="DG19" s="29">
        <v>4.0</v>
      </c>
      <c r="DH19" s="25">
        <f t="shared" si="70"/>
        <v>20</v>
      </c>
      <c r="DI19" s="72" t="str">
        <f t="shared" si="71"/>
        <v>High_Safety</v>
      </c>
      <c r="DJ19" s="50">
        <v>13.0</v>
      </c>
      <c r="DK19" s="50">
        <v>12.0</v>
      </c>
      <c r="DL19" s="16" t="str">
        <f t="shared" ref="DL19:DM19" si="90">IF(DJ19 &lt;= 11, "Poor", IF(DJ19 &lt;= 15 , "Moderate", "Good"))</f>
        <v>Moderate</v>
      </c>
      <c r="DM19" s="16" t="str">
        <f t="shared" si="90"/>
        <v>Moderate</v>
      </c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</row>
    <row r="20">
      <c r="A20" s="73" t="s">
        <v>125</v>
      </c>
      <c r="B20" s="62" t="s">
        <v>37</v>
      </c>
      <c r="C20" s="35">
        <v>19.0</v>
      </c>
      <c r="D20" s="16">
        <f t="shared" si="2"/>
        <v>1</v>
      </c>
      <c r="E20" s="16">
        <f t="shared" si="73"/>
        <v>0</v>
      </c>
      <c r="F20" s="16">
        <f t="shared" si="3"/>
        <v>0</v>
      </c>
      <c r="G20" s="16">
        <f t="shared" si="4"/>
        <v>0</v>
      </c>
      <c r="H20" s="63" t="str">
        <f t="shared" si="5"/>
        <v>Less_than_20</v>
      </c>
      <c r="I20" s="74" t="s">
        <v>126</v>
      </c>
      <c r="J20" s="36">
        <v>25000.0</v>
      </c>
      <c r="K20" s="21">
        <f t="shared" si="6"/>
        <v>0</v>
      </c>
      <c r="L20" s="21">
        <f t="shared" si="7"/>
        <v>1</v>
      </c>
      <c r="M20" s="21">
        <f t="shared" si="8"/>
        <v>0</v>
      </c>
      <c r="N20" s="21">
        <f t="shared" si="9"/>
        <v>0</v>
      </c>
      <c r="O20" s="65" t="str">
        <f t="shared" si="10"/>
        <v>Between_15k_to_25k</v>
      </c>
      <c r="P20" s="75" t="s">
        <v>159</v>
      </c>
      <c r="Q20" s="37">
        <v>0.0</v>
      </c>
      <c r="R20" s="67" t="str">
        <f t="shared" si="11"/>
        <v>No</v>
      </c>
      <c r="S20" s="37">
        <v>0.0</v>
      </c>
      <c r="T20" s="67" t="str">
        <f t="shared" si="12"/>
        <v>No</v>
      </c>
      <c r="U20" s="37">
        <v>0.0</v>
      </c>
      <c r="V20" s="67" t="str">
        <f t="shared" si="13"/>
        <v>No</v>
      </c>
      <c r="W20" s="36" t="s">
        <v>27</v>
      </c>
      <c r="X20" s="21">
        <f t="shared" si="14"/>
        <v>0</v>
      </c>
      <c r="Y20" s="21">
        <f t="shared" si="15"/>
        <v>0</v>
      </c>
      <c r="Z20" s="21">
        <f t="shared" si="16"/>
        <v>1</v>
      </c>
      <c r="AA20" s="21">
        <f t="shared" si="17"/>
        <v>0</v>
      </c>
      <c r="AB20" s="21">
        <f t="shared" si="18"/>
        <v>0</v>
      </c>
      <c r="AC20" s="65" t="str">
        <f t="shared" si="19"/>
        <v>Student</v>
      </c>
      <c r="AD20" s="36" t="s">
        <v>31</v>
      </c>
      <c r="AE20" s="21">
        <f t="shared" si="20"/>
        <v>1</v>
      </c>
      <c r="AF20" s="21">
        <f t="shared" si="21"/>
        <v>0</v>
      </c>
      <c r="AG20" s="21">
        <f t="shared" si="22"/>
        <v>0</v>
      </c>
      <c r="AH20" s="21">
        <f t="shared" si="23"/>
        <v>0</v>
      </c>
      <c r="AI20" s="65" t="str">
        <f t="shared" si="24"/>
        <v>Bus</v>
      </c>
      <c r="AJ20" s="27" t="s">
        <v>128</v>
      </c>
      <c r="AK20" s="21">
        <f t="shared" si="25"/>
        <v>1</v>
      </c>
      <c r="AL20" s="21">
        <f t="shared" si="26"/>
        <v>0</v>
      </c>
      <c r="AM20" s="21">
        <f t="shared" si="27"/>
        <v>0</v>
      </c>
      <c r="AN20" s="21">
        <f t="shared" si="28"/>
        <v>0</v>
      </c>
      <c r="AO20" s="65" t="str">
        <f t="shared" si="29"/>
        <v>Bus</v>
      </c>
      <c r="AP20" s="27" t="s">
        <v>38</v>
      </c>
      <c r="AQ20" s="21">
        <f t="shared" si="30"/>
        <v>0</v>
      </c>
      <c r="AR20" s="21">
        <f t="shared" si="31"/>
        <v>1</v>
      </c>
      <c r="AS20" s="21">
        <f t="shared" si="32"/>
        <v>0</v>
      </c>
      <c r="AT20" s="21">
        <f t="shared" si="33"/>
        <v>0</v>
      </c>
      <c r="AU20" s="21">
        <f t="shared" si="34"/>
        <v>0</v>
      </c>
      <c r="AV20" s="21">
        <f t="shared" si="74"/>
        <v>0</v>
      </c>
      <c r="AW20" s="68"/>
      <c r="AX20" s="27" t="s">
        <v>130</v>
      </c>
      <c r="AY20" s="21">
        <f t="shared" si="35"/>
        <v>1</v>
      </c>
      <c r="AZ20" s="21">
        <f t="shared" si="36"/>
        <v>0</v>
      </c>
      <c r="BA20" s="21">
        <f t="shared" si="37"/>
        <v>0</v>
      </c>
      <c r="BB20" s="21">
        <f t="shared" si="38"/>
        <v>0</v>
      </c>
      <c r="BC20" s="65" t="str">
        <f t="shared" si="39"/>
        <v>Home_Visit</v>
      </c>
      <c r="BD20" s="38" t="s">
        <v>37</v>
      </c>
      <c r="BE20" s="21">
        <f t="shared" si="40"/>
        <v>0</v>
      </c>
      <c r="BF20" s="21">
        <f t="shared" si="41"/>
        <v>1</v>
      </c>
      <c r="BG20" s="21">
        <f t="shared" si="42"/>
        <v>0</v>
      </c>
      <c r="BH20" s="21">
        <f t="shared" si="43"/>
        <v>0</v>
      </c>
      <c r="BI20" s="65" t="str">
        <f t="shared" si="44"/>
        <v>Barishal</v>
      </c>
      <c r="BJ20" s="27" t="s">
        <v>136</v>
      </c>
      <c r="BK20" s="21">
        <f t="shared" si="45"/>
        <v>0</v>
      </c>
      <c r="BL20" s="21">
        <f t="shared" si="46"/>
        <v>0</v>
      </c>
      <c r="BM20" s="21">
        <f t="shared" si="47"/>
        <v>1</v>
      </c>
      <c r="BN20" s="65" t="str">
        <f t="shared" si="48"/>
        <v>More_than_6</v>
      </c>
      <c r="BO20" s="27" t="s">
        <v>167</v>
      </c>
      <c r="BP20" s="21">
        <f t="shared" si="49"/>
        <v>0</v>
      </c>
      <c r="BQ20" s="21">
        <f t="shared" si="50"/>
        <v>0</v>
      </c>
      <c r="BR20" s="21">
        <f t="shared" si="51"/>
        <v>1</v>
      </c>
      <c r="BS20" s="65" t="str">
        <f t="shared" si="52"/>
        <v>More_than_2k</v>
      </c>
      <c r="BT20" s="29" t="s">
        <v>264</v>
      </c>
      <c r="BU20" s="75" t="str">
        <f t="shared" si="53"/>
        <v>Biweekly</v>
      </c>
      <c r="BV20" s="29">
        <v>0.0</v>
      </c>
      <c r="BW20" s="67" t="str">
        <f t="shared" si="54"/>
        <v>No</v>
      </c>
      <c r="BX20" s="29">
        <v>0.0</v>
      </c>
      <c r="BY20" s="67" t="str">
        <f t="shared" si="55"/>
        <v>No</v>
      </c>
      <c r="BZ20" s="29">
        <v>0.0</v>
      </c>
      <c r="CA20" s="67" t="str">
        <f t="shared" si="56"/>
        <v>No</v>
      </c>
      <c r="CB20" s="29">
        <v>0.0</v>
      </c>
      <c r="CC20" s="67" t="str">
        <f t="shared" si="57"/>
        <v>No</v>
      </c>
      <c r="CD20" s="29">
        <v>0.0</v>
      </c>
      <c r="CE20" s="67" t="str">
        <f t="shared" si="58"/>
        <v>No</v>
      </c>
      <c r="CF20" s="29">
        <v>1.0</v>
      </c>
      <c r="CG20" s="76"/>
      <c r="CH20" s="29">
        <v>1.0</v>
      </c>
      <c r="CI20" s="67" t="str">
        <f t="shared" si="59"/>
        <v>Yes</v>
      </c>
      <c r="CJ20" s="29">
        <v>0.0</v>
      </c>
      <c r="CK20" s="76"/>
      <c r="CL20" s="29">
        <v>1.0</v>
      </c>
      <c r="CM20" s="77"/>
      <c r="CN20" s="29" t="s">
        <v>168</v>
      </c>
      <c r="CO20" s="71" t="str">
        <f t="shared" si="60"/>
        <v>Very_Good</v>
      </c>
      <c r="CP20" s="27" t="s">
        <v>169</v>
      </c>
      <c r="CQ20" s="21">
        <f t="shared" si="61"/>
        <v>0</v>
      </c>
      <c r="CR20" s="21">
        <f t="shared" si="62"/>
        <v>0</v>
      </c>
      <c r="CS20" s="21">
        <f t="shared" si="63"/>
        <v>0</v>
      </c>
      <c r="CT20" s="21">
        <f t="shared" si="64"/>
        <v>1</v>
      </c>
      <c r="CU20" s="68"/>
      <c r="CV20" s="27" t="s">
        <v>170</v>
      </c>
      <c r="CW20" s="21">
        <f t="shared" si="65"/>
        <v>0</v>
      </c>
      <c r="CX20" s="21">
        <f t="shared" si="66"/>
        <v>1</v>
      </c>
      <c r="CY20" s="21">
        <f t="shared" si="67"/>
        <v>0</v>
      </c>
      <c r="CZ20" s="21">
        <f t="shared" si="68"/>
        <v>0</v>
      </c>
      <c r="DA20" s="21">
        <f t="shared" si="69"/>
        <v>0</v>
      </c>
      <c r="DB20" s="68"/>
      <c r="DC20" s="28" t="s">
        <v>136</v>
      </c>
      <c r="DD20" s="28" t="s">
        <v>136</v>
      </c>
      <c r="DE20" s="28" t="s">
        <v>136</v>
      </c>
      <c r="DF20" s="28" t="s">
        <v>138</v>
      </c>
      <c r="DG20" s="28" t="s">
        <v>138</v>
      </c>
      <c r="DH20" s="25">
        <f t="shared" si="70"/>
        <v>22</v>
      </c>
      <c r="DI20" s="72" t="str">
        <f t="shared" si="71"/>
        <v>High_Safety</v>
      </c>
      <c r="DJ20" s="50">
        <v>15.0</v>
      </c>
      <c r="DK20" s="50">
        <v>13.0</v>
      </c>
      <c r="DL20" s="16" t="str">
        <f t="shared" ref="DL20:DM20" si="91">IF(DJ20 &lt;= 11, "Poor", IF(DJ20 &lt;= 15 , "Moderate", "Good"))</f>
        <v>Moderate</v>
      </c>
      <c r="DM20" s="16" t="str">
        <f t="shared" si="91"/>
        <v>Moderate</v>
      </c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</row>
    <row r="21" ht="15.75" customHeight="1">
      <c r="A21" s="73" t="s">
        <v>125</v>
      </c>
      <c r="B21" s="62" t="s">
        <v>37</v>
      </c>
      <c r="C21" s="37">
        <v>51.0</v>
      </c>
      <c r="D21" s="16">
        <f t="shared" si="2"/>
        <v>0</v>
      </c>
      <c r="E21" s="16">
        <f t="shared" si="73"/>
        <v>0</v>
      </c>
      <c r="F21" s="16">
        <f t="shared" si="3"/>
        <v>1</v>
      </c>
      <c r="G21" s="16">
        <f t="shared" si="4"/>
        <v>0</v>
      </c>
      <c r="H21" s="63" t="str">
        <f t="shared" si="5"/>
        <v>Between_40_to_60</v>
      </c>
      <c r="I21" s="74" t="s">
        <v>158</v>
      </c>
      <c r="J21" s="36">
        <v>30000.0</v>
      </c>
      <c r="K21" s="21">
        <f t="shared" si="6"/>
        <v>0</v>
      </c>
      <c r="L21" s="21">
        <f t="shared" si="7"/>
        <v>0</v>
      </c>
      <c r="M21" s="21">
        <f t="shared" si="8"/>
        <v>1</v>
      </c>
      <c r="N21" s="21">
        <f t="shared" si="9"/>
        <v>0</v>
      </c>
      <c r="O21" s="65" t="str">
        <f t="shared" si="10"/>
        <v>Between_25k_to_40k</v>
      </c>
      <c r="P21" s="75" t="s">
        <v>127</v>
      </c>
      <c r="Q21" s="37">
        <v>0.0</v>
      </c>
      <c r="R21" s="67" t="str">
        <f t="shared" si="11"/>
        <v>No</v>
      </c>
      <c r="S21" s="37">
        <v>0.0</v>
      </c>
      <c r="T21" s="67" t="str">
        <f t="shared" si="12"/>
        <v>No</v>
      </c>
      <c r="U21" s="37">
        <v>0.0</v>
      </c>
      <c r="V21" s="67" t="str">
        <f t="shared" si="13"/>
        <v>No</v>
      </c>
      <c r="W21" s="36" t="s">
        <v>189</v>
      </c>
      <c r="X21" s="21">
        <f t="shared" si="14"/>
        <v>0</v>
      </c>
      <c r="Y21" s="21">
        <f t="shared" si="15"/>
        <v>0</v>
      </c>
      <c r="Z21" s="21">
        <f t="shared" si="16"/>
        <v>0</v>
      </c>
      <c r="AA21" s="21">
        <f t="shared" si="17"/>
        <v>0</v>
      </c>
      <c r="AB21" s="21">
        <f t="shared" si="18"/>
        <v>1</v>
      </c>
      <c r="AC21" s="65" t="str">
        <f t="shared" si="19"/>
        <v>Other</v>
      </c>
      <c r="AD21" s="36" t="s">
        <v>32</v>
      </c>
      <c r="AE21" s="21">
        <f t="shared" si="20"/>
        <v>0</v>
      </c>
      <c r="AF21" s="21">
        <f t="shared" si="21"/>
        <v>1</v>
      </c>
      <c r="AG21" s="21">
        <f t="shared" si="22"/>
        <v>0</v>
      </c>
      <c r="AH21" s="21">
        <f t="shared" si="23"/>
        <v>0</v>
      </c>
      <c r="AI21" s="65" t="str">
        <f t="shared" si="24"/>
        <v>Rickshaw</v>
      </c>
      <c r="AJ21" s="27" t="s">
        <v>129</v>
      </c>
      <c r="AK21" s="21">
        <f t="shared" si="25"/>
        <v>0</v>
      </c>
      <c r="AL21" s="21">
        <f t="shared" si="26"/>
        <v>1</v>
      </c>
      <c r="AM21" s="21">
        <f t="shared" si="27"/>
        <v>0</v>
      </c>
      <c r="AN21" s="21">
        <f t="shared" si="28"/>
        <v>0</v>
      </c>
      <c r="AO21" s="65" t="str">
        <f t="shared" si="29"/>
        <v>Auto_Rickshaw</v>
      </c>
      <c r="AP21" s="27" t="s">
        <v>39</v>
      </c>
      <c r="AQ21" s="21">
        <f t="shared" si="30"/>
        <v>0</v>
      </c>
      <c r="AR21" s="21">
        <f t="shared" si="31"/>
        <v>0</v>
      </c>
      <c r="AS21" s="21">
        <f t="shared" si="32"/>
        <v>1</v>
      </c>
      <c r="AT21" s="21">
        <f t="shared" si="33"/>
        <v>0</v>
      </c>
      <c r="AU21" s="21">
        <f t="shared" si="34"/>
        <v>0</v>
      </c>
      <c r="AV21" s="21">
        <f t="shared" si="74"/>
        <v>0</v>
      </c>
      <c r="AW21" s="68"/>
      <c r="AX21" s="27" t="s">
        <v>130</v>
      </c>
      <c r="AY21" s="21">
        <f t="shared" si="35"/>
        <v>1</v>
      </c>
      <c r="AZ21" s="21">
        <f t="shared" si="36"/>
        <v>0</v>
      </c>
      <c r="BA21" s="21">
        <f t="shared" si="37"/>
        <v>0</v>
      </c>
      <c r="BB21" s="21">
        <f t="shared" si="38"/>
        <v>0</v>
      </c>
      <c r="BC21" s="65" t="str">
        <f t="shared" si="39"/>
        <v>Home_Visit</v>
      </c>
      <c r="BD21" s="39" t="s">
        <v>190</v>
      </c>
      <c r="BE21" s="21">
        <f t="shared" si="40"/>
        <v>0</v>
      </c>
      <c r="BF21" s="21">
        <f t="shared" si="41"/>
        <v>0</v>
      </c>
      <c r="BG21" s="21">
        <f t="shared" si="42"/>
        <v>0</v>
      </c>
      <c r="BH21" s="21">
        <f t="shared" si="43"/>
        <v>1</v>
      </c>
      <c r="BI21" s="65" t="str">
        <f t="shared" si="44"/>
        <v>Others</v>
      </c>
      <c r="BJ21" s="27" t="s">
        <v>138</v>
      </c>
      <c r="BK21" s="21">
        <f t="shared" si="45"/>
        <v>0</v>
      </c>
      <c r="BL21" s="21">
        <f t="shared" si="46"/>
        <v>0</v>
      </c>
      <c r="BM21" s="21">
        <f t="shared" si="47"/>
        <v>1</v>
      </c>
      <c r="BN21" s="65" t="str">
        <f t="shared" si="48"/>
        <v>More_than_6</v>
      </c>
      <c r="BO21" s="29">
        <v>800.0</v>
      </c>
      <c r="BP21" s="21">
        <f t="shared" si="49"/>
        <v>1</v>
      </c>
      <c r="BQ21" s="21">
        <f t="shared" si="50"/>
        <v>0</v>
      </c>
      <c r="BR21" s="21">
        <f t="shared" si="51"/>
        <v>0</v>
      </c>
      <c r="BS21" s="65" t="str">
        <f t="shared" si="52"/>
        <v>Less_than_1k</v>
      </c>
      <c r="BT21" s="29" t="s">
        <v>132</v>
      </c>
      <c r="BU21" s="75" t="str">
        <f t="shared" si="53"/>
        <v>Every_3_months</v>
      </c>
      <c r="BV21" s="29">
        <v>0.0</v>
      </c>
      <c r="BW21" s="67" t="str">
        <f t="shared" si="54"/>
        <v>No</v>
      </c>
      <c r="BX21" s="29">
        <v>0.0</v>
      </c>
      <c r="BY21" s="67" t="str">
        <f t="shared" si="55"/>
        <v>No</v>
      </c>
      <c r="BZ21" s="29">
        <v>0.0</v>
      </c>
      <c r="CA21" s="67" t="str">
        <f t="shared" si="56"/>
        <v>No</v>
      </c>
      <c r="CB21" s="29">
        <v>0.0</v>
      </c>
      <c r="CC21" s="67" t="str">
        <f t="shared" si="57"/>
        <v>No</v>
      </c>
      <c r="CD21" s="29">
        <v>0.0</v>
      </c>
      <c r="CE21" s="67" t="str">
        <f t="shared" si="58"/>
        <v>No</v>
      </c>
      <c r="CF21" s="29">
        <v>1.0</v>
      </c>
      <c r="CG21" s="76"/>
      <c r="CH21" s="29">
        <v>0.0</v>
      </c>
      <c r="CI21" s="67" t="str">
        <f t="shared" si="59"/>
        <v>No</v>
      </c>
      <c r="CJ21" s="29">
        <v>0.0</v>
      </c>
      <c r="CK21" s="76"/>
      <c r="CL21" s="29">
        <v>1.0</v>
      </c>
      <c r="CM21" s="77"/>
      <c r="CN21" s="27" t="s">
        <v>164</v>
      </c>
      <c r="CO21" s="71" t="str">
        <f t="shared" si="60"/>
        <v>Average</v>
      </c>
      <c r="CP21" s="27" t="s">
        <v>80</v>
      </c>
      <c r="CQ21" s="21">
        <f t="shared" si="61"/>
        <v>1</v>
      </c>
      <c r="CR21" s="21">
        <f t="shared" si="62"/>
        <v>0</v>
      </c>
      <c r="CS21" s="21">
        <f t="shared" si="63"/>
        <v>0</v>
      </c>
      <c r="CT21" s="21">
        <f t="shared" si="64"/>
        <v>0</v>
      </c>
      <c r="CU21" s="68"/>
      <c r="CV21" s="27" t="s">
        <v>170</v>
      </c>
      <c r="CW21" s="21">
        <f t="shared" si="65"/>
        <v>0</v>
      </c>
      <c r="CX21" s="21">
        <f t="shared" si="66"/>
        <v>1</v>
      </c>
      <c r="CY21" s="21">
        <f t="shared" si="67"/>
        <v>0</v>
      </c>
      <c r="CZ21" s="21">
        <f t="shared" si="68"/>
        <v>0</v>
      </c>
      <c r="DA21" s="21">
        <f t="shared" si="69"/>
        <v>0</v>
      </c>
      <c r="DB21" s="68"/>
      <c r="DC21" s="29">
        <v>2.0</v>
      </c>
      <c r="DD21" s="29">
        <v>2.0</v>
      </c>
      <c r="DE21" s="29">
        <v>3.0</v>
      </c>
      <c r="DF21" s="28" t="s">
        <v>137</v>
      </c>
      <c r="DG21" s="29">
        <v>3.0</v>
      </c>
      <c r="DH21" s="25">
        <f t="shared" si="70"/>
        <v>13</v>
      </c>
      <c r="DI21" s="72" t="str">
        <f t="shared" si="71"/>
        <v>Poor_Safety</v>
      </c>
      <c r="DJ21" s="50">
        <v>12.0</v>
      </c>
      <c r="DK21" s="50">
        <v>10.0</v>
      </c>
      <c r="DL21" s="16" t="str">
        <f t="shared" ref="DL21:DM21" si="92">IF(DJ21 &lt;= 11, "Poor", IF(DJ21 &lt;= 15 , "Moderate", "Good"))</f>
        <v>Moderate</v>
      </c>
      <c r="DM21" s="16" t="str">
        <f t="shared" si="92"/>
        <v>Poor</v>
      </c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</row>
    <row r="22" ht="15.75" customHeight="1">
      <c r="A22" s="73" t="s">
        <v>125</v>
      </c>
      <c r="B22" s="62" t="s">
        <v>37</v>
      </c>
      <c r="C22" s="35">
        <v>25.0</v>
      </c>
      <c r="D22" s="16">
        <f t="shared" si="2"/>
        <v>0</v>
      </c>
      <c r="E22" s="16">
        <f t="shared" si="73"/>
        <v>1</v>
      </c>
      <c r="F22" s="16">
        <f t="shared" si="3"/>
        <v>0</v>
      </c>
      <c r="G22" s="16">
        <f t="shared" si="4"/>
        <v>0</v>
      </c>
      <c r="H22" s="63" t="str">
        <f t="shared" si="5"/>
        <v>Between_20_to_40</v>
      </c>
      <c r="I22" s="75" t="s">
        <v>260</v>
      </c>
      <c r="J22" s="36">
        <v>25000.0</v>
      </c>
      <c r="K22" s="21">
        <f t="shared" si="6"/>
        <v>0</v>
      </c>
      <c r="L22" s="21">
        <f t="shared" si="7"/>
        <v>1</v>
      </c>
      <c r="M22" s="21">
        <f t="shared" si="8"/>
        <v>0</v>
      </c>
      <c r="N22" s="21">
        <f t="shared" si="9"/>
        <v>0</v>
      </c>
      <c r="O22" s="65" t="str">
        <f t="shared" si="10"/>
        <v>Between_15k_to_25k</v>
      </c>
      <c r="P22" s="75" t="s">
        <v>127</v>
      </c>
      <c r="Q22" s="37">
        <v>0.0</v>
      </c>
      <c r="R22" s="67" t="str">
        <f t="shared" si="11"/>
        <v>No</v>
      </c>
      <c r="S22" s="37">
        <v>0.0</v>
      </c>
      <c r="T22" s="67" t="str">
        <f t="shared" si="12"/>
        <v>No</v>
      </c>
      <c r="U22" s="37">
        <v>0.0</v>
      </c>
      <c r="V22" s="67" t="str">
        <f t="shared" si="13"/>
        <v>No</v>
      </c>
      <c r="W22" s="36" t="s">
        <v>149</v>
      </c>
      <c r="X22" s="21">
        <f t="shared" si="14"/>
        <v>0</v>
      </c>
      <c r="Y22" s="21">
        <f t="shared" si="15"/>
        <v>1</v>
      </c>
      <c r="Z22" s="21">
        <f t="shared" si="16"/>
        <v>0</v>
      </c>
      <c r="AA22" s="21">
        <f t="shared" si="17"/>
        <v>0</v>
      </c>
      <c r="AB22" s="21">
        <f t="shared" si="18"/>
        <v>0</v>
      </c>
      <c r="AC22" s="65" t="str">
        <f t="shared" si="19"/>
        <v>Office_Worker</v>
      </c>
      <c r="AD22" s="36" t="s">
        <v>31</v>
      </c>
      <c r="AE22" s="21">
        <f t="shared" si="20"/>
        <v>1</v>
      </c>
      <c r="AF22" s="21">
        <f t="shared" si="21"/>
        <v>0</v>
      </c>
      <c r="AG22" s="21">
        <f t="shared" si="22"/>
        <v>0</v>
      </c>
      <c r="AH22" s="21">
        <f t="shared" si="23"/>
        <v>0</v>
      </c>
      <c r="AI22" s="65" t="str">
        <f t="shared" si="24"/>
        <v>Bus</v>
      </c>
      <c r="AJ22" s="27" t="s">
        <v>191</v>
      </c>
      <c r="AK22" s="21">
        <f t="shared" si="25"/>
        <v>0</v>
      </c>
      <c r="AL22" s="21">
        <f t="shared" si="26"/>
        <v>0</v>
      </c>
      <c r="AM22" s="21">
        <f t="shared" si="27"/>
        <v>0</v>
      </c>
      <c r="AN22" s="21">
        <f t="shared" si="28"/>
        <v>1</v>
      </c>
      <c r="AO22" s="65" t="str">
        <f t="shared" si="29"/>
        <v>Others</v>
      </c>
      <c r="AP22" s="27" t="s">
        <v>172</v>
      </c>
      <c r="AQ22" s="21">
        <f t="shared" si="30"/>
        <v>0</v>
      </c>
      <c r="AR22" s="21">
        <f t="shared" si="31"/>
        <v>0</v>
      </c>
      <c r="AS22" s="21">
        <f t="shared" si="32"/>
        <v>0</v>
      </c>
      <c r="AT22" s="21">
        <f t="shared" si="33"/>
        <v>0</v>
      </c>
      <c r="AU22" s="21">
        <f t="shared" si="34"/>
        <v>0</v>
      </c>
      <c r="AV22" s="21">
        <f t="shared" si="74"/>
        <v>1</v>
      </c>
      <c r="AW22" s="68"/>
      <c r="AX22" s="27" t="s">
        <v>130</v>
      </c>
      <c r="AY22" s="21">
        <f t="shared" si="35"/>
        <v>1</v>
      </c>
      <c r="AZ22" s="21">
        <f t="shared" si="36"/>
        <v>0</v>
      </c>
      <c r="BA22" s="21">
        <f t="shared" si="37"/>
        <v>0</v>
      </c>
      <c r="BB22" s="21">
        <f t="shared" si="38"/>
        <v>0</v>
      </c>
      <c r="BC22" s="65" t="str">
        <f t="shared" si="39"/>
        <v>Home_Visit</v>
      </c>
      <c r="BD22" s="27" t="s">
        <v>131</v>
      </c>
      <c r="BE22" s="21">
        <f t="shared" si="40"/>
        <v>1</v>
      </c>
      <c r="BF22" s="21">
        <f t="shared" si="41"/>
        <v>0</v>
      </c>
      <c r="BG22" s="21">
        <f t="shared" si="42"/>
        <v>0</v>
      </c>
      <c r="BH22" s="21">
        <f t="shared" si="43"/>
        <v>0</v>
      </c>
      <c r="BI22" s="65" t="str">
        <f t="shared" si="44"/>
        <v>Dhaka</v>
      </c>
      <c r="BJ22" s="27" t="s">
        <v>138</v>
      </c>
      <c r="BK22" s="21">
        <f t="shared" si="45"/>
        <v>0</v>
      </c>
      <c r="BL22" s="21">
        <f t="shared" si="46"/>
        <v>0</v>
      </c>
      <c r="BM22" s="21">
        <f t="shared" si="47"/>
        <v>1</v>
      </c>
      <c r="BN22" s="65" t="str">
        <f t="shared" si="48"/>
        <v>More_than_6</v>
      </c>
      <c r="BO22" s="29">
        <v>1500.0</v>
      </c>
      <c r="BP22" s="21">
        <f t="shared" si="49"/>
        <v>0</v>
      </c>
      <c r="BQ22" s="21">
        <f t="shared" si="50"/>
        <v>1</v>
      </c>
      <c r="BR22" s="21">
        <f t="shared" si="51"/>
        <v>0</v>
      </c>
      <c r="BS22" s="65" t="str">
        <f t="shared" si="52"/>
        <v>Between_1k_to_2k</v>
      </c>
      <c r="BT22" s="27" t="s">
        <v>151</v>
      </c>
      <c r="BU22" s="73" t="str">
        <f t="shared" si="53"/>
        <v>Monthly</v>
      </c>
      <c r="BV22" s="29">
        <v>0.0</v>
      </c>
      <c r="BW22" s="67" t="str">
        <f t="shared" si="54"/>
        <v>No</v>
      </c>
      <c r="BX22" s="29">
        <v>0.0</v>
      </c>
      <c r="BY22" s="67" t="str">
        <f t="shared" si="55"/>
        <v>No</v>
      </c>
      <c r="BZ22" s="29">
        <v>0.0</v>
      </c>
      <c r="CA22" s="67" t="str">
        <f t="shared" si="56"/>
        <v>No</v>
      </c>
      <c r="CB22" s="29">
        <v>0.0</v>
      </c>
      <c r="CC22" s="67" t="str">
        <f t="shared" si="57"/>
        <v>No</v>
      </c>
      <c r="CD22" s="29">
        <v>0.0</v>
      </c>
      <c r="CE22" s="67" t="str">
        <f t="shared" si="58"/>
        <v>No</v>
      </c>
      <c r="CF22" s="29">
        <v>1.0</v>
      </c>
      <c r="CG22" s="76"/>
      <c r="CH22" s="29">
        <v>1.0</v>
      </c>
      <c r="CI22" s="67" t="str">
        <f t="shared" si="59"/>
        <v>Yes</v>
      </c>
      <c r="CJ22" s="29">
        <v>0.0</v>
      </c>
      <c r="CK22" s="76"/>
      <c r="CL22" s="29">
        <v>1.0</v>
      </c>
      <c r="CM22" s="77"/>
      <c r="CN22" s="29" t="s">
        <v>168</v>
      </c>
      <c r="CO22" s="71" t="str">
        <f t="shared" si="60"/>
        <v>Very_Good</v>
      </c>
      <c r="CP22" s="27" t="s">
        <v>157</v>
      </c>
      <c r="CQ22" s="21">
        <f t="shared" si="61"/>
        <v>0</v>
      </c>
      <c r="CR22" s="21">
        <f t="shared" si="62"/>
        <v>1</v>
      </c>
      <c r="CS22" s="21">
        <f t="shared" si="63"/>
        <v>0</v>
      </c>
      <c r="CT22" s="21">
        <f t="shared" si="64"/>
        <v>0</v>
      </c>
      <c r="CU22" s="68"/>
      <c r="CV22" s="27" t="s">
        <v>173</v>
      </c>
      <c r="CW22" s="21">
        <f t="shared" si="65"/>
        <v>0</v>
      </c>
      <c r="CX22" s="21">
        <f t="shared" si="66"/>
        <v>0</v>
      </c>
      <c r="CY22" s="21">
        <f t="shared" si="67"/>
        <v>1</v>
      </c>
      <c r="CZ22" s="21">
        <f t="shared" si="68"/>
        <v>0</v>
      </c>
      <c r="DA22" s="21">
        <f t="shared" si="69"/>
        <v>0</v>
      </c>
      <c r="DB22" s="68"/>
      <c r="DC22" s="28" t="s">
        <v>138</v>
      </c>
      <c r="DD22" s="28" t="s">
        <v>138</v>
      </c>
      <c r="DE22" s="28" t="s">
        <v>136</v>
      </c>
      <c r="DF22" s="28" t="s">
        <v>136</v>
      </c>
      <c r="DG22" s="28" t="s">
        <v>138</v>
      </c>
      <c r="DH22" s="25">
        <f t="shared" si="70"/>
        <v>23</v>
      </c>
      <c r="DI22" s="72" t="str">
        <f t="shared" si="71"/>
        <v>High_Safety</v>
      </c>
      <c r="DJ22" s="50">
        <v>10.0</v>
      </c>
      <c r="DK22" s="50">
        <v>12.0</v>
      </c>
      <c r="DL22" s="16" t="str">
        <f t="shared" ref="DL22:DM22" si="93">IF(DJ22 &lt;= 11, "Poor", IF(DJ22 &lt;= 15 , "Moderate", "Good"))</f>
        <v>Poor</v>
      </c>
      <c r="DM22" s="16" t="str">
        <f t="shared" si="93"/>
        <v>Moderate</v>
      </c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</row>
    <row r="23" ht="15.75" customHeight="1">
      <c r="A23" s="73" t="s">
        <v>125</v>
      </c>
      <c r="B23" s="62" t="s">
        <v>37</v>
      </c>
      <c r="C23" s="35">
        <v>35.0</v>
      </c>
      <c r="D23" s="16">
        <f t="shared" si="2"/>
        <v>0</v>
      </c>
      <c r="E23" s="16">
        <f t="shared" si="73"/>
        <v>1</v>
      </c>
      <c r="F23" s="16">
        <f t="shared" si="3"/>
        <v>0</v>
      </c>
      <c r="G23" s="16">
        <f t="shared" si="4"/>
        <v>0</v>
      </c>
      <c r="H23" s="63" t="str">
        <f t="shared" si="5"/>
        <v>Between_20_to_40</v>
      </c>
      <c r="I23" s="74" t="s">
        <v>158</v>
      </c>
      <c r="J23" s="36">
        <v>35000.0</v>
      </c>
      <c r="K23" s="21">
        <f t="shared" si="6"/>
        <v>0</v>
      </c>
      <c r="L23" s="21">
        <f t="shared" si="7"/>
        <v>0</v>
      </c>
      <c r="M23" s="21">
        <f t="shared" si="8"/>
        <v>1</v>
      </c>
      <c r="N23" s="21">
        <f t="shared" si="9"/>
        <v>0</v>
      </c>
      <c r="O23" s="65" t="str">
        <f t="shared" si="10"/>
        <v>Between_25k_to_40k</v>
      </c>
      <c r="P23" s="75" t="s">
        <v>127</v>
      </c>
      <c r="Q23" s="37">
        <v>1.0</v>
      </c>
      <c r="R23" s="67" t="str">
        <f t="shared" si="11"/>
        <v>Yes</v>
      </c>
      <c r="S23" s="37">
        <v>0.0</v>
      </c>
      <c r="T23" s="67" t="str">
        <f t="shared" si="12"/>
        <v>No</v>
      </c>
      <c r="U23" s="37">
        <v>1.0</v>
      </c>
      <c r="V23" s="67" t="str">
        <f t="shared" si="13"/>
        <v>Yes</v>
      </c>
      <c r="W23" s="36" t="s">
        <v>192</v>
      </c>
      <c r="X23" s="21">
        <f t="shared" si="14"/>
        <v>0</v>
      </c>
      <c r="Y23" s="21">
        <f t="shared" si="15"/>
        <v>0</v>
      </c>
      <c r="Z23" s="21">
        <f t="shared" si="16"/>
        <v>0</v>
      </c>
      <c r="AA23" s="21">
        <f t="shared" si="17"/>
        <v>0</v>
      </c>
      <c r="AB23" s="21">
        <f t="shared" si="18"/>
        <v>1</v>
      </c>
      <c r="AC23" s="65" t="str">
        <f t="shared" si="19"/>
        <v>Other</v>
      </c>
      <c r="AD23" s="36" t="s">
        <v>193</v>
      </c>
      <c r="AE23" s="21">
        <f t="shared" si="20"/>
        <v>0</v>
      </c>
      <c r="AF23" s="21">
        <f t="shared" si="21"/>
        <v>0</v>
      </c>
      <c r="AG23" s="21">
        <f t="shared" si="22"/>
        <v>0</v>
      </c>
      <c r="AH23" s="21">
        <f t="shared" si="23"/>
        <v>1</v>
      </c>
      <c r="AI23" s="65" t="str">
        <f t="shared" si="24"/>
        <v>Others</v>
      </c>
      <c r="AJ23" s="27" t="s">
        <v>128</v>
      </c>
      <c r="AK23" s="21">
        <f t="shared" si="25"/>
        <v>1</v>
      </c>
      <c r="AL23" s="21">
        <f t="shared" si="26"/>
        <v>0</v>
      </c>
      <c r="AM23" s="21">
        <f t="shared" si="27"/>
        <v>0</v>
      </c>
      <c r="AN23" s="21">
        <f t="shared" si="28"/>
        <v>0</v>
      </c>
      <c r="AO23" s="65" t="str">
        <f t="shared" si="29"/>
        <v>Bus</v>
      </c>
      <c r="AP23" s="27" t="s">
        <v>37</v>
      </c>
      <c r="AQ23" s="21">
        <f t="shared" si="30"/>
        <v>1</v>
      </c>
      <c r="AR23" s="21">
        <f t="shared" si="31"/>
        <v>0</v>
      </c>
      <c r="AS23" s="21">
        <f t="shared" si="32"/>
        <v>0</v>
      </c>
      <c r="AT23" s="21">
        <f t="shared" si="33"/>
        <v>0</v>
      </c>
      <c r="AU23" s="21">
        <f t="shared" si="34"/>
        <v>0</v>
      </c>
      <c r="AV23" s="21">
        <f t="shared" si="74"/>
        <v>0</v>
      </c>
      <c r="AW23" s="68"/>
      <c r="AX23" s="27" t="s">
        <v>163</v>
      </c>
      <c r="AY23" s="21">
        <f t="shared" si="35"/>
        <v>0</v>
      </c>
      <c r="AZ23" s="21">
        <f t="shared" si="36"/>
        <v>0</v>
      </c>
      <c r="BA23" s="21">
        <f t="shared" si="37"/>
        <v>0</v>
      </c>
      <c r="BB23" s="21">
        <f t="shared" si="38"/>
        <v>1</v>
      </c>
      <c r="BC23" s="65" t="str">
        <f t="shared" si="39"/>
        <v>Others</v>
      </c>
      <c r="BD23" s="27" t="s">
        <v>144</v>
      </c>
      <c r="BE23" s="21">
        <f t="shared" si="40"/>
        <v>0</v>
      </c>
      <c r="BF23" s="21">
        <f t="shared" si="41"/>
        <v>0</v>
      </c>
      <c r="BG23" s="21">
        <f t="shared" si="42"/>
        <v>0</v>
      </c>
      <c r="BH23" s="21">
        <f t="shared" si="43"/>
        <v>1</v>
      </c>
      <c r="BI23" s="65" t="str">
        <f t="shared" si="44"/>
        <v>Others</v>
      </c>
      <c r="BJ23" s="27" t="s">
        <v>137</v>
      </c>
      <c r="BK23" s="21">
        <f t="shared" si="45"/>
        <v>0</v>
      </c>
      <c r="BL23" s="21">
        <f t="shared" si="46"/>
        <v>0</v>
      </c>
      <c r="BM23" s="21">
        <f t="shared" si="47"/>
        <v>1</v>
      </c>
      <c r="BN23" s="65" t="str">
        <f t="shared" si="48"/>
        <v>More_than_6</v>
      </c>
      <c r="BO23" s="29">
        <v>1500.0</v>
      </c>
      <c r="BP23" s="21">
        <f t="shared" si="49"/>
        <v>0</v>
      </c>
      <c r="BQ23" s="21">
        <f t="shared" si="50"/>
        <v>1</v>
      </c>
      <c r="BR23" s="21">
        <f t="shared" si="51"/>
        <v>0</v>
      </c>
      <c r="BS23" s="65" t="str">
        <f t="shared" si="52"/>
        <v>Between_1k_to_2k</v>
      </c>
      <c r="BT23" s="29" t="s">
        <v>156</v>
      </c>
      <c r="BU23" s="75" t="str">
        <f t="shared" si="53"/>
        <v>Every_6_months</v>
      </c>
      <c r="BV23" s="29">
        <v>1.0</v>
      </c>
      <c r="BW23" s="67" t="str">
        <f t="shared" si="54"/>
        <v>Yes</v>
      </c>
      <c r="BX23" s="29">
        <v>0.0</v>
      </c>
      <c r="BY23" s="67" t="str">
        <f t="shared" si="55"/>
        <v>No</v>
      </c>
      <c r="BZ23" s="29">
        <v>0.0</v>
      </c>
      <c r="CA23" s="67" t="str">
        <f t="shared" si="56"/>
        <v>No</v>
      </c>
      <c r="CB23" s="29">
        <v>0.0</v>
      </c>
      <c r="CC23" s="67" t="str">
        <f t="shared" si="57"/>
        <v>No</v>
      </c>
      <c r="CD23" s="29">
        <v>0.0</v>
      </c>
      <c r="CE23" s="67" t="str">
        <f t="shared" si="58"/>
        <v>No</v>
      </c>
      <c r="CF23" s="29">
        <v>0.0</v>
      </c>
      <c r="CG23" s="76"/>
      <c r="CH23" s="29">
        <v>0.0</v>
      </c>
      <c r="CI23" s="67" t="str">
        <f t="shared" si="59"/>
        <v>No</v>
      </c>
      <c r="CJ23" s="29">
        <v>1.0</v>
      </c>
      <c r="CK23" s="76"/>
      <c r="CL23" s="29">
        <v>1.0</v>
      </c>
      <c r="CM23" s="77"/>
      <c r="CN23" s="29" t="s">
        <v>176</v>
      </c>
      <c r="CO23" s="71" t="str">
        <f t="shared" si="60"/>
        <v>Poor</v>
      </c>
      <c r="CP23" s="27" t="s">
        <v>177</v>
      </c>
      <c r="CQ23" s="21">
        <f t="shared" si="61"/>
        <v>1</v>
      </c>
      <c r="CR23" s="21">
        <f t="shared" si="62"/>
        <v>0</v>
      </c>
      <c r="CS23" s="21">
        <f t="shared" si="63"/>
        <v>0</v>
      </c>
      <c r="CT23" s="21">
        <f t="shared" si="64"/>
        <v>0</v>
      </c>
      <c r="CU23" s="68"/>
      <c r="CV23" s="27" t="s">
        <v>178</v>
      </c>
      <c r="CW23" s="21">
        <f t="shared" si="65"/>
        <v>0</v>
      </c>
      <c r="CX23" s="21">
        <f t="shared" si="66"/>
        <v>0</v>
      </c>
      <c r="CY23" s="21">
        <f t="shared" si="67"/>
        <v>0</v>
      </c>
      <c r="CZ23" s="21">
        <f t="shared" si="68"/>
        <v>1</v>
      </c>
      <c r="DA23" s="21">
        <f t="shared" si="69"/>
        <v>0</v>
      </c>
      <c r="DB23" s="68"/>
      <c r="DC23" s="29">
        <v>1.0</v>
      </c>
      <c r="DD23" s="28" t="s">
        <v>139</v>
      </c>
      <c r="DE23" s="28" t="s">
        <v>139</v>
      </c>
      <c r="DF23" s="28" t="s">
        <v>140</v>
      </c>
      <c r="DG23" s="29">
        <v>1.0</v>
      </c>
      <c r="DH23" s="25">
        <f t="shared" si="70"/>
        <v>7</v>
      </c>
      <c r="DI23" s="72" t="str">
        <f t="shared" si="71"/>
        <v>Poor_Safety</v>
      </c>
      <c r="DJ23" s="50">
        <v>17.0</v>
      </c>
      <c r="DK23" s="50">
        <v>15.0</v>
      </c>
      <c r="DL23" s="16" t="str">
        <f t="shared" ref="DL23:DM23" si="94">IF(DJ23 &lt;= 11, "Poor", IF(DJ23 &lt;= 15 , "Moderate", "Good"))</f>
        <v>Good</v>
      </c>
      <c r="DM23" s="16" t="str">
        <f t="shared" si="94"/>
        <v>Moderate</v>
      </c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</row>
    <row r="24" ht="15.75" customHeight="1">
      <c r="A24" s="73" t="s">
        <v>125</v>
      </c>
      <c r="B24" s="62" t="s">
        <v>37</v>
      </c>
      <c r="C24" s="35">
        <v>12.0</v>
      </c>
      <c r="D24" s="16">
        <f t="shared" si="2"/>
        <v>1</v>
      </c>
      <c r="E24" s="16">
        <f t="shared" si="73"/>
        <v>0</v>
      </c>
      <c r="F24" s="16">
        <f t="shared" si="3"/>
        <v>0</v>
      </c>
      <c r="G24" s="16">
        <f t="shared" si="4"/>
        <v>0</v>
      </c>
      <c r="H24" s="63" t="str">
        <f t="shared" si="5"/>
        <v>Less_than_20</v>
      </c>
      <c r="I24" s="75" t="s">
        <v>260</v>
      </c>
      <c r="J24" s="36">
        <v>20000.0</v>
      </c>
      <c r="K24" s="21">
        <f t="shared" si="6"/>
        <v>0</v>
      </c>
      <c r="L24" s="21">
        <f t="shared" si="7"/>
        <v>1</v>
      </c>
      <c r="M24" s="21">
        <f t="shared" si="8"/>
        <v>0</v>
      </c>
      <c r="N24" s="21">
        <f t="shared" si="9"/>
        <v>0</v>
      </c>
      <c r="O24" s="65" t="str">
        <f t="shared" si="10"/>
        <v>Between_15k_to_25k</v>
      </c>
      <c r="P24" s="75" t="s">
        <v>159</v>
      </c>
      <c r="Q24" s="37">
        <v>0.0</v>
      </c>
      <c r="R24" s="67" t="str">
        <f t="shared" si="11"/>
        <v>No</v>
      </c>
      <c r="S24" s="37">
        <v>0.0</v>
      </c>
      <c r="T24" s="67" t="str">
        <f t="shared" si="12"/>
        <v>No</v>
      </c>
      <c r="U24" s="37">
        <v>0.0</v>
      </c>
      <c r="V24" s="67" t="str">
        <f t="shared" si="13"/>
        <v>No</v>
      </c>
      <c r="W24" s="36" t="s">
        <v>27</v>
      </c>
      <c r="X24" s="21">
        <f t="shared" si="14"/>
        <v>0</v>
      </c>
      <c r="Y24" s="21">
        <f t="shared" si="15"/>
        <v>0</v>
      </c>
      <c r="Z24" s="21">
        <f t="shared" si="16"/>
        <v>1</v>
      </c>
      <c r="AA24" s="21">
        <f t="shared" si="17"/>
        <v>0</v>
      </c>
      <c r="AB24" s="21">
        <f t="shared" si="18"/>
        <v>0</v>
      </c>
      <c r="AC24" s="65" t="str">
        <f t="shared" si="19"/>
        <v>Student</v>
      </c>
      <c r="AD24" s="36" t="s">
        <v>31</v>
      </c>
      <c r="AE24" s="21">
        <f t="shared" si="20"/>
        <v>1</v>
      </c>
      <c r="AF24" s="21">
        <f t="shared" si="21"/>
        <v>0</v>
      </c>
      <c r="AG24" s="21">
        <f t="shared" si="22"/>
        <v>0</v>
      </c>
      <c r="AH24" s="21">
        <f t="shared" si="23"/>
        <v>0</v>
      </c>
      <c r="AI24" s="65" t="str">
        <f t="shared" si="24"/>
        <v>Bus</v>
      </c>
      <c r="AJ24" s="27" t="s">
        <v>128</v>
      </c>
      <c r="AK24" s="21">
        <f t="shared" si="25"/>
        <v>1</v>
      </c>
      <c r="AL24" s="21">
        <f t="shared" si="26"/>
        <v>0</v>
      </c>
      <c r="AM24" s="21">
        <f t="shared" si="27"/>
        <v>0</v>
      </c>
      <c r="AN24" s="21">
        <f t="shared" si="28"/>
        <v>0</v>
      </c>
      <c r="AO24" s="65" t="str">
        <f t="shared" si="29"/>
        <v>Bus</v>
      </c>
      <c r="AP24" s="27" t="s">
        <v>37</v>
      </c>
      <c r="AQ24" s="21">
        <f t="shared" si="30"/>
        <v>1</v>
      </c>
      <c r="AR24" s="21">
        <f t="shared" si="31"/>
        <v>0</v>
      </c>
      <c r="AS24" s="21">
        <f t="shared" si="32"/>
        <v>0</v>
      </c>
      <c r="AT24" s="21">
        <f t="shared" si="33"/>
        <v>0</v>
      </c>
      <c r="AU24" s="21">
        <f t="shared" si="34"/>
        <v>0</v>
      </c>
      <c r="AV24" s="21">
        <f t="shared" si="74"/>
        <v>0</v>
      </c>
      <c r="AW24" s="68"/>
      <c r="AX24" s="27" t="s">
        <v>44</v>
      </c>
      <c r="AY24" s="21">
        <f t="shared" si="35"/>
        <v>0</v>
      </c>
      <c r="AZ24" s="21">
        <f t="shared" si="36"/>
        <v>1</v>
      </c>
      <c r="BA24" s="21">
        <f t="shared" si="37"/>
        <v>0</v>
      </c>
      <c r="BB24" s="21">
        <f t="shared" si="38"/>
        <v>0</v>
      </c>
      <c r="BC24" s="65" t="str">
        <f t="shared" si="39"/>
        <v>Recreation</v>
      </c>
      <c r="BD24" s="27" t="s">
        <v>175</v>
      </c>
      <c r="BE24" s="21">
        <f t="shared" si="40"/>
        <v>0</v>
      </c>
      <c r="BF24" s="21">
        <f t="shared" si="41"/>
        <v>0</v>
      </c>
      <c r="BG24" s="21">
        <f t="shared" si="42"/>
        <v>0</v>
      </c>
      <c r="BH24" s="21">
        <f t="shared" si="43"/>
        <v>1</v>
      </c>
      <c r="BI24" s="65" t="str">
        <f t="shared" si="44"/>
        <v>Others</v>
      </c>
      <c r="BJ24" s="27" t="s">
        <v>150</v>
      </c>
      <c r="BK24" s="21">
        <f t="shared" si="45"/>
        <v>0</v>
      </c>
      <c r="BL24" s="21">
        <f t="shared" si="46"/>
        <v>0</v>
      </c>
      <c r="BM24" s="21">
        <f t="shared" si="47"/>
        <v>1</v>
      </c>
      <c r="BN24" s="65" t="str">
        <f t="shared" si="48"/>
        <v>More_than_6</v>
      </c>
      <c r="BO24" s="27" t="s">
        <v>179</v>
      </c>
      <c r="BP24" s="21">
        <f t="shared" si="49"/>
        <v>0</v>
      </c>
      <c r="BQ24" s="21">
        <f t="shared" si="50"/>
        <v>0</v>
      </c>
      <c r="BR24" s="21">
        <f t="shared" si="51"/>
        <v>1</v>
      </c>
      <c r="BS24" s="65" t="str">
        <f t="shared" si="52"/>
        <v>More_than_2k</v>
      </c>
      <c r="BT24" s="29" t="s">
        <v>132</v>
      </c>
      <c r="BU24" s="75" t="str">
        <f t="shared" si="53"/>
        <v>Every_3_months</v>
      </c>
      <c r="BV24" s="29">
        <v>0.0</v>
      </c>
      <c r="BW24" s="67" t="str">
        <f t="shared" si="54"/>
        <v>No</v>
      </c>
      <c r="BX24" s="29">
        <v>0.0</v>
      </c>
      <c r="BY24" s="67" t="str">
        <f t="shared" si="55"/>
        <v>No</v>
      </c>
      <c r="BZ24" s="29">
        <v>1.0</v>
      </c>
      <c r="CA24" s="67" t="str">
        <f t="shared" si="56"/>
        <v>Yes</v>
      </c>
      <c r="CB24" s="29">
        <v>1.0</v>
      </c>
      <c r="CC24" s="67" t="str">
        <f t="shared" si="57"/>
        <v>Yes</v>
      </c>
      <c r="CD24" s="29">
        <v>0.0</v>
      </c>
      <c r="CE24" s="67" t="str">
        <f t="shared" si="58"/>
        <v>No</v>
      </c>
      <c r="CF24" s="29">
        <v>0.0</v>
      </c>
      <c r="CG24" s="76"/>
      <c r="CH24" s="29">
        <v>0.0</v>
      </c>
      <c r="CI24" s="67" t="str">
        <f t="shared" si="59"/>
        <v>No</v>
      </c>
      <c r="CJ24" s="29">
        <v>0.0</v>
      </c>
      <c r="CK24" s="76"/>
      <c r="CL24" s="29">
        <v>0.0</v>
      </c>
      <c r="CM24" s="77"/>
      <c r="CN24" s="27" t="s">
        <v>133</v>
      </c>
      <c r="CO24" s="71" t="str">
        <f t="shared" si="60"/>
        <v>Good</v>
      </c>
      <c r="CP24" s="27" t="s">
        <v>152</v>
      </c>
      <c r="CQ24" s="21">
        <f t="shared" si="61"/>
        <v>0</v>
      </c>
      <c r="CR24" s="21">
        <f t="shared" si="62"/>
        <v>0</v>
      </c>
      <c r="CS24" s="21">
        <f t="shared" si="63"/>
        <v>0</v>
      </c>
      <c r="CT24" s="21">
        <f t="shared" si="64"/>
        <v>1</v>
      </c>
      <c r="CU24" s="68"/>
      <c r="CV24" s="27" t="s">
        <v>135</v>
      </c>
      <c r="CW24" s="21">
        <f t="shared" si="65"/>
        <v>1</v>
      </c>
      <c r="CX24" s="21">
        <f t="shared" si="66"/>
        <v>0</v>
      </c>
      <c r="CY24" s="21">
        <f t="shared" si="67"/>
        <v>0</v>
      </c>
      <c r="CZ24" s="21">
        <f t="shared" si="68"/>
        <v>0</v>
      </c>
      <c r="DA24" s="21">
        <f t="shared" si="69"/>
        <v>0</v>
      </c>
      <c r="DB24" s="68"/>
      <c r="DC24" s="28" t="s">
        <v>136</v>
      </c>
      <c r="DD24" s="28" t="s">
        <v>140</v>
      </c>
      <c r="DE24" s="28" t="s">
        <v>139</v>
      </c>
      <c r="DF24" s="28" t="s">
        <v>139</v>
      </c>
      <c r="DG24" s="28" t="s">
        <v>138</v>
      </c>
      <c r="DH24" s="25">
        <f t="shared" si="70"/>
        <v>14</v>
      </c>
      <c r="DI24" s="72" t="str">
        <f t="shared" si="71"/>
        <v>Moderate_Safety</v>
      </c>
      <c r="DJ24" s="50">
        <v>14.0</v>
      </c>
      <c r="DK24" s="50">
        <v>14.0</v>
      </c>
      <c r="DL24" s="16" t="str">
        <f t="shared" ref="DL24:DM24" si="95">IF(DJ24 &lt;= 11, "Poor", IF(DJ24 &lt;= 15 , "Moderate", "Good"))</f>
        <v>Moderate</v>
      </c>
      <c r="DM24" s="16" t="str">
        <f t="shared" si="95"/>
        <v>Moderate</v>
      </c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</row>
    <row r="25" ht="15.75" customHeight="1">
      <c r="A25" s="73" t="s">
        <v>125</v>
      </c>
      <c r="B25" s="62" t="s">
        <v>37</v>
      </c>
      <c r="C25" s="35">
        <v>14.0</v>
      </c>
      <c r="D25" s="16">
        <f t="shared" si="2"/>
        <v>1</v>
      </c>
      <c r="E25" s="16">
        <f t="shared" si="73"/>
        <v>0</v>
      </c>
      <c r="F25" s="16">
        <f t="shared" si="3"/>
        <v>0</v>
      </c>
      <c r="G25" s="16">
        <f t="shared" si="4"/>
        <v>0</v>
      </c>
      <c r="H25" s="63" t="str">
        <f t="shared" si="5"/>
        <v>Less_than_20</v>
      </c>
      <c r="I25" s="74" t="s">
        <v>126</v>
      </c>
      <c r="J25" s="36">
        <v>15000.0</v>
      </c>
      <c r="K25" s="21">
        <f t="shared" si="6"/>
        <v>0</v>
      </c>
      <c r="L25" s="21">
        <f t="shared" si="7"/>
        <v>1</v>
      </c>
      <c r="M25" s="21">
        <f t="shared" si="8"/>
        <v>0</v>
      </c>
      <c r="N25" s="21">
        <f t="shared" si="9"/>
        <v>0</v>
      </c>
      <c r="O25" s="65" t="str">
        <f t="shared" si="10"/>
        <v>Between_15k_to_25k</v>
      </c>
      <c r="P25" s="75" t="s">
        <v>159</v>
      </c>
      <c r="Q25" s="37">
        <v>0.0</v>
      </c>
      <c r="R25" s="67" t="str">
        <f t="shared" si="11"/>
        <v>No</v>
      </c>
      <c r="S25" s="37">
        <v>0.0</v>
      </c>
      <c r="T25" s="67" t="str">
        <f t="shared" si="12"/>
        <v>No</v>
      </c>
      <c r="U25" s="37">
        <v>0.0</v>
      </c>
      <c r="V25" s="67" t="str">
        <f t="shared" si="13"/>
        <v>No</v>
      </c>
      <c r="W25" s="36" t="s">
        <v>27</v>
      </c>
      <c r="X25" s="21">
        <f t="shared" si="14"/>
        <v>0</v>
      </c>
      <c r="Y25" s="21">
        <f t="shared" si="15"/>
        <v>0</v>
      </c>
      <c r="Z25" s="21">
        <f t="shared" si="16"/>
        <v>1</v>
      </c>
      <c r="AA25" s="21">
        <f t="shared" si="17"/>
        <v>0</v>
      </c>
      <c r="AB25" s="21">
        <f t="shared" si="18"/>
        <v>0</v>
      </c>
      <c r="AC25" s="65" t="str">
        <f t="shared" si="19"/>
        <v>Student</v>
      </c>
      <c r="AD25" s="36" t="s">
        <v>143</v>
      </c>
      <c r="AE25" s="21">
        <f t="shared" si="20"/>
        <v>0</v>
      </c>
      <c r="AF25" s="21">
        <f t="shared" si="21"/>
        <v>1</v>
      </c>
      <c r="AG25" s="21">
        <f t="shared" si="22"/>
        <v>0</v>
      </c>
      <c r="AH25" s="21">
        <f t="shared" si="23"/>
        <v>0</v>
      </c>
      <c r="AI25" s="65" t="str">
        <f t="shared" si="24"/>
        <v>Rickshaw</v>
      </c>
      <c r="AJ25" s="27" t="s">
        <v>128</v>
      </c>
      <c r="AK25" s="21">
        <f t="shared" si="25"/>
        <v>1</v>
      </c>
      <c r="AL25" s="21">
        <f t="shared" si="26"/>
        <v>0</v>
      </c>
      <c r="AM25" s="21">
        <f t="shared" si="27"/>
        <v>0</v>
      </c>
      <c r="AN25" s="21">
        <f t="shared" si="28"/>
        <v>0</v>
      </c>
      <c r="AO25" s="65" t="str">
        <f t="shared" si="29"/>
        <v>Bus</v>
      </c>
      <c r="AP25" s="27" t="s">
        <v>40</v>
      </c>
      <c r="AQ25" s="21">
        <f t="shared" si="30"/>
        <v>0</v>
      </c>
      <c r="AR25" s="21">
        <f t="shared" si="31"/>
        <v>0</v>
      </c>
      <c r="AS25" s="21">
        <f t="shared" si="32"/>
        <v>0</v>
      </c>
      <c r="AT25" s="21">
        <f t="shared" si="33"/>
        <v>1</v>
      </c>
      <c r="AU25" s="21">
        <f t="shared" si="34"/>
        <v>0</v>
      </c>
      <c r="AV25" s="21">
        <f t="shared" si="74"/>
        <v>1</v>
      </c>
      <c r="AW25" s="68"/>
      <c r="AX25" s="27" t="s">
        <v>163</v>
      </c>
      <c r="AY25" s="21">
        <f t="shared" si="35"/>
        <v>0</v>
      </c>
      <c r="AZ25" s="21">
        <f t="shared" si="36"/>
        <v>0</v>
      </c>
      <c r="BA25" s="21">
        <f t="shared" si="37"/>
        <v>0</v>
      </c>
      <c r="BB25" s="21">
        <f t="shared" si="38"/>
        <v>1</v>
      </c>
      <c r="BC25" s="65" t="str">
        <f t="shared" si="39"/>
        <v>Others</v>
      </c>
      <c r="BD25" s="27" t="s">
        <v>182</v>
      </c>
      <c r="BE25" s="21">
        <f t="shared" si="40"/>
        <v>0</v>
      </c>
      <c r="BF25" s="21">
        <f t="shared" si="41"/>
        <v>0</v>
      </c>
      <c r="BG25" s="21">
        <f t="shared" si="42"/>
        <v>1</v>
      </c>
      <c r="BH25" s="21">
        <f t="shared" si="43"/>
        <v>0</v>
      </c>
      <c r="BI25" s="65" t="str">
        <f t="shared" si="44"/>
        <v>Narayanganj</v>
      </c>
      <c r="BJ25" s="27" t="s">
        <v>136</v>
      </c>
      <c r="BK25" s="21">
        <f t="shared" si="45"/>
        <v>0</v>
      </c>
      <c r="BL25" s="21">
        <f t="shared" si="46"/>
        <v>0</v>
      </c>
      <c r="BM25" s="21">
        <f t="shared" si="47"/>
        <v>1</v>
      </c>
      <c r="BN25" s="65" t="str">
        <f t="shared" si="48"/>
        <v>More_than_6</v>
      </c>
      <c r="BO25" s="29">
        <v>1500.0</v>
      </c>
      <c r="BP25" s="21">
        <f t="shared" si="49"/>
        <v>0</v>
      </c>
      <c r="BQ25" s="21">
        <f t="shared" si="50"/>
        <v>1</v>
      </c>
      <c r="BR25" s="21">
        <f t="shared" si="51"/>
        <v>0</v>
      </c>
      <c r="BS25" s="65" t="str">
        <f t="shared" si="52"/>
        <v>Between_1k_to_2k</v>
      </c>
      <c r="BT25" s="29" t="s">
        <v>132</v>
      </c>
      <c r="BU25" s="75" t="str">
        <f t="shared" si="53"/>
        <v>Every_3_months</v>
      </c>
      <c r="BV25" s="29">
        <v>1.0</v>
      </c>
      <c r="BW25" s="67" t="str">
        <f t="shared" si="54"/>
        <v>Yes</v>
      </c>
      <c r="BX25" s="29">
        <v>1.0</v>
      </c>
      <c r="BY25" s="67" t="str">
        <f t="shared" si="55"/>
        <v>Yes</v>
      </c>
      <c r="BZ25" s="29">
        <v>0.0</v>
      </c>
      <c r="CA25" s="67" t="str">
        <f t="shared" si="56"/>
        <v>No</v>
      </c>
      <c r="CB25" s="29">
        <v>0.0</v>
      </c>
      <c r="CC25" s="67" t="str">
        <f t="shared" si="57"/>
        <v>No</v>
      </c>
      <c r="CD25" s="29">
        <v>0.0</v>
      </c>
      <c r="CE25" s="67" t="str">
        <f t="shared" si="58"/>
        <v>No</v>
      </c>
      <c r="CF25" s="29">
        <v>0.0</v>
      </c>
      <c r="CG25" s="76"/>
      <c r="CH25" s="29">
        <v>0.0</v>
      </c>
      <c r="CI25" s="67" t="str">
        <f t="shared" si="59"/>
        <v>No</v>
      </c>
      <c r="CJ25" s="29">
        <v>0.0</v>
      </c>
      <c r="CK25" s="76"/>
      <c r="CL25" s="29">
        <v>1.0</v>
      </c>
      <c r="CM25" s="77"/>
      <c r="CN25" s="27" t="s">
        <v>164</v>
      </c>
      <c r="CO25" s="71" t="str">
        <f t="shared" si="60"/>
        <v>Average</v>
      </c>
      <c r="CP25" s="27" t="s">
        <v>157</v>
      </c>
      <c r="CQ25" s="21">
        <f t="shared" si="61"/>
        <v>0</v>
      </c>
      <c r="CR25" s="21">
        <f t="shared" si="62"/>
        <v>1</v>
      </c>
      <c r="CS25" s="21">
        <f t="shared" si="63"/>
        <v>0</v>
      </c>
      <c r="CT25" s="21">
        <f t="shared" si="64"/>
        <v>0</v>
      </c>
      <c r="CU25" s="68"/>
      <c r="CV25" s="27" t="s">
        <v>170</v>
      </c>
      <c r="CW25" s="21">
        <f t="shared" si="65"/>
        <v>0</v>
      </c>
      <c r="CX25" s="21">
        <f t="shared" si="66"/>
        <v>1</v>
      </c>
      <c r="CY25" s="21">
        <f t="shared" si="67"/>
        <v>0</v>
      </c>
      <c r="CZ25" s="21">
        <f t="shared" si="68"/>
        <v>0</v>
      </c>
      <c r="DA25" s="21">
        <f t="shared" si="69"/>
        <v>0</v>
      </c>
      <c r="DB25" s="68"/>
      <c r="DC25" s="28" t="s">
        <v>136</v>
      </c>
      <c r="DD25" s="28" t="s">
        <v>140</v>
      </c>
      <c r="DE25" s="28" t="s">
        <v>137</v>
      </c>
      <c r="DF25" s="28" t="s">
        <v>140</v>
      </c>
      <c r="DG25" s="28" t="s">
        <v>139</v>
      </c>
      <c r="DH25" s="25">
        <f t="shared" si="70"/>
        <v>11</v>
      </c>
      <c r="DI25" s="72" t="str">
        <f t="shared" si="71"/>
        <v>Poor_Safety</v>
      </c>
      <c r="DJ25" s="50">
        <v>16.0</v>
      </c>
      <c r="DK25" s="50">
        <v>18.0</v>
      </c>
      <c r="DL25" s="16" t="str">
        <f t="shared" ref="DL25:DM25" si="96">IF(DJ25 &lt;= 11, "Poor", IF(DJ25 &lt;= 15 , "Moderate", "Good"))</f>
        <v>Good</v>
      </c>
      <c r="DM25" s="16" t="str">
        <f t="shared" si="96"/>
        <v>Good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</row>
    <row r="26" ht="15.75" customHeight="1">
      <c r="A26" s="73" t="s">
        <v>125</v>
      </c>
      <c r="B26" s="62" t="s">
        <v>37</v>
      </c>
      <c r="C26" s="35">
        <v>8.0</v>
      </c>
      <c r="D26" s="16">
        <f t="shared" si="2"/>
        <v>1</v>
      </c>
      <c r="E26" s="16">
        <f t="shared" si="73"/>
        <v>0</v>
      </c>
      <c r="F26" s="16">
        <f t="shared" si="3"/>
        <v>0</v>
      </c>
      <c r="G26" s="16">
        <f t="shared" si="4"/>
        <v>0</v>
      </c>
      <c r="H26" s="63" t="str">
        <f t="shared" si="5"/>
        <v>Less_than_20</v>
      </c>
      <c r="I26" s="74" t="s">
        <v>126</v>
      </c>
      <c r="J26" s="36">
        <v>1800.0</v>
      </c>
      <c r="K26" s="21">
        <f t="shared" si="6"/>
        <v>1</v>
      </c>
      <c r="L26" s="21">
        <f t="shared" si="7"/>
        <v>0</v>
      </c>
      <c r="M26" s="21">
        <f t="shared" si="8"/>
        <v>0</v>
      </c>
      <c r="N26" s="21">
        <f t="shared" si="9"/>
        <v>0</v>
      </c>
      <c r="O26" s="65" t="str">
        <f t="shared" si="10"/>
        <v>Less_than_15k</v>
      </c>
      <c r="P26" s="75" t="s">
        <v>159</v>
      </c>
      <c r="Q26" s="37">
        <v>0.0</v>
      </c>
      <c r="R26" s="67" t="str">
        <f t="shared" si="11"/>
        <v>No</v>
      </c>
      <c r="S26" s="37">
        <v>0.0</v>
      </c>
      <c r="T26" s="67" t="str">
        <f t="shared" si="12"/>
        <v>No</v>
      </c>
      <c r="U26" s="37">
        <v>0.0</v>
      </c>
      <c r="V26" s="67" t="str">
        <f t="shared" si="13"/>
        <v>No</v>
      </c>
      <c r="W26" s="36" t="s">
        <v>160</v>
      </c>
      <c r="X26" s="21">
        <f t="shared" si="14"/>
        <v>0</v>
      </c>
      <c r="Y26" s="21">
        <f t="shared" si="15"/>
        <v>0</v>
      </c>
      <c r="Z26" s="21">
        <f t="shared" si="16"/>
        <v>1</v>
      </c>
      <c r="AA26" s="21">
        <f t="shared" si="17"/>
        <v>0</v>
      </c>
      <c r="AB26" s="21">
        <f t="shared" si="18"/>
        <v>0</v>
      </c>
      <c r="AC26" s="65" t="str">
        <f t="shared" si="19"/>
        <v>Student</v>
      </c>
      <c r="AD26" s="36" t="s">
        <v>161</v>
      </c>
      <c r="AE26" s="21">
        <f t="shared" si="20"/>
        <v>0</v>
      </c>
      <c r="AF26" s="21">
        <f t="shared" si="21"/>
        <v>0</v>
      </c>
      <c r="AG26" s="21">
        <f t="shared" si="22"/>
        <v>0</v>
      </c>
      <c r="AH26" s="21">
        <f t="shared" si="23"/>
        <v>1</v>
      </c>
      <c r="AI26" s="65" t="str">
        <f t="shared" si="24"/>
        <v>Others</v>
      </c>
      <c r="AJ26" s="27" t="s">
        <v>128</v>
      </c>
      <c r="AK26" s="21">
        <f t="shared" si="25"/>
        <v>1</v>
      </c>
      <c r="AL26" s="21">
        <f t="shared" si="26"/>
        <v>0</v>
      </c>
      <c r="AM26" s="21">
        <f t="shared" si="27"/>
        <v>0</v>
      </c>
      <c r="AN26" s="21">
        <f t="shared" si="28"/>
        <v>0</v>
      </c>
      <c r="AO26" s="65" t="str">
        <f t="shared" si="29"/>
        <v>Bus</v>
      </c>
      <c r="AP26" s="27" t="s">
        <v>37</v>
      </c>
      <c r="AQ26" s="21">
        <f t="shared" si="30"/>
        <v>1</v>
      </c>
      <c r="AR26" s="21">
        <f t="shared" si="31"/>
        <v>0</v>
      </c>
      <c r="AS26" s="21">
        <f t="shared" si="32"/>
        <v>0</v>
      </c>
      <c r="AT26" s="21">
        <f t="shared" si="33"/>
        <v>0</v>
      </c>
      <c r="AU26" s="21">
        <f t="shared" si="34"/>
        <v>0</v>
      </c>
      <c r="AV26" s="21">
        <f t="shared" si="74"/>
        <v>0</v>
      </c>
      <c r="AW26" s="68"/>
      <c r="AX26" s="27" t="s">
        <v>163</v>
      </c>
      <c r="AY26" s="21">
        <f t="shared" si="35"/>
        <v>0</v>
      </c>
      <c r="AZ26" s="21">
        <f t="shared" si="36"/>
        <v>0</v>
      </c>
      <c r="BA26" s="21">
        <f t="shared" si="37"/>
        <v>0</v>
      </c>
      <c r="BB26" s="21">
        <f t="shared" si="38"/>
        <v>1</v>
      </c>
      <c r="BC26" s="65" t="str">
        <f t="shared" si="39"/>
        <v>Others</v>
      </c>
      <c r="BD26" s="27" t="s">
        <v>131</v>
      </c>
      <c r="BE26" s="21">
        <f t="shared" si="40"/>
        <v>1</v>
      </c>
      <c r="BF26" s="21">
        <f t="shared" si="41"/>
        <v>0</v>
      </c>
      <c r="BG26" s="21">
        <f t="shared" si="42"/>
        <v>0</v>
      </c>
      <c r="BH26" s="21">
        <f t="shared" si="43"/>
        <v>0</v>
      </c>
      <c r="BI26" s="65" t="str">
        <f t="shared" si="44"/>
        <v>Dhaka</v>
      </c>
      <c r="BJ26" s="27" t="s">
        <v>150</v>
      </c>
      <c r="BK26" s="21">
        <f t="shared" si="45"/>
        <v>0</v>
      </c>
      <c r="BL26" s="21">
        <f t="shared" si="46"/>
        <v>0</v>
      </c>
      <c r="BM26" s="21">
        <f t="shared" si="47"/>
        <v>1</v>
      </c>
      <c r="BN26" s="65" t="str">
        <f t="shared" si="48"/>
        <v>More_than_6</v>
      </c>
      <c r="BO26" s="29">
        <v>800.0</v>
      </c>
      <c r="BP26" s="21">
        <f t="shared" si="49"/>
        <v>1</v>
      </c>
      <c r="BQ26" s="21">
        <f t="shared" si="50"/>
        <v>0</v>
      </c>
      <c r="BR26" s="21">
        <f t="shared" si="51"/>
        <v>0</v>
      </c>
      <c r="BS26" s="65" t="str">
        <f t="shared" si="52"/>
        <v>Less_than_1k</v>
      </c>
      <c r="BT26" s="29" t="s">
        <v>132</v>
      </c>
      <c r="BU26" s="75" t="str">
        <f t="shared" si="53"/>
        <v>Every_3_months</v>
      </c>
      <c r="BV26" s="29">
        <v>0.0</v>
      </c>
      <c r="BW26" s="67" t="str">
        <f t="shared" si="54"/>
        <v>No</v>
      </c>
      <c r="BX26" s="29">
        <v>0.0</v>
      </c>
      <c r="BY26" s="67" t="str">
        <f t="shared" si="55"/>
        <v>No</v>
      </c>
      <c r="BZ26" s="29">
        <v>1.0</v>
      </c>
      <c r="CA26" s="67" t="str">
        <f t="shared" si="56"/>
        <v>Yes</v>
      </c>
      <c r="CB26" s="29">
        <v>0.0</v>
      </c>
      <c r="CC26" s="67" t="str">
        <f t="shared" si="57"/>
        <v>No</v>
      </c>
      <c r="CD26" s="29">
        <v>0.0</v>
      </c>
      <c r="CE26" s="67" t="str">
        <f t="shared" si="58"/>
        <v>No</v>
      </c>
      <c r="CF26" s="29">
        <v>1.0</v>
      </c>
      <c r="CG26" s="76"/>
      <c r="CH26" s="29">
        <v>1.0</v>
      </c>
      <c r="CI26" s="67" t="str">
        <f t="shared" si="59"/>
        <v>Yes</v>
      </c>
      <c r="CJ26" s="29">
        <v>1.0</v>
      </c>
      <c r="CK26" s="76"/>
      <c r="CL26" s="29">
        <v>1.0</v>
      </c>
      <c r="CM26" s="77"/>
      <c r="CN26" s="27" t="s">
        <v>164</v>
      </c>
      <c r="CO26" s="71" t="str">
        <f t="shared" si="60"/>
        <v>Average</v>
      </c>
      <c r="CP26" s="27" t="s">
        <v>177</v>
      </c>
      <c r="CQ26" s="21">
        <f t="shared" si="61"/>
        <v>1</v>
      </c>
      <c r="CR26" s="21">
        <f t="shared" si="62"/>
        <v>0</v>
      </c>
      <c r="CS26" s="21">
        <f t="shared" si="63"/>
        <v>0</v>
      </c>
      <c r="CT26" s="21">
        <f t="shared" si="64"/>
        <v>0</v>
      </c>
      <c r="CU26" s="68"/>
      <c r="CV26" s="27" t="s">
        <v>135</v>
      </c>
      <c r="CW26" s="21">
        <f t="shared" si="65"/>
        <v>1</v>
      </c>
      <c r="CX26" s="21">
        <f t="shared" si="66"/>
        <v>0</v>
      </c>
      <c r="CY26" s="21">
        <f t="shared" si="67"/>
        <v>0</v>
      </c>
      <c r="CZ26" s="21">
        <f t="shared" si="68"/>
        <v>0</v>
      </c>
      <c r="DA26" s="21">
        <f t="shared" si="69"/>
        <v>0</v>
      </c>
      <c r="DB26" s="68"/>
      <c r="DC26" s="28" t="s">
        <v>137</v>
      </c>
      <c r="DD26" s="28" t="s">
        <v>136</v>
      </c>
      <c r="DE26" s="28" t="s">
        <v>139</v>
      </c>
      <c r="DF26" s="28" t="s">
        <v>139</v>
      </c>
      <c r="DG26" s="28" t="s">
        <v>139</v>
      </c>
      <c r="DH26" s="25">
        <f t="shared" si="70"/>
        <v>13</v>
      </c>
      <c r="DI26" s="72" t="str">
        <f t="shared" si="71"/>
        <v>Poor_Safety</v>
      </c>
      <c r="DJ26" s="50">
        <v>19.0</v>
      </c>
      <c r="DK26" s="50">
        <v>19.0</v>
      </c>
      <c r="DL26" s="16" t="str">
        <f t="shared" ref="DL26:DM26" si="97">IF(DJ26 &lt;= 11, "Poor", IF(DJ26 &lt;= 15 , "Moderate", "Good"))</f>
        <v>Good</v>
      </c>
      <c r="DM26" s="16" t="str">
        <f t="shared" si="97"/>
        <v>Good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</row>
    <row r="27" ht="15.75" customHeight="1">
      <c r="A27" s="73" t="s">
        <v>125</v>
      </c>
      <c r="B27" s="62" t="s">
        <v>37</v>
      </c>
      <c r="C27" s="35">
        <v>30.0</v>
      </c>
      <c r="D27" s="16">
        <f t="shared" si="2"/>
        <v>0</v>
      </c>
      <c r="E27" s="16">
        <f t="shared" si="73"/>
        <v>1</v>
      </c>
      <c r="F27" s="16">
        <f t="shared" si="3"/>
        <v>0</v>
      </c>
      <c r="G27" s="16">
        <f t="shared" si="4"/>
        <v>0</v>
      </c>
      <c r="H27" s="63" t="str">
        <f t="shared" si="5"/>
        <v>Between_20_to_40</v>
      </c>
      <c r="I27" s="75" t="s">
        <v>266</v>
      </c>
      <c r="J27" s="36">
        <v>20000.0</v>
      </c>
      <c r="K27" s="21">
        <f t="shared" si="6"/>
        <v>0</v>
      </c>
      <c r="L27" s="21">
        <f t="shared" si="7"/>
        <v>1</v>
      </c>
      <c r="M27" s="21">
        <f t="shared" si="8"/>
        <v>0</v>
      </c>
      <c r="N27" s="21">
        <f t="shared" si="9"/>
        <v>0</v>
      </c>
      <c r="O27" s="65" t="str">
        <f t="shared" si="10"/>
        <v>Between_15k_to_25k</v>
      </c>
      <c r="P27" s="75" t="s">
        <v>127</v>
      </c>
      <c r="Q27" s="37">
        <v>0.0</v>
      </c>
      <c r="R27" s="67" t="str">
        <f t="shared" si="11"/>
        <v>No</v>
      </c>
      <c r="S27" s="37">
        <v>0.0</v>
      </c>
      <c r="T27" s="67" t="str">
        <f t="shared" si="12"/>
        <v>No</v>
      </c>
      <c r="U27" s="37">
        <v>0.0</v>
      </c>
      <c r="V27" s="67" t="str">
        <f t="shared" si="13"/>
        <v>No</v>
      </c>
      <c r="W27" s="36" t="s">
        <v>149</v>
      </c>
      <c r="X27" s="21">
        <f t="shared" si="14"/>
        <v>0</v>
      </c>
      <c r="Y27" s="21">
        <f t="shared" si="15"/>
        <v>1</v>
      </c>
      <c r="Z27" s="21">
        <f t="shared" si="16"/>
        <v>0</v>
      </c>
      <c r="AA27" s="21">
        <f t="shared" si="17"/>
        <v>0</v>
      </c>
      <c r="AB27" s="21">
        <f t="shared" si="18"/>
        <v>0</v>
      </c>
      <c r="AC27" s="65" t="str">
        <f t="shared" si="19"/>
        <v>Office_Worker</v>
      </c>
      <c r="AD27" s="36" t="s">
        <v>31</v>
      </c>
      <c r="AE27" s="21">
        <f t="shared" si="20"/>
        <v>1</v>
      </c>
      <c r="AF27" s="21">
        <f t="shared" si="21"/>
        <v>0</v>
      </c>
      <c r="AG27" s="21">
        <f t="shared" si="22"/>
        <v>0</v>
      </c>
      <c r="AH27" s="21">
        <f t="shared" si="23"/>
        <v>0</v>
      </c>
      <c r="AI27" s="65" t="str">
        <f t="shared" si="24"/>
        <v>Bus</v>
      </c>
      <c r="AJ27" s="27" t="s">
        <v>128</v>
      </c>
      <c r="AK27" s="21">
        <f t="shared" si="25"/>
        <v>1</v>
      </c>
      <c r="AL27" s="21">
        <f t="shared" si="26"/>
        <v>0</v>
      </c>
      <c r="AM27" s="21">
        <f t="shared" si="27"/>
        <v>0</v>
      </c>
      <c r="AN27" s="21">
        <f t="shared" si="28"/>
        <v>0</v>
      </c>
      <c r="AO27" s="65" t="str">
        <f t="shared" si="29"/>
        <v>Bus</v>
      </c>
      <c r="AP27" s="27" t="s">
        <v>37</v>
      </c>
      <c r="AQ27" s="21">
        <f t="shared" si="30"/>
        <v>1</v>
      </c>
      <c r="AR27" s="21">
        <f t="shared" si="31"/>
        <v>0</v>
      </c>
      <c r="AS27" s="21">
        <f t="shared" si="32"/>
        <v>0</v>
      </c>
      <c r="AT27" s="21">
        <f t="shared" si="33"/>
        <v>0</v>
      </c>
      <c r="AU27" s="21">
        <f t="shared" si="34"/>
        <v>0</v>
      </c>
      <c r="AV27" s="21">
        <f t="shared" si="74"/>
        <v>0</v>
      </c>
      <c r="AW27" s="68"/>
      <c r="AX27" s="27" t="s">
        <v>44</v>
      </c>
      <c r="AY27" s="21">
        <f t="shared" si="35"/>
        <v>0</v>
      </c>
      <c r="AZ27" s="21">
        <f t="shared" si="36"/>
        <v>1</v>
      </c>
      <c r="BA27" s="21">
        <f t="shared" si="37"/>
        <v>0</v>
      </c>
      <c r="BB27" s="21">
        <f t="shared" si="38"/>
        <v>0</v>
      </c>
      <c r="BC27" s="65" t="str">
        <f t="shared" si="39"/>
        <v>Recreation</v>
      </c>
      <c r="BD27" s="27" t="s">
        <v>131</v>
      </c>
      <c r="BE27" s="21">
        <f t="shared" si="40"/>
        <v>1</v>
      </c>
      <c r="BF27" s="21">
        <f t="shared" si="41"/>
        <v>0</v>
      </c>
      <c r="BG27" s="21">
        <f t="shared" si="42"/>
        <v>0</v>
      </c>
      <c r="BH27" s="21">
        <f t="shared" si="43"/>
        <v>0</v>
      </c>
      <c r="BI27" s="65" t="str">
        <f t="shared" si="44"/>
        <v>Dhaka</v>
      </c>
      <c r="BJ27" s="27" t="s">
        <v>138</v>
      </c>
      <c r="BK27" s="21">
        <f t="shared" si="45"/>
        <v>0</v>
      </c>
      <c r="BL27" s="21">
        <f t="shared" si="46"/>
        <v>0</v>
      </c>
      <c r="BM27" s="21">
        <f t="shared" si="47"/>
        <v>1</v>
      </c>
      <c r="BN27" s="65" t="str">
        <f t="shared" si="48"/>
        <v>More_than_6</v>
      </c>
      <c r="BO27" s="27" t="s">
        <v>184</v>
      </c>
      <c r="BP27" s="21">
        <f t="shared" si="49"/>
        <v>0</v>
      </c>
      <c r="BQ27" s="21">
        <f t="shared" si="50"/>
        <v>0</v>
      </c>
      <c r="BR27" s="21">
        <f t="shared" si="51"/>
        <v>1</v>
      </c>
      <c r="BS27" s="65" t="str">
        <f t="shared" si="52"/>
        <v>More_than_2k</v>
      </c>
      <c r="BT27" s="27" t="s">
        <v>185</v>
      </c>
      <c r="BU27" s="73" t="str">
        <f t="shared" si="53"/>
        <v>Yearly</v>
      </c>
      <c r="BV27" s="29">
        <v>0.0</v>
      </c>
      <c r="BW27" s="67" t="str">
        <f t="shared" si="54"/>
        <v>No</v>
      </c>
      <c r="BX27" s="29">
        <v>1.0</v>
      </c>
      <c r="BY27" s="67" t="str">
        <f t="shared" si="55"/>
        <v>Yes</v>
      </c>
      <c r="BZ27" s="29">
        <v>0.0</v>
      </c>
      <c r="CA27" s="67" t="str">
        <f t="shared" si="56"/>
        <v>No</v>
      </c>
      <c r="CB27" s="29">
        <v>0.0</v>
      </c>
      <c r="CC27" s="67" t="str">
        <f t="shared" si="57"/>
        <v>No</v>
      </c>
      <c r="CD27" s="29">
        <v>0.0</v>
      </c>
      <c r="CE27" s="67" t="str">
        <f t="shared" si="58"/>
        <v>No</v>
      </c>
      <c r="CF27" s="29">
        <v>0.0</v>
      </c>
      <c r="CG27" s="76"/>
      <c r="CH27" s="29">
        <v>1.0</v>
      </c>
      <c r="CI27" s="67" t="str">
        <f t="shared" si="59"/>
        <v>Yes</v>
      </c>
      <c r="CJ27" s="29">
        <v>0.0</v>
      </c>
      <c r="CK27" s="76"/>
      <c r="CL27" s="29">
        <v>0.0</v>
      </c>
      <c r="CM27" s="77"/>
      <c r="CN27" s="27" t="s">
        <v>133</v>
      </c>
      <c r="CO27" s="71" t="str">
        <f t="shared" si="60"/>
        <v>Good</v>
      </c>
      <c r="CP27" s="27" t="s">
        <v>146</v>
      </c>
      <c r="CQ27" s="21">
        <f t="shared" si="61"/>
        <v>0</v>
      </c>
      <c r="CR27" s="21">
        <f t="shared" si="62"/>
        <v>0</v>
      </c>
      <c r="CS27" s="21">
        <f t="shared" si="63"/>
        <v>1</v>
      </c>
      <c r="CT27" s="21">
        <f t="shared" si="64"/>
        <v>0</v>
      </c>
      <c r="CU27" s="68"/>
      <c r="CV27" s="27" t="s">
        <v>135</v>
      </c>
      <c r="CW27" s="21">
        <f t="shared" si="65"/>
        <v>1</v>
      </c>
      <c r="CX27" s="21">
        <f t="shared" si="66"/>
        <v>0</v>
      </c>
      <c r="CY27" s="21">
        <f t="shared" si="67"/>
        <v>0</v>
      </c>
      <c r="CZ27" s="21">
        <f t="shared" si="68"/>
        <v>0</v>
      </c>
      <c r="DA27" s="21">
        <f t="shared" si="69"/>
        <v>0</v>
      </c>
      <c r="DB27" s="68"/>
      <c r="DC27" s="28" t="s">
        <v>136</v>
      </c>
      <c r="DD27" s="28" t="s">
        <v>139</v>
      </c>
      <c r="DE27" s="28" t="s">
        <v>137</v>
      </c>
      <c r="DF27" s="28" t="s">
        <v>139</v>
      </c>
      <c r="DG27" s="28" t="s">
        <v>136</v>
      </c>
      <c r="DH27" s="25">
        <f t="shared" si="70"/>
        <v>15</v>
      </c>
      <c r="DI27" s="72" t="str">
        <f t="shared" si="71"/>
        <v>Moderate_Safety</v>
      </c>
      <c r="DJ27" s="50">
        <v>14.0</v>
      </c>
      <c r="DK27" s="50">
        <v>16.0</v>
      </c>
      <c r="DL27" s="16" t="str">
        <f t="shared" ref="DL27:DM27" si="98">IF(DJ27 &lt;= 11, "Poor", IF(DJ27 &lt;= 15 , "Moderate", "Good"))</f>
        <v>Moderate</v>
      </c>
      <c r="DM27" s="16" t="str">
        <f t="shared" si="98"/>
        <v>Good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</row>
    <row r="28" ht="15.75" customHeight="1">
      <c r="A28" s="73" t="s">
        <v>194</v>
      </c>
      <c r="B28" s="62" t="s">
        <v>37</v>
      </c>
      <c r="C28" s="35">
        <v>26.0</v>
      </c>
      <c r="D28" s="16">
        <f t="shared" si="2"/>
        <v>0</v>
      </c>
      <c r="E28" s="16">
        <f t="shared" si="73"/>
        <v>1</v>
      </c>
      <c r="F28" s="16">
        <f t="shared" si="3"/>
        <v>0</v>
      </c>
      <c r="G28" s="16">
        <f t="shared" si="4"/>
        <v>0</v>
      </c>
      <c r="H28" s="63" t="str">
        <f t="shared" si="5"/>
        <v>Between_20_to_40</v>
      </c>
      <c r="I28" s="74" t="s">
        <v>158</v>
      </c>
      <c r="J28" s="36">
        <v>40000.0</v>
      </c>
      <c r="K28" s="21">
        <f t="shared" si="6"/>
        <v>0</v>
      </c>
      <c r="L28" s="21">
        <f t="shared" si="7"/>
        <v>0</v>
      </c>
      <c r="M28" s="21">
        <f t="shared" si="8"/>
        <v>1</v>
      </c>
      <c r="N28" s="21">
        <f t="shared" si="9"/>
        <v>0</v>
      </c>
      <c r="O28" s="65" t="str">
        <f t="shared" si="10"/>
        <v>Between_25k_to_40k</v>
      </c>
      <c r="P28" s="75" t="s">
        <v>159</v>
      </c>
      <c r="Q28" s="37">
        <v>1.0</v>
      </c>
      <c r="R28" s="67" t="str">
        <f t="shared" si="11"/>
        <v>Yes</v>
      </c>
      <c r="S28" s="37">
        <v>1.0</v>
      </c>
      <c r="T28" s="67" t="str">
        <f t="shared" si="12"/>
        <v>Yes</v>
      </c>
      <c r="U28" s="37">
        <v>1.0</v>
      </c>
      <c r="V28" s="67" t="str">
        <f t="shared" si="13"/>
        <v>Yes</v>
      </c>
      <c r="W28" s="37" t="s">
        <v>26</v>
      </c>
      <c r="X28" s="21">
        <f t="shared" si="14"/>
        <v>0</v>
      </c>
      <c r="Y28" s="21">
        <f t="shared" si="15"/>
        <v>1</v>
      </c>
      <c r="Z28" s="21">
        <f t="shared" si="16"/>
        <v>0</v>
      </c>
      <c r="AA28" s="21">
        <f t="shared" si="17"/>
        <v>0</v>
      </c>
      <c r="AB28" s="21">
        <f t="shared" si="18"/>
        <v>0</v>
      </c>
      <c r="AC28" s="65" t="str">
        <f t="shared" si="19"/>
        <v>Office_Worker</v>
      </c>
      <c r="AD28" s="36" t="s">
        <v>191</v>
      </c>
      <c r="AE28" s="21">
        <f t="shared" si="20"/>
        <v>0</v>
      </c>
      <c r="AF28" s="21">
        <f t="shared" si="21"/>
        <v>0</v>
      </c>
      <c r="AG28" s="21">
        <f t="shared" si="22"/>
        <v>0</v>
      </c>
      <c r="AH28" s="21">
        <f t="shared" si="23"/>
        <v>1</v>
      </c>
      <c r="AI28" s="65" t="str">
        <f t="shared" si="24"/>
        <v>Others</v>
      </c>
      <c r="AJ28" s="27" t="s">
        <v>162</v>
      </c>
      <c r="AK28" s="21">
        <f t="shared" si="25"/>
        <v>0</v>
      </c>
      <c r="AL28" s="21">
        <f t="shared" si="26"/>
        <v>0</v>
      </c>
      <c r="AM28" s="21">
        <f t="shared" si="27"/>
        <v>0</v>
      </c>
      <c r="AN28" s="21">
        <f t="shared" si="28"/>
        <v>1</v>
      </c>
      <c r="AO28" s="65" t="str">
        <f t="shared" si="29"/>
        <v>Others</v>
      </c>
      <c r="AP28" s="27" t="s">
        <v>37</v>
      </c>
      <c r="AQ28" s="21">
        <f t="shared" si="30"/>
        <v>1</v>
      </c>
      <c r="AR28" s="21">
        <f t="shared" si="31"/>
        <v>0</v>
      </c>
      <c r="AS28" s="21">
        <f t="shared" si="32"/>
        <v>0</v>
      </c>
      <c r="AT28" s="21">
        <f t="shared" si="33"/>
        <v>0</v>
      </c>
      <c r="AU28" s="21">
        <f t="shared" si="34"/>
        <v>0</v>
      </c>
      <c r="AV28" s="21">
        <f t="shared" si="74"/>
        <v>0</v>
      </c>
      <c r="AW28" s="68"/>
      <c r="AX28" s="27" t="s">
        <v>44</v>
      </c>
      <c r="AY28" s="21">
        <f t="shared" si="35"/>
        <v>0</v>
      </c>
      <c r="AZ28" s="21">
        <f t="shared" si="36"/>
        <v>1</v>
      </c>
      <c r="BA28" s="21">
        <f t="shared" si="37"/>
        <v>0</v>
      </c>
      <c r="BB28" s="21">
        <f t="shared" si="38"/>
        <v>0</v>
      </c>
      <c r="BC28" s="65" t="str">
        <f t="shared" si="39"/>
        <v>Recreation</v>
      </c>
      <c r="BD28" s="27" t="s">
        <v>131</v>
      </c>
      <c r="BE28" s="21">
        <f t="shared" si="40"/>
        <v>1</v>
      </c>
      <c r="BF28" s="21">
        <f t="shared" si="41"/>
        <v>0</v>
      </c>
      <c r="BG28" s="21">
        <f t="shared" si="42"/>
        <v>0</v>
      </c>
      <c r="BH28" s="21">
        <f t="shared" si="43"/>
        <v>0</v>
      </c>
      <c r="BI28" s="65" t="str">
        <f t="shared" si="44"/>
        <v>Dhaka</v>
      </c>
      <c r="BJ28" s="27">
        <v>5.0</v>
      </c>
      <c r="BK28" s="21">
        <f t="shared" si="45"/>
        <v>0</v>
      </c>
      <c r="BL28" s="21">
        <f t="shared" si="46"/>
        <v>1</v>
      </c>
      <c r="BM28" s="21">
        <f t="shared" si="47"/>
        <v>0</v>
      </c>
      <c r="BN28" s="65" t="str">
        <f t="shared" si="48"/>
        <v>4_to_6</v>
      </c>
      <c r="BO28" s="27">
        <v>800.0</v>
      </c>
      <c r="BP28" s="21">
        <f t="shared" si="49"/>
        <v>1</v>
      </c>
      <c r="BQ28" s="21">
        <f t="shared" si="50"/>
        <v>0</v>
      </c>
      <c r="BR28" s="21">
        <f t="shared" si="51"/>
        <v>0</v>
      </c>
      <c r="BS28" s="65" t="str">
        <f t="shared" si="52"/>
        <v>Less_than_1k</v>
      </c>
      <c r="BT28" s="29" t="s">
        <v>132</v>
      </c>
      <c r="BU28" s="75" t="str">
        <f t="shared" si="53"/>
        <v>Every_3_months</v>
      </c>
      <c r="BV28" s="29">
        <v>1.0</v>
      </c>
      <c r="BW28" s="67" t="str">
        <f t="shared" si="54"/>
        <v>Yes</v>
      </c>
      <c r="BX28" s="29">
        <v>0.0</v>
      </c>
      <c r="BY28" s="67" t="str">
        <f t="shared" si="55"/>
        <v>No</v>
      </c>
      <c r="BZ28" s="29">
        <v>0.0</v>
      </c>
      <c r="CA28" s="67" t="str">
        <f t="shared" si="56"/>
        <v>No</v>
      </c>
      <c r="CB28" s="29">
        <v>1.0</v>
      </c>
      <c r="CC28" s="67" t="str">
        <f t="shared" si="57"/>
        <v>Yes</v>
      </c>
      <c r="CD28" s="29">
        <v>1.0</v>
      </c>
      <c r="CE28" s="67" t="str">
        <f t="shared" si="58"/>
        <v>Yes</v>
      </c>
      <c r="CF28" s="29">
        <v>1.0</v>
      </c>
      <c r="CG28" s="76"/>
      <c r="CH28" s="29">
        <v>0.0</v>
      </c>
      <c r="CI28" s="67" t="str">
        <f t="shared" si="59"/>
        <v>No</v>
      </c>
      <c r="CJ28" s="29">
        <v>0.0</v>
      </c>
      <c r="CK28" s="76"/>
      <c r="CL28" s="29">
        <v>1.0</v>
      </c>
      <c r="CM28" s="77"/>
      <c r="CN28" s="27" t="s">
        <v>133</v>
      </c>
      <c r="CO28" s="71" t="str">
        <f t="shared" si="60"/>
        <v>Good</v>
      </c>
      <c r="CP28" s="27" t="s">
        <v>134</v>
      </c>
      <c r="CQ28" s="21">
        <f t="shared" si="61"/>
        <v>0</v>
      </c>
      <c r="CR28" s="21">
        <f t="shared" si="62"/>
        <v>0</v>
      </c>
      <c r="CS28" s="21">
        <f t="shared" si="63"/>
        <v>0</v>
      </c>
      <c r="CT28" s="21">
        <f t="shared" si="64"/>
        <v>1</v>
      </c>
      <c r="CU28" s="68"/>
      <c r="CV28" s="27" t="s">
        <v>135</v>
      </c>
      <c r="CW28" s="21">
        <f t="shared" si="65"/>
        <v>1</v>
      </c>
      <c r="CX28" s="21">
        <f t="shared" si="66"/>
        <v>0</v>
      </c>
      <c r="CY28" s="21">
        <f t="shared" si="67"/>
        <v>0</v>
      </c>
      <c r="CZ28" s="21">
        <f t="shared" si="68"/>
        <v>0</v>
      </c>
      <c r="DA28" s="21">
        <f t="shared" si="69"/>
        <v>0</v>
      </c>
      <c r="DB28" s="68"/>
      <c r="DC28" s="28" t="s">
        <v>139</v>
      </c>
      <c r="DD28" s="28" t="s">
        <v>140</v>
      </c>
      <c r="DE28" s="28" t="s">
        <v>140</v>
      </c>
      <c r="DF28" s="28" t="s">
        <v>140</v>
      </c>
      <c r="DG28" s="28" t="s">
        <v>139</v>
      </c>
      <c r="DH28" s="25">
        <f t="shared" si="70"/>
        <v>7</v>
      </c>
      <c r="DI28" s="72" t="str">
        <f t="shared" si="71"/>
        <v>Poor_Safety</v>
      </c>
      <c r="DJ28" s="50">
        <v>16.0</v>
      </c>
      <c r="DK28" s="50">
        <v>17.0</v>
      </c>
      <c r="DL28" s="16" t="str">
        <f t="shared" ref="DL28:DM28" si="99">IF(DJ28 &lt;= 11, "Poor", IF(DJ28 &lt;= 15 , "Moderate", "Good"))</f>
        <v>Good</v>
      </c>
      <c r="DM28" s="16" t="str">
        <f t="shared" si="99"/>
        <v>Good</v>
      </c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</row>
    <row r="29" ht="15.75" customHeight="1">
      <c r="A29" s="73" t="s">
        <v>194</v>
      </c>
      <c r="B29" s="62" t="s">
        <v>37</v>
      </c>
      <c r="C29" s="35">
        <v>49.0</v>
      </c>
      <c r="D29" s="16">
        <f t="shared" si="2"/>
        <v>0</v>
      </c>
      <c r="E29" s="16">
        <f t="shared" si="73"/>
        <v>0</v>
      </c>
      <c r="F29" s="16">
        <f t="shared" si="3"/>
        <v>1</v>
      </c>
      <c r="G29" s="16">
        <f t="shared" si="4"/>
        <v>0</v>
      </c>
      <c r="H29" s="63" t="str">
        <f t="shared" si="5"/>
        <v>Between_40_to_60</v>
      </c>
      <c r="I29" s="75" t="s">
        <v>260</v>
      </c>
      <c r="J29" s="36">
        <v>40000.0</v>
      </c>
      <c r="K29" s="21">
        <f t="shared" si="6"/>
        <v>0</v>
      </c>
      <c r="L29" s="21">
        <f t="shared" si="7"/>
        <v>0</v>
      </c>
      <c r="M29" s="21">
        <f t="shared" si="8"/>
        <v>1</v>
      </c>
      <c r="N29" s="21">
        <f t="shared" si="9"/>
        <v>0</v>
      </c>
      <c r="O29" s="65" t="str">
        <f t="shared" si="10"/>
        <v>Between_25k_to_40k</v>
      </c>
      <c r="P29" s="75" t="s">
        <v>127</v>
      </c>
      <c r="Q29" s="37">
        <v>0.0</v>
      </c>
      <c r="R29" s="67" t="str">
        <f t="shared" si="11"/>
        <v>No</v>
      </c>
      <c r="S29" s="37">
        <v>0.0</v>
      </c>
      <c r="T29" s="67" t="str">
        <f t="shared" si="12"/>
        <v>No</v>
      </c>
      <c r="U29" s="37">
        <v>0.0</v>
      </c>
      <c r="V29" s="67" t="str">
        <f t="shared" si="13"/>
        <v>No</v>
      </c>
      <c r="W29" s="36" t="s">
        <v>25</v>
      </c>
      <c r="X29" s="21">
        <f t="shared" si="14"/>
        <v>1</v>
      </c>
      <c r="Y29" s="21">
        <f t="shared" si="15"/>
        <v>0</v>
      </c>
      <c r="Z29" s="21">
        <f t="shared" si="16"/>
        <v>0</v>
      </c>
      <c r="AA29" s="21">
        <f t="shared" si="17"/>
        <v>0</v>
      </c>
      <c r="AB29" s="21">
        <f t="shared" si="18"/>
        <v>0</v>
      </c>
      <c r="AC29" s="65" t="str">
        <f t="shared" si="19"/>
        <v>Business</v>
      </c>
      <c r="AD29" s="36" t="s">
        <v>191</v>
      </c>
      <c r="AE29" s="21">
        <f t="shared" si="20"/>
        <v>0</v>
      </c>
      <c r="AF29" s="21">
        <f t="shared" si="21"/>
        <v>0</v>
      </c>
      <c r="AG29" s="21">
        <f t="shared" si="22"/>
        <v>0</v>
      </c>
      <c r="AH29" s="21">
        <f t="shared" si="23"/>
        <v>1</v>
      </c>
      <c r="AI29" s="65" t="str">
        <f t="shared" si="24"/>
        <v>Others</v>
      </c>
      <c r="AJ29" s="27" t="s">
        <v>32</v>
      </c>
      <c r="AK29" s="21">
        <f t="shared" si="25"/>
        <v>0</v>
      </c>
      <c r="AL29" s="21">
        <f t="shared" si="26"/>
        <v>0</v>
      </c>
      <c r="AM29" s="21">
        <f t="shared" si="27"/>
        <v>1</v>
      </c>
      <c r="AN29" s="21">
        <f t="shared" si="28"/>
        <v>0</v>
      </c>
      <c r="AO29" s="65" t="str">
        <f t="shared" si="29"/>
        <v>Rickshaw</v>
      </c>
      <c r="AP29" s="27" t="s">
        <v>37</v>
      </c>
      <c r="AQ29" s="21">
        <f t="shared" si="30"/>
        <v>1</v>
      </c>
      <c r="AR29" s="21">
        <f t="shared" si="31"/>
        <v>0</v>
      </c>
      <c r="AS29" s="21">
        <f t="shared" si="32"/>
        <v>0</v>
      </c>
      <c r="AT29" s="21">
        <f t="shared" si="33"/>
        <v>0</v>
      </c>
      <c r="AU29" s="21">
        <f t="shared" si="34"/>
        <v>0</v>
      </c>
      <c r="AV29" s="21">
        <f t="shared" si="74"/>
        <v>0</v>
      </c>
      <c r="AW29" s="68"/>
      <c r="AX29" s="27" t="s">
        <v>130</v>
      </c>
      <c r="AY29" s="21">
        <f t="shared" si="35"/>
        <v>1</v>
      </c>
      <c r="AZ29" s="21">
        <f t="shared" si="36"/>
        <v>0</v>
      </c>
      <c r="BA29" s="21">
        <f t="shared" si="37"/>
        <v>0</v>
      </c>
      <c r="BB29" s="21">
        <f t="shared" si="38"/>
        <v>0</v>
      </c>
      <c r="BC29" s="65" t="str">
        <f t="shared" si="39"/>
        <v>Home_Visit</v>
      </c>
      <c r="BD29" s="27" t="s">
        <v>131</v>
      </c>
      <c r="BE29" s="21">
        <f t="shared" si="40"/>
        <v>1</v>
      </c>
      <c r="BF29" s="21">
        <f t="shared" si="41"/>
        <v>0</v>
      </c>
      <c r="BG29" s="21">
        <f t="shared" si="42"/>
        <v>0</v>
      </c>
      <c r="BH29" s="21">
        <f t="shared" si="43"/>
        <v>0</v>
      </c>
      <c r="BI29" s="65" t="str">
        <f t="shared" si="44"/>
        <v>Dhaka</v>
      </c>
      <c r="BJ29" s="27" t="s">
        <v>136</v>
      </c>
      <c r="BK29" s="21">
        <f t="shared" si="45"/>
        <v>0</v>
      </c>
      <c r="BL29" s="21">
        <f t="shared" si="46"/>
        <v>0</v>
      </c>
      <c r="BM29" s="21">
        <f t="shared" si="47"/>
        <v>1</v>
      </c>
      <c r="BN29" s="65" t="str">
        <f t="shared" si="48"/>
        <v>More_than_6</v>
      </c>
      <c r="BO29" s="27" t="s">
        <v>145</v>
      </c>
      <c r="BP29" s="21">
        <f t="shared" si="49"/>
        <v>0</v>
      </c>
      <c r="BQ29" s="21">
        <f t="shared" si="50"/>
        <v>0</v>
      </c>
      <c r="BR29" s="21">
        <f t="shared" si="51"/>
        <v>1</v>
      </c>
      <c r="BS29" s="65" t="str">
        <f t="shared" si="52"/>
        <v>More_than_2k</v>
      </c>
      <c r="BT29" s="29" t="s">
        <v>132</v>
      </c>
      <c r="BU29" s="75" t="str">
        <f t="shared" si="53"/>
        <v>Every_3_months</v>
      </c>
      <c r="BV29" s="29">
        <v>0.0</v>
      </c>
      <c r="BW29" s="67" t="str">
        <f t="shared" si="54"/>
        <v>No</v>
      </c>
      <c r="BX29" s="29">
        <v>0.0</v>
      </c>
      <c r="BY29" s="67" t="str">
        <f t="shared" si="55"/>
        <v>No</v>
      </c>
      <c r="BZ29" s="29">
        <v>0.0</v>
      </c>
      <c r="CA29" s="67" t="str">
        <f t="shared" si="56"/>
        <v>No</v>
      </c>
      <c r="CB29" s="29">
        <v>0.0</v>
      </c>
      <c r="CC29" s="67" t="str">
        <f t="shared" si="57"/>
        <v>No</v>
      </c>
      <c r="CD29" s="29">
        <v>0.0</v>
      </c>
      <c r="CE29" s="67" t="str">
        <f t="shared" si="58"/>
        <v>No</v>
      </c>
      <c r="CF29" s="29">
        <v>0.0</v>
      </c>
      <c r="CG29" s="76"/>
      <c r="CH29" s="29">
        <v>0.0</v>
      </c>
      <c r="CI29" s="67" t="str">
        <f t="shared" si="59"/>
        <v>No</v>
      </c>
      <c r="CJ29" s="29">
        <v>1.0</v>
      </c>
      <c r="CK29" s="76"/>
      <c r="CL29" s="29">
        <v>0.0</v>
      </c>
      <c r="CM29" s="77"/>
      <c r="CN29" s="27" t="s">
        <v>133</v>
      </c>
      <c r="CO29" s="71" t="str">
        <f t="shared" si="60"/>
        <v>Good</v>
      </c>
      <c r="CP29" s="27" t="s">
        <v>146</v>
      </c>
      <c r="CQ29" s="21">
        <f t="shared" si="61"/>
        <v>0</v>
      </c>
      <c r="CR29" s="21">
        <f t="shared" si="62"/>
        <v>0</v>
      </c>
      <c r="CS29" s="21">
        <f t="shared" si="63"/>
        <v>1</v>
      </c>
      <c r="CT29" s="21">
        <f t="shared" si="64"/>
        <v>0</v>
      </c>
      <c r="CU29" s="68"/>
      <c r="CV29" s="27" t="s">
        <v>147</v>
      </c>
      <c r="CW29" s="21">
        <f t="shared" si="65"/>
        <v>0</v>
      </c>
      <c r="CX29" s="21">
        <f t="shared" si="66"/>
        <v>0</v>
      </c>
      <c r="CY29" s="21">
        <f t="shared" si="67"/>
        <v>0</v>
      </c>
      <c r="CZ29" s="21">
        <f t="shared" si="68"/>
        <v>0</v>
      </c>
      <c r="DA29" s="21">
        <f t="shared" si="69"/>
        <v>1</v>
      </c>
      <c r="DB29" s="68"/>
      <c r="DC29" s="29">
        <v>3.0</v>
      </c>
      <c r="DD29" s="28" t="s">
        <v>139</v>
      </c>
      <c r="DE29" s="29">
        <v>3.0</v>
      </c>
      <c r="DF29" s="29">
        <v>3.0</v>
      </c>
      <c r="DG29" s="28" t="s">
        <v>137</v>
      </c>
      <c r="DH29" s="25">
        <f t="shared" si="70"/>
        <v>14</v>
      </c>
      <c r="DI29" s="72" t="str">
        <f t="shared" si="71"/>
        <v>Moderate_Safety</v>
      </c>
      <c r="DJ29" s="50">
        <v>9.0</v>
      </c>
      <c r="DK29" s="50">
        <v>6.0</v>
      </c>
      <c r="DL29" s="16" t="str">
        <f t="shared" ref="DL29:DM29" si="100">IF(DJ29 &lt;= 11, "Poor", IF(DJ29 &lt;= 15 , "Moderate", "Good"))</f>
        <v>Poor</v>
      </c>
      <c r="DM29" s="16" t="str">
        <f t="shared" si="100"/>
        <v>Poor</v>
      </c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</row>
    <row r="30" ht="15.75" customHeight="1">
      <c r="A30" s="73" t="s">
        <v>194</v>
      </c>
      <c r="B30" s="62" t="s">
        <v>37</v>
      </c>
      <c r="C30" s="37">
        <v>62.0</v>
      </c>
      <c r="D30" s="16">
        <f t="shared" si="2"/>
        <v>0</v>
      </c>
      <c r="E30" s="16">
        <f t="shared" si="73"/>
        <v>0</v>
      </c>
      <c r="F30" s="16">
        <f t="shared" si="3"/>
        <v>0</v>
      </c>
      <c r="G30" s="16">
        <f t="shared" si="4"/>
        <v>1</v>
      </c>
      <c r="H30" s="63" t="str">
        <f t="shared" si="5"/>
        <v>More_than_60</v>
      </c>
      <c r="I30" s="75" t="s">
        <v>266</v>
      </c>
      <c r="J30" s="36">
        <v>25000.0</v>
      </c>
      <c r="K30" s="21">
        <f t="shared" si="6"/>
        <v>0</v>
      </c>
      <c r="L30" s="21">
        <f t="shared" si="7"/>
        <v>1</v>
      </c>
      <c r="M30" s="21">
        <f t="shared" si="8"/>
        <v>0</v>
      </c>
      <c r="N30" s="21">
        <f t="shared" si="9"/>
        <v>0</v>
      </c>
      <c r="O30" s="65" t="str">
        <f t="shared" si="10"/>
        <v>Between_15k_to_25k</v>
      </c>
      <c r="P30" s="75" t="s">
        <v>127</v>
      </c>
      <c r="Q30" s="37">
        <v>0.0</v>
      </c>
      <c r="R30" s="67" t="str">
        <f t="shared" si="11"/>
        <v>No</v>
      </c>
      <c r="S30" s="37">
        <v>0.0</v>
      </c>
      <c r="T30" s="67" t="str">
        <f t="shared" si="12"/>
        <v>No</v>
      </c>
      <c r="U30" s="37">
        <v>0.0</v>
      </c>
      <c r="V30" s="67" t="str">
        <f t="shared" si="13"/>
        <v>No</v>
      </c>
      <c r="W30" s="36" t="s">
        <v>195</v>
      </c>
      <c r="X30" s="21">
        <f t="shared" si="14"/>
        <v>0</v>
      </c>
      <c r="Y30" s="21">
        <f t="shared" si="15"/>
        <v>0</v>
      </c>
      <c r="Z30" s="21">
        <f t="shared" si="16"/>
        <v>0</v>
      </c>
      <c r="AA30" s="21">
        <f t="shared" si="17"/>
        <v>0</v>
      </c>
      <c r="AB30" s="21">
        <f t="shared" si="18"/>
        <v>1</v>
      </c>
      <c r="AC30" s="65" t="str">
        <f t="shared" si="19"/>
        <v>Other</v>
      </c>
      <c r="AD30" s="36" t="s">
        <v>32</v>
      </c>
      <c r="AE30" s="21">
        <f t="shared" si="20"/>
        <v>0</v>
      </c>
      <c r="AF30" s="21">
        <f t="shared" si="21"/>
        <v>1</v>
      </c>
      <c r="AG30" s="21">
        <f t="shared" si="22"/>
        <v>0</v>
      </c>
      <c r="AH30" s="21">
        <f t="shared" si="23"/>
        <v>0</v>
      </c>
      <c r="AI30" s="65" t="str">
        <f t="shared" si="24"/>
        <v>Rickshaw</v>
      </c>
      <c r="AJ30" s="27" t="s">
        <v>32</v>
      </c>
      <c r="AK30" s="21">
        <f t="shared" si="25"/>
        <v>0</v>
      </c>
      <c r="AL30" s="21">
        <f t="shared" si="26"/>
        <v>0</v>
      </c>
      <c r="AM30" s="21">
        <f t="shared" si="27"/>
        <v>1</v>
      </c>
      <c r="AN30" s="21">
        <f t="shared" si="28"/>
        <v>0</v>
      </c>
      <c r="AO30" s="65" t="str">
        <f t="shared" si="29"/>
        <v>Rickshaw</v>
      </c>
      <c r="AP30" s="27" t="s">
        <v>144</v>
      </c>
      <c r="AQ30" s="21">
        <f t="shared" si="30"/>
        <v>0</v>
      </c>
      <c r="AR30" s="21">
        <f t="shared" si="31"/>
        <v>0</v>
      </c>
      <c r="AS30" s="21">
        <f t="shared" si="32"/>
        <v>0</v>
      </c>
      <c r="AT30" s="21">
        <f t="shared" si="33"/>
        <v>0</v>
      </c>
      <c r="AU30" s="21">
        <f t="shared" si="34"/>
        <v>0</v>
      </c>
      <c r="AV30" s="21">
        <f t="shared" si="74"/>
        <v>1</v>
      </c>
      <c r="AW30" s="68"/>
      <c r="AX30" s="27" t="s">
        <v>45</v>
      </c>
      <c r="AY30" s="21">
        <f t="shared" si="35"/>
        <v>0</v>
      </c>
      <c r="AZ30" s="21">
        <f t="shared" si="36"/>
        <v>0</v>
      </c>
      <c r="BA30" s="21">
        <f t="shared" si="37"/>
        <v>1</v>
      </c>
      <c r="BB30" s="21">
        <f t="shared" si="38"/>
        <v>0</v>
      </c>
      <c r="BC30" s="65" t="str">
        <f t="shared" si="39"/>
        <v>Job</v>
      </c>
      <c r="BD30" s="27" t="s">
        <v>175</v>
      </c>
      <c r="BE30" s="21">
        <f t="shared" si="40"/>
        <v>0</v>
      </c>
      <c r="BF30" s="21">
        <f t="shared" si="41"/>
        <v>0</v>
      </c>
      <c r="BG30" s="21">
        <f t="shared" si="42"/>
        <v>0</v>
      </c>
      <c r="BH30" s="21">
        <f t="shared" si="43"/>
        <v>1</v>
      </c>
      <c r="BI30" s="65" t="str">
        <f t="shared" si="44"/>
        <v>Others</v>
      </c>
      <c r="BJ30" s="27" t="s">
        <v>150</v>
      </c>
      <c r="BK30" s="21">
        <f t="shared" si="45"/>
        <v>0</v>
      </c>
      <c r="BL30" s="21">
        <f t="shared" si="46"/>
        <v>0</v>
      </c>
      <c r="BM30" s="21">
        <f t="shared" si="47"/>
        <v>1</v>
      </c>
      <c r="BN30" s="65" t="str">
        <f t="shared" si="48"/>
        <v>More_than_6</v>
      </c>
      <c r="BO30" s="29">
        <v>800.0</v>
      </c>
      <c r="BP30" s="21">
        <f t="shared" si="49"/>
        <v>1</v>
      </c>
      <c r="BQ30" s="21">
        <f t="shared" si="50"/>
        <v>0</v>
      </c>
      <c r="BR30" s="21">
        <f t="shared" si="51"/>
        <v>0</v>
      </c>
      <c r="BS30" s="65" t="str">
        <f t="shared" si="52"/>
        <v>Less_than_1k</v>
      </c>
      <c r="BT30" s="27" t="s">
        <v>151</v>
      </c>
      <c r="BU30" s="73" t="str">
        <f t="shared" si="53"/>
        <v>Monthly</v>
      </c>
      <c r="BV30" s="29">
        <v>0.0</v>
      </c>
      <c r="BW30" s="67" t="str">
        <f t="shared" si="54"/>
        <v>No</v>
      </c>
      <c r="BX30" s="29">
        <v>0.0</v>
      </c>
      <c r="BY30" s="67" t="str">
        <f t="shared" si="55"/>
        <v>No</v>
      </c>
      <c r="BZ30" s="29">
        <v>1.0</v>
      </c>
      <c r="CA30" s="67" t="str">
        <f t="shared" si="56"/>
        <v>Yes</v>
      </c>
      <c r="CB30" s="29">
        <v>1.0</v>
      </c>
      <c r="CC30" s="67" t="str">
        <f t="shared" si="57"/>
        <v>Yes</v>
      </c>
      <c r="CD30" s="29">
        <v>0.0</v>
      </c>
      <c r="CE30" s="67" t="str">
        <f t="shared" si="58"/>
        <v>No</v>
      </c>
      <c r="CF30" s="29">
        <v>1.0</v>
      </c>
      <c r="CG30" s="76"/>
      <c r="CH30" s="29">
        <v>0.0</v>
      </c>
      <c r="CI30" s="67" t="str">
        <f t="shared" si="59"/>
        <v>No</v>
      </c>
      <c r="CJ30" s="29">
        <v>0.0</v>
      </c>
      <c r="CK30" s="76"/>
      <c r="CL30" s="29">
        <v>1.0</v>
      </c>
      <c r="CM30" s="77"/>
      <c r="CN30" s="27" t="s">
        <v>133</v>
      </c>
      <c r="CO30" s="71" t="str">
        <f t="shared" si="60"/>
        <v>Good</v>
      </c>
      <c r="CP30" s="27" t="s">
        <v>152</v>
      </c>
      <c r="CQ30" s="21">
        <f t="shared" si="61"/>
        <v>0</v>
      </c>
      <c r="CR30" s="21">
        <f t="shared" si="62"/>
        <v>0</v>
      </c>
      <c r="CS30" s="21">
        <f t="shared" si="63"/>
        <v>0</v>
      </c>
      <c r="CT30" s="21">
        <f t="shared" si="64"/>
        <v>1</v>
      </c>
      <c r="CU30" s="68"/>
      <c r="CV30" s="27" t="s">
        <v>135</v>
      </c>
      <c r="CW30" s="21">
        <f t="shared" si="65"/>
        <v>1</v>
      </c>
      <c r="CX30" s="21">
        <f t="shared" si="66"/>
        <v>0</v>
      </c>
      <c r="CY30" s="21">
        <f t="shared" si="67"/>
        <v>0</v>
      </c>
      <c r="CZ30" s="21">
        <f t="shared" si="68"/>
        <v>0</v>
      </c>
      <c r="DA30" s="21">
        <f t="shared" si="69"/>
        <v>0</v>
      </c>
      <c r="DB30" s="68"/>
      <c r="DC30" s="28" t="s">
        <v>139</v>
      </c>
      <c r="DD30" s="28" t="s">
        <v>140</v>
      </c>
      <c r="DE30" s="28" t="s">
        <v>137</v>
      </c>
      <c r="DF30" s="28" t="s">
        <v>139</v>
      </c>
      <c r="DG30" s="28" t="s">
        <v>136</v>
      </c>
      <c r="DH30" s="25">
        <f t="shared" si="70"/>
        <v>12</v>
      </c>
      <c r="DI30" s="72" t="str">
        <f t="shared" si="71"/>
        <v>Poor_Safety</v>
      </c>
      <c r="DJ30" s="50">
        <v>7.0</v>
      </c>
      <c r="DK30" s="50">
        <v>8.0</v>
      </c>
      <c r="DL30" s="16" t="str">
        <f t="shared" ref="DL30:DM30" si="101">IF(DJ30 &lt;= 11, "Poor", IF(DJ30 &lt;= 15 , "Moderate", "Good"))</f>
        <v>Poor</v>
      </c>
      <c r="DM30" s="16" t="str">
        <f t="shared" si="101"/>
        <v>Poor</v>
      </c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</row>
    <row r="31" ht="15.75" customHeight="1">
      <c r="A31" s="73" t="s">
        <v>194</v>
      </c>
      <c r="B31" s="62" t="s">
        <v>37</v>
      </c>
      <c r="C31" s="35">
        <v>36.0</v>
      </c>
      <c r="D31" s="16">
        <f t="shared" si="2"/>
        <v>0</v>
      </c>
      <c r="E31" s="16">
        <f t="shared" si="73"/>
        <v>1</v>
      </c>
      <c r="F31" s="16">
        <f t="shared" si="3"/>
        <v>0</v>
      </c>
      <c r="G31" s="16">
        <f t="shared" si="4"/>
        <v>0</v>
      </c>
      <c r="H31" s="63" t="str">
        <f t="shared" si="5"/>
        <v>Between_20_to_40</v>
      </c>
      <c r="I31" s="75" t="s">
        <v>266</v>
      </c>
      <c r="J31" s="36">
        <v>30000.0</v>
      </c>
      <c r="K31" s="21">
        <f t="shared" si="6"/>
        <v>0</v>
      </c>
      <c r="L31" s="21">
        <f t="shared" si="7"/>
        <v>0</v>
      </c>
      <c r="M31" s="21">
        <f t="shared" si="8"/>
        <v>1</v>
      </c>
      <c r="N31" s="21">
        <f t="shared" si="9"/>
        <v>0</v>
      </c>
      <c r="O31" s="65" t="str">
        <f t="shared" si="10"/>
        <v>Between_25k_to_40k</v>
      </c>
      <c r="P31" s="75" t="s">
        <v>127</v>
      </c>
      <c r="Q31" s="37">
        <v>0.0</v>
      </c>
      <c r="R31" s="67" t="str">
        <f t="shared" si="11"/>
        <v>No</v>
      </c>
      <c r="S31" s="37">
        <v>0.0</v>
      </c>
      <c r="T31" s="67" t="str">
        <f t="shared" si="12"/>
        <v>No</v>
      </c>
      <c r="U31" s="37">
        <v>0.0</v>
      </c>
      <c r="V31" s="67" t="str">
        <f t="shared" si="13"/>
        <v>No</v>
      </c>
      <c r="W31" s="36" t="s">
        <v>149</v>
      </c>
      <c r="X31" s="21">
        <f t="shared" si="14"/>
        <v>0</v>
      </c>
      <c r="Y31" s="21">
        <f t="shared" si="15"/>
        <v>1</v>
      </c>
      <c r="Z31" s="21">
        <f t="shared" si="16"/>
        <v>0</v>
      </c>
      <c r="AA31" s="21">
        <f t="shared" si="17"/>
        <v>0</v>
      </c>
      <c r="AB31" s="21">
        <f t="shared" si="18"/>
        <v>0</v>
      </c>
      <c r="AC31" s="65" t="str">
        <f t="shared" si="19"/>
        <v>Office_Worker</v>
      </c>
      <c r="AD31" s="36" t="s">
        <v>31</v>
      </c>
      <c r="AE31" s="21">
        <f t="shared" si="20"/>
        <v>1</v>
      </c>
      <c r="AF31" s="21">
        <f t="shared" si="21"/>
        <v>0</v>
      </c>
      <c r="AG31" s="21">
        <f t="shared" si="22"/>
        <v>0</v>
      </c>
      <c r="AH31" s="21">
        <f t="shared" si="23"/>
        <v>0</v>
      </c>
      <c r="AI31" s="65" t="str">
        <f t="shared" si="24"/>
        <v>Bus</v>
      </c>
      <c r="AJ31" s="27" t="s">
        <v>32</v>
      </c>
      <c r="AK31" s="21">
        <f t="shared" si="25"/>
        <v>0</v>
      </c>
      <c r="AL31" s="21">
        <f t="shared" si="26"/>
        <v>0</v>
      </c>
      <c r="AM31" s="21">
        <f t="shared" si="27"/>
        <v>1</v>
      </c>
      <c r="AN31" s="21">
        <f t="shared" si="28"/>
        <v>0</v>
      </c>
      <c r="AO31" s="65" t="str">
        <f t="shared" si="29"/>
        <v>Rickshaw</v>
      </c>
      <c r="AP31" s="27" t="s">
        <v>37</v>
      </c>
      <c r="AQ31" s="21">
        <f t="shared" si="30"/>
        <v>1</v>
      </c>
      <c r="AR31" s="21">
        <f t="shared" si="31"/>
        <v>0</v>
      </c>
      <c r="AS31" s="21">
        <f t="shared" si="32"/>
        <v>0</v>
      </c>
      <c r="AT31" s="21">
        <f t="shared" si="33"/>
        <v>0</v>
      </c>
      <c r="AU31" s="21">
        <f t="shared" si="34"/>
        <v>0</v>
      </c>
      <c r="AV31" s="21">
        <f t="shared" si="74"/>
        <v>0</v>
      </c>
      <c r="AW31" s="68"/>
      <c r="AX31" s="27" t="s">
        <v>130</v>
      </c>
      <c r="AY31" s="21">
        <f t="shared" si="35"/>
        <v>1</v>
      </c>
      <c r="AZ31" s="21">
        <f t="shared" si="36"/>
        <v>0</v>
      </c>
      <c r="BA31" s="21">
        <f t="shared" si="37"/>
        <v>0</v>
      </c>
      <c r="BB31" s="21">
        <f t="shared" si="38"/>
        <v>0</v>
      </c>
      <c r="BC31" s="65" t="str">
        <f t="shared" si="39"/>
        <v>Home_Visit</v>
      </c>
      <c r="BD31" s="27" t="s">
        <v>37</v>
      </c>
      <c r="BE31" s="21">
        <f t="shared" si="40"/>
        <v>0</v>
      </c>
      <c r="BF31" s="21">
        <f t="shared" si="41"/>
        <v>1</v>
      </c>
      <c r="BG31" s="21">
        <f t="shared" si="42"/>
        <v>0</v>
      </c>
      <c r="BH31" s="21">
        <f t="shared" si="43"/>
        <v>0</v>
      </c>
      <c r="BI31" s="65" t="str">
        <f t="shared" si="44"/>
        <v>Barishal</v>
      </c>
      <c r="BJ31" s="27" t="s">
        <v>155</v>
      </c>
      <c r="BK31" s="21">
        <f t="shared" si="45"/>
        <v>0</v>
      </c>
      <c r="BL31" s="21">
        <f t="shared" si="46"/>
        <v>0</v>
      </c>
      <c r="BM31" s="21">
        <f t="shared" si="47"/>
        <v>1</v>
      </c>
      <c r="BN31" s="65" t="str">
        <f t="shared" si="48"/>
        <v>More_than_6</v>
      </c>
      <c r="BO31" s="29">
        <v>1500.0</v>
      </c>
      <c r="BP31" s="21">
        <f t="shared" si="49"/>
        <v>0</v>
      </c>
      <c r="BQ31" s="21">
        <f t="shared" si="50"/>
        <v>1</v>
      </c>
      <c r="BR31" s="21">
        <f t="shared" si="51"/>
        <v>0</v>
      </c>
      <c r="BS31" s="65" t="str">
        <f t="shared" si="52"/>
        <v>Between_1k_to_2k</v>
      </c>
      <c r="BT31" s="29" t="s">
        <v>156</v>
      </c>
      <c r="BU31" s="75" t="str">
        <f t="shared" si="53"/>
        <v>Every_6_months</v>
      </c>
      <c r="BV31" s="29">
        <v>0.0</v>
      </c>
      <c r="BW31" s="67" t="str">
        <f t="shared" si="54"/>
        <v>No</v>
      </c>
      <c r="BX31" s="29">
        <v>0.0</v>
      </c>
      <c r="BY31" s="67" t="str">
        <f t="shared" si="55"/>
        <v>No</v>
      </c>
      <c r="BZ31" s="29">
        <v>0.0</v>
      </c>
      <c r="CA31" s="67" t="str">
        <f t="shared" si="56"/>
        <v>No</v>
      </c>
      <c r="CB31" s="29">
        <v>0.0</v>
      </c>
      <c r="CC31" s="67" t="str">
        <f t="shared" si="57"/>
        <v>No</v>
      </c>
      <c r="CD31" s="29">
        <v>1.0</v>
      </c>
      <c r="CE31" s="67" t="str">
        <f t="shared" si="58"/>
        <v>Yes</v>
      </c>
      <c r="CF31" s="29">
        <v>1.0</v>
      </c>
      <c r="CG31" s="76"/>
      <c r="CH31" s="29">
        <v>1.0</v>
      </c>
      <c r="CI31" s="67" t="str">
        <f t="shared" si="59"/>
        <v>Yes</v>
      </c>
      <c r="CJ31" s="29">
        <v>0.0</v>
      </c>
      <c r="CK31" s="76"/>
      <c r="CL31" s="29">
        <v>1.0</v>
      </c>
      <c r="CM31" s="77"/>
      <c r="CN31" s="27" t="s">
        <v>133</v>
      </c>
      <c r="CO31" s="71" t="str">
        <f t="shared" si="60"/>
        <v>Good</v>
      </c>
      <c r="CP31" s="27" t="s">
        <v>157</v>
      </c>
      <c r="CQ31" s="21">
        <f t="shared" si="61"/>
        <v>0</v>
      </c>
      <c r="CR31" s="21">
        <f t="shared" si="62"/>
        <v>1</v>
      </c>
      <c r="CS31" s="21">
        <f t="shared" si="63"/>
        <v>0</v>
      </c>
      <c r="CT31" s="21">
        <f t="shared" si="64"/>
        <v>0</v>
      </c>
      <c r="CU31" s="68"/>
      <c r="CV31" s="27" t="s">
        <v>135</v>
      </c>
      <c r="CW31" s="21">
        <f t="shared" si="65"/>
        <v>1</v>
      </c>
      <c r="CX31" s="21">
        <f t="shared" si="66"/>
        <v>0</v>
      </c>
      <c r="CY31" s="21">
        <f t="shared" si="67"/>
        <v>0</v>
      </c>
      <c r="CZ31" s="21">
        <f t="shared" si="68"/>
        <v>0</v>
      </c>
      <c r="DA31" s="21">
        <f t="shared" si="69"/>
        <v>0</v>
      </c>
      <c r="DB31" s="68"/>
      <c r="DC31" s="28" t="s">
        <v>139</v>
      </c>
      <c r="DD31" s="28" t="s">
        <v>140</v>
      </c>
      <c r="DE31" s="28" t="s">
        <v>140</v>
      </c>
      <c r="DF31" s="28" t="s">
        <v>139</v>
      </c>
      <c r="DG31" s="28" t="s">
        <v>138</v>
      </c>
      <c r="DH31" s="25">
        <f t="shared" si="70"/>
        <v>11</v>
      </c>
      <c r="DI31" s="72" t="str">
        <f t="shared" si="71"/>
        <v>Poor_Safety</v>
      </c>
      <c r="DJ31" s="50">
        <v>9.0</v>
      </c>
      <c r="DK31" s="50">
        <v>9.0</v>
      </c>
      <c r="DL31" s="16" t="str">
        <f t="shared" ref="DL31:DM31" si="102">IF(DJ31 &lt;= 11, "Poor", IF(DJ31 &lt;= 15 , "Moderate", "Good"))</f>
        <v>Poor</v>
      </c>
      <c r="DM31" s="16" t="str">
        <f t="shared" si="102"/>
        <v>Poor</v>
      </c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</row>
    <row r="32" ht="15.75" customHeight="1">
      <c r="A32" s="73" t="s">
        <v>194</v>
      </c>
      <c r="B32" s="62" t="s">
        <v>37</v>
      </c>
      <c r="C32" s="35">
        <v>35.0</v>
      </c>
      <c r="D32" s="16">
        <f t="shared" si="2"/>
        <v>0</v>
      </c>
      <c r="E32" s="16">
        <f t="shared" si="73"/>
        <v>1</v>
      </c>
      <c r="F32" s="16">
        <f t="shared" si="3"/>
        <v>0</v>
      </c>
      <c r="G32" s="16">
        <f t="shared" si="4"/>
        <v>0</v>
      </c>
      <c r="H32" s="63" t="str">
        <f t="shared" si="5"/>
        <v>Between_20_to_40</v>
      </c>
      <c r="I32" s="75" t="s">
        <v>266</v>
      </c>
      <c r="J32" s="36">
        <v>10000.0</v>
      </c>
      <c r="K32" s="21">
        <f t="shared" si="6"/>
        <v>1</v>
      </c>
      <c r="L32" s="21">
        <f t="shared" si="7"/>
        <v>0</v>
      </c>
      <c r="M32" s="21">
        <f t="shared" si="8"/>
        <v>0</v>
      </c>
      <c r="N32" s="21">
        <f t="shared" si="9"/>
        <v>0</v>
      </c>
      <c r="O32" s="65" t="str">
        <f t="shared" si="10"/>
        <v>Less_than_15k</v>
      </c>
      <c r="P32" s="75" t="s">
        <v>127</v>
      </c>
      <c r="Q32" s="37">
        <v>0.0</v>
      </c>
      <c r="R32" s="67" t="str">
        <f t="shared" si="11"/>
        <v>No</v>
      </c>
      <c r="S32" s="37">
        <v>0.0</v>
      </c>
      <c r="T32" s="67" t="str">
        <f t="shared" si="12"/>
        <v>No</v>
      </c>
      <c r="U32" s="37">
        <v>0.0</v>
      </c>
      <c r="V32" s="67" t="str">
        <f t="shared" si="13"/>
        <v>No</v>
      </c>
      <c r="W32" s="36" t="s">
        <v>25</v>
      </c>
      <c r="X32" s="21">
        <f t="shared" si="14"/>
        <v>1</v>
      </c>
      <c r="Y32" s="21">
        <f t="shared" si="15"/>
        <v>0</v>
      </c>
      <c r="Z32" s="21">
        <f t="shared" si="16"/>
        <v>0</v>
      </c>
      <c r="AA32" s="21">
        <f t="shared" si="17"/>
        <v>0</v>
      </c>
      <c r="AB32" s="21">
        <f t="shared" si="18"/>
        <v>0</v>
      </c>
      <c r="AC32" s="65" t="str">
        <f t="shared" si="19"/>
        <v>Business</v>
      </c>
      <c r="AD32" s="36" t="s">
        <v>31</v>
      </c>
      <c r="AE32" s="21">
        <f t="shared" si="20"/>
        <v>1</v>
      </c>
      <c r="AF32" s="21">
        <f t="shared" si="21"/>
        <v>0</v>
      </c>
      <c r="AG32" s="21">
        <f t="shared" si="22"/>
        <v>0</v>
      </c>
      <c r="AH32" s="21">
        <f t="shared" si="23"/>
        <v>0</v>
      </c>
      <c r="AI32" s="65" t="str">
        <f t="shared" si="24"/>
        <v>Bus</v>
      </c>
      <c r="AJ32" s="27" t="s">
        <v>32</v>
      </c>
      <c r="AK32" s="21">
        <f t="shared" si="25"/>
        <v>0</v>
      </c>
      <c r="AL32" s="21">
        <f t="shared" si="26"/>
        <v>0</v>
      </c>
      <c r="AM32" s="21">
        <f t="shared" si="27"/>
        <v>1</v>
      </c>
      <c r="AN32" s="21">
        <f t="shared" si="28"/>
        <v>0</v>
      </c>
      <c r="AO32" s="65" t="str">
        <f t="shared" si="29"/>
        <v>Rickshaw</v>
      </c>
      <c r="AP32" s="27" t="s">
        <v>154</v>
      </c>
      <c r="AQ32" s="21">
        <f t="shared" si="30"/>
        <v>0</v>
      </c>
      <c r="AR32" s="21">
        <f t="shared" si="31"/>
        <v>0</v>
      </c>
      <c r="AS32" s="21">
        <f t="shared" si="32"/>
        <v>0</v>
      </c>
      <c r="AT32" s="21">
        <f t="shared" si="33"/>
        <v>0</v>
      </c>
      <c r="AU32" s="21">
        <f t="shared" si="34"/>
        <v>0</v>
      </c>
      <c r="AV32" s="21">
        <f t="shared" si="74"/>
        <v>1</v>
      </c>
      <c r="AW32" s="68"/>
      <c r="AX32" s="27" t="s">
        <v>130</v>
      </c>
      <c r="AY32" s="21">
        <f t="shared" si="35"/>
        <v>1</v>
      </c>
      <c r="AZ32" s="21">
        <f t="shared" si="36"/>
        <v>0</v>
      </c>
      <c r="BA32" s="21">
        <f t="shared" si="37"/>
        <v>0</v>
      </c>
      <c r="BB32" s="21">
        <f t="shared" si="38"/>
        <v>0</v>
      </c>
      <c r="BC32" s="65" t="str">
        <f t="shared" si="39"/>
        <v>Home_Visit</v>
      </c>
      <c r="BD32" s="27" t="s">
        <v>175</v>
      </c>
      <c r="BE32" s="21">
        <f t="shared" si="40"/>
        <v>0</v>
      </c>
      <c r="BF32" s="21">
        <f t="shared" si="41"/>
        <v>0</v>
      </c>
      <c r="BG32" s="21">
        <f t="shared" si="42"/>
        <v>0</v>
      </c>
      <c r="BH32" s="21">
        <f t="shared" si="43"/>
        <v>1</v>
      </c>
      <c r="BI32" s="65" t="str">
        <f t="shared" si="44"/>
        <v>Others</v>
      </c>
      <c r="BJ32" s="27" t="s">
        <v>150</v>
      </c>
      <c r="BK32" s="21">
        <f t="shared" si="45"/>
        <v>0</v>
      </c>
      <c r="BL32" s="21">
        <f t="shared" si="46"/>
        <v>0</v>
      </c>
      <c r="BM32" s="21">
        <f t="shared" si="47"/>
        <v>1</v>
      </c>
      <c r="BN32" s="65" t="str">
        <f t="shared" si="48"/>
        <v>More_than_6</v>
      </c>
      <c r="BO32" s="29">
        <v>1500.0</v>
      </c>
      <c r="BP32" s="21">
        <f t="shared" si="49"/>
        <v>0</v>
      </c>
      <c r="BQ32" s="21">
        <f t="shared" si="50"/>
        <v>1</v>
      </c>
      <c r="BR32" s="21">
        <f t="shared" si="51"/>
        <v>0</v>
      </c>
      <c r="BS32" s="65" t="str">
        <f t="shared" si="52"/>
        <v>Between_1k_to_2k</v>
      </c>
      <c r="BT32" s="29" t="s">
        <v>132</v>
      </c>
      <c r="BU32" s="75" t="str">
        <f t="shared" si="53"/>
        <v>Every_3_months</v>
      </c>
      <c r="BV32" s="29">
        <v>0.0</v>
      </c>
      <c r="BW32" s="67" t="str">
        <f t="shared" si="54"/>
        <v>No</v>
      </c>
      <c r="BX32" s="29">
        <v>0.0</v>
      </c>
      <c r="BY32" s="67" t="str">
        <f t="shared" si="55"/>
        <v>No</v>
      </c>
      <c r="BZ32" s="29">
        <v>1.0</v>
      </c>
      <c r="CA32" s="67" t="str">
        <f t="shared" si="56"/>
        <v>Yes</v>
      </c>
      <c r="CB32" s="29">
        <v>0.0</v>
      </c>
      <c r="CC32" s="67" t="str">
        <f t="shared" si="57"/>
        <v>No</v>
      </c>
      <c r="CD32" s="29">
        <v>0.0</v>
      </c>
      <c r="CE32" s="67" t="str">
        <f t="shared" si="58"/>
        <v>No</v>
      </c>
      <c r="CF32" s="29">
        <v>0.0</v>
      </c>
      <c r="CG32" s="76"/>
      <c r="CH32" s="29">
        <v>0.0</v>
      </c>
      <c r="CI32" s="67" t="str">
        <f t="shared" si="59"/>
        <v>No</v>
      </c>
      <c r="CJ32" s="29">
        <v>0.0</v>
      </c>
      <c r="CK32" s="76"/>
      <c r="CL32" s="29">
        <v>1.0</v>
      </c>
      <c r="CM32" s="77"/>
      <c r="CN32" s="27" t="s">
        <v>164</v>
      </c>
      <c r="CO32" s="71" t="str">
        <f t="shared" si="60"/>
        <v>Average</v>
      </c>
      <c r="CP32" s="27" t="s">
        <v>165</v>
      </c>
      <c r="CQ32" s="21">
        <f t="shared" si="61"/>
        <v>0</v>
      </c>
      <c r="CR32" s="21">
        <f t="shared" si="62"/>
        <v>0</v>
      </c>
      <c r="CS32" s="21">
        <f t="shared" si="63"/>
        <v>0</v>
      </c>
      <c r="CT32" s="21">
        <f t="shared" si="64"/>
        <v>1</v>
      </c>
      <c r="CU32" s="68"/>
      <c r="CV32" s="27" t="s">
        <v>135</v>
      </c>
      <c r="CW32" s="21">
        <f t="shared" si="65"/>
        <v>1</v>
      </c>
      <c r="CX32" s="21">
        <f t="shared" si="66"/>
        <v>0</v>
      </c>
      <c r="CY32" s="21">
        <f t="shared" si="67"/>
        <v>0</v>
      </c>
      <c r="CZ32" s="21">
        <f t="shared" si="68"/>
        <v>0</v>
      </c>
      <c r="DA32" s="21">
        <f t="shared" si="69"/>
        <v>0</v>
      </c>
      <c r="DB32" s="68"/>
      <c r="DC32" s="28" t="s">
        <v>139</v>
      </c>
      <c r="DD32" s="28" t="s">
        <v>140</v>
      </c>
      <c r="DE32" s="28" t="s">
        <v>139</v>
      </c>
      <c r="DF32" s="28" t="s">
        <v>139</v>
      </c>
      <c r="DG32" s="28" t="s">
        <v>138</v>
      </c>
      <c r="DH32" s="25">
        <f t="shared" si="70"/>
        <v>12</v>
      </c>
      <c r="DI32" s="72" t="str">
        <f t="shared" si="71"/>
        <v>Poor_Safety</v>
      </c>
      <c r="DJ32" s="50">
        <v>12.0</v>
      </c>
      <c r="DK32" s="50">
        <v>10.0</v>
      </c>
      <c r="DL32" s="16" t="str">
        <f t="shared" ref="DL32:DM32" si="103">IF(DJ32 &lt;= 11, "Poor", IF(DJ32 &lt;= 15 , "Moderate", "Good"))</f>
        <v>Moderate</v>
      </c>
      <c r="DM32" s="16" t="str">
        <f t="shared" si="103"/>
        <v>Poor</v>
      </c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</row>
    <row r="33" ht="15.75" customHeight="1">
      <c r="A33" s="73" t="s">
        <v>194</v>
      </c>
      <c r="B33" s="62" t="s">
        <v>37</v>
      </c>
      <c r="C33" s="35">
        <v>49.0</v>
      </c>
      <c r="D33" s="16">
        <f t="shared" si="2"/>
        <v>0</v>
      </c>
      <c r="E33" s="16">
        <f t="shared" si="73"/>
        <v>0</v>
      </c>
      <c r="F33" s="16">
        <f t="shared" si="3"/>
        <v>1</v>
      </c>
      <c r="G33" s="16">
        <f t="shared" si="4"/>
        <v>0</v>
      </c>
      <c r="H33" s="63" t="str">
        <f t="shared" si="5"/>
        <v>Between_40_to_60</v>
      </c>
      <c r="I33" s="75" t="s">
        <v>266</v>
      </c>
      <c r="J33" s="36">
        <v>10000.0</v>
      </c>
      <c r="K33" s="21">
        <f t="shared" si="6"/>
        <v>1</v>
      </c>
      <c r="L33" s="21">
        <f t="shared" si="7"/>
        <v>0</v>
      </c>
      <c r="M33" s="21">
        <f t="shared" si="8"/>
        <v>0</v>
      </c>
      <c r="N33" s="21">
        <f t="shared" si="9"/>
        <v>0</v>
      </c>
      <c r="O33" s="65" t="str">
        <f t="shared" si="10"/>
        <v>Less_than_15k</v>
      </c>
      <c r="P33" s="75" t="s">
        <v>127</v>
      </c>
      <c r="Q33" s="37">
        <v>0.0</v>
      </c>
      <c r="R33" s="67" t="str">
        <f t="shared" si="11"/>
        <v>No</v>
      </c>
      <c r="S33" s="37">
        <v>0.0</v>
      </c>
      <c r="T33" s="67" t="str">
        <f t="shared" si="12"/>
        <v>No</v>
      </c>
      <c r="U33" s="37">
        <v>0.0</v>
      </c>
      <c r="V33" s="67" t="str">
        <f t="shared" si="13"/>
        <v>No</v>
      </c>
      <c r="W33" s="36" t="s">
        <v>25</v>
      </c>
      <c r="X33" s="21">
        <f t="shared" si="14"/>
        <v>1</v>
      </c>
      <c r="Y33" s="21">
        <f t="shared" si="15"/>
        <v>0</v>
      </c>
      <c r="Z33" s="21">
        <f t="shared" si="16"/>
        <v>0</v>
      </c>
      <c r="AA33" s="21">
        <f t="shared" si="17"/>
        <v>0</v>
      </c>
      <c r="AB33" s="21">
        <f t="shared" si="18"/>
        <v>0</v>
      </c>
      <c r="AC33" s="65" t="str">
        <f t="shared" si="19"/>
        <v>Business</v>
      </c>
      <c r="AD33" s="36" t="s">
        <v>31</v>
      </c>
      <c r="AE33" s="21">
        <f t="shared" si="20"/>
        <v>1</v>
      </c>
      <c r="AF33" s="21">
        <f t="shared" si="21"/>
        <v>0</v>
      </c>
      <c r="AG33" s="21">
        <f t="shared" si="22"/>
        <v>0</v>
      </c>
      <c r="AH33" s="21">
        <f t="shared" si="23"/>
        <v>0</v>
      </c>
      <c r="AI33" s="65" t="str">
        <f t="shared" si="24"/>
        <v>Bus</v>
      </c>
      <c r="AJ33" s="27" t="s">
        <v>32</v>
      </c>
      <c r="AK33" s="21">
        <f t="shared" si="25"/>
        <v>0</v>
      </c>
      <c r="AL33" s="21">
        <f t="shared" si="26"/>
        <v>0</v>
      </c>
      <c r="AM33" s="21">
        <f t="shared" si="27"/>
        <v>1</v>
      </c>
      <c r="AN33" s="21">
        <f t="shared" si="28"/>
        <v>0</v>
      </c>
      <c r="AO33" s="65" t="str">
        <f t="shared" si="29"/>
        <v>Rickshaw</v>
      </c>
      <c r="AP33" s="27" t="s">
        <v>37</v>
      </c>
      <c r="AQ33" s="21">
        <f t="shared" si="30"/>
        <v>1</v>
      </c>
      <c r="AR33" s="21">
        <f t="shared" si="31"/>
        <v>0</v>
      </c>
      <c r="AS33" s="21">
        <f t="shared" si="32"/>
        <v>0</v>
      </c>
      <c r="AT33" s="21">
        <f t="shared" si="33"/>
        <v>0</v>
      </c>
      <c r="AU33" s="21">
        <f t="shared" si="34"/>
        <v>0</v>
      </c>
      <c r="AV33" s="21">
        <f t="shared" si="74"/>
        <v>0</v>
      </c>
      <c r="AW33" s="68"/>
      <c r="AX33" s="27" t="s">
        <v>130</v>
      </c>
      <c r="AY33" s="21">
        <f t="shared" si="35"/>
        <v>1</v>
      </c>
      <c r="AZ33" s="21">
        <f t="shared" si="36"/>
        <v>0</v>
      </c>
      <c r="BA33" s="21">
        <f t="shared" si="37"/>
        <v>0</v>
      </c>
      <c r="BB33" s="21">
        <f t="shared" si="38"/>
        <v>0</v>
      </c>
      <c r="BC33" s="65" t="str">
        <f t="shared" si="39"/>
        <v>Home_Visit</v>
      </c>
      <c r="BD33" s="27" t="s">
        <v>182</v>
      </c>
      <c r="BE33" s="21">
        <f t="shared" si="40"/>
        <v>0</v>
      </c>
      <c r="BF33" s="21">
        <f t="shared" si="41"/>
        <v>0</v>
      </c>
      <c r="BG33" s="21">
        <f t="shared" si="42"/>
        <v>1</v>
      </c>
      <c r="BH33" s="21">
        <f t="shared" si="43"/>
        <v>0</v>
      </c>
      <c r="BI33" s="65" t="str">
        <f t="shared" si="44"/>
        <v>Narayanganj</v>
      </c>
      <c r="BJ33" s="27" t="s">
        <v>136</v>
      </c>
      <c r="BK33" s="21">
        <f t="shared" si="45"/>
        <v>0</v>
      </c>
      <c r="BL33" s="21">
        <f t="shared" si="46"/>
        <v>0</v>
      </c>
      <c r="BM33" s="21">
        <f t="shared" si="47"/>
        <v>1</v>
      </c>
      <c r="BN33" s="65" t="str">
        <f t="shared" si="48"/>
        <v>More_than_6</v>
      </c>
      <c r="BO33" s="27" t="s">
        <v>167</v>
      </c>
      <c r="BP33" s="21">
        <f t="shared" si="49"/>
        <v>0</v>
      </c>
      <c r="BQ33" s="21">
        <f t="shared" si="50"/>
        <v>0</v>
      </c>
      <c r="BR33" s="21">
        <f t="shared" si="51"/>
        <v>1</v>
      </c>
      <c r="BS33" s="65" t="str">
        <f t="shared" si="52"/>
        <v>More_than_2k</v>
      </c>
      <c r="BT33" s="29" t="s">
        <v>264</v>
      </c>
      <c r="BU33" s="75" t="str">
        <f t="shared" si="53"/>
        <v>Biweekly</v>
      </c>
      <c r="BV33" s="29">
        <v>0.0</v>
      </c>
      <c r="BW33" s="67" t="str">
        <f t="shared" si="54"/>
        <v>No</v>
      </c>
      <c r="BX33" s="29">
        <v>0.0</v>
      </c>
      <c r="BY33" s="67" t="str">
        <f t="shared" si="55"/>
        <v>No</v>
      </c>
      <c r="BZ33" s="29">
        <v>0.0</v>
      </c>
      <c r="CA33" s="67" t="str">
        <f t="shared" si="56"/>
        <v>No</v>
      </c>
      <c r="CB33" s="29">
        <v>0.0</v>
      </c>
      <c r="CC33" s="67" t="str">
        <f t="shared" si="57"/>
        <v>No</v>
      </c>
      <c r="CD33" s="29">
        <v>0.0</v>
      </c>
      <c r="CE33" s="67" t="str">
        <f t="shared" si="58"/>
        <v>No</v>
      </c>
      <c r="CF33" s="29">
        <v>1.0</v>
      </c>
      <c r="CG33" s="76"/>
      <c r="CH33" s="29">
        <v>1.0</v>
      </c>
      <c r="CI33" s="67" t="str">
        <f t="shared" si="59"/>
        <v>Yes</v>
      </c>
      <c r="CJ33" s="29">
        <v>0.0</v>
      </c>
      <c r="CK33" s="76"/>
      <c r="CL33" s="29">
        <v>1.0</v>
      </c>
      <c r="CM33" s="77"/>
      <c r="CN33" s="29" t="s">
        <v>168</v>
      </c>
      <c r="CO33" s="71" t="str">
        <f t="shared" si="60"/>
        <v>Very_Good</v>
      </c>
      <c r="CP33" s="27" t="s">
        <v>169</v>
      </c>
      <c r="CQ33" s="21">
        <f t="shared" si="61"/>
        <v>0</v>
      </c>
      <c r="CR33" s="21">
        <f t="shared" si="62"/>
        <v>0</v>
      </c>
      <c r="CS33" s="21">
        <f t="shared" si="63"/>
        <v>0</v>
      </c>
      <c r="CT33" s="21">
        <f t="shared" si="64"/>
        <v>1</v>
      </c>
      <c r="CU33" s="68"/>
      <c r="CV33" s="27" t="s">
        <v>170</v>
      </c>
      <c r="CW33" s="21">
        <f t="shared" si="65"/>
        <v>0</v>
      </c>
      <c r="CX33" s="21">
        <f t="shared" si="66"/>
        <v>1</v>
      </c>
      <c r="CY33" s="21">
        <f t="shared" si="67"/>
        <v>0</v>
      </c>
      <c r="CZ33" s="21">
        <f t="shared" si="68"/>
        <v>0</v>
      </c>
      <c r="DA33" s="21">
        <f t="shared" si="69"/>
        <v>0</v>
      </c>
      <c r="DB33" s="68"/>
      <c r="DC33" s="28" t="s">
        <v>136</v>
      </c>
      <c r="DD33" s="28" t="s">
        <v>136</v>
      </c>
      <c r="DE33" s="28" t="s">
        <v>136</v>
      </c>
      <c r="DF33" s="28" t="s">
        <v>138</v>
      </c>
      <c r="DG33" s="28" t="s">
        <v>138</v>
      </c>
      <c r="DH33" s="25">
        <f t="shared" si="70"/>
        <v>22</v>
      </c>
      <c r="DI33" s="72" t="str">
        <f t="shared" si="71"/>
        <v>High_Safety</v>
      </c>
      <c r="DJ33" s="50">
        <v>13.0</v>
      </c>
      <c r="DK33" s="50">
        <v>11.0</v>
      </c>
      <c r="DL33" s="16" t="str">
        <f t="shared" ref="DL33:DM33" si="104">IF(DJ33 &lt;= 11, "Poor", IF(DJ33 &lt;= 15 , "Moderate", "Good"))</f>
        <v>Moderate</v>
      </c>
      <c r="DM33" s="16" t="str">
        <f t="shared" si="104"/>
        <v>Poor</v>
      </c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</row>
    <row r="34" ht="15.75" customHeight="1">
      <c r="A34" s="73" t="s">
        <v>125</v>
      </c>
      <c r="B34" s="62" t="s">
        <v>37</v>
      </c>
      <c r="C34" s="35">
        <v>19.0</v>
      </c>
      <c r="D34" s="16">
        <f t="shared" si="2"/>
        <v>1</v>
      </c>
      <c r="E34" s="16">
        <f t="shared" si="73"/>
        <v>0</v>
      </c>
      <c r="F34" s="16">
        <f t="shared" si="3"/>
        <v>0</v>
      </c>
      <c r="G34" s="16">
        <f t="shared" si="4"/>
        <v>0</v>
      </c>
      <c r="H34" s="63" t="str">
        <f t="shared" si="5"/>
        <v>Less_than_20</v>
      </c>
      <c r="I34" s="75" t="s">
        <v>260</v>
      </c>
      <c r="J34" s="36">
        <v>20000.0</v>
      </c>
      <c r="K34" s="21">
        <f t="shared" si="6"/>
        <v>0</v>
      </c>
      <c r="L34" s="21">
        <f t="shared" si="7"/>
        <v>1</v>
      </c>
      <c r="M34" s="21">
        <f t="shared" si="8"/>
        <v>0</v>
      </c>
      <c r="N34" s="21">
        <f t="shared" si="9"/>
        <v>0</v>
      </c>
      <c r="O34" s="65" t="str">
        <f t="shared" si="10"/>
        <v>Between_15k_to_25k</v>
      </c>
      <c r="P34" s="75" t="s">
        <v>159</v>
      </c>
      <c r="Q34" s="37">
        <v>0.0</v>
      </c>
      <c r="R34" s="67" t="str">
        <f t="shared" si="11"/>
        <v>No</v>
      </c>
      <c r="S34" s="37">
        <v>0.0</v>
      </c>
      <c r="T34" s="67" t="str">
        <f t="shared" si="12"/>
        <v>No</v>
      </c>
      <c r="U34" s="37">
        <v>0.0</v>
      </c>
      <c r="V34" s="67" t="str">
        <f t="shared" si="13"/>
        <v>No</v>
      </c>
      <c r="W34" s="36" t="s">
        <v>27</v>
      </c>
      <c r="X34" s="21">
        <f t="shared" si="14"/>
        <v>0</v>
      </c>
      <c r="Y34" s="21">
        <f t="shared" si="15"/>
        <v>0</v>
      </c>
      <c r="Z34" s="21">
        <f t="shared" si="16"/>
        <v>1</v>
      </c>
      <c r="AA34" s="21">
        <f t="shared" si="17"/>
        <v>0</v>
      </c>
      <c r="AB34" s="21">
        <f t="shared" si="18"/>
        <v>0</v>
      </c>
      <c r="AC34" s="65" t="str">
        <f t="shared" si="19"/>
        <v>Student</v>
      </c>
      <c r="AD34" s="36" t="s">
        <v>143</v>
      </c>
      <c r="AE34" s="21">
        <f t="shared" si="20"/>
        <v>0</v>
      </c>
      <c r="AF34" s="21">
        <f t="shared" si="21"/>
        <v>1</v>
      </c>
      <c r="AG34" s="21">
        <f t="shared" si="22"/>
        <v>0</v>
      </c>
      <c r="AH34" s="21">
        <f t="shared" si="23"/>
        <v>0</v>
      </c>
      <c r="AI34" s="65" t="str">
        <f t="shared" si="24"/>
        <v>Rickshaw</v>
      </c>
      <c r="AJ34" s="27" t="s">
        <v>191</v>
      </c>
      <c r="AK34" s="21">
        <f t="shared" si="25"/>
        <v>0</v>
      </c>
      <c r="AL34" s="21">
        <f t="shared" si="26"/>
        <v>0</v>
      </c>
      <c r="AM34" s="21">
        <f t="shared" si="27"/>
        <v>0</v>
      </c>
      <c r="AN34" s="21">
        <f t="shared" si="28"/>
        <v>1</v>
      </c>
      <c r="AO34" s="65" t="str">
        <f t="shared" si="29"/>
        <v>Others</v>
      </c>
      <c r="AP34" s="27" t="s">
        <v>38</v>
      </c>
      <c r="AQ34" s="21">
        <f t="shared" si="30"/>
        <v>0</v>
      </c>
      <c r="AR34" s="21">
        <f t="shared" si="31"/>
        <v>1</v>
      </c>
      <c r="AS34" s="21">
        <f t="shared" si="32"/>
        <v>0</v>
      </c>
      <c r="AT34" s="21">
        <f t="shared" si="33"/>
        <v>0</v>
      </c>
      <c r="AU34" s="21">
        <f t="shared" si="34"/>
        <v>0</v>
      </c>
      <c r="AV34" s="21">
        <f t="shared" si="74"/>
        <v>0</v>
      </c>
      <c r="AW34" s="68"/>
      <c r="AX34" s="27" t="s">
        <v>130</v>
      </c>
      <c r="AY34" s="21">
        <f t="shared" si="35"/>
        <v>1</v>
      </c>
      <c r="AZ34" s="21">
        <f t="shared" si="36"/>
        <v>0</v>
      </c>
      <c r="BA34" s="21">
        <f t="shared" si="37"/>
        <v>0</v>
      </c>
      <c r="BB34" s="21">
        <f t="shared" si="38"/>
        <v>0</v>
      </c>
      <c r="BC34" s="65" t="str">
        <f t="shared" si="39"/>
        <v>Home_Visit</v>
      </c>
      <c r="BD34" s="27" t="s">
        <v>37</v>
      </c>
      <c r="BE34" s="21">
        <f t="shared" si="40"/>
        <v>0</v>
      </c>
      <c r="BF34" s="21">
        <f t="shared" si="41"/>
        <v>1</v>
      </c>
      <c r="BG34" s="21">
        <f t="shared" si="42"/>
        <v>0</v>
      </c>
      <c r="BH34" s="21">
        <f t="shared" si="43"/>
        <v>0</v>
      </c>
      <c r="BI34" s="65" t="str">
        <f t="shared" si="44"/>
        <v>Barishal</v>
      </c>
      <c r="BJ34" s="27" t="s">
        <v>138</v>
      </c>
      <c r="BK34" s="21">
        <f t="shared" si="45"/>
        <v>0</v>
      </c>
      <c r="BL34" s="21">
        <f t="shared" si="46"/>
        <v>0</v>
      </c>
      <c r="BM34" s="21">
        <f t="shared" si="47"/>
        <v>1</v>
      </c>
      <c r="BN34" s="65" t="str">
        <f t="shared" si="48"/>
        <v>More_than_6</v>
      </c>
      <c r="BO34" s="29">
        <v>800.0</v>
      </c>
      <c r="BP34" s="21">
        <f t="shared" si="49"/>
        <v>1</v>
      </c>
      <c r="BQ34" s="21">
        <f t="shared" si="50"/>
        <v>0</v>
      </c>
      <c r="BR34" s="21">
        <f t="shared" si="51"/>
        <v>0</v>
      </c>
      <c r="BS34" s="65" t="str">
        <f t="shared" si="52"/>
        <v>Less_than_1k</v>
      </c>
      <c r="BT34" s="29" t="s">
        <v>132</v>
      </c>
      <c r="BU34" s="75" t="str">
        <f t="shared" si="53"/>
        <v>Every_3_months</v>
      </c>
      <c r="BV34" s="29">
        <v>0.0</v>
      </c>
      <c r="BW34" s="67" t="str">
        <f t="shared" si="54"/>
        <v>No</v>
      </c>
      <c r="BX34" s="29">
        <v>0.0</v>
      </c>
      <c r="BY34" s="67" t="str">
        <f t="shared" si="55"/>
        <v>No</v>
      </c>
      <c r="BZ34" s="29">
        <v>0.0</v>
      </c>
      <c r="CA34" s="67" t="str">
        <f t="shared" si="56"/>
        <v>No</v>
      </c>
      <c r="CB34" s="29">
        <v>0.0</v>
      </c>
      <c r="CC34" s="67" t="str">
        <f t="shared" si="57"/>
        <v>No</v>
      </c>
      <c r="CD34" s="29">
        <v>0.0</v>
      </c>
      <c r="CE34" s="67" t="str">
        <f t="shared" si="58"/>
        <v>No</v>
      </c>
      <c r="CF34" s="29">
        <v>1.0</v>
      </c>
      <c r="CG34" s="76"/>
      <c r="CH34" s="29">
        <v>0.0</v>
      </c>
      <c r="CI34" s="67" t="str">
        <f t="shared" si="59"/>
        <v>No</v>
      </c>
      <c r="CJ34" s="29">
        <v>0.0</v>
      </c>
      <c r="CK34" s="76"/>
      <c r="CL34" s="29">
        <v>1.0</v>
      </c>
      <c r="CM34" s="77"/>
      <c r="CN34" s="27" t="s">
        <v>164</v>
      </c>
      <c r="CO34" s="71" t="str">
        <f t="shared" si="60"/>
        <v>Average</v>
      </c>
      <c r="CP34" s="27" t="s">
        <v>80</v>
      </c>
      <c r="CQ34" s="21">
        <f t="shared" si="61"/>
        <v>1</v>
      </c>
      <c r="CR34" s="21">
        <f t="shared" si="62"/>
        <v>0</v>
      </c>
      <c r="CS34" s="21">
        <f t="shared" si="63"/>
        <v>0</v>
      </c>
      <c r="CT34" s="21">
        <f t="shared" si="64"/>
        <v>0</v>
      </c>
      <c r="CU34" s="68"/>
      <c r="CV34" s="27" t="s">
        <v>170</v>
      </c>
      <c r="CW34" s="21">
        <f t="shared" si="65"/>
        <v>0</v>
      </c>
      <c r="CX34" s="21">
        <f t="shared" si="66"/>
        <v>1</v>
      </c>
      <c r="CY34" s="21">
        <f t="shared" si="67"/>
        <v>0</v>
      </c>
      <c r="CZ34" s="21">
        <f t="shared" si="68"/>
        <v>0</v>
      </c>
      <c r="DA34" s="21">
        <f t="shared" si="69"/>
        <v>0</v>
      </c>
      <c r="DB34" s="68"/>
      <c r="DC34" s="28" t="s">
        <v>136</v>
      </c>
      <c r="DD34" s="28" t="s">
        <v>136</v>
      </c>
      <c r="DE34" s="28" t="s">
        <v>136</v>
      </c>
      <c r="DF34" s="28" t="s">
        <v>137</v>
      </c>
      <c r="DG34" s="28" t="s">
        <v>138</v>
      </c>
      <c r="DH34" s="25">
        <f t="shared" si="70"/>
        <v>20</v>
      </c>
      <c r="DI34" s="72" t="str">
        <f t="shared" si="71"/>
        <v>High_Safety</v>
      </c>
      <c r="DJ34" s="50">
        <v>8.0</v>
      </c>
      <c r="DK34" s="50">
        <v>6.0</v>
      </c>
      <c r="DL34" s="16" t="str">
        <f t="shared" ref="DL34:DM34" si="105">IF(DJ34 &lt;= 11, "Poor", IF(DJ34 &lt;= 15 , "Moderate", "Good"))</f>
        <v>Poor</v>
      </c>
      <c r="DM34" s="16" t="str">
        <f t="shared" si="105"/>
        <v>Poor</v>
      </c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</row>
    <row r="35" ht="15.75" customHeight="1">
      <c r="A35" s="73" t="s">
        <v>125</v>
      </c>
      <c r="B35" s="62" t="s">
        <v>37</v>
      </c>
      <c r="C35" s="35">
        <v>23.0</v>
      </c>
      <c r="D35" s="16">
        <f t="shared" si="2"/>
        <v>0</v>
      </c>
      <c r="E35" s="16">
        <f t="shared" si="73"/>
        <v>1</v>
      </c>
      <c r="F35" s="16">
        <f t="shared" si="3"/>
        <v>0</v>
      </c>
      <c r="G35" s="16">
        <f t="shared" si="4"/>
        <v>0</v>
      </c>
      <c r="H35" s="63" t="str">
        <f t="shared" si="5"/>
        <v>Between_20_to_40</v>
      </c>
      <c r="I35" s="75" t="s">
        <v>266</v>
      </c>
      <c r="J35" s="36">
        <v>20000.0</v>
      </c>
      <c r="K35" s="21">
        <f t="shared" si="6"/>
        <v>0</v>
      </c>
      <c r="L35" s="21">
        <f t="shared" si="7"/>
        <v>1</v>
      </c>
      <c r="M35" s="21">
        <f t="shared" si="8"/>
        <v>0</v>
      </c>
      <c r="N35" s="21">
        <f t="shared" si="9"/>
        <v>0</v>
      </c>
      <c r="O35" s="65" t="str">
        <f t="shared" si="10"/>
        <v>Between_15k_to_25k</v>
      </c>
      <c r="P35" s="75" t="s">
        <v>159</v>
      </c>
      <c r="Q35" s="37">
        <v>0.0</v>
      </c>
      <c r="R35" s="67" t="str">
        <f t="shared" si="11"/>
        <v>No</v>
      </c>
      <c r="S35" s="37">
        <v>0.0</v>
      </c>
      <c r="T35" s="67" t="str">
        <f t="shared" si="12"/>
        <v>No</v>
      </c>
      <c r="U35" s="37">
        <v>0.0</v>
      </c>
      <c r="V35" s="67" t="str">
        <f t="shared" si="13"/>
        <v>No</v>
      </c>
      <c r="W35" s="36" t="s">
        <v>160</v>
      </c>
      <c r="X35" s="21">
        <f t="shared" si="14"/>
        <v>0</v>
      </c>
      <c r="Y35" s="21">
        <f t="shared" si="15"/>
        <v>0</v>
      </c>
      <c r="Z35" s="21">
        <f t="shared" si="16"/>
        <v>1</v>
      </c>
      <c r="AA35" s="21">
        <f t="shared" si="17"/>
        <v>0</v>
      </c>
      <c r="AB35" s="21">
        <f t="shared" si="18"/>
        <v>0</v>
      </c>
      <c r="AC35" s="65" t="str">
        <f t="shared" si="19"/>
        <v>Student</v>
      </c>
      <c r="AD35" s="36" t="s">
        <v>161</v>
      </c>
      <c r="AE35" s="21">
        <f t="shared" si="20"/>
        <v>0</v>
      </c>
      <c r="AF35" s="21">
        <f t="shared" si="21"/>
        <v>0</v>
      </c>
      <c r="AG35" s="21">
        <f t="shared" si="22"/>
        <v>0</v>
      </c>
      <c r="AH35" s="21">
        <f t="shared" si="23"/>
        <v>1</v>
      </c>
      <c r="AI35" s="65" t="str">
        <f t="shared" si="24"/>
        <v>Others</v>
      </c>
      <c r="AJ35" s="27" t="s">
        <v>32</v>
      </c>
      <c r="AK35" s="21">
        <f t="shared" si="25"/>
        <v>0</v>
      </c>
      <c r="AL35" s="21">
        <f t="shared" si="26"/>
        <v>0</v>
      </c>
      <c r="AM35" s="21">
        <f t="shared" si="27"/>
        <v>1</v>
      </c>
      <c r="AN35" s="21">
        <f t="shared" si="28"/>
        <v>0</v>
      </c>
      <c r="AO35" s="65" t="str">
        <f t="shared" si="29"/>
        <v>Rickshaw</v>
      </c>
      <c r="AP35" s="27" t="s">
        <v>39</v>
      </c>
      <c r="AQ35" s="21">
        <f t="shared" si="30"/>
        <v>0</v>
      </c>
      <c r="AR35" s="21">
        <f t="shared" si="31"/>
        <v>0</v>
      </c>
      <c r="AS35" s="21">
        <f t="shared" si="32"/>
        <v>1</v>
      </c>
      <c r="AT35" s="21">
        <f t="shared" si="33"/>
        <v>0</v>
      </c>
      <c r="AU35" s="21">
        <f t="shared" si="34"/>
        <v>0</v>
      </c>
      <c r="AV35" s="21">
        <f t="shared" si="74"/>
        <v>0</v>
      </c>
      <c r="AW35" s="68"/>
      <c r="AX35" s="27" t="s">
        <v>196</v>
      </c>
      <c r="AY35" s="21">
        <f t="shared" si="35"/>
        <v>0</v>
      </c>
      <c r="AZ35" s="21">
        <f t="shared" si="36"/>
        <v>0</v>
      </c>
      <c r="BA35" s="21">
        <f t="shared" si="37"/>
        <v>0</v>
      </c>
      <c r="BB35" s="21">
        <f t="shared" si="38"/>
        <v>1</v>
      </c>
      <c r="BC35" s="65" t="str">
        <f t="shared" si="39"/>
        <v>Others</v>
      </c>
      <c r="BD35" s="38" t="s">
        <v>40</v>
      </c>
      <c r="BE35" s="21">
        <f t="shared" si="40"/>
        <v>0</v>
      </c>
      <c r="BF35" s="21">
        <f t="shared" si="41"/>
        <v>0</v>
      </c>
      <c r="BG35" s="21">
        <f t="shared" si="42"/>
        <v>0</v>
      </c>
      <c r="BH35" s="21">
        <f t="shared" si="43"/>
        <v>1</v>
      </c>
      <c r="BI35" s="65" t="str">
        <f t="shared" si="44"/>
        <v>Others</v>
      </c>
      <c r="BJ35" s="27" t="s">
        <v>138</v>
      </c>
      <c r="BK35" s="21">
        <f t="shared" si="45"/>
        <v>0</v>
      </c>
      <c r="BL35" s="21">
        <f t="shared" si="46"/>
        <v>0</v>
      </c>
      <c r="BM35" s="21">
        <f t="shared" si="47"/>
        <v>1</v>
      </c>
      <c r="BN35" s="65" t="str">
        <f t="shared" si="48"/>
        <v>More_than_6</v>
      </c>
      <c r="BO35" s="29">
        <v>1500.0</v>
      </c>
      <c r="BP35" s="21">
        <f t="shared" si="49"/>
        <v>0</v>
      </c>
      <c r="BQ35" s="21">
        <f t="shared" si="50"/>
        <v>1</v>
      </c>
      <c r="BR35" s="21">
        <f t="shared" si="51"/>
        <v>0</v>
      </c>
      <c r="BS35" s="65" t="str">
        <f t="shared" si="52"/>
        <v>Between_1k_to_2k</v>
      </c>
      <c r="BT35" s="27" t="s">
        <v>151</v>
      </c>
      <c r="BU35" s="73" t="str">
        <f t="shared" si="53"/>
        <v>Monthly</v>
      </c>
      <c r="BV35" s="29">
        <v>0.0</v>
      </c>
      <c r="BW35" s="67" t="str">
        <f t="shared" si="54"/>
        <v>No</v>
      </c>
      <c r="BX35" s="29">
        <v>0.0</v>
      </c>
      <c r="BY35" s="67" t="str">
        <f t="shared" si="55"/>
        <v>No</v>
      </c>
      <c r="BZ35" s="29">
        <v>0.0</v>
      </c>
      <c r="CA35" s="67" t="str">
        <f t="shared" si="56"/>
        <v>No</v>
      </c>
      <c r="CB35" s="29">
        <v>0.0</v>
      </c>
      <c r="CC35" s="67" t="str">
        <f t="shared" si="57"/>
        <v>No</v>
      </c>
      <c r="CD35" s="29">
        <v>0.0</v>
      </c>
      <c r="CE35" s="67" t="str">
        <f t="shared" si="58"/>
        <v>No</v>
      </c>
      <c r="CF35" s="29">
        <v>1.0</v>
      </c>
      <c r="CG35" s="76"/>
      <c r="CH35" s="29">
        <v>1.0</v>
      </c>
      <c r="CI35" s="67" t="str">
        <f t="shared" si="59"/>
        <v>Yes</v>
      </c>
      <c r="CJ35" s="29">
        <v>0.0</v>
      </c>
      <c r="CK35" s="76"/>
      <c r="CL35" s="29">
        <v>1.0</v>
      </c>
      <c r="CM35" s="77"/>
      <c r="CN35" s="29" t="s">
        <v>168</v>
      </c>
      <c r="CO35" s="71" t="str">
        <f t="shared" si="60"/>
        <v>Very_Good</v>
      </c>
      <c r="CP35" s="27" t="s">
        <v>157</v>
      </c>
      <c r="CQ35" s="21">
        <f t="shared" si="61"/>
        <v>0</v>
      </c>
      <c r="CR35" s="21">
        <f t="shared" si="62"/>
        <v>1</v>
      </c>
      <c r="CS35" s="21">
        <f t="shared" si="63"/>
        <v>0</v>
      </c>
      <c r="CT35" s="21">
        <f t="shared" si="64"/>
        <v>0</v>
      </c>
      <c r="CU35" s="68"/>
      <c r="CV35" s="27" t="s">
        <v>173</v>
      </c>
      <c r="CW35" s="21">
        <f t="shared" si="65"/>
        <v>0</v>
      </c>
      <c r="CX35" s="21">
        <f t="shared" si="66"/>
        <v>0</v>
      </c>
      <c r="CY35" s="21">
        <f t="shared" si="67"/>
        <v>1</v>
      </c>
      <c r="CZ35" s="21">
        <f t="shared" si="68"/>
        <v>0</v>
      </c>
      <c r="DA35" s="21">
        <f t="shared" si="69"/>
        <v>0</v>
      </c>
      <c r="DB35" s="68"/>
      <c r="DC35" s="28" t="s">
        <v>138</v>
      </c>
      <c r="DD35" s="28" t="s">
        <v>138</v>
      </c>
      <c r="DE35" s="28" t="s">
        <v>136</v>
      </c>
      <c r="DF35" s="28" t="s">
        <v>136</v>
      </c>
      <c r="DG35" s="28" t="s">
        <v>138</v>
      </c>
      <c r="DH35" s="25">
        <f t="shared" si="70"/>
        <v>23</v>
      </c>
      <c r="DI35" s="72" t="str">
        <f t="shared" si="71"/>
        <v>High_Safety</v>
      </c>
      <c r="DJ35" s="50">
        <v>6.0</v>
      </c>
      <c r="DK35" s="50">
        <v>5.0</v>
      </c>
      <c r="DL35" s="16" t="str">
        <f t="shared" ref="DL35:DM35" si="106">IF(DJ35 &lt;= 11, "Poor", IF(DJ35 &lt;= 15 , "Moderate", "Good"))</f>
        <v>Poor</v>
      </c>
      <c r="DM35" s="16" t="str">
        <f t="shared" si="106"/>
        <v>Poor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</row>
    <row r="36" ht="15.75" customHeight="1">
      <c r="A36" s="73" t="s">
        <v>125</v>
      </c>
      <c r="B36" s="62" t="s">
        <v>37</v>
      </c>
      <c r="C36" s="35">
        <v>22.0</v>
      </c>
      <c r="D36" s="16">
        <f t="shared" si="2"/>
        <v>0</v>
      </c>
      <c r="E36" s="16">
        <f t="shared" si="73"/>
        <v>1</v>
      </c>
      <c r="F36" s="16">
        <f t="shared" si="3"/>
        <v>0</v>
      </c>
      <c r="G36" s="16">
        <f t="shared" si="4"/>
        <v>0</v>
      </c>
      <c r="H36" s="63" t="str">
        <f t="shared" si="5"/>
        <v>Between_20_to_40</v>
      </c>
      <c r="I36" s="75" t="s">
        <v>266</v>
      </c>
      <c r="J36" s="36">
        <v>15000.0</v>
      </c>
      <c r="K36" s="21">
        <f t="shared" si="6"/>
        <v>0</v>
      </c>
      <c r="L36" s="21">
        <f t="shared" si="7"/>
        <v>1</v>
      </c>
      <c r="M36" s="21">
        <f t="shared" si="8"/>
        <v>0</v>
      </c>
      <c r="N36" s="21">
        <f t="shared" si="9"/>
        <v>0</v>
      </c>
      <c r="O36" s="65" t="str">
        <f t="shared" si="10"/>
        <v>Between_15k_to_25k</v>
      </c>
      <c r="P36" s="75" t="s">
        <v>159</v>
      </c>
      <c r="Q36" s="37">
        <v>0.0</v>
      </c>
      <c r="R36" s="67" t="str">
        <f t="shared" si="11"/>
        <v>No</v>
      </c>
      <c r="S36" s="37">
        <v>0.0</v>
      </c>
      <c r="T36" s="67" t="str">
        <f t="shared" si="12"/>
        <v>No</v>
      </c>
      <c r="U36" s="37">
        <v>0.0</v>
      </c>
      <c r="V36" s="67" t="str">
        <f t="shared" si="13"/>
        <v>No</v>
      </c>
      <c r="W36" s="36" t="s">
        <v>160</v>
      </c>
      <c r="X36" s="21">
        <f t="shared" si="14"/>
        <v>0</v>
      </c>
      <c r="Y36" s="21">
        <f t="shared" si="15"/>
        <v>0</v>
      </c>
      <c r="Z36" s="21">
        <f t="shared" si="16"/>
        <v>1</v>
      </c>
      <c r="AA36" s="21">
        <f t="shared" si="17"/>
        <v>0</v>
      </c>
      <c r="AB36" s="21">
        <f t="shared" si="18"/>
        <v>0</v>
      </c>
      <c r="AC36" s="65" t="str">
        <f t="shared" si="19"/>
        <v>Student</v>
      </c>
      <c r="AD36" s="36" t="s">
        <v>31</v>
      </c>
      <c r="AE36" s="21">
        <f t="shared" si="20"/>
        <v>1</v>
      </c>
      <c r="AF36" s="21">
        <f t="shared" si="21"/>
        <v>0</v>
      </c>
      <c r="AG36" s="21">
        <f t="shared" si="22"/>
        <v>0</v>
      </c>
      <c r="AH36" s="21">
        <f t="shared" si="23"/>
        <v>0</v>
      </c>
      <c r="AI36" s="65" t="str">
        <f t="shared" si="24"/>
        <v>Bus</v>
      </c>
      <c r="AJ36" s="27" t="s">
        <v>32</v>
      </c>
      <c r="AK36" s="21">
        <f t="shared" si="25"/>
        <v>0</v>
      </c>
      <c r="AL36" s="21">
        <f t="shared" si="26"/>
        <v>0</v>
      </c>
      <c r="AM36" s="21">
        <f t="shared" si="27"/>
        <v>1</v>
      </c>
      <c r="AN36" s="21">
        <f t="shared" si="28"/>
        <v>0</v>
      </c>
      <c r="AO36" s="65" t="str">
        <f t="shared" si="29"/>
        <v>Rickshaw</v>
      </c>
      <c r="AP36" s="27" t="s">
        <v>172</v>
      </c>
      <c r="AQ36" s="21">
        <f t="shared" si="30"/>
        <v>0</v>
      </c>
      <c r="AR36" s="21">
        <f t="shared" si="31"/>
        <v>0</v>
      </c>
      <c r="AS36" s="21">
        <f t="shared" si="32"/>
        <v>0</v>
      </c>
      <c r="AT36" s="21">
        <f t="shared" si="33"/>
        <v>0</v>
      </c>
      <c r="AU36" s="21">
        <f t="shared" si="34"/>
        <v>0</v>
      </c>
      <c r="AV36" s="21">
        <f t="shared" si="74"/>
        <v>1</v>
      </c>
      <c r="AW36" s="68"/>
      <c r="AX36" s="27" t="s">
        <v>196</v>
      </c>
      <c r="AY36" s="21">
        <f t="shared" si="35"/>
        <v>0</v>
      </c>
      <c r="AZ36" s="21">
        <f t="shared" si="36"/>
        <v>0</v>
      </c>
      <c r="BA36" s="21">
        <f t="shared" si="37"/>
        <v>0</v>
      </c>
      <c r="BB36" s="21">
        <f t="shared" si="38"/>
        <v>1</v>
      </c>
      <c r="BC36" s="65" t="str">
        <f t="shared" si="39"/>
        <v>Others</v>
      </c>
      <c r="BD36" s="38" t="s">
        <v>131</v>
      </c>
      <c r="BE36" s="21">
        <f t="shared" si="40"/>
        <v>1</v>
      </c>
      <c r="BF36" s="21">
        <f t="shared" si="41"/>
        <v>0</v>
      </c>
      <c r="BG36" s="21">
        <f t="shared" si="42"/>
        <v>0</v>
      </c>
      <c r="BH36" s="21">
        <f t="shared" si="43"/>
        <v>0</v>
      </c>
      <c r="BI36" s="65" t="str">
        <f t="shared" si="44"/>
        <v>Dhaka</v>
      </c>
      <c r="BJ36" s="27">
        <v>5.0</v>
      </c>
      <c r="BK36" s="21">
        <f t="shared" si="45"/>
        <v>0</v>
      </c>
      <c r="BL36" s="21">
        <f t="shared" si="46"/>
        <v>1</v>
      </c>
      <c r="BM36" s="21">
        <f t="shared" si="47"/>
        <v>0</v>
      </c>
      <c r="BN36" s="65" t="str">
        <f t="shared" si="48"/>
        <v>4_to_6</v>
      </c>
      <c r="BO36" s="29">
        <v>1500.0</v>
      </c>
      <c r="BP36" s="21">
        <f t="shared" si="49"/>
        <v>0</v>
      </c>
      <c r="BQ36" s="21">
        <f t="shared" si="50"/>
        <v>1</v>
      </c>
      <c r="BR36" s="21">
        <f t="shared" si="51"/>
        <v>0</v>
      </c>
      <c r="BS36" s="65" t="str">
        <f t="shared" si="52"/>
        <v>Between_1k_to_2k</v>
      </c>
      <c r="BT36" s="29" t="s">
        <v>156</v>
      </c>
      <c r="BU36" s="75" t="str">
        <f t="shared" si="53"/>
        <v>Every_6_months</v>
      </c>
      <c r="BV36" s="29">
        <v>1.0</v>
      </c>
      <c r="BW36" s="67" t="str">
        <f t="shared" si="54"/>
        <v>Yes</v>
      </c>
      <c r="BX36" s="29">
        <v>0.0</v>
      </c>
      <c r="BY36" s="67" t="str">
        <f t="shared" si="55"/>
        <v>No</v>
      </c>
      <c r="BZ36" s="29">
        <v>0.0</v>
      </c>
      <c r="CA36" s="67" t="str">
        <f t="shared" si="56"/>
        <v>No</v>
      </c>
      <c r="CB36" s="29">
        <v>0.0</v>
      </c>
      <c r="CC36" s="67" t="str">
        <f t="shared" si="57"/>
        <v>No</v>
      </c>
      <c r="CD36" s="29">
        <v>0.0</v>
      </c>
      <c r="CE36" s="67" t="str">
        <f t="shared" si="58"/>
        <v>No</v>
      </c>
      <c r="CF36" s="29">
        <v>0.0</v>
      </c>
      <c r="CG36" s="76"/>
      <c r="CH36" s="29">
        <v>0.0</v>
      </c>
      <c r="CI36" s="67" t="str">
        <f t="shared" si="59"/>
        <v>No</v>
      </c>
      <c r="CJ36" s="29">
        <v>1.0</v>
      </c>
      <c r="CK36" s="76"/>
      <c r="CL36" s="29">
        <v>1.0</v>
      </c>
      <c r="CM36" s="77"/>
      <c r="CN36" s="29" t="s">
        <v>176</v>
      </c>
      <c r="CO36" s="71" t="str">
        <f t="shared" si="60"/>
        <v>Poor</v>
      </c>
      <c r="CP36" s="27" t="s">
        <v>177</v>
      </c>
      <c r="CQ36" s="21">
        <f t="shared" si="61"/>
        <v>1</v>
      </c>
      <c r="CR36" s="21">
        <f t="shared" si="62"/>
        <v>0</v>
      </c>
      <c r="CS36" s="21">
        <f t="shared" si="63"/>
        <v>0</v>
      </c>
      <c r="CT36" s="21">
        <f t="shared" si="64"/>
        <v>0</v>
      </c>
      <c r="CU36" s="68"/>
      <c r="CV36" s="27" t="s">
        <v>178</v>
      </c>
      <c r="CW36" s="21">
        <f t="shared" si="65"/>
        <v>0</v>
      </c>
      <c r="CX36" s="21">
        <f t="shared" si="66"/>
        <v>0</v>
      </c>
      <c r="CY36" s="21">
        <f t="shared" si="67"/>
        <v>0</v>
      </c>
      <c r="CZ36" s="21">
        <f t="shared" si="68"/>
        <v>1</v>
      </c>
      <c r="DA36" s="21">
        <f t="shared" si="69"/>
        <v>0</v>
      </c>
      <c r="DB36" s="68"/>
      <c r="DC36" s="28" t="s">
        <v>136</v>
      </c>
      <c r="DD36" s="28" t="s">
        <v>140</v>
      </c>
      <c r="DE36" s="28" t="s">
        <v>140</v>
      </c>
      <c r="DF36" s="28" t="s">
        <v>140</v>
      </c>
      <c r="DG36" s="28" t="s">
        <v>139</v>
      </c>
      <c r="DH36" s="25">
        <f t="shared" si="70"/>
        <v>9</v>
      </c>
      <c r="DI36" s="72" t="str">
        <f t="shared" si="71"/>
        <v>Poor_Safety</v>
      </c>
      <c r="DJ36" s="50">
        <v>7.0</v>
      </c>
      <c r="DK36" s="50">
        <v>9.0</v>
      </c>
      <c r="DL36" s="16" t="str">
        <f t="shared" ref="DL36:DM36" si="107">IF(DJ36 &lt;= 11, "Poor", IF(DJ36 &lt;= 15 , "Moderate", "Good"))</f>
        <v>Poor</v>
      </c>
      <c r="DM36" s="16" t="str">
        <f t="shared" si="107"/>
        <v>Poor</v>
      </c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</row>
    <row r="37" ht="15.75" customHeight="1">
      <c r="A37" s="73" t="s">
        <v>125</v>
      </c>
      <c r="B37" s="62" t="s">
        <v>37</v>
      </c>
      <c r="C37" s="35">
        <v>36.0</v>
      </c>
      <c r="D37" s="16">
        <f t="shared" si="2"/>
        <v>0</v>
      </c>
      <c r="E37" s="16">
        <f t="shared" si="73"/>
        <v>1</v>
      </c>
      <c r="F37" s="16">
        <f t="shared" si="3"/>
        <v>0</v>
      </c>
      <c r="G37" s="16">
        <f t="shared" si="4"/>
        <v>0</v>
      </c>
      <c r="H37" s="63" t="str">
        <f t="shared" si="5"/>
        <v>Between_20_to_40</v>
      </c>
      <c r="I37" s="75" t="s">
        <v>266</v>
      </c>
      <c r="J37" s="36">
        <v>12000.0</v>
      </c>
      <c r="K37" s="21">
        <f t="shared" si="6"/>
        <v>1</v>
      </c>
      <c r="L37" s="21">
        <f t="shared" si="7"/>
        <v>0</v>
      </c>
      <c r="M37" s="21">
        <f t="shared" si="8"/>
        <v>0</v>
      </c>
      <c r="N37" s="21">
        <f t="shared" si="9"/>
        <v>0</v>
      </c>
      <c r="O37" s="65" t="str">
        <f t="shared" si="10"/>
        <v>Less_than_15k</v>
      </c>
      <c r="P37" s="75" t="s">
        <v>127</v>
      </c>
      <c r="Q37" s="37">
        <v>0.0</v>
      </c>
      <c r="R37" s="67" t="str">
        <f t="shared" si="11"/>
        <v>No</v>
      </c>
      <c r="S37" s="37">
        <v>0.0</v>
      </c>
      <c r="T37" s="67" t="str">
        <f t="shared" si="12"/>
        <v>No</v>
      </c>
      <c r="U37" s="37">
        <v>0.0</v>
      </c>
      <c r="V37" s="67" t="str">
        <f t="shared" si="13"/>
        <v>No</v>
      </c>
      <c r="W37" s="36" t="s">
        <v>25</v>
      </c>
      <c r="X37" s="21">
        <f t="shared" si="14"/>
        <v>1</v>
      </c>
      <c r="Y37" s="21">
        <f t="shared" si="15"/>
        <v>0</v>
      </c>
      <c r="Z37" s="21">
        <f t="shared" si="16"/>
        <v>0</v>
      </c>
      <c r="AA37" s="21">
        <f t="shared" si="17"/>
        <v>0</v>
      </c>
      <c r="AB37" s="21">
        <f t="shared" si="18"/>
        <v>0</v>
      </c>
      <c r="AC37" s="65" t="str">
        <f t="shared" si="19"/>
        <v>Business</v>
      </c>
      <c r="AD37" s="36" t="s">
        <v>31</v>
      </c>
      <c r="AE37" s="21">
        <f t="shared" si="20"/>
        <v>1</v>
      </c>
      <c r="AF37" s="21">
        <f t="shared" si="21"/>
        <v>0</v>
      </c>
      <c r="AG37" s="21">
        <f t="shared" si="22"/>
        <v>0</v>
      </c>
      <c r="AH37" s="21">
        <f t="shared" si="23"/>
        <v>0</v>
      </c>
      <c r="AI37" s="65" t="str">
        <f t="shared" si="24"/>
        <v>Bus</v>
      </c>
      <c r="AJ37" s="27" t="s">
        <v>32</v>
      </c>
      <c r="AK37" s="21">
        <f t="shared" si="25"/>
        <v>0</v>
      </c>
      <c r="AL37" s="21">
        <f t="shared" si="26"/>
        <v>0</v>
      </c>
      <c r="AM37" s="21">
        <f t="shared" si="27"/>
        <v>1</v>
      </c>
      <c r="AN37" s="21">
        <f t="shared" si="28"/>
        <v>0</v>
      </c>
      <c r="AO37" s="65" t="str">
        <f t="shared" si="29"/>
        <v>Rickshaw</v>
      </c>
      <c r="AP37" s="27" t="s">
        <v>37</v>
      </c>
      <c r="AQ37" s="21">
        <f t="shared" si="30"/>
        <v>1</v>
      </c>
      <c r="AR37" s="21">
        <f t="shared" si="31"/>
        <v>0</v>
      </c>
      <c r="AS37" s="21">
        <f t="shared" si="32"/>
        <v>0</v>
      </c>
      <c r="AT37" s="21">
        <f t="shared" si="33"/>
        <v>0</v>
      </c>
      <c r="AU37" s="21">
        <f t="shared" si="34"/>
        <v>0</v>
      </c>
      <c r="AV37" s="21">
        <f t="shared" si="74"/>
        <v>0</v>
      </c>
      <c r="AW37" s="68"/>
      <c r="AX37" s="27" t="s">
        <v>197</v>
      </c>
      <c r="AY37" s="21">
        <f t="shared" si="35"/>
        <v>0</v>
      </c>
      <c r="AZ37" s="21">
        <f t="shared" si="36"/>
        <v>0</v>
      </c>
      <c r="BA37" s="21">
        <f t="shared" si="37"/>
        <v>0</v>
      </c>
      <c r="BB37" s="21">
        <f t="shared" si="38"/>
        <v>1</v>
      </c>
      <c r="BC37" s="65" t="str">
        <f t="shared" si="39"/>
        <v>Others</v>
      </c>
      <c r="BD37" s="38" t="s">
        <v>175</v>
      </c>
      <c r="BE37" s="21">
        <f t="shared" si="40"/>
        <v>0</v>
      </c>
      <c r="BF37" s="21">
        <f t="shared" si="41"/>
        <v>0</v>
      </c>
      <c r="BG37" s="21">
        <f t="shared" si="42"/>
        <v>0</v>
      </c>
      <c r="BH37" s="21">
        <f t="shared" si="43"/>
        <v>1</v>
      </c>
      <c r="BI37" s="65" t="str">
        <f t="shared" si="44"/>
        <v>Others</v>
      </c>
      <c r="BJ37" s="27" t="s">
        <v>136</v>
      </c>
      <c r="BK37" s="21">
        <f t="shared" si="45"/>
        <v>0</v>
      </c>
      <c r="BL37" s="21">
        <f t="shared" si="46"/>
        <v>0</v>
      </c>
      <c r="BM37" s="21">
        <f t="shared" si="47"/>
        <v>1</v>
      </c>
      <c r="BN37" s="65" t="str">
        <f t="shared" si="48"/>
        <v>More_than_6</v>
      </c>
      <c r="BO37" s="27" t="s">
        <v>179</v>
      </c>
      <c r="BP37" s="21">
        <f t="shared" si="49"/>
        <v>0</v>
      </c>
      <c r="BQ37" s="21">
        <f t="shared" si="50"/>
        <v>0</v>
      </c>
      <c r="BR37" s="21">
        <f t="shared" si="51"/>
        <v>1</v>
      </c>
      <c r="BS37" s="65" t="str">
        <f t="shared" si="52"/>
        <v>More_than_2k</v>
      </c>
      <c r="BT37" s="29" t="s">
        <v>132</v>
      </c>
      <c r="BU37" s="75" t="str">
        <f t="shared" si="53"/>
        <v>Every_3_months</v>
      </c>
      <c r="BV37" s="29">
        <v>0.0</v>
      </c>
      <c r="BW37" s="67" t="str">
        <f t="shared" si="54"/>
        <v>No</v>
      </c>
      <c r="BX37" s="29">
        <v>0.0</v>
      </c>
      <c r="BY37" s="67" t="str">
        <f t="shared" si="55"/>
        <v>No</v>
      </c>
      <c r="BZ37" s="29">
        <v>1.0</v>
      </c>
      <c r="CA37" s="67" t="str">
        <f t="shared" si="56"/>
        <v>Yes</v>
      </c>
      <c r="CB37" s="29">
        <v>1.0</v>
      </c>
      <c r="CC37" s="67" t="str">
        <f t="shared" si="57"/>
        <v>Yes</v>
      </c>
      <c r="CD37" s="29">
        <v>0.0</v>
      </c>
      <c r="CE37" s="67" t="str">
        <f t="shared" si="58"/>
        <v>No</v>
      </c>
      <c r="CF37" s="29">
        <v>0.0</v>
      </c>
      <c r="CG37" s="76"/>
      <c r="CH37" s="29">
        <v>0.0</v>
      </c>
      <c r="CI37" s="67" t="str">
        <f t="shared" si="59"/>
        <v>No</v>
      </c>
      <c r="CJ37" s="29">
        <v>0.0</v>
      </c>
      <c r="CK37" s="76"/>
      <c r="CL37" s="29">
        <v>0.0</v>
      </c>
      <c r="CM37" s="77"/>
      <c r="CN37" s="27" t="s">
        <v>133</v>
      </c>
      <c r="CO37" s="71" t="str">
        <f t="shared" si="60"/>
        <v>Good</v>
      </c>
      <c r="CP37" s="27" t="s">
        <v>152</v>
      </c>
      <c r="CQ37" s="21">
        <f t="shared" si="61"/>
        <v>0</v>
      </c>
      <c r="CR37" s="21">
        <f t="shared" si="62"/>
        <v>0</v>
      </c>
      <c r="CS37" s="21">
        <f t="shared" si="63"/>
        <v>0</v>
      </c>
      <c r="CT37" s="21">
        <f t="shared" si="64"/>
        <v>1</v>
      </c>
      <c r="CU37" s="68"/>
      <c r="CV37" s="27" t="s">
        <v>135</v>
      </c>
      <c r="CW37" s="21">
        <f t="shared" si="65"/>
        <v>1</v>
      </c>
      <c r="CX37" s="21">
        <f t="shared" si="66"/>
        <v>0</v>
      </c>
      <c r="CY37" s="21">
        <f t="shared" si="67"/>
        <v>0</v>
      </c>
      <c r="CZ37" s="21">
        <f t="shared" si="68"/>
        <v>0</v>
      </c>
      <c r="DA37" s="21">
        <f t="shared" si="69"/>
        <v>0</v>
      </c>
      <c r="DB37" s="68"/>
      <c r="DC37" s="28" t="s">
        <v>136</v>
      </c>
      <c r="DD37" s="28" t="s">
        <v>139</v>
      </c>
      <c r="DE37" s="28" t="s">
        <v>140</v>
      </c>
      <c r="DF37" s="28" t="s">
        <v>136</v>
      </c>
      <c r="DG37" s="28" t="s">
        <v>137</v>
      </c>
      <c r="DH37" s="25">
        <f t="shared" si="70"/>
        <v>14</v>
      </c>
      <c r="DI37" s="72" t="str">
        <f t="shared" si="71"/>
        <v>Moderate_Safety</v>
      </c>
      <c r="DJ37" s="50">
        <v>15.0</v>
      </c>
      <c r="DK37" s="50">
        <v>17.0</v>
      </c>
      <c r="DL37" s="16" t="str">
        <f t="shared" ref="DL37:DM37" si="108">IF(DJ37 &lt;= 11, "Poor", IF(DJ37 &lt;= 15 , "Moderate", "Good"))</f>
        <v>Moderate</v>
      </c>
      <c r="DM37" s="16" t="str">
        <f t="shared" si="108"/>
        <v>Good</v>
      </c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</row>
    <row r="38" ht="15.75" customHeight="1">
      <c r="A38" s="73" t="s">
        <v>125</v>
      </c>
      <c r="B38" s="62" t="s">
        <v>37</v>
      </c>
      <c r="C38" s="35">
        <v>65.0</v>
      </c>
      <c r="D38" s="16">
        <f t="shared" si="2"/>
        <v>0</v>
      </c>
      <c r="E38" s="16">
        <f t="shared" si="73"/>
        <v>0</v>
      </c>
      <c r="F38" s="16">
        <f t="shared" si="3"/>
        <v>0</v>
      </c>
      <c r="G38" s="16">
        <f t="shared" si="4"/>
        <v>1</v>
      </c>
      <c r="H38" s="63" t="str">
        <f t="shared" si="5"/>
        <v>More_than_60</v>
      </c>
      <c r="I38" s="75" t="s">
        <v>260</v>
      </c>
      <c r="J38" s="36">
        <v>800.0</v>
      </c>
      <c r="K38" s="21">
        <f t="shared" si="6"/>
        <v>1</v>
      </c>
      <c r="L38" s="21">
        <f t="shared" si="7"/>
        <v>0</v>
      </c>
      <c r="M38" s="21">
        <f t="shared" si="8"/>
        <v>0</v>
      </c>
      <c r="N38" s="21">
        <f t="shared" si="9"/>
        <v>0</v>
      </c>
      <c r="O38" s="65" t="str">
        <f t="shared" si="10"/>
        <v>Less_than_15k</v>
      </c>
      <c r="P38" s="75" t="s">
        <v>159</v>
      </c>
      <c r="Q38" s="37">
        <v>0.0</v>
      </c>
      <c r="R38" s="67" t="str">
        <f t="shared" si="11"/>
        <v>No</v>
      </c>
      <c r="S38" s="37">
        <v>0.0</v>
      </c>
      <c r="T38" s="67" t="str">
        <f t="shared" si="12"/>
        <v>No</v>
      </c>
      <c r="U38" s="37">
        <v>0.0</v>
      </c>
      <c r="V38" s="67" t="str">
        <f t="shared" si="13"/>
        <v>No</v>
      </c>
      <c r="W38" s="36" t="s">
        <v>198</v>
      </c>
      <c r="X38" s="21">
        <f t="shared" si="14"/>
        <v>0</v>
      </c>
      <c r="Y38" s="21">
        <f t="shared" si="15"/>
        <v>0</v>
      </c>
      <c r="Z38" s="21">
        <f t="shared" si="16"/>
        <v>0</v>
      </c>
      <c r="AA38" s="21">
        <f t="shared" si="17"/>
        <v>0</v>
      </c>
      <c r="AB38" s="21">
        <f t="shared" si="18"/>
        <v>1</v>
      </c>
      <c r="AC38" s="65" t="str">
        <f t="shared" si="19"/>
        <v>Other</v>
      </c>
      <c r="AD38" s="36" t="s">
        <v>31</v>
      </c>
      <c r="AE38" s="21">
        <f t="shared" si="20"/>
        <v>1</v>
      </c>
      <c r="AF38" s="21">
        <f t="shared" si="21"/>
        <v>0</v>
      </c>
      <c r="AG38" s="21">
        <f t="shared" si="22"/>
        <v>0</v>
      </c>
      <c r="AH38" s="21">
        <f t="shared" si="23"/>
        <v>0</v>
      </c>
      <c r="AI38" s="65" t="str">
        <f t="shared" si="24"/>
        <v>Bus</v>
      </c>
      <c r="AJ38" s="27" t="s">
        <v>32</v>
      </c>
      <c r="AK38" s="21">
        <f t="shared" si="25"/>
        <v>0</v>
      </c>
      <c r="AL38" s="21">
        <f t="shared" si="26"/>
        <v>0</v>
      </c>
      <c r="AM38" s="21">
        <f t="shared" si="27"/>
        <v>1</v>
      </c>
      <c r="AN38" s="21">
        <f t="shared" si="28"/>
        <v>0</v>
      </c>
      <c r="AO38" s="65" t="str">
        <f t="shared" si="29"/>
        <v>Rickshaw</v>
      </c>
      <c r="AP38" s="27" t="s">
        <v>37</v>
      </c>
      <c r="AQ38" s="21">
        <f t="shared" si="30"/>
        <v>1</v>
      </c>
      <c r="AR38" s="21">
        <f t="shared" si="31"/>
        <v>0</v>
      </c>
      <c r="AS38" s="21">
        <f t="shared" si="32"/>
        <v>0</v>
      </c>
      <c r="AT38" s="21">
        <f t="shared" si="33"/>
        <v>0</v>
      </c>
      <c r="AU38" s="21">
        <f t="shared" si="34"/>
        <v>0</v>
      </c>
      <c r="AV38" s="21">
        <f t="shared" si="74"/>
        <v>0</v>
      </c>
      <c r="AW38" s="68"/>
      <c r="AX38" s="27" t="s">
        <v>44</v>
      </c>
      <c r="AY38" s="21">
        <f t="shared" si="35"/>
        <v>0</v>
      </c>
      <c r="AZ38" s="21">
        <f t="shared" si="36"/>
        <v>1</v>
      </c>
      <c r="BA38" s="21">
        <f t="shared" si="37"/>
        <v>0</v>
      </c>
      <c r="BB38" s="21">
        <f t="shared" si="38"/>
        <v>0</v>
      </c>
      <c r="BC38" s="65" t="str">
        <f t="shared" si="39"/>
        <v>Recreation</v>
      </c>
      <c r="BD38" s="38" t="s">
        <v>186</v>
      </c>
      <c r="BE38" s="21">
        <f t="shared" si="40"/>
        <v>0</v>
      </c>
      <c r="BF38" s="21">
        <f t="shared" si="41"/>
        <v>0</v>
      </c>
      <c r="BG38" s="21">
        <f t="shared" si="42"/>
        <v>0</v>
      </c>
      <c r="BH38" s="21">
        <f t="shared" si="43"/>
        <v>1</v>
      </c>
      <c r="BI38" s="65" t="str">
        <f t="shared" si="44"/>
        <v>Others</v>
      </c>
      <c r="BJ38" s="27" t="s">
        <v>150</v>
      </c>
      <c r="BK38" s="21">
        <f t="shared" si="45"/>
        <v>0</v>
      </c>
      <c r="BL38" s="21">
        <f t="shared" si="46"/>
        <v>0</v>
      </c>
      <c r="BM38" s="21">
        <f t="shared" si="47"/>
        <v>1</v>
      </c>
      <c r="BN38" s="65" t="str">
        <f t="shared" si="48"/>
        <v>More_than_6</v>
      </c>
      <c r="BO38" s="29">
        <v>1500.0</v>
      </c>
      <c r="BP38" s="21">
        <f t="shared" si="49"/>
        <v>0</v>
      </c>
      <c r="BQ38" s="21">
        <f t="shared" si="50"/>
        <v>1</v>
      </c>
      <c r="BR38" s="21">
        <f t="shared" si="51"/>
        <v>0</v>
      </c>
      <c r="BS38" s="65" t="str">
        <f t="shared" si="52"/>
        <v>Between_1k_to_2k</v>
      </c>
      <c r="BT38" s="29" t="s">
        <v>132</v>
      </c>
      <c r="BU38" s="75" t="str">
        <f t="shared" si="53"/>
        <v>Every_3_months</v>
      </c>
      <c r="BV38" s="29">
        <v>1.0</v>
      </c>
      <c r="BW38" s="67" t="str">
        <f t="shared" si="54"/>
        <v>Yes</v>
      </c>
      <c r="BX38" s="29">
        <v>1.0</v>
      </c>
      <c r="BY38" s="67" t="str">
        <f t="shared" si="55"/>
        <v>Yes</v>
      </c>
      <c r="BZ38" s="29">
        <v>0.0</v>
      </c>
      <c r="CA38" s="67" t="str">
        <f t="shared" si="56"/>
        <v>No</v>
      </c>
      <c r="CB38" s="29">
        <v>0.0</v>
      </c>
      <c r="CC38" s="67" t="str">
        <f t="shared" si="57"/>
        <v>No</v>
      </c>
      <c r="CD38" s="29">
        <v>0.0</v>
      </c>
      <c r="CE38" s="67" t="str">
        <f t="shared" si="58"/>
        <v>No</v>
      </c>
      <c r="CF38" s="29">
        <v>0.0</v>
      </c>
      <c r="CG38" s="76"/>
      <c r="CH38" s="29">
        <v>0.0</v>
      </c>
      <c r="CI38" s="67" t="str">
        <f t="shared" si="59"/>
        <v>No</v>
      </c>
      <c r="CJ38" s="29">
        <v>0.0</v>
      </c>
      <c r="CK38" s="76"/>
      <c r="CL38" s="29">
        <v>1.0</v>
      </c>
      <c r="CM38" s="77"/>
      <c r="CN38" s="27" t="s">
        <v>164</v>
      </c>
      <c r="CO38" s="71" t="str">
        <f t="shared" si="60"/>
        <v>Average</v>
      </c>
      <c r="CP38" s="27" t="s">
        <v>157</v>
      </c>
      <c r="CQ38" s="21">
        <f t="shared" si="61"/>
        <v>0</v>
      </c>
      <c r="CR38" s="21">
        <f t="shared" si="62"/>
        <v>1</v>
      </c>
      <c r="CS38" s="21">
        <f t="shared" si="63"/>
        <v>0</v>
      </c>
      <c r="CT38" s="21">
        <f t="shared" si="64"/>
        <v>0</v>
      </c>
      <c r="CU38" s="68"/>
      <c r="CV38" s="27" t="s">
        <v>170</v>
      </c>
      <c r="CW38" s="21">
        <f t="shared" si="65"/>
        <v>0</v>
      </c>
      <c r="CX38" s="21">
        <f t="shared" si="66"/>
        <v>1</v>
      </c>
      <c r="CY38" s="21">
        <f t="shared" si="67"/>
        <v>0</v>
      </c>
      <c r="CZ38" s="21">
        <f t="shared" si="68"/>
        <v>0</v>
      </c>
      <c r="DA38" s="21">
        <f t="shared" si="69"/>
        <v>0</v>
      </c>
      <c r="DB38" s="68"/>
      <c r="DC38" s="28" t="s">
        <v>136</v>
      </c>
      <c r="DD38" s="28" t="s">
        <v>140</v>
      </c>
      <c r="DE38" s="28" t="s">
        <v>137</v>
      </c>
      <c r="DF38" s="28" t="s">
        <v>139</v>
      </c>
      <c r="DG38" s="28" t="s">
        <v>136</v>
      </c>
      <c r="DH38" s="25">
        <f t="shared" si="70"/>
        <v>14</v>
      </c>
      <c r="DI38" s="72" t="str">
        <f t="shared" si="71"/>
        <v>Moderate_Safety</v>
      </c>
      <c r="DJ38" s="50">
        <v>16.0</v>
      </c>
      <c r="DK38" s="50">
        <v>17.0</v>
      </c>
      <c r="DL38" s="16" t="str">
        <f t="shared" ref="DL38:DM38" si="109">IF(DJ38 &lt;= 11, "Poor", IF(DJ38 &lt;= 15 , "Moderate", "Good"))</f>
        <v>Good</v>
      </c>
      <c r="DM38" s="16" t="str">
        <f t="shared" si="109"/>
        <v>Good</v>
      </c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</row>
    <row r="39" ht="15.75" customHeight="1">
      <c r="A39" s="73" t="s">
        <v>125</v>
      </c>
      <c r="B39" s="62" t="s">
        <v>37</v>
      </c>
      <c r="C39" s="35">
        <v>56.0</v>
      </c>
      <c r="D39" s="16">
        <f t="shared" si="2"/>
        <v>0</v>
      </c>
      <c r="E39" s="16">
        <f t="shared" si="73"/>
        <v>0</v>
      </c>
      <c r="F39" s="16">
        <f t="shared" si="3"/>
        <v>1</v>
      </c>
      <c r="G39" s="16">
        <f t="shared" si="4"/>
        <v>0</v>
      </c>
      <c r="H39" s="63" t="str">
        <f t="shared" si="5"/>
        <v>Between_40_to_60</v>
      </c>
      <c r="I39" s="74" t="s">
        <v>126</v>
      </c>
      <c r="J39" s="36">
        <v>9000.0</v>
      </c>
      <c r="K39" s="21">
        <f t="shared" si="6"/>
        <v>1</v>
      </c>
      <c r="L39" s="21">
        <f t="shared" si="7"/>
        <v>0</v>
      </c>
      <c r="M39" s="21">
        <f t="shared" si="8"/>
        <v>0</v>
      </c>
      <c r="N39" s="21">
        <f t="shared" si="9"/>
        <v>0</v>
      </c>
      <c r="O39" s="65" t="str">
        <f t="shared" si="10"/>
        <v>Less_than_15k</v>
      </c>
      <c r="P39" s="75" t="s">
        <v>127</v>
      </c>
      <c r="Q39" s="37">
        <v>0.0</v>
      </c>
      <c r="R39" s="67" t="str">
        <f t="shared" si="11"/>
        <v>No</v>
      </c>
      <c r="S39" s="37">
        <v>0.0</v>
      </c>
      <c r="T39" s="67" t="str">
        <f t="shared" si="12"/>
        <v>No</v>
      </c>
      <c r="U39" s="37">
        <v>0.0</v>
      </c>
      <c r="V39" s="67" t="str">
        <f t="shared" si="13"/>
        <v>No</v>
      </c>
      <c r="W39" s="36" t="s">
        <v>166</v>
      </c>
      <c r="X39" s="21">
        <f t="shared" si="14"/>
        <v>0</v>
      </c>
      <c r="Y39" s="21">
        <f t="shared" si="15"/>
        <v>0</v>
      </c>
      <c r="Z39" s="21">
        <f t="shared" si="16"/>
        <v>0</v>
      </c>
      <c r="AA39" s="21">
        <f t="shared" si="17"/>
        <v>0</v>
      </c>
      <c r="AB39" s="21">
        <f t="shared" si="18"/>
        <v>1</v>
      </c>
      <c r="AC39" s="65" t="str">
        <f t="shared" si="19"/>
        <v>Other</v>
      </c>
      <c r="AD39" s="36" t="s">
        <v>31</v>
      </c>
      <c r="AE39" s="21">
        <f t="shared" si="20"/>
        <v>1</v>
      </c>
      <c r="AF39" s="21">
        <f t="shared" si="21"/>
        <v>0</v>
      </c>
      <c r="AG39" s="21">
        <f t="shared" si="22"/>
        <v>0</v>
      </c>
      <c r="AH39" s="21">
        <f t="shared" si="23"/>
        <v>0</v>
      </c>
      <c r="AI39" s="65" t="str">
        <f t="shared" si="24"/>
        <v>Bus</v>
      </c>
      <c r="AJ39" s="27" t="s">
        <v>32</v>
      </c>
      <c r="AK39" s="21">
        <f t="shared" si="25"/>
        <v>0</v>
      </c>
      <c r="AL39" s="21">
        <f t="shared" si="26"/>
        <v>0</v>
      </c>
      <c r="AM39" s="21">
        <f t="shared" si="27"/>
        <v>1</v>
      </c>
      <c r="AN39" s="21">
        <f t="shared" si="28"/>
        <v>0</v>
      </c>
      <c r="AO39" s="65" t="str">
        <f t="shared" si="29"/>
        <v>Rickshaw</v>
      </c>
      <c r="AP39" s="27" t="s">
        <v>40</v>
      </c>
      <c r="AQ39" s="21">
        <f t="shared" si="30"/>
        <v>0</v>
      </c>
      <c r="AR39" s="21">
        <f t="shared" si="31"/>
        <v>0</v>
      </c>
      <c r="AS39" s="21">
        <f t="shared" si="32"/>
        <v>0</v>
      </c>
      <c r="AT39" s="21">
        <f t="shared" si="33"/>
        <v>1</v>
      </c>
      <c r="AU39" s="21">
        <f t="shared" si="34"/>
        <v>0</v>
      </c>
      <c r="AV39" s="21">
        <f t="shared" si="74"/>
        <v>1</v>
      </c>
      <c r="AW39" s="68"/>
      <c r="AX39" s="27" t="s">
        <v>197</v>
      </c>
      <c r="AY39" s="21">
        <f t="shared" si="35"/>
        <v>0</v>
      </c>
      <c r="AZ39" s="21">
        <f t="shared" si="36"/>
        <v>0</v>
      </c>
      <c r="BA39" s="21">
        <f t="shared" si="37"/>
        <v>0</v>
      </c>
      <c r="BB39" s="21">
        <f t="shared" si="38"/>
        <v>1</v>
      </c>
      <c r="BC39" s="65" t="str">
        <f t="shared" si="39"/>
        <v>Others</v>
      </c>
      <c r="BD39" s="38" t="s">
        <v>188</v>
      </c>
      <c r="BE39" s="21">
        <f t="shared" si="40"/>
        <v>0</v>
      </c>
      <c r="BF39" s="21">
        <f t="shared" si="41"/>
        <v>0</v>
      </c>
      <c r="BG39" s="21">
        <f t="shared" si="42"/>
        <v>0</v>
      </c>
      <c r="BH39" s="21">
        <f t="shared" si="43"/>
        <v>1</v>
      </c>
      <c r="BI39" s="65" t="str">
        <f t="shared" si="44"/>
        <v>Others</v>
      </c>
      <c r="BJ39" s="27" t="s">
        <v>155</v>
      </c>
      <c r="BK39" s="21">
        <f t="shared" si="45"/>
        <v>0</v>
      </c>
      <c r="BL39" s="21">
        <f t="shared" si="46"/>
        <v>0</v>
      </c>
      <c r="BM39" s="21">
        <f t="shared" si="47"/>
        <v>1</v>
      </c>
      <c r="BN39" s="65" t="str">
        <f t="shared" si="48"/>
        <v>More_than_6</v>
      </c>
      <c r="BO39" s="29">
        <v>800.0</v>
      </c>
      <c r="BP39" s="21">
        <f t="shared" si="49"/>
        <v>1</v>
      </c>
      <c r="BQ39" s="21">
        <f t="shared" si="50"/>
        <v>0</v>
      </c>
      <c r="BR39" s="21">
        <f t="shared" si="51"/>
        <v>0</v>
      </c>
      <c r="BS39" s="65" t="str">
        <f t="shared" si="52"/>
        <v>Less_than_1k</v>
      </c>
      <c r="BT39" s="29" t="s">
        <v>132</v>
      </c>
      <c r="BU39" s="75" t="str">
        <f t="shared" si="53"/>
        <v>Every_3_months</v>
      </c>
      <c r="BV39" s="29">
        <v>0.0</v>
      </c>
      <c r="BW39" s="67" t="str">
        <f t="shared" si="54"/>
        <v>No</v>
      </c>
      <c r="BX39" s="29">
        <v>0.0</v>
      </c>
      <c r="BY39" s="67" t="str">
        <f t="shared" si="55"/>
        <v>No</v>
      </c>
      <c r="BZ39" s="29">
        <v>1.0</v>
      </c>
      <c r="CA39" s="67" t="str">
        <f t="shared" si="56"/>
        <v>Yes</v>
      </c>
      <c r="CB39" s="29">
        <v>0.0</v>
      </c>
      <c r="CC39" s="67" t="str">
        <f t="shared" si="57"/>
        <v>No</v>
      </c>
      <c r="CD39" s="29">
        <v>0.0</v>
      </c>
      <c r="CE39" s="67" t="str">
        <f t="shared" si="58"/>
        <v>No</v>
      </c>
      <c r="CF39" s="29">
        <v>1.0</v>
      </c>
      <c r="CG39" s="76"/>
      <c r="CH39" s="29">
        <v>1.0</v>
      </c>
      <c r="CI39" s="67" t="str">
        <f t="shared" si="59"/>
        <v>Yes</v>
      </c>
      <c r="CJ39" s="29">
        <v>1.0</v>
      </c>
      <c r="CK39" s="76"/>
      <c r="CL39" s="29">
        <v>1.0</v>
      </c>
      <c r="CM39" s="77"/>
      <c r="CN39" s="27" t="s">
        <v>164</v>
      </c>
      <c r="CO39" s="71" t="str">
        <f t="shared" si="60"/>
        <v>Average</v>
      </c>
      <c r="CP39" s="27" t="s">
        <v>177</v>
      </c>
      <c r="CQ39" s="21">
        <f t="shared" si="61"/>
        <v>1</v>
      </c>
      <c r="CR39" s="21">
        <f t="shared" si="62"/>
        <v>0</v>
      </c>
      <c r="CS39" s="21">
        <f t="shared" si="63"/>
        <v>0</v>
      </c>
      <c r="CT39" s="21">
        <f t="shared" si="64"/>
        <v>0</v>
      </c>
      <c r="CU39" s="68"/>
      <c r="CV39" s="27" t="s">
        <v>135</v>
      </c>
      <c r="CW39" s="21">
        <f t="shared" si="65"/>
        <v>1</v>
      </c>
      <c r="CX39" s="21">
        <f t="shared" si="66"/>
        <v>0</v>
      </c>
      <c r="CY39" s="21">
        <f t="shared" si="67"/>
        <v>0</v>
      </c>
      <c r="CZ39" s="21">
        <f t="shared" si="68"/>
        <v>0</v>
      </c>
      <c r="DA39" s="21">
        <f t="shared" si="69"/>
        <v>0</v>
      </c>
      <c r="DB39" s="68"/>
      <c r="DC39" s="28" t="s">
        <v>137</v>
      </c>
      <c r="DD39" s="28" t="s">
        <v>140</v>
      </c>
      <c r="DE39" s="28" t="s">
        <v>140</v>
      </c>
      <c r="DF39" s="28" t="s">
        <v>139</v>
      </c>
      <c r="DG39" s="28" t="s">
        <v>138</v>
      </c>
      <c r="DH39" s="25">
        <f t="shared" si="70"/>
        <v>12</v>
      </c>
      <c r="DI39" s="72" t="str">
        <f t="shared" si="71"/>
        <v>Poor_Safety</v>
      </c>
      <c r="DJ39" s="50">
        <v>17.0</v>
      </c>
      <c r="DK39" s="50">
        <v>15.0</v>
      </c>
      <c r="DL39" s="16" t="str">
        <f t="shared" ref="DL39:DM39" si="110">IF(DJ39 &lt;= 11, "Poor", IF(DJ39 &lt;= 15 , "Moderate", "Good"))</f>
        <v>Good</v>
      </c>
      <c r="DM39" s="16" t="str">
        <f t="shared" si="110"/>
        <v>Moderate</v>
      </c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</row>
    <row r="40" ht="15.75" customHeight="1">
      <c r="A40" s="73" t="s">
        <v>125</v>
      </c>
      <c r="B40" s="62" t="s">
        <v>37</v>
      </c>
      <c r="C40" s="35">
        <v>48.0</v>
      </c>
      <c r="D40" s="16">
        <f t="shared" si="2"/>
        <v>0</v>
      </c>
      <c r="E40" s="16">
        <f t="shared" si="73"/>
        <v>0</v>
      </c>
      <c r="F40" s="16">
        <f t="shared" si="3"/>
        <v>1</v>
      </c>
      <c r="G40" s="16">
        <f t="shared" si="4"/>
        <v>0</v>
      </c>
      <c r="H40" s="63" t="str">
        <f t="shared" si="5"/>
        <v>Between_40_to_60</v>
      </c>
      <c r="I40" s="74" t="s">
        <v>158</v>
      </c>
      <c r="J40" s="36">
        <v>40000.0</v>
      </c>
      <c r="K40" s="21">
        <f t="shared" si="6"/>
        <v>0</v>
      </c>
      <c r="L40" s="21">
        <f t="shared" si="7"/>
        <v>0</v>
      </c>
      <c r="M40" s="21">
        <f t="shared" si="8"/>
        <v>1</v>
      </c>
      <c r="N40" s="21">
        <f t="shared" si="9"/>
        <v>0</v>
      </c>
      <c r="O40" s="65" t="str">
        <f t="shared" si="10"/>
        <v>Between_25k_to_40k</v>
      </c>
      <c r="P40" s="75" t="s">
        <v>127</v>
      </c>
      <c r="Q40" s="37">
        <v>1.0</v>
      </c>
      <c r="R40" s="67" t="str">
        <f t="shared" si="11"/>
        <v>Yes</v>
      </c>
      <c r="S40" s="37">
        <v>1.0</v>
      </c>
      <c r="T40" s="67" t="str">
        <f t="shared" si="12"/>
        <v>Yes</v>
      </c>
      <c r="U40" s="37">
        <v>1.0</v>
      </c>
      <c r="V40" s="67" t="str">
        <f t="shared" si="13"/>
        <v>Yes</v>
      </c>
      <c r="W40" s="36" t="s">
        <v>199</v>
      </c>
      <c r="X40" s="21">
        <f t="shared" si="14"/>
        <v>0</v>
      </c>
      <c r="Y40" s="21">
        <f t="shared" si="15"/>
        <v>0</v>
      </c>
      <c r="Z40" s="21">
        <f t="shared" si="16"/>
        <v>0</v>
      </c>
      <c r="AA40" s="21">
        <f t="shared" si="17"/>
        <v>0</v>
      </c>
      <c r="AB40" s="21">
        <f t="shared" si="18"/>
        <v>1</v>
      </c>
      <c r="AC40" s="65" t="str">
        <f t="shared" si="19"/>
        <v>Other</v>
      </c>
      <c r="AD40" s="36" t="s">
        <v>191</v>
      </c>
      <c r="AE40" s="21">
        <f t="shared" si="20"/>
        <v>0</v>
      </c>
      <c r="AF40" s="21">
        <f t="shared" si="21"/>
        <v>0</v>
      </c>
      <c r="AG40" s="21">
        <f t="shared" si="22"/>
        <v>0</v>
      </c>
      <c r="AH40" s="21">
        <f t="shared" si="23"/>
        <v>1</v>
      </c>
      <c r="AI40" s="65" t="str">
        <f t="shared" si="24"/>
        <v>Others</v>
      </c>
      <c r="AJ40" s="27" t="s">
        <v>32</v>
      </c>
      <c r="AK40" s="21">
        <f t="shared" si="25"/>
        <v>0</v>
      </c>
      <c r="AL40" s="21">
        <f t="shared" si="26"/>
        <v>0</v>
      </c>
      <c r="AM40" s="21">
        <f t="shared" si="27"/>
        <v>1</v>
      </c>
      <c r="AN40" s="21">
        <f t="shared" si="28"/>
        <v>0</v>
      </c>
      <c r="AO40" s="65" t="str">
        <f t="shared" si="29"/>
        <v>Rickshaw</v>
      </c>
      <c r="AP40" s="27" t="s">
        <v>188</v>
      </c>
      <c r="AQ40" s="21">
        <f t="shared" si="30"/>
        <v>0</v>
      </c>
      <c r="AR40" s="21">
        <f t="shared" si="31"/>
        <v>0</v>
      </c>
      <c r="AS40" s="21">
        <f t="shared" si="32"/>
        <v>0</v>
      </c>
      <c r="AT40" s="21">
        <f t="shared" si="33"/>
        <v>0</v>
      </c>
      <c r="AU40" s="21">
        <f t="shared" si="34"/>
        <v>0</v>
      </c>
      <c r="AV40" s="21">
        <f t="shared" si="74"/>
        <v>1</v>
      </c>
      <c r="AW40" s="68"/>
      <c r="AX40" s="27" t="s">
        <v>197</v>
      </c>
      <c r="AY40" s="21">
        <f t="shared" si="35"/>
        <v>0</v>
      </c>
      <c r="AZ40" s="21">
        <f t="shared" si="36"/>
        <v>0</v>
      </c>
      <c r="BA40" s="21">
        <f t="shared" si="37"/>
        <v>0</v>
      </c>
      <c r="BB40" s="21">
        <f t="shared" si="38"/>
        <v>1</v>
      </c>
      <c r="BC40" s="65" t="str">
        <f t="shared" si="39"/>
        <v>Others</v>
      </c>
      <c r="BD40" s="38" t="s">
        <v>37</v>
      </c>
      <c r="BE40" s="21">
        <f t="shared" si="40"/>
        <v>0</v>
      </c>
      <c r="BF40" s="21">
        <f t="shared" si="41"/>
        <v>1</v>
      </c>
      <c r="BG40" s="21">
        <f t="shared" si="42"/>
        <v>0</v>
      </c>
      <c r="BH40" s="21">
        <f t="shared" si="43"/>
        <v>0</v>
      </c>
      <c r="BI40" s="65" t="str">
        <f t="shared" si="44"/>
        <v>Barishal</v>
      </c>
      <c r="BJ40" s="27" t="s">
        <v>150</v>
      </c>
      <c r="BK40" s="21">
        <f t="shared" si="45"/>
        <v>0</v>
      </c>
      <c r="BL40" s="21">
        <f t="shared" si="46"/>
        <v>0</v>
      </c>
      <c r="BM40" s="21">
        <f t="shared" si="47"/>
        <v>1</v>
      </c>
      <c r="BN40" s="65" t="str">
        <f t="shared" si="48"/>
        <v>More_than_6</v>
      </c>
      <c r="BO40" s="27" t="s">
        <v>184</v>
      </c>
      <c r="BP40" s="21">
        <f t="shared" si="49"/>
        <v>0</v>
      </c>
      <c r="BQ40" s="21">
        <f t="shared" si="50"/>
        <v>0</v>
      </c>
      <c r="BR40" s="21">
        <f t="shared" si="51"/>
        <v>1</v>
      </c>
      <c r="BS40" s="65" t="str">
        <f t="shared" si="52"/>
        <v>More_than_2k</v>
      </c>
      <c r="BT40" s="27" t="s">
        <v>185</v>
      </c>
      <c r="BU40" s="73" t="str">
        <f t="shared" si="53"/>
        <v>Yearly</v>
      </c>
      <c r="BV40" s="29">
        <v>0.0</v>
      </c>
      <c r="BW40" s="67" t="str">
        <f t="shared" si="54"/>
        <v>No</v>
      </c>
      <c r="BX40" s="29">
        <v>1.0</v>
      </c>
      <c r="BY40" s="67" t="str">
        <f t="shared" si="55"/>
        <v>Yes</v>
      </c>
      <c r="BZ40" s="29">
        <v>0.0</v>
      </c>
      <c r="CA40" s="67" t="str">
        <f t="shared" si="56"/>
        <v>No</v>
      </c>
      <c r="CB40" s="29">
        <v>0.0</v>
      </c>
      <c r="CC40" s="67" t="str">
        <f t="shared" si="57"/>
        <v>No</v>
      </c>
      <c r="CD40" s="29">
        <v>0.0</v>
      </c>
      <c r="CE40" s="67" t="str">
        <f t="shared" si="58"/>
        <v>No</v>
      </c>
      <c r="CF40" s="29">
        <v>0.0</v>
      </c>
      <c r="CG40" s="76"/>
      <c r="CH40" s="29">
        <v>1.0</v>
      </c>
      <c r="CI40" s="67" t="str">
        <f t="shared" si="59"/>
        <v>Yes</v>
      </c>
      <c r="CJ40" s="29">
        <v>0.0</v>
      </c>
      <c r="CK40" s="76"/>
      <c r="CL40" s="29">
        <v>0.0</v>
      </c>
      <c r="CM40" s="77"/>
      <c r="CN40" s="29" t="s">
        <v>276</v>
      </c>
      <c r="CO40" s="71" t="str">
        <f t="shared" si="60"/>
        <v>Very_Poor</v>
      </c>
      <c r="CP40" s="27" t="s">
        <v>146</v>
      </c>
      <c r="CQ40" s="21">
        <f t="shared" si="61"/>
        <v>0</v>
      </c>
      <c r="CR40" s="21">
        <f t="shared" si="62"/>
        <v>0</v>
      </c>
      <c r="CS40" s="21">
        <f t="shared" si="63"/>
        <v>1</v>
      </c>
      <c r="CT40" s="21">
        <f t="shared" si="64"/>
        <v>0</v>
      </c>
      <c r="CU40" s="68"/>
      <c r="CV40" s="27" t="s">
        <v>135</v>
      </c>
      <c r="CW40" s="21">
        <f t="shared" si="65"/>
        <v>1</v>
      </c>
      <c r="CX40" s="21">
        <f t="shared" si="66"/>
        <v>0</v>
      </c>
      <c r="CY40" s="21">
        <f t="shared" si="67"/>
        <v>0</v>
      </c>
      <c r="CZ40" s="21">
        <f t="shared" si="68"/>
        <v>0</v>
      </c>
      <c r="DA40" s="21">
        <f t="shared" si="69"/>
        <v>0</v>
      </c>
      <c r="DB40" s="68"/>
      <c r="DC40" s="28" t="s">
        <v>136</v>
      </c>
      <c r="DD40" s="28" t="s">
        <v>140</v>
      </c>
      <c r="DE40" s="28" t="s">
        <v>139</v>
      </c>
      <c r="DF40" s="28" t="s">
        <v>139</v>
      </c>
      <c r="DG40" s="28" t="s">
        <v>138</v>
      </c>
      <c r="DH40" s="25">
        <f t="shared" si="70"/>
        <v>14</v>
      </c>
      <c r="DI40" s="72" t="str">
        <f t="shared" si="71"/>
        <v>Moderate_Safety</v>
      </c>
      <c r="DJ40" s="50">
        <v>17.0</v>
      </c>
      <c r="DK40" s="50">
        <v>15.0</v>
      </c>
      <c r="DL40" s="16" t="str">
        <f t="shared" ref="DL40:DM40" si="111">IF(DJ40 &lt;= 11, "Poor", IF(DJ40 &lt;= 15 , "Moderate", "Good"))</f>
        <v>Good</v>
      </c>
      <c r="DM40" s="16" t="str">
        <f t="shared" si="111"/>
        <v>Moderate</v>
      </c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</row>
    <row r="41" ht="15.75" customHeight="1">
      <c r="A41" s="73" t="s">
        <v>125</v>
      </c>
      <c r="B41" s="62" t="s">
        <v>37</v>
      </c>
      <c r="C41" s="35">
        <v>20.0</v>
      </c>
      <c r="D41" s="16">
        <f t="shared" si="2"/>
        <v>0</v>
      </c>
      <c r="E41" s="16">
        <f t="shared" si="73"/>
        <v>1</v>
      </c>
      <c r="F41" s="16">
        <f t="shared" si="3"/>
        <v>0</v>
      </c>
      <c r="G41" s="16">
        <f t="shared" si="4"/>
        <v>0</v>
      </c>
      <c r="H41" s="63" t="str">
        <f t="shared" si="5"/>
        <v>Between_20_to_40</v>
      </c>
      <c r="I41" s="75" t="s">
        <v>260</v>
      </c>
      <c r="J41" s="36">
        <v>12000.0</v>
      </c>
      <c r="K41" s="21">
        <f t="shared" si="6"/>
        <v>1</v>
      </c>
      <c r="L41" s="21">
        <f t="shared" si="7"/>
        <v>0</v>
      </c>
      <c r="M41" s="21">
        <f t="shared" si="8"/>
        <v>0</v>
      </c>
      <c r="N41" s="21">
        <f t="shared" si="9"/>
        <v>0</v>
      </c>
      <c r="O41" s="65" t="str">
        <f t="shared" si="10"/>
        <v>Less_than_15k</v>
      </c>
      <c r="P41" s="75" t="s">
        <v>159</v>
      </c>
      <c r="Q41" s="37">
        <v>0.0</v>
      </c>
      <c r="R41" s="67" t="str">
        <f t="shared" si="11"/>
        <v>No</v>
      </c>
      <c r="S41" s="37">
        <v>0.0</v>
      </c>
      <c r="T41" s="67" t="str">
        <f t="shared" si="12"/>
        <v>No</v>
      </c>
      <c r="U41" s="37">
        <v>0.0</v>
      </c>
      <c r="V41" s="67" t="str">
        <f t="shared" si="13"/>
        <v>No</v>
      </c>
      <c r="W41" s="36" t="s">
        <v>27</v>
      </c>
      <c r="X41" s="21">
        <f t="shared" si="14"/>
        <v>0</v>
      </c>
      <c r="Y41" s="21">
        <f t="shared" si="15"/>
        <v>0</v>
      </c>
      <c r="Z41" s="21">
        <f t="shared" si="16"/>
        <v>1</v>
      </c>
      <c r="AA41" s="21">
        <f t="shared" si="17"/>
        <v>0</v>
      </c>
      <c r="AB41" s="21">
        <f t="shared" si="18"/>
        <v>0</v>
      </c>
      <c r="AC41" s="65" t="str">
        <f t="shared" si="19"/>
        <v>Student</v>
      </c>
      <c r="AD41" s="36" t="s">
        <v>31</v>
      </c>
      <c r="AE41" s="21">
        <f t="shared" si="20"/>
        <v>1</v>
      </c>
      <c r="AF41" s="21">
        <f t="shared" si="21"/>
        <v>0</v>
      </c>
      <c r="AG41" s="21">
        <f t="shared" si="22"/>
        <v>0</v>
      </c>
      <c r="AH41" s="21">
        <f t="shared" si="23"/>
        <v>0</v>
      </c>
      <c r="AI41" s="65" t="str">
        <f t="shared" si="24"/>
        <v>Bus</v>
      </c>
      <c r="AJ41" s="27" t="s">
        <v>129</v>
      </c>
      <c r="AK41" s="21">
        <f t="shared" si="25"/>
        <v>0</v>
      </c>
      <c r="AL41" s="21">
        <f t="shared" si="26"/>
        <v>1</v>
      </c>
      <c r="AM41" s="21">
        <f t="shared" si="27"/>
        <v>0</v>
      </c>
      <c r="AN41" s="21">
        <f t="shared" si="28"/>
        <v>0</v>
      </c>
      <c r="AO41" s="65" t="str">
        <f t="shared" si="29"/>
        <v>Auto_Rickshaw</v>
      </c>
      <c r="AP41" s="27" t="s">
        <v>200</v>
      </c>
      <c r="AQ41" s="21">
        <f t="shared" si="30"/>
        <v>0</v>
      </c>
      <c r="AR41" s="21">
        <f t="shared" si="31"/>
        <v>0</v>
      </c>
      <c r="AS41" s="21">
        <f t="shared" si="32"/>
        <v>1</v>
      </c>
      <c r="AT41" s="21">
        <f t="shared" si="33"/>
        <v>0</v>
      </c>
      <c r="AU41" s="21">
        <f t="shared" si="34"/>
        <v>0</v>
      </c>
      <c r="AV41" s="21">
        <f t="shared" si="74"/>
        <v>0</v>
      </c>
      <c r="AW41" s="68"/>
      <c r="AX41" s="27" t="s">
        <v>44</v>
      </c>
      <c r="AY41" s="21">
        <f t="shared" si="35"/>
        <v>0</v>
      </c>
      <c r="AZ41" s="21">
        <f t="shared" si="36"/>
        <v>1</v>
      </c>
      <c r="BA41" s="21">
        <f t="shared" si="37"/>
        <v>0</v>
      </c>
      <c r="BB41" s="21">
        <f t="shared" si="38"/>
        <v>0</v>
      </c>
      <c r="BC41" s="65" t="str">
        <f t="shared" si="39"/>
        <v>Recreation</v>
      </c>
      <c r="BD41" s="38" t="s">
        <v>190</v>
      </c>
      <c r="BE41" s="21">
        <f t="shared" si="40"/>
        <v>0</v>
      </c>
      <c r="BF41" s="21">
        <f t="shared" si="41"/>
        <v>0</v>
      </c>
      <c r="BG41" s="21">
        <f t="shared" si="42"/>
        <v>0</v>
      </c>
      <c r="BH41" s="21">
        <f t="shared" si="43"/>
        <v>1</v>
      </c>
      <c r="BI41" s="65" t="str">
        <f t="shared" si="44"/>
        <v>Others</v>
      </c>
      <c r="BJ41" s="27" t="s">
        <v>136</v>
      </c>
      <c r="BK41" s="21">
        <f t="shared" si="45"/>
        <v>0</v>
      </c>
      <c r="BL41" s="21">
        <f t="shared" si="46"/>
        <v>0</v>
      </c>
      <c r="BM41" s="21">
        <f t="shared" si="47"/>
        <v>1</v>
      </c>
      <c r="BN41" s="65" t="str">
        <f t="shared" si="48"/>
        <v>More_than_6</v>
      </c>
      <c r="BO41" s="27">
        <v>800.0</v>
      </c>
      <c r="BP41" s="21">
        <f t="shared" si="49"/>
        <v>1</v>
      </c>
      <c r="BQ41" s="21">
        <f t="shared" si="50"/>
        <v>0</v>
      </c>
      <c r="BR41" s="21">
        <f t="shared" si="51"/>
        <v>0</v>
      </c>
      <c r="BS41" s="65" t="str">
        <f t="shared" si="52"/>
        <v>Less_than_1k</v>
      </c>
      <c r="BT41" s="29" t="s">
        <v>132</v>
      </c>
      <c r="BU41" s="75" t="str">
        <f t="shared" si="53"/>
        <v>Every_3_months</v>
      </c>
      <c r="BV41" s="29">
        <v>1.0</v>
      </c>
      <c r="BW41" s="67" t="str">
        <f t="shared" si="54"/>
        <v>Yes</v>
      </c>
      <c r="BX41" s="29">
        <v>0.0</v>
      </c>
      <c r="BY41" s="67" t="str">
        <f t="shared" si="55"/>
        <v>No</v>
      </c>
      <c r="BZ41" s="29">
        <v>0.0</v>
      </c>
      <c r="CA41" s="67" t="str">
        <f t="shared" si="56"/>
        <v>No</v>
      </c>
      <c r="CB41" s="29">
        <v>1.0</v>
      </c>
      <c r="CC41" s="67" t="str">
        <f t="shared" si="57"/>
        <v>Yes</v>
      </c>
      <c r="CD41" s="29">
        <v>1.0</v>
      </c>
      <c r="CE41" s="67" t="str">
        <f t="shared" si="58"/>
        <v>Yes</v>
      </c>
      <c r="CF41" s="29">
        <v>1.0</v>
      </c>
      <c r="CG41" s="76"/>
      <c r="CH41" s="29">
        <v>0.0</v>
      </c>
      <c r="CI41" s="67" t="str">
        <f t="shared" si="59"/>
        <v>No</v>
      </c>
      <c r="CJ41" s="29">
        <v>0.0</v>
      </c>
      <c r="CK41" s="76"/>
      <c r="CL41" s="29">
        <v>1.0</v>
      </c>
      <c r="CM41" s="77"/>
      <c r="CN41" s="29" t="s">
        <v>276</v>
      </c>
      <c r="CO41" s="71" t="str">
        <f t="shared" si="60"/>
        <v>Very_Poor</v>
      </c>
      <c r="CP41" s="27" t="s">
        <v>134</v>
      </c>
      <c r="CQ41" s="21">
        <f t="shared" si="61"/>
        <v>0</v>
      </c>
      <c r="CR41" s="21">
        <f t="shared" si="62"/>
        <v>0</v>
      </c>
      <c r="CS41" s="21">
        <f t="shared" si="63"/>
        <v>0</v>
      </c>
      <c r="CT41" s="21">
        <f t="shared" si="64"/>
        <v>1</v>
      </c>
      <c r="CU41" s="68"/>
      <c r="CV41" s="27" t="s">
        <v>135</v>
      </c>
      <c r="CW41" s="21">
        <f t="shared" si="65"/>
        <v>1</v>
      </c>
      <c r="CX41" s="21">
        <f t="shared" si="66"/>
        <v>0</v>
      </c>
      <c r="CY41" s="21">
        <f t="shared" si="67"/>
        <v>0</v>
      </c>
      <c r="CZ41" s="21">
        <f t="shared" si="68"/>
        <v>0</v>
      </c>
      <c r="DA41" s="21">
        <f t="shared" si="69"/>
        <v>0</v>
      </c>
      <c r="DB41" s="68"/>
      <c r="DC41" s="28" t="s">
        <v>139</v>
      </c>
      <c r="DD41" s="28" t="s">
        <v>136</v>
      </c>
      <c r="DE41" s="28" t="s">
        <v>136</v>
      </c>
      <c r="DF41" s="28" t="s">
        <v>138</v>
      </c>
      <c r="DG41" s="28" t="s">
        <v>138</v>
      </c>
      <c r="DH41" s="25">
        <f t="shared" si="70"/>
        <v>20</v>
      </c>
      <c r="DI41" s="72" t="str">
        <f t="shared" si="71"/>
        <v>High_Safety</v>
      </c>
      <c r="DJ41" s="26">
        <v>13.0</v>
      </c>
      <c r="DK41" s="26">
        <v>14.0</v>
      </c>
      <c r="DL41" s="16" t="str">
        <f t="shared" ref="DL41:DM41" si="112">IF(DJ41 &lt;= 11, "Poor", IF(DJ41 &lt;= 15 , "Moderate", "Good"))</f>
        <v>Moderate</v>
      </c>
      <c r="DM41" s="16" t="str">
        <f t="shared" si="112"/>
        <v>Moderate</v>
      </c>
    </row>
    <row r="42" ht="15.75" customHeight="1">
      <c r="A42" s="73" t="s">
        <v>125</v>
      </c>
      <c r="B42" s="62" t="s">
        <v>37</v>
      </c>
      <c r="C42" s="35">
        <v>21.0</v>
      </c>
      <c r="D42" s="16">
        <f t="shared" si="2"/>
        <v>0</v>
      </c>
      <c r="E42" s="16">
        <f t="shared" si="73"/>
        <v>1</v>
      </c>
      <c r="F42" s="16">
        <f t="shared" si="3"/>
        <v>0</v>
      </c>
      <c r="G42" s="16">
        <f t="shared" si="4"/>
        <v>0</v>
      </c>
      <c r="H42" s="63" t="str">
        <f t="shared" si="5"/>
        <v>Between_20_to_40</v>
      </c>
      <c r="I42" s="75" t="s">
        <v>266</v>
      </c>
      <c r="J42" s="36">
        <v>25000.0</v>
      </c>
      <c r="K42" s="21">
        <f t="shared" si="6"/>
        <v>0</v>
      </c>
      <c r="L42" s="21">
        <f t="shared" si="7"/>
        <v>1</v>
      </c>
      <c r="M42" s="21">
        <f t="shared" si="8"/>
        <v>0</v>
      </c>
      <c r="N42" s="21">
        <f t="shared" si="9"/>
        <v>0</v>
      </c>
      <c r="O42" s="65" t="str">
        <f t="shared" si="10"/>
        <v>Between_15k_to_25k</v>
      </c>
      <c r="P42" s="75" t="s">
        <v>159</v>
      </c>
      <c r="Q42" s="37">
        <v>0.0</v>
      </c>
      <c r="R42" s="67" t="str">
        <f t="shared" si="11"/>
        <v>No</v>
      </c>
      <c r="S42" s="37">
        <v>0.0</v>
      </c>
      <c r="T42" s="67" t="str">
        <f t="shared" si="12"/>
        <v>No</v>
      </c>
      <c r="U42" s="37">
        <v>0.0</v>
      </c>
      <c r="V42" s="67" t="str">
        <f t="shared" si="13"/>
        <v>No</v>
      </c>
      <c r="W42" s="37" t="s">
        <v>26</v>
      </c>
      <c r="X42" s="21">
        <f t="shared" si="14"/>
        <v>0</v>
      </c>
      <c r="Y42" s="21">
        <f t="shared" si="15"/>
        <v>1</v>
      </c>
      <c r="Z42" s="21">
        <f t="shared" si="16"/>
        <v>0</v>
      </c>
      <c r="AA42" s="21">
        <f t="shared" si="17"/>
        <v>0</v>
      </c>
      <c r="AB42" s="21">
        <f t="shared" si="18"/>
        <v>0</v>
      </c>
      <c r="AC42" s="65" t="str">
        <f t="shared" si="19"/>
        <v>Office_Worker</v>
      </c>
      <c r="AD42" s="36" t="s">
        <v>31</v>
      </c>
      <c r="AE42" s="21">
        <f t="shared" si="20"/>
        <v>1</v>
      </c>
      <c r="AF42" s="21">
        <f t="shared" si="21"/>
        <v>0</v>
      </c>
      <c r="AG42" s="21">
        <f t="shared" si="22"/>
        <v>0</v>
      </c>
      <c r="AH42" s="21">
        <f t="shared" si="23"/>
        <v>0</v>
      </c>
      <c r="AI42" s="65" t="str">
        <f t="shared" si="24"/>
        <v>Bus</v>
      </c>
      <c r="AJ42" s="27" t="s">
        <v>128</v>
      </c>
      <c r="AK42" s="21">
        <f t="shared" si="25"/>
        <v>1</v>
      </c>
      <c r="AL42" s="21">
        <f t="shared" si="26"/>
        <v>0</v>
      </c>
      <c r="AM42" s="21">
        <f t="shared" si="27"/>
        <v>0</v>
      </c>
      <c r="AN42" s="21">
        <f t="shared" si="28"/>
        <v>0</v>
      </c>
      <c r="AO42" s="65" t="str">
        <f t="shared" si="29"/>
        <v>Bus</v>
      </c>
      <c r="AP42" s="27" t="s">
        <v>188</v>
      </c>
      <c r="AQ42" s="21">
        <f t="shared" si="30"/>
        <v>0</v>
      </c>
      <c r="AR42" s="21">
        <f t="shared" si="31"/>
        <v>0</v>
      </c>
      <c r="AS42" s="21">
        <f t="shared" si="32"/>
        <v>0</v>
      </c>
      <c r="AT42" s="21">
        <f t="shared" si="33"/>
        <v>0</v>
      </c>
      <c r="AU42" s="21">
        <f t="shared" si="34"/>
        <v>0</v>
      </c>
      <c r="AV42" s="21">
        <f t="shared" si="74"/>
        <v>1</v>
      </c>
      <c r="AW42" s="68"/>
      <c r="AX42" s="27" t="s">
        <v>44</v>
      </c>
      <c r="AY42" s="21">
        <f t="shared" si="35"/>
        <v>0</v>
      </c>
      <c r="AZ42" s="21">
        <f t="shared" si="36"/>
        <v>1</v>
      </c>
      <c r="BA42" s="21">
        <f t="shared" si="37"/>
        <v>0</v>
      </c>
      <c r="BB42" s="21">
        <f t="shared" si="38"/>
        <v>0</v>
      </c>
      <c r="BC42" s="65" t="str">
        <f t="shared" si="39"/>
        <v>Recreation</v>
      </c>
      <c r="BD42" s="38" t="s">
        <v>182</v>
      </c>
      <c r="BE42" s="21">
        <f t="shared" si="40"/>
        <v>0</v>
      </c>
      <c r="BF42" s="21">
        <f t="shared" si="41"/>
        <v>0</v>
      </c>
      <c r="BG42" s="21">
        <f t="shared" si="42"/>
        <v>1</v>
      </c>
      <c r="BH42" s="21">
        <f t="shared" si="43"/>
        <v>0</v>
      </c>
      <c r="BI42" s="65" t="str">
        <f t="shared" si="44"/>
        <v>Narayanganj</v>
      </c>
      <c r="BJ42" s="27" t="s">
        <v>138</v>
      </c>
      <c r="BK42" s="21">
        <f t="shared" si="45"/>
        <v>0</v>
      </c>
      <c r="BL42" s="21">
        <f t="shared" si="46"/>
        <v>0</v>
      </c>
      <c r="BM42" s="21">
        <f t="shared" si="47"/>
        <v>1</v>
      </c>
      <c r="BN42" s="65" t="str">
        <f t="shared" si="48"/>
        <v>More_than_6</v>
      </c>
      <c r="BO42" s="27" t="s">
        <v>145</v>
      </c>
      <c r="BP42" s="21">
        <f t="shared" si="49"/>
        <v>0</v>
      </c>
      <c r="BQ42" s="21">
        <f t="shared" si="50"/>
        <v>0</v>
      </c>
      <c r="BR42" s="21">
        <f t="shared" si="51"/>
        <v>1</v>
      </c>
      <c r="BS42" s="65" t="str">
        <f t="shared" si="52"/>
        <v>More_than_2k</v>
      </c>
      <c r="BT42" s="29" t="s">
        <v>132</v>
      </c>
      <c r="BU42" s="75" t="str">
        <f t="shared" si="53"/>
        <v>Every_3_months</v>
      </c>
      <c r="BV42" s="29">
        <v>0.0</v>
      </c>
      <c r="BW42" s="67" t="str">
        <f t="shared" si="54"/>
        <v>No</v>
      </c>
      <c r="BX42" s="29">
        <v>0.0</v>
      </c>
      <c r="BY42" s="67" t="str">
        <f t="shared" si="55"/>
        <v>No</v>
      </c>
      <c r="BZ42" s="29">
        <v>0.0</v>
      </c>
      <c r="CA42" s="67" t="str">
        <f t="shared" si="56"/>
        <v>No</v>
      </c>
      <c r="CB42" s="29">
        <v>0.0</v>
      </c>
      <c r="CC42" s="67" t="str">
        <f t="shared" si="57"/>
        <v>No</v>
      </c>
      <c r="CD42" s="29">
        <v>0.0</v>
      </c>
      <c r="CE42" s="67" t="str">
        <f t="shared" si="58"/>
        <v>No</v>
      </c>
      <c r="CF42" s="29">
        <v>0.0</v>
      </c>
      <c r="CG42" s="76"/>
      <c r="CH42" s="29">
        <v>0.0</v>
      </c>
      <c r="CI42" s="67" t="str">
        <f t="shared" si="59"/>
        <v>No</v>
      </c>
      <c r="CJ42" s="29">
        <v>1.0</v>
      </c>
      <c r="CK42" s="76"/>
      <c r="CL42" s="29">
        <v>0.0</v>
      </c>
      <c r="CM42" s="77"/>
      <c r="CN42" s="29" t="s">
        <v>276</v>
      </c>
      <c r="CO42" s="71" t="str">
        <f t="shared" si="60"/>
        <v>Very_Poor</v>
      </c>
      <c r="CP42" s="27" t="s">
        <v>146</v>
      </c>
      <c r="CQ42" s="21">
        <f t="shared" si="61"/>
        <v>0</v>
      </c>
      <c r="CR42" s="21">
        <f t="shared" si="62"/>
        <v>0</v>
      </c>
      <c r="CS42" s="21">
        <f t="shared" si="63"/>
        <v>1</v>
      </c>
      <c r="CT42" s="21">
        <f t="shared" si="64"/>
        <v>0</v>
      </c>
      <c r="CU42" s="68"/>
      <c r="CV42" s="27" t="s">
        <v>147</v>
      </c>
      <c r="CW42" s="21">
        <f t="shared" si="65"/>
        <v>0</v>
      </c>
      <c r="CX42" s="21">
        <f t="shared" si="66"/>
        <v>0</v>
      </c>
      <c r="CY42" s="21">
        <f t="shared" si="67"/>
        <v>0</v>
      </c>
      <c r="CZ42" s="21">
        <f t="shared" si="68"/>
        <v>0</v>
      </c>
      <c r="DA42" s="21">
        <f t="shared" si="69"/>
        <v>1</v>
      </c>
      <c r="DB42" s="68"/>
      <c r="DC42" s="28" t="s">
        <v>136</v>
      </c>
      <c r="DD42" s="28" t="s">
        <v>136</v>
      </c>
      <c r="DE42" s="28" t="s">
        <v>136</v>
      </c>
      <c r="DF42" s="28" t="s">
        <v>137</v>
      </c>
      <c r="DG42" s="28" t="s">
        <v>138</v>
      </c>
      <c r="DH42" s="25">
        <f t="shared" si="70"/>
        <v>20</v>
      </c>
      <c r="DI42" s="72" t="str">
        <f t="shared" si="71"/>
        <v>High_Safety</v>
      </c>
      <c r="DJ42" s="26">
        <v>18.0</v>
      </c>
      <c r="DK42" s="26">
        <v>18.0</v>
      </c>
      <c r="DL42" s="16" t="str">
        <f t="shared" ref="DL42:DM42" si="113">IF(DJ42 &lt;= 11, "Poor", IF(DJ42 &lt;= 15 , "Moderate", "Good"))</f>
        <v>Good</v>
      </c>
      <c r="DM42" s="16" t="str">
        <f t="shared" si="113"/>
        <v>Good</v>
      </c>
    </row>
    <row r="43" ht="15.75" customHeight="1">
      <c r="A43" s="73" t="s">
        <v>125</v>
      </c>
      <c r="B43" s="62" t="s">
        <v>37</v>
      </c>
      <c r="C43" s="35">
        <v>29.0</v>
      </c>
      <c r="D43" s="16">
        <f t="shared" si="2"/>
        <v>0</v>
      </c>
      <c r="E43" s="16">
        <f t="shared" si="73"/>
        <v>1</v>
      </c>
      <c r="F43" s="16">
        <f t="shared" si="3"/>
        <v>0</v>
      </c>
      <c r="G43" s="16">
        <f t="shared" si="4"/>
        <v>0</v>
      </c>
      <c r="H43" s="63" t="str">
        <f t="shared" si="5"/>
        <v>Between_20_to_40</v>
      </c>
      <c r="I43" s="75" t="s">
        <v>260</v>
      </c>
      <c r="J43" s="36">
        <v>15000.0</v>
      </c>
      <c r="K43" s="21">
        <f t="shared" si="6"/>
        <v>0</v>
      </c>
      <c r="L43" s="21">
        <f t="shared" si="7"/>
        <v>1</v>
      </c>
      <c r="M43" s="21">
        <f t="shared" si="8"/>
        <v>0</v>
      </c>
      <c r="N43" s="21">
        <f t="shared" si="9"/>
        <v>0</v>
      </c>
      <c r="O43" s="65" t="str">
        <f t="shared" si="10"/>
        <v>Between_15k_to_25k</v>
      </c>
      <c r="P43" s="75" t="s">
        <v>127</v>
      </c>
      <c r="Q43" s="37">
        <v>0.0</v>
      </c>
      <c r="R43" s="67" t="str">
        <f t="shared" si="11"/>
        <v>No</v>
      </c>
      <c r="S43" s="37">
        <v>0.0</v>
      </c>
      <c r="T43" s="67" t="str">
        <f t="shared" si="12"/>
        <v>No</v>
      </c>
      <c r="U43" s="37">
        <v>0.0</v>
      </c>
      <c r="V43" s="67" t="str">
        <f t="shared" si="13"/>
        <v>No</v>
      </c>
      <c r="W43" s="37" t="s">
        <v>25</v>
      </c>
      <c r="X43" s="21">
        <f t="shared" si="14"/>
        <v>1</v>
      </c>
      <c r="Y43" s="21">
        <f t="shared" si="15"/>
        <v>0</v>
      </c>
      <c r="Z43" s="21">
        <f t="shared" si="16"/>
        <v>0</v>
      </c>
      <c r="AA43" s="21">
        <f t="shared" si="17"/>
        <v>0</v>
      </c>
      <c r="AB43" s="21">
        <f t="shared" si="18"/>
        <v>0</v>
      </c>
      <c r="AC43" s="65" t="str">
        <f t="shared" si="19"/>
        <v>Business</v>
      </c>
      <c r="AD43" s="36" t="s">
        <v>143</v>
      </c>
      <c r="AE43" s="21">
        <f t="shared" si="20"/>
        <v>0</v>
      </c>
      <c r="AF43" s="21">
        <f t="shared" si="21"/>
        <v>1</v>
      </c>
      <c r="AG43" s="21">
        <f t="shared" si="22"/>
        <v>0</v>
      </c>
      <c r="AH43" s="21">
        <f t="shared" si="23"/>
        <v>0</v>
      </c>
      <c r="AI43" s="65" t="str">
        <f t="shared" si="24"/>
        <v>Rickshaw</v>
      </c>
      <c r="AJ43" s="27" t="s">
        <v>128</v>
      </c>
      <c r="AK43" s="21">
        <f t="shared" si="25"/>
        <v>1</v>
      </c>
      <c r="AL43" s="21">
        <f t="shared" si="26"/>
        <v>0</v>
      </c>
      <c r="AM43" s="21">
        <f t="shared" si="27"/>
        <v>0</v>
      </c>
      <c r="AN43" s="21">
        <f t="shared" si="28"/>
        <v>0</v>
      </c>
      <c r="AO43" s="65" t="str">
        <f t="shared" si="29"/>
        <v>Bus</v>
      </c>
      <c r="AP43" s="27" t="s">
        <v>188</v>
      </c>
      <c r="AQ43" s="21">
        <f t="shared" si="30"/>
        <v>0</v>
      </c>
      <c r="AR43" s="21">
        <f t="shared" si="31"/>
        <v>0</v>
      </c>
      <c r="AS43" s="21">
        <f t="shared" si="32"/>
        <v>0</v>
      </c>
      <c r="AT43" s="21">
        <f t="shared" si="33"/>
        <v>0</v>
      </c>
      <c r="AU43" s="21">
        <f t="shared" si="34"/>
        <v>0</v>
      </c>
      <c r="AV43" s="21">
        <f t="shared" si="74"/>
        <v>1</v>
      </c>
      <c r="AW43" s="68"/>
      <c r="AX43" s="27" t="s">
        <v>44</v>
      </c>
      <c r="AY43" s="21">
        <f t="shared" si="35"/>
        <v>0</v>
      </c>
      <c r="AZ43" s="21">
        <f t="shared" si="36"/>
        <v>1</v>
      </c>
      <c r="BA43" s="21">
        <f t="shared" si="37"/>
        <v>0</v>
      </c>
      <c r="BB43" s="21">
        <f t="shared" si="38"/>
        <v>0</v>
      </c>
      <c r="BC43" s="65" t="str">
        <f t="shared" si="39"/>
        <v>Recreation</v>
      </c>
      <c r="BD43" s="38" t="s">
        <v>201</v>
      </c>
      <c r="BE43" s="21">
        <f t="shared" si="40"/>
        <v>0</v>
      </c>
      <c r="BF43" s="21">
        <f t="shared" si="41"/>
        <v>0</v>
      </c>
      <c r="BG43" s="21">
        <f t="shared" si="42"/>
        <v>0</v>
      </c>
      <c r="BH43" s="21">
        <f t="shared" si="43"/>
        <v>1</v>
      </c>
      <c r="BI43" s="65" t="str">
        <f t="shared" si="44"/>
        <v>Others</v>
      </c>
      <c r="BJ43" s="27" t="s">
        <v>138</v>
      </c>
      <c r="BK43" s="21">
        <f t="shared" si="45"/>
        <v>0</v>
      </c>
      <c r="BL43" s="21">
        <f t="shared" si="46"/>
        <v>0</v>
      </c>
      <c r="BM43" s="21">
        <f t="shared" si="47"/>
        <v>1</v>
      </c>
      <c r="BN43" s="65" t="str">
        <f t="shared" si="48"/>
        <v>More_than_6</v>
      </c>
      <c r="BO43" s="29">
        <v>800.0</v>
      </c>
      <c r="BP43" s="21">
        <f t="shared" si="49"/>
        <v>1</v>
      </c>
      <c r="BQ43" s="21">
        <f t="shared" si="50"/>
        <v>0</v>
      </c>
      <c r="BR43" s="21">
        <f t="shared" si="51"/>
        <v>0</v>
      </c>
      <c r="BS43" s="65" t="str">
        <f t="shared" si="52"/>
        <v>Less_than_1k</v>
      </c>
      <c r="BT43" s="27" t="s">
        <v>151</v>
      </c>
      <c r="BU43" s="73" t="str">
        <f t="shared" si="53"/>
        <v>Monthly</v>
      </c>
      <c r="BV43" s="29">
        <v>0.0</v>
      </c>
      <c r="BW43" s="67" t="str">
        <f t="shared" si="54"/>
        <v>No</v>
      </c>
      <c r="BX43" s="29">
        <v>0.0</v>
      </c>
      <c r="BY43" s="67" t="str">
        <f t="shared" si="55"/>
        <v>No</v>
      </c>
      <c r="BZ43" s="29">
        <v>1.0</v>
      </c>
      <c r="CA43" s="67" t="str">
        <f t="shared" si="56"/>
        <v>Yes</v>
      </c>
      <c r="CB43" s="29">
        <v>1.0</v>
      </c>
      <c r="CC43" s="67" t="str">
        <f t="shared" si="57"/>
        <v>Yes</v>
      </c>
      <c r="CD43" s="29">
        <v>0.0</v>
      </c>
      <c r="CE43" s="67" t="str">
        <f t="shared" si="58"/>
        <v>No</v>
      </c>
      <c r="CF43" s="29">
        <v>1.0</v>
      </c>
      <c r="CG43" s="76"/>
      <c r="CH43" s="29">
        <v>0.0</v>
      </c>
      <c r="CI43" s="67" t="str">
        <f t="shared" si="59"/>
        <v>No</v>
      </c>
      <c r="CJ43" s="29">
        <v>0.0</v>
      </c>
      <c r="CK43" s="76"/>
      <c r="CL43" s="29">
        <v>1.0</v>
      </c>
      <c r="CM43" s="77"/>
      <c r="CN43" s="29" t="s">
        <v>276</v>
      </c>
      <c r="CO43" s="71" t="str">
        <f t="shared" si="60"/>
        <v>Very_Poor</v>
      </c>
      <c r="CP43" s="27" t="s">
        <v>152</v>
      </c>
      <c r="CQ43" s="21">
        <f t="shared" si="61"/>
        <v>0</v>
      </c>
      <c r="CR43" s="21">
        <f t="shared" si="62"/>
        <v>0</v>
      </c>
      <c r="CS43" s="21">
        <f t="shared" si="63"/>
        <v>0</v>
      </c>
      <c r="CT43" s="21">
        <f t="shared" si="64"/>
        <v>1</v>
      </c>
      <c r="CU43" s="68"/>
      <c r="CV43" s="27" t="s">
        <v>135</v>
      </c>
      <c r="CW43" s="21">
        <f t="shared" si="65"/>
        <v>1</v>
      </c>
      <c r="CX43" s="21">
        <f t="shared" si="66"/>
        <v>0</v>
      </c>
      <c r="CY43" s="21">
        <f t="shared" si="67"/>
        <v>0</v>
      </c>
      <c r="CZ43" s="21">
        <f t="shared" si="68"/>
        <v>0</v>
      </c>
      <c r="DA43" s="21">
        <f t="shared" si="69"/>
        <v>0</v>
      </c>
      <c r="DB43" s="68"/>
      <c r="DC43" s="28" t="s">
        <v>139</v>
      </c>
      <c r="DD43" s="28" t="s">
        <v>138</v>
      </c>
      <c r="DE43" s="28" t="s">
        <v>136</v>
      </c>
      <c r="DF43" s="28" t="s">
        <v>136</v>
      </c>
      <c r="DG43" s="28" t="s">
        <v>138</v>
      </c>
      <c r="DH43" s="25">
        <f t="shared" si="70"/>
        <v>20</v>
      </c>
      <c r="DI43" s="72" t="str">
        <f t="shared" si="71"/>
        <v>High_Safety</v>
      </c>
      <c r="DJ43" s="26">
        <v>7.0</v>
      </c>
      <c r="DK43" s="26">
        <v>6.0</v>
      </c>
      <c r="DL43" s="16" t="str">
        <f t="shared" ref="DL43:DM43" si="114">IF(DJ43 &lt;= 11, "Poor", IF(DJ43 &lt;= 15 , "Moderate", "Good"))</f>
        <v>Poor</v>
      </c>
      <c r="DM43" s="16" t="str">
        <f t="shared" si="114"/>
        <v>Poor</v>
      </c>
    </row>
    <row r="44" ht="15.75" customHeight="1">
      <c r="A44" s="73" t="s">
        <v>125</v>
      </c>
      <c r="B44" s="62" t="s">
        <v>37</v>
      </c>
      <c r="C44" s="35">
        <v>28.0</v>
      </c>
      <c r="D44" s="16">
        <f t="shared" si="2"/>
        <v>0</v>
      </c>
      <c r="E44" s="16">
        <f t="shared" si="73"/>
        <v>1</v>
      </c>
      <c r="F44" s="16">
        <f t="shared" si="3"/>
        <v>0</v>
      </c>
      <c r="G44" s="16">
        <f t="shared" si="4"/>
        <v>0</v>
      </c>
      <c r="H44" s="63" t="str">
        <f t="shared" si="5"/>
        <v>Between_20_to_40</v>
      </c>
      <c r="I44" s="75" t="s">
        <v>260</v>
      </c>
      <c r="J44" s="36">
        <v>10000.0</v>
      </c>
      <c r="K44" s="21">
        <f t="shared" si="6"/>
        <v>1</v>
      </c>
      <c r="L44" s="21">
        <f t="shared" si="7"/>
        <v>0</v>
      </c>
      <c r="M44" s="21">
        <f t="shared" si="8"/>
        <v>0</v>
      </c>
      <c r="N44" s="21">
        <f t="shared" si="9"/>
        <v>0</v>
      </c>
      <c r="O44" s="65" t="str">
        <f t="shared" si="10"/>
        <v>Less_than_15k</v>
      </c>
      <c r="P44" s="75" t="s">
        <v>127</v>
      </c>
      <c r="Q44" s="37">
        <v>0.0</v>
      </c>
      <c r="R44" s="67" t="str">
        <f t="shared" si="11"/>
        <v>No</v>
      </c>
      <c r="S44" s="37">
        <v>0.0</v>
      </c>
      <c r="T44" s="67" t="str">
        <f t="shared" si="12"/>
        <v>No</v>
      </c>
      <c r="U44" s="37">
        <v>0.0</v>
      </c>
      <c r="V44" s="67" t="str">
        <f t="shared" si="13"/>
        <v>No</v>
      </c>
      <c r="W44" s="36" t="s">
        <v>149</v>
      </c>
      <c r="X44" s="21">
        <f t="shared" si="14"/>
        <v>0</v>
      </c>
      <c r="Y44" s="21">
        <f t="shared" si="15"/>
        <v>1</v>
      </c>
      <c r="Z44" s="21">
        <f t="shared" si="16"/>
        <v>0</v>
      </c>
      <c r="AA44" s="21">
        <f t="shared" si="17"/>
        <v>0</v>
      </c>
      <c r="AB44" s="21">
        <f t="shared" si="18"/>
        <v>0</v>
      </c>
      <c r="AC44" s="65" t="str">
        <f t="shared" si="19"/>
        <v>Office_Worker</v>
      </c>
      <c r="AD44" s="36" t="s">
        <v>180</v>
      </c>
      <c r="AE44" s="21">
        <f t="shared" si="20"/>
        <v>0</v>
      </c>
      <c r="AF44" s="21">
        <f t="shared" si="21"/>
        <v>0</v>
      </c>
      <c r="AG44" s="21">
        <f t="shared" si="22"/>
        <v>1</v>
      </c>
      <c r="AH44" s="21">
        <f t="shared" si="23"/>
        <v>0</v>
      </c>
      <c r="AI44" s="65" t="str">
        <f t="shared" si="24"/>
        <v>Bicycle</v>
      </c>
      <c r="AJ44" s="27" t="s">
        <v>129</v>
      </c>
      <c r="AK44" s="21">
        <f t="shared" si="25"/>
        <v>0</v>
      </c>
      <c r="AL44" s="21">
        <f t="shared" si="26"/>
        <v>1</v>
      </c>
      <c r="AM44" s="21">
        <f t="shared" si="27"/>
        <v>0</v>
      </c>
      <c r="AN44" s="21">
        <f t="shared" si="28"/>
        <v>0</v>
      </c>
      <c r="AO44" s="65" t="str">
        <f t="shared" si="29"/>
        <v>Auto_Rickshaw</v>
      </c>
      <c r="AP44" s="27" t="s">
        <v>188</v>
      </c>
      <c r="AQ44" s="21">
        <f t="shared" si="30"/>
        <v>0</v>
      </c>
      <c r="AR44" s="21">
        <f t="shared" si="31"/>
        <v>0</v>
      </c>
      <c r="AS44" s="21">
        <f t="shared" si="32"/>
        <v>0</v>
      </c>
      <c r="AT44" s="21">
        <f t="shared" si="33"/>
        <v>0</v>
      </c>
      <c r="AU44" s="21">
        <f t="shared" si="34"/>
        <v>0</v>
      </c>
      <c r="AV44" s="21">
        <f t="shared" si="74"/>
        <v>1</v>
      </c>
      <c r="AW44" s="68"/>
      <c r="AX44" s="27" t="s">
        <v>45</v>
      </c>
      <c r="AY44" s="21">
        <f t="shared" si="35"/>
        <v>0</v>
      </c>
      <c r="AZ44" s="21">
        <f t="shared" si="36"/>
        <v>0</v>
      </c>
      <c r="BA44" s="21">
        <f t="shared" si="37"/>
        <v>1</v>
      </c>
      <c r="BB44" s="21">
        <f t="shared" si="38"/>
        <v>0</v>
      </c>
      <c r="BC44" s="65" t="str">
        <f t="shared" si="39"/>
        <v>Job</v>
      </c>
      <c r="BD44" s="38" t="s">
        <v>202</v>
      </c>
      <c r="BE44" s="21">
        <f t="shared" si="40"/>
        <v>0</v>
      </c>
      <c r="BF44" s="21">
        <f t="shared" si="41"/>
        <v>0</v>
      </c>
      <c r="BG44" s="21">
        <f t="shared" si="42"/>
        <v>0</v>
      </c>
      <c r="BH44" s="21">
        <f t="shared" si="43"/>
        <v>1</v>
      </c>
      <c r="BI44" s="65" t="str">
        <f t="shared" si="44"/>
        <v>Others</v>
      </c>
      <c r="BJ44" s="27" t="s">
        <v>137</v>
      </c>
      <c r="BK44" s="21">
        <f t="shared" si="45"/>
        <v>0</v>
      </c>
      <c r="BL44" s="21">
        <f t="shared" si="46"/>
        <v>0</v>
      </c>
      <c r="BM44" s="21">
        <f t="shared" si="47"/>
        <v>1</v>
      </c>
      <c r="BN44" s="65" t="str">
        <f t="shared" si="48"/>
        <v>More_than_6</v>
      </c>
      <c r="BO44" s="29">
        <v>1500.0</v>
      </c>
      <c r="BP44" s="21">
        <f t="shared" si="49"/>
        <v>0</v>
      </c>
      <c r="BQ44" s="21">
        <f t="shared" si="50"/>
        <v>1</v>
      </c>
      <c r="BR44" s="21">
        <f t="shared" si="51"/>
        <v>0</v>
      </c>
      <c r="BS44" s="65" t="str">
        <f t="shared" si="52"/>
        <v>Between_1k_to_2k</v>
      </c>
      <c r="BT44" s="29" t="s">
        <v>156</v>
      </c>
      <c r="BU44" s="75" t="str">
        <f t="shared" si="53"/>
        <v>Every_6_months</v>
      </c>
      <c r="BV44" s="29">
        <v>0.0</v>
      </c>
      <c r="BW44" s="67" t="str">
        <f t="shared" si="54"/>
        <v>No</v>
      </c>
      <c r="BX44" s="29">
        <v>0.0</v>
      </c>
      <c r="BY44" s="67" t="str">
        <f t="shared" si="55"/>
        <v>No</v>
      </c>
      <c r="BZ44" s="29">
        <v>0.0</v>
      </c>
      <c r="CA44" s="67" t="str">
        <f t="shared" si="56"/>
        <v>No</v>
      </c>
      <c r="CB44" s="29">
        <v>0.0</v>
      </c>
      <c r="CC44" s="67" t="str">
        <f t="shared" si="57"/>
        <v>No</v>
      </c>
      <c r="CD44" s="29">
        <v>1.0</v>
      </c>
      <c r="CE44" s="67" t="str">
        <f t="shared" si="58"/>
        <v>Yes</v>
      </c>
      <c r="CF44" s="29">
        <v>1.0</v>
      </c>
      <c r="CG44" s="76"/>
      <c r="CH44" s="29">
        <v>1.0</v>
      </c>
      <c r="CI44" s="67" t="str">
        <f t="shared" si="59"/>
        <v>Yes</v>
      </c>
      <c r="CJ44" s="29">
        <v>0.0</v>
      </c>
      <c r="CK44" s="76"/>
      <c r="CL44" s="29">
        <v>1.0</v>
      </c>
      <c r="CM44" s="77"/>
      <c r="CN44" s="27" t="s">
        <v>133</v>
      </c>
      <c r="CO44" s="71" t="str">
        <f t="shared" si="60"/>
        <v>Good</v>
      </c>
      <c r="CP44" s="27" t="s">
        <v>157</v>
      </c>
      <c r="CQ44" s="21">
        <f t="shared" si="61"/>
        <v>0</v>
      </c>
      <c r="CR44" s="21">
        <f t="shared" si="62"/>
        <v>1</v>
      </c>
      <c r="CS44" s="21">
        <f t="shared" si="63"/>
        <v>0</v>
      </c>
      <c r="CT44" s="21">
        <f t="shared" si="64"/>
        <v>0</v>
      </c>
      <c r="CU44" s="68"/>
      <c r="CV44" s="27" t="s">
        <v>135</v>
      </c>
      <c r="CW44" s="21">
        <f t="shared" si="65"/>
        <v>1</v>
      </c>
      <c r="CX44" s="21">
        <f t="shared" si="66"/>
        <v>0</v>
      </c>
      <c r="CY44" s="21">
        <f t="shared" si="67"/>
        <v>0</v>
      </c>
      <c r="CZ44" s="21">
        <f t="shared" si="68"/>
        <v>0</v>
      </c>
      <c r="DA44" s="21">
        <f t="shared" si="69"/>
        <v>0</v>
      </c>
      <c r="DB44" s="68"/>
      <c r="DC44" s="28" t="s">
        <v>139</v>
      </c>
      <c r="DD44" s="28" t="s">
        <v>139</v>
      </c>
      <c r="DE44" s="28" t="s">
        <v>139</v>
      </c>
      <c r="DF44" s="28" t="s">
        <v>140</v>
      </c>
      <c r="DG44" s="28" t="s">
        <v>136</v>
      </c>
      <c r="DH44" s="25">
        <f t="shared" si="70"/>
        <v>11</v>
      </c>
      <c r="DI44" s="72" t="str">
        <f t="shared" si="71"/>
        <v>Poor_Safety</v>
      </c>
      <c r="DJ44" s="26">
        <v>11.0</v>
      </c>
      <c r="DK44" s="26">
        <v>16.0</v>
      </c>
      <c r="DL44" s="16" t="str">
        <f t="shared" ref="DL44:DM44" si="115">IF(DJ44 &lt;= 11, "Poor", IF(DJ44 &lt;= 15 , "Moderate", "Good"))</f>
        <v>Poor</v>
      </c>
      <c r="DM44" s="16" t="str">
        <f t="shared" si="115"/>
        <v>Good</v>
      </c>
    </row>
    <row r="45" ht="15.75" customHeight="1">
      <c r="A45" s="73" t="s">
        <v>125</v>
      </c>
      <c r="B45" s="62" t="s">
        <v>37</v>
      </c>
      <c r="C45" s="35">
        <v>41.0</v>
      </c>
      <c r="D45" s="16">
        <f t="shared" si="2"/>
        <v>0</v>
      </c>
      <c r="E45" s="16">
        <f t="shared" si="73"/>
        <v>0</v>
      </c>
      <c r="F45" s="16">
        <f t="shared" si="3"/>
        <v>1</v>
      </c>
      <c r="G45" s="16">
        <f t="shared" si="4"/>
        <v>0</v>
      </c>
      <c r="H45" s="63" t="str">
        <f t="shared" si="5"/>
        <v>Between_40_to_60</v>
      </c>
      <c r="I45" s="75" t="s">
        <v>266</v>
      </c>
      <c r="J45" s="36">
        <v>20000.0</v>
      </c>
      <c r="K45" s="21">
        <f t="shared" si="6"/>
        <v>0</v>
      </c>
      <c r="L45" s="21">
        <f t="shared" si="7"/>
        <v>1</v>
      </c>
      <c r="M45" s="21">
        <f t="shared" si="8"/>
        <v>0</v>
      </c>
      <c r="N45" s="21">
        <f t="shared" si="9"/>
        <v>0</v>
      </c>
      <c r="O45" s="65" t="str">
        <f t="shared" si="10"/>
        <v>Between_15k_to_25k</v>
      </c>
      <c r="P45" s="75" t="s">
        <v>127</v>
      </c>
      <c r="Q45" s="37">
        <v>0.0</v>
      </c>
      <c r="R45" s="67" t="str">
        <f t="shared" si="11"/>
        <v>No</v>
      </c>
      <c r="S45" s="37">
        <v>0.0</v>
      </c>
      <c r="T45" s="67" t="str">
        <f t="shared" si="12"/>
        <v>No</v>
      </c>
      <c r="U45" s="37">
        <v>0.0</v>
      </c>
      <c r="V45" s="67" t="str">
        <f t="shared" si="13"/>
        <v>No</v>
      </c>
      <c r="W45" s="36" t="s">
        <v>203</v>
      </c>
      <c r="X45" s="21">
        <f t="shared" si="14"/>
        <v>0</v>
      </c>
      <c r="Y45" s="21">
        <f t="shared" si="15"/>
        <v>0</v>
      </c>
      <c r="Z45" s="21">
        <f t="shared" si="16"/>
        <v>0</v>
      </c>
      <c r="AA45" s="21">
        <f t="shared" si="17"/>
        <v>0</v>
      </c>
      <c r="AB45" s="21">
        <f t="shared" si="18"/>
        <v>1</v>
      </c>
      <c r="AC45" s="65" t="str">
        <f t="shared" si="19"/>
        <v>Other</v>
      </c>
      <c r="AD45" s="36" t="s">
        <v>204</v>
      </c>
      <c r="AE45" s="21">
        <f t="shared" si="20"/>
        <v>0</v>
      </c>
      <c r="AF45" s="21">
        <f t="shared" si="21"/>
        <v>0</v>
      </c>
      <c r="AG45" s="21">
        <f t="shared" si="22"/>
        <v>0</v>
      </c>
      <c r="AH45" s="21">
        <f t="shared" si="23"/>
        <v>1</v>
      </c>
      <c r="AI45" s="65" t="str">
        <f t="shared" si="24"/>
        <v>Others</v>
      </c>
      <c r="AJ45" s="27" t="s">
        <v>162</v>
      </c>
      <c r="AK45" s="21">
        <f t="shared" si="25"/>
        <v>0</v>
      </c>
      <c r="AL45" s="21">
        <f t="shared" si="26"/>
        <v>0</v>
      </c>
      <c r="AM45" s="21">
        <f t="shared" si="27"/>
        <v>0</v>
      </c>
      <c r="AN45" s="21">
        <f t="shared" si="28"/>
        <v>1</v>
      </c>
      <c r="AO45" s="65" t="str">
        <f t="shared" si="29"/>
        <v>Others</v>
      </c>
      <c r="AP45" s="27" t="s">
        <v>188</v>
      </c>
      <c r="AQ45" s="21">
        <f t="shared" si="30"/>
        <v>0</v>
      </c>
      <c r="AR45" s="21">
        <f t="shared" si="31"/>
        <v>0</v>
      </c>
      <c r="AS45" s="21">
        <f t="shared" si="32"/>
        <v>0</v>
      </c>
      <c r="AT45" s="21">
        <f t="shared" si="33"/>
        <v>0</v>
      </c>
      <c r="AU45" s="21">
        <f t="shared" si="34"/>
        <v>0</v>
      </c>
      <c r="AV45" s="21">
        <f t="shared" si="74"/>
        <v>1</v>
      </c>
      <c r="AW45" s="68"/>
      <c r="AX45" s="27" t="s">
        <v>45</v>
      </c>
      <c r="AY45" s="21">
        <f t="shared" si="35"/>
        <v>0</v>
      </c>
      <c r="AZ45" s="21">
        <f t="shared" si="36"/>
        <v>0</v>
      </c>
      <c r="BA45" s="21">
        <f t="shared" si="37"/>
        <v>1</v>
      </c>
      <c r="BB45" s="21">
        <f t="shared" si="38"/>
        <v>0</v>
      </c>
      <c r="BC45" s="65" t="str">
        <f t="shared" si="39"/>
        <v>Job</v>
      </c>
      <c r="BD45" s="38" t="s">
        <v>186</v>
      </c>
      <c r="BE45" s="21">
        <f t="shared" si="40"/>
        <v>0</v>
      </c>
      <c r="BF45" s="21">
        <f t="shared" si="41"/>
        <v>0</v>
      </c>
      <c r="BG45" s="21">
        <f t="shared" si="42"/>
        <v>0</v>
      </c>
      <c r="BH45" s="21">
        <f t="shared" si="43"/>
        <v>1</v>
      </c>
      <c r="BI45" s="65" t="str">
        <f t="shared" si="44"/>
        <v>Others</v>
      </c>
      <c r="BJ45" s="27" t="s">
        <v>150</v>
      </c>
      <c r="BK45" s="21">
        <f t="shared" si="45"/>
        <v>0</v>
      </c>
      <c r="BL45" s="21">
        <f t="shared" si="46"/>
        <v>0</v>
      </c>
      <c r="BM45" s="21">
        <f t="shared" si="47"/>
        <v>1</v>
      </c>
      <c r="BN45" s="65" t="str">
        <f t="shared" si="48"/>
        <v>More_than_6</v>
      </c>
      <c r="BO45" s="29">
        <v>1500.0</v>
      </c>
      <c r="BP45" s="21">
        <f t="shared" si="49"/>
        <v>0</v>
      </c>
      <c r="BQ45" s="21">
        <f t="shared" si="50"/>
        <v>1</v>
      </c>
      <c r="BR45" s="21">
        <f t="shared" si="51"/>
        <v>0</v>
      </c>
      <c r="BS45" s="65" t="str">
        <f t="shared" si="52"/>
        <v>Between_1k_to_2k</v>
      </c>
      <c r="BT45" s="29" t="s">
        <v>132</v>
      </c>
      <c r="BU45" s="75" t="str">
        <f t="shared" si="53"/>
        <v>Every_3_months</v>
      </c>
      <c r="BV45" s="29">
        <v>0.0</v>
      </c>
      <c r="BW45" s="67" t="str">
        <f t="shared" si="54"/>
        <v>No</v>
      </c>
      <c r="BX45" s="29">
        <v>0.0</v>
      </c>
      <c r="BY45" s="67" t="str">
        <f t="shared" si="55"/>
        <v>No</v>
      </c>
      <c r="BZ45" s="29">
        <v>1.0</v>
      </c>
      <c r="CA45" s="67" t="str">
        <f t="shared" si="56"/>
        <v>Yes</v>
      </c>
      <c r="CB45" s="29">
        <v>0.0</v>
      </c>
      <c r="CC45" s="67" t="str">
        <f t="shared" si="57"/>
        <v>No</v>
      </c>
      <c r="CD45" s="29">
        <v>0.0</v>
      </c>
      <c r="CE45" s="67" t="str">
        <f t="shared" si="58"/>
        <v>No</v>
      </c>
      <c r="CF45" s="29">
        <v>0.0</v>
      </c>
      <c r="CG45" s="76"/>
      <c r="CH45" s="29">
        <v>0.0</v>
      </c>
      <c r="CI45" s="67" t="str">
        <f t="shared" si="59"/>
        <v>No</v>
      </c>
      <c r="CJ45" s="29">
        <v>0.0</v>
      </c>
      <c r="CK45" s="76"/>
      <c r="CL45" s="29">
        <v>1.0</v>
      </c>
      <c r="CM45" s="77"/>
      <c r="CN45" s="27" t="s">
        <v>164</v>
      </c>
      <c r="CO45" s="71" t="str">
        <f t="shared" si="60"/>
        <v>Average</v>
      </c>
      <c r="CP45" s="27" t="s">
        <v>165</v>
      </c>
      <c r="CQ45" s="21">
        <f t="shared" si="61"/>
        <v>0</v>
      </c>
      <c r="CR45" s="21">
        <f t="shared" si="62"/>
        <v>0</v>
      </c>
      <c r="CS45" s="21">
        <f t="shared" si="63"/>
        <v>0</v>
      </c>
      <c r="CT45" s="21">
        <f t="shared" si="64"/>
        <v>1</v>
      </c>
      <c r="CU45" s="68"/>
      <c r="CV45" s="27" t="s">
        <v>135</v>
      </c>
      <c r="CW45" s="21">
        <f t="shared" si="65"/>
        <v>1</v>
      </c>
      <c r="CX45" s="21">
        <f t="shared" si="66"/>
        <v>0</v>
      </c>
      <c r="CY45" s="21">
        <f t="shared" si="67"/>
        <v>0</v>
      </c>
      <c r="CZ45" s="21">
        <f t="shared" si="68"/>
        <v>0</v>
      </c>
      <c r="DA45" s="21">
        <f t="shared" si="69"/>
        <v>0</v>
      </c>
      <c r="DB45" s="68"/>
      <c r="DC45" s="28" t="s">
        <v>139</v>
      </c>
      <c r="DD45" s="28" t="s">
        <v>140</v>
      </c>
      <c r="DE45" s="28" t="s">
        <v>139</v>
      </c>
      <c r="DF45" s="28" t="s">
        <v>139</v>
      </c>
      <c r="DG45" s="28" t="s">
        <v>138</v>
      </c>
      <c r="DH45" s="25">
        <f t="shared" si="70"/>
        <v>12</v>
      </c>
      <c r="DI45" s="72" t="str">
        <f t="shared" si="71"/>
        <v>Poor_Safety</v>
      </c>
      <c r="DJ45" s="26">
        <v>9.0</v>
      </c>
      <c r="DK45" s="26">
        <v>17.0</v>
      </c>
      <c r="DL45" s="16" t="str">
        <f t="shared" ref="DL45:DM45" si="116">IF(DJ45 &lt;= 11, "Poor", IF(DJ45 &lt;= 15 , "Moderate", "Good"))</f>
        <v>Poor</v>
      </c>
      <c r="DM45" s="16" t="str">
        <f t="shared" si="116"/>
        <v>Good</v>
      </c>
    </row>
    <row r="46" ht="15.75" customHeight="1">
      <c r="A46" s="73" t="s">
        <v>125</v>
      </c>
      <c r="B46" s="62" t="s">
        <v>37</v>
      </c>
      <c r="C46" s="35">
        <v>29.0</v>
      </c>
      <c r="D46" s="16">
        <f t="shared" si="2"/>
        <v>0</v>
      </c>
      <c r="E46" s="16">
        <f t="shared" si="73"/>
        <v>1</v>
      </c>
      <c r="F46" s="16">
        <f t="shared" si="3"/>
        <v>0</v>
      </c>
      <c r="G46" s="16">
        <f t="shared" si="4"/>
        <v>0</v>
      </c>
      <c r="H46" s="63" t="str">
        <f t="shared" si="5"/>
        <v>Between_20_to_40</v>
      </c>
      <c r="I46" s="75" t="s">
        <v>260</v>
      </c>
      <c r="J46" s="36">
        <v>30000.0</v>
      </c>
      <c r="K46" s="21">
        <f t="shared" si="6"/>
        <v>0</v>
      </c>
      <c r="L46" s="21">
        <f t="shared" si="7"/>
        <v>0</v>
      </c>
      <c r="M46" s="21">
        <f t="shared" si="8"/>
        <v>1</v>
      </c>
      <c r="N46" s="21">
        <f t="shared" si="9"/>
        <v>0</v>
      </c>
      <c r="O46" s="65" t="str">
        <f t="shared" si="10"/>
        <v>Between_25k_to_40k</v>
      </c>
      <c r="P46" s="75" t="s">
        <v>159</v>
      </c>
      <c r="Q46" s="37">
        <v>1.0</v>
      </c>
      <c r="R46" s="67" t="str">
        <f t="shared" si="11"/>
        <v>Yes</v>
      </c>
      <c r="S46" s="37">
        <v>1.0</v>
      </c>
      <c r="T46" s="67" t="str">
        <f t="shared" si="12"/>
        <v>Yes</v>
      </c>
      <c r="U46" s="37">
        <v>1.0</v>
      </c>
      <c r="V46" s="67" t="str">
        <f t="shared" si="13"/>
        <v>Yes</v>
      </c>
      <c r="W46" s="36" t="s">
        <v>149</v>
      </c>
      <c r="X46" s="21">
        <f t="shared" si="14"/>
        <v>0</v>
      </c>
      <c r="Y46" s="21">
        <f t="shared" si="15"/>
        <v>1</v>
      </c>
      <c r="Z46" s="21">
        <f t="shared" si="16"/>
        <v>0</v>
      </c>
      <c r="AA46" s="21">
        <f t="shared" si="17"/>
        <v>0</v>
      </c>
      <c r="AB46" s="21">
        <f t="shared" si="18"/>
        <v>0</v>
      </c>
      <c r="AC46" s="65" t="str">
        <f t="shared" si="19"/>
        <v>Office_Worker</v>
      </c>
      <c r="AD46" s="36" t="s">
        <v>32</v>
      </c>
      <c r="AE46" s="21">
        <f t="shared" si="20"/>
        <v>0</v>
      </c>
      <c r="AF46" s="21">
        <f t="shared" si="21"/>
        <v>1</v>
      </c>
      <c r="AG46" s="21">
        <f t="shared" si="22"/>
        <v>0</v>
      </c>
      <c r="AH46" s="21">
        <f t="shared" si="23"/>
        <v>0</v>
      </c>
      <c r="AI46" s="65" t="str">
        <f t="shared" si="24"/>
        <v>Rickshaw</v>
      </c>
      <c r="AJ46" s="27" t="s">
        <v>128</v>
      </c>
      <c r="AK46" s="21">
        <f t="shared" si="25"/>
        <v>1</v>
      </c>
      <c r="AL46" s="21">
        <f t="shared" si="26"/>
        <v>0</v>
      </c>
      <c r="AM46" s="21">
        <f t="shared" si="27"/>
        <v>0</v>
      </c>
      <c r="AN46" s="21">
        <f t="shared" si="28"/>
        <v>0</v>
      </c>
      <c r="AO46" s="65" t="str">
        <f t="shared" si="29"/>
        <v>Bus</v>
      </c>
      <c r="AP46" s="27" t="s">
        <v>188</v>
      </c>
      <c r="AQ46" s="21">
        <f t="shared" si="30"/>
        <v>0</v>
      </c>
      <c r="AR46" s="21">
        <f t="shared" si="31"/>
        <v>0</v>
      </c>
      <c r="AS46" s="21">
        <f t="shared" si="32"/>
        <v>0</v>
      </c>
      <c r="AT46" s="21">
        <f t="shared" si="33"/>
        <v>0</v>
      </c>
      <c r="AU46" s="21">
        <f t="shared" si="34"/>
        <v>0</v>
      </c>
      <c r="AV46" s="21">
        <f t="shared" si="74"/>
        <v>1</v>
      </c>
      <c r="AW46" s="68"/>
      <c r="AX46" s="27" t="s">
        <v>130</v>
      </c>
      <c r="AY46" s="21">
        <f t="shared" si="35"/>
        <v>1</v>
      </c>
      <c r="AZ46" s="21">
        <f t="shared" si="36"/>
        <v>0</v>
      </c>
      <c r="BA46" s="21">
        <f t="shared" si="37"/>
        <v>0</v>
      </c>
      <c r="BB46" s="21">
        <f t="shared" si="38"/>
        <v>0</v>
      </c>
      <c r="BC46" s="65" t="str">
        <f t="shared" si="39"/>
        <v>Home_Visit</v>
      </c>
      <c r="BD46" s="38" t="s">
        <v>188</v>
      </c>
      <c r="BE46" s="21">
        <f t="shared" si="40"/>
        <v>0</v>
      </c>
      <c r="BF46" s="21">
        <f t="shared" si="41"/>
        <v>0</v>
      </c>
      <c r="BG46" s="21">
        <f t="shared" si="42"/>
        <v>0</v>
      </c>
      <c r="BH46" s="21">
        <f t="shared" si="43"/>
        <v>1</v>
      </c>
      <c r="BI46" s="65" t="str">
        <f t="shared" si="44"/>
        <v>Others</v>
      </c>
      <c r="BJ46" s="27" t="s">
        <v>136</v>
      </c>
      <c r="BK46" s="21">
        <f t="shared" si="45"/>
        <v>0</v>
      </c>
      <c r="BL46" s="21">
        <f t="shared" si="46"/>
        <v>0</v>
      </c>
      <c r="BM46" s="21">
        <f t="shared" si="47"/>
        <v>1</v>
      </c>
      <c r="BN46" s="65" t="str">
        <f t="shared" si="48"/>
        <v>More_than_6</v>
      </c>
      <c r="BO46" s="27" t="s">
        <v>167</v>
      </c>
      <c r="BP46" s="21">
        <f t="shared" si="49"/>
        <v>0</v>
      </c>
      <c r="BQ46" s="21">
        <f t="shared" si="50"/>
        <v>0</v>
      </c>
      <c r="BR46" s="21">
        <f t="shared" si="51"/>
        <v>1</v>
      </c>
      <c r="BS46" s="65" t="str">
        <f t="shared" si="52"/>
        <v>More_than_2k</v>
      </c>
      <c r="BT46" s="29" t="s">
        <v>264</v>
      </c>
      <c r="BU46" s="75" t="str">
        <f t="shared" si="53"/>
        <v>Biweekly</v>
      </c>
      <c r="BV46" s="29">
        <v>0.0</v>
      </c>
      <c r="BW46" s="67" t="str">
        <f t="shared" si="54"/>
        <v>No</v>
      </c>
      <c r="BX46" s="29">
        <v>0.0</v>
      </c>
      <c r="BY46" s="67" t="str">
        <f t="shared" si="55"/>
        <v>No</v>
      </c>
      <c r="BZ46" s="29">
        <v>0.0</v>
      </c>
      <c r="CA46" s="67" t="str">
        <f t="shared" si="56"/>
        <v>No</v>
      </c>
      <c r="CB46" s="29">
        <v>0.0</v>
      </c>
      <c r="CC46" s="67" t="str">
        <f t="shared" si="57"/>
        <v>No</v>
      </c>
      <c r="CD46" s="29">
        <v>0.0</v>
      </c>
      <c r="CE46" s="67" t="str">
        <f t="shared" si="58"/>
        <v>No</v>
      </c>
      <c r="CF46" s="29">
        <v>1.0</v>
      </c>
      <c r="CG46" s="76"/>
      <c r="CH46" s="29">
        <v>1.0</v>
      </c>
      <c r="CI46" s="67" t="str">
        <f t="shared" si="59"/>
        <v>Yes</v>
      </c>
      <c r="CJ46" s="29">
        <v>0.0</v>
      </c>
      <c r="CK46" s="76"/>
      <c r="CL46" s="29">
        <v>1.0</v>
      </c>
      <c r="CM46" s="77"/>
      <c r="CN46" s="29" t="s">
        <v>168</v>
      </c>
      <c r="CO46" s="71" t="str">
        <f t="shared" si="60"/>
        <v>Very_Good</v>
      </c>
      <c r="CP46" s="27" t="s">
        <v>169</v>
      </c>
      <c r="CQ46" s="21">
        <f t="shared" si="61"/>
        <v>0</v>
      </c>
      <c r="CR46" s="21">
        <f t="shared" si="62"/>
        <v>0</v>
      </c>
      <c r="CS46" s="21">
        <f t="shared" si="63"/>
        <v>0</v>
      </c>
      <c r="CT46" s="21">
        <f t="shared" si="64"/>
        <v>1</v>
      </c>
      <c r="CU46" s="68"/>
      <c r="CV46" s="27" t="s">
        <v>170</v>
      </c>
      <c r="CW46" s="21">
        <f t="shared" si="65"/>
        <v>0</v>
      </c>
      <c r="CX46" s="21">
        <f t="shared" si="66"/>
        <v>1</v>
      </c>
      <c r="CY46" s="21">
        <f t="shared" si="67"/>
        <v>0</v>
      </c>
      <c r="CZ46" s="21">
        <f t="shared" si="68"/>
        <v>0</v>
      </c>
      <c r="DA46" s="21">
        <f t="shared" si="69"/>
        <v>0</v>
      </c>
      <c r="DB46" s="68"/>
      <c r="DC46" s="28" t="s">
        <v>136</v>
      </c>
      <c r="DD46" s="28" t="s">
        <v>140</v>
      </c>
      <c r="DE46" s="28" t="s">
        <v>137</v>
      </c>
      <c r="DF46" s="28" t="s">
        <v>140</v>
      </c>
      <c r="DG46" s="28" t="s">
        <v>139</v>
      </c>
      <c r="DH46" s="25">
        <f t="shared" si="70"/>
        <v>11</v>
      </c>
      <c r="DI46" s="72" t="str">
        <f t="shared" si="71"/>
        <v>Poor_Safety</v>
      </c>
      <c r="DJ46" s="26">
        <v>16.0</v>
      </c>
      <c r="DK46" s="26">
        <v>19.0</v>
      </c>
      <c r="DL46" s="16" t="str">
        <f t="shared" ref="DL46:DM46" si="117">IF(DJ46 &lt;= 11, "Poor", IF(DJ46 &lt;= 15 , "Moderate", "Good"))</f>
        <v>Good</v>
      </c>
      <c r="DM46" s="16" t="str">
        <f t="shared" si="117"/>
        <v>Good</v>
      </c>
    </row>
    <row r="47" ht="15.75" customHeight="1">
      <c r="A47" s="73" t="s">
        <v>125</v>
      </c>
      <c r="B47" s="62" t="s">
        <v>37</v>
      </c>
      <c r="C47" s="35">
        <v>27.0</v>
      </c>
      <c r="D47" s="16">
        <f t="shared" si="2"/>
        <v>0</v>
      </c>
      <c r="E47" s="16">
        <f t="shared" si="73"/>
        <v>1</v>
      </c>
      <c r="F47" s="16">
        <f t="shared" si="3"/>
        <v>0</v>
      </c>
      <c r="G47" s="16">
        <f t="shared" si="4"/>
        <v>0</v>
      </c>
      <c r="H47" s="63" t="str">
        <f t="shared" si="5"/>
        <v>Between_20_to_40</v>
      </c>
      <c r="I47" s="75" t="s">
        <v>260</v>
      </c>
      <c r="J47" s="36">
        <v>20000.0</v>
      </c>
      <c r="K47" s="21">
        <f t="shared" si="6"/>
        <v>0</v>
      </c>
      <c r="L47" s="21">
        <f t="shared" si="7"/>
        <v>1</v>
      </c>
      <c r="M47" s="21">
        <f t="shared" si="8"/>
        <v>0</v>
      </c>
      <c r="N47" s="21">
        <f t="shared" si="9"/>
        <v>0</v>
      </c>
      <c r="O47" s="65" t="str">
        <f t="shared" si="10"/>
        <v>Between_15k_to_25k</v>
      </c>
      <c r="P47" s="75" t="s">
        <v>127</v>
      </c>
      <c r="Q47" s="37">
        <v>0.0</v>
      </c>
      <c r="R47" s="67" t="str">
        <f t="shared" si="11"/>
        <v>No</v>
      </c>
      <c r="S47" s="37">
        <v>0.0</v>
      </c>
      <c r="T47" s="67" t="str">
        <f t="shared" si="12"/>
        <v>No</v>
      </c>
      <c r="U47" s="37">
        <v>0.0</v>
      </c>
      <c r="V47" s="67" t="str">
        <f t="shared" si="13"/>
        <v>No</v>
      </c>
      <c r="W47" s="37" t="s">
        <v>25</v>
      </c>
      <c r="X47" s="21">
        <f t="shared" si="14"/>
        <v>1</v>
      </c>
      <c r="Y47" s="21">
        <f t="shared" si="15"/>
        <v>0</v>
      </c>
      <c r="Z47" s="21">
        <f t="shared" si="16"/>
        <v>0</v>
      </c>
      <c r="AA47" s="21">
        <f t="shared" si="17"/>
        <v>0</v>
      </c>
      <c r="AB47" s="21">
        <f t="shared" si="18"/>
        <v>0</v>
      </c>
      <c r="AC47" s="65" t="str">
        <f t="shared" si="19"/>
        <v>Business</v>
      </c>
      <c r="AD47" s="36" t="s">
        <v>31</v>
      </c>
      <c r="AE47" s="21">
        <f t="shared" si="20"/>
        <v>1</v>
      </c>
      <c r="AF47" s="21">
        <f t="shared" si="21"/>
        <v>0</v>
      </c>
      <c r="AG47" s="21">
        <f t="shared" si="22"/>
        <v>0</v>
      </c>
      <c r="AH47" s="21">
        <f t="shared" si="23"/>
        <v>0</v>
      </c>
      <c r="AI47" s="65" t="str">
        <f t="shared" si="24"/>
        <v>Bus</v>
      </c>
      <c r="AJ47" s="27" t="s">
        <v>129</v>
      </c>
      <c r="AK47" s="21">
        <f t="shared" si="25"/>
        <v>0</v>
      </c>
      <c r="AL47" s="21">
        <f t="shared" si="26"/>
        <v>1</v>
      </c>
      <c r="AM47" s="21">
        <f t="shared" si="27"/>
        <v>0</v>
      </c>
      <c r="AN47" s="21">
        <f t="shared" si="28"/>
        <v>0</v>
      </c>
      <c r="AO47" s="65" t="str">
        <f t="shared" si="29"/>
        <v>Auto_Rickshaw</v>
      </c>
      <c r="AP47" s="27" t="s">
        <v>37</v>
      </c>
      <c r="AQ47" s="21">
        <f t="shared" si="30"/>
        <v>1</v>
      </c>
      <c r="AR47" s="21">
        <f t="shared" si="31"/>
        <v>0</v>
      </c>
      <c r="AS47" s="21">
        <f t="shared" si="32"/>
        <v>0</v>
      </c>
      <c r="AT47" s="21">
        <f t="shared" si="33"/>
        <v>0</v>
      </c>
      <c r="AU47" s="21">
        <f t="shared" si="34"/>
        <v>0</v>
      </c>
      <c r="AV47" s="21">
        <f t="shared" si="74"/>
        <v>0</v>
      </c>
      <c r="AW47" s="68"/>
      <c r="AX47" s="27" t="s">
        <v>130</v>
      </c>
      <c r="AY47" s="21">
        <f t="shared" si="35"/>
        <v>1</v>
      </c>
      <c r="AZ47" s="21">
        <f t="shared" si="36"/>
        <v>0</v>
      </c>
      <c r="BA47" s="21">
        <f t="shared" si="37"/>
        <v>0</v>
      </c>
      <c r="BB47" s="21">
        <f t="shared" si="38"/>
        <v>0</v>
      </c>
      <c r="BC47" s="65" t="str">
        <f t="shared" si="39"/>
        <v>Home_Visit</v>
      </c>
      <c r="BD47" s="38" t="s">
        <v>37</v>
      </c>
      <c r="BE47" s="21">
        <f t="shared" si="40"/>
        <v>0</v>
      </c>
      <c r="BF47" s="21">
        <f t="shared" si="41"/>
        <v>1</v>
      </c>
      <c r="BG47" s="21">
        <f t="shared" si="42"/>
        <v>0</v>
      </c>
      <c r="BH47" s="21">
        <f t="shared" si="43"/>
        <v>0</v>
      </c>
      <c r="BI47" s="65" t="str">
        <f t="shared" si="44"/>
        <v>Barishal</v>
      </c>
      <c r="BJ47" s="27" t="s">
        <v>150</v>
      </c>
      <c r="BK47" s="21">
        <f t="shared" si="45"/>
        <v>0</v>
      </c>
      <c r="BL47" s="21">
        <f t="shared" si="46"/>
        <v>0</v>
      </c>
      <c r="BM47" s="21">
        <f t="shared" si="47"/>
        <v>1</v>
      </c>
      <c r="BN47" s="65" t="str">
        <f t="shared" si="48"/>
        <v>More_than_6</v>
      </c>
      <c r="BO47" s="29">
        <v>800.0</v>
      </c>
      <c r="BP47" s="21">
        <f t="shared" si="49"/>
        <v>1</v>
      </c>
      <c r="BQ47" s="21">
        <f t="shared" si="50"/>
        <v>0</v>
      </c>
      <c r="BR47" s="21">
        <f t="shared" si="51"/>
        <v>0</v>
      </c>
      <c r="BS47" s="65" t="str">
        <f t="shared" si="52"/>
        <v>Less_than_1k</v>
      </c>
      <c r="BT47" s="29" t="s">
        <v>132</v>
      </c>
      <c r="BU47" s="75" t="str">
        <f t="shared" si="53"/>
        <v>Every_3_months</v>
      </c>
      <c r="BV47" s="29">
        <v>0.0</v>
      </c>
      <c r="BW47" s="67" t="str">
        <f t="shared" si="54"/>
        <v>No</v>
      </c>
      <c r="BX47" s="29">
        <v>0.0</v>
      </c>
      <c r="BY47" s="67" t="str">
        <f t="shared" si="55"/>
        <v>No</v>
      </c>
      <c r="BZ47" s="29">
        <v>0.0</v>
      </c>
      <c r="CA47" s="67" t="str">
        <f t="shared" si="56"/>
        <v>No</v>
      </c>
      <c r="CB47" s="29">
        <v>0.0</v>
      </c>
      <c r="CC47" s="67" t="str">
        <f t="shared" si="57"/>
        <v>No</v>
      </c>
      <c r="CD47" s="29">
        <v>0.0</v>
      </c>
      <c r="CE47" s="67" t="str">
        <f t="shared" si="58"/>
        <v>No</v>
      </c>
      <c r="CF47" s="29">
        <v>1.0</v>
      </c>
      <c r="CG47" s="76"/>
      <c r="CH47" s="29">
        <v>0.0</v>
      </c>
      <c r="CI47" s="67" t="str">
        <f t="shared" si="59"/>
        <v>No</v>
      </c>
      <c r="CJ47" s="29">
        <v>0.0</v>
      </c>
      <c r="CK47" s="76"/>
      <c r="CL47" s="29">
        <v>1.0</v>
      </c>
      <c r="CM47" s="77"/>
      <c r="CN47" s="27" t="s">
        <v>164</v>
      </c>
      <c r="CO47" s="71" t="str">
        <f t="shared" si="60"/>
        <v>Average</v>
      </c>
      <c r="CP47" s="27" t="s">
        <v>80</v>
      </c>
      <c r="CQ47" s="21">
        <f t="shared" si="61"/>
        <v>1</v>
      </c>
      <c r="CR47" s="21">
        <f t="shared" si="62"/>
        <v>0</v>
      </c>
      <c r="CS47" s="21">
        <f t="shared" si="63"/>
        <v>0</v>
      </c>
      <c r="CT47" s="21">
        <f t="shared" si="64"/>
        <v>0</v>
      </c>
      <c r="CU47" s="68"/>
      <c r="CV47" s="27" t="s">
        <v>170</v>
      </c>
      <c r="CW47" s="21">
        <f t="shared" si="65"/>
        <v>0</v>
      </c>
      <c r="CX47" s="21">
        <f t="shared" si="66"/>
        <v>1</v>
      </c>
      <c r="CY47" s="21">
        <f t="shared" si="67"/>
        <v>0</v>
      </c>
      <c r="CZ47" s="21">
        <f t="shared" si="68"/>
        <v>0</v>
      </c>
      <c r="DA47" s="21">
        <f t="shared" si="69"/>
        <v>0</v>
      </c>
      <c r="DB47" s="68"/>
      <c r="DC47" s="28" t="s">
        <v>136</v>
      </c>
      <c r="DD47" s="28" t="s">
        <v>136</v>
      </c>
      <c r="DE47" s="28" t="s">
        <v>139</v>
      </c>
      <c r="DF47" s="28" t="s">
        <v>139</v>
      </c>
      <c r="DG47" s="28" t="s">
        <v>139</v>
      </c>
      <c r="DH47" s="25">
        <f t="shared" si="70"/>
        <v>14</v>
      </c>
      <c r="DI47" s="72" t="str">
        <f t="shared" si="71"/>
        <v>Moderate_Safety</v>
      </c>
      <c r="DJ47" s="26">
        <v>15.0</v>
      </c>
      <c r="DK47" s="26">
        <v>18.0</v>
      </c>
      <c r="DL47" s="16" t="str">
        <f t="shared" ref="DL47:DM47" si="118">IF(DJ47 &lt;= 11, "Poor", IF(DJ47 &lt;= 15 , "Moderate", "Good"))</f>
        <v>Moderate</v>
      </c>
      <c r="DM47" s="16" t="str">
        <f t="shared" si="118"/>
        <v>Good</v>
      </c>
    </row>
    <row r="48" ht="15.75" customHeight="1">
      <c r="A48" s="73" t="s">
        <v>125</v>
      </c>
      <c r="B48" s="62" t="s">
        <v>37</v>
      </c>
      <c r="C48" s="35">
        <v>21.0</v>
      </c>
      <c r="D48" s="16">
        <f t="shared" si="2"/>
        <v>0</v>
      </c>
      <c r="E48" s="16">
        <f t="shared" si="73"/>
        <v>1</v>
      </c>
      <c r="F48" s="16">
        <f t="shared" si="3"/>
        <v>0</v>
      </c>
      <c r="G48" s="16">
        <f t="shared" si="4"/>
        <v>0</v>
      </c>
      <c r="H48" s="63" t="str">
        <f t="shared" si="5"/>
        <v>Between_20_to_40</v>
      </c>
      <c r="I48" s="75" t="s">
        <v>266</v>
      </c>
      <c r="J48" s="36">
        <v>25000.0</v>
      </c>
      <c r="K48" s="21">
        <f t="shared" si="6"/>
        <v>0</v>
      </c>
      <c r="L48" s="21">
        <f t="shared" si="7"/>
        <v>1</v>
      </c>
      <c r="M48" s="21">
        <f t="shared" si="8"/>
        <v>0</v>
      </c>
      <c r="N48" s="21">
        <f t="shared" si="9"/>
        <v>0</v>
      </c>
      <c r="O48" s="65" t="str">
        <f t="shared" si="10"/>
        <v>Between_15k_to_25k</v>
      </c>
      <c r="P48" s="75" t="s">
        <v>159</v>
      </c>
      <c r="Q48" s="37">
        <v>0.0</v>
      </c>
      <c r="R48" s="67" t="str">
        <f t="shared" si="11"/>
        <v>No</v>
      </c>
      <c r="S48" s="37">
        <v>0.0</v>
      </c>
      <c r="T48" s="67" t="str">
        <f t="shared" si="12"/>
        <v>No</v>
      </c>
      <c r="U48" s="37">
        <v>0.0</v>
      </c>
      <c r="V48" s="67" t="str">
        <f t="shared" si="13"/>
        <v>No</v>
      </c>
      <c r="W48" s="37" t="s">
        <v>25</v>
      </c>
      <c r="X48" s="21">
        <f t="shared" si="14"/>
        <v>1</v>
      </c>
      <c r="Y48" s="21">
        <f t="shared" si="15"/>
        <v>0</v>
      </c>
      <c r="Z48" s="21">
        <f t="shared" si="16"/>
        <v>0</v>
      </c>
      <c r="AA48" s="21">
        <f t="shared" si="17"/>
        <v>0</v>
      </c>
      <c r="AB48" s="21">
        <f t="shared" si="18"/>
        <v>0</v>
      </c>
      <c r="AC48" s="65" t="str">
        <f t="shared" si="19"/>
        <v>Business</v>
      </c>
      <c r="AD48" s="36" t="s">
        <v>31</v>
      </c>
      <c r="AE48" s="21">
        <f t="shared" si="20"/>
        <v>1</v>
      </c>
      <c r="AF48" s="21">
        <f t="shared" si="21"/>
        <v>0</v>
      </c>
      <c r="AG48" s="21">
        <f t="shared" si="22"/>
        <v>0</v>
      </c>
      <c r="AH48" s="21">
        <f t="shared" si="23"/>
        <v>0</v>
      </c>
      <c r="AI48" s="65" t="str">
        <f t="shared" si="24"/>
        <v>Bus</v>
      </c>
      <c r="AJ48" s="27" t="s">
        <v>128</v>
      </c>
      <c r="AK48" s="21">
        <f t="shared" si="25"/>
        <v>1</v>
      </c>
      <c r="AL48" s="21">
        <f t="shared" si="26"/>
        <v>0</v>
      </c>
      <c r="AM48" s="21">
        <f t="shared" si="27"/>
        <v>0</v>
      </c>
      <c r="AN48" s="21">
        <f t="shared" si="28"/>
        <v>0</v>
      </c>
      <c r="AO48" s="65" t="str">
        <f t="shared" si="29"/>
        <v>Bus</v>
      </c>
      <c r="AP48" s="27" t="s">
        <v>38</v>
      </c>
      <c r="AQ48" s="21">
        <f t="shared" si="30"/>
        <v>0</v>
      </c>
      <c r="AR48" s="21">
        <f t="shared" si="31"/>
        <v>1</v>
      </c>
      <c r="AS48" s="21">
        <f t="shared" si="32"/>
        <v>0</v>
      </c>
      <c r="AT48" s="21">
        <f t="shared" si="33"/>
        <v>0</v>
      </c>
      <c r="AU48" s="21">
        <f t="shared" si="34"/>
        <v>0</v>
      </c>
      <c r="AV48" s="21">
        <f t="shared" si="74"/>
        <v>0</v>
      </c>
      <c r="AW48" s="68"/>
      <c r="AX48" s="27" t="s">
        <v>130</v>
      </c>
      <c r="AY48" s="21">
        <f t="shared" si="35"/>
        <v>1</v>
      </c>
      <c r="AZ48" s="21">
        <f t="shared" si="36"/>
        <v>0</v>
      </c>
      <c r="BA48" s="21">
        <f t="shared" si="37"/>
        <v>0</v>
      </c>
      <c r="BB48" s="21">
        <f t="shared" si="38"/>
        <v>0</v>
      </c>
      <c r="BC48" s="65" t="str">
        <f t="shared" si="39"/>
        <v>Home_Visit</v>
      </c>
      <c r="BD48" s="39" t="s">
        <v>190</v>
      </c>
      <c r="BE48" s="21">
        <f t="shared" si="40"/>
        <v>0</v>
      </c>
      <c r="BF48" s="21">
        <f t="shared" si="41"/>
        <v>0</v>
      </c>
      <c r="BG48" s="21">
        <f t="shared" si="42"/>
        <v>0</v>
      </c>
      <c r="BH48" s="21">
        <f t="shared" si="43"/>
        <v>1</v>
      </c>
      <c r="BI48" s="65" t="str">
        <f t="shared" si="44"/>
        <v>Others</v>
      </c>
      <c r="BJ48" s="27" t="s">
        <v>138</v>
      </c>
      <c r="BK48" s="21">
        <f t="shared" si="45"/>
        <v>0</v>
      </c>
      <c r="BL48" s="21">
        <f t="shared" si="46"/>
        <v>0</v>
      </c>
      <c r="BM48" s="21">
        <f t="shared" si="47"/>
        <v>1</v>
      </c>
      <c r="BN48" s="65" t="str">
        <f t="shared" si="48"/>
        <v>More_than_6</v>
      </c>
      <c r="BO48" s="29">
        <v>1500.0</v>
      </c>
      <c r="BP48" s="21">
        <f t="shared" si="49"/>
        <v>0</v>
      </c>
      <c r="BQ48" s="21">
        <f t="shared" si="50"/>
        <v>1</v>
      </c>
      <c r="BR48" s="21">
        <f t="shared" si="51"/>
        <v>0</v>
      </c>
      <c r="BS48" s="65" t="str">
        <f t="shared" si="52"/>
        <v>Between_1k_to_2k</v>
      </c>
      <c r="BT48" s="27" t="s">
        <v>151</v>
      </c>
      <c r="BU48" s="73" t="str">
        <f t="shared" si="53"/>
        <v>Monthly</v>
      </c>
      <c r="BV48" s="29">
        <v>0.0</v>
      </c>
      <c r="BW48" s="67" t="str">
        <f t="shared" si="54"/>
        <v>No</v>
      </c>
      <c r="BX48" s="29">
        <v>0.0</v>
      </c>
      <c r="BY48" s="67" t="str">
        <f t="shared" si="55"/>
        <v>No</v>
      </c>
      <c r="BZ48" s="29">
        <v>0.0</v>
      </c>
      <c r="CA48" s="67" t="str">
        <f t="shared" si="56"/>
        <v>No</v>
      </c>
      <c r="CB48" s="29">
        <v>1.0</v>
      </c>
      <c r="CC48" s="67" t="str">
        <f t="shared" si="57"/>
        <v>Yes</v>
      </c>
      <c r="CD48" s="29">
        <v>0.0</v>
      </c>
      <c r="CE48" s="67" t="str">
        <f t="shared" si="58"/>
        <v>No</v>
      </c>
      <c r="CF48" s="29">
        <v>1.0</v>
      </c>
      <c r="CG48" s="76"/>
      <c r="CH48" s="29">
        <v>1.0</v>
      </c>
      <c r="CI48" s="67" t="str">
        <f t="shared" si="59"/>
        <v>Yes</v>
      </c>
      <c r="CJ48" s="29">
        <v>0.0</v>
      </c>
      <c r="CK48" s="76"/>
      <c r="CL48" s="29">
        <v>1.0</v>
      </c>
      <c r="CM48" s="77"/>
      <c r="CN48" s="29" t="s">
        <v>168</v>
      </c>
      <c r="CO48" s="71" t="str">
        <f t="shared" si="60"/>
        <v>Very_Good</v>
      </c>
      <c r="CP48" s="27" t="s">
        <v>157</v>
      </c>
      <c r="CQ48" s="21">
        <f t="shared" si="61"/>
        <v>0</v>
      </c>
      <c r="CR48" s="21">
        <f t="shared" si="62"/>
        <v>1</v>
      </c>
      <c r="CS48" s="21">
        <f t="shared" si="63"/>
        <v>0</v>
      </c>
      <c r="CT48" s="21">
        <f t="shared" si="64"/>
        <v>0</v>
      </c>
      <c r="CU48" s="68"/>
      <c r="CV48" s="27" t="s">
        <v>173</v>
      </c>
      <c r="CW48" s="21">
        <f t="shared" si="65"/>
        <v>0</v>
      </c>
      <c r="CX48" s="21">
        <f t="shared" si="66"/>
        <v>0</v>
      </c>
      <c r="CY48" s="21">
        <f t="shared" si="67"/>
        <v>1</v>
      </c>
      <c r="CZ48" s="21">
        <f t="shared" si="68"/>
        <v>0</v>
      </c>
      <c r="DA48" s="21">
        <f t="shared" si="69"/>
        <v>0</v>
      </c>
      <c r="DB48" s="68"/>
      <c r="DC48" s="28" t="s">
        <v>138</v>
      </c>
      <c r="DD48" s="29">
        <v>4.0</v>
      </c>
      <c r="DE48" s="28" t="s">
        <v>137</v>
      </c>
      <c r="DF48" s="29">
        <v>4.0</v>
      </c>
      <c r="DG48" s="28" t="s">
        <v>136</v>
      </c>
      <c r="DH48" s="25">
        <f t="shared" si="70"/>
        <v>20</v>
      </c>
      <c r="DI48" s="72" t="str">
        <f t="shared" si="71"/>
        <v>High_Safety</v>
      </c>
      <c r="DJ48" s="26">
        <v>17.0</v>
      </c>
      <c r="DK48" s="26">
        <v>19.0</v>
      </c>
      <c r="DL48" s="16" t="str">
        <f t="shared" ref="DL48:DM48" si="119">IF(DJ48 &lt;= 11, "Poor", IF(DJ48 &lt;= 15 , "Moderate", "Good"))</f>
        <v>Good</v>
      </c>
      <c r="DM48" s="16" t="str">
        <f t="shared" si="119"/>
        <v>Good</v>
      </c>
    </row>
    <row r="49" ht="15.75" customHeight="1">
      <c r="A49" s="73" t="s">
        <v>125</v>
      </c>
      <c r="B49" s="62" t="s">
        <v>37</v>
      </c>
      <c r="C49" s="35">
        <v>26.0</v>
      </c>
      <c r="D49" s="16">
        <f t="shared" si="2"/>
        <v>0</v>
      </c>
      <c r="E49" s="16">
        <f t="shared" si="73"/>
        <v>1</v>
      </c>
      <c r="F49" s="16">
        <f t="shared" si="3"/>
        <v>0</v>
      </c>
      <c r="G49" s="16">
        <f t="shared" si="4"/>
        <v>0</v>
      </c>
      <c r="H49" s="63" t="str">
        <f t="shared" si="5"/>
        <v>Between_20_to_40</v>
      </c>
      <c r="I49" s="75" t="s">
        <v>266</v>
      </c>
      <c r="J49" s="36">
        <v>20000.0</v>
      </c>
      <c r="K49" s="21">
        <f t="shared" si="6"/>
        <v>0</v>
      </c>
      <c r="L49" s="21">
        <f t="shared" si="7"/>
        <v>1</v>
      </c>
      <c r="M49" s="21">
        <f t="shared" si="8"/>
        <v>0</v>
      </c>
      <c r="N49" s="21">
        <f t="shared" si="9"/>
        <v>0</v>
      </c>
      <c r="O49" s="65" t="str">
        <f t="shared" si="10"/>
        <v>Between_15k_to_25k</v>
      </c>
      <c r="P49" s="75" t="s">
        <v>127</v>
      </c>
      <c r="Q49" s="37">
        <v>0.0</v>
      </c>
      <c r="R49" s="67" t="str">
        <f t="shared" si="11"/>
        <v>No</v>
      </c>
      <c r="S49" s="37">
        <v>1.0</v>
      </c>
      <c r="T49" s="67" t="str">
        <f t="shared" si="12"/>
        <v>Yes</v>
      </c>
      <c r="U49" s="37">
        <v>0.0</v>
      </c>
      <c r="V49" s="67" t="str">
        <f t="shared" si="13"/>
        <v>No</v>
      </c>
      <c r="W49" s="37" t="s">
        <v>25</v>
      </c>
      <c r="X49" s="21">
        <f t="shared" si="14"/>
        <v>1</v>
      </c>
      <c r="Y49" s="21">
        <f t="shared" si="15"/>
        <v>0</v>
      </c>
      <c r="Z49" s="21">
        <f t="shared" si="16"/>
        <v>0</v>
      </c>
      <c r="AA49" s="21">
        <f t="shared" si="17"/>
        <v>0</v>
      </c>
      <c r="AB49" s="21">
        <f t="shared" si="18"/>
        <v>0</v>
      </c>
      <c r="AC49" s="65" t="str">
        <f t="shared" si="19"/>
        <v>Business</v>
      </c>
      <c r="AD49" s="36" t="s">
        <v>31</v>
      </c>
      <c r="AE49" s="21">
        <f t="shared" si="20"/>
        <v>1</v>
      </c>
      <c r="AF49" s="21">
        <f t="shared" si="21"/>
        <v>0</v>
      </c>
      <c r="AG49" s="21">
        <f t="shared" si="22"/>
        <v>0</v>
      </c>
      <c r="AH49" s="21">
        <f t="shared" si="23"/>
        <v>0</v>
      </c>
      <c r="AI49" s="65" t="str">
        <f t="shared" si="24"/>
        <v>Bus</v>
      </c>
      <c r="AJ49" s="27" t="s">
        <v>128</v>
      </c>
      <c r="AK49" s="21">
        <f t="shared" si="25"/>
        <v>1</v>
      </c>
      <c r="AL49" s="21">
        <f t="shared" si="26"/>
        <v>0</v>
      </c>
      <c r="AM49" s="21">
        <f t="shared" si="27"/>
        <v>0</v>
      </c>
      <c r="AN49" s="21">
        <f t="shared" si="28"/>
        <v>0</v>
      </c>
      <c r="AO49" s="65" t="str">
        <f t="shared" si="29"/>
        <v>Bus</v>
      </c>
      <c r="AP49" s="27" t="s">
        <v>39</v>
      </c>
      <c r="AQ49" s="21">
        <f t="shared" si="30"/>
        <v>0</v>
      </c>
      <c r="AR49" s="21">
        <f t="shared" si="31"/>
        <v>0</v>
      </c>
      <c r="AS49" s="21">
        <f t="shared" si="32"/>
        <v>1</v>
      </c>
      <c r="AT49" s="21">
        <f t="shared" si="33"/>
        <v>0</v>
      </c>
      <c r="AU49" s="21">
        <f t="shared" si="34"/>
        <v>0</v>
      </c>
      <c r="AV49" s="21">
        <f t="shared" si="74"/>
        <v>0</v>
      </c>
      <c r="AW49" s="68"/>
      <c r="AX49" s="27" t="s">
        <v>45</v>
      </c>
      <c r="AY49" s="21">
        <f t="shared" si="35"/>
        <v>0</v>
      </c>
      <c r="AZ49" s="21">
        <f t="shared" si="36"/>
        <v>0</v>
      </c>
      <c r="BA49" s="21">
        <f t="shared" si="37"/>
        <v>1</v>
      </c>
      <c r="BB49" s="21">
        <f t="shared" si="38"/>
        <v>0</v>
      </c>
      <c r="BC49" s="65" t="str">
        <f t="shared" si="39"/>
        <v>Job</v>
      </c>
      <c r="BD49" s="27" t="s">
        <v>131</v>
      </c>
      <c r="BE49" s="21">
        <f t="shared" si="40"/>
        <v>1</v>
      </c>
      <c r="BF49" s="21">
        <f t="shared" si="41"/>
        <v>0</v>
      </c>
      <c r="BG49" s="21">
        <f t="shared" si="42"/>
        <v>0</v>
      </c>
      <c r="BH49" s="21">
        <f t="shared" si="43"/>
        <v>0</v>
      </c>
      <c r="BI49" s="65" t="str">
        <f t="shared" si="44"/>
        <v>Dhaka</v>
      </c>
      <c r="BJ49" s="27">
        <v>5.0</v>
      </c>
      <c r="BK49" s="21">
        <f t="shared" si="45"/>
        <v>0</v>
      </c>
      <c r="BL49" s="21">
        <f t="shared" si="46"/>
        <v>1</v>
      </c>
      <c r="BM49" s="21">
        <f t="shared" si="47"/>
        <v>0</v>
      </c>
      <c r="BN49" s="65" t="str">
        <f t="shared" si="48"/>
        <v>4_to_6</v>
      </c>
      <c r="BO49" s="29">
        <v>1500.0</v>
      </c>
      <c r="BP49" s="21">
        <f t="shared" si="49"/>
        <v>0</v>
      </c>
      <c r="BQ49" s="21">
        <f t="shared" si="50"/>
        <v>1</v>
      </c>
      <c r="BR49" s="21">
        <f t="shared" si="51"/>
        <v>0</v>
      </c>
      <c r="BS49" s="65" t="str">
        <f t="shared" si="52"/>
        <v>Between_1k_to_2k</v>
      </c>
      <c r="BT49" s="29" t="s">
        <v>156</v>
      </c>
      <c r="BU49" s="75" t="str">
        <f t="shared" si="53"/>
        <v>Every_6_months</v>
      </c>
      <c r="BV49" s="29">
        <v>1.0</v>
      </c>
      <c r="BW49" s="67" t="str">
        <f t="shared" si="54"/>
        <v>Yes</v>
      </c>
      <c r="BX49" s="29">
        <v>0.0</v>
      </c>
      <c r="BY49" s="67" t="str">
        <f t="shared" si="55"/>
        <v>No</v>
      </c>
      <c r="BZ49" s="29">
        <v>0.0</v>
      </c>
      <c r="CA49" s="67" t="str">
        <f t="shared" si="56"/>
        <v>No</v>
      </c>
      <c r="CB49" s="29">
        <v>0.0</v>
      </c>
      <c r="CC49" s="67" t="str">
        <f t="shared" si="57"/>
        <v>No</v>
      </c>
      <c r="CD49" s="29">
        <v>0.0</v>
      </c>
      <c r="CE49" s="67" t="str">
        <f t="shared" si="58"/>
        <v>No</v>
      </c>
      <c r="CF49" s="29">
        <v>0.0</v>
      </c>
      <c r="CG49" s="76"/>
      <c r="CH49" s="29">
        <v>0.0</v>
      </c>
      <c r="CI49" s="67" t="str">
        <f t="shared" si="59"/>
        <v>No</v>
      </c>
      <c r="CJ49" s="29">
        <v>1.0</v>
      </c>
      <c r="CK49" s="76"/>
      <c r="CL49" s="29">
        <v>1.0</v>
      </c>
      <c r="CM49" s="77"/>
      <c r="CN49" s="29" t="s">
        <v>176</v>
      </c>
      <c r="CO49" s="71" t="str">
        <f t="shared" si="60"/>
        <v>Poor</v>
      </c>
      <c r="CP49" s="27" t="s">
        <v>177</v>
      </c>
      <c r="CQ49" s="21">
        <f t="shared" si="61"/>
        <v>1</v>
      </c>
      <c r="CR49" s="21">
        <f t="shared" si="62"/>
        <v>0</v>
      </c>
      <c r="CS49" s="21">
        <f t="shared" si="63"/>
        <v>0</v>
      </c>
      <c r="CT49" s="21">
        <f t="shared" si="64"/>
        <v>0</v>
      </c>
      <c r="CU49" s="68"/>
      <c r="CV49" s="27" t="s">
        <v>178</v>
      </c>
      <c r="CW49" s="21">
        <f t="shared" si="65"/>
        <v>0</v>
      </c>
      <c r="CX49" s="21">
        <f t="shared" si="66"/>
        <v>0</v>
      </c>
      <c r="CY49" s="21">
        <f t="shared" si="67"/>
        <v>0</v>
      </c>
      <c r="CZ49" s="21">
        <f t="shared" si="68"/>
        <v>1</v>
      </c>
      <c r="DA49" s="21">
        <f t="shared" si="69"/>
        <v>0</v>
      </c>
      <c r="DB49" s="68"/>
      <c r="DC49" s="29">
        <v>3.0</v>
      </c>
      <c r="DD49" s="28" t="s">
        <v>140</v>
      </c>
      <c r="DE49" s="28" t="s">
        <v>140</v>
      </c>
      <c r="DF49" s="28" t="s">
        <v>140</v>
      </c>
      <c r="DG49" s="28" t="s">
        <v>139</v>
      </c>
      <c r="DH49" s="25">
        <f t="shared" si="70"/>
        <v>8</v>
      </c>
      <c r="DI49" s="72" t="str">
        <f t="shared" si="71"/>
        <v>Poor_Safety</v>
      </c>
      <c r="DJ49" s="26">
        <v>6.0</v>
      </c>
      <c r="DK49" s="26">
        <v>13.0</v>
      </c>
      <c r="DL49" s="16" t="str">
        <f t="shared" ref="DL49:DM49" si="120">IF(DJ49 &lt;= 11, "Poor", IF(DJ49 &lt;= 15 , "Moderate", "Good"))</f>
        <v>Poor</v>
      </c>
      <c r="DM49" s="16" t="str">
        <f t="shared" si="120"/>
        <v>Moderate</v>
      </c>
    </row>
    <row r="50" ht="15.75" customHeight="1">
      <c r="A50" s="73" t="s">
        <v>125</v>
      </c>
      <c r="B50" s="62" t="s">
        <v>37</v>
      </c>
      <c r="C50" s="35">
        <v>23.0</v>
      </c>
      <c r="D50" s="16">
        <f t="shared" si="2"/>
        <v>0</v>
      </c>
      <c r="E50" s="16">
        <f t="shared" si="73"/>
        <v>1</v>
      </c>
      <c r="F50" s="16">
        <f t="shared" si="3"/>
        <v>0</v>
      </c>
      <c r="G50" s="16">
        <f t="shared" si="4"/>
        <v>0</v>
      </c>
      <c r="H50" s="63" t="str">
        <f t="shared" si="5"/>
        <v>Between_20_to_40</v>
      </c>
      <c r="I50" s="75" t="s">
        <v>260</v>
      </c>
      <c r="J50" s="36">
        <v>1800.0</v>
      </c>
      <c r="K50" s="21">
        <f t="shared" si="6"/>
        <v>1</v>
      </c>
      <c r="L50" s="21">
        <f t="shared" si="7"/>
        <v>0</v>
      </c>
      <c r="M50" s="21">
        <f t="shared" si="8"/>
        <v>0</v>
      </c>
      <c r="N50" s="21">
        <f t="shared" si="9"/>
        <v>0</v>
      </c>
      <c r="O50" s="65" t="str">
        <f t="shared" si="10"/>
        <v>Less_than_15k</v>
      </c>
      <c r="P50" s="75" t="s">
        <v>159</v>
      </c>
      <c r="Q50" s="37">
        <v>0.0</v>
      </c>
      <c r="R50" s="67" t="str">
        <f t="shared" si="11"/>
        <v>No</v>
      </c>
      <c r="S50" s="37">
        <v>0.0</v>
      </c>
      <c r="T50" s="67" t="str">
        <f t="shared" si="12"/>
        <v>No</v>
      </c>
      <c r="U50" s="37">
        <v>0.0</v>
      </c>
      <c r="V50" s="67" t="str">
        <f t="shared" si="13"/>
        <v>No</v>
      </c>
      <c r="W50" s="37" t="s">
        <v>26</v>
      </c>
      <c r="X50" s="21">
        <f t="shared" si="14"/>
        <v>0</v>
      </c>
      <c r="Y50" s="21">
        <f t="shared" si="15"/>
        <v>1</v>
      </c>
      <c r="Z50" s="21">
        <f t="shared" si="16"/>
        <v>0</v>
      </c>
      <c r="AA50" s="21">
        <f t="shared" si="17"/>
        <v>0</v>
      </c>
      <c r="AB50" s="21">
        <f t="shared" si="18"/>
        <v>0</v>
      </c>
      <c r="AC50" s="65" t="str">
        <f t="shared" si="19"/>
        <v>Office_Worker</v>
      </c>
      <c r="AD50" s="36" t="s">
        <v>31</v>
      </c>
      <c r="AE50" s="21">
        <f t="shared" si="20"/>
        <v>1</v>
      </c>
      <c r="AF50" s="21">
        <f t="shared" si="21"/>
        <v>0</v>
      </c>
      <c r="AG50" s="21">
        <f t="shared" si="22"/>
        <v>0</v>
      </c>
      <c r="AH50" s="21">
        <f t="shared" si="23"/>
        <v>0</v>
      </c>
      <c r="AI50" s="65" t="str">
        <f t="shared" si="24"/>
        <v>Bus</v>
      </c>
      <c r="AJ50" s="27" t="s">
        <v>129</v>
      </c>
      <c r="AK50" s="21">
        <f t="shared" si="25"/>
        <v>0</v>
      </c>
      <c r="AL50" s="21">
        <f t="shared" si="26"/>
        <v>1</v>
      </c>
      <c r="AM50" s="21">
        <f t="shared" si="27"/>
        <v>0</v>
      </c>
      <c r="AN50" s="21">
        <f t="shared" si="28"/>
        <v>0</v>
      </c>
      <c r="AO50" s="65" t="str">
        <f t="shared" si="29"/>
        <v>Auto_Rickshaw</v>
      </c>
      <c r="AP50" s="27" t="s">
        <v>172</v>
      </c>
      <c r="AQ50" s="21">
        <f t="shared" si="30"/>
        <v>0</v>
      </c>
      <c r="AR50" s="21">
        <f t="shared" si="31"/>
        <v>0</v>
      </c>
      <c r="AS50" s="21">
        <f t="shared" si="32"/>
        <v>0</v>
      </c>
      <c r="AT50" s="21">
        <f t="shared" si="33"/>
        <v>0</v>
      </c>
      <c r="AU50" s="21">
        <f t="shared" si="34"/>
        <v>0</v>
      </c>
      <c r="AV50" s="21">
        <f t="shared" si="74"/>
        <v>1</v>
      </c>
      <c r="AW50" s="68"/>
      <c r="AX50" s="27" t="s">
        <v>196</v>
      </c>
      <c r="AY50" s="21">
        <f t="shared" si="35"/>
        <v>0</v>
      </c>
      <c r="AZ50" s="21">
        <f t="shared" si="36"/>
        <v>0</v>
      </c>
      <c r="BA50" s="21">
        <f t="shared" si="37"/>
        <v>0</v>
      </c>
      <c r="BB50" s="21">
        <f t="shared" si="38"/>
        <v>1</v>
      </c>
      <c r="BC50" s="65" t="str">
        <f t="shared" si="39"/>
        <v>Others</v>
      </c>
      <c r="BD50" s="27" t="s">
        <v>144</v>
      </c>
      <c r="BE50" s="21">
        <f t="shared" si="40"/>
        <v>0</v>
      </c>
      <c r="BF50" s="21">
        <f t="shared" si="41"/>
        <v>0</v>
      </c>
      <c r="BG50" s="21">
        <f t="shared" si="42"/>
        <v>0</v>
      </c>
      <c r="BH50" s="21">
        <f t="shared" si="43"/>
        <v>1</v>
      </c>
      <c r="BI50" s="65" t="str">
        <f t="shared" si="44"/>
        <v>Others</v>
      </c>
      <c r="BJ50" s="27" t="s">
        <v>136</v>
      </c>
      <c r="BK50" s="21">
        <f t="shared" si="45"/>
        <v>0</v>
      </c>
      <c r="BL50" s="21">
        <f t="shared" si="46"/>
        <v>0</v>
      </c>
      <c r="BM50" s="21">
        <f t="shared" si="47"/>
        <v>1</v>
      </c>
      <c r="BN50" s="65" t="str">
        <f t="shared" si="48"/>
        <v>More_than_6</v>
      </c>
      <c r="BO50" s="27" t="s">
        <v>179</v>
      </c>
      <c r="BP50" s="21">
        <f t="shared" si="49"/>
        <v>0</v>
      </c>
      <c r="BQ50" s="21">
        <f t="shared" si="50"/>
        <v>0</v>
      </c>
      <c r="BR50" s="21">
        <f t="shared" si="51"/>
        <v>1</v>
      </c>
      <c r="BS50" s="65" t="str">
        <f t="shared" si="52"/>
        <v>More_than_2k</v>
      </c>
      <c r="BT50" s="29" t="s">
        <v>132</v>
      </c>
      <c r="BU50" s="75" t="str">
        <f t="shared" si="53"/>
        <v>Every_3_months</v>
      </c>
      <c r="BV50" s="29">
        <v>0.0</v>
      </c>
      <c r="BW50" s="67" t="str">
        <f t="shared" si="54"/>
        <v>No</v>
      </c>
      <c r="BX50" s="29">
        <v>0.0</v>
      </c>
      <c r="BY50" s="67" t="str">
        <f t="shared" si="55"/>
        <v>No</v>
      </c>
      <c r="BZ50" s="29">
        <v>1.0</v>
      </c>
      <c r="CA50" s="67" t="str">
        <f t="shared" si="56"/>
        <v>Yes</v>
      </c>
      <c r="CB50" s="29">
        <v>1.0</v>
      </c>
      <c r="CC50" s="67" t="str">
        <f t="shared" si="57"/>
        <v>Yes</v>
      </c>
      <c r="CD50" s="29">
        <v>0.0</v>
      </c>
      <c r="CE50" s="67" t="str">
        <f t="shared" si="58"/>
        <v>No</v>
      </c>
      <c r="CF50" s="29">
        <v>0.0</v>
      </c>
      <c r="CG50" s="76"/>
      <c r="CH50" s="29">
        <v>0.0</v>
      </c>
      <c r="CI50" s="67" t="str">
        <f t="shared" si="59"/>
        <v>No</v>
      </c>
      <c r="CJ50" s="29">
        <v>0.0</v>
      </c>
      <c r="CK50" s="76"/>
      <c r="CL50" s="29">
        <v>0.0</v>
      </c>
      <c r="CM50" s="77"/>
      <c r="CN50" s="27" t="s">
        <v>133</v>
      </c>
      <c r="CO50" s="71" t="str">
        <f t="shared" si="60"/>
        <v>Good</v>
      </c>
      <c r="CP50" s="27" t="s">
        <v>152</v>
      </c>
      <c r="CQ50" s="21">
        <f t="shared" si="61"/>
        <v>0</v>
      </c>
      <c r="CR50" s="21">
        <f t="shared" si="62"/>
        <v>0</v>
      </c>
      <c r="CS50" s="21">
        <f t="shared" si="63"/>
        <v>0</v>
      </c>
      <c r="CT50" s="21">
        <f t="shared" si="64"/>
        <v>1</v>
      </c>
      <c r="CU50" s="68"/>
      <c r="CV50" s="27" t="s">
        <v>135</v>
      </c>
      <c r="CW50" s="21">
        <f t="shared" si="65"/>
        <v>1</v>
      </c>
      <c r="CX50" s="21">
        <f t="shared" si="66"/>
        <v>0</v>
      </c>
      <c r="CY50" s="21">
        <f t="shared" si="67"/>
        <v>0</v>
      </c>
      <c r="CZ50" s="21">
        <f t="shared" si="68"/>
        <v>0</v>
      </c>
      <c r="DA50" s="21">
        <f t="shared" si="69"/>
        <v>0</v>
      </c>
      <c r="DB50" s="68"/>
      <c r="DC50" s="28" t="s">
        <v>136</v>
      </c>
      <c r="DD50" s="28" t="s">
        <v>139</v>
      </c>
      <c r="DE50" s="28" t="s">
        <v>140</v>
      </c>
      <c r="DF50" s="28" t="s">
        <v>136</v>
      </c>
      <c r="DG50" s="28" t="s">
        <v>137</v>
      </c>
      <c r="DH50" s="25">
        <f t="shared" si="70"/>
        <v>14</v>
      </c>
      <c r="DI50" s="72" t="str">
        <f t="shared" si="71"/>
        <v>Moderate_Safety</v>
      </c>
      <c r="DJ50" s="26">
        <v>8.0</v>
      </c>
      <c r="DK50" s="26">
        <v>12.0</v>
      </c>
      <c r="DL50" s="16" t="str">
        <f t="shared" ref="DL50:DM50" si="121">IF(DJ50 &lt;= 11, "Poor", IF(DJ50 &lt;= 15 , "Moderate", "Good"))</f>
        <v>Poor</v>
      </c>
      <c r="DM50" s="16" t="str">
        <f t="shared" si="121"/>
        <v>Moderate</v>
      </c>
    </row>
    <row r="51" ht="15.75" customHeight="1">
      <c r="A51" s="73" t="s">
        <v>125</v>
      </c>
      <c r="B51" s="62" t="s">
        <v>37</v>
      </c>
      <c r="C51" s="35">
        <v>21.0</v>
      </c>
      <c r="D51" s="16">
        <f t="shared" si="2"/>
        <v>0</v>
      </c>
      <c r="E51" s="16">
        <f t="shared" si="73"/>
        <v>1</v>
      </c>
      <c r="F51" s="16">
        <f t="shared" si="3"/>
        <v>0</v>
      </c>
      <c r="G51" s="16">
        <f t="shared" si="4"/>
        <v>0</v>
      </c>
      <c r="H51" s="63" t="str">
        <f t="shared" si="5"/>
        <v>Between_20_to_40</v>
      </c>
      <c r="I51" s="74" t="s">
        <v>158</v>
      </c>
      <c r="J51" s="36">
        <v>25000.0</v>
      </c>
      <c r="K51" s="21">
        <f t="shared" si="6"/>
        <v>0</v>
      </c>
      <c r="L51" s="21">
        <f t="shared" si="7"/>
        <v>1</v>
      </c>
      <c r="M51" s="21">
        <f t="shared" si="8"/>
        <v>0</v>
      </c>
      <c r="N51" s="21">
        <f t="shared" si="9"/>
        <v>0</v>
      </c>
      <c r="O51" s="65" t="str">
        <f t="shared" si="10"/>
        <v>Between_15k_to_25k</v>
      </c>
      <c r="P51" s="75" t="s">
        <v>159</v>
      </c>
      <c r="Q51" s="37">
        <v>0.0</v>
      </c>
      <c r="R51" s="67" t="str">
        <f t="shared" si="11"/>
        <v>No</v>
      </c>
      <c r="S51" s="37">
        <v>0.0</v>
      </c>
      <c r="T51" s="67" t="str">
        <f t="shared" si="12"/>
        <v>No</v>
      </c>
      <c r="U51" s="37">
        <v>0.0</v>
      </c>
      <c r="V51" s="67" t="str">
        <f t="shared" si="13"/>
        <v>No</v>
      </c>
      <c r="W51" s="37" t="s">
        <v>26</v>
      </c>
      <c r="X51" s="21">
        <f t="shared" si="14"/>
        <v>0</v>
      </c>
      <c r="Y51" s="21">
        <f t="shared" si="15"/>
        <v>1</v>
      </c>
      <c r="Z51" s="21">
        <f t="shared" si="16"/>
        <v>0</v>
      </c>
      <c r="AA51" s="21">
        <f t="shared" si="17"/>
        <v>0</v>
      </c>
      <c r="AB51" s="21">
        <f t="shared" si="18"/>
        <v>0</v>
      </c>
      <c r="AC51" s="65" t="str">
        <f t="shared" si="19"/>
        <v>Office_Worker</v>
      </c>
      <c r="AD51" s="36" t="s">
        <v>31</v>
      </c>
      <c r="AE51" s="21">
        <f t="shared" si="20"/>
        <v>1</v>
      </c>
      <c r="AF51" s="21">
        <f t="shared" si="21"/>
        <v>0</v>
      </c>
      <c r="AG51" s="21">
        <f t="shared" si="22"/>
        <v>0</v>
      </c>
      <c r="AH51" s="21">
        <f t="shared" si="23"/>
        <v>0</v>
      </c>
      <c r="AI51" s="65" t="str">
        <f t="shared" si="24"/>
        <v>Bus</v>
      </c>
      <c r="AJ51" s="27" t="s">
        <v>162</v>
      </c>
      <c r="AK51" s="21">
        <f t="shared" si="25"/>
        <v>0</v>
      </c>
      <c r="AL51" s="21">
        <f t="shared" si="26"/>
        <v>0</v>
      </c>
      <c r="AM51" s="21">
        <f t="shared" si="27"/>
        <v>0</v>
      </c>
      <c r="AN51" s="21">
        <f t="shared" si="28"/>
        <v>1</v>
      </c>
      <c r="AO51" s="65" t="str">
        <f t="shared" si="29"/>
        <v>Others</v>
      </c>
      <c r="AP51" s="27" t="s">
        <v>37</v>
      </c>
      <c r="AQ51" s="21">
        <f t="shared" si="30"/>
        <v>1</v>
      </c>
      <c r="AR51" s="21">
        <f t="shared" si="31"/>
        <v>0</v>
      </c>
      <c r="AS51" s="21">
        <f t="shared" si="32"/>
        <v>0</v>
      </c>
      <c r="AT51" s="21">
        <f t="shared" si="33"/>
        <v>0</v>
      </c>
      <c r="AU51" s="21">
        <f t="shared" si="34"/>
        <v>0</v>
      </c>
      <c r="AV51" s="21">
        <f t="shared" si="74"/>
        <v>0</v>
      </c>
      <c r="AW51" s="68"/>
      <c r="AX51" s="27" t="s">
        <v>44</v>
      </c>
      <c r="AY51" s="21">
        <f t="shared" si="35"/>
        <v>0</v>
      </c>
      <c r="AZ51" s="21">
        <f t="shared" si="36"/>
        <v>1</v>
      </c>
      <c r="BA51" s="21">
        <f t="shared" si="37"/>
        <v>0</v>
      </c>
      <c r="BB51" s="21">
        <f t="shared" si="38"/>
        <v>0</v>
      </c>
      <c r="BC51" s="65" t="str">
        <f t="shared" si="39"/>
        <v>Recreation</v>
      </c>
      <c r="BD51" s="27" t="s">
        <v>175</v>
      </c>
      <c r="BE51" s="21">
        <f t="shared" si="40"/>
        <v>0</v>
      </c>
      <c r="BF51" s="21">
        <f t="shared" si="41"/>
        <v>0</v>
      </c>
      <c r="BG51" s="21">
        <f t="shared" si="42"/>
        <v>0</v>
      </c>
      <c r="BH51" s="21">
        <f t="shared" si="43"/>
        <v>1</v>
      </c>
      <c r="BI51" s="65" t="str">
        <f t="shared" si="44"/>
        <v>Others</v>
      </c>
      <c r="BJ51" s="27" t="s">
        <v>150</v>
      </c>
      <c r="BK51" s="21">
        <f t="shared" si="45"/>
        <v>0</v>
      </c>
      <c r="BL51" s="21">
        <f t="shared" si="46"/>
        <v>0</v>
      </c>
      <c r="BM51" s="21">
        <f t="shared" si="47"/>
        <v>1</v>
      </c>
      <c r="BN51" s="65" t="str">
        <f t="shared" si="48"/>
        <v>More_than_6</v>
      </c>
      <c r="BO51" s="29">
        <v>1500.0</v>
      </c>
      <c r="BP51" s="21">
        <f t="shared" si="49"/>
        <v>0</v>
      </c>
      <c r="BQ51" s="21">
        <f t="shared" si="50"/>
        <v>1</v>
      </c>
      <c r="BR51" s="21">
        <f t="shared" si="51"/>
        <v>0</v>
      </c>
      <c r="BS51" s="65" t="str">
        <f t="shared" si="52"/>
        <v>Between_1k_to_2k</v>
      </c>
      <c r="BT51" s="29" t="s">
        <v>132</v>
      </c>
      <c r="BU51" s="75" t="str">
        <f t="shared" si="53"/>
        <v>Every_3_months</v>
      </c>
      <c r="BV51" s="29">
        <v>1.0</v>
      </c>
      <c r="BW51" s="67" t="str">
        <f t="shared" si="54"/>
        <v>Yes</v>
      </c>
      <c r="BX51" s="29">
        <v>1.0</v>
      </c>
      <c r="BY51" s="67" t="str">
        <f t="shared" si="55"/>
        <v>Yes</v>
      </c>
      <c r="BZ51" s="29">
        <v>0.0</v>
      </c>
      <c r="CA51" s="67" t="str">
        <f t="shared" si="56"/>
        <v>No</v>
      </c>
      <c r="CB51" s="29">
        <v>0.0</v>
      </c>
      <c r="CC51" s="67" t="str">
        <f t="shared" si="57"/>
        <v>No</v>
      </c>
      <c r="CD51" s="29">
        <v>0.0</v>
      </c>
      <c r="CE51" s="67" t="str">
        <f t="shared" si="58"/>
        <v>No</v>
      </c>
      <c r="CF51" s="29">
        <v>0.0</v>
      </c>
      <c r="CG51" s="76"/>
      <c r="CH51" s="29">
        <v>0.0</v>
      </c>
      <c r="CI51" s="67" t="str">
        <f t="shared" si="59"/>
        <v>No</v>
      </c>
      <c r="CJ51" s="29">
        <v>0.0</v>
      </c>
      <c r="CK51" s="76"/>
      <c r="CL51" s="29">
        <v>1.0</v>
      </c>
      <c r="CM51" s="77"/>
      <c r="CN51" s="27" t="s">
        <v>164</v>
      </c>
      <c r="CO51" s="71" t="str">
        <f t="shared" si="60"/>
        <v>Average</v>
      </c>
      <c r="CP51" s="27" t="s">
        <v>157</v>
      </c>
      <c r="CQ51" s="21">
        <f t="shared" si="61"/>
        <v>0</v>
      </c>
      <c r="CR51" s="21">
        <f t="shared" si="62"/>
        <v>1</v>
      </c>
      <c r="CS51" s="21">
        <f t="shared" si="63"/>
        <v>0</v>
      </c>
      <c r="CT51" s="21">
        <f t="shared" si="64"/>
        <v>0</v>
      </c>
      <c r="CU51" s="68"/>
      <c r="CV51" s="27" t="s">
        <v>170</v>
      </c>
      <c r="CW51" s="21">
        <f t="shared" si="65"/>
        <v>0</v>
      </c>
      <c r="CX51" s="21">
        <f t="shared" si="66"/>
        <v>1</v>
      </c>
      <c r="CY51" s="21">
        <f t="shared" si="67"/>
        <v>0</v>
      </c>
      <c r="CZ51" s="21">
        <f t="shared" si="68"/>
        <v>0</v>
      </c>
      <c r="DA51" s="21">
        <f t="shared" si="69"/>
        <v>0</v>
      </c>
      <c r="DB51" s="68"/>
      <c r="DC51" s="28" t="s">
        <v>136</v>
      </c>
      <c r="DD51" s="28" t="s">
        <v>140</v>
      </c>
      <c r="DE51" s="28" t="s">
        <v>137</v>
      </c>
      <c r="DF51" s="28" t="s">
        <v>139</v>
      </c>
      <c r="DG51" s="28" t="s">
        <v>136</v>
      </c>
      <c r="DH51" s="25">
        <f t="shared" si="70"/>
        <v>14</v>
      </c>
      <c r="DI51" s="72" t="str">
        <f t="shared" si="71"/>
        <v>Moderate_Safety</v>
      </c>
      <c r="DJ51" s="26">
        <v>17.0</v>
      </c>
      <c r="DK51" s="26">
        <v>18.0</v>
      </c>
      <c r="DL51" s="16" t="str">
        <f t="shared" ref="DL51:DM51" si="122">IF(DJ51 &lt;= 11, "Poor", IF(DJ51 &lt;= 15 , "Moderate", "Good"))</f>
        <v>Good</v>
      </c>
      <c r="DM51" s="16" t="str">
        <f t="shared" si="122"/>
        <v>Good</v>
      </c>
    </row>
    <row r="52" ht="15.75" customHeight="1">
      <c r="A52" s="73" t="s">
        <v>125</v>
      </c>
      <c r="B52" s="62" t="s">
        <v>37</v>
      </c>
      <c r="C52" s="35">
        <v>22.0</v>
      </c>
      <c r="D52" s="16">
        <f t="shared" si="2"/>
        <v>0</v>
      </c>
      <c r="E52" s="16">
        <f t="shared" si="73"/>
        <v>1</v>
      </c>
      <c r="F52" s="16">
        <f t="shared" si="3"/>
        <v>0</v>
      </c>
      <c r="G52" s="16">
        <f t="shared" si="4"/>
        <v>0</v>
      </c>
      <c r="H52" s="63" t="str">
        <f t="shared" si="5"/>
        <v>Between_20_to_40</v>
      </c>
      <c r="I52" s="75" t="s">
        <v>266</v>
      </c>
      <c r="J52" s="40">
        <v>80000.0</v>
      </c>
      <c r="K52" s="21">
        <f t="shared" si="6"/>
        <v>0</v>
      </c>
      <c r="L52" s="21">
        <f t="shared" si="7"/>
        <v>0</v>
      </c>
      <c r="M52" s="21">
        <f t="shared" si="8"/>
        <v>0</v>
      </c>
      <c r="N52" s="21">
        <f t="shared" si="9"/>
        <v>1</v>
      </c>
      <c r="O52" s="65" t="str">
        <f t="shared" si="10"/>
        <v>More_than_40k</v>
      </c>
      <c r="P52" s="75" t="s">
        <v>159</v>
      </c>
      <c r="Q52" s="37">
        <v>0.0</v>
      </c>
      <c r="R52" s="67" t="str">
        <f t="shared" si="11"/>
        <v>No</v>
      </c>
      <c r="S52" s="37">
        <v>0.0</v>
      </c>
      <c r="T52" s="67" t="str">
        <f t="shared" si="12"/>
        <v>No</v>
      </c>
      <c r="U52" s="37">
        <v>0.0</v>
      </c>
      <c r="V52" s="67" t="str">
        <f t="shared" si="13"/>
        <v>No</v>
      </c>
      <c r="W52" s="37" t="s">
        <v>26</v>
      </c>
      <c r="X52" s="21">
        <f t="shared" si="14"/>
        <v>0</v>
      </c>
      <c r="Y52" s="21">
        <f t="shared" si="15"/>
        <v>1</v>
      </c>
      <c r="Z52" s="21">
        <f t="shared" si="16"/>
        <v>0</v>
      </c>
      <c r="AA52" s="21">
        <f t="shared" si="17"/>
        <v>0</v>
      </c>
      <c r="AB52" s="21">
        <f t="shared" si="18"/>
        <v>0</v>
      </c>
      <c r="AC52" s="65" t="str">
        <f t="shared" si="19"/>
        <v>Office_Worker</v>
      </c>
      <c r="AD52" s="36" t="s">
        <v>180</v>
      </c>
      <c r="AE52" s="21">
        <f t="shared" si="20"/>
        <v>0</v>
      </c>
      <c r="AF52" s="21">
        <f t="shared" si="21"/>
        <v>0</v>
      </c>
      <c r="AG52" s="21">
        <f t="shared" si="22"/>
        <v>1</v>
      </c>
      <c r="AH52" s="21">
        <f t="shared" si="23"/>
        <v>0</v>
      </c>
      <c r="AI52" s="65" t="str">
        <f t="shared" si="24"/>
        <v>Bicycle</v>
      </c>
      <c r="AJ52" s="27" t="s">
        <v>128</v>
      </c>
      <c r="AK52" s="21">
        <f t="shared" si="25"/>
        <v>1</v>
      </c>
      <c r="AL52" s="21">
        <f t="shared" si="26"/>
        <v>0</v>
      </c>
      <c r="AM52" s="21">
        <f t="shared" si="27"/>
        <v>0</v>
      </c>
      <c r="AN52" s="21">
        <f t="shared" si="28"/>
        <v>0</v>
      </c>
      <c r="AO52" s="65" t="str">
        <f t="shared" si="29"/>
        <v>Bus</v>
      </c>
      <c r="AP52" s="27" t="s">
        <v>37</v>
      </c>
      <c r="AQ52" s="21">
        <f t="shared" si="30"/>
        <v>1</v>
      </c>
      <c r="AR52" s="21">
        <f t="shared" si="31"/>
        <v>0</v>
      </c>
      <c r="AS52" s="21">
        <f t="shared" si="32"/>
        <v>0</v>
      </c>
      <c r="AT52" s="21">
        <f t="shared" si="33"/>
        <v>0</v>
      </c>
      <c r="AU52" s="21">
        <f t="shared" si="34"/>
        <v>0</v>
      </c>
      <c r="AV52" s="21">
        <f t="shared" si="74"/>
        <v>0</v>
      </c>
      <c r="AW52" s="68"/>
      <c r="AX52" s="27" t="s">
        <v>44</v>
      </c>
      <c r="AY52" s="21">
        <f t="shared" si="35"/>
        <v>0</v>
      </c>
      <c r="AZ52" s="21">
        <f t="shared" si="36"/>
        <v>1</v>
      </c>
      <c r="BA52" s="21">
        <f t="shared" si="37"/>
        <v>0</v>
      </c>
      <c r="BB52" s="21">
        <f t="shared" si="38"/>
        <v>0</v>
      </c>
      <c r="BC52" s="65" t="str">
        <f t="shared" si="39"/>
        <v>Recreation</v>
      </c>
      <c r="BD52" s="27" t="s">
        <v>182</v>
      </c>
      <c r="BE52" s="21">
        <f t="shared" si="40"/>
        <v>0</v>
      </c>
      <c r="BF52" s="21">
        <f t="shared" si="41"/>
        <v>0</v>
      </c>
      <c r="BG52" s="21">
        <f t="shared" si="42"/>
        <v>1</v>
      </c>
      <c r="BH52" s="21">
        <f t="shared" si="43"/>
        <v>0</v>
      </c>
      <c r="BI52" s="65" t="str">
        <f t="shared" si="44"/>
        <v>Narayanganj</v>
      </c>
      <c r="BJ52" s="27" t="s">
        <v>155</v>
      </c>
      <c r="BK52" s="21">
        <f t="shared" si="45"/>
        <v>0</v>
      </c>
      <c r="BL52" s="21">
        <f t="shared" si="46"/>
        <v>0</v>
      </c>
      <c r="BM52" s="21">
        <f t="shared" si="47"/>
        <v>1</v>
      </c>
      <c r="BN52" s="65" t="str">
        <f t="shared" si="48"/>
        <v>More_than_6</v>
      </c>
      <c r="BO52" s="29">
        <v>800.0</v>
      </c>
      <c r="BP52" s="21">
        <f t="shared" si="49"/>
        <v>1</v>
      </c>
      <c r="BQ52" s="21">
        <f t="shared" si="50"/>
        <v>0</v>
      </c>
      <c r="BR52" s="21">
        <f t="shared" si="51"/>
        <v>0</v>
      </c>
      <c r="BS52" s="65" t="str">
        <f t="shared" si="52"/>
        <v>Less_than_1k</v>
      </c>
      <c r="BT52" s="29" t="s">
        <v>132</v>
      </c>
      <c r="BU52" s="75" t="str">
        <f t="shared" si="53"/>
        <v>Every_3_months</v>
      </c>
      <c r="BV52" s="29">
        <v>0.0</v>
      </c>
      <c r="BW52" s="67" t="str">
        <f t="shared" si="54"/>
        <v>No</v>
      </c>
      <c r="BX52" s="29">
        <v>0.0</v>
      </c>
      <c r="BY52" s="67" t="str">
        <f t="shared" si="55"/>
        <v>No</v>
      </c>
      <c r="BZ52" s="29">
        <v>1.0</v>
      </c>
      <c r="CA52" s="67" t="str">
        <f t="shared" si="56"/>
        <v>Yes</v>
      </c>
      <c r="CB52" s="29">
        <v>0.0</v>
      </c>
      <c r="CC52" s="67" t="str">
        <f t="shared" si="57"/>
        <v>No</v>
      </c>
      <c r="CD52" s="29">
        <v>0.0</v>
      </c>
      <c r="CE52" s="67" t="str">
        <f t="shared" si="58"/>
        <v>No</v>
      </c>
      <c r="CF52" s="29">
        <v>1.0</v>
      </c>
      <c r="CG52" s="76"/>
      <c r="CH52" s="29">
        <v>1.0</v>
      </c>
      <c r="CI52" s="67" t="str">
        <f t="shared" si="59"/>
        <v>Yes</v>
      </c>
      <c r="CJ52" s="29">
        <v>1.0</v>
      </c>
      <c r="CK52" s="76"/>
      <c r="CL52" s="29">
        <v>1.0</v>
      </c>
      <c r="CM52" s="77"/>
      <c r="CN52" s="27" t="s">
        <v>164</v>
      </c>
      <c r="CO52" s="71" t="str">
        <f t="shared" si="60"/>
        <v>Average</v>
      </c>
      <c r="CP52" s="27" t="s">
        <v>177</v>
      </c>
      <c r="CQ52" s="21">
        <f t="shared" si="61"/>
        <v>1</v>
      </c>
      <c r="CR52" s="21">
        <f t="shared" si="62"/>
        <v>0</v>
      </c>
      <c r="CS52" s="21">
        <f t="shared" si="63"/>
        <v>0</v>
      </c>
      <c r="CT52" s="21">
        <f t="shared" si="64"/>
        <v>0</v>
      </c>
      <c r="CU52" s="68"/>
      <c r="CV52" s="27" t="s">
        <v>135</v>
      </c>
      <c r="CW52" s="21">
        <f t="shared" si="65"/>
        <v>1</v>
      </c>
      <c r="CX52" s="21">
        <f t="shared" si="66"/>
        <v>0</v>
      </c>
      <c r="CY52" s="21">
        <f t="shared" si="67"/>
        <v>0</v>
      </c>
      <c r="CZ52" s="21">
        <f t="shared" si="68"/>
        <v>0</v>
      </c>
      <c r="DA52" s="21">
        <f t="shared" si="69"/>
        <v>0</v>
      </c>
      <c r="DB52" s="68"/>
      <c r="DC52" s="28" t="s">
        <v>137</v>
      </c>
      <c r="DD52" s="28" t="s">
        <v>140</v>
      </c>
      <c r="DE52" s="28" t="s">
        <v>140</v>
      </c>
      <c r="DF52" s="28" t="s">
        <v>139</v>
      </c>
      <c r="DG52" s="29">
        <v>2.0</v>
      </c>
      <c r="DH52" s="25">
        <f t="shared" si="70"/>
        <v>9</v>
      </c>
      <c r="DI52" s="72" t="str">
        <f t="shared" si="71"/>
        <v>Poor_Safety</v>
      </c>
      <c r="DJ52" s="26">
        <v>14.0</v>
      </c>
      <c r="DK52" s="26">
        <v>6.0</v>
      </c>
      <c r="DL52" s="16" t="str">
        <f t="shared" ref="DL52:DM52" si="123">IF(DJ52 &lt;= 11, "Poor", IF(DJ52 &lt;= 15 , "Moderate", "Good"))</f>
        <v>Moderate</v>
      </c>
      <c r="DM52" s="16" t="str">
        <f t="shared" si="123"/>
        <v>Poor</v>
      </c>
    </row>
    <row r="53" ht="15.75" customHeight="1">
      <c r="A53" s="73" t="s">
        <v>125</v>
      </c>
      <c r="B53" s="62" t="s">
        <v>37</v>
      </c>
      <c r="C53" s="35">
        <v>32.0</v>
      </c>
      <c r="D53" s="16">
        <f t="shared" si="2"/>
        <v>0</v>
      </c>
      <c r="E53" s="16">
        <f t="shared" si="73"/>
        <v>1</v>
      </c>
      <c r="F53" s="16">
        <f t="shared" si="3"/>
        <v>0</v>
      </c>
      <c r="G53" s="16">
        <f t="shared" si="4"/>
        <v>0</v>
      </c>
      <c r="H53" s="63" t="str">
        <f t="shared" si="5"/>
        <v>Between_20_to_40</v>
      </c>
      <c r="I53" s="75" t="s">
        <v>266</v>
      </c>
      <c r="J53" s="36">
        <v>32000.0</v>
      </c>
      <c r="K53" s="21">
        <f t="shared" si="6"/>
        <v>0</v>
      </c>
      <c r="L53" s="21">
        <f t="shared" si="7"/>
        <v>0</v>
      </c>
      <c r="M53" s="21">
        <f t="shared" si="8"/>
        <v>1</v>
      </c>
      <c r="N53" s="21">
        <f t="shared" si="9"/>
        <v>0</v>
      </c>
      <c r="O53" s="65" t="str">
        <f t="shared" si="10"/>
        <v>Between_25k_to_40k</v>
      </c>
      <c r="P53" s="75" t="s">
        <v>127</v>
      </c>
      <c r="Q53" s="37">
        <v>0.0</v>
      </c>
      <c r="R53" s="67" t="str">
        <f t="shared" si="11"/>
        <v>No</v>
      </c>
      <c r="S53" s="37">
        <v>0.0</v>
      </c>
      <c r="T53" s="67" t="str">
        <f t="shared" si="12"/>
        <v>No</v>
      </c>
      <c r="U53" s="37">
        <v>0.0</v>
      </c>
      <c r="V53" s="67" t="str">
        <f t="shared" si="13"/>
        <v>No</v>
      </c>
      <c r="W53" s="36" t="s">
        <v>149</v>
      </c>
      <c r="X53" s="21">
        <f t="shared" si="14"/>
        <v>0</v>
      </c>
      <c r="Y53" s="21">
        <f t="shared" si="15"/>
        <v>1</v>
      </c>
      <c r="Z53" s="21">
        <f t="shared" si="16"/>
        <v>0</v>
      </c>
      <c r="AA53" s="21">
        <f t="shared" si="17"/>
        <v>0</v>
      </c>
      <c r="AB53" s="21">
        <f t="shared" si="18"/>
        <v>0</v>
      </c>
      <c r="AC53" s="65" t="str">
        <f t="shared" si="19"/>
        <v>Office_Worker</v>
      </c>
      <c r="AD53" s="36" t="s">
        <v>143</v>
      </c>
      <c r="AE53" s="21">
        <f t="shared" si="20"/>
        <v>0</v>
      </c>
      <c r="AF53" s="21">
        <f t="shared" si="21"/>
        <v>1</v>
      </c>
      <c r="AG53" s="21">
        <f t="shared" si="22"/>
        <v>0</v>
      </c>
      <c r="AH53" s="21">
        <f t="shared" si="23"/>
        <v>0</v>
      </c>
      <c r="AI53" s="65" t="str">
        <f t="shared" si="24"/>
        <v>Rickshaw</v>
      </c>
      <c r="AJ53" s="27" t="s">
        <v>191</v>
      </c>
      <c r="AK53" s="21">
        <f t="shared" si="25"/>
        <v>0</v>
      </c>
      <c r="AL53" s="21">
        <f t="shared" si="26"/>
        <v>0</v>
      </c>
      <c r="AM53" s="21">
        <f t="shared" si="27"/>
        <v>0</v>
      </c>
      <c r="AN53" s="21">
        <f t="shared" si="28"/>
        <v>1</v>
      </c>
      <c r="AO53" s="65" t="str">
        <f t="shared" si="29"/>
        <v>Others</v>
      </c>
      <c r="AP53" s="27" t="s">
        <v>40</v>
      </c>
      <c r="AQ53" s="21">
        <f t="shared" si="30"/>
        <v>0</v>
      </c>
      <c r="AR53" s="21">
        <f t="shared" si="31"/>
        <v>0</v>
      </c>
      <c r="AS53" s="21">
        <f t="shared" si="32"/>
        <v>0</v>
      </c>
      <c r="AT53" s="21">
        <f t="shared" si="33"/>
        <v>1</v>
      </c>
      <c r="AU53" s="21">
        <f t="shared" si="34"/>
        <v>0</v>
      </c>
      <c r="AV53" s="21">
        <f t="shared" si="74"/>
        <v>1</v>
      </c>
      <c r="AW53" s="68"/>
      <c r="AX53" s="27" t="s">
        <v>44</v>
      </c>
      <c r="AY53" s="21">
        <f t="shared" si="35"/>
        <v>0</v>
      </c>
      <c r="AZ53" s="21">
        <f t="shared" si="36"/>
        <v>1</v>
      </c>
      <c r="BA53" s="21">
        <f t="shared" si="37"/>
        <v>0</v>
      </c>
      <c r="BB53" s="21">
        <f t="shared" si="38"/>
        <v>0</v>
      </c>
      <c r="BC53" s="65" t="str">
        <f t="shared" si="39"/>
        <v>Recreation</v>
      </c>
      <c r="BD53" s="27" t="s">
        <v>131</v>
      </c>
      <c r="BE53" s="21">
        <f t="shared" si="40"/>
        <v>1</v>
      </c>
      <c r="BF53" s="21">
        <f t="shared" si="41"/>
        <v>0</v>
      </c>
      <c r="BG53" s="21">
        <f t="shared" si="42"/>
        <v>0</v>
      </c>
      <c r="BH53" s="21">
        <f t="shared" si="43"/>
        <v>0</v>
      </c>
      <c r="BI53" s="65" t="str">
        <f t="shared" si="44"/>
        <v>Dhaka</v>
      </c>
      <c r="BJ53" s="27" t="s">
        <v>150</v>
      </c>
      <c r="BK53" s="21">
        <f t="shared" si="45"/>
        <v>0</v>
      </c>
      <c r="BL53" s="21">
        <f t="shared" si="46"/>
        <v>0</v>
      </c>
      <c r="BM53" s="21">
        <f t="shared" si="47"/>
        <v>1</v>
      </c>
      <c r="BN53" s="65" t="str">
        <f t="shared" si="48"/>
        <v>More_than_6</v>
      </c>
      <c r="BO53" s="27" t="s">
        <v>184</v>
      </c>
      <c r="BP53" s="21">
        <f t="shared" si="49"/>
        <v>0</v>
      </c>
      <c r="BQ53" s="21">
        <f t="shared" si="50"/>
        <v>0</v>
      </c>
      <c r="BR53" s="21">
        <f t="shared" si="51"/>
        <v>1</v>
      </c>
      <c r="BS53" s="65" t="str">
        <f t="shared" si="52"/>
        <v>More_than_2k</v>
      </c>
      <c r="BT53" s="27" t="s">
        <v>185</v>
      </c>
      <c r="BU53" s="73" t="str">
        <f t="shared" si="53"/>
        <v>Yearly</v>
      </c>
      <c r="BV53" s="29">
        <v>0.0</v>
      </c>
      <c r="BW53" s="67" t="str">
        <f t="shared" si="54"/>
        <v>No</v>
      </c>
      <c r="BX53" s="29">
        <v>1.0</v>
      </c>
      <c r="BY53" s="67" t="str">
        <f t="shared" si="55"/>
        <v>Yes</v>
      </c>
      <c r="BZ53" s="29">
        <v>0.0</v>
      </c>
      <c r="CA53" s="67" t="str">
        <f t="shared" si="56"/>
        <v>No</v>
      </c>
      <c r="CB53" s="29">
        <v>0.0</v>
      </c>
      <c r="CC53" s="67" t="str">
        <f t="shared" si="57"/>
        <v>No</v>
      </c>
      <c r="CD53" s="29">
        <v>0.0</v>
      </c>
      <c r="CE53" s="67" t="str">
        <f t="shared" si="58"/>
        <v>No</v>
      </c>
      <c r="CF53" s="29">
        <v>0.0</v>
      </c>
      <c r="CG53" s="76"/>
      <c r="CH53" s="29">
        <v>1.0</v>
      </c>
      <c r="CI53" s="67" t="str">
        <f t="shared" si="59"/>
        <v>Yes</v>
      </c>
      <c r="CJ53" s="29">
        <v>0.0</v>
      </c>
      <c r="CK53" s="76"/>
      <c r="CL53" s="29">
        <v>0.0</v>
      </c>
      <c r="CM53" s="77"/>
      <c r="CN53" s="27" t="s">
        <v>133</v>
      </c>
      <c r="CO53" s="71" t="str">
        <f t="shared" si="60"/>
        <v>Good</v>
      </c>
      <c r="CP53" s="27" t="s">
        <v>146</v>
      </c>
      <c r="CQ53" s="21">
        <f t="shared" si="61"/>
        <v>0</v>
      </c>
      <c r="CR53" s="21">
        <f t="shared" si="62"/>
        <v>0</v>
      </c>
      <c r="CS53" s="21">
        <f t="shared" si="63"/>
        <v>1</v>
      </c>
      <c r="CT53" s="21">
        <f t="shared" si="64"/>
        <v>0</v>
      </c>
      <c r="CU53" s="68"/>
      <c r="CV53" s="27" t="s">
        <v>135</v>
      </c>
      <c r="CW53" s="21">
        <f t="shared" si="65"/>
        <v>1</v>
      </c>
      <c r="CX53" s="21">
        <f t="shared" si="66"/>
        <v>0</v>
      </c>
      <c r="CY53" s="21">
        <f t="shared" si="67"/>
        <v>0</v>
      </c>
      <c r="CZ53" s="21">
        <f t="shared" si="68"/>
        <v>0</v>
      </c>
      <c r="DA53" s="21">
        <f t="shared" si="69"/>
        <v>0</v>
      </c>
      <c r="DB53" s="68"/>
      <c r="DC53" s="28" t="s">
        <v>136</v>
      </c>
      <c r="DD53" s="28" t="s">
        <v>140</v>
      </c>
      <c r="DE53" s="28" t="s">
        <v>139</v>
      </c>
      <c r="DF53" s="28" t="s">
        <v>139</v>
      </c>
      <c r="DG53" s="28" t="s">
        <v>138</v>
      </c>
      <c r="DH53" s="25">
        <f t="shared" si="70"/>
        <v>14</v>
      </c>
      <c r="DI53" s="72" t="str">
        <f t="shared" si="71"/>
        <v>Moderate_Safety</v>
      </c>
      <c r="DJ53" s="26">
        <v>6.0</v>
      </c>
      <c r="DK53" s="26">
        <v>15.0</v>
      </c>
      <c r="DL53" s="16" t="str">
        <f t="shared" ref="DL53:DM53" si="124">IF(DJ53 &lt;= 11, "Poor", IF(DJ53 &lt;= 15 , "Moderate", "Good"))</f>
        <v>Poor</v>
      </c>
      <c r="DM53" s="16" t="str">
        <f t="shared" si="124"/>
        <v>Moderate</v>
      </c>
    </row>
    <row r="54" ht="15.75" customHeight="1">
      <c r="A54" s="73" t="s">
        <v>125</v>
      </c>
      <c r="B54" s="62" t="s">
        <v>37</v>
      </c>
      <c r="C54" s="35">
        <v>35.0</v>
      </c>
      <c r="D54" s="16">
        <f t="shared" si="2"/>
        <v>0</v>
      </c>
      <c r="E54" s="16">
        <f t="shared" si="73"/>
        <v>1</v>
      </c>
      <c r="F54" s="16">
        <f t="shared" si="3"/>
        <v>0</v>
      </c>
      <c r="G54" s="16">
        <f t="shared" si="4"/>
        <v>0</v>
      </c>
      <c r="H54" s="63" t="str">
        <f t="shared" si="5"/>
        <v>Between_20_to_40</v>
      </c>
      <c r="I54" s="75" t="s">
        <v>266</v>
      </c>
      <c r="J54" s="36">
        <v>42000.0</v>
      </c>
      <c r="K54" s="21">
        <f t="shared" si="6"/>
        <v>0</v>
      </c>
      <c r="L54" s="21">
        <f t="shared" si="7"/>
        <v>0</v>
      </c>
      <c r="M54" s="21">
        <f t="shared" si="8"/>
        <v>0</v>
      </c>
      <c r="N54" s="21">
        <f t="shared" si="9"/>
        <v>1</v>
      </c>
      <c r="O54" s="65" t="str">
        <f t="shared" si="10"/>
        <v>More_than_40k</v>
      </c>
      <c r="P54" s="75" t="s">
        <v>159</v>
      </c>
      <c r="Q54" s="37">
        <v>0.0</v>
      </c>
      <c r="R54" s="67" t="str">
        <f t="shared" si="11"/>
        <v>No</v>
      </c>
      <c r="S54" s="37">
        <v>0.0</v>
      </c>
      <c r="T54" s="67" t="str">
        <f t="shared" si="12"/>
        <v>No</v>
      </c>
      <c r="U54" s="37">
        <v>0.0</v>
      </c>
      <c r="V54" s="67" t="str">
        <f t="shared" si="13"/>
        <v>No</v>
      </c>
      <c r="W54" s="36" t="s">
        <v>199</v>
      </c>
      <c r="X54" s="21">
        <f t="shared" si="14"/>
        <v>0</v>
      </c>
      <c r="Y54" s="21">
        <f t="shared" si="15"/>
        <v>0</v>
      </c>
      <c r="Z54" s="21">
        <f t="shared" si="16"/>
        <v>0</v>
      </c>
      <c r="AA54" s="21">
        <f t="shared" si="17"/>
        <v>0</v>
      </c>
      <c r="AB54" s="21">
        <f t="shared" si="18"/>
        <v>1</v>
      </c>
      <c r="AC54" s="65" t="str">
        <f t="shared" si="19"/>
        <v>Other</v>
      </c>
      <c r="AD54" s="36" t="s">
        <v>161</v>
      </c>
      <c r="AE54" s="21">
        <f t="shared" si="20"/>
        <v>0</v>
      </c>
      <c r="AF54" s="21">
        <f t="shared" si="21"/>
        <v>0</v>
      </c>
      <c r="AG54" s="21">
        <f t="shared" si="22"/>
        <v>0</v>
      </c>
      <c r="AH54" s="21">
        <f t="shared" si="23"/>
        <v>1</v>
      </c>
      <c r="AI54" s="65" t="str">
        <f t="shared" si="24"/>
        <v>Others</v>
      </c>
      <c r="AJ54" s="27" t="s">
        <v>128</v>
      </c>
      <c r="AK54" s="21">
        <f t="shared" si="25"/>
        <v>1</v>
      </c>
      <c r="AL54" s="21">
        <f t="shared" si="26"/>
        <v>0</v>
      </c>
      <c r="AM54" s="21">
        <f t="shared" si="27"/>
        <v>0</v>
      </c>
      <c r="AN54" s="21">
        <f t="shared" si="28"/>
        <v>0</v>
      </c>
      <c r="AO54" s="65" t="str">
        <f t="shared" si="29"/>
        <v>Bus</v>
      </c>
      <c r="AP54" s="27" t="s">
        <v>37</v>
      </c>
      <c r="AQ54" s="21">
        <f t="shared" si="30"/>
        <v>1</v>
      </c>
      <c r="AR54" s="21">
        <f t="shared" si="31"/>
        <v>0</v>
      </c>
      <c r="AS54" s="21">
        <f t="shared" si="32"/>
        <v>0</v>
      </c>
      <c r="AT54" s="21">
        <f t="shared" si="33"/>
        <v>0</v>
      </c>
      <c r="AU54" s="21">
        <f t="shared" si="34"/>
        <v>0</v>
      </c>
      <c r="AV54" s="21">
        <f t="shared" si="74"/>
        <v>0</v>
      </c>
      <c r="AW54" s="68"/>
      <c r="AX54" s="27" t="s">
        <v>44</v>
      </c>
      <c r="AY54" s="21">
        <f t="shared" si="35"/>
        <v>0</v>
      </c>
      <c r="AZ54" s="21">
        <f t="shared" si="36"/>
        <v>1</v>
      </c>
      <c r="BA54" s="21">
        <f t="shared" si="37"/>
        <v>0</v>
      </c>
      <c r="BB54" s="21">
        <f t="shared" si="38"/>
        <v>0</v>
      </c>
      <c r="BC54" s="65" t="str">
        <f t="shared" si="39"/>
        <v>Recreation</v>
      </c>
      <c r="BD54" s="27" t="s">
        <v>131</v>
      </c>
      <c r="BE54" s="21">
        <f t="shared" si="40"/>
        <v>1</v>
      </c>
      <c r="BF54" s="21">
        <f t="shared" si="41"/>
        <v>0</v>
      </c>
      <c r="BG54" s="21">
        <f t="shared" si="42"/>
        <v>0</v>
      </c>
      <c r="BH54" s="21">
        <f t="shared" si="43"/>
        <v>0</v>
      </c>
      <c r="BI54" s="65" t="str">
        <f t="shared" si="44"/>
        <v>Dhaka</v>
      </c>
      <c r="BJ54" s="27" t="s">
        <v>150</v>
      </c>
      <c r="BK54" s="21">
        <f t="shared" si="45"/>
        <v>0</v>
      </c>
      <c r="BL54" s="21">
        <f t="shared" si="46"/>
        <v>0</v>
      </c>
      <c r="BM54" s="21">
        <f t="shared" si="47"/>
        <v>1</v>
      </c>
      <c r="BN54" s="65" t="str">
        <f t="shared" si="48"/>
        <v>More_than_6</v>
      </c>
      <c r="BO54" s="27">
        <v>800.0</v>
      </c>
      <c r="BP54" s="21">
        <f t="shared" si="49"/>
        <v>1</v>
      </c>
      <c r="BQ54" s="21">
        <f t="shared" si="50"/>
        <v>0</v>
      </c>
      <c r="BR54" s="21">
        <f t="shared" si="51"/>
        <v>0</v>
      </c>
      <c r="BS54" s="65" t="str">
        <f t="shared" si="52"/>
        <v>Less_than_1k</v>
      </c>
      <c r="BT54" s="29" t="s">
        <v>132</v>
      </c>
      <c r="BU54" s="75" t="str">
        <f t="shared" si="53"/>
        <v>Every_3_months</v>
      </c>
      <c r="BV54" s="29">
        <v>1.0</v>
      </c>
      <c r="BW54" s="67" t="str">
        <f t="shared" si="54"/>
        <v>Yes</v>
      </c>
      <c r="BX54" s="29">
        <v>0.0</v>
      </c>
      <c r="BY54" s="67" t="str">
        <f t="shared" si="55"/>
        <v>No</v>
      </c>
      <c r="BZ54" s="29">
        <v>0.0</v>
      </c>
      <c r="CA54" s="67" t="str">
        <f t="shared" si="56"/>
        <v>No</v>
      </c>
      <c r="CB54" s="29">
        <v>0.0</v>
      </c>
      <c r="CC54" s="67" t="str">
        <f t="shared" si="57"/>
        <v>No</v>
      </c>
      <c r="CD54" s="29">
        <v>1.0</v>
      </c>
      <c r="CE54" s="67" t="str">
        <f t="shared" si="58"/>
        <v>Yes</v>
      </c>
      <c r="CF54" s="29">
        <v>1.0</v>
      </c>
      <c r="CG54" s="76"/>
      <c r="CH54" s="29">
        <v>0.0</v>
      </c>
      <c r="CI54" s="67" t="str">
        <f t="shared" si="59"/>
        <v>No</v>
      </c>
      <c r="CJ54" s="29">
        <v>0.0</v>
      </c>
      <c r="CK54" s="76"/>
      <c r="CL54" s="29">
        <v>1.0</v>
      </c>
      <c r="CM54" s="77"/>
      <c r="CN54" s="27" t="s">
        <v>133</v>
      </c>
      <c r="CO54" s="71" t="str">
        <f t="shared" si="60"/>
        <v>Good</v>
      </c>
      <c r="CP54" s="27" t="s">
        <v>134</v>
      </c>
      <c r="CQ54" s="21">
        <f t="shared" si="61"/>
        <v>0</v>
      </c>
      <c r="CR54" s="21">
        <f t="shared" si="62"/>
        <v>0</v>
      </c>
      <c r="CS54" s="21">
        <f t="shared" si="63"/>
        <v>0</v>
      </c>
      <c r="CT54" s="21">
        <f t="shared" si="64"/>
        <v>1</v>
      </c>
      <c r="CU54" s="68"/>
      <c r="CV54" s="27" t="s">
        <v>135</v>
      </c>
      <c r="CW54" s="21">
        <f t="shared" si="65"/>
        <v>1</v>
      </c>
      <c r="CX54" s="21">
        <f t="shared" si="66"/>
        <v>0</v>
      </c>
      <c r="CY54" s="21">
        <f t="shared" si="67"/>
        <v>0</v>
      </c>
      <c r="CZ54" s="21">
        <f t="shared" si="68"/>
        <v>0</v>
      </c>
      <c r="DA54" s="21">
        <f t="shared" si="69"/>
        <v>0</v>
      </c>
      <c r="DB54" s="68"/>
      <c r="DC54" s="28" t="s">
        <v>139</v>
      </c>
      <c r="DD54" s="28" t="s">
        <v>140</v>
      </c>
      <c r="DE54" s="28" t="s">
        <v>137</v>
      </c>
      <c r="DF54" s="28" t="s">
        <v>139</v>
      </c>
      <c r="DG54" s="29">
        <v>1.0</v>
      </c>
      <c r="DH54" s="25">
        <f t="shared" si="70"/>
        <v>9</v>
      </c>
      <c r="DI54" s="72" t="str">
        <f t="shared" si="71"/>
        <v>Poor_Safety</v>
      </c>
      <c r="DJ54" s="26">
        <v>13.0</v>
      </c>
      <c r="DK54" s="26">
        <v>16.0</v>
      </c>
      <c r="DL54" s="16" t="str">
        <f t="shared" ref="DL54:DM54" si="125">IF(DJ54 &lt;= 11, "Poor", IF(DJ54 &lt;= 15 , "Moderate", "Good"))</f>
        <v>Moderate</v>
      </c>
      <c r="DM54" s="16" t="str">
        <f t="shared" si="125"/>
        <v>Good</v>
      </c>
    </row>
    <row r="55" ht="15.75" customHeight="1">
      <c r="A55" s="73" t="s">
        <v>125</v>
      </c>
      <c r="B55" s="62" t="s">
        <v>37</v>
      </c>
      <c r="C55" s="35">
        <v>45.0</v>
      </c>
      <c r="D55" s="16">
        <f t="shared" si="2"/>
        <v>0</v>
      </c>
      <c r="E55" s="16">
        <f t="shared" si="73"/>
        <v>0</v>
      </c>
      <c r="F55" s="16">
        <f t="shared" si="3"/>
        <v>1</v>
      </c>
      <c r="G55" s="16">
        <f t="shared" si="4"/>
        <v>0</v>
      </c>
      <c r="H55" s="63" t="str">
        <f t="shared" si="5"/>
        <v>Between_40_to_60</v>
      </c>
      <c r="I55" s="74" t="s">
        <v>158</v>
      </c>
      <c r="J55" s="36">
        <v>50000.0</v>
      </c>
      <c r="K55" s="21">
        <f t="shared" si="6"/>
        <v>0</v>
      </c>
      <c r="L55" s="21">
        <f t="shared" si="7"/>
        <v>0</v>
      </c>
      <c r="M55" s="21">
        <f t="shared" si="8"/>
        <v>0</v>
      </c>
      <c r="N55" s="21">
        <f t="shared" si="9"/>
        <v>1</v>
      </c>
      <c r="O55" s="65" t="str">
        <f t="shared" si="10"/>
        <v>More_than_40k</v>
      </c>
      <c r="P55" s="75" t="s">
        <v>159</v>
      </c>
      <c r="Q55" s="37">
        <v>0.0</v>
      </c>
      <c r="R55" s="67" t="str">
        <f t="shared" si="11"/>
        <v>No</v>
      </c>
      <c r="S55" s="37">
        <v>1.0</v>
      </c>
      <c r="T55" s="67" t="str">
        <f t="shared" si="12"/>
        <v>Yes</v>
      </c>
      <c r="U55" s="37">
        <v>0.0</v>
      </c>
      <c r="V55" s="67" t="str">
        <f t="shared" si="13"/>
        <v>No</v>
      </c>
      <c r="W55" s="36" t="s">
        <v>199</v>
      </c>
      <c r="X55" s="21">
        <f t="shared" si="14"/>
        <v>0</v>
      </c>
      <c r="Y55" s="21">
        <f t="shared" si="15"/>
        <v>0</v>
      </c>
      <c r="Z55" s="21">
        <f t="shared" si="16"/>
        <v>0</v>
      </c>
      <c r="AA55" s="21">
        <f t="shared" si="17"/>
        <v>0</v>
      </c>
      <c r="AB55" s="21">
        <f t="shared" si="18"/>
        <v>1</v>
      </c>
      <c r="AC55" s="65" t="str">
        <f t="shared" si="19"/>
        <v>Other</v>
      </c>
      <c r="AD55" s="36" t="s">
        <v>31</v>
      </c>
      <c r="AE55" s="21">
        <f t="shared" si="20"/>
        <v>1</v>
      </c>
      <c r="AF55" s="21">
        <f t="shared" si="21"/>
        <v>0</v>
      </c>
      <c r="AG55" s="21">
        <f t="shared" si="22"/>
        <v>0</v>
      </c>
      <c r="AH55" s="21">
        <f t="shared" si="23"/>
        <v>0</v>
      </c>
      <c r="AI55" s="65" t="str">
        <f t="shared" si="24"/>
        <v>Bus</v>
      </c>
      <c r="AJ55" s="27" t="s">
        <v>128</v>
      </c>
      <c r="AK55" s="21">
        <f t="shared" si="25"/>
        <v>1</v>
      </c>
      <c r="AL55" s="21">
        <f t="shared" si="26"/>
        <v>0</v>
      </c>
      <c r="AM55" s="21">
        <f t="shared" si="27"/>
        <v>0</v>
      </c>
      <c r="AN55" s="21">
        <f t="shared" si="28"/>
        <v>0</v>
      </c>
      <c r="AO55" s="65" t="str">
        <f t="shared" si="29"/>
        <v>Bus</v>
      </c>
      <c r="AP55" s="27" t="s">
        <v>37</v>
      </c>
      <c r="AQ55" s="21">
        <f t="shared" si="30"/>
        <v>1</v>
      </c>
      <c r="AR55" s="21">
        <f t="shared" si="31"/>
        <v>0</v>
      </c>
      <c r="AS55" s="21">
        <f t="shared" si="32"/>
        <v>0</v>
      </c>
      <c r="AT55" s="21">
        <f t="shared" si="33"/>
        <v>0</v>
      </c>
      <c r="AU55" s="21">
        <f t="shared" si="34"/>
        <v>0</v>
      </c>
      <c r="AV55" s="21">
        <f t="shared" si="74"/>
        <v>0</v>
      </c>
      <c r="AW55" s="68"/>
      <c r="AX55" s="27" t="s">
        <v>44</v>
      </c>
      <c r="AY55" s="21">
        <f t="shared" si="35"/>
        <v>0</v>
      </c>
      <c r="AZ55" s="21">
        <f t="shared" si="36"/>
        <v>1</v>
      </c>
      <c r="BA55" s="21">
        <f t="shared" si="37"/>
        <v>0</v>
      </c>
      <c r="BB55" s="21">
        <f t="shared" si="38"/>
        <v>0</v>
      </c>
      <c r="BC55" s="65" t="str">
        <f t="shared" si="39"/>
        <v>Recreation</v>
      </c>
      <c r="BD55" s="27" t="s">
        <v>131</v>
      </c>
      <c r="BE55" s="21">
        <f t="shared" si="40"/>
        <v>1</v>
      </c>
      <c r="BF55" s="21">
        <f t="shared" si="41"/>
        <v>0</v>
      </c>
      <c r="BG55" s="21">
        <f t="shared" si="42"/>
        <v>0</v>
      </c>
      <c r="BH55" s="21">
        <f t="shared" si="43"/>
        <v>0</v>
      </c>
      <c r="BI55" s="65" t="str">
        <f t="shared" si="44"/>
        <v>Dhaka</v>
      </c>
      <c r="BJ55" s="27" t="s">
        <v>155</v>
      </c>
      <c r="BK55" s="21">
        <f t="shared" si="45"/>
        <v>0</v>
      </c>
      <c r="BL55" s="21">
        <f t="shared" si="46"/>
        <v>0</v>
      </c>
      <c r="BM55" s="21">
        <f t="shared" si="47"/>
        <v>1</v>
      </c>
      <c r="BN55" s="65" t="str">
        <f t="shared" si="48"/>
        <v>More_than_6</v>
      </c>
      <c r="BO55" s="27" t="s">
        <v>145</v>
      </c>
      <c r="BP55" s="21">
        <f t="shared" si="49"/>
        <v>0</v>
      </c>
      <c r="BQ55" s="21">
        <f t="shared" si="50"/>
        <v>0</v>
      </c>
      <c r="BR55" s="21">
        <f t="shared" si="51"/>
        <v>1</v>
      </c>
      <c r="BS55" s="65" t="str">
        <f t="shared" si="52"/>
        <v>More_than_2k</v>
      </c>
      <c r="BT55" s="29" t="s">
        <v>132</v>
      </c>
      <c r="BU55" s="75" t="str">
        <f t="shared" si="53"/>
        <v>Every_3_months</v>
      </c>
      <c r="BV55" s="29">
        <v>0.0</v>
      </c>
      <c r="BW55" s="67" t="str">
        <f t="shared" si="54"/>
        <v>No</v>
      </c>
      <c r="BX55" s="29">
        <v>0.0</v>
      </c>
      <c r="BY55" s="67" t="str">
        <f t="shared" si="55"/>
        <v>No</v>
      </c>
      <c r="BZ55" s="29">
        <v>0.0</v>
      </c>
      <c r="CA55" s="67" t="str">
        <f t="shared" si="56"/>
        <v>No</v>
      </c>
      <c r="CB55" s="29">
        <v>0.0</v>
      </c>
      <c r="CC55" s="67" t="str">
        <f t="shared" si="57"/>
        <v>No</v>
      </c>
      <c r="CD55" s="29">
        <v>0.0</v>
      </c>
      <c r="CE55" s="67" t="str">
        <f t="shared" si="58"/>
        <v>No</v>
      </c>
      <c r="CF55" s="29">
        <v>0.0</v>
      </c>
      <c r="CG55" s="76"/>
      <c r="CH55" s="29">
        <v>0.0</v>
      </c>
      <c r="CI55" s="67" t="str">
        <f t="shared" si="59"/>
        <v>No</v>
      </c>
      <c r="CJ55" s="29">
        <v>1.0</v>
      </c>
      <c r="CK55" s="76"/>
      <c r="CL55" s="29">
        <v>0.0</v>
      </c>
      <c r="CM55" s="77"/>
      <c r="CN55" s="27" t="s">
        <v>133</v>
      </c>
      <c r="CO55" s="71" t="str">
        <f t="shared" si="60"/>
        <v>Good</v>
      </c>
      <c r="CP55" s="27" t="s">
        <v>146</v>
      </c>
      <c r="CQ55" s="21">
        <f t="shared" si="61"/>
        <v>0</v>
      </c>
      <c r="CR55" s="21">
        <f t="shared" si="62"/>
        <v>0</v>
      </c>
      <c r="CS55" s="21">
        <f t="shared" si="63"/>
        <v>1</v>
      </c>
      <c r="CT55" s="21">
        <f t="shared" si="64"/>
        <v>0</v>
      </c>
      <c r="CU55" s="68"/>
      <c r="CV55" s="27" t="s">
        <v>147</v>
      </c>
      <c r="CW55" s="21">
        <f t="shared" si="65"/>
        <v>0</v>
      </c>
      <c r="CX55" s="21">
        <f t="shared" si="66"/>
        <v>0</v>
      </c>
      <c r="CY55" s="21">
        <f t="shared" si="67"/>
        <v>0</v>
      </c>
      <c r="CZ55" s="21">
        <f t="shared" si="68"/>
        <v>0</v>
      </c>
      <c r="DA55" s="21">
        <f t="shared" si="69"/>
        <v>1</v>
      </c>
      <c r="DB55" s="68"/>
      <c r="DC55" s="29">
        <v>2.0</v>
      </c>
      <c r="DD55" s="28" t="s">
        <v>140</v>
      </c>
      <c r="DE55" s="28" t="s">
        <v>140</v>
      </c>
      <c r="DF55" s="28" t="s">
        <v>139</v>
      </c>
      <c r="DG55" s="29">
        <v>3.0</v>
      </c>
      <c r="DH55" s="25">
        <f t="shared" si="70"/>
        <v>9</v>
      </c>
      <c r="DI55" s="72" t="str">
        <f t="shared" si="71"/>
        <v>Poor_Safety</v>
      </c>
      <c r="DJ55" s="26">
        <v>10.0</v>
      </c>
      <c r="DK55" s="26">
        <v>18.0</v>
      </c>
      <c r="DL55" s="16" t="str">
        <f t="shared" ref="DL55:DM55" si="126">IF(DJ55 &lt;= 11, "Poor", IF(DJ55 &lt;= 15 , "Moderate", "Good"))</f>
        <v>Poor</v>
      </c>
      <c r="DM55" s="16" t="str">
        <f t="shared" si="126"/>
        <v>Good</v>
      </c>
    </row>
    <row r="56" ht="15.75" customHeight="1">
      <c r="A56" s="73" t="s">
        <v>125</v>
      </c>
      <c r="B56" s="62" t="s">
        <v>37</v>
      </c>
      <c r="C56" s="35">
        <v>30.0</v>
      </c>
      <c r="D56" s="16">
        <f t="shared" si="2"/>
        <v>0</v>
      </c>
      <c r="E56" s="16">
        <f t="shared" si="73"/>
        <v>1</v>
      </c>
      <c r="F56" s="16">
        <f t="shared" si="3"/>
        <v>0</v>
      </c>
      <c r="G56" s="16">
        <f t="shared" si="4"/>
        <v>0</v>
      </c>
      <c r="H56" s="63" t="str">
        <f t="shared" si="5"/>
        <v>Between_20_to_40</v>
      </c>
      <c r="I56" s="74" t="s">
        <v>158</v>
      </c>
      <c r="J56" s="36">
        <v>30000.0</v>
      </c>
      <c r="K56" s="21">
        <f t="shared" si="6"/>
        <v>0</v>
      </c>
      <c r="L56" s="21">
        <f t="shared" si="7"/>
        <v>0</v>
      </c>
      <c r="M56" s="21">
        <f t="shared" si="8"/>
        <v>1</v>
      </c>
      <c r="N56" s="21">
        <f t="shared" si="9"/>
        <v>0</v>
      </c>
      <c r="O56" s="65" t="str">
        <f t="shared" si="10"/>
        <v>Between_25k_to_40k</v>
      </c>
      <c r="P56" s="75" t="s">
        <v>159</v>
      </c>
      <c r="Q56" s="37">
        <v>0.0</v>
      </c>
      <c r="R56" s="67" t="str">
        <f t="shared" si="11"/>
        <v>No</v>
      </c>
      <c r="S56" s="37">
        <v>0.0</v>
      </c>
      <c r="T56" s="67" t="str">
        <f t="shared" si="12"/>
        <v>No</v>
      </c>
      <c r="U56" s="37">
        <v>0.0</v>
      </c>
      <c r="V56" s="67" t="str">
        <f t="shared" si="13"/>
        <v>No</v>
      </c>
      <c r="W56" s="36" t="s">
        <v>199</v>
      </c>
      <c r="X56" s="21">
        <f t="shared" si="14"/>
        <v>0</v>
      </c>
      <c r="Y56" s="21">
        <f t="shared" si="15"/>
        <v>0</v>
      </c>
      <c r="Z56" s="21">
        <f t="shared" si="16"/>
        <v>0</v>
      </c>
      <c r="AA56" s="21">
        <f t="shared" si="17"/>
        <v>0</v>
      </c>
      <c r="AB56" s="21">
        <f t="shared" si="18"/>
        <v>1</v>
      </c>
      <c r="AC56" s="65" t="str">
        <f t="shared" si="19"/>
        <v>Other</v>
      </c>
      <c r="AD56" s="36" t="s">
        <v>31</v>
      </c>
      <c r="AE56" s="21">
        <f t="shared" si="20"/>
        <v>1</v>
      </c>
      <c r="AF56" s="21">
        <f t="shared" si="21"/>
        <v>0</v>
      </c>
      <c r="AG56" s="21">
        <f t="shared" si="22"/>
        <v>0</v>
      </c>
      <c r="AH56" s="21">
        <f t="shared" si="23"/>
        <v>0</v>
      </c>
      <c r="AI56" s="65" t="str">
        <f t="shared" si="24"/>
        <v>Bus</v>
      </c>
      <c r="AJ56" s="27" t="s">
        <v>129</v>
      </c>
      <c r="AK56" s="21">
        <f t="shared" si="25"/>
        <v>0</v>
      </c>
      <c r="AL56" s="21">
        <f t="shared" si="26"/>
        <v>1</v>
      </c>
      <c r="AM56" s="21">
        <f t="shared" si="27"/>
        <v>0</v>
      </c>
      <c r="AN56" s="21">
        <f t="shared" si="28"/>
        <v>0</v>
      </c>
      <c r="AO56" s="65" t="str">
        <f t="shared" si="29"/>
        <v>Auto_Rickshaw</v>
      </c>
      <c r="AP56" s="27" t="s">
        <v>37</v>
      </c>
      <c r="AQ56" s="21">
        <f t="shared" si="30"/>
        <v>1</v>
      </c>
      <c r="AR56" s="21">
        <f t="shared" si="31"/>
        <v>0</v>
      </c>
      <c r="AS56" s="21">
        <f t="shared" si="32"/>
        <v>0</v>
      </c>
      <c r="AT56" s="21">
        <f t="shared" si="33"/>
        <v>0</v>
      </c>
      <c r="AU56" s="21">
        <f t="shared" si="34"/>
        <v>0</v>
      </c>
      <c r="AV56" s="21">
        <f t="shared" si="74"/>
        <v>0</v>
      </c>
      <c r="AW56" s="68"/>
      <c r="AX56" s="27" t="s">
        <v>44</v>
      </c>
      <c r="AY56" s="21">
        <f t="shared" si="35"/>
        <v>0</v>
      </c>
      <c r="AZ56" s="21">
        <f t="shared" si="36"/>
        <v>1</v>
      </c>
      <c r="BA56" s="21">
        <f t="shared" si="37"/>
        <v>0</v>
      </c>
      <c r="BB56" s="21">
        <f t="shared" si="38"/>
        <v>0</v>
      </c>
      <c r="BC56" s="65" t="str">
        <f t="shared" si="39"/>
        <v>Recreation</v>
      </c>
      <c r="BD56" s="27" t="s">
        <v>131</v>
      </c>
      <c r="BE56" s="21">
        <f t="shared" si="40"/>
        <v>1</v>
      </c>
      <c r="BF56" s="21">
        <f t="shared" si="41"/>
        <v>0</v>
      </c>
      <c r="BG56" s="21">
        <f t="shared" si="42"/>
        <v>0</v>
      </c>
      <c r="BH56" s="21">
        <f t="shared" si="43"/>
        <v>0</v>
      </c>
      <c r="BI56" s="65" t="str">
        <f t="shared" si="44"/>
        <v>Dhaka</v>
      </c>
      <c r="BJ56" s="27" t="s">
        <v>150</v>
      </c>
      <c r="BK56" s="21">
        <f t="shared" si="45"/>
        <v>0</v>
      </c>
      <c r="BL56" s="21">
        <f t="shared" si="46"/>
        <v>0</v>
      </c>
      <c r="BM56" s="21">
        <f t="shared" si="47"/>
        <v>1</v>
      </c>
      <c r="BN56" s="65" t="str">
        <f t="shared" si="48"/>
        <v>More_than_6</v>
      </c>
      <c r="BO56" s="29">
        <v>800.0</v>
      </c>
      <c r="BP56" s="21">
        <f t="shared" si="49"/>
        <v>1</v>
      </c>
      <c r="BQ56" s="21">
        <f t="shared" si="50"/>
        <v>0</v>
      </c>
      <c r="BR56" s="21">
        <f t="shared" si="51"/>
        <v>0</v>
      </c>
      <c r="BS56" s="65" t="str">
        <f t="shared" si="52"/>
        <v>Less_than_1k</v>
      </c>
      <c r="BT56" s="27" t="s">
        <v>151</v>
      </c>
      <c r="BU56" s="73" t="str">
        <f t="shared" si="53"/>
        <v>Monthly</v>
      </c>
      <c r="BV56" s="29">
        <v>0.0</v>
      </c>
      <c r="BW56" s="67" t="str">
        <f t="shared" si="54"/>
        <v>No</v>
      </c>
      <c r="BX56" s="29">
        <v>0.0</v>
      </c>
      <c r="BY56" s="67" t="str">
        <f t="shared" si="55"/>
        <v>No</v>
      </c>
      <c r="BZ56" s="29">
        <v>1.0</v>
      </c>
      <c r="CA56" s="67" t="str">
        <f t="shared" si="56"/>
        <v>Yes</v>
      </c>
      <c r="CB56" s="29">
        <v>0.0</v>
      </c>
      <c r="CC56" s="67" t="str">
        <f t="shared" si="57"/>
        <v>No</v>
      </c>
      <c r="CD56" s="29">
        <v>0.0</v>
      </c>
      <c r="CE56" s="67" t="str">
        <f t="shared" si="58"/>
        <v>No</v>
      </c>
      <c r="CF56" s="29">
        <v>1.0</v>
      </c>
      <c r="CG56" s="76"/>
      <c r="CH56" s="29">
        <v>0.0</v>
      </c>
      <c r="CI56" s="67" t="str">
        <f t="shared" si="59"/>
        <v>No</v>
      </c>
      <c r="CJ56" s="29">
        <v>0.0</v>
      </c>
      <c r="CK56" s="76"/>
      <c r="CL56" s="29">
        <v>1.0</v>
      </c>
      <c r="CM56" s="77"/>
      <c r="CN56" s="27" t="s">
        <v>133</v>
      </c>
      <c r="CO56" s="71" t="str">
        <f t="shared" si="60"/>
        <v>Good</v>
      </c>
      <c r="CP56" s="27" t="s">
        <v>152</v>
      </c>
      <c r="CQ56" s="21">
        <f t="shared" si="61"/>
        <v>0</v>
      </c>
      <c r="CR56" s="21">
        <f t="shared" si="62"/>
        <v>0</v>
      </c>
      <c r="CS56" s="21">
        <f t="shared" si="63"/>
        <v>0</v>
      </c>
      <c r="CT56" s="21">
        <f t="shared" si="64"/>
        <v>1</v>
      </c>
      <c r="CU56" s="68"/>
      <c r="CV56" s="27" t="s">
        <v>135</v>
      </c>
      <c r="CW56" s="21">
        <f t="shared" si="65"/>
        <v>1</v>
      </c>
      <c r="CX56" s="21">
        <f t="shared" si="66"/>
        <v>0</v>
      </c>
      <c r="CY56" s="21">
        <f t="shared" si="67"/>
        <v>0</v>
      </c>
      <c r="CZ56" s="21">
        <f t="shared" si="68"/>
        <v>0</v>
      </c>
      <c r="DA56" s="21">
        <f t="shared" si="69"/>
        <v>0</v>
      </c>
      <c r="DB56" s="68"/>
      <c r="DC56" s="28" t="s">
        <v>139</v>
      </c>
      <c r="DD56" s="28" t="s">
        <v>140</v>
      </c>
      <c r="DE56" s="28" t="s">
        <v>139</v>
      </c>
      <c r="DF56" s="28" t="s">
        <v>139</v>
      </c>
      <c r="DG56" s="28" t="s">
        <v>138</v>
      </c>
      <c r="DH56" s="25">
        <f t="shared" si="70"/>
        <v>12</v>
      </c>
      <c r="DI56" s="72" t="str">
        <f t="shared" si="71"/>
        <v>Poor_Safety</v>
      </c>
      <c r="DJ56" s="26">
        <v>17.0</v>
      </c>
      <c r="DK56" s="26">
        <v>17.0</v>
      </c>
      <c r="DL56" s="16" t="str">
        <f t="shared" ref="DL56:DM56" si="127">IF(DJ56 &lt;= 11, "Poor", IF(DJ56 &lt;= 15 , "Moderate", "Good"))</f>
        <v>Good</v>
      </c>
      <c r="DM56" s="16" t="str">
        <f t="shared" si="127"/>
        <v>Good</v>
      </c>
    </row>
    <row r="57" ht="15.75" customHeight="1">
      <c r="A57" s="73" t="s">
        <v>194</v>
      </c>
      <c r="B57" s="62" t="s">
        <v>37</v>
      </c>
      <c r="C57" s="35">
        <v>32.0</v>
      </c>
      <c r="D57" s="16">
        <f t="shared" si="2"/>
        <v>0</v>
      </c>
      <c r="E57" s="16">
        <f t="shared" si="73"/>
        <v>1</v>
      </c>
      <c r="F57" s="16">
        <f t="shared" si="3"/>
        <v>0</v>
      </c>
      <c r="G57" s="16">
        <f t="shared" si="4"/>
        <v>0</v>
      </c>
      <c r="H57" s="63" t="str">
        <f t="shared" si="5"/>
        <v>Between_20_to_40</v>
      </c>
      <c r="I57" s="74" t="s">
        <v>158</v>
      </c>
      <c r="J57" s="36">
        <v>35000.0</v>
      </c>
      <c r="K57" s="21">
        <f t="shared" si="6"/>
        <v>0</v>
      </c>
      <c r="L57" s="21">
        <f t="shared" si="7"/>
        <v>0</v>
      </c>
      <c r="M57" s="21">
        <f t="shared" si="8"/>
        <v>1</v>
      </c>
      <c r="N57" s="21">
        <f t="shared" si="9"/>
        <v>0</v>
      </c>
      <c r="O57" s="65" t="str">
        <f t="shared" si="10"/>
        <v>Between_25k_to_40k</v>
      </c>
      <c r="P57" s="75" t="s">
        <v>159</v>
      </c>
      <c r="Q57" s="37">
        <v>0.0</v>
      </c>
      <c r="R57" s="67" t="str">
        <f t="shared" si="11"/>
        <v>No</v>
      </c>
      <c r="S57" s="37">
        <v>0.0</v>
      </c>
      <c r="T57" s="67" t="str">
        <f t="shared" si="12"/>
        <v>No</v>
      </c>
      <c r="U57" s="37">
        <v>0.0</v>
      </c>
      <c r="V57" s="67" t="str">
        <f t="shared" si="13"/>
        <v>No</v>
      </c>
      <c r="W57" s="36" t="s">
        <v>199</v>
      </c>
      <c r="X57" s="21">
        <f t="shared" si="14"/>
        <v>0</v>
      </c>
      <c r="Y57" s="21">
        <f t="shared" si="15"/>
        <v>0</v>
      </c>
      <c r="Z57" s="21">
        <f t="shared" si="16"/>
        <v>0</v>
      </c>
      <c r="AA57" s="21">
        <f t="shared" si="17"/>
        <v>0</v>
      </c>
      <c r="AB57" s="21">
        <f t="shared" si="18"/>
        <v>1</v>
      </c>
      <c r="AC57" s="65" t="str">
        <f t="shared" si="19"/>
        <v>Other</v>
      </c>
      <c r="AD57" s="36" t="s">
        <v>32</v>
      </c>
      <c r="AE57" s="21">
        <f t="shared" si="20"/>
        <v>0</v>
      </c>
      <c r="AF57" s="21">
        <f t="shared" si="21"/>
        <v>1</v>
      </c>
      <c r="AG57" s="21">
        <f t="shared" si="22"/>
        <v>0</v>
      </c>
      <c r="AH57" s="21">
        <f t="shared" si="23"/>
        <v>0</v>
      </c>
      <c r="AI57" s="65" t="str">
        <f t="shared" si="24"/>
        <v>Rickshaw</v>
      </c>
      <c r="AJ57" s="27" t="s">
        <v>162</v>
      </c>
      <c r="AK57" s="21">
        <f t="shared" si="25"/>
        <v>0</v>
      </c>
      <c r="AL57" s="21">
        <f t="shared" si="26"/>
        <v>0</v>
      </c>
      <c r="AM57" s="21">
        <f t="shared" si="27"/>
        <v>0</v>
      </c>
      <c r="AN57" s="21">
        <f t="shared" si="28"/>
        <v>1</v>
      </c>
      <c r="AO57" s="65" t="str">
        <f t="shared" si="29"/>
        <v>Others</v>
      </c>
      <c r="AP57" s="27" t="s">
        <v>37</v>
      </c>
      <c r="AQ57" s="21">
        <f t="shared" si="30"/>
        <v>1</v>
      </c>
      <c r="AR57" s="21">
        <f t="shared" si="31"/>
        <v>0</v>
      </c>
      <c r="AS57" s="21">
        <f t="shared" si="32"/>
        <v>0</v>
      </c>
      <c r="AT57" s="21">
        <f t="shared" si="33"/>
        <v>0</v>
      </c>
      <c r="AU57" s="21">
        <f t="shared" si="34"/>
        <v>0</v>
      </c>
      <c r="AV57" s="21">
        <f t="shared" si="74"/>
        <v>0</v>
      </c>
      <c r="AW57" s="68"/>
      <c r="AX57" s="27" t="s">
        <v>130</v>
      </c>
      <c r="AY57" s="21">
        <f t="shared" si="35"/>
        <v>1</v>
      </c>
      <c r="AZ57" s="21">
        <f t="shared" si="36"/>
        <v>0</v>
      </c>
      <c r="BA57" s="21">
        <f t="shared" si="37"/>
        <v>0</v>
      </c>
      <c r="BB57" s="21">
        <f t="shared" si="38"/>
        <v>0</v>
      </c>
      <c r="BC57" s="65" t="str">
        <f t="shared" si="39"/>
        <v>Home_Visit</v>
      </c>
      <c r="BD57" s="27" t="s">
        <v>175</v>
      </c>
      <c r="BE57" s="21">
        <f t="shared" si="40"/>
        <v>0</v>
      </c>
      <c r="BF57" s="21">
        <f t="shared" si="41"/>
        <v>0</v>
      </c>
      <c r="BG57" s="21">
        <f t="shared" si="42"/>
        <v>0</v>
      </c>
      <c r="BH57" s="21">
        <f t="shared" si="43"/>
        <v>1</v>
      </c>
      <c r="BI57" s="65" t="str">
        <f t="shared" si="44"/>
        <v>Others</v>
      </c>
      <c r="BJ57" s="27" t="s">
        <v>136</v>
      </c>
      <c r="BK57" s="21">
        <f t="shared" si="45"/>
        <v>0</v>
      </c>
      <c r="BL57" s="21">
        <f t="shared" si="46"/>
        <v>0</v>
      </c>
      <c r="BM57" s="21">
        <f t="shared" si="47"/>
        <v>1</v>
      </c>
      <c r="BN57" s="65" t="str">
        <f t="shared" si="48"/>
        <v>More_than_6</v>
      </c>
      <c r="BO57" s="29">
        <v>1500.0</v>
      </c>
      <c r="BP57" s="21">
        <f t="shared" si="49"/>
        <v>0</v>
      </c>
      <c r="BQ57" s="21">
        <f t="shared" si="50"/>
        <v>1</v>
      </c>
      <c r="BR57" s="21">
        <f t="shared" si="51"/>
        <v>0</v>
      </c>
      <c r="BS57" s="65" t="str">
        <f t="shared" si="52"/>
        <v>Between_1k_to_2k</v>
      </c>
      <c r="BT57" s="29" t="s">
        <v>156</v>
      </c>
      <c r="BU57" s="75" t="str">
        <f t="shared" si="53"/>
        <v>Every_6_months</v>
      </c>
      <c r="BV57" s="29">
        <v>0.0</v>
      </c>
      <c r="BW57" s="67" t="str">
        <f t="shared" si="54"/>
        <v>No</v>
      </c>
      <c r="BX57" s="29">
        <v>0.0</v>
      </c>
      <c r="BY57" s="67" t="str">
        <f t="shared" si="55"/>
        <v>No</v>
      </c>
      <c r="BZ57" s="29">
        <v>0.0</v>
      </c>
      <c r="CA57" s="67" t="str">
        <f t="shared" si="56"/>
        <v>No</v>
      </c>
      <c r="CB57" s="29">
        <v>1.0</v>
      </c>
      <c r="CC57" s="67" t="str">
        <f t="shared" si="57"/>
        <v>Yes</v>
      </c>
      <c r="CD57" s="29">
        <v>1.0</v>
      </c>
      <c r="CE57" s="67" t="str">
        <f t="shared" si="58"/>
        <v>Yes</v>
      </c>
      <c r="CF57" s="29">
        <v>1.0</v>
      </c>
      <c r="CG57" s="76"/>
      <c r="CH57" s="29">
        <v>1.0</v>
      </c>
      <c r="CI57" s="67" t="str">
        <f t="shared" si="59"/>
        <v>Yes</v>
      </c>
      <c r="CJ57" s="29">
        <v>0.0</v>
      </c>
      <c r="CK57" s="76"/>
      <c r="CL57" s="29">
        <v>1.0</v>
      </c>
      <c r="CM57" s="77"/>
      <c r="CN57" s="27" t="s">
        <v>133</v>
      </c>
      <c r="CO57" s="71" t="str">
        <f t="shared" si="60"/>
        <v>Good</v>
      </c>
      <c r="CP57" s="27" t="s">
        <v>157</v>
      </c>
      <c r="CQ57" s="21">
        <f t="shared" si="61"/>
        <v>0</v>
      </c>
      <c r="CR57" s="21">
        <f t="shared" si="62"/>
        <v>1</v>
      </c>
      <c r="CS57" s="21">
        <f t="shared" si="63"/>
        <v>0</v>
      </c>
      <c r="CT57" s="21">
        <f t="shared" si="64"/>
        <v>0</v>
      </c>
      <c r="CU57" s="68"/>
      <c r="CV57" s="27" t="s">
        <v>135</v>
      </c>
      <c r="CW57" s="21">
        <f t="shared" si="65"/>
        <v>1</v>
      </c>
      <c r="CX57" s="21">
        <f t="shared" si="66"/>
        <v>0</v>
      </c>
      <c r="CY57" s="21">
        <f t="shared" si="67"/>
        <v>0</v>
      </c>
      <c r="CZ57" s="21">
        <f t="shared" si="68"/>
        <v>0</v>
      </c>
      <c r="DA57" s="21">
        <f t="shared" si="69"/>
        <v>0</v>
      </c>
      <c r="DB57" s="68"/>
      <c r="DC57" s="28" t="s">
        <v>139</v>
      </c>
      <c r="DD57" s="28" t="s">
        <v>136</v>
      </c>
      <c r="DE57" s="28" t="s">
        <v>136</v>
      </c>
      <c r="DF57" s="28" t="s">
        <v>138</v>
      </c>
      <c r="DG57" s="28" t="s">
        <v>138</v>
      </c>
      <c r="DH57" s="25">
        <f t="shared" si="70"/>
        <v>20</v>
      </c>
      <c r="DI57" s="72" t="str">
        <f t="shared" si="71"/>
        <v>High_Safety</v>
      </c>
      <c r="DJ57" s="26">
        <v>18.0</v>
      </c>
      <c r="DK57" s="26">
        <v>19.0</v>
      </c>
      <c r="DL57" s="16" t="str">
        <f t="shared" ref="DL57:DM57" si="128">IF(DJ57 &lt;= 11, "Poor", IF(DJ57 &lt;= 15 , "Moderate", "Good"))</f>
        <v>Good</v>
      </c>
      <c r="DM57" s="16" t="str">
        <f t="shared" si="128"/>
        <v>Good</v>
      </c>
    </row>
    <row r="58" ht="15.75" customHeight="1">
      <c r="A58" s="73" t="s">
        <v>194</v>
      </c>
      <c r="B58" s="62" t="s">
        <v>37</v>
      </c>
      <c r="C58" s="35">
        <v>50.0</v>
      </c>
      <c r="D58" s="16">
        <f t="shared" si="2"/>
        <v>0</v>
      </c>
      <c r="E58" s="16">
        <f t="shared" si="73"/>
        <v>0</v>
      </c>
      <c r="F58" s="16">
        <f t="shared" si="3"/>
        <v>1</v>
      </c>
      <c r="G58" s="16">
        <f t="shared" si="4"/>
        <v>0</v>
      </c>
      <c r="H58" s="63" t="str">
        <f t="shared" si="5"/>
        <v>Between_40_to_60</v>
      </c>
      <c r="I58" s="74" t="s">
        <v>158</v>
      </c>
      <c r="J58" s="36">
        <v>60000.0</v>
      </c>
      <c r="K58" s="21">
        <f t="shared" si="6"/>
        <v>0</v>
      </c>
      <c r="L58" s="21">
        <f t="shared" si="7"/>
        <v>0</v>
      </c>
      <c r="M58" s="21">
        <f t="shared" si="8"/>
        <v>0</v>
      </c>
      <c r="N58" s="21">
        <f t="shared" si="9"/>
        <v>1</v>
      </c>
      <c r="O58" s="65" t="str">
        <f t="shared" si="10"/>
        <v>More_than_40k</v>
      </c>
      <c r="P58" s="75" t="s">
        <v>159</v>
      </c>
      <c r="Q58" s="37">
        <v>0.0</v>
      </c>
      <c r="R58" s="67" t="str">
        <f t="shared" si="11"/>
        <v>No</v>
      </c>
      <c r="S58" s="37">
        <v>0.0</v>
      </c>
      <c r="T58" s="67" t="str">
        <f t="shared" si="12"/>
        <v>No</v>
      </c>
      <c r="U58" s="37">
        <v>0.0</v>
      </c>
      <c r="V58" s="67" t="str">
        <f t="shared" si="13"/>
        <v>No</v>
      </c>
      <c r="W58" s="36" t="s">
        <v>199</v>
      </c>
      <c r="X58" s="21">
        <f t="shared" si="14"/>
        <v>0</v>
      </c>
      <c r="Y58" s="21">
        <f t="shared" si="15"/>
        <v>0</v>
      </c>
      <c r="Z58" s="21">
        <f t="shared" si="16"/>
        <v>0</v>
      </c>
      <c r="AA58" s="21">
        <f t="shared" si="17"/>
        <v>0</v>
      </c>
      <c r="AB58" s="21">
        <f t="shared" si="18"/>
        <v>1</v>
      </c>
      <c r="AC58" s="65" t="str">
        <f t="shared" si="19"/>
        <v>Other</v>
      </c>
      <c r="AD58" s="36" t="s">
        <v>31</v>
      </c>
      <c r="AE58" s="21">
        <f t="shared" si="20"/>
        <v>1</v>
      </c>
      <c r="AF58" s="21">
        <f t="shared" si="21"/>
        <v>0</v>
      </c>
      <c r="AG58" s="21">
        <f t="shared" si="22"/>
        <v>0</v>
      </c>
      <c r="AH58" s="21">
        <f t="shared" si="23"/>
        <v>0</v>
      </c>
      <c r="AI58" s="65" t="str">
        <f t="shared" si="24"/>
        <v>Bus</v>
      </c>
      <c r="AJ58" s="27" t="s">
        <v>128</v>
      </c>
      <c r="AK58" s="21">
        <f t="shared" si="25"/>
        <v>1</v>
      </c>
      <c r="AL58" s="21">
        <f t="shared" si="26"/>
        <v>0</v>
      </c>
      <c r="AM58" s="21">
        <f t="shared" si="27"/>
        <v>0</v>
      </c>
      <c r="AN58" s="21">
        <f t="shared" si="28"/>
        <v>0</v>
      </c>
      <c r="AO58" s="65" t="str">
        <f t="shared" si="29"/>
        <v>Bus</v>
      </c>
      <c r="AP58" s="27" t="s">
        <v>39</v>
      </c>
      <c r="AQ58" s="21">
        <f t="shared" si="30"/>
        <v>0</v>
      </c>
      <c r="AR58" s="21">
        <f t="shared" si="31"/>
        <v>0</v>
      </c>
      <c r="AS58" s="21">
        <f t="shared" si="32"/>
        <v>1</v>
      </c>
      <c r="AT58" s="21">
        <f t="shared" si="33"/>
        <v>0</v>
      </c>
      <c r="AU58" s="21">
        <f t="shared" si="34"/>
        <v>0</v>
      </c>
      <c r="AV58" s="21">
        <f t="shared" si="74"/>
        <v>0</v>
      </c>
      <c r="AW58" s="68"/>
      <c r="AX58" s="27" t="s">
        <v>45</v>
      </c>
      <c r="AY58" s="21">
        <f t="shared" si="35"/>
        <v>0</v>
      </c>
      <c r="AZ58" s="21">
        <f t="shared" si="36"/>
        <v>0</v>
      </c>
      <c r="BA58" s="21">
        <f t="shared" si="37"/>
        <v>1</v>
      </c>
      <c r="BB58" s="21">
        <f t="shared" si="38"/>
        <v>0</v>
      </c>
      <c r="BC58" s="65" t="str">
        <f t="shared" si="39"/>
        <v>Job</v>
      </c>
      <c r="BD58" s="27" t="s">
        <v>37</v>
      </c>
      <c r="BE58" s="21">
        <f t="shared" si="40"/>
        <v>0</v>
      </c>
      <c r="BF58" s="21">
        <f t="shared" si="41"/>
        <v>1</v>
      </c>
      <c r="BG58" s="21">
        <f t="shared" si="42"/>
        <v>0</v>
      </c>
      <c r="BH58" s="21">
        <f t="shared" si="43"/>
        <v>0</v>
      </c>
      <c r="BI58" s="65" t="str">
        <f t="shared" si="44"/>
        <v>Barishal</v>
      </c>
      <c r="BJ58" s="27" t="s">
        <v>138</v>
      </c>
      <c r="BK58" s="21">
        <f t="shared" si="45"/>
        <v>0</v>
      </c>
      <c r="BL58" s="21">
        <f t="shared" si="46"/>
        <v>0</v>
      </c>
      <c r="BM58" s="21">
        <f t="shared" si="47"/>
        <v>1</v>
      </c>
      <c r="BN58" s="65" t="str">
        <f t="shared" si="48"/>
        <v>More_than_6</v>
      </c>
      <c r="BO58" s="29">
        <v>1500.0</v>
      </c>
      <c r="BP58" s="21">
        <f t="shared" si="49"/>
        <v>0</v>
      </c>
      <c r="BQ58" s="21">
        <f t="shared" si="50"/>
        <v>1</v>
      </c>
      <c r="BR58" s="21">
        <f t="shared" si="51"/>
        <v>0</v>
      </c>
      <c r="BS58" s="65" t="str">
        <f t="shared" si="52"/>
        <v>Between_1k_to_2k</v>
      </c>
      <c r="BT58" s="29" t="s">
        <v>132</v>
      </c>
      <c r="BU58" s="75" t="str">
        <f t="shared" si="53"/>
        <v>Every_3_months</v>
      </c>
      <c r="BV58" s="29">
        <v>0.0</v>
      </c>
      <c r="BW58" s="67" t="str">
        <f t="shared" si="54"/>
        <v>No</v>
      </c>
      <c r="BX58" s="29">
        <v>0.0</v>
      </c>
      <c r="BY58" s="67" t="str">
        <f t="shared" si="55"/>
        <v>No</v>
      </c>
      <c r="BZ58" s="29">
        <v>1.0</v>
      </c>
      <c r="CA58" s="67" t="str">
        <f t="shared" si="56"/>
        <v>Yes</v>
      </c>
      <c r="CB58" s="29">
        <v>0.0</v>
      </c>
      <c r="CC58" s="67" t="str">
        <f t="shared" si="57"/>
        <v>No</v>
      </c>
      <c r="CD58" s="29">
        <v>0.0</v>
      </c>
      <c r="CE58" s="67" t="str">
        <f t="shared" si="58"/>
        <v>No</v>
      </c>
      <c r="CF58" s="29">
        <v>0.0</v>
      </c>
      <c r="CG58" s="76"/>
      <c r="CH58" s="29">
        <v>0.0</v>
      </c>
      <c r="CI58" s="67" t="str">
        <f t="shared" si="59"/>
        <v>No</v>
      </c>
      <c r="CJ58" s="29">
        <v>0.0</v>
      </c>
      <c r="CK58" s="76"/>
      <c r="CL58" s="29">
        <v>1.0</v>
      </c>
      <c r="CM58" s="77"/>
      <c r="CN58" s="27" t="s">
        <v>164</v>
      </c>
      <c r="CO58" s="71" t="str">
        <f t="shared" si="60"/>
        <v>Average</v>
      </c>
      <c r="CP58" s="27" t="s">
        <v>165</v>
      </c>
      <c r="CQ58" s="21">
        <f t="shared" si="61"/>
        <v>0</v>
      </c>
      <c r="CR58" s="21">
        <f t="shared" si="62"/>
        <v>0</v>
      </c>
      <c r="CS58" s="21">
        <f t="shared" si="63"/>
        <v>0</v>
      </c>
      <c r="CT58" s="21">
        <f t="shared" si="64"/>
        <v>1</v>
      </c>
      <c r="CU58" s="68"/>
      <c r="CV58" s="27" t="s">
        <v>135</v>
      </c>
      <c r="CW58" s="21">
        <f t="shared" si="65"/>
        <v>1</v>
      </c>
      <c r="CX58" s="21">
        <f t="shared" si="66"/>
        <v>0</v>
      </c>
      <c r="CY58" s="21">
        <f t="shared" si="67"/>
        <v>0</v>
      </c>
      <c r="CZ58" s="21">
        <f t="shared" si="68"/>
        <v>0</v>
      </c>
      <c r="DA58" s="21">
        <f t="shared" si="69"/>
        <v>0</v>
      </c>
      <c r="DB58" s="68"/>
      <c r="DC58" s="29">
        <v>1.0</v>
      </c>
      <c r="DD58" s="29">
        <v>1.0</v>
      </c>
      <c r="DE58" s="29">
        <v>1.0</v>
      </c>
      <c r="DF58" s="29">
        <v>1.0</v>
      </c>
      <c r="DG58" s="29">
        <v>1.0</v>
      </c>
      <c r="DH58" s="25">
        <f t="shared" si="70"/>
        <v>5</v>
      </c>
      <c r="DI58" s="72" t="str">
        <f t="shared" si="71"/>
        <v>Poor_Safety</v>
      </c>
      <c r="DJ58" s="26">
        <v>15.0</v>
      </c>
      <c r="DK58" s="26">
        <v>18.0</v>
      </c>
      <c r="DL58" s="16" t="str">
        <f t="shared" ref="DL58:DM58" si="129">IF(DJ58 &lt;= 11, "Poor", IF(DJ58 &lt;= 15 , "Moderate", "Good"))</f>
        <v>Moderate</v>
      </c>
      <c r="DM58" s="16" t="str">
        <f t="shared" si="129"/>
        <v>Good</v>
      </c>
    </row>
    <row r="59" ht="15.75" customHeight="1">
      <c r="A59" s="73" t="s">
        <v>194</v>
      </c>
      <c r="B59" s="62" t="s">
        <v>37</v>
      </c>
      <c r="C59" s="35">
        <v>24.0</v>
      </c>
      <c r="D59" s="16">
        <f t="shared" si="2"/>
        <v>0</v>
      </c>
      <c r="E59" s="16">
        <f t="shared" si="73"/>
        <v>1</v>
      </c>
      <c r="F59" s="16">
        <f t="shared" si="3"/>
        <v>0</v>
      </c>
      <c r="G59" s="16">
        <f t="shared" si="4"/>
        <v>0</v>
      </c>
      <c r="H59" s="63" t="str">
        <f t="shared" si="5"/>
        <v>Between_20_to_40</v>
      </c>
      <c r="I59" s="75" t="s">
        <v>260</v>
      </c>
      <c r="J59" s="36">
        <v>16000.0</v>
      </c>
      <c r="K59" s="21">
        <f t="shared" si="6"/>
        <v>0</v>
      </c>
      <c r="L59" s="21">
        <f t="shared" si="7"/>
        <v>1</v>
      </c>
      <c r="M59" s="21">
        <f t="shared" si="8"/>
        <v>0</v>
      </c>
      <c r="N59" s="21">
        <f t="shared" si="9"/>
        <v>0</v>
      </c>
      <c r="O59" s="65" t="str">
        <f t="shared" si="10"/>
        <v>Between_15k_to_25k</v>
      </c>
      <c r="P59" s="75" t="s">
        <v>159</v>
      </c>
      <c r="Q59" s="37">
        <v>0.0</v>
      </c>
      <c r="R59" s="67" t="str">
        <f t="shared" si="11"/>
        <v>No</v>
      </c>
      <c r="S59" s="37">
        <v>0.0</v>
      </c>
      <c r="T59" s="67" t="str">
        <f t="shared" si="12"/>
        <v>No</v>
      </c>
      <c r="U59" s="37">
        <v>0.0</v>
      </c>
      <c r="V59" s="67" t="str">
        <f t="shared" si="13"/>
        <v>No</v>
      </c>
      <c r="W59" s="37" t="s">
        <v>25</v>
      </c>
      <c r="X59" s="21">
        <f t="shared" si="14"/>
        <v>1</v>
      </c>
      <c r="Y59" s="21">
        <f t="shared" si="15"/>
        <v>0</v>
      </c>
      <c r="Z59" s="21">
        <f t="shared" si="16"/>
        <v>0</v>
      </c>
      <c r="AA59" s="21">
        <f t="shared" si="17"/>
        <v>0</v>
      </c>
      <c r="AB59" s="21">
        <f t="shared" si="18"/>
        <v>0</v>
      </c>
      <c r="AC59" s="65" t="str">
        <f t="shared" si="19"/>
        <v>Business</v>
      </c>
      <c r="AD59" s="36" t="s">
        <v>31</v>
      </c>
      <c r="AE59" s="21">
        <f t="shared" si="20"/>
        <v>1</v>
      </c>
      <c r="AF59" s="21">
        <f t="shared" si="21"/>
        <v>0</v>
      </c>
      <c r="AG59" s="21">
        <f t="shared" si="22"/>
        <v>0</v>
      </c>
      <c r="AH59" s="21">
        <f t="shared" si="23"/>
        <v>0</v>
      </c>
      <c r="AI59" s="65" t="str">
        <f t="shared" si="24"/>
        <v>Bus</v>
      </c>
      <c r="AJ59" s="27" t="s">
        <v>129</v>
      </c>
      <c r="AK59" s="21">
        <f t="shared" si="25"/>
        <v>0</v>
      </c>
      <c r="AL59" s="21">
        <f t="shared" si="26"/>
        <v>1</v>
      </c>
      <c r="AM59" s="21">
        <f t="shared" si="27"/>
        <v>0</v>
      </c>
      <c r="AN59" s="21">
        <f t="shared" si="28"/>
        <v>0</v>
      </c>
      <c r="AO59" s="65" t="str">
        <f t="shared" si="29"/>
        <v>Auto_Rickshaw</v>
      </c>
      <c r="AP59" s="27" t="s">
        <v>39</v>
      </c>
      <c r="AQ59" s="21">
        <f t="shared" si="30"/>
        <v>0</v>
      </c>
      <c r="AR59" s="21">
        <f t="shared" si="31"/>
        <v>0</v>
      </c>
      <c r="AS59" s="21">
        <f t="shared" si="32"/>
        <v>1</v>
      </c>
      <c r="AT59" s="21">
        <f t="shared" si="33"/>
        <v>0</v>
      </c>
      <c r="AU59" s="21">
        <f t="shared" si="34"/>
        <v>0</v>
      </c>
      <c r="AV59" s="21">
        <f t="shared" si="74"/>
        <v>0</v>
      </c>
      <c r="AW59" s="68"/>
      <c r="AX59" s="27" t="s">
        <v>130</v>
      </c>
      <c r="AY59" s="21">
        <f t="shared" si="35"/>
        <v>1</v>
      </c>
      <c r="AZ59" s="21">
        <f t="shared" si="36"/>
        <v>0</v>
      </c>
      <c r="BA59" s="21">
        <f t="shared" si="37"/>
        <v>0</v>
      </c>
      <c r="BB59" s="21">
        <f t="shared" si="38"/>
        <v>0</v>
      </c>
      <c r="BC59" s="65" t="str">
        <f t="shared" si="39"/>
        <v>Home_Visit</v>
      </c>
      <c r="BD59" s="27" t="s">
        <v>175</v>
      </c>
      <c r="BE59" s="21">
        <f t="shared" si="40"/>
        <v>0</v>
      </c>
      <c r="BF59" s="21">
        <f t="shared" si="41"/>
        <v>0</v>
      </c>
      <c r="BG59" s="21">
        <f t="shared" si="42"/>
        <v>0</v>
      </c>
      <c r="BH59" s="21">
        <f t="shared" si="43"/>
        <v>1</v>
      </c>
      <c r="BI59" s="65" t="str">
        <f t="shared" si="44"/>
        <v>Others</v>
      </c>
      <c r="BJ59" s="27" t="s">
        <v>138</v>
      </c>
      <c r="BK59" s="21">
        <f t="shared" si="45"/>
        <v>0</v>
      </c>
      <c r="BL59" s="21">
        <f t="shared" si="46"/>
        <v>0</v>
      </c>
      <c r="BM59" s="21">
        <f t="shared" si="47"/>
        <v>1</v>
      </c>
      <c r="BN59" s="65" t="str">
        <f t="shared" si="48"/>
        <v>More_than_6</v>
      </c>
      <c r="BO59" s="27" t="s">
        <v>167</v>
      </c>
      <c r="BP59" s="21">
        <f t="shared" si="49"/>
        <v>0</v>
      </c>
      <c r="BQ59" s="21">
        <f t="shared" si="50"/>
        <v>0</v>
      </c>
      <c r="BR59" s="21">
        <f t="shared" si="51"/>
        <v>1</v>
      </c>
      <c r="BS59" s="65" t="str">
        <f t="shared" si="52"/>
        <v>More_than_2k</v>
      </c>
      <c r="BT59" s="29" t="s">
        <v>264</v>
      </c>
      <c r="BU59" s="75" t="str">
        <f t="shared" si="53"/>
        <v>Biweekly</v>
      </c>
      <c r="BV59" s="29">
        <v>0.0</v>
      </c>
      <c r="BW59" s="67" t="str">
        <f t="shared" si="54"/>
        <v>No</v>
      </c>
      <c r="BX59" s="29">
        <v>0.0</v>
      </c>
      <c r="BY59" s="67" t="str">
        <f t="shared" si="55"/>
        <v>No</v>
      </c>
      <c r="BZ59" s="29">
        <v>0.0</v>
      </c>
      <c r="CA59" s="67" t="str">
        <f t="shared" si="56"/>
        <v>No</v>
      </c>
      <c r="CB59" s="29">
        <v>0.0</v>
      </c>
      <c r="CC59" s="67" t="str">
        <f t="shared" si="57"/>
        <v>No</v>
      </c>
      <c r="CD59" s="29">
        <v>0.0</v>
      </c>
      <c r="CE59" s="67" t="str">
        <f t="shared" si="58"/>
        <v>No</v>
      </c>
      <c r="CF59" s="29">
        <v>1.0</v>
      </c>
      <c r="CG59" s="76"/>
      <c r="CH59" s="29">
        <v>1.0</v>
      </c>
      <c r="CI59" s="67" t="str">
        <f t="shared" si="59"/>
        <v>Yes</v>
      </c>
      <c r="CJ59" s="29">
        <v>0.0</v>
      </c>
      <c r="CK59" s="76"/>
      <c r="CL59" s="29">
        <v>1.0</v>
      </c>
      <c r="CM59" s="77"/>
      <c r="CN59" s="29" t="s">
        <v>168</v>
      </c>
      <c r="CO59" s="71" t="str">
        <f t="shared" si="60"/>
        <v>Very_Good</v>
      </c>
      <c r="CP59" s="27" t="s">
        <v>169</v>
      </c>
      <c r="CQ59" s="21">
        <f t="shared" si="61"/>
        <v>0</v>
      </c>
      <c r="CR59" s="21">
        <f t="shared" si="62"/>
        <v>0</v>
      </c>
      <c r="CS59" s="21">
        <f t="shared" si="63"/>
        <v>0</v>
      </c>
      <c r="CT59" s="21">
        <f t="shared" si="64"/>
        <v>1</v>
      </c>
      <c r="CU59" s="68"/>
      <c r="CV59" s="27" t="s">
        <v>170</v>
      </c>
      <c r="CW59" s="21">
        <f t="shared" si="65"/>
        <v>0</v>
      </c>
      <c r="CX59" s="21">
        <f t="shared" si="66"/>
        <v>1</v>
      </c>
      <c r="CY59" s="21">
        <f t="shared" si="67"/>
        <v>0</v>
      </c>
      <c r="CZ59" s="21">
        <f t="shared" si="68"/>
        <v>0</v>
      </c>
      <c r="DA59" s="21">
        <f t="shared" si="69"/>
        <v>0</v>
      </c>
      <c r="DB59" s="68"/>
      <c r="DC59" s="28" t="s">
        <v>136</v>
      </c>
      <c r="DD59" s="28" t="s">
        <v>138</v>
      </c>
      <c r="DE59" s="28" t="s">
        <v>136</v>
      </c>
      <c r="DF59" s="28" t="s">
        <v>136</v>
      </c>
      <c r="DG59" s="28" t="s">
        <v>138</v>
      </c>
      <c r="DH59" s="25">
        <f t="shared" si="70"/>
        <v>22</v>
      </c>
      <c r="DI59" s="72" t="str">
        <f t="shared" si="71"/>
        <v>High_Safety</v>
      </c>
      <c r="DJ59" s="26">
        <v>16.0</v>
      </c>
      <c r="DK59" s="26">
        <v>15.0</v>
      </c>
      <c r="DL59" s="16" t="str">
        <f t="shared" ref="DL59:DM59" si="130">IF(DJ59 &lt;= 11, "Poor", IF(DJ59 &lt;= 15 , "Moderate", "Good"))</f>
        <v>Good</v>
      </c>
      <c r="DM59" s="16" t="str">
        <f t="shared" si="130"/>
        <v>Moderate</v>
      </c>
    </row>
    <row r="60" ht="15.75" customHeight="1">
      <c r="A60" s="73" t="s">
        <v>194</v>
      </c>
      <c r="B60" s="62" t="s">
        <v>37</v>
      </c>
      <c r="C60" s="35">
        <v>28.0</v>
      </c>
      <c r="D60" s="16">
        <f t="shared" si="2"/>
        <v>0</v>
      </c>
      <c r="E60" s="16">
        <f t="shared" si="73"/>
        <v>1</v>
      </c>
      <c r="F60" s="16">
        <f t="shared" si="3"/>
        <v>0</v>
      </c>
      <c r="G60" s="16">
        <f t="shared" si="4"/>
        <v>0</v>
      </c>
      <c r="H60" s="63" t="str">
        <f t="shared" si="5"/>
        <v>Between_20_to_40</v>
      </c>
      <c r="I60" s="75" t="s">
        <v>266</v>
      </c>
      <c r="J60" s="36">
        <v>23000.0</v>
      </c>
      <c r="K60" s="21">
        <f t="shared" si="6"/>
        <v>0</v>
      </c>
      <c r="L60" s="21">
        <f t="shared" si="7"/>
        <v>1</v>
      </c>
      <c r="M60" s="21">
        <f t="shared" si="8"/>
        <v>0</v>
      </c>
      <c r="N60" s="21">
        <f t="shared" si="9"/>
        <v>0</v>
      </c>
      <c r="O60" s="65" t="str">
        <f t="shared" si="10"/>
        <v>Between_15k_to_25k</v>
      </c>
      <c r="P60" s="75" t="s">
        <v>159</v>
      </c>
      <c r="Q60" s="37">
        <v>0.0</v>
      </c>
      <c r="R60" s="67" t="str">
        <f t="shared" si="11"/>
        <v>No</v>
      </c>
      <c r="S60" s="37">
        <v>0.0</v>
      </c>
      <c r="T60" s="67" t="str">
        <f t="shared" si="12"/>
        <v>No</v>
      </c>
      <c r="U60" s="37">
        <v>0.0</v>
      </c>
      <c r="V60" s="67" t="str">
        <f t="shared" si="13"/>
        <v>No</v>
      </c>
      <c r="W60" s="37" t="s">
        <v>25</v>
      </c>
      <c r="X60" s="21">
        <f t="shared" si="14"/>
        <v>1</v>
      </c>
      <c r="Y60" s="21">
        <f t="shared" si="15"/>
        <v>0</v>
      </c>
      <c r="Z60" s="21">
        <f t="shared" si="16"/>
        <v>0</v>
      </c>
      <c r="AA60" s="21">
        <f t="shared" si="17"/>
        <v>0</v>
      </c>
      <c r="AB60" s="21">
        <f t="shared" si="18"/>
        <v>0</v>
      </c>
      <c r="AC60" s="65" t="str">
        <f t="shared" si="19"/>
        <v>Business</v>
      </c>
      <c r="AD60" s="36" t="s">
        <v>31</v>
      </c>
      <c r="AE60" s="21">
        <f t="shared" si="20"/>
        <v>1</v>
      </c>
      <c r="AF60" s="21">
        <f t="shared" si="21"/>
        <v>0</v>
      </c>
      <c r="AG60" s="21">
        <f t="shared" si="22"/>
        <v>0</v>
      </c>
      <c r="AH60" s="21">
        <f t="shared" si="23"/>
        <v>0</v>
      </c>
      <c r="AI60" s="65" t="str">
        <f t="shared" si="24"/>
        <v>Bus</v>
      </c>
      <c r="AJ60" s="27" t="s">
        <v>128</v>
      </c>
      <c r="AK60" s="21">
        <f t="shared" si="25"/>
        <v>1</v>
      </c>
      <c r="AL60" s="21">
        <f t="shared" si="26"/>
        <v>0</v>
      </c>
      <c r="AM60" s="21">
        <f t="shared" si="27"/>
        <v>0</v>
      </c>
      <c r="AN60" s="21">
        <f t="shared" si="28"/>
        <v>0</v>
      </c>
      <c r="AO60" s="65" t="str">
        <f t="shared" si="29"/>
        <v>Bus</v>
      </c>
      <c r="AP60" s="27" t="s">
        <v>39</v>
      </c>
      <c r="AQ60" s="21">
        <f t="shared" si="30"/>
        <v>0</v>
      </c>
      <c r="AR60" s="21">
        <f t="shared" si="31"/>
        <v>0</v>
      </c>
      <c r="AS60" s="21">
        <f t="shared" si="32"/>
        <v>1</v>
      </c>
      <c r="AT60" s="21">
        <f t="shared" si="33"/>
        <v>0</v>
      </c>
      <c r="AU60" s="21">
        <f t="shared" si="34"/>
        <v>0</v>
      </c>
      <c r="AV60" s="21">
        <f t="shared" si="74"/>
        <v>0</v>
      </c>
      <c r="AW60" s="68"/>
      <c r="AX60" s="27" t="s">
        <v>45</v>
      </c>
      <c r="AY60" s="21">
        <f t="shared" si="35"/>
        <v>0</v>
      </c>
      <c r="AZ60" s="21">
        <f t="shared" si="36"/>
        <v>0</v>
      </c>
      <c r="BA60" s="21">
        <f t="shared" si="37"/>
        <v>1</v>
      </c>
      <c r="BB60" s="21">
        <f t="shared" si="38"/>
        <v>0</v>
      </c>
      <c r="BC60" s="65" t="str">
        <f t="shared" si="39"/>
        <v>Job</v>
      </c>
      <c r="BD60" s="27" t="s">
        <v>182</v>
      </c>
      <c r="BE60" s="21">
        <f t="shared" si="40"/>
        <v>0</v>
      </c>
      <c r="BF60" s="21">
        <f t="shared" si="41"/>
        <v>0</v>
      </c>
      <c r="BG60" s="21">
        <f t="shared" si="42"/>
        <v>1</v>
      </c>
      <c r="BH60" s="21">
        <f t="shared" si="43"/>
        <v>0</v>
      </c>
      <c r="BI60" s="65" t="str">
        <f t="shared" si="44"/>
        <v>Narayanganj</v>
      </c>
      <c r="BJ60" s="27">
        <v>5.0</v>
      </c>
      <c r="BK60" s="21">
        <f t="shared" si="45"/>
        <v>0</v>
      </c>
      <c r="BL60" s="21">
        <f t="shared" si="46"/>
        <v>1</v>
      </c>
      <c r="BM60" s="21">
        <f t="shared" si="47"/>
        <v>0</v>
      </c>
      <c r="BN60" s="65" t="str">
        <f t="shared" si="48"/>
        <v>4_to_6</v>
      </c>
      <c r="BO60" s="29">
        <v>800.0</v>
      </c>
      <c r="BP60" s="21">
        <f t="shared" si="49"/>
        <v>1</v>
      </c>
      <c r="BQ60" s="21">
        <f t="shared" si="50"/>
        <v>0</v>
      </c>
      <c r="BR60" s="21">
        <f t="shared" si="51"/>
        <v>0</v>
      </c>
      <c r="BS60" s="65" t="str">
        <f t="shared" si="52"/>
        <v>Less_than_1k</v>
      </c>
      <c r="BT60" s="29" t="s">
        <v>132</v>
      </c>
      <c r="BU60" s="75" t="str">
        <f t="shared" si="53"/>
        <v>Every_3_months</v>
      </c>
      <c r="BV60" s="29">
        <v>1.0</v>
      </c>
      <c r="BW60" s="67" t="str">
        <f t="shared" si="54"/>
        <v>Yes</v>
      </c>
      <c r="BX60" s="29">
        <v>0.0</v>
      </c>
      <c r="BY60" s="67" t="str">
        <f t="shared" si="55"/>
        <v>No</v>
      </c>
      <c r="BZ60" s="29">
        <v>0.0</v>
      </c>
      <c r="CA60" s="67" t="str">
        <f t="shared" si="56"/>
        <v>No</v>
      </c>
      <c r="CB60" s="29">
        <v>0.0</v>
      </c>
      <c r="CC60" s="67" t="str">
        <f t="shared" si="57"/>
        <v>No</v>
      </c>
      <c r="CD60" s="29">
        <v>0.0</v>
      </c>
      <c r="CE60" s="67" t="str">
        <f t="shared" si="58"/>
        <v>No</v>
      </c>
      <c r="CF60" s="29">
        <v>1.0</v>
      </c>
      <c r="CG60" s="76"/>
      <c r="CH60" s="29">
        <v>0.0</v>
      </c>
      <c r="CI60" s="67" t="str">
        <f t="shared" si="59"/>
        <v>No</v>
      </c>
      <c r="CJ60" s="29">
        <v>0.0</v>
      </c>
      <c r="CK60" s="76"/>
      <c r="CL60" s="29">
        <v>1.0</v>
      </c>
      <c r="CM60" s="77"/>
      <c r="CN60" s="27" t="s">
        <v>164</v>
      </c>
      <c r="CO60" s="71" t="str">
        <f t="shared" si="60"/>
        <v>Average</v>
      </c>
      <c r="CP60" s="27" t="s">
        <v>80</v>
      </c>
      <c r="CQ60" s="21">
        <f t="shared" si="61"/>
        <v>1</v>
      </c>
      <c r="CR60" s="21">
        <f t="shared" si="62"/>
        <v>0</v>
      </c>
      <c r="CS60" s="21">
        <f t="shared" si="63"/>
        <v>0</v>
      </c>
      <c r="CT60" s="21">
        <f t="shared" si="64"/>
        <v>0</v>
      </c>
      <c r="CU60" s="68"/>
      <c r="CV60" s="27" t="s">
        <v>170</v>
      </c>
      <c r="CW60" s="21">
        <f t="shared" si="65"/>
        <v>0</v>
      </c>
      <c r="CX60" s="21">
        <f t="shared" si="66"/>
        <v>1</v>
      </c>
      <c r="CY60" s="21">
        <f t="shared" si="67"/>
        <v>0</v>
      </c>
      <c r="CZ60" s="21">
        <f t="shared" si="68"/>
        <v>0</v>
      </c>
      <c r="DA60" s="21">
        <f t="shared" si="69"/>
        <v>0</v>
      </c>
      <c r="DB60" s="68"/>
      <c r="DC60" s="28" t="s">
        <v>136</v>
      </c>
      <c r="DD60" s="28" t="s">
        <v>140</v>
      </c>
      <c r="DE60" s="28" t="s">
        <v>140</v>
      </c>
      <c r="DF60" s="28" t="s">
        <v>140</v>
      </c>
      <c r="DG60" s="28" t="s">
        <v>139</v>
      </c>
      <c r="DH60" s="25">
        <f t="shared" si="70"/>
        <v>9</v>
      </c>
      <c r="DI60" s="72" t="str">
        <f t="shared" si="71"/>
        <v>Poor_Safety</v>
      </c>
      <c r="DJ60" s="26">
        <v>19.0</v>
      </c>
      <c r="DK60" s="26">
        <v>19.0</v>
      </c>
      <c r="DL60" s="16" t="str">
        <f t="shared" ref="DL60:DM60" si="131">IF(DJ60 &lt;= 11, "Poor", IF(DJ60 &lt;= 15 , "Moderate", "Good"))</f>
        <v>Good</v>
      </c>
      <c r="DM60" s="16" t="str">
        <f t="shared" si="131"/>
        <v>Good</v>
      </c>
    </row>
    <row r="61" ht="15.75" customHeight="1">
      <c r="A61" s="73" t="s">
        <v>194</v>
      </c>
      <c r="B61" s="62" t="s">
        <v>37</v>
      </c>
      <c r="C61" s="35">
        <v>26.0</v>
      </c>
      <c r="D61" s="16">
        <f t="shared" si="2"/>
        <v>0</v>
      </c>
      <c r="E61" s="16">
        <f t="shared" si="73"/>
        <v>1</v>
      </c>
      <c r="F61" s="16">
        <f t="shared" si="3"/>
        <v>0</v>
      </c>
      <c r="G61" s="16">
        <f t="shared" si="4"/>
        <v>0</v>
      </c>
      <c r="H61" s="63" t="str">
        <f t="shared" si="5"/>
        <v>Between_20_to_40</v>
      </c>
      <c r="I61" s="75" t="s">
        <v>266</v>
      </c>
      <c r="J61" s="36">
        <v>25000.0</v>
      </c>
      <c r="K61" s="21">
        <f t="shared" si="6"/>
        <v>0</v>
      </c>
      <c r="L61" s="21">
        <f t="shared" si="7"/>
        <v>1</v>
      </c>
      <c r="M61" s="21">
        <f t="shared" si="8"/>
        <v>0</v>
      </c>
      <c r="N61" s="21">
        <f t="shared" si="9"/>
        <v>0</v>
      </c>
      <c r="O61" s="65" t="str">
        <f t="shared" si="10"/>
        <v>Between_15k_to_25k</v>
      </c>
      <c r="P61" s="75" t="s">
        <v>159</v>
      </c>
      <c r="Q61" s="37">
        <v>0.0</v>
      </c>
      <c r="R61" s="67" t="str">
        <f t="shared" si="11"/>
        <v>No</v>
      </c>
      <c r="S61" s="37">
        <v>0.0</v>
      </c>
      <c r="T61" s="67" t="str">
        <f t="shared" si="12"/>
        <v>No</v>
      </c>
      <c r="U61" s="37">
        <v>0.0</v>
      </c>
      <c r="V61" s="67" t="str">
        <f t="shared" si="13"/>
        <v>No</v>
      </c>
      <c r="W61" s="36" t="s">
        <v>25</v>
      </c>
      <c r="X61" s="21">
        <f t="shared" si="14"/>
        <v>1</v>
      </c>
      <c r="Y61" s="21">
        <f t="shared" si="15"/>
        <v>0</v>
      </c>
      <c r="Z61" s="21">
        <f t="shared" si="16"/>
        <v>0</v>
      </c>
      <c r="AA61" s="21">
        <f t="shared" si="17"/>
        <v>0</v>
      </c>
      <c r="AB61" s="21">
        <f t="shared" si="18"/>
        <v>0</v>
      </c>
      <c r="AC61" s="65" t="str">
        <f t="shared" si="19"/>
        <v>Business</v>
      </c>
      <c r="AD61" s="36" t="s">
        <v>143</v>
      </c>
      <c r="AE61" s="21">
        <f t="shared" si="20"/>
        <v>0</v>
      </c>
      <c r="AF61" s="21">
        <f t="shared" si="21"/>
        <v>1</v>
      </c>
      <c r="AG61" s="21">
        <f t="shared" si="22"/>
        <v>0</v>
      </c>
      <c r="AH61" s="21">
        <f t="shared" si="23"/>
        <v>0</v>
      </c>
      <c r="AI61" s="65" t="str">
        <f t="shared" si="24"/>
        <v>Rickshaw</v>
      </c>
      <c r="AJ61" s="27" t="s">
        <v>128</v>
      </c>
      <c r="AK61" s="21">
        <f t="shared" si="25"/>
        <v>1</v>
      </c>
      <c r="AL61" s="21">
        <f t="shared" si="26"/>
        <v>0</v>
      </c>
      <c r="AM61" s="21">
        <f t="shared" si="27"/>
        <v>0</v>
      </c>
      <c r="AN61" s="21">
        <f t="shared" si="28"/>
        <v>0</v>
      </c>
      <c r="AO61" s="65" t="str">
        <f t="shared" si="29"/>
        <v>Bus</v>
      </c>
      <c r="AP61" s="27" t="s">
        <v>37</v>
      </c>
      <c r="AQ61" s="21">
        <f t="shared" si="30"/>
        <v>1</v>
      </c>
      <c r="AR61" s="21">
        <f t="shared" si="31"/>
        <v>0</v>
      </c>
      <c r="AS61" s="21">
        <f t="shared" si="32"/>
        <v>0</v>
      </c>
      <c r="AT61" s="21">
        <f t="shared" si="33"/>
        <v>0</v>
      </c>
      <c r="AU61" s="21">
        <f t="shared" si="34"/>
        <v>0</v>
      </c>
      <c r="AV61" s="21">
        <f t="shared" si="74"/>
        <v>0</v>
      </c>
      <c r="AW61" s="68"/>
      <c r="AX61" s="27" t="s">
        <v>197</v>
      </c>
      <c r="AY61" s="21">
        <f t="shared" si="35"/>
        <v>0</v>
      </c>
      <c r="AZ61" s="21">
        <f t="shared" si="36"/>
        <v>0</v>
      </c>
      <c r="BA61" s="21">
        <f t="shared" si="37"/>
        <v>0</v>
      </c>
      <c r="BB61" s="21">
        <f t="shared" si="38"/>
        <v>1</v>
      </c>
      <c r="BC61" s="65" t="str">
        <f t="shared" si="39"/>
        <v>Others</v>
      </c>
      <c r="BD61" s="27" t="s">
        <v>37</v>
      </c>
      <c r="BE61" s="21">
        <f t="shared" si="40"/>
        <v>0</v>
      </c>
      <c r="BF61" s="21">
        <f t="shared" si="41"/>
        <v>1</v>
      </c>
      <c r="BG61" s="21">
        <f t="shared" si="42"/>
        <v>0</v>
      </c>
      <c r="BH61" s="21">
        <f t="shared" si="43"/>
        <v>0</v>
      </c>
      <c r="BI61" s="65" t="str">
        <f t="shared" si="44"/>
        <v>Barishal</v>
      </c>
      <c r="BJ61" s="27" t="s">
        <v>136</v>
      </c>
      <c r="BK61" s="21">
        <f t="shared" si="45"/>
        <v>0</v>
      </c>
      <c r="BL61" s="21">
        <f t="shared" si="46"/>
        <v>0</v>
      </c>
      <c r="BM61" s="21">
        <f t="shared" si="47"/>
        <v>1</v>
      </c>
      <c r="BN61" s="65" t="str">
        <f t="shared" si="48"/>
        <v>More_than_6</v>
      </c>
      <c r="BO61" s="29">
        <v>1500.0</v>
      </c>
      <c r="BP61" s="21">
        <f t="shared" si="49"/>
        <v>0</v>
      </c>
      <c r="BQ61" s="21">
        <f t="shared" si="50"/>
        <v>1</v>
      </c>
      <c r="BR61" s="21">
        <f t="shared" si="51"/>
        <v>0</v>
      </c>
      <c r="BS61" s="65" t="str">
        <f t="shared" si="52"/>
        <v>Between_1k_to_2k</v>
      </c>
      <c r="BT61" s="27" t="s">
        <v>151</v>
      </c>
      <c r="BU61" s="73" t="str">
        <f t="shared" si="53"/>
        <v>Monthly</v>
      </c>
      <c r="BV61" s="29">
        <v>0.0</v>
      </c>
      <c r="BW61" s="67" t="str">
        <f t="shared" si="54"/>
        <v>No</v>
      </c>
      <c r="BX61" s="29">
        <v>0.0</v>
      </c>
      <c r="BY61" s="67" t="str">
        <f t="shared" si="55"/>
        <v>No</v>
      </c>
      <c r="BZ61" s="29">
        <v>0.0</v>
      </c>
      <c r="CA61" s="67" t="str">
        <f t="shared" si="56"/>
        <v>No</v>
      </c>
      <c r="CB61" s="29">
        <v>1.0</v>
      </c>
      <c r="CC61" s="67" t="str">
        <f t="shared" si="57"/>
        <v>Yes</v>
      </c>
      <c r="CD61" s="29">
        <v>0.0</v>
      </c>
      <c r="CE61" s="67" t="str">
        <f t="shared" si="58"/>
        <v>No</v>
      </c>
      <c r="CF61" s="29">
        <v>1.0</v>
      </c>
      <c r="CG61" s="76"/>
      <c r="CH61" s="29">
        <v>1.0</v>
      </c>
      <c r="CI61" s="67" t="str">
        <f t="shared" si="59"/>
        <v>Yes</v>
      </c>
      <c r="CJ61" s="29">
        <v>0.0</v>
      </c>
      <c r="CK61" s="76"/>
      <c r="CL61" s="29">
        <v>1.0</v>
      </c>
      <c r="CM61" s="77"/>
      <c r="CN61" s="29" t="s">
        <v>168</v>
      </c>
      <c r="CO61" s="71" t="str">
        <f t="shared" si="60"/>
        <v>Very_Good</v>
      </c>
      <c r="CP61" s="27" t="s">
        <v>157</v>
      </c>
      <c r="CQ61" s="21">
        <f t="shared" si="61"/>
        <v>0</v>
      </c>
      <c r="CR61" s="21">
        <f t="shared" si="62"/>
        <v>1</v>
      </c>
      <c r="CS61" s="21">
        <f t="shared" si="63"/>
        <v>0</v>
      </c>
      <c r="CT61" s="21">
        <f t="shared" si="64"/>
        <v>0</v>
      </c>
      <c r="CU61" s="68"/>
      <c r="CV61" s="27" t="s">
        <v>173</v>
      </c>
      <c r="CW61" s="21">
        <f t="shared" si="65"/>
        <v>0</v>
      </c>
      <c r="CX61" s="21">
        <f t="shared" si="66"/>
        <v>0</v>
      </c>
      <c r="CY61" s="21">
        <f t="shared" si="67"/>
        <v>1</v>
      </c>
      <c r="CZ61" s="21">
        <f t="shared" si="68"/>
        <v>0</v>
      </c>
      <c r="DA61" s="21">
        <f t="shared" si="69"/>
        <v>0</v>
      </c>
      <c r="DB61" s="68"/>
      <c r="DC61" s="28" t="s">
        <v>138</v>
      </c>
      <c r="DD61" s="28" t="s">
        <v>139</v>
      </c>
      <c r="DE61" s="28" t="s">
        <v>140</v>
      </c>
      <c r="DF61" s="28" t="s">
        <v>136</v>
      </c>
      <c r="DG61" s="28" t="s">
        <v>137</v>
      </c>
      <c r="DH61" s="25">
        <f t="shared" si="70"/>
        <v>15</v>
      </c>
      <c r="DI61" s="72" t="str">
        <f t="shared" si="71"/>
        <v>Moderate_Safety</v>
      </c>
      <c r="DJ61" s="26">
        <v>14.0</v>
      </c>
      <c r="DK61" s="26">
        <v>17.0</v>
      </c>
      <c r="DL61" s="16" t="str">
        <f t="shared" ref="DL61:DM61" si="132">IF(DJ61 &lt;= 11, "Poor", IF(DJ61 &lt;= 15 , "Moderate", "Good"))</f>
        <v>Moderate</v>
      </c>
      <c r="DM61" s="16" t="str">
        <f t="shared" si="132"/>
        <v>Good</v>
      </c>
    </row>
    <row r="62" ht="15.75" customHeight="1">
      <c r="A62" s="73" t="s">
        <v>194</v>
      </c>
      <c r="B62" s="62" t="s">
        <v>37</v>
      </c>
      <c r="C62" s="35">
        <v>29.0</v>
      </c>
      <c r="D62" s="16">
        <f t="shared" si="2"/>
        <v>0</v>
      </c>
      <c r="E62" s="16">
        <f t="shared" si="73"/>
        <v>1</v>
      </c>
      <c r="F62" s="16">
        <f t="shared" si="3"/>
        <v>0</v>
      </c>
      <c r="G62" s="16">
        <f t="shared" si="4"/>
        <v>0</v>
      </c>
      <c r="H62" s="63" t="str">
        <f t="shared" si="5"/>
        <v>Between_20_to_40</v>
      </c>
      <c r="I62" s="74" t="s">
        <v>126</v>
      </c>
      <c r="J62" s="36">
        <v>25000.0</v>
      </c>
      <c r="K62" s="21">
        <f t="shared" si="6"/>
        <v>0</v>
      </c>
      <c r="L62" s="21">
        <f t="shared" si="7"/>
        <v>1</v>
      </c>
      <c r="M62" s="21">
        <f t="shared" si="8"/>
        <v>0</v>
      </c>
      <c r="N62" s="21">
        <f t="shared" si="9"/>
        <v>0</v>
      </c>
      <c r="O62" s="65" t="str">
        <f t="shared" si="10"/>
        <v>Between_15k_to_25k</v>
      </c>
      <c r="P62" s="75" t="s">
        <v>159</v>
      </c>
      <c r="Q62" s="37">
        <v>0.0</v>
      </c>
      <c r="R62" s="67" t="str">
        <f t="shared" si="11"/>
        <v>No</v>
      </c>
      <c r="S62" s="37">
        <v>0.0</v>
      </c>
      <c r="T62" s="67" t="str">
        <f t="shared" si="12"/>
        <v>No</v>
      </c>
      <c r="U62" s="37">
        <v>0.0</v>
      </c>
      <c r="V62" s="67" t="str">
        <f t="shared" si="13"/>
        <v>No</v>
      </c>
      <c r="W62" s="36" t="s">
        <v>25</v>
      </c>
      <c r="X62" s="21">
        <f t="shared" si="14"/>
        <v>1</v>
      </c>
      <c r="Y62" s="21">
        <f t="shared" si="15"/>
        <v>0</v>
      </c>
      <c r="Z62" s="21">
        <f t="shared" si="16"/>
        <v>0</v>
      </c>
      <c r="AA62" s="21">
        <f t="shared" si="17"/>
        <v>0</v>
      </c>
      <c r="AB62" s="21">
        <f t="shared" si="18"/>
        <v>0</v>
      </c>
      <c r="AC62" s="65" t="str">
        <f t="shared" si="19"/>
        <v>Business</v>
      </c>
      <c r="AD62" s="36" t="s">
        <v>180</v>
      </c>
      <c r="AE62" s="21">
        <f t="shared" si="20"/>
        <v>0</v>
      </c>
      <c r="AF62" s="21">
        <f t="shared" si="21"/>
        <v>0</v>
      </c>
      <c r="AG62" s="21">
        <f t="shared" si="22"/>
        <v>1</v>
      </c>
      <c r="AH62" s="21">
        <f t="shared" si="23"/>
        <v>0</v>
      </c>
      <c r="AI62" s="65" t="str">
        <f t="shared" si="24"/>
        <v>Bicycle</v>
      </c>
      <c r="AJ62" s="27" t="s">
        <v>129</v>
      </c>
      <c r="AK62" s="21">
        <f t="shared" si="25"/>
        <v>0</v>
      </c>
      <c r="AL62" s="21">
        <f t="shared" si="26"/>
        <v>1</v>
      </c>
      <c r="AM62" s="21">
        <f t="shared" si="27"/>
        <v>0</v>
      </c>
      <c r="AN62" s="21">
        <f t="shared" si="28"/>
        <v>0</v>
      </c>
      <c r="AO62" s="65" t="str">
        <f t="shared" si="29"/>
        <v>Auto_Rickshaw</v>
      </c>
      <c r="AP62" s="27" t="s">
        <v>37</v>
      </c>
      <c r="AQ62" s="21">
        <f t="shared" si="30"/>
        <v>1</v>
      </c>
      <c r="AR62" s="21">
        <f t="shared" si="31"/>
        <v>0</v>
      </c>
      <c r="AS62" s="21">
        <f t="shared" si="32"/>
        <v>0</v>
      </c>
      <c r="AT62" s="21">
        <f t="shared" si="33"/>
        <v>0</v>
      </c>
      <c r="AU62" s="21">
        <f t="shared" si="34"/>
        <v>0</v>
      </c>
      <c r="AV62" s="21">
        <f t="shared" si="74"/>
        <v>0</v>
      </c>
      <c r="AW62" s="68"/>
      <c r="AX62" s="27" t="s">
        <v>197</v>
      </c>
      <c r="AY62" s="21">
        <f t="shared" si="35"/>
        <v>0</v>
      </c>
      <c r="AZ62" s="21">
        <f t="shared" si="36"/>
        <v>0</v>
      </c>
      <c r="BA62" s="21">
        <f t="shared" si="37"/>
        <v>0</v>
      </c>
      <c r="BB62" s="21">
        <f t="shared" si="38"/>
        <v>1</v>
      </c>
      <c r="BC62" s="65" t="str">
        <f t="shared" si="39"/>
        <v>Others</v>
      </c>
      <c r="BD62" s="38" t="s">
        <v>40</v>
      </c>
      <c r="BE62" s="21">
        <f t="shared" si="40"/>
        <v>0</v>
      </c>
      <c r="BF62" s="21">
        <f t="shared" si="41"/>
        <v>0</v>
      </c>
      <c r="BG62" s="21">
        <f t="shared" si="42"/>
        <v>0</v>
      </c>
      <c r="BH62" s="21">
        <f t="shared" si="43"/>
        <v>1</v>
      </c>
      <c r="BI62" s="65" t="str">
        <f t="shared" si="44"/>
        <v>Others</v>
      </c>
      <c r="BJ62" s="27" t="s">
        <v>150</v>
      </c>
      <c r="BK62" s="21">
        <f t="shared" si="45"/>
        <v>0</v>
      </c>
      <c r="BL62" s="21">
        <f t="shared" si="46"/>
        <v>0</v>
      </c>
      <c r="BM62" s="21">
        <f t="shared" si="47"/>
        <v>1</v>
      </c>
      <c r="BN62" s="65" t="str">
        <f t="shared" si="48"/>
        <v>More_than_6</v>
      </c>
      <c r="BO62" s="29">
        <v>1500.0</v>
      </c>
      <c r="BP62" s="21">
        <f t="shared" si="49"/>
        <v>0</v>
      </c>
      <c r="BQ62" s="21">
        <f t="shared" si="50"/>
        <v>1</v>
      </c>
      <c r="BR62" s="21">
        <f t="shared" si="51"/>
        <v>0</v>
      </c>
      <c r="BS62" s="65" t="str">
        <f t="shared" si="52"/>
        <v>Between_1k_to_2k</v>
      </c>
      <c r="BT62" s="29" t="s">
        <v>156</v>
      </c>
      <c r="BU62" s="75" t="str">
        <f t="shared" si="53"/>
        <v>Every_6_months</v>
      </c>
      <c r="BV62" s="29">
        <v>0.0</v>
      </c>
      <c r="BW62" s="67" t="str">
        <f t="shared" si="54"/>
        <v>No</v>
      </c>
      <c r="BX62" s="29">
        <v>0.0</v>
      </c>
      <c r="BY62" s="67" t="str">
        <f t="shared" si="55"/>
        <v>No</v>
      </c>
      <c r="BZ62" s="29">
        <v>0.0</v>
      </c>
      <c r="CA62" s="67" t="str">
        <f t="shared" si="56"/>
        <v>No</v>
      </c>
      <c r="CB62" s="29">
        <v>0.0</v>
      </c>
      <c r="CC62" s="67" t="str">
        <f t="shared" si="57"/>
        <v>No</v>
      </c>
      <c r="CD62" s="29">
        <v>0.0</v>
      </c>
      <c r="CE62" s="67" t="str">
        <f t="shared" si="58"/>
        <v>No</v>
      </c>
      <c r="CF62" s="29">
        <v>0.0</v>
      </c>
      <c r="CG62" s="76"/>
      <c r="CH62" s="29">
        <v>0.0</v>
      </c>
      <c r="CI62" s="67" t="str">
        <f t="shared" si="59"/>
        <v>No</v>
      </c>
      <c r="CJ62" s="29">
        <v>1.0</v>
      </c>
      <c r="CK62" s="76"/>
      <c r="CL62" s="29">
        <v>1.0</v>
      </c>
      <c r="CM62" s="77"/>
      <c r="CN62" s="29" t="s">
        <v>176</v>
      </c>
      <c r="CO62" s="71" t="str">
        <f t="shared" si="60"/>
        <v>Poor</v>
      </c>
      <c r="CP62" s="27" t="s">
        <v>177</v>
      </c>
      <c r="CQ62" s="21">
        <f t="shared" si="61"/>
        <v>1</v>
      </c>
      <c r="CR62" s="21">
        <f t="shared" si="62"/>
        <v>0</v>
      </c>
      <c r="CS62" s="21">
        <f t="shared" si="63"/>
        <v>0</v>
      </c>
      <c r="CT62" s="21">
        <f t="shared" si="64"/>
        <v>0</v>
      </c>
      <c r="CU62" s="68"/>
      <c r="CV62" s="27" t="s">
        <v>178</v>
      </c>
      <c r="CW62" s="21">
        <f t="shared" si="65"/>
        <v>0</v>
      </c>
      <c r="CX62" s="21">
        <f t="shared" si="66"/>
        <v>0</v>
      </c>
      <c r="CY62" s="21">
        <f t="shared" si="67"/>
        <v>0</v>
      </c>
      <c r="CZ62" s="21">
        <f t="shared" si="68"/>
        <v>1</v>
      </c>
      <c r="DA62" s="21">
        <f t="shared" si="69"/>
        <v>0</v>
      </c>
      <c r="DB62" s="68"/>
      <c r="DC62" s="28" t="s">
        <v>136</v>
      </c>
      <c r="DD62" s="28" t="s">
        <v>140</v>
      </c>
      <c r="DE62" s="28" t="s">
        <v>137</v>
      </c>
      <c r="DF62" s="28" t="s">
        <v>139</v>
      </c>
      <c r="DG62" s="28" t="s">
        <v>136</v>
      </c>
      <c r="DH62" s="25">
        <f t="shared" si="70"/>
        <v>14</v>
      </c>
      <c r="DI62" s="72" t="str">
        <f t="shared" si="71"/>
        <v>Moderate_Safety</v>
      </c>
      <c r="DJ62" s="26">
        <v>19.0</v>
      </c>
      <c r="DK62" s="26">
        <v>18.0</v>
      </c>
      <c r="DL62" s="16" t="str">
        <f t="shared" ref="DL62:DM62" si="133">IF(DJ62 &lt;= 11, "Poor", IF(DJ62 &lt;= 15 , "Moderate", "Good"))</f>
        <v>Good</v>
      </c>
      <c r="DM62" s="16" t="str">
        <f t="shared" si="133"/>
        <v>Good</v>
      </c>
    </row>
    <row r="63" ht="15.75" customHeight="1">
      <c r="A63" s="73" t="s">
        <v>194</v>
      </c>
      <c r="B63" s="62" t="s">
        <v>37</v>
      </c>
      <c r="C63" s="35">
        <v>31.0</v>
      </c>
      <c r="D63" s="16">
        <f t="shared" si="2"/>
        <v>0</v>
      </c>
      <c r="E63" s="16">
        <f t="shared" si="73"/>
        <v>1</v>
      </c>
      <c r="F63" s="16">
        <f t="shared" si="3"/>
        <v>0</v>
      </c>
      <c r="G63" s="16">
        <f t="shared" si="4"/>
        <v>0</v>
      </c>
      <c r="H63" s="63" t="str">
        <f t="shared" si="5"/>
        <v>Between_20_to_40</v>
      </c>
      <c r="I63" s="75" t="s">
        <v>260</v>
      </c>
      <c r="J63" s="36">
        <v>25000.0</v>
      </c>
      <c r="K63" s="21">
        <f t="shared" si="6"/>
        <v>0</v>
      </c>
      <c r="L63" s="21">
        <f t="shared" si="7"/>
        <v>1</v>
      </c>
      <c r="M63" s="21">
        <f t="shared" si="8"/>
        <v>0</v>
      </c>
      <c r="N63" s="21">
        <f t="shared" si="9"/>
        <v>0</v>
      </c>
      <c r="O63" s="65" t="str">
        <f t="shared" si="10"/>
        <v>Between_15k_to_25k</v>
      </c>
      <c r="P63" s="75" t="s">
        <v>127</v>
      </c>
      <c r="Q63" s="37">
        <v>0.0</v>
      </c>
      <c r="R63" s="67" t="str">
        <f t="shared" si="11"/>
        <v>No</v>
      </c>
      <c r="S63" s="37">
        <v>0.0</v>
      </c>
      <c r="T63" s="67" t="str">
        <f t="shared" si="12"/>
        <v>No</v>
      </c>
      <c r="U63" s="37">
        <v>0.0</v>
      </c>
      <c r="V63" s="67" t="str">
        <f t="shared" si="13"/>
        <v>No</v>
      </c>
      <c r="W63" s="36" t="s">
        <v>25</v>
      </c>
      <c r="X63" s="21">
        <f t="shared" si="14"/>
        <v>1</v>
      </c>
      <c r="Y63" s="21">
        <f t="shared" si="15"/>
        <v>0</v>
      </c>
      <c r="Z63" s="21">
        <f t="shared" si="16"/>
        <v>0</v>
      </c>
      <c r="AA63" s="21">
        <f t="shared" si="17"/>
        <v>0</v>
      </c>
      <c r="AB63" s="21">
        <f t="shared" si="18"/>
        <v>0</v>
      </c>
      <c r="AC63" s="65" t="str">
        <f t="shared" si="19"/>
        <v>Business</v>
      </c>
      <c r="AD63" s="36" t="s">
        <v>204</v>
      </c>
      <c r="AE63" s="21">
        <f t="shared" si="20"/>
        <v>0</v>
      </c>
      <c r="AF63" s="21">
        <f t="shared" si="21"/>
        <v>0</v>
      </c>
      <c r="AG63" s="21">
        <f t="shared" si="22"/>
        <v>0</v>
      </c>
      <c r="AH63" s="21">
        <f t="shared" si="23"/>
        <v>1</v>
      </c>
      <c r="AI63" s="65" t="str">
        <f t="shared" si="24"/>
        <v>Others</v>
      </c>
      <c r="AJ63" s="27" t="s">
        <v>191</v>
      </c>
      <c r="AK63" s="21">
        <f t="shared" si="25"/>
        <v>0</v>
      </c>
      <c r="AL63" s="21">
        <f t="shared" si="26"/>
        <v>0</v>
      </c>
      <c r="AM63" s="21">
        <f t="shared" si="27"/>
        <v>0</v>
      </c>
      <c r="AN63" s="21">
        <f t="shared" si="28"/>
        <v>1</v>
      </c>
      <c r="AO63" s="65" t="str">
        <f t="shared" si="29"/>
        <v>Others</v>
      </c>
      <c r="AP63" s="27" t="s">
        <v>37</v>
      </c>
      <c r="AQ63" s="21">
        <f t="shared" si="30"/>
        <v>1</v>
      </c>
      <c r="AR63" s="21">
        <f t="shared" si="31"/>
        <v>0</v>
      </c>
      <c r="AS63" s="21">
        <f t="shared" si="32"/>
        <v>0</v>
      </c>
      <c r="AT63" s="21">
        <f t="shared" si="33"/>
        <v>0</v>
      </c>
      <c r="AU63" s="21">
        <f t="shared" si="34"/>
        <v>0</v>
      </c>
      <c r="AV63" s="21">
        <f t="shared" si="74"/>
        <v>0</v>
      </c>
      <c r="AW63" s="68"/>
      <c r="AX63" s="27" t="s">
        <v>45</v>
      </c>
      <c r="AY63" s="21">
        <f t="shared" si="35"/>
        <v>0</v>
      </c>
      <c r="AZ63" s="21">
        <f t="shared" si="36"/>
        <v>0</v>
      </c>
      <c r="BA63" s="21">
        <f t="shared" si="37"/>
        <v>1</v>
      </c>
      <c r="BB63" s="21">
        <f t="shared" si="38"/>
        <v>0</v>
      </c>
      <c r="BC63" s="65" t="str">
        <f t="shared" si="39"/>
        <v>Job</v>
      </c>
      <c r="BD63" s="38" t="s">
        <v>131</v>
      </c>
      <c r="BE63" s="21">
        <f t="shared" si="40"/>
        <v>1</v>
      </c>
      <c r="BF63" s="21">
        <f t="shared" si="41"/>
        <v>0</v>
      </c>
      <c r="BG63" s="21">
        <f t="shared" si="42"/>
        <v>0</v>
      </c>
      <c r="BH63" s="21">
        <f t="shared" si="43"/>
        <v>0</v>
      </c>
      <c r="BI63" s="65" t="str">
        <f t="shared" si="44"/>
        <v>Dhaka</v>
      </c>
      <c r="BJ63" s="27" t="s">
        <v>155</v>
      </c>
      <c r="BK63" s="21">
        <f t="shared" si="45"/>
        <v>0</v>
      </c>
      <c r="BL63" s="21">
        <f t="shared" si="46"/>
        <v>0</v>
      </c>
      <c r="BM63" s="21">
        <f t="shared" si="47"/>
        <v>1</v>
      </c>
      <c r="BN63" s="65" t="str">
        <f t="shared" si="48"/>
        <v>More_than_6</v>
      </c>
      <c r="BO63" s="27" t="s">
        <v>179</v>
      </c>
      <c r="BP63" s="21">
        <f t="shared" si="49"/>
        <v>0</v>
      </c>
      <c r="BQ63" s="21">
        <f t="shared" si="50"/>
        <v>0</v>
      </c>
      <c r="BR63" s="21">
        <f t="shared" si="51"/>
        <v>1</v>
      </c>
      <c r="BS63" s="65" t="str">
        <f t="shared" si="52"/>
        <v>More_than_2k</v>
      </c>
      <c r="BT63" s="29" t="s">
        <v>132</v>
      </c>
      <c r="BU63" s="75" t="str">
        <f t="shared" si="53"/>
        <v>Every_3_months</v>
      </c>
      <c r="BV63" s="29">
        <v>0.0</v>
      </c>
      <c r="BW63" s="67" t="str">
        <f t="shared" si="54"/>
        <v>No</v>
      </c>
      <c r="BX63" s="29">
        <v>0.0</v>
      </c>
      <c r="BY63" s="67" t="str">
        <f t="shared" si="55"/>
        <v>No</v>
      </c>
      <c r="BZ63" s="29">
        <v>1.0</v>
      </c>
      <c r="CA63" s="67" t="str">
        <f t="shared" si="56"/>
        <v>Yes</v>
      </c>
      <c r="CB63" s="29">
        <v>1.0</v>
      </c>
      <c r="CC63" s="67" t="str">
        <f t="shared" si="57"/>
        <v>Yes</v>
      </c>
      <c r="CD63" s="29">
        <v>0.0</v>
      </c>
      <c r="CE63" s="67" t="str">
        <f t="shared" si="58"/>
        <v>No</v>
      </c>
      <c r="CF63" s="29">
        <v>0.0</v>
      </c>
      <c r="CG63" s="76"/>
      <c r="CH63" s="29">
        <v>0.0</v>
      </c>
      <c r="CI63" s="67" t="str">
        <f t="shared" si="59"/>
        <v>No</v>
      </c>
      <c r="CJ63" s="29">
        <v>0.0</v>
      </c>
      <c r="CK63" s="76"/>
      <c r="CL63" s="29">
        <v>0.0</v>
      </c>
      <c r="CM63" s="77"/>
      <c r="CN63" s="27" t="s">
        <v>133</v>
      </c>
      <c r="CO63" s="71" t="str">
        <f t="shared" si="60"/>
        <v>Good</v>
      </c>
      <c r="CP63" s="27" t="s">
        <v>152</v>
      </c>
      <c r="CQ63" s="21">
        <f t="shared" si="61"/>
        <v>0</v>
      </c>
      <c r="CR63" s="21">
        <f t="shared" si="62"/>
        <v>0</v>
      </c>
      <c r="CS63" s="21">
        <f t="shared" si="63"/>
        <v>0</v>
      </c>
      <c r="CT63" s="21">
        <f t="shared" si="64"/>
        <v>1</v>
      </c>
      <c r="CU63" s="68"/>
      <c r="CV63" s="27" t="s">
        <v>135</v>
      </c>
      <c r="CW63" s="21">
        <f t="shared" si="65"/>
        <v>1</v>
      </c>
      <c r="CX63" s="21">
        <f t="shared" si="66"/>
        <v>0</v>
      </c>
      <c r="CY63" s="21">
        <f t="shared" si="67"/>
        <v>0</v>
      </c>
      <c r="CZ63" s="21">
        <f t="shared" si="68"/>
        <v>0</v>
      </c>
      <c r="DA63" s="21">
        <f t="shared" si="69"/>
        <v>0</v>
      </c>
      <c r="DB63" s="68"/>
      <c r="DC63" s="28" t="s">
        <v>136</v>
      </c>
      <c r="DD63" s="28" t="s">
        <v>140</v>
      </c>
      <c r="DE63" s="28" t="s">
        <v>140</v>
      </c>
      <c r="DF63" s="28" t="s">
        <v>139</v>
      </c>
      <c r="DG63" s="28" t="s">
        <v>138</v>
      </c>
      <c r="DH63" s="25">
        <f t="shared" si="70"/>
        <v>13</v>
      </c>
      <c r="DI63" s="72" t="str">
        <f t="shared" si="71"/>
        <v>Poor_Safety</v>
      </c>
      <c r="DJ63" s="26">
        <v>17.0</v>
      </c>
      <c r="DK63" s="26">
        <v>12.0</v>
      </c>
      <c r="DL63" s="16" t="str">
        <f t="shared" ref="DL63:DM63" si="134">IF(DJ63 &lt;= 11, "Poor", IF(DJ63 &lt;= 15 , "Moderate", "Good"))</f>
        <v>Good</v>
      </c>
      <c r="DM63" s="16" t="str">
        <f t="shared" si="134"/>
        <v>Moderate</v>
      </c>
    </row>
    <row r="64" ht="15.75" customHeight="1">
      <c r="A64" s="73" t="s">
        <v>194</v>
      </c>
      <c r="B64" s="62" t="s">
        <v>37</v>
      </c>
      <c r="C64" s="35">
        <v>35.0</v>
      </c>
      <c r="D64" s="16">
        <f t="shared" si="2"/>
        <v>0</v>
      </c>
      <c r="E64" s="16">
        <f t="shared" si="73"/>
        <v>1</v>
      </c>
      <c r="F64" s="16">
        <f t="shared" si="3"/>
        <v>0</v>
      </c>
      <c r="G64" s="16">
        <f t="shared" si="4"/>
        <v>0</v>
      </c>
      <c r="H64" s="63" t="str">
        <f t="shared" si="5"/>
        <v>Between_20_to_40</v>
      </c>
      <c r="I64" s="75" t="s">
        <v>266</v>
      </c>
      <c r="J64" s="36">
        <v>25000.0</v>
      </c>
      <c r="K64" s="21">
        <f t="shared" si="6"/>
        <v>0</v>
      </c>
      <c r="L64" s="21">
        <f t="shared" si="7"/>
        <v>1</v>
      </c>
      <c r="M64" s="21">
        <f t="shared" si="8"/>
        <v>0</v>
      </c>
      <c r="N64" s="21">
        <f t="shared" si="9"/>
        <v>0</v>
      </c>
      <c r="O64" s="65" t="str">
        <f t="shared" si="10"/>
        <v>Between_15k_to_25k</v>
      </c>
      <c r="P64" s="75" t="s">
        <v>127</v>
      </c>
      <c r="Q64" s="37">
        <v>0.0</v>
      </c>
      <c r="R64" s="67" t="str">
        <f t="shared" si="11"/>
        <v>No</v>
      </c>
      <c r="S64" s="37">
        <v>0.0</v>
      </c>
      <c r="T64" s="67" t="str">
        <f t="shared" si="12"/>
        <v>No</v>
      </c>
      <c r="U64" s="37">
        <v>0.0</v>
      </c>
      <c r="V64" s="67" t="str">
        <f t="shared" si="13"/>
        <v>No</v>
      </c>
      <c r="W64" s="36" t="s">
        <v>25</v>
      </c>
      <c r="X64" s="21">
        <f t="shared" si="14"/>
        <v>1</v>
      </c>
      <c r="Y64" s="21">
        <f t="shared" si="15"/>
        <v>0</v>
      </c>
      <c r="Z64" s="21">
        <f t="shared" si="16"/>
        <v>0</v>
      </c>
      <c r="AA64" s="21">
        <f t="shared" si="17"/>
        <v>0</v>
      </c>
      <c r="AB64" s="21">
        <f t="shared" si="18"/>
        <v>0</v>
      </c>
      <c r="AC64" s="65" t="str">
        <f t="shared" si="19"/>
        <v>Business</v>
      </c>
      <c r="AD64" s="36" t="s">
        <v>32</v>
      </c>
      <c r="AE64" s="21">
        <f t="shared" si="20"/>
        <v>0</v>
      </c>
      <c r="AF64" s="21">
        <f t="shared" si="21"/>
        <v>1</v>
      </c>
      <c r="AG64" s="21">
        <f t="shared" si="22"/>
        <v>0</v>
      </c>
      <c r="AH64" s="21">
        <f t="shared" si="23"/>
        <v>0</v>
      </c>
      <c r="AI64" s="65" t="str">
        <f t="shared" si="24"/>
        <v>Rickshaw</v>
      </c>
      <c r="AJ64" s="27" t="s">
        <v>128</v>
      </c>
      <c r="AK64" s="21">
        <f t="shared" si="25"/>
        <v>1</v>
      </c>
      <c r="AL64" s="21">
        <f t="shared" si="26"/>
        <v>0</v>
      </c>
      <c r="AM64" s="21">
        <f t="shared" si="27"/>
        <v>0</v>
      </c>
      <c r="AN64" s="21">
        <f t="shared" si="28"/>
        <v>0</v>
      </c>
      <c r="AO64" s="65" t="str">
        <f t="shared" si="29"/>
        <v>Bus</v>
      </c>
      <c r="AP64" s="27" t="s">
        <v>38</v>
      </c>
      <c r="AQ64" s="21">
        <f t="shared" si="30"/>
        <v>0</v>
      </c>
      <c r="AR64" s="21">
        <f t="shared" si="31"/>
        <v>1</v>
      </c>
      <c r="AS64" s="21">
        <f t="shared" si="32"/>
        <v>0</v>
      </c>
      <c r="AT64" s="21">
        <f t="shared" si="33"/>
        <v>0</v>
      </c>
      <c r="AU64" s="21">
        <f t="shared" si="34"/>
        <v>0</v>
      </c>
      <c r="AV64" s="21">
        <f t="shared" si="74"/>
        <v>0</v>
      </c>
      <c r="AW64" s="68"/>
      <c r="AX64" s="27" t="s">
        <v>130</v>
      </c>
      <c r="AY64" s="21">
        <f t="shared" si="35"/>
        <v>1</v>
      </c>
      <c r="AZ64" s="21">
        <f t="shared" si="36"/>
        <v>0</v>
      </c>
      <c r="BA64" s="21">
        <f t="shared" si="37"/>
        <v>0</v>
      </c>
      <c r="BB64" s="21">
        <f t="shared" si="38"/>
        <v>0</v>
      </c>
      <c r="BC64" s="65" t="str">
        <f t="shared" si="39"/>
        <v>Home_Visit</v>
      </c>
      <c r="BD64" s="38" t="s">
        <v>175</v>
      </c>
      <c r="BE64" s="21">
        <f t="shared" si="40"/>
        <v>0</v>
      </c>
      <c r="BF64" s="21">
        <f t="shared" si="41"/>
        <v>0</v>
      </c>
      <c r="BG64" s="21">
        <f t="shared" si="42"/>
        <v>0</v>
      </c>
      <c r="BH64" s="21">
        <f t="shared" si="43"/>
        <v>1</v>
      </c>
      <c r="BI64" s="65" t="str">
        <f t="shared" si="44"/>
        <v>Others</v>
      </c>
      <c r="BJ64" s="27" t="s">
        <v>150</v>
      </c>
      <c r="BK64" s="21">
        <f t="shared" si="45"/>
        <v>0</v>
      </c>
      <c r="BL64" s="21">
        <f t="shared" si="46"/>
        <v>0</v>
      </c>
      <c r="BM64" s="21">
        <f t="shared" si="47"/>
        <v>1</v>
      </c>
      <c r="BN64" s="65" t="str">
        <f t="shared" si="48"/>
        <v>More_than_6</v>
      </c>
      <c r="BO64" s="29">
        <v>1500.0</v>
      </c>
      <c r="BP64" s="21">
        <f t="shared" si="49"/>
        <v>0</v>
      </c>
      <c r="BQ64" s="21">
        <f t="shared" si="50"/>
        <v>1</v>
      </c>
      <c r="BR64" s="21">
        <f t="shared" si="51"/>
        <v>0</v>
      </c>
      <c r="BS64" s="65" t="str">
        <f t="shared" si="52"/>
        <v>Between_1k_to_2k</v>
      </c>
      <c r="BT64" s="29" t="s">
        <v>132</v>
      </c>
      <c r="BU64" s="75" t="str">
        <f t="shared" si="53"/>
        <v>Every_3_months</v>
      </c>
      <c r="BV64" s="29">
        <v>0.0</v>
      </c>
      <c r="BW64" s="67" t="str">
        <f t="shared" si="54"/>
        <v>No</v>
      </c>
      <c r="BX64" s="29">
        <v>1.0</v>
      </c>
      <c r="BY64" s="67" t="str">
        <f t="shared" si="55"/>
        <v>Yes</v>
      </c>
      <c r="BZ64" s="29">
        <v>0.0</v>
      </c>
      <c r="CA64" s="67" t="str">
        <f t="shared" si="56"/>
        <v>No</v>
      </c>
      <c r="CB64" s="29">
        <v>0.0</v>
      </c>
      <c r="CC64" s="67" t="str">
        <f t="shared" si="57"/>
        <v>No</v>
      </c>
      <c r="CD64" s="29">
        <v>0.0</v>
      </c>
      <c r="CE64" s="67" t="str">
        <f t="shared" si="58"/>
        <v>No</v>
      </c>
      <c r="CF64" s="29">
        <v>0.0</v>
      </c>
      <c r="CG64" s="76"/>
      <c r="CH64" s="29">
        <v>0.0</v>
      </c>
      <c r="CI64" s="67" t="str">
        <f t="shared" si="59"/>
        <v>No</v>
      </c>
      <c r="CJ64" s="29">
        <v>0.0</v>
      </c>
      <c r="CK64" s="76"/>
      <c r="CL64" s="29">
        <v>1.0</v>
      </c>
      <c r="CM64" s="77"/>
      <c r="CN64" s="27" t="s">
        <v>164</v>
      </c>
      <c r="CO64" s="71" t="str">
        <f t="shared" si="60"/>
        <v>Average</v>
      </c>
      <c r="CP64" s="27" t="s">
        <v>157</v>
      </c>
      <c r="CQ64" s="21">
        <f t="shared" si="61"/>
        <v>0</v>
      </c>
      <c r="CR64" s="21">
        <f t="shared" si="62"/>
        <v>1</v>
      </c>
      <c r="CS64" s="21">
        <f t="shared" si="63"/>
        <v>0</v>
      </c>
      <c r="CT64" s="21">
        <f t="shared" si="64"/>
        <v>0</v>
      </c>
      <c r="CU64" s="68"/>
      <c r="CV64" s="27" t="s">
        <v>170</v>
      </c>
      <c r="CW64" s="21">
        <f t="shared" si="65"/>
        <v>0</v>
      </c>
      <c r="CX64" s="21">
        <f t="shared" si="66"/>
        <v>1</v>
      </c>
      <c r="CY64" s="21">
        <f t="shared" si="67"/>
        <v>0</v>
      </c>
      <c r="CZ64" s="21">
        <f t="shared" si="68"/>
        <v>0</v>
      </c>
      <c r="DA64" s="21">
        <f t="shared" si="69"/>
        <v>0</v>
      </c>
      <c r="DB64" s="68"/>
      <c r="DC64" s="28" t="s">
        <v>136</v>
      </c>
      <c r="DD64" s="28" t="s">
        <v>140</v>
      </c>
      <c r="DE64" s="28" t="s">
        <v>139</v>
      </c>
      <c r="DF64" s="28" t="s">
        <v>139</v>
      </c>
      <c r="DG64" s="28" t="s">
        <v>138</v>
      </c>
      <c r="DH64" s="25">
        <f t="shared" si="70"/>
        <v>14</v>
      </c>
      <c r="DI64" s="72" t="str">
        <f t="shared" si="71"/>
        <v>Moderate_Safety</v>
      </c>
      <c r="DJ64" s="26">
        <v>8.0</v>
      </c>
      <c r="DK64" s="26">
        <v>16.0</v>
      </c>
      <c r="DL64" s="16" t="str">
        <f t="shared" ref="DL64:DM64" si="135">IF(DJ64 &lt;= 11, "Poor", IF(DJ64 &lt;= 15 , "Moderate", "Good"))</f>
        <v>Poor</v>
      </c>
      <c r="DM64" s="16" t="str">
        <f t="shared" si="135"/>
        <v>Good</v>
      </c>
    </row>
    <row r="65" ht="15.75" customHeight="1">
      <c r="A65" s="73" t="s">
        <v>125</v>
      </c>
      <c r="B65" s="62" t="s">
        <v>37</v>
      </c>
      <c r="C65" s="35">
        <v>38.0</v>
      </c>
      <c r="D65" s="16">
        <f t="shared" si="2"/>
        <v>0</v>
      </c>
      <c r="E65" s="16">
        <f t="shared" si="73"/>
        <v>1</v>
      </c>
      <c r="F65" s="16">
        <f t="shared" si="3"/>
        <v>0</v>
      </c>
      <c r="G65" s="16">
        <f t="shared" si="4"/>
        <v>0</v>
      </c>
      <c r="H65" s="63" t="str">
        <f t="shared" si="5"/>
        <v>Between_20_to_40</v>
      </c>
      <c r="I65" s="74" t="s">
        <v>126</v>
      </c>
      <c r="J65" s="36">
        <v>25000.0</v>
      </c>
      <c r="K65" s="21">
        <f t="shared" si="6"/>
        <v>0</v>
      </c>
      <c r="L65" s="21">
        <f t="shared" si="7"/>
        <v>1</v>
      </c>
      <c r="M65" s="21">
        <f t="shared" si="8"/>
        <v>0</v>
      </c>
      <c r="N65" s="21">
        <f t="shared" si="9"/>
        <v>0</v>
      </c>
      <c r="O65" s="65" t="str">
        <f t="shared" si="10"/>
        <v>Between_15k_to_25k</v>
      </c>
      <c r="P65" s="75" t="s">
        <v>127</v>
      </c>
      <c r="Q65" s="37">
        <v>0.0</v>
      </c>
      <c r="R65" s="67" t="str">
        <f t="shared" si="11"/>
        <v>No</v>
      </c>
      <c r="S65" s="37">
        <v>0.0</v>
      </c>
      <c r="T65" s="67" t="str">
        <f t="shared" si="12"/>
        <v>No</v>
      </c>
      <c r="U65" s="37">
        <v>0.0</v>
      </c>
      <c r="V65" s="67" t="str">
        <f t="shared" si="13"/>
        <v>No</v>
      </c>
      <c r="W65" s="36" t="s">
        <v>25</v>
      </c>
      <c r="X65" s="21">
        <f t="shared" si="14"/>
        <v>1</v>
      </c>
      <c r="Y65" s="21">
        <f t="shared" si="15"/>
        <v>0</v>
      </c>
      <c r="Z65" s="21">
        <f t="shared" si="16"/>
        <v>0</v>
      </c>
      <c r="AA65" s="21">
        <f t="shared" si="17"/>
        <v>0</v>
      </c>
      <c r="AB65" s="21">
        <f t="shared" si="18"/>
        <v>0</v>
      </c>
      <c r="AC65" s="65" t="str">
        <f t="shared" si="19"/>
        <v>Business</v>
      </c>
      <c r="AD65" s="36" t="s">
        <v>31</v>
      </c>
      <c r="AE65" s="21">
        <f t="shared" si="20"/>
        <v>1</v>
      </c>
      <c r="AF65" s="21">
        <f t="shared" si="21"/>
        <v>0</v>
      </c>
      <c r="AG65" s="21">
        <f t="shared" si="22"/>
        <v>0</v>
      </c>
      <c r="AH65" s="21">
        <f t="shared" si="23"/>
        <v>0</v>
      </c>
      <c r="AI65" s="65" t="str">
        <f t="shared" si="24"/>
        <v>Bus</v>
      </c>
      <c r="AJ65" s="27" t="s">
        <v>129</v>
      </c>
      <c r="AK65" s="21">
        <f t="shared" si="25"/>
        <v>0</v>
      </c>
      <c r="AL65" s="21">
        <f t="shared" si="26"/>
        <v>1</v>
      </c>
      <c r="AM65" s="21">
        <f t="shared" si="27"/>
        <v>0</v>
      </c>
      <c r="AN65" s="21">
        <f t="shared" si="28"/>
        <v>0</v>
      </c>
      <c r="AO65" s="65" t="str">
        <f t="shared" si="29"/>
        <v>Auto_Rickshaw</v>
      </c>
      <c r="AP65" s="27" t="s">
        <v>38</v>
      </c>
      <c r="AQ65" s="21">
        <f t="shared" si="30"/>
        <v>0</v>
      </c>
      <c r="AR65" s="21">
        <f t="shared" si="31"/>
        <v>1</v>
      </c>
      <c r="AS65" s="21">
        <f t="shared" si="32"/>
        <v>0</v>
      </c>
      <c r="AT65" s="21">
        <f t="shared" si="33"/>
        <v>0</v>
      </c>
      <c r="AU65" s="21">
        <f t="shared" si="34"/>
        <v>0</v>
      </c>
      <c r="AV65" s="21">
        <f t="shared" si="74"/>
        <v>0</v>
      </c>
      <c r="AW65" s="68"/>
      <c r="AX65" s="27" t="s">
        <v>197</v>
      </c>
      <c r="AY65" s="21">
        <f t="shared" si="35"/>
        <v>0</v>
      </c>
      <c r="AZ65" s="21">
        <f t="shared" si="36"/>
        <v>0</v>
      </c>
      <c r="BA65" s="21">
        <f t="shared" si="37"/>
        <v>0</v>
      </c>
      <c r="BB65" s="21">
        <f t="shared" si="38"/>
        <v>1</v>
      </c>
      <c r="BC65" s="65" t="str">
        <f t="shared" si="39"/>
        <v>Others</v>
      </c>
      <c r="BD65" s="38" t="s">
        <v>186</v>
      </c>
      <c r="BE65" s="21">
        <f t="shared" si="40"/>
        <v>0</v>
      </c>
      <c r="BF65" s="21">
        <f t="shared" si="41"/>
        <v>0</v>
      </c>
      <c r="BG65" s="21">
        <f t="shared" si="42"/>
        <v>0</v>
      </c>
      <c r="BH65" s="21">
        <f t="shared" si="43"/>
        <v>1</v>
      </c>
      <c r="BI65" s="65" t="str">
        <f t="shared" si="44"/>
        <v>Others</v>
      </c>
      <c r="BJ65" s="27" t="s">
        <v>136</v>
      </c>
      <c r="BK65" s="21">
        <f t="shared" si="45"/>
        <v>0</v>
      </c>
      <c r="BL65" s="21">
        <f t="shared" si="46"/>
        <v>0</v>
      </c>
      <c r="BM65" s="21">
        <f t="shared" si="47"/>
        <v>1</v>
      </c>
      <c r="BN65" s="65" t="str">
        <f t="shared" si="48"/>
        <v>More_than_6</v>
      </c>
      <c r="BO65" s="29">
        <v>800.0</v>
      </c>
      <c r="BP65" s="21">
        <f t="shared" si="49"/>
        <v>1</v>
      </c>
      <c r="BQ65" s="21">
        <f t="shared" si="50"/>
        <v>0</v>
      </c>
      <c r="BR65" s="21">
        <f t="shared" si="51"/>
        <v>0</v>
      </c>
      <c r="BS65" s="65" t="str">
        <f t="shared" si="52"/>
        <v>Less_than_1k</v>
      </c>
      <c r="BT65" s="29" t="s">
        <v>132</v>
      </c>
      <c r="BU65" s="75" t="str">
        <f t="shared" si="53"/>
        <v>Every_3_months</v>
      </c>
      <c r="BV65" s="29">
        <v>0.0</v>
      </c>
      <c r="BW65" s="67" t="str">
        <f t="shared" si="54"/>
        <v>No</v>
      </c>
      <c r="BX65" s="29">
        <v>0.0</v>
      </c>
      <c r="BY65" s="67" t="str">
        <f t="shared" si="55"/>
        <v>No</v>
      </c>
      <c r="BZ65" s="29">
        <v>1.0</v>
      </c>
      <c r="CA65" s="67" t="str">
        <f t="shared" si="56"/>
        <v>Yes</v>
      </c>
      <c r="CB65" s="29">
        <v>0.0</v>
      </c>
      <c r="CC65" s="67" t="str">
        <f t="shared" si="57"/>
        <v>No</v>
      </c>
      <c r="CD65" s="29">
        <v>0.0</v>
      </c>
      <c r="CE65" s="67" t="str">
        <f t="shared" si="58"/>
        <v>No</v>
      </c>
      <c r="CF65" s="29">
        <v>1.0</v>
      </c>
      <c r="CG65" s="76"/>
      <c r="CH65" s="29">
        <v>1.0</v>
      </c>
      <c r="CI65" s="67" t="str">
        <f t="shared" si="59"/>
        <v>Yes</v>
      </c>
      <c r="CJ65" s="29">
        <v>1.0</v>
      </c>
      <c r="CK65" s="76"/>
      <c r="CL65" s="29">
        <v>1.0</v>
      </c>
      <c r="CM65" s="77"/>
      <c r="CN65" s="27" t="s">
        <v>164</v>
      </c>
      <c r="CO65" s="71" t="str">
        <f t="shared" si="60"/>
        <v>Average</v>
      </c>
      <c r="CP65" s="27" t="s">
        <v>177</v>
      </c>
      <c r="CQ65" s="21">
        <f t="shared" si="61"/>
        <v>1</v>
      </c>
      <c r="CR65" s="21">
        <f t="shared" si="62"/>
        <v>0</v>
      </c>
      <c r="CS65" s="21">
        <f t="shared" si="63"/>
        <v>0</v>
      </c>
      <c r="CT65" s="21">
        <f t="shared" si="64"/>
        <v>0</v>
      </c>
      <c r="CU65" s="68"/>
      <c r="CV65" s="27" t="s">
        <v>135</v>
      </c>
      <c r="CW65" s="21">
        <f t="shared" si="65"/>
        <v>1</v>
      </c>
      <c r="CX65" s="21">
        <f t="shared" si="66"/>
        <v>0</v>
      </c>
      <c r="CY65" s="21">
        <f t="shared" si="67"/>
        <v>0</v>
      </c>
      <c r="CZ65" s="21">
        <f t="shared" si="68"/>
        <v>0</v>
      </c>
      <c r="DA65" s="21">
        <f t="shared" si="69"/>
        <v>0</v>
      </c>
      <c r="DB65" s="68"/>
      <c r="DC65" s="28" t="s">
        <v>137</v>
      </c>
      <c r="DD65" s="28" t="s">
        <v>136</v>
      </c>
      <c r="DE65" s="28" t="s">
        <v>136</v>
      </c>
      <c r="DF65" s="28" t="s">
        <v>138</v>
      </c>
      <c r="DG65" s="28" t="s">
        <v>138</v>
      </c>
      <c r="DH65" s="25">
        <f t="shared" si="70"/>
        <v>21</v>
      </c>
      <c r="DI65" s="72" t="str">
        <f t="shared" si="71"/>
        <v>High_Safety</v>
      </c>
      <c r="DJ65" s="26">
        <v>13.0</v>
      </c>
      <c r="DK65" s="26">
        <v>17.0</v>
      </c>
      <c r="DL65" s="16" t="str">
        <f t="shared" ref="DL65:DM65" si="136">IF(DJ65 &lt;= 11, "Poor", IF(DJ65 &lt;= 15 , "Moderate", "Good"))</f>
        <v>Moderate</v>
      </c>
      <c r="DM65" s="16" t="str">
        <f t="shared" si="136"/>
        <v>Good</v>
      </c>
    </row>
    <row r="66" ht="15.75" customHeight="1">
      <c r="A66" s="73" t="s">
        <v>125</v>
      </c>
      <c r="B66" s="62" t="s">
        <v>37</v>
      </c>
      <c r="C66" s="35">
        <v>39.0</v>
      </c>
      <c r="D66" s="16">
        <f t="shared" si="2"/>
        <v>0</v>
      </c>
      <c r="E66" s="16">
        <f t="shared" si="73"/>
        <v>1</v>
      </c>
      <c r="F66" s="16">
        <f t="shared" si="3"/>
        <v>0</v>
      </c>
      <c r="G66" s="16">
        <f t="shared" si="4"/>
        <v>0</v>
      </c>
      <c r="H66" s="63" t="str">
        <f t="shared" si="5"/>
        <v>Between_20_to_40</v>
      </c>
      <c r="I66" s="75" t="s">
        <v>260</v>
      </c>
      <c r="J66" s="36">
        <v>30000.0</v>
      </c>
      <c r="K66" s="21">
        <f t="shared" si="6"/>
        <v>0</v>
      </c>
      <c r="L66" s="21">
        <f t="shared" si="7"/>
        <v>0</v>
      </c>
      <c r="M66" s="21">
        <f t="shared" si="8"/>
        <v>1</v>
      </c>
      <c r="N66" s="21">
        <f t="shared" si="9"/>
        <v>0</v>
      </c>
      <c r="O66" s="65" t="str">
        <f t="shared" si="10"/>
        <v>Between_25k_to_40k</v>
      </c>
      <c r="P66" s="75" t="s">
        <v>127</v>
      </c>
      <c r="Q66" s="37">
        <v>0.0</v>
      </c>
      <c r="R66" s="67" t="str">
        <f t="shared" si="11"/>
        <v>No</v>
      </c>
      <c r="S66" s="37">
        <v>0.0</v>
      </c>
      <c r="T66" s="67" t="str">
        <f t="shared" si="12"/>
        <v>No</v>
      </c>
      <c r="U66" s="37">
        <v>0.0</v>
      </c>
      <c r="V66" s="67" t="str">
        <f t="shared" si="13"/>
        <v>No</v>
      </c>
      <c r="W66" s="36" t="s">
        <v>25</v>
      </c>
      <c r="X66" s="21">
        <f t="shared" si="14"/>
        <v>1</v>
      </c>
      <c r="Y66" s="21">
        <f t="shared" si="15"/>
        <v>0</v>
      </c>
      <c r="Z66" s="21">
        <f t="shared" si="16"/>
        <v>0</v>
      </c>
      <c r="AA66" s="21">
        <f t="shared" si="17"/>
        <v>0</v>
      </c>
      <c r="AB66" s="21">
        <f t="shared" si="18"/>
        <v>0</v>
      </c>
      <c r="AC66" s="65" t="str">
        <f t="shared" si="19"/>
        <v>Business</v>
      </c>
      <c r="AD66" s="36" t="s">
        <v>31</v>
      </c>
      <c r="AE66" s="21">
        <f t="shared" si="20"/>
        <v>1</v>
      </c>
      <c r="AF66" s="21">
        <f t="shared" si="21"/>
        <v>0</v>
      </c>
      <c r="AG66" s="21">
        <f t="shared" si="22"/>
        <v>0</v>
      </c>
      <c r="AH66" s="21">
        <f t="shared" si="23"/>
        <v>0</v>
      </c>
      <c r="AI66" s="65" t="str">
        <f t="shared" si="24"/>
        <v>Bus</v>
      </c>
      <c r="AJ66" s="27" t="s">
        <v>128</v>
      </c>
      <c r="AK66" s="21">
        <f t="shared" si="25"/>
        <v>1</v>
      </c>
      <c r="AL66" s="21">
        <f t="shared" si="26"/>
        <v>0</v>
      </c>
      <c r="AM66" s="21">
        <f t="shared" si="27"/>
        <v>0</v>
      </c>
      <c r="AN66" s="21">
        <f t="shared" si="28"/>
        <v>0</v>
      </c>
      <c r="AO66" s="65" t="str">
        <f t="shared" si="29"/>
        <v>Bus</v>
      </c>
      <c r="AP66" s="27" t="s">
        <v>38</v>
      </c>
      <c r="AQ66" s="21">
        <f t="shared" si="30"/>
        <v>0</v>
      </c>
      <c r="AR66" s="21">
        <f t="shared" si="31"/>
        <v>1</v>
      </c>
      <c r="AS66" s="21">
        <f t="shared" si="32"/>
        <v>0</v>
      </c>
      <c r="AT66" s="21">
        <f t="shared" si="33"/>
        <v>0</v>
      </c>
      <c r="AU66" s="21">
        <f t="shared" si="34"/>
        <v>0</v>
      </c>
      <c r="AV66" s="21">
        <f t="shared" si="74"/>
        <v>0</v>
      </c>
      <c r="AW66" s="68"/>
      <c r="AX66" s="27" t="s">
        <v>44</v>
      </c>
      <c r="AY66" s="21">
        <f t="shared" si="35"/>
        <v>0</v>
      </c>
      <c r="AZ66" s="21">
        <f t="shared" si="36"/>
        <v>1</v>
      </c>
      <c r="BA66" s="21">
        <f t="shared" si="37"/>
        <v>0</v>
      </c>
      <c r="BB66" s="21">
        <f t="shared" si="38"/>
        <v>0</v>
      </c>
      <c r="BC66" s="65" t="str">
        <f t="shared" si="39"/>
        <v>Recreation</v>
      </c>
      <c r="BD66" s="38" t="s">
        <v>188</v>
      </c>
      <c r="BE66" s="21">
        <f t="shared" si="40"/>
        <v>0</v>
      </c>
      <c r="BF66" s="21">
        <f t="shared" si="41"/>
        <v>0</v>
      </c>
      <c r="BG66" s="21">
        <f t="shared" si="42"/>
        <v>0</v>
      </c>
      <c r="BH66" s="21">
        <f t="shared" si="43"/>
        <v>1</v>
      </c>
      <c r="BI66" s="65" t="str">
        <f t="shared" si="44"/>
        <v>Others</v>
      </c>
      <c r="BJ66" s="27" t="s">
        <v>138</v>
      </c>
      <c r="BK66" s="21">
        <f t="shared" si="45"/>
        <v>0</v>
      </c>
      <c r="BL66" s="21">
        <f t="shared" si="46"/>
        <v>0</v>
      </c>
      <c r="BM66" s="21">
        <f t="shared" si="47"/>
        <v>1</v>
      </c>
      <c r="BN66" s="65" t="str">
        <f t="shared" si="48"/>
        <v>More_than_6</v>
      </c>
      <c r="BO66" s="27" t="s">
        <v>184</v>
      </c>
      <c r="BP66" s="21">
        <f t="shared" si="49"/>
        <v>0</v>
      </c>
      <c r="BQ66" s="21">
        <f t="shared" si="50"/>
        <v>0</v>
      </c>
      <c r="BR66" s="21">
        <f t="shared" si="51"/>
        <v>1</v>
      </c>
      <c r="BS66" s="65" t="str">
        <f t="shared" si="52"/>
        <v>More_than_2k</v>
      </c>
      <c r="BT66" s="27" t="s">
        <v>185</v>
      </c>
      <c r="BU66" s="73" t="str">
        <f t="shared" si="53"/>
        <v>Yearly</v>
      </c>
      <c r="BV66" s="29">
        <v>0.0</v>
      </c>
      <c r="BW66" s="67" t="str">
        <f t="shared" si="54"/>
        <v>No</v>
      </c>
      <c r="BX66" s="29">
        <v>0.0</v>
      </c>
      <c r="BY66" s="67" t="str">
        <f t="shared" si="55"/>
        <v>No</v>
      </c>
      <c r="BZ66" s="29">
        <v>0.0</v>
      </c>
      <c r="CA66" s="67" t="str">
        <f t="shared" si="56"/>
        <v>No</v>
      </c>
      <c r="CB66" s="29">
        <v>0.0</v>
      </c>
      <c r="CC66" s="67" t="str">
        <f t="shared" si="57"/>
        <v>No</v>
      </c>
      <c r="CD66" s="29">
        <v>0.0</v>
      </c>
      <c r="CE66" s="67" t="str">
        <f t="shared" si="58"/>
        <v>No</v>
      </c>
      <c r="CF66" s="29">
        <v>0.0</v>
      </c>
      <c r="CG66" s="76"/>
      <c r="CH66" s="29">
        <v>1.0</v>
      </c>
      <c r="CI66" s="67" t="str">
        <f t="shared" si="59"/>
        <v>Yes</v>
      </c>
      <c r="CJ66" s="29">
        <v>0.0</v>
      </c>
      <c r="CK66" s="76"/>
      <c r="CL66" s="29">
        <v>0.0</v>
      </c>
      <c r="CM66" s="77"/>
      <c r="CN66" s="27" t="s">
        <v>133</v>
      </c>
      <c r="CO66" s="71" t="str">
        <f t="shared" si="60"/>
        <v>Good</v>
      </c>
      <c r="CP66" s="27" t="s">
        <v>146</v>
      </c>
      <c r="CQ66" s="21">
        <f t="shared" si="61"/>
        <v>0</v>
      </c>
      <c r="CR66" s="21">
        <f t="shared" si="62"/>
        <v>0</v>
      </c>
      <c r="CS66" s="21">
        <f t="shared" si="63"/>
        <v>1</v>
      </c>
      <c r="CT66" s="21">
        <f t="shared" si="64"/>
        <v>0</v>
      </c>
      <c r="CU66" s="68"/>
      <c r="CV66" s="27" t="s">
        <v>135</v>
      </c>
      <c r="CW66" s="21">
        <f t="shared" si="65"/>
        <v>1</v>
      </c>
      <c r="CX66" s="21">
        <f t="shared" si="66"/>
        <v>0</v>
      </c>
      <c r="CY66" s="21">
        <f t="shared" si="67"/>
        <v>0</v>
      </c>
      <c r="CZ66" s="21">
        <f t="shared" si="68"/>
        <v>0</v>
      </c>
      <c r="DA66" s="21">
        <f t="shared" si="69"/>
        <v>0</v>
      </c>
      <c r="DB66" s="68"/>
      <c r="DC66" s="28" t="s">
        <v>139</v>
      </c>
      <c r="DD66" s="28" t="s">
        <v>136</v>
      </c>
      <c r="DE66" s="28" t="s">
        <v>136</v>
      </c>
      <c r="DF66" s="28" t="s">
        <v>137</v>
      </c>
      <c r="DG66" s="28" t="s">
        <v>138</v>
      </c>
      <c r="DH66" s="25">
        <f t="shared" si="70"/>
        <v>18</v>
      </c>
      <c r="DI66" s="72" t="str">
        <f t="shared" si="71"/>
        <v>Moderate_Safety</v>
      </c>
      <c r="DJ66" s="26">
        <v>16.0</v>
      </c>
      <c r="DK66" s="26">
        <v>18.0</v>
      </c>
      <c r="DL66" s="16" t="str">
        <f t="shared" ref="DL66:DM66" si="137">IF(DJ66 &lt;= 11, "Poor", IF(DJ66 &lt;= 15 , "Moderate", "Good"))</f>
        <v>Good</v>
      </c>
      <c r="DM66" s="16" t="str">
        <f t="shared" si="137"/>
        <v>Good</v>
      </c>
    </row>
    <row r="67" ht="15.75" customHeight="1">
      <c r="A67" s="73" t="s">
        <v>125</v>
      </c>
      <c r="B67" s="62" t="s">
        <v>37</v>
      </c>
      <c r="C67" s="35">
        <v>25.0</v>
      </c>
      <c r="D67" s="16">
        <f t="shared" si="2"/>
        <v>0</v>
      </c>
      <c r="E67" s="16">
        <f t="shared" si="73"/>
        <v>1</v>
      </c>
      <c r="F67" s="16">
        <f t="shared" si="3"/>
        <v>0</v>
      </c>
      <c r="G67" s="16">
        <f t="shared" si="4"/>
        <v>0</v>
      </c>
      <c r="H67" s="63" t="str">
        <f t="shared" si="5"/>
        <v>Between_20_to_40</v>
      </c>
      <c r="I67" s="75" t="s">
        <v>266</v>
      </c>
      <c r="J67" s="36">
        <v>25000.0</v>
      </c>
      <c r="K67" s="21">
        <f t="shared" si="6"/>
        <v>0</v>
      </c>
      <c r="L67" s="21">
        <f t="shared" si="7"/>
        <v>1</v>
      </c>
      <c r="M67" s="21">
        <f t="shared" si="8"/>
        <v>0</v>
      </c>
      <c r="N67" s="21">
        <f t="shared" si="9"/>
        <v>0</v>
      </c>
      <c r="O67" s="65" t="str">
        <f t="shared" si="10"/>
        <v>Between_15k_to_25k</v>
      </c>
      <c r="P67" s="75" t="s">
        <v>127</v>
      </c>
      <c r="Q67" s="37">
        <v>0.0</v>
      </c>
      <c r="R67" s="67" t="str">
        <f t="shared" si="11"/>
        <v>No</v>
      </c>
      <c r="S67" s="37">
        <v>0.0</v>
      </c>
      <c r="T67" s="67" t="str">
        <f t="shared" si="12"/>
        <v>No</v>
      </c>
      <c r="U67" s="37">
        <v>0.0</v>
      </c>
      <c r="V67" s="67" t="str">
        <f t="shared" si="13"/>
        <v>No</v>
      </c>
      <c r="W67" s="36" t="s">
        <v>25</v>
      </c>
      <c r="X67" s="21">
        <f t="shared" si="14"/>
        <v>1</v>
      </c>
      <c r="Y67" s="21">
        <f t="shared" si="15"/>
        <v>0</v>
      </c>
      <c r="Z67" s="21">
        <f t="shared" si="16"/>
        <v>0</v>
      </c>
      <c r="AA67" s="21">
        <f t="shared" si="17"/>
        <v>0</v>
      </c>
      <c r="AB67" s="21">
        <f t="shared" si="18"/>
        <v>0</v>
      </c>
      <c r="AC67" s="65" t="str">
        <f t="shared" si="19"/>
        <v>Business</v>
      </c>
      <c r="AD67" s="36" t="s">
        <v>31</v>
      </c>
      <c r="AE67" s="21">
        <f t="shared" si="20"/>
        <v>1</v>
      </c>
      <c r="AF67" s="21">
        <f t="shared" si="21"/>
        <v>0</v>
      </c>
      <c r="AG67" s="21">
        <f t="shared" si="22"/>
        <v>0</v>
      </c>
      <c r="AH67" s="21">
        <f t="shared" si="23"/>
        <v>0</v>
      </c>
      <c r="AI67" s="65" t="str">
        <f t="shared" si="24"/>
        <v>Bus</v>
      </c>
      <c r="AJ67" s="27" t="s">
        <v>128</v>
      </c>
      <c r="AK67" s="21">
        <f t="shared" si="25"/>
        <v>1</v>
      </c>
      <c r="AL67" s="21">
        <f t="shared" si="26"/>
        <v>0</v>
      </c>
      <c r="AM67" s="21">
        <f t="shared" si="27"/>
        <v>0</v>
      </c>
      <c r="AN67" s="21">
        <f t="shared" si="28"/>
        <v>0</v>
      </c>
      <c r="AO67" s="65" t="str">
        <f t="shared" si="29"/>
        <v>Bus</v>
      </c>
      <c r="AP67" s="27" t="s">
        <v>38</v>
      </c>
      <c r="AQ67" s="21">
        <f t="shared" si="30"/>
        <v>0</v>
      </c>
      <c r="AR67" s="21">
        <f t="shared" si="31"/>
        <v>1</v>
      </c>
      <c r="AS67" s="21">
        <f t="shared" si="32"/>
        <v>0</v>
      </c>
      <c r="AT67" s="21">
        <f t="shared" si="33"/>
        <v>0</v>
      </c>
      <c r="AU67" s="21">
        <f t="shared" si="34"/>
        <v>0</v>
      </c>
      <c r="AV67" s="21">
        <f t="shared" si="74"/>
        <v>0</v>
      </c>
      <c r="AW67" s="68"/>
      <c r="AX67" s="27" t="s">
        <v>197</v>
      </c>
      <c r="AY67" s="21">
        <f t="shared" si="35"/>
        <v>0</v>
      </c>
      <c r="AZ67" s="21">
        <f t="shared" si="36"/>
        <v>0</v>
      </c>
      <c r="BA67" s="21">
        <f t="shared" si="37"/>
        <v>0</v>
      </c>
      <c r="BB67" s="21">
        <f t="shared" si="38"/>
        <v>1</v>
      </c>
      <c r="BC67" s="65" t="str">
        <f t="shared" si="39"/>
        <v>Others</v>
      </c>
      <c r="BD67" s="38" t="s">
        <v>37</v>
      </c>
      <c r="BE67" s="21">
        <f t="shared" si="40"/>
        <v>0</v>
      </c>
      <c r="BF67" s="21">
        <f t="shared" si="41"/>
        <v>1</v>
      </c>
      <c r="BG67" s="21">
        <f t="shared" si="42"/>
        <v>0</v>
      </c>
      <c r="BH67" s="21">
        <f t="shared" si="43"/>
        <v>0</v>
      </c>
      <c r="BI67" s="65" t="str">
        <f t="shared" si="44"/>
        <v>Barishal</v>
      </c>
      <c r="BJ67" s="27" t="s">
        <v>138</v>
      </c>
      <c r="BK67" s="21">
        <f t="shared" si="45"/>
        <v>0</v>
      </c>
      <c r="BL67" s="21">
        <f t="shared" si="46"/>
        <v>0</v>
      </c>
      <c r="BM67" s="21">
        <f t="shared" si="47"/>
        <v>1</v>
      </c>
      <c r="BN67" s="65" t="str">
        <f t="shared" si="48"/>
        <v>More_than_6</v>
      </c>
      <c r="BO67" s="27">
        <v>800.0</v>
      </c>
      <c r="BP67" s="21">
        <f t="shared" si="49"/>
        <v>1</v>
      </c>
      <c r="BQ67" s="21">
        <f t="shared" si="50"/>
        <v>0</v>
      </c>
      <c r="BR67" s="21">
        <f t="shared" si="51"/>
        <v>0</v>
      </c>
      <c r="BS67" s="65" t="str">
        <f t="shared" si="52"/>
        <v>Less_than_1k</v>
      </c>
      <c r="BT67" s="29" t="s">
        <v>132</v>
      </c>
      <c r="BU67" s="75" t="str">
        <f t="shared" si="53"/>
        <v>Every_3_months</v>
      </c>
      <c r="BV67" s="29">
        <v>0.0</v>
      </c>
      <c r="BW67" s="67" t="str">
        <f t="shared" si="54"/>
        <v>No</v>
      </c>
      <c r="BX67" s="29">
        <v>0.0</v>
      </c>
      <c r="BY67" s="67" t="str">
        <f t="shared" si="55"/>
        <v>No</v>
      </c>
      <c r="BZ67" s="29">
        <v>0.0</v>
      </c>
      <c r="CA67" s="67" t="str">
        <f t="shared" si="56"/>
        <v>No</v>
      </c>
      <c r="CB67" s="29">
        <v>0.0</v>
      </c>
      <c r="CC67" s="67" t="str">
        <f t="shared" si="57"/>
        <v>No</v>
      </c>
      <c r="CD67" s="29">
        <v>1.0</v>
      </c>
      <c r="CE67" s="67" t="str">
        <f t="shared" si="58"/>
        <v>Yes</v>
      </c>
      <c r="CF67" s="29">
        <v>1.0</v>
      </c>
      <c r="CG67" s="76"/>
      <c r="CH67" s="29">
        <v>0.0</v>
      </c>
      <c r="CI67" s="67" t="str">
        <f t="shared" si="59"/>
        <v>No</v>
      </c>
      <c r="CJ67" s="29">
        <v>0.0</v>
      </c>
      <c r="CK67" s="76"/>
      <c r="CL67" s="29">
        <v>1.0</v>
      </c>
      <c r="CM67" s="77"/>
      <c r="CN67" s="27" t="s">
        <v>133</v>
      </c>
      <c r="CO67" s="71" t="str">
        <f t="shared" si="60"/>
        <v>Good</v>
      </c>
      <c r="CP67" s="27" t="s">
        <v>134</v>
      </c>
      <c r="CQ67" s="21">
        <f t="shared" si="61"/>
        <v>0</v>
      </c>
      <c r="CR67" s="21">
        <f t="shared" si="62"/>
        <v>0</v>
      </c>
      <c r="CS67" s="21">
        <f t="shared" si="63"/>
        <v>0</v>
      </c>
      <c r="CT67" s="21">
        <f t="shared" si="64"/>
        <v>1</v>
      </c>
      <c r="CU67" s="68"/>
      <c r="CV67" s="27" t="s">
        <v>135</v>
      </c>
      <c r="CW67" s="21">
        <f t="shared" si="65"/>
        <v>1</v>
      </c>
      <c r="CX67" s="21">
        <f t="shared" si="66"/>
        <v>0</v>
      </c>
      <c r="CY67" s="21">
        <f t="shared" si="67"/>
        <v>0</v>
      </c>
      <c r="CZ67" s="21">
        <f t="shared" si="68"/>
        <v>0</v>
      </c>
      <c r="DA67" s="21">
        <f t="shared" si="69"/>
        <v>0</v>
      </c>
      <c r="DB67" s="68"/>
      <c r="DC67" s="28" t="s">
        <v>136</v>
      </c>
      <c r="DD67" s="28" t="s">
        <v>138</v>
      </c>
      <c r="DE67" s="28" t="s">
        <v>136</v>
      </c>
      <c r="DF67" s="28" t="s">
        <v>136</v>
      </c>
      <c r="DG67" s="28" t="s">
        <v>138</v>
      </c>
      <c r="DH67" s="25">
        <f t="shared" si="70"/>
        <v>22</v>
      </c>
      <c r="DI67" s="72" t="str">
        <f t="shared" si="71"/>
        <v>High_Safety</v>
      </c>
      <c r="DJ67" s="26">
        <v>9.0</v>
      </c>
      <c r="DK67" s="26">
        <v>7.0</v>
      </c>
      <c r="DL67" s="16" t="str">
        <f t="shared" ref="DL67:DM67" si="138">IF(DJ67 &lt;= 11, "Poor", IF(DJ67 &lt;= 15 , "Moderate", "Good"))</f>
        <v>Poor</v>
      </c>
      <c r="DM67" s="16" t="str">
        <f t="shared" si="138"/>
        <v>Poor</v>
      </c>
    </row>
    <row r="68" ht="15.75" customHeight="1">
      <c r="A68" s="73" t="s">
        <v>125</v>
      </c>
      <c r="B68" s="62" t="s">
        <v>37</v>
      </c>
      <c r="C68" s="35">
        <v>25.0</v>
      </c>
      <c r="D68" s="16">
        <f t="shared" si="2"/>
        <v>0</v>
      </c>
      <c r="E68" s="16">
        <f t="shared" si="73"/>
        <v>1</v>
      </c>
      <c r="F68" s="16">
        <f t="shared" si="3"/>
        <v>0</v>
      </c>
      <c r="G68" s="16">
        <f t="shared" si="4"/>
        <v>0</v>
      </c>
      <c r="H68" s="63" t="str">
        <f t="shared" si="5"/>
        <v>Between_20_to_40</v>
      </c>
      <c r="I68" s="74" t="s">
        <v>126</v>
      </c>
      <c r="J68" s="36">
        <v>25000.0</v>
      </c>
      <c r="K68" s="21">
        <f t="shared" si="6"/>
        <v>0</v>
      </c>
      <c r="L68" s="21">
        <f t="shared" si="7"/>
        <v>1</v>
      </c>
      <c r="M68" s="21">
        <f t="shared" si="8"/>
        <v>0</v>
      </c>
      <c r="N68" s="21">
        <f t="shared" si="9"/>
        <v>0</v>
      </c>
      <c r="O68" s="65" t="str">
        <f t="shared" si="10"/>
        <v>Between_15k_to_25k</v>
      </c>
      <c r="P68" s="75" t="s">
        <v>127</v>
      </c>
      <c r="Q68" s="37">
        <v>0.0</v>
      </c>
      <c r="R68" s="67" t="str">
        <f t="shared" si="11"/>
        <v>No</v>
      </c>
      <c r="S68" s="37">
        <v>0.0</v>
      </c>
      <c r="T68" s="67" t="str">
        <f t="shared" si="12"/>
        <v>No</v>
      </c>
      <c r="U68" s="37">
        <v>0.0</v>
      </c>
      <c r="V68" s="67" t="str">
        <f t="shared" si="13"/>
        <v>No</v>
      </c>
      <c r="W68" s="36" t="s">
        <v>25</v>
      </c>
      <c r="X68" s="21">
        <f t="shared" si="14"/>
        <v>1</v>
      </c>
      <c r="Y68" s="21">
        <f t="shared" si="15"/>
        <v>0</v>
      </c>
      <c r="Z68" s="21">
        <f t="shared" si="16"/>
        <v>0</v>
      </c>
      <c r="AA68" s="21">
        <f t="shared" si="17"/>
        <v>0</v>
      </c>
      <c r="AB68" s="21">
        <f t="shared" si="18"/>
        <v>0</v>
      </c>
      <c r="AC68" s="65" t="str">
        <f t="shared" si="19"/>
        <v>Business</v>
      </c>
      <c r="AD68" s="36" t="s">
        <v>31</v>
      </c>
      <c r="AE68" s="21">
        <f t="shared" si="20"/>
        <v>1</v>
      </c>
      <c r="AF68" s="21">
        <f t="shared" si="21"/>
        <v>0</v>
      </c>
      <c r="AG68" s="21">
        <f t="shared" si="22"/>
        <v>0</v>
      </c>
      <c r="AH68" s="21">
        <f t="shared" si="23"/>
        <v>0</v>
      </c>
      <c r="AI68" s="65" t="str">
        <f t="shared" si="24"/>
        <v>Bus</v>
      </c>
      <c r="AJ68" s="27" t="s">
        <v>129</v>
      </c>
      <c r="AK68" s="21">
        <f t="shared" si="25"/>
        <v>0</v>
      </c>
      <c r="AL68" s="21">
        <f t="shared" si="26"/>
        <v>1</v>
      </c>
      <c r="AM68" s="21">
        <f t="shared" si="27"/>
        <v>0</v>
      </c>
      <c r="AN68" s="21">
        <f t="shared" si="28"/>
        <v>0</v>
      </c>
      <c r="AO68" s="65" t="str">
        <f t="shared" si="29"/>
        <v>Auto_Rickshaw</v>
      </c>
      <c r="AP68" s="27" t="s">
        <v>38</v>
      </c>
      <c r="AQ68" s="21">
        <f t="shared" si="30"/>
        <v>0</v>
      </c>
      <c r="AR68" s="21">
        <f t="shared" si="31"/>
        <v>1</v>
      </c>
      <c r="AS68" s="21">
        <f t="shared" si="32"/>
        <v>0</v>
      </c>
      <c r="AT68" s="21">
        <f t="shared" si="33"/>
        <v>0</v>
      </c>
      <c r="AU68" s="21">
        <f t="shared" si="34"/>
        <v>0</v>
      </c>
      <c r="AV68" s="21">
        <f t="shared" si="74"/>
        <v>0</v>
      </c>
      <c r="AW68" s="68"/>
      <c r="AX68" s="27" t="s">
        <v>130</v>
      </c>
      <c r="AY68" s="21">
        <f t="shared" si="35"/>
        <v>1</v>
      </c>
      <c r="AZ68" s="21">
        <f t="shared" si="36"/>
        <v>0</v>
      </c>
      <c r="BA68" s="21">
        <f t="shared" si="37"/>
        <v>0</v>
      </c>
      <c r="BB68" s="21">
        <f t="shared" si="38"/>
        <v>0</v>
      </c>
      <c r="BC68" s="65" t="str">
        <f t="shared" si="39"/>
        <v>Home_Visit</v>
      </c>
      <c r="BD68" s="38" t="s">
        <v>190</v>
      </c>
      <c r="BE68" s="21">
        <f t="shared" si="40"/>
        <v>0</v>
      </c>
      <c r="BF68" s="21">
        <f t="shared" si="41"/>
        <v>0</v>
      </c>
      <c r="BG68" s="21">
        <f t="shared" si="42"/>
        <v>0</v>
      </c>
      <c r="BH68" s="21">
        <f t="shared" si="43"/>
        <v>1</v>
      </c>
      <c r="BI68" s="65" t="str">
        <f t="shared" si="44"/>
        <v>Others</v>
      </c>
      <c r="BJ68" s="27" t="s">
        <v>137</v>
      </c>
      <c r="BK68" s="21">
        <f t="shared" si="45"/>
        <v>0</v>
      </c>
      <c r="BL68" s="21">
        <f t="shared" si="46"/>
        <v>0</v>
      </c>
      <c r="BM68" s="21">
        <f t="shared" si="47"/>
        <v>1</v>
      </c>
      <c r="BN68" s="65" t="str">
        <f t="shared" si="48"/>
        <v>More_than_6</v>
      </c>
      <c r="BO68" s="27" t="s">
        <v>145</v>
      </c>
      <c r="BP68" s="21">
        <f t="shared" si="49"/>
        <v>0</v>
      </c>
      <c r="BQ68" s="21">
        <f t="shared" si="50"/>
        <v>0</v>
      </c>
      <c r="BR68" s="21">
        <f t="shared" si="51"/>
        <v>1</v>
      </c>
      <c r="BS68" s="65" t="str">
        <f t="shared" si="52"/>
        <v>More_than_2k</v>
      </c>
      <c r="BT68" s="29" t="s">
        <v>132</v>
      </c>
      <c r="BU68" s="75" t="str">
        <f t="shared" si="53"/>
        <v>Every_3_months</v>
      </c>
      <c r="BV68" s="29">
        <v>1.0</v>
      </c>
      <c r="BW68" s="67" t="str">
        <f t="shared" si="54"/>
        <v>Yes</v>
      </c>
      <c r="BX68" s="29">
        <v>0.0</v>
      </c>
      <c r="BY68" s="67" t="str">
        <f t="shared" si="55"/>
        <v>No</v>
      </c>
      <c r="BZ68" s="29">
        <v>1.0</v>
      </c>
      <c r="CA68" s="67" t="str">
        <f t="shared" si="56"/>
        <v>Yes</v>
      </c>
      <c r="CB68" s="29">
        <v>0.0</v>
      </c>
      <c r="CC68" s="67" t="str">
        <f t="shared" si="57"/>
        <v>No</v>
      </c>
      <c r="CD68" s="29">
        <v>0.0</v>
      </c>
      <c r="CE68" s="67" t="str">
        <f t="shared" si="58"/>
        <v>No</v>
      </c>
      <c r="CF68" s="29">
        <v>0.0</v>
      </c>
      <c r="CG68" s="76"/>
      <c r="CH68" s="29">
        <v>0.0</v>
      </c>
      <c r="CI68" s="67" t="str">
        <f t="shared" si="59"/>
        <v>No</v>
      </c>
      <c r="CJ68" s="29">
        <v>1.0</v>
      </c>
      <c r="CK68" s="76"/>
      <c r="CL68" s="29">
        <v>0.0</v>
      </c>
      <c r="CM68" s="77"/>
      <c r="CN68" s="27" t="s">
        <v>133</v>
      </c>
      <c r="CO68" s="71" t="str">
        <f t="shared" si="60"/>
        <v>Good</v>
      </c>
      <c r="CP68" s="27" t="s">
        <v>146</v>
      </c>
      <c r="CQ68" s="21">
        <f t="shared" si="61"/>
        <v>0</v>
      </c>
      <c r="CR68" s="21">
        <f t="shared" si="62"/>
        <v>0</v>
      </c>
      <c r="CS68" s="21">
        <f t="shared" si="63"/>
        <v>1</v>
      </c>
      <c r="CT68" s="21">
        <f t="shared" si="64"/>
        <v>0</v>
      </c>
      <c r="CU68" s="68"/>
      <c r="CV68" s="27" t="s">
        <v>147</v>
      </c>
      <c r="CW68" s="21">
        <f t="shared" si="65"/>
        <v>0</v>
      </c>
      <c r="CX68" s="21">
        <f t="shared" si="66"/>
        <v>0</v>
      </c>
      <c r="CY68" s="21">
        <f t="shared" si="67"/>
        <v>0</v>
      </c>
      <c r="CZ68" s="21">
        <f t="shared" si="68"/>
        <v>0</v>
      </c>
      <c r="DA68" s="21">
        <f t="shared" si="69"/>
        <v>1</v>
      </c>
      <c r="DB68" s="68"/>
      <c r="DC68" s="28" t="s">
        <v>139</v>
      </c>
      <c r="DD68" s="28" t="s">
        <v>139</v>
      </c>
      <c r="DE68" s="28" t="s">
        <v>139</v>
      </c>
      <c r="DF68" s="28" t="s">
        <v>140</v>
      </c>
      <c r="DG68" s="28" t="s">
        <v>136</v>
      </c>
      <c r="DH68" s="25">
        <f t="shared" si="70"/>
        <v>11</v>
      </c>
      <c r="DI68" s="72" t="str">
        <f t="shared" si="71"/>
        <v>Poor_Safety</v>
      </c>
      <c r="DJ68" s="26">
        <v>5.0</v>
      </c>
      <c r="DK68" s="26">
        <v>9.0</v>
      </c>
      <c r="DL68" s="16" t="str">
        <f t="shared" ref="DL68:DM68" si="139">IF(DJ68 &lt;= 11, "Poor", IF(DJ68 &lt;= 15 , "Moderate", "Good"))</f>
        <v>Poor</v>
      </c>
      <c r="DM68" s="16" t="str">
        <f t="shared" si="139"/>
        <v>Poor</v>
      </c>
    </row>
    <row r="69" ht="15.75" customHeight="1">
      <c r="A69" s="73" t="s">
        <v>125</v>
      </c>
      <c r="B69" s="62" t="s">
        <v>37</v>
      </c>
      <c r="C69" s="35">
        <v>24.0</v>
      </c>
      <c r="D69" s="16">
        <f t="shared" si="2"/>
        <v>0</v>
      </c>
      <c r="E69" s="16">
        <f t="shared" si="73"/>
        <v>1</v>
      </c>
      <c r="F69" s="16">
        <f t="shared" si="3"/>
        <v>0</v>
      </c>
      <c r="G69" s="16">
        <f t="shared" si="4"/>
        <v>0</v>
      </c>
      <c r="H69" s="63" t="str">
        <f t="shared" si="5"/>
        <v>Between_20_to_40</v>
      </c>
      <c r="I69" s="75" t="s">
        <v>266</v>
      </c>
      <c r="J69" s="37">
        <v>18000.0</v>
      </c>
      <c r="K69" s="21">
        <f t="shared" si="6"/>
        <v>0</v>
      </c>
      <c r="L69" s="21">
        <f t="shared" si="7"/>
        <v>1</v>
      </c>
      <c r="M69" s="21">
        <f t="shared" si="8"/>
        <v>0</v>
      </c>
      <c r="N69" s="21">
        <f t="shared" si="9"/>
        <v>0</v>
      </c>
      <c r="O69" s="65" t="str">
        <f t="shared" si="10"/>
        <v>Between_15k_to_25k</v>
      </c>
      <c r="P69" s="75" t="s">
        <v>159</v>
      </c>
      <c r="Q69" s="37">
        <v>0.0</v>
      </c>
      <c r="R69" s="67" t="str">
        <f t="shared" si="11"/>
        <v>No</v>
      </c>
      <c r="S69" s="37">
        <v>0.0</v>
      </c>
      <c r="T69" s="67" t="str">
        <f t="shared" si="12"/>
        <v>No</v>
      </c>
      <c r="U69" s="37">
        <v>0.0</v>
      </c>
      <c r="V69" s="67" t="str">
        <f t="shared" si="13"/>
        <v>No</v>
      </c>
      <c r="W69" s="37" t="s">
        <v>26</v>
      </c>
      <c r="X69" s="21">
        <f t="shared" si="14"/>
        <v>0</v>
      </c>
      <c r="Y69" s="21">
        <f t="shared" si="15"/>
        <v>1</v>
      </c>
      <c r="Z69" s="21">
        <f t="shared" si="16"/>
        <v>0</v>
      </c>
      <c r="AA69" s="21">
        <f t="shared" si="17"/>
        <v>0</v>
      </c>
      <c r="AB69" s="21">
        <f t="shared" si="18"/>
        <v>0</v>
      </c>
      <c r="AC69" s="65" t="str">
        <f t="shared" si="19"/>
        <v>Office_Worker</v>
      </c>
      <c r="AD69" s="36" t="s">
        <v>31</v>
      </c>
      <c r="AE69" s="21">
        <f t="shared" si="20"/>
        <v>1</v>
      </c>
      <c r="AF69" s="21">
        <f t="shared" si="21"/>
        <v>0</v>
      </c>
      <c r="AG69" s="21">
        <f t="shared" si="22"/>
        <v>0</v>
      </c>
      <c r="AH69" s="21">
        <f t="shared" si="23"/>
        <v>0</v>
      </c>
      <c r="AI69" s="65" t="str">
        <f t="shared" si="24"/>
        <v>Bus</v>
      </c>
      <c r="AJ69" s="27" t="s">
        <v>162</v>
      </c>
      <c r="AK69" s="21">
        <f t="shared" si="25"/>
        <v>0</v>
      </c>
      <c r="AL69" s="21">
        <f t="shared" si="26"/>
        <v>0</v>
      </c>
      <c r="AM69" s="21">
        <f t="shared" si="27"/>
        <v>0</v>
      </c>
      <c r="AN69" s="21">
        <f t="shared" si="28"/>
        <v>1</v>
      </c>
      <c r="AO69" s="65" t="str">
        <f t="shared" si="29"/>
        <v>Others</v>
      </c>
      <c r="AP69" s="27" t="s">
        <v>38</v>
      </c>
      <c r="AQ69" s="21">
        <f t="shared" si="30"/>
        <v>0</v>
      </c>
      <c r="AR69" s="21">
        <f t="shared" si="31"/>
        <v>1</v>
      </c>
      <c r="AS69" s="21">
        <f t="shared" si="32"/>
        <v>0</v>
      </c>
      <c r="AT69" s="21">
        <f t="shared" si="33"/>
        <v>0</v>
      </c>
      <c r="AU69" s="21">
        <f t="shared" si="34"/>
        <v>0</v>
      </c>
      <c r="AV69" s="21">
        <f t="shared" si="74"/>
        <v>0</v>
      </c>
      <c r="AW69" s="68"/>
      <c r="AX69" s="27" t="s">
        <v>44</v>
      </c>
      <c r="AY69" s="21">
        <f t="shared" si="35"/>
        <v>0</v>
      </c>
      <c r="AZ69" s="21">
        <f t="shared" si="36"/>
        <v>1</v>
      </c>
      <c r="BA69" s="21">
        <f t="shared" si="37"/>
        <v>0</v>
      </c>
      <c r="BB69" s="21">
        <f t="shared" si="38"/>
        <v>0</v>
      </c>
      <c r="BC69" s="65" t="str">
        <f t="shared" si="39"/>
        <v>Recreation</v>
      </c>
      <c r="BD69" s="38" t="s">
        <v>182</v>
      </c>
      <c r="BE69" s="21">
        <f t="shared" si="40"/>
        <v>0</v>
      </c>
      <c r="BF69" s="21">
        <f t="shared" si="41"/>
        <v>0</v>
      </c>
      <c r="BG69" s="21">
        <f t="shared" si="42"/>
        <v>1</v>
      </c>
      <c r="BH69" s="21">
        <f t="shared" si="43"/>
        <v>0</v>
      </c>
      <c r="BI69" s="65" t="str">
        <f t="shared" si="44"/>
        <v>Narayanganj</v>
      </c>
      <c r="BJ69" s="27" t="s">
        <v>150</v>
      </c>
      <c r="BK69" s="21">
        <f t="shared" si="45"/>
        <v>0</v>
      </c>
      <c r="BL69" s="21">
        <f t="shared" si="46"/>
        <v>0</v>
      </c>
      <c r="BM69" s="21">
        <f t="shared" si="47"/>
        <v>1</v>
      </c>
      <c r="BN69" s="65" t="str">
        <f t="shared" si="48"/>
        <v>More_than_6</v>
      </c>
      <c r="BO69" s="29">
        <v>800.0</v>
      </c>
      <c r="BP69" s="21">
        <f t="shared" si="49"/>
        <v>1</v>
      </c>
      <c r="BQ69" s="21">
        <f t="shared" si="50"/>
        <v>0</v>
      </c>
      <c r="BR69" s="21">
        <f t="shared" si="51"/>
        <v>0</v>
      </c>
      <c r="BS69" s="65" t="str">
        <f t="shared" si="52"/>
        <v>Less_than_1k</v>
      </c>
      <c r="BT69" s="27" t="s">
        <v>151</v>
      </c>
      <c r="BU69" s="73" t="str">
        <f t="shared" si="53"/>
        <v>Monthly</v>
      </c>
      <c r="BV69" s="29">
        <v>0.0</v>
      </c>
      <c r="BW69" s="67" t="str">
        <f t="shared" si="54"/>
        <v>No</v>
      </c>
      <c r="BX69" s="29">
        <v>0.0</v>
      </c>
      <c r="BY69" s="67" t="str">
        <f t="shared" si="55"/>
        <v>No</v>
      </c>
      <c r="BZ69" s="29">
        <v>0.0</v>
      </c>
      <c r="CA69" s="67" t="str">
        <f t="shared" si="56"/>
        <v>No</v>
      </c>
      <c r="CB69" s="29">
        <v>0.0</v>
      </c>
      <c r="CC69" s="67" t="str">
        <f t="shared" si="57"/>
        <v>No</v>
      </c>
      <c r="CD69" s="29">
        <v>0.0</v>
      </c>
      <c r="CE69" s="67" t="str">
        <f t="shared" si="58"/>
        <v>No</v>
      </c>
      <c r="CF69" s="29">
        <v>1.0</v>
      </c>
      <c r="CG69" s="76"/>
      <c r="CH69" s="29">
        <v>0.0</v>
      </c>
      <c r="CI69" s="67" t="str">
        <f t="shared" si="59"/>
        <v>No</v>
      </c>
      <c r="CJ69" s="29">
        <v>0.0</v>
      </c>
      <c r="CK69" s="76"/>
      <c r="CL69" s="29">
        <v>1.0</v>
      </c>
      <c r="CM69" s="77"/>
      <c r="CN69" s="27" t="s">
        <v>133</v>
      </c>
      <c r="CO69" s="71" t="str">
        <f t="shared" si="60"/>
        <v>Good</v>
      </c>
      <c r="CP69" s="27" t="s">
        <v>152</v>
      </c>
      <c r="CQ69" s="21">
        <f t="shared" si="61"/>
        <v>0</v>
      </c>
      <c r="CR69" s="21">
        <f t="shared" si="62"/>
        <v>0</v>
      </c>
      <c r="CS69" s="21">
        <f t="shared" si="63"/>
        <v>0</v>
      </c>
      <c r="CT69" s="21">
        <f t="shared" si="64"/>
        <v>1</v>
      </c>
      <c r="CU69" s="68"/>
      <c r="CV69" s="27" t="s">
        <v>135</v>
      </c>
      <c r="CW69" s="21">
        <f t="shared" si="65"/>
        <v>1</v>
      </c>
      <c r="CX69" s="21">
        <f t="shared" si="66"/>
        <v>0</v>
      </c>
      <c r="CY69" s="21">
        <f t="shared" si="67"/>
        <v>0</v>
      </c>
      <c r="CZ69" s="21">
        <f t="shared" si="68"/>
        <v>0</v>
      </c>
      <c r="DA69" s="21">
        <f t="shared" si="69"/>
        <v>0</v>
      </c>
      <c r="DB69" s="68"/>
      <c r="DC69" s="28" t="s">
        <v>139</v>
      </c>
      <c r="DD69" s="28" t="s">
        <v>140</v>
      </c>
      <c r="DE69" s="28" t="s">
        <v>139</v>
      </c>
      <c r="DF69" s="28" t="s">
        <v>139</v>
      </c>
      <c r="DG69" s="28" t="s">
        <v>138</v>
      </c>
      <c r="DH69" s="25">
        <f t="shared" si="70"/>
        <v>12</v>
      </c>
      <c r="DI69" s="72" t="str">
        <f t="shared" si="71"/>
        <v>Poor_Safety</v>
      </c>
      <c r="DJ69" s="26">
        <v>8.0</v>
      </c>
      <c r="DK69" s="26">
        <v>19.0</v>
      </c>
      <c r="DL69" s="16" t="str">
        <f t="shared" ref="DL69:DM69" si="140">IF(DJ69 &lt;= 11, "Poor", IF(DJ69 &lt;= 15 , "Moderate", "Good"))</f>
        <v>Poor</v>
      </c>
      <c r="DM69" s="16" t="str">
        <f t="shared" si="140"/>
        <v>Good</v>
      </c>
    </row>
    <row r="70" ht="15.75" customHeight="1">
      <c r="A70" s="73" t="s">
        <v>125</v>
      </c>
      <c r="B70" s="62" t="s">
        <v>37</v>
      </c>
      <c r="C70" s="35">
        <v>24.0</v>
      </c>
      <c r="D70" s="16">
        <f t="shared" si="2"/>
        <v>0</v>
      </c>
      <c r="E70" s="16">
        <f t="shared" si="73"/>
        <v>1</v>
      </c>
      <c r="F70" s="16">
        <f t="shared" si="3"/>
        <v>0</v>
      </c>
      <c r="G70" s="16">
        <f t="shared" si="4"/>
        <v>0</v>
      </c>
      <c r="H70" s="63" t="str">
        <f t="shared" si="5"/>
        <v>Between_20_to_40</v>
      </c>
      <c r="I70" s="75" t="s">
        <v>266</v>
      </c>
      <c r="J70" s="37">
        <v>18000.0</v>
      </c>
      <c r="K70" s="21">
        <f t="shared" si="6"/>
        <v>0</v>
      </c>
      <c r="L70" s="21">
        <f t="shared" si="7"/>
        <v>1</v>
      </c>
      <c r="M70" s="21">
        <f t="shared" si="8"/>
        <v>0</v>
      </c>
      <c r="N70" s="21">
        <f t="shared" si="9"/>
        <v>0</v>
      </c>
      <c r="O70" s="65" t="str">
        <f t="shared" si="10"/>
        <v>Between_15k_to_25k</v>
      </c>
      <c r="P70" s="75" t="s">
        <v>159</v>
      </c>
      <c r="Q70" s="37">
        <v>0.0</v>
      </c>
      <c r="R70" s="67" t="str">
        <f t="shared" si="11"/>
        <v>No</v>
      </c>
      <c r="S70" s="37">
        <v>0.0</v>
      </c>
      <c r="T70" s="67" t="str">
        <f t="shared" si="12"/>
        <v>No</v>
      </c>
      <c r="U70" s="37">
        <v>0.0</v>
      </c>
      <c r="V70" s="67" t="str">
        <f t="shared" si="13"/>
        <v>No</v>
      </c>
      <c r="W70" s="37" t="s">
        <v>26</v>
      </c>
      <c r="X70" s="21">
        <f t="shared" si="14"/>
        <v>0</v>
      </c>
      <c r="Y70" s="21">
        <f t="shared" si="15"/>
        <v>1</v>
      </c>
      <c r="Z70" s="21">
        <f t="shared" si="16"/>
        <v>0</v>
      </c>
      <c r="AA70" s="21">
        <f t="shared" si="17"/>
        <v>0</v>
      </c>
      <c r="AB70" s="21">
        <f t="shared" si="18"/>
        <v>0</v>
      </c>
      <c r="AC70" s="65" t="str">
        <f t="shared" si="19"/>
        <v>Office_Worker</v>
      </c>
      <c r="AD70" s="36" t="s">
        <v>180</v>
      </c>
      <c r="AE70" s="21">
        <f t="shared" si="20"/>
        <v>0</v>
      </c>
      <c r="AF70" s="21">
        <f t="shared" si="21"/>
        <v>0</v>
      </c>
      <c r="AG70" s="21">
        <f t="shared" si="22"/>
        <v>1</v>
      </c>
      <c r="AH70" s="21">
        <f t="shared" si="23"/>
        <v>0</v>
      </c>
      <c r="AI70" s="65" t="str">
        <f t="shared" si="24"/>
        <v>Bicycle</v>
      </c>
      <c r="AJ70" s="27" t="s">
        <v>128</v>
      </c>
      <c r="AK70" s="21">
        <f t="shared" si="25"/>
        <v>1</v>
      </c>
      <c r="AL70" s="21">
        <f t="shared" si="26"/>
        <v>0</v>
      </c>
      <c r="AM70" s="21">
        <f t="shared" si="27"/>
        <v>0</v>
      </c>
      <c r="AN70" s="21">
        <f t="shared" si="28"/>
        <v>0</v>
      </c>
      <c r="AO70" s="65" t="str">
        <f t="shared" si="29"/>
        <v>Bus</v>
      </c>
      <c r="AP70" s="27" t="s">
        <v>38</v>
      </c>
      <c r="AQ70" s="21">
        <f t="shared" si="30"/>
        <v>0</v>
      </c>
      <c r="AR70" s="21">
        <f t="shared" si="31"/>
        <v>1</v>
      </c>
      <c r="AS70" s="21">
        <f t="shared" si="32"/>
        <v>0</v>
      </c>
      <c r="AT70" s="21">
        <f t="shared" si="33"/>
        <v>0</v>
      </c>
      <c r="AU70" s="21">
        <f t="shared" si="34"/>
        <v>0</v>
      </c>
      <c r="AV70" s="21">
        <f t="shared" si="74"/>
        <v>0</v>
      </c>
      <c r="AW70" s="68"/>
      <c r="AX70" s="27" t="s">
        <v>45</v>
      </c>
      <c r="AY70" s="21">
        <f t="shared" si="35"/>
        <v>0</v>
      </c>
      <c r="AZ70" s="21">
        <f t="shared" si="36"/>
        <v>0</v>
      </c>
      <c r="BA70" s="21">
        <f t="shared" si="37"/>
        <v>1</v>
      </c>
      <c r="BB70" s="21">
        <f t="shared" si="38"/>
        <v>0</v>
      </c>
      <c r="BC70" s="65" t="str">
        <f t="shared" si="39"/>
        <v>Job</v>
      </c>
      <c r="BD70" s="38" t="s">
        <v>201</v>
      </c>
      <c r="BE70" s="21">
        <f t="shared" si="40"/>
        <v>0</v>
      </c>
      <c r="BF70" s="21">
        <f t="shared" si="41"/>
        <v>0</v>
      </c>
      <c r="BG70" s="21">
        <f t="shared" si="42"/>
        <v>0</v>
      </c>
      <c r="BH70" s="21">
        <f t="shared" si="43"/>
        <v>1</v>
      </c>
      <c r="BI70" s="65" t="str">
        <f t="shared" si="44"/>
        <v>Others</v>
      </c>
      <c r="BJ70" s="27" t="s">
        <v>136</v>
      </c>
      <c r="BK70" s="21">
        <f t="shared" si="45"/>
        <v>0</v>
      </c>
      <c r="BL70" s="21">
        <f t="shared" si="46"/>
        <v>0</v>
      </c>
      <c r="BM70" s="21">
        <f t="shared" si="47"/>
        <v>1</v>
      </c>
      <c r="BN70" s="65" t="str">
        <f t="shared" si="48"/>
        <v>More_than_6</v>
      </c>
      <c r="BO70" s="29">
        <v>1500.0</v>
      </c>
      <c r="BP70" s="21">
        <f t="shared" si="49"/>
        <v>0</v>
      </c>
      <c r="BQ70" s="21">
        <f t="shared" si="50"/>
        <v>1</v>
      </c>
      <c r="BR70" s="21">
        <f t="shared" si="51"/>
        <v>0</v>
      </c>
      <c r="BS70" s="65" t="str">
        <f t="shared" si="52"/>
        <v>Between_1k_to_2k</v>
      </c>
      <c r="BT70" s="29" t="s">
        <v>156</v>
      </c>
      <c r="BU70" s="75" t="str">
        <f t="shared" si="53"/>
        <v>Every_6_months</v>
      </c>
      <c r="BV70" s="29">
        <v>1.0</v>
      </c>
      <c r="BW70" s="67" t="str">
        <f t="shared" si="54"/>
        <v>Yes</v>
      </c>
      <c r="BX70" s="29">
        <v>0.0</v>
      </c>
      <c r="BY70" s="67" t="str">
        <f t="shared" si="55"/>
        <v>No</v>
      </c>
      <c r="BZ70" s="29">
        <v>1.0</v>
      </c>
      <c r="CA70" s="67" t="str">
        <f t="shared" si="56"/>
        <v>Yes</v>
      </c>
      <c r="CB70" s="29">
        <v>1.0</v>
      </c>
      <c r="CC70" s="67" t="str">
        <f t="shared" si="57"/>
        <v>Yes</v>
      </c>
      <c r="CD70" s="29">
        <v>1.0</v>
      </c>
      <c r="CE70" s="67" t="str">
        <f t="shared" si="58"/>
        <v>Yes</v>
      </c>
      <c r="CF70" s="29">
        <v>1.0</v>
      </c>
      <c r="CG70" s="76"/>
      <c r="CH70" s="29">
        <v>1.0</v>
      </c>
      <c r="CI70" s="67" t="str">
        <f t="shared" si="59"/>
        <v>Yes</v>
      </c>
      <c r="CJ70" s="29">
        <v>0.0</v>
      </c>
      <c r="CK70" s="76"/>
      <c r="CL70" s="29">
        <v>1.0</v>
      </c>
      <c r="CM70" s="77"/>
      <c r="CN70" s="27" t="s">
        <v>133</v>
      </c>
      <c r="CO70" s="71" t="str">
        <f t="shared" si="60"/>
        <v>Good</v>
      </c>
      <c r="CP70" s="27" t="s">
        <v>157</v>
      </c>
      <c r="CQ70" s="21">
        <f t="shared" si="61"/>
        <v>0</v>
      </c>
      <c r="CR70" s="21">
        <f t="shared" si="62"/>
        <v>1</v>
      </c>
      <c r="CS70" s="21">
        <f t="shared" si="63"/>
        <v>0</v>
      </c>
      <c r="CT70" s="21">
        <f t="shared" si="64"/>
        <v>0</v>
      </c>
      <c r="CU70" s="68"/>
      <c r="CV70" s="27" t="s">
        <v>135</v>
      </c>
      <c r="CW70" s="21">
        <f t="shared" si="65"/>
        <v>1</v>
      </c>
      <c r="CX70" s="21">
        <f t="shared" si="66"/>
        <v>0</v>
      </c>
      <c r="CY70" s="21">
        <f t="shared" si="67"/>
        <v>0</v>
      </c>
      <c r="CZ70" s="21">
        <f t="shared" si="68"/>
        <v>0</v>
      </c>
      <c r="DA70" s="21">
        <f t="shared" si="69"/>
        <v>0</v>
      </c>
      <c r="DB70" s="68"/>
      <c r="DC70" s="28" t="s">
        <v>139</v>
      </c>
      <c r="DD70" s="28" t="s">
        <v>140</v>
      </c>
      <c r="DE70" s="28" t="s">
        <v>137</v>
      </c>
      <c r="DF70" s="28" t="s">
        <v>140</v>
      </c>
      <c r="DG70" s="28" t="s">
        <v>139</v>
      </c>
      <c r="DH70" s="25">
        <f t="shared" si="70"/>
        <v>9</v>
      </c>
      <c r="DI70" s="72" t="str">
        <f t="shared" si="71"/>
        <v>Poor_Safety</v>
      </c>
      <c r="DJ70" s="26">
        <v>11.0</v>
      </c>
      <c r="DK70" s="26">
        <v>18.0</v>
      </c>
      <c r="DL70" s="16" t="str">
        <f t="shared" ref="DL70:DM70" si="141">IF(DJ70 &lt;= 11, "Poor", IF(DJ70 &lt;= 15 , "Moderate", "Good"))</f>
        <v>Poor</v>
      </c>
      <c r="DM70" s="16" t="str">
        <f t="shared" si="141"/>
        <v>Good</v>
      </c>
    </row>
    <row r="71" ht="15.75" customHeight="1">
      <c r="A71" s="73" t="s">
        <v>125</v>
      </c>
      <c r="B71" s="62" t="s">
        <v>37</v>
      </c>
      <c r="C71" s="35">
        <v>26.0</v>
      </c>
      <c r="D71" s="16">
        <f t="shared" si="2"/>
        <v>0</v>
      </c>
      <c r="E71" s="16">
        <f t="shared" si="73"/>
        <v>1</v>
      </c>
      <c r="F71" s="16">
        <f t="shared" si="3"/>
        <v>0</v>
      </c>
      <c r="G71" s="16">
        <f t="shared" si="4"/>
        <v>0</v>
      </c>
      <c r="H71" s="63" t="str">
        <f t="shared" si="5"/>
        <v>Between_20_to_40</v>
      </c>
      <c r="I71" s="75" t="s">
        <v>266</v>
      </c>
      <c r="J71" s="36">
        <v>30000.0</v>
      </c>
      <c r="K71" s="21">
        <f t="shared" si="6"/>
        <v>0</v>
      </c>
      <c r="L71" s="21">
        <f t="shared" si="7"/>
        <v>0</v>
      </c>
      <c r="M71" s="21">
        <f t="shared" si="8"/>
        <v>1</v>
      </c>
      <c r="N71" s="21">
        <f t="shared" si="9"/>
        <v>0</v>
      </c>
      <c r="O71" s="65" t="str">
        <f t="shared" si="10"/>
        <v>Between_25k_to_40k</v>
      </c>
      <c r="P71" s="75" t="s">
        <v>159</v>
      </c>
      <c r="Q71" s="37">
        <v>1.0</v>
      </c>
      <c r="R71" s="67" t="str">
        <f t="shared" si="11"/>
        <v>Yes</v>
      </c>
      <c r="S71" s="37">
        <v>1.0</v>
      </c>
      <c r="T71" s="67" t="str">
        <f t="shared" si="12"/>
        <v>Yes</v>
      </c>
      <c r="U71" s="37">
        <v>1.0</v>
      </c>
      <c r="V71" s="67" t="str">
        <f t="shared" si="13"/>
        <v>Yes</v>
      </c>
      <c r="W71" s="36" t="s">
        <v>149</v>
      </c>
      <c r="X71" s="21">
        <f t="shared" si="14"/>
        <v>0</v>
      </c>
      <c r="Y71" s="21">
        <f t="shared" si="15"/>
        <v>1</v>
      </c>
      <c r="Z71" s="21">
        <f t="shared" si="16"/>
        <v>0</v>
      </c>
      <c r="AA71" s="21">
        <f t="shared" si="17"/>
        <v>0</v>
      </c>
      <c r="AB71" s="21">
        <f t="shared" si="18"/>
        <v>0</v>
      </c>
      <c r="AC71" s="65" t="str">
        <f t="shared" si="19"/>
        <v>Office_Worker</v>
      </c>
      <c r="AD71" s="36" t="s">
        <v>143</v>
      </c>
      <c r="AE71" s="21">
        <f t="shared" si="20"/>
        <v>0</v>
      </c>
      <c r="AF71" s="21">
        <f t="shared" si="21"/>
        <v>1</v>
      </c>
      <c r="AG71" s="21">
        <f t="shared" si="22"/>
        <v>0</v>
      </c>
      <c r="AH71" s="21">
        <f t="shared" si="23"/>
        <v>0</v>
      </c>
      <c r="AI71" s="65" t="str">
        <f t="shared" si="24"/>
        <v>Rickshaw</v>
      </c>
      <c r="AJ71" s="27" t="s">
        <v>129</v>
      </c>
      <c r="AK71" s="21">
        <f t="shared" si="25"/>
        <v>0</v>
      </c>
      <c r="AL71" s="21">
        <f t="shared" si="26"/>
        <v>1</v>
      </c>
      <c r="AM71" s="21">
        <f t="shared" si="27"/>
        <v>0</v>
      </c>
      <c r="AN71" s="21">
        <f t="shared" si="28"/>
        <v>0</v>
      </c>
      <c r="AO71" s="65" t="str">
        <f t="shared" si="29"/>
        <v>Auto_Rickshaw</v>
      </c>
      <c r="AP71" s="27" t="s">
        <v>38</v>
      </c>
      <c r="AQ71" s="21">
        <f t="shared" si="30"/>
        <v>0</v>
      </c>
      <c r="AR71" s="21">
        <f t="shared" si="31"/>
        <v>1</v>
      </c>
      <c r="AS71" s="21">
        <f t="shared" si="32"/>
        <v>0</v>
      </c>
      <c r="AT71" s="21">
        <f t="shared" si="33"/>
        <v>0</v>
      </c>
      <c r="AU71" s="21">
        <f t="shared" si="34"/>
        <v>0</v>
      </c>
      <c r="AV71" s="21">
        <f t="shared" si="74"/>
        <v>0</v>
      </c>
      <c r="AW71" s="68"/>
      <c r="AX71" s="27" t="s">
        <v>130</v>
      </c>
      <c r="AY71" s="21">
        <f t="shared" si="35"/>
        <v>1</v>
      </c>
      <c r="AZ71" s="21">
        <f t="shared" si="36"/>
        <v>0</v>
      </c>
      <c r="BA71" s="21">
        <f t="shared" si="37"/>
        <v>0</v>
      </c>
      <c r="BB71" s="21">
        <f t="shared" si="38"/>
        <v>0</v>
      </c>
      <c r="BC71" s="65" t="str">
        <f t="shared" si="39"/>
        <v>Home_Visit</v>
      </c>
      <c r="BD71" s="38" t="s">
        <v>186</v>
      </c>
      <c r="BE71" s="21">
        <f t="shared" si="40"/>
        <v>0</v>
      </c>
      <c r="BF71" s="21">
        <f t="shared" si="41"/>
        <v>0</v>
      </c>
      <c r="BG71" s="21">
        <f t="shared" si="42"/>
        <v>0</v>
      </c>
      <c r="BH71" s="21">
        <f t="shared" si="43"/>
        <v>1</v>
      </c>
      <c r="BI71" s="65" t="str">
        <f t="shared" si="44"/>
        <v>Others</v>
      </c>
      <c r="BJ71" s="27" t="s">
        <v>150</v>
      </c>
      <c r="BK71" s="21">
        <f t="shared" si="45"/>
        <v>0</v>
      </c>
      <c r="BL71" s="21">
        <f t="shared" si="46"/>
        <v>0</v>
      </c>
      <c r="BM71" s="21">
        <f t="shared" si="47"/>
        <v>1</v>
      </c>
      <c r="BN71" s="65" t="str">
        <f t="shared" si="48"/>
        <v>More_than_6</v>
      </c>
      <c r="BO71" s="29">
        <v>1500.0</v>
      </c>
      <c r="BP71" s="21">
        <f t="shared" si="49"/>
        <v>0</v>
      </c>
      <c r="BQ71" s="21">
        <f t="shared" si="50"/>
        <v>1</v>
      </c>
      <c r="BR71" s="21">
        <f t="shared" si="51"/>
        <v>0</v>
      </c>
      <c r="BS71" s="65" t="str">
        <f t="shared" si="52"/>
        <v>Between_1k_to_2k</v>
      </c>
      <c r="BT71" s="29" t="s">
        <v>132</v>
      </c>
      <c r="BU71" s="75" t="str">
        <f t="shared" si="53"/>
        <v>Every_3_months</v>
      </c>
      <c r="BV71" s="29">
        <v>0.0</v>
      </c>
      <c r="BW71" s="67" t="str">
        <f t="shared" si="54"/>
        <v>No</v>
      </c>
      <c r="BX71" s="29">
        <v>0.0</v>
      </c>
      <c r="BY71" s="67" t="str">
        <f t="shared" si="55"/>
        <v>No</v>
      </c>
      <c r="BZ71" s="29">
        <v>0.0</v>
      </c>
      <c r="CA71" s="67" t="str">
        <f t="shared" si="56"/>
        <v>No</v>
      </c>
      <c r="CB71" s="29">
        <v>0.0</v>
      </c>
      <c r="CC71" s="67" t="str">
        <f t="shared" si="57"/>
        <v>No</v>
      </c>
      <c r="CD71" s="29">
        <v>0.0</v>
      </c>
      <c r="CE71" s="67" t="str">
        <f t="shared" si="58"/>
        <v>No</v>
      </c>
      <c r="CF71" s="29">
        <v>0.0</v>
      </c>
      <c r="CG71" s="76"/>
      <c r="CH71" s="29">
        <v>0.0</v>
      </c>
      <c r="CI71" s="67" t="str">
        <f t="shared" si="59"/>
        <v>No</v>
      </c>
      <c r="CJ71" s="29">
        <v>0.0</v>
      </c>
      <c r="CK71" s="76"/>
      <c r="CL71" s="29">
        <v>1.0</v>
      </c>
      <c r="CM71" s="77"/>
      <c r="CN71" s="27" t="s">
        <v>164</v>
      </c>
      <c r="CO71" s="71" t="str">
        <f t="shared" si="60"/>
        <v>Average</v>
      </c>
      <c r="CP71" s="27" t="s">
        <v>165</v>
      </c>
      <c r="CQ71" s="21">
        <f t="shared" si="61"/>
        <v>0</v>
      </c>
      <c r="CR71" s="21">
        <f t="shared" si="62"/>
        <v>0</v>
      </c>
      <c r="CS71" s="21">
        <f t="shared" si="63"/>
        <v>0</v>
      </c>
      <c r="CT71" s="21">
        <f t="shared" si="64"/>
        <v>1</v>
      </c>
      <c r="CU71" s="68"/>
      <c r="CV71" s="27" t="s">
        <v>135</v>
      </c>
      <c r="CW71" s="21">
        <f t="shared" si="65"/>
        <v>1</v>
      </c>
      <c r="CX71" s="21">
        <f t="shared" si="66"/>
        <v>0</v>
      </c>
      <c r="CY71" s="21">
        <f t="shared" si="67"/>
        <v>0</v>
      </c>
      <c r="CZ71" s="21">
        <f t="shared" si="68"/>
        <v>0</v>
      </c>
      <c r="DA71" s="21">
        <f t="shared" si="69"/>
        <v>0</v>
      </c>
      <c r="DB71" s="68"/>
      <c r="DC71" s="28" t="s">
        <v>136</v>
      </c>
      <c r="DD71" s="28" t="s">
        <v>136</v>
      </c>
      <c r="DE71" s="28" t="s">
        <v>139</v>
      </c>
      <c r="DF71" s="28" t="s">
        <v>139</v>
      </c>
      <c r="DG71" s="28" t="s">
        <v>139</v>
      </c>
      <c r="DH71" s="25">
        <f t="shared" si="70"/>
        <v>14</v>
      </c>
      <c r="DI71" s="72" t="str">
        <f t="shared" si="71"/>
        <v>Moderate_Safety</v>
      </c>
      <c r="DJ71" s="26">
        <v>5.0</v>
      </c>
      <c r="DK71" s="26">
        <v>9.0</v>
      </c>
      <c r="DL71" s="16" t="str">
        <f t="shared" ref="DL71:DM71" si="142">IF(DJ71 &lt;= 11, "Poor", IF(DJ71 &lt;= 15 , "Moderate", "Good"))</f>
        <v>Poor</v>
      </c>
      <c r="DM71" s="16" t="str">
        <f t="shared" si="142"/>
        <v>Poor</v>
      </c>
    </row>
    <row r="72" ht="15.75" customHeight="1">
      <c r="A72" s="73" t="s">
        <v>125</v>
      </c>
      <c r="B72" s="62" t="s">
        <v>37</v>
      </c>
      <c r="C72" s="35">
        <v>21.0</v>
      </c>
      <c r="D72" s="16">
        <f t="shared" si="2"/>
        <v>0</v>
      </c>
      <c r="E72" s="16">
        <f t="shared" si="73"/>
        <v>1</v>
      </c>
      <c r="F72" s="16">
        <f t="shared" si="3"/>
        <v>0</v>
      </c>
      <c r="G72" s="16">
        <f t="shared" si="4"/>
        <v>0</v>
      </c>
      <c r="H72" s="63" t="str">
        <f t="shared" si="5"/>
        <v>Between_20_to_40</v>
      </c>
      <c r="I72" s="75" t="s">
        <v>260</v>
      </c>
      <c r="J72" s="36">
        <v>20000.0</v>
      </c>
      <c r="K72" s="21">
        <f t="shared" si="6"/>
        <v>0</v>
      </c>
      <c r="L72" s="21">
        <f t="shared" si="7"/>
        <v>1</v>
      </c>
      <c r="M72" s="21">
        <f t="shared" si="8"/>
        <v>0</v>
      </c>
      <c r="N72" s="21">
        <f t="shared" si="9"/>
        <v>0</v>
      </c>
      <c r="O72" s="65" t="str">
        <f t="shared" si="10"/>
        <v>Between_15k_to_25k</v>
      </c>
      <c r="P72" s="75" t="s">
        <v>159</v>
      </c>
      <c r="Q72" s="37">
        <v>0.0</v>
      </c>
      <c r="R72" s="67" t="str">
        <f t="shared" si="11"/>
        <v>No</v>
      </c>
      <c r="S72" s="37">
        <v>0.0</v>
      </c>
      <c r="T72" s="67" t="str">
        <f t="shared" si="12"/>
        <v>No</v>
      </c>
      <c r="U72" s="37">
        <v>0.0</v>
      </c>
      <c r="V72" s="67" t="str">
        <f t="shared" si="13"/>
        <v>No</v>
      </c>
      <c r="W72" s="36" t="s">
        <v>27</v>
      </c>
      <c r="X72" s="21">
        <f t="shared" si="14"/>
        <v>0</v>
      </c>
      <c r="Y72" s="21">
        <f t="shared" si="15"/>
        <v>0</v>
      </c>
      <c r="Z72" s="21">
        <f t="shared" si="16"/>
        <v>1</v>
      </c>
      <c r="AA72" s="21">
        <f t="shared" si="17"/>
        <v>0</v>
      </c>
      <c r="AB72" s="21">
        <f t="shared" si="18"/>
        <v>0</v>
      </c>
      <c r="AC72" s="65" t="str">
        <f t="shared" si="19"/>
        <v>Student</v>
      </c>
      <c r="AD72" s="36" t="s">
        <v>161</v>
      </c>
      <c r="AE72" s="21">
        <f t="shared" si="20"/>
        <v>0</v>
      </c>
      <c r="AF72" s="21">
        <f t="shared" si="21"/>
        <v>0</v>
      </c>
      <c r="AG72" s="21">
        <f t="shared" si="22"/>
        <v>0</v>
      </c>
      <c r="AH72" s="21">
        <f t="shared" si="23"/>
        <v>1</v>
      </c>
      <c r="AI72" s="65" t="str">
        <f t="shared" si="24"/>
        <v>Others</v>
      </c>
      <c r="AJ72" s="36" t="s">
        <v>171</v>
      </c>
      <c r="AK72" s="21">
        <f t="shared" si="25"/>
        <v>0</v>
      </c>
      <c r="AL72" s="21">
        <f t="shared" si="26"/>
        <v>0</v>
      </c>
      <c r="AM72" s="21">
        <f t="shared" si="27"/>
        <v>0</v>
      </c>
      <c r="AN72" s="21">
        <f t="shared" si="28"/>
        <v>1</v>
      </c>
      <c r="AO72" s="65" t="str">
        <f t="shared" si="29"/>
        <v>Others</v>
      </c>
      <c r="AP72" s="27" t="s">
        <v>37</v>
      </c>
      <c r="AQ72" s="21">
        <f t="shared" si="30"/>
        <v>1</v>
      </c>
      <c r="AR72" s="21">
        <f t="shared" si="31"/>
        <v>0</v>
      </c>
      <c r="AS72" s="21">
        <f t="shared" si="32"/>
        <v>0</v>
      </c>
      <c r="AT72" s="21">
        <f t="shared" si="33"/>
        <v>0</v>
      </c>
      <c r="AU72" s="21">
        <f t="shared" si="34"/>
        <v>0</v>
      </c>
      <c r="AV72" s="21">
        <f t="shared" si="74"/>
        <v>0</v>
      </c>
      <c r="AW72" s="68"/>
      <c r="AX72" s="27" t="s">
        <v>130</v>
      </c>
      <c r="AY72" s="21">
        <f t="shared" si="35"/>
        <v>1</v>
      </c>
      <c r="AZ72" s="21">
        <f t="shared" si="36"/>
        <v>0</v>
      </c>
      <c r="BA72" s="21">
        <f t="shared" si="37"/>
        <v>0</v>
      </c>
      <c r="BB72" s="21">
        <f t="shared" si="38"/>
        <v>0</v>
      </c>
      <c r="BC72" s="65" t="str">
        <f t="shared" si="39"/>
        <v>Home_Visit</v>
      </c>
      <c r="BD72" s="38" t="s">
        <v>188</v>
      </c>
      <c r="BE72" s="21">
        <f t="shared" si="40"/>
        <v>0</v>
      </c>
      <c r="BF72" s="21">
        <f t="shared" si="41"/>
        <v>0</v>
      </c>
      <c r="BG72" s="21">
        <f t="shared" si="42"/>
        <v>0</v>
      </c>
      <c r="BH72" s="21">
        <f t="shared" si="43"/>
        <v>1</v>
      </c>
      <c r="BI72" s="65" t="str">
        <f t="shared" si="44"/>
        <v>Others</v>
      </c>
      <c r="BJ72" s="27" t="s">
        <v>138</v>
      </c>
      <c r="BK72" s="21">
        <f t="shared" si="45"/>
        <v>0</v>
      </c>
      <c r="BL72" s="21">
        <f t="shared" si="46"/>
        <v>0</v>
      </c>
      <c r="BM72" s="21">
        <f t="shared" si="47"/>
        <v>1</v>
      </c>
      <c r="BN72" s="65" t="str">
        <f t="shared" si="48"/>
        <v>More_than_6</v>
      </c>
      <c r="BO72" s="27" t="s">
        <v>167</v>
      </c>
      <c r="BP72" s="21">
        <f t="shared" si="49"/>
        <v>0</v>
      </c>
      <c r="BQ72" s="21">
        <f t="shared" si="50"/>
        <v>0</v>
      </c>
      <c r="BR72" s="21">
        <f t="shared" si="51"/>
        <v>1</v>
      </c>
      <c r="BS72" s="65" t="str">
        <f t="shared" si="52"/>
        <v>More_than_2k</v>
      </c>
      <c r="BT72" s="29" t="s">
        <v>264</v>
      </c>
      <c r="BU72" s="75" t="str">
        <f t="shared" si="53"/>
        <v>Biweekly</v>
      </c>
      <c r="BV72" s="29">
        <v>0.0</v>
      </c>
      <c r="BW72" s="67" t="str">
        <f t="shared" si="54"/>
        <v>No</v>
      </c>
      <c r="BX72" s="29">
        <v>0.0</v>
      </c>
      <c r="BY72" s="67" t="str">
        <f t="shared" si="55"/>
        <v>No</v>
      </c>
      <c r="BZ72" s="29">
        <v>0.0</v>
      </c>
      <c r="CA72" s="67" t="str">
        <f t="shared" si="56"/>
        <v>No</v>
      </c>
      <c r="CB72" s="29">
        <v>0.0</v>
      </c>
      <c r="CC72" s="67" t="str">
        <f t="shared" si="57"/>
        <v>No</v>
      </c>
      <c r="CD72" s="29">
        <v>0.0</v>
      </c>
      <c r="CE72" s="67" t="str">
        <f t="shared" si="58"/>
        <v>No</v>
      </c>
      <c r="CF72" s="29">
        <v>1.0</v>
      </c>
      <c r="CG72" s="76"/>
      <c r="CH72" s="29">
        <v>1.0</v>
      </c>
      <c r="CI72" s="67" t="str">
        <f t="shared" si="59"/>
        <v>Yes</v>
      </c>
      <c r="CJ72" s="29">
        <v>0.0</v>
      </c>
      <c r="CK72" s="76"/>
      <c r="CL72" s="29">
        <v>1.0</v>
      </c>
      <c r="CM72" s="77"/>
      <c r="CN72" s="29" t="s">
        <v>168</v>
      </c>
      <c r="CO72" s="71" t="str">
        <f t="shared" si="60"/>
        <v>Very_Good</v>
      </c>
      <c r="CP72" s="27" t="s">
        <v>169</v>
      </c>
      <c r="CQ72" s="21">
        <f t="shared" si="61"/>
        <v>0</v>
      </c>
      <c r="CR72" s="21">
        <f t="shared" si="62"/>
        <v>0</v>
      </c>
      <c r="CS72" s="21">
        <f t="shared" si="63"/>
        <v>0</v>
      </c>
      <c r="CT72" s="21">
        <f t="shared" si="64"/>
        <v>1</v>
      </c>
      <c r="CU72" s="68"/>
      <c r="CV72" s="27" t="s">
        <v>170</v>
      </c>
      <c r="CW72" s="21">
        <f t="shared" si="65"/>
        <v>0</v>
      </c>
      <c r="CX72" s="21">
        <f t="shared" si="66"/>
        <v>1</v>
      </c>
      <c r="CY72" s="21">
        <f t="shared" si="67"/>
        <v>0</v>
      </c>
      <c r="CZ72" s="21">
        <f t="shared" si="68"/>
        <v>0</v>
      </c>
      <c r="DA72" s="21">
        <f t="shared" si="69"/>
        <v>0</v>
      </c>
      <c r="DB72" s="68"/>
      <c r="DC72" s="28" t="s">
        <v>136</v>
      </c>
      <c r="DD72" s="28" t="s">
        <v>139</v>
      </c>
      <c r="DE72" s="28" t="s">
        <v>137</v>
      </c>
      <c r="DF72" s="28" t="s">
        <v>139</v>
      </c>
      <c r="DG72" s="28" t="s">
        <v>136</v>
      </c>
      <c r="DH72" s="25">
        <f t="shared" si="70"/>
        <v>15</v>
      </c>
      <c r="DI72" s="72" t="str">
        <f t="shared" si="71"/>
        <v>Moderate_Safety</v>
      </c>
      <c r="DJ72" s="26">
        <v>15.0</v>
      </c>
      <c r="DK72" s="26">
        <v>18.0</v>
      </c>
      <c r="DL72" s="16" t="str">
        <f t="shared" ref="DL72:DM72" si="143">IF(DJ72 &lt;= 11, "Poor", IF(DJ72 &lt;= 15 , "Moderate", "Good"))</f>
        <v>Moderate</v>
      </c>
      <c r="DM72" s="16" t="str">
        <f t="shared" si="143"/>
        <v>Good</v>
      </c>
    </row>
    <row r="73" ht="15.75" customHeight="1">
      <c r="A73" s="73" t="s">
        <v>125</v>
      </c>
      <c r="B73" s="62" t="s">
        <v>37</v>
      </c>
      <c r="C73" s="35">
        <v>21.0</v>
      </c>
      <c r="D73" s="16">
        <f t="shared" si="2"/>
        <v>0</v>
      </c>
      <c r="E73" s="16">
        <f t="shared" si="73"/>
        <v>1</v>
      </c>
      <c r="F73" s="16">
        <f t="shared" si="3"/>
        <v>0</v>
      </c>
      <c r="G73" s="16">
        <f t="shared" si="4"/>
        <v>0</v>
      </c>
      <c r="H73" s="63" t="str">
        <f t="shared" si="5"/>
        <v>Between_20_to_40</v>
      </c>
      <c r="I73" s="75" t="s">
        <v>260</v>
      </c>
      <c r="J73" s="36">
        <v>20000.0</v>
      </c>
      <c r="K73" s="21">
        <f t="shared" si="6"/>
        <v>0</v>
      </c>
      <c r="L73" s="21">
        <f t="shared" si="7"/>
        <v>1</v>
      </c>
      <c r="M73" s="21">
        <f t="shared" si="8"/>
        <v>0</v>
      </c>
      <c r="N73" s="21">
        <f t="shared" si="9"/>
        <v>0</v>
      </c>
      <c r="O73" s="65" t="str">
        <f t="shared" si="10"/>
        <v>Between_15k_to_25k</v>
      </c>
      <c r="P73" s="75" t="s">
        <v>159</v>
      </c>
      <c r="Q73" s="37">
        <v>0.0</v>
      </c>
      <c r="R73" s="67" t="str">
        <f t="shared" si="11"/>
        <v>No</v>
      </c>
      <c r="S73" s="37">
        <v>0.0</v>
      </c>
      <c r="T73" s="67" t="str">
        <f t="shared" si="12"/>
        <v>No</v>
      </c>
      <c r="U73" s="37">
        <v>0.0</v>
      </c>
      <c r="V73" s="67" t="str">
        <f t="shared" si="13"/>
        <v>No</v>
      </c>
      <c r="W73" s="36" t="s">
        <v>27</v>
      </c>
      <c r="X73" s="21">
        <f t="shared" si="14"/>
        <v>0</v>
      </c>
      <c r="Y73" s="21">
        <f t="shared" si="15"/>
        <v>0</v>
      </c>
      <c r="Z73" s="21">
        <f t="shared" si="16"/>
        <v>1</v>
      </c>
      <c r="AA73" s="21">
        <f t="shared" si="17"/>
        <v>0</v>
      </c>
      <c r="AB73" s="21">
        <f t="shared" si="18"/>
        <v>0</v>
      </c>
      <c r="AC73" s="65" t="str">
        <f t="shared" si="19"/>
        <v>Student</v>
      </c>
      <c r="AD73" s="36" t="s">
        <v>31</v>
      </c>
      <c r="AE73" s="21">
        <f t="shared" si="20"/>
        <v>1</v>
      </c>
      <c r="AF73" s="21">
        <f t="shared" si="21"/>
        <v>0</v>
      </c>
      <c r="AG73" s="21">
        <f t="shared" si="22"/>
        <v>0</v>
      </c>
      <c r="AH73" s="21">
        <f t="shared" si="23"/>
        <v>0</v>
      </c>
      <c r="AI73" s="65" t="str">
        <f t="shared" si="24"/>
        <v>Bus</v>
      </c>
      <c r="AJ73" s="36" t="s">
        <v>171</v>
      </c>
      <c r="AK73" s="21">
        <f t="shared" si="25"/>
        <v>0</v>
      </c>
      <c r="AL73" s="21">
        <f t="shared" si="26"/>
        <v>0</v>
      </c>
      <c r="AM73" s="21">
        <f t="shared" si="27"/>
        <v>0</v>
      </c>
      <c r="AN73" s="21">
        <f t="shared" si="28"/>
        <v>1</v>
      </c>
      <c r="AO73" s="65" t="str">
        <f t="shared" si="29"/>
        <v>Others</v>
      </c>
      <c r="AP73" s="27" t="s">
        <v>37</v>
      </c>
      <c r="AQ73" s="21">
        <f t="shared" si="30"/>
        <v>1</v>
      </c>
      <c r="AR73" s="21">
        <f t="shared" si="31"/>
        <v>0</v>
      </c>
      <c r="AS73" s="21">
        <f t="shared" si="32"/>
        <v>0</v>
      </c>
      <c r="AT73" s="21">
        <f t="shared" si="33"/>
        <v>0</v>
      </c>
      <c r="AU73" s="21">
        <f t="shared" si="34"/>
        <v>0</v>
      </c>
      <c r="AV73" s="21">
        <f t="shared" si="74"/>
        <v>0</v>
      </c>
      <c r="AW73" s="68"/>
      <c r="AX73" s="27" t="s">
        <v>163</v>
      </c>
      <c r="AY73" s="21">
        <f t="shared" si="35"/>
        <v>0</v>
      </c>
      <c r="AZ73" s="21">
        <f t="shared" si="36"/>
        <v>0</v>
      </c>
      <c r="BA73" s="21">
        <f t="shared" si="37"/>
        <v>0</v>
      </c>
      <c r="BB73" s="21">
        <f t="shared" si="38"/>
        <v>1</v>
      </c>
      <c r="BC73" s="65" t="str">
        <f t="shared" si="39"/>
        <v>Others</v>
      </c>
      <c r="BD73" s="38" t="s">
        <v>37</v>
      </c>
      <c r="BE73" s="21">
        <f t="shared" si="40"/>
        <v>0</v>
      </c>
      <c r="BF73" s="21">
        <f t="shared" si="41"/>
        <v>1</v>
      </c>
      <c r="BG73" s="21">
        <f t="shared" si="42"/>
        <v>0</v>
      </c>
      <c r="BH73" s="21">
        <f t="shared" si="43"/>
        <v>0</v>
      </c>
      <c r="BI73" s="65" t="str">
        <f t="shared" si="44"/>
        <v>Barishal</v>
      </c>
      <c r="BJ73" s="27">
        <v>5.0</v>
      </c>
      <c r="BK73" s="21">
        <f t="shared" si="45"/>
        <v>0</v>
      </c>
      <c r="BL73" s="21">
        <f t="shared" si="46"/>
        <v>1</v>
      </c>
      <c r="BM73" s="21">
        <f t="shared" si="47"/>
        <v>0</v>
      </c>
      <c r="BN73" s="65" t="str">
        <f t="shared" si="48"/>
        <v>4_to_6</v>
      </c>
      <c r="BO73" s="29">
        <v>800.0</v>
      </c>
      <c r="BP73" s="21">
        <f t="shared" si="49"/>
        <v>1</v>
      </c>
      <c r="BQ73" s="21">
        <f t="shared" si="50"/>
        <v>0</v>
      </c>
      <c r="BR73" s="21">
        <f t="shared" si="51"/>
        <v>0</v>
      </c>
      <c r="BS73" s="65" t="str">
        <f t="shared" si="52"/>
        <v>Less_than_1k</v>
      </c>
      <c r="BT73" s="29" t="s">
        <v>132</v>
      </c>
      <c r="BU73" s="75" t="str">
        <f t="shared" si="53"/>
        <v>Every_3_months</v>
      </c>
      <c r="BV73" s="29">
        <v>1.0</v>
      </c>
      <c r="BW73" s="67" t="str">
        <f t="shared" si="54"/>
        <v>Yes</v>
      </c>
      <c r="BX73" s="29">
        <v>0.0</v>
      </c>
      <c r="BY73" s="67" t="str">
        <f t="shared" si="55"/>
        <v>No</v>
      </c>
      <c r="BZ73" s="29">
        <v>0.0</v>
      </c>
      <c r="CA73" s="67" t="str">
        <f t="shared" si="56"/>
        <v>No</v>
      </c>
      <c r="CB73" s="29">
        <v>0.0</v>
      </c>
      <c r="CC73" s="67" t="str">
        <f t="shared" si="57"/>
        <v>No</v>
      </c>
      <c r="CD73" s="29">
        <v>0.0</v>
      </c>
      <c r="CE73" s="67" t="str">
        <f t="shared" si="58"/>
        <v>No</v>
      </c>
      <c r="CF73" s="29">
        <v>1.0</v>
      </c>
      <c r="CG73" s="76"/>
      <c r="CH73" s="29">
        <v>0.0</v>
      </c>
      <c r="CI73" s="67" t="str">
        <f t="shared" si="59"/>
        <v>No</v>
      </c>
      <c r="CJ73" s="29">
        <v>0.0</v>
      </c>
      <c r="CK73" s="76"/>
      <c r="CL73" s="29">
        <v>1.0</v>
      </c>
      <c r="CM73" s="77"/>
      <c r="CN73" s="27" t="s">
        <v>164</v>
      </c>
      <c r="CO73" s="71" t="str">
        <f t="shared" si="60"/>
        <v>Average</v>
      </c>
      <c r="CP73" s="27" t="s">
        <v>80</v>
      </c>
      <c r="CQ73" s="21">
        <f t="shared" si="61"/>
        <v>1</v>
      </c>
      <c r="CR73" s="21">
        <f t="shared" si="62"/>
        <v>0</v>
      </c>
      <c r="CS73" s="21">
        <f t="shared" si="63"/>
        <v>0</v>
      </c>
      <c r="CT73" s="21">
        <f t="shared" si="64"/>
        <v>0</v>
      </c>
      <c r="CU73" s="68"/>
      <c r="CV73" s="27" t="s">
        <v>170</v>
      </c>
      <c r="CW73" s="21">
        <f t="shared" si="65"/>
        <v>0</v>
      </c>
      <c r="CX73" s="21">
        <f t="shared" si="66"/>
        <v>1</v>
      </c>
      <c r="CY73" s="21">
        <f t="shared" si="67"/>
        <v>0</v>
      </c>
      <c r="CZ73" s="21">
        <f t="shared" si="68"/>
        <v>0</v>
      </c>
      <c r="DA73" s="21">
        <f t="shared" si="69"/>
        <v>0</v>
      </c>
      <c r="DB73" s="68"/>
      <c r="DC73" s="28" t="s">
        <v>138</v>
      </c>
      <c r="DD73" s="28" t="s">
        <v>140</v>
      </c>
      <c r="DE73" s="28" t="s">
        <v>140</v>
      </c>
      <c r="DF73" s="28" t="s">
        <v>140</v>
      </c>
      <c r="DG73" s="28" t="s">
        <v>139</v>
      </c>
      <c r="DH73" s="25">
        <f t="shared" si="70"/>
        <v>10</v>
      </c>
      <c r="DI73" s="72" t="str">
        <f t="shared" si="71"/>
        <v>Poor_Safety</v>
      </c>
      <c r="DJ73" s="26">
        <v>17.0</v>
      </c>
      <c r="DK73" s="26">
        <v>15.0</v>
      </c>
      <c r="DL73" s="16" t="str">
        <f t="shared" ref="DL73:DM73" si="144">IF(DJ73 &lt;= 11, "Poor", IF(DJ73 &lt;= 15 , "Moderate", "Good"))</f>
        <v>Good</v>
      </c>
      <c r="DM73" s="16" t="str">
        <f t="shared" si="144"/>
        <v>Moderate</v>
      </c>
    </row>
    <row r="74" ht="15.75" customHeight="1">
      <c r="A74" s="73" t="s">
        <v>125</v>
      </c>
      <c r="B74" s="62" t="s">
        <v>37</v>
      </c>
      <c r="C74" s="35">
        <v>40.0</v>
      </c>
      <c r="D74" s="16">
        <f t="shared" si="2"/>
        <v>0</v>
      </c>
      <c r="E74" s="16">
        <f t="shared" si="73"/>
        <v>0</v>
      </c>
      <c r="F74" s="16">
        <f t="shared" si="3"/>
        <v>1</v>
      </c>
      <c r="G74" s="16">
        <f t="shared" si="4"/>
        <v>0</v>
      </c>
      <c r="H74" s="63" t="str">
        <f t="shared" si="5"/>
        <v>Between_40_to_60</v>
      </c>
      <c r="I74" s="75" t="s">
        <v>260</v>
      </c>
      <c r="J74" s="36">
        <v>10000.0</v>
      </c>
      <c r="K74" s="21">
        <f t="shared" si="6"/>
        <v>1</v>
      </c>
      <c r="L74" s="21">
        <f t="shared" si="7"/>
        <v>0</v>
      </c>
      <c r="M74" s="21">
        <f t="shared" si="8"/>
        <v>0</v>
      </c>
      <c r="N74" s="21">
        <f t="shared" si="9"/>
        <v>0</v>
      </c>
      <c r="O74" s="65" t="str">
        <f t="shared" si="10"/>
        <v>Less_than_15k</v>
      </c>
      <c r="P74" s="75" t="s">
        <v>127</v>
      </c>
      <c r="Q74" s="37">
        <v>0.0</v>
      </c>
      <c r="R74" s="67" t="str">
        <f t="shared" si="11"/>
        <v>No</v>
      </c>
      <c r="S74" s="37">
        <v>0.0</v>
      </c>
      <c r="T74" s="67" t="str">
        <f t="shared" si="12"/>
        <v>No</v>
      </c>
      <c r="U74" s="37">
        <v>0.0</v>
      </c>
      <c r="V74" s="67" t="str">
        <f t="shared" si="13"/>
        <v>No</v>
      </c>
      <c r="W74" s="36" t="s">
        <v>25</v>
      </c>
      <c r="X74" s="21">
        <f t="shared" si="14"/>
        <v>1</v>
      </c>
      <c r="Y74" s="21">
        <f t="shared" si="15"/>
        <v>0</v>
      </c>
      <c r="Z74" s="21">
        <f t="shared" si="16"/>
        <v>0</v>
      </c>
      <c r="AA74" s="21">
        <f t="shared" si="17"/>
        <v>0</v>
      </c>
      <c r="AB74" s="21">
        <f t="shared" si="18"/>
        <v>0</v>
      </c>
      <c r="AC74" s="65" t="str">
        <f t="shared" si="19"/>
        <v>Business</v>
      </c>
      <c r="AD74" s="36" t="s">
        <v>31</v>
      </c>
      <c r="AE74" s="21">
        <f t="shared" si="20"/>
        <v>1</v>
      </c>
      <c r="AF74" s="21">
        <f t="shared" si="21"/>
        <v>0</v>
      </c>
      <c r="AG74" s="21">
        <f t="shared" si="22"/>
        <v>0</v>
      </c>
      <c r="AH74" s="21">
        <f t="shared" si="23"/>
        <v>0</v>
      </c>
      <c r="AI74" s="65" t="str">
        <f t="shared" si="24"/>
        <v>Bus</v>
      </c>
      <c r="AJ74" s="36" t="s">
        <v>171</v>
      </c>
      <c r="AK74" s="21">
        <f t="shared" si="25"/>
        <v>0</v>
      </c>
      <c r="AL74" s="21">
        <f t="shared" si="26"/>
        <v>0</v>
      </c>
      <c r="AM74" s="21">
        <f t="shared" si="27"/>
        <v>0</v>
      </c>
      <c r="AN74" s="21">
        <f t="shared" si="28"/>
        <v>1</v>
      </c>
      <c r="AO74" s="65" t="str">
        <f t="shared" si="29"/>
        <v>Others</v>
      </c>
      <c r="AP74" s="27" t="s">
        <v>38</v>
      </c>
      <c r="AQ74" s="21">
        <f t="shared" si="30"/>
        <v>0</v>
      </c>
      <c r="AR74" s="21">
        <f t="shared" si="31"/>
        <v>1</v>
      </c>
      <c r="AS74" s="21">
        <f t="shared" si="32"/>
        <v>0</v>
      </c>
      <c r="AT74" s="21">
        <f t="shared" si="33"/>
        <v>0</v>
      </c>
      <c r="AU74" s="21">
        <f t="shared" si="34"/>
        <v>0</v>
      </c>
      <c r="AV74" s="21">
        <f t="shared" si="74"/>
        <v>0</v>
      </c>
      <c r="AW74" s="68"/>
      <c r="AX74" s="27" t="s">
        <v>130</v>
      </c>
      <c r="AY74" s="21">
        <f t="shared" si="35"/>
        <v>1</v>
      </c>
      <c r="AZ74" s="21">
        <f t="shared" si="36"/>
        <v>0</v>
      </c>
      <c r="BA74" s="21">
        <f t="shared" si="37"/>
        <v>0</v>
      </c>
      <c r="BB74" s="21">
        <f t="shared" si="38"/>
        <v>0</v>
      </c>
      <c r="BC74" s="65" t="str">
        <f t="shared" si="39"/>
        <v>Home_Visit</v>
      </c>
      <c r="BD74" s="39" t="s">
        <v>190</v>
      </c>
      <c r="BE74" s="21">
        <f t="shared" si="40"/>
        <v>0</v>
      </c>
      <c r="BF74" s="21">
        <f t="shared" si="41"/>
        <v>0</v>
      </c>
      <c r="BG74" s="21">
        <f t="shared" si="42"/>
        <v>0</v>
      </c>
      <c r="BH74" s="21">
        <f t="shared" si="43"/>
        <v>1</v>
      </c>
      <c r="BI74" s="65" t="str">
        <f t="shared" si="44"/>
        <v>Others</v>
      </c>
      <c r="BJ74" s="27" t="s">
        <v>136</v>
      </c>
      <c r="BK74" s="21">
        <f t="shared" si="45"/>
        <v>0</v>
      </c>
      <c r="BL74" s="21">
        <f t="shared" si="46"/>
        <v>0</v>
      </c>
      <c r="BM74" s="21">
        <f t="shared" si="47"/>
        <v>1</v>
      </c>
      <c r="BN74" s="65" t="str">
        <f t="shared" si="48"/>
        <v>More_than_6</v>
      </c>
      <c r="BO74" s="29">
        <v>1500.0</v>
      </c>
      <c r="BP74" s="21">
        <f t="shared" si="49"/>
        <v>0</v>
      </c>
      <c r="BQ74" s="21">
        <f t="shared" si="50"/>
        <v>1</v>
      </c>
      <c r="BR74" s="21">
        <f t="shared" si="51"/>
        <v>0</v>
      </c>
      <c r="BS74" s="65" t="str">
        <f t="shared" si="52"/>
        <v>Between_1k_to_2k</v>
      </c>
      <c r="BT74" s="27" t="s">
        <v>151</v>
      </c>
      <c r="BU74" s="73" t="str">
        <f t="shared" si="53"/>
        <v>Monthly</v>
      </c>
      <c r="BV74" s="29">
        <v>0.0</v>
      </c>
      <c r="BW74" s="67" t="str">
        <f t="shared" si="54"/>
        <v>No</v>
      </c>
      <c r="BX74" s="29">
        <v>0.0</v>
      </c>
      <c r="BY74" s="67" t="str">
        <f t="shared" si="55"/>
        <v>No</v>
      </c>
      <c r="BZ74" s="29">
        <v>0.0</v>
      </c>
      <c r="CA74" s="67" t="str">
        <f t="shared" si="56"/>
        <v>No</v>
      </c>
      <c r="CB74" s="29">
        <v>1.0</v>
      </c>
      <c r="CC74" s="67" t="str">
        <f t="shared" si="57"/>
        <v>Yes</v>
      </c>
      <c r="CD74" s="29">
        <v>0.0</v>
      </c>
      <c r="CE74" s="67" t="str">
        <f t="shared" si="58"/>
        <v>No</v>
      </c>
      <c r="CF74" s="29">
        <v>1.0</v>
      </c>
      <c r="CG74" s="76"/>
      <c r="CH74" s="29">
        <v>1.0</v>
      </c>
      <c r="CI74" s="67" t="str">
        <f t="shared" si="59"/>
        <v>Yes</v>
      </c>
      <c r="CJ74" s="29">
        <v>0.0</v>
      </c>
      <c r="CK74" s="76"/>
      <c r="CL74" s="29">
        <v>1.0</v>
      </c>
      <c r="CM74" s="77"/>
      <c r="CN74" s="29" t="s">
        <v>168</v>
      </c>
      <c r="CO74" s="71" t="str">
        <f t="shared" si="60"/>
        <v>Very_Good</v>
      </c>
      <c r="CP74" s="27" t="s">
        <v>157</v>
      </c>
      <c r="CQ74" s="21">
        <f t="shared" si="61"/>
        <v>0</v>
      </c>
      <c r="CR74" s="21">
        <f t="shared" si="62"/>
        <v>1</v>
      </c>
      <c r="CS74" s="21">
        <f t="shared" si="63"/>
        <v>0</v>
      </c>
      <c r="CT74" s="21">
        <f t="shared" si="64"/>
        <v>0</v>
      </c>
      <c r="CU74" s="68"/>
      <c r="CV74" s="27" t="s">
        <v>173</v>
      </c>
      <c r="CW74" s="21">
        <f t="shared" si="65"/>
        <v>0</v>
      </c>
      <c r="CX74" s="21">
        <f t="shared" si="66"/>
        <v>0</v>
      </c>
      <c r="CY74" s="21">
        <f t="shared" si="67"/>
        <v>1</v>
      </c>
      <c r="CZ74" s="21">
        <f t="shared" si="68"/>
        <v>0</v>
      </c>
      <c r="DA74" s="21">
        <f t="shared" si="69"/>
        <v>0</v>
      </c>
      <c r="DB74" s="68"/>
      <c r="DC74" s="28" t="s">
        <v>136</v>
      </c>
      <c r="DD74" s="28" t="s">
        <v>139</v>
      </c>
      <c r="DE74" s="28" t="s">
        <v>140</v>
      </c>
      <c r="DF74" s="28" t="s">
        <v>136</v>
      </c>
      <c r="DG74" s="28" t="s">
        <v>137</v>
      </c>
      <c r="DH74" s="25">
        <f t="shared" si="70"/>
        <v>14</v>
      </c>
      <c r="DI74" s="72" t="str">
        <f t="shared" si="71"/>
        <v>Moderate_Safety</v>
      </c>
      <c r="DJ74" s="26">
        <v>12.0</v>
      </c>
      <c r="DK74" s="26">
        <v>17.0</v>
      </c>
      <c r="DL74" s="16" t="str">
        <f t="shared" ref="DL74:DM74" si="145">IF(DJ74 &lt;= 11, "Poor", IF(DJ74 &lt;= 15 , "Moderate", "Good"))</f>
        <v>Moderate</v>
      </c>
      <c r="DM74" s="16" t="str">
        <f t="shared" si="145"/>
        <v>Good</v>
      </c>
    </row>
    <row r="75" ht="15.75" customHeight="1">
      <c r="A75" s="73" t="s">
        <v>125</v>
      </c>
      <c r="B75" s="62" t="s">
        <v>37</v>
      </c>
      <c r="C75" s="35">
        <v>47.0</v>
      </c>
      <c r="D75" s="16">
        <f t="shared" si="2"/>
        <v>0</v>
      </c>
      <c r="E75" s="16">
        <f t="shared" si="73"/>
        <v>0</v>
      </c>
      <c r="F75" s="16">
        <f t="shared" si="3"/>
        <v>1</v>
      </c>
      <c r="G75" s="16">
        <f t="shared" si="4"/>
        <v>0</v>
      </c>
      <c r="H75" s="63" t="str">
        <f t="shared" si="5"/>
        <v>Between_40_to_60</v>
      </c>
      <c r="I75" s="75" t="s">
        <v>266</v>
      </c>
      <c r="J75" s="36">
        <v>10000.0</v>
      </c>
      <c r="K75" s="21">
        <f t="shared" si="6"/>
        <v>1</v>
      </c>
      <c r="L75" s="21">
        <f t="shared" si="7"/>
        <v>0</v>
      </c>
      <c r="M75" s="21">
        <f t="shared" si="8"/>
        <v>0</v>
      </c>
      <c r="N75" s="21">
        <f t="shared" si="9"/>
        <v>0</v>
      </c>
      <c r="O75" s="65" t="str">
        <f t="shared" si="10"/>
        <v>Less_than_15k</v>
      </c>
      <c r="P75" s="75" t="s">
        <v>127</v>
      </c>
      <c r="Q75" s="37">
        <v>0.0</v>
      </c>
      <c r="R75" s="67" t="str">
        <f t="shared" si="11"/>
        <v>No</v>
      </c>
      <c r="S75" s="37">
        <v>0.0</v>
      </c>
      <c r="T75" s="67" t="str">
        <f t="shared" si="12"/>
        <v>No</v>
      </c>
      <c r="U75" s="37">
        <v>0.0</v>
      </c>
      <c r="V75" s="67" t="str">
        <f t="shared" si="13"/>
        <v>No</v>
      </c>
      <c r="W75" s="36" t="s">
        <v>25</v>
      </c>
      <c r="X75" s="21">
        <f t="shared" si="14"/>
        <v>1</v>
      </c>
      <c r="Y75" s="21">
        <f t="shared" si="15"/>
        <v>0</v>
      </c>
      <c r="Z75" s="21">
        <f t="shared" si="16"/>
        <v>0</v>
      </c>
      <c r="AA75" s="21">
        <f t="shared" si="17"/>
        <v>0</v>
      </c>
      <c r="AB75" s="21">
        <f t="shared" si="18"/>
        <v>0</v>
      </c>
      <c r="AC75" s="65" t="str">
        <f t="shared" si="19"/>
        <v>Business</v>
      </c>
      <c r="AD75" s="36" t="s">
        <v>32</v>
      </c>
      <c r="AE75" s="21">
        <f t="shared" si="20"/>
        <v>0</v>
      </c>
      <c r="AF75" s="21">
        <f t="shared" si="21"/>
        <v>1</v>
      </c>
      <c r="AG75" s="21">
        <f t="shared" si="22"/>
        <v>0</v>
      </c>
      <c r="AH75" s="21">
        <f t="shared" si="23"/>
        <v>0</v>
      </c>
      <c r="AI75" s="65" t="str">
        <f t="shared" si="24"/>
        <v>Rickshaw</v>
      </c>
      <c r="AJ75" s="36" t="s">
        <v>171</v>
      </c>
      <c r="AK75" s="21">
        <f t="shared" si="25"/>
        <v>0</v>
      </c>
      <c r="AL75" s="21">
        <f t="shared" si="26"/>
        <v>0</v>
      </c>
      <c r="AM75" s="21">
        <f t="shared" si="27"/>
        <v>0</v>
      </c>
      <c r="AN75" s="21">
        <f t="shared" si="28"/>
        <v>1</v>
      </c>
      <c r="AO75" s="65" t="str">
        <f t="shared" si="29"/>
        <v>Others</v>
      </c>
      <c r="AP75" s="27" t="s">
        <v>39</v>
      </c>
      <c r="AQ75" s="21">
        <f t="shared" si="30"/>
        <v>0</v>
      </c>
      <c r="AR75" s="21">
        <f t="shared" si="31"/>
        <v>0</v>
      </c>
      <c r="AS75" s="21">
        <f t="shared" si="32"/>
        <v>1</v>
      </c>
      <c r="AT75" s="21">
        <f t="shared" si="33"/>
        <v>0</v>
      </c>
      <c r="AU75" s="21">
        <f t="shared" si="34"/>
        <v>0</v>
      </c>
      <c r="AV75" s="21">
        <f t="shared" si="74"/>
        <v>0</v>
      </c>
      <c r="AW75" s="68"/>
      <c r="AX75" s="27" t="s">
        <v>205</v>
      </c>
      <c r="AY75" s="21">
        <f t="shared" si="35"/>
        <v>0</v>
      </c>
      <c r="AZ75" s="21">
        <f t="shared" si="36"/>
        <v>0</v>
      </c>
      <c r="BA75" s="21">
        <f t="shared" si="37"/>
        <v>0</v>
      </c>
      <c r="BB75" s="21">
        <f t="shared" si="38"/>
        <v>1</v>
      </c>
      <c r="BC75" s="65" t="str">
        <f t="shared" si="39"/>
        <v>Others</v>
      </c>
      <c r="BD75" s="27" t="s">
        <v>131</v>
      </c>
      <c r="BE75" s="21">
        <f t="shared" si="40"/>
        <v>1</v>
      </c>
      <c r="BF75" s="21">
        <f t="shared" si="41"/>
        <v>0</v>
      </c>
      <c r="BG75" s="21">
        <f t="shared" si="42"/>
        <v>0</v>
      </c>
      <c r="BH75" s="21">
        <f t="shared" si="43"/>
        <v>0</v>
      </c>
      <c r="BI75" s="65" t="str">
        <f t="shared" si="44"/>
        <v>Dhaka</v>
      </c>
      <c r="BJ75" s="27" t="s">
        <v>150</v>
      </c>
      <c r="BK75" s="21">
        <f t="shared" si="45"/>
        <v>0</v>
      </c>
      <c r="BL75" s="21">
        <f t="shared" si="46"/>
        <v>0</v>
      </c>
      <c r="BM75" s="21">
        <f t="shared" si="47"/>
        <v>1</v>
      </c>
      <c r="BN75" s="65" t="str">
        <f t="shared" si="48"/>
        <v>More_than_6</v>
      </c>
      <c r="BO75" s="29">
        <v>1500.0</v>
      </c>
      <c r="BP75" s="21">
        <f t="shared" si="49"/>
        <v>0</v>
      </c>
      <c r="BQ75" s="21">
        <f t="shared" si="50"/>
        <v>1</v>
      </c>
      <c r="BR75" s="21">
        <f t="shared" si="51"/>
        <v>0</v>
      </c>
      <c r="BS75" s="65" t="str">
        <f t="shared" si="52"/>
        <v>Between_1k_to_2k</v>
      </c>
      <c r="BT75" s="29" t="s">
        <v>156</v>
      </c>
      <c r="BU75" s="75" t="str">
        <f t="shared" si="53"/>
        <v>Every_6_months</v>
      </c>
      <c r="BV75" s="29">
        <v>0.0</v>
      </c>
      <c r="BW75" s="67" t="str">
        <f t="shared" si="54"/>
        <v>No</v>
      </c>
      <c r="BX75" s="29">
        <v>0.0</v>
      </c>
      <c r="BY75" s="67" t="str">
        <f t="shared" si="55"/>
        <v>No</v>
      </c>
      <c r="BZ75" s="29">
        <v>1.0</v>
      </c>
      <c r="CA75" s="67" t="str">
        <f t="shared" si="56"/>
        <v>Yes</v>
      </c>
      <c r="CB75" s="29">
        <v>0.0</v>
      </c>
      <c r="CC75" s="67" t="str">
        <f t="shared" si="57"/>
        <v>No</v>
      </c>
      <c r="CD75" s="29">
        <v>0.0</v>
      </c>
      <c r="CE75" s="67" t="str">
        <f t="shared" si="58"/>
        <v>No</v>
      </c>
      <c r="CF75" s="29">
        <v>0.0</v>
      </c>
      <c r="CG75" s="76"/>
      <c r="CH75" s="29">
        <v>0.0</v>
      </c>
      <c r="CI75" s="67" t="str">
        <f t="shared" si="59"/>
        <v>No</v>
      </c>
      <c r="CJ75" s="29">
        <v>1.0</v>
      </c>
      <c r="CK75" s="76"/>
      <c r="CL75" s="29">
        <v>1.0</v>
      </c>
      <c r="CM75" s="77"/>
      <c r="CN75" s="29" t="s">
        <v>176</v>
      </c>
      <c r="CO75" s="71" t="str">
        <f t="shared" si="60"/>
        <v>Poor</v>
      </c>
      <c r="CP75" s="27" t="s">
        <v>177</v>
      </c>
      <c r="CQ75" s="21">
        <f t="shared" si="61"/>
        <v>1</v>
      </c>
      <c r="CR75" s="21">
        <f t="shared" si="62"/>
        <v>0</v>
      </c>
      <c r="CS75" s="21">
        <f t="shared" si="63"/>
        <v>0</v>
      </c>
      <c r="CT75" s="21">
        <f t="shared" si="64"/>
        <v>0</v>
      </c>
      <c r="CU75" s="68"/>
      <c r="CV75" s="27" t="s">
        <v>178</v>
      </c>
      <c r="CW75" s="21">
        <f t="shared" si="65"/>
        <v>0</v>
      </c>
      <c r="CX75" s="21">
        <f t="shared" si="66"/>
        <v>0</v>
      </c>
      <c r="CY75" s="21">
        <f t="shared" si="67"/>
        <v>0</v>
      </c>
      <c r="CZ75" s="21">
        <f t="shared" si="68"/>
        <v>1</v>
      </c>
      <c r="DA75" s="21">
        <f t="shared" si="69"/>
        <v>0</v>
      </c>
      <c r="DB75" s="68"/>
      <c r="DC75" s="28" t="s">
        <v>136</v>
      </c>
      <c r="DD75" s="28" t="s">
        <v>140</v>
      </c>
      <c r="DE75" s="28" t="s">
        <v>137</v>
      </c>
      <c r="DF75" s="28" t="s">
        <v>139</v>
      </c>
      <c r="DG75" s="28" t="s">
        <v>136</v>
      </c>
      <c r="DH75" s="25">
        <f t="shared" si="70"/>
        <v>14</v>
      </c>
      <c r="DI75" s="72" t="str">
        <f t="shared" si="71"/>
        <v>Moderate_Safety</v>
      </c>
      <c r="DJ75" s="26">
        <v>16.0</v>
      </c>
      <c r="DK75" s="26">
        <v>18.0</v>
      </c>
      <c r="DL75" s="16" t="str">
        <f t="shared" ref="DL75:DM75" si="146">IF(DJ75 &lt;= 11, "Poor", IF(DJ75 &lt;= 15 , "Moderate", "Good"))</f>
        <v>Good</v>
      </c>
      <c r="DM75" s="16" t="str">
        <f t="shared" si="146"/>
        <v>Good</v>
      </c>
    </row>
    <row r="76" ht="15.75" customHeight="1">
      <c r="A76" s="73" t="s">
        <v>125</v>
      </c>
      <c r="B76" s="62" t="s">
        <v>37</v>
      </c>
      <c r="C76" s="35">
        <v>49.0</v>
      </c>
      <c r="D76" s="16">
        <f t="shared" si="2"/>
        <v>0</v>
      </c>
      <c r="E76" s="16">
        <f t="shared" si="73"/>
        <v>0</v>
      </c>
      <c r="F76" s="16">
        <f t="shared" si="3"/>
        <v>1</v>
      </c>
      <c r="G76" s="16">
        <f t="shared" si="4"/>
        <v>0</v>
      </c>
      <c r="H76" s="63" t="str">
        <f t="shared" si="5"/>
        <v>Between_40_to_60</v>
      </c>
      <c r="I76" s="75" t="s">
        <v>266</v>
      </c>
      <c r="J76" s="36">
        <v>10000.0</v>
      </c>
      <c r="K76" s="21">
        <f t="shared" si="6"/>
        <v>1</v>
      </c>
      <c r="L76" s="21">
        <f t="shared" si="7"/>
        <v>0</v>
      </c>
      <c r="M76" s="21">
        <f t="shared" si="8"/>
        <v>0</v>
      </c>
      <c r="N76" s="21">
        <f t="shared" si="9"/>
        <v>0</v>
      </c>
      <c r="O76" s="65" t="str">
        <f t="shared" si="10"/>
        <v>Less_than_15k</v>
      </c>
      <c r="P76" s="75" t="s">
        <v>127</v>
      </c>
      <c r="Q76" s="37">
        <v>0.0</v>
      </c>
      <c r="R76" s="67" t="str">
        <f t="shared" si="11"/>
        <v>No</v>
      </c>
      <c r="S76" s="37">
        <v>0.0</v>
      </c>
      <c r="T76" s="67" t="str">
        <f t="shared" si="12"/>
        <v>No</v>
      </c>
      <c r="U76" s="37">
        <v>0.0</v>
      </c>
      <c r="V76" s="67" t="str">
        <f t="shared" si="13"/>
        <v>No</v>
      </c>
      <c r="W76" s="36" t="s">
        <v>25</v>
      </c>
      <c r="X76" s="21">
        <f t="shared" si="14"/>
        <v>1</v>
      </c>
      <c r="Y76" s="21">
        <f t="shared" si="15"/>
        <v>0</v>
      </c>
      <c r="Z76" s="21">
        <f t="shared" si="16"/>
        <v>0</v>
      </c>
      <c r="AA76" s="21">
        <f t="shared" si="17"/>
        <v>0</v>
      </c>
      <c r="AB76" s="21">
        <f t="shared" si="18"/>
        <v>0</v>
      </c>
      <c r="AC76" s="65" t="str">
        <f t="shared" si="19"/>
        <v>Business</v>
      </c>
      <c r="AD76" s="36" t="s">
        <v>31</v>
      </c>
      <c r="AE76" s="21">
        <f t="shared" si="20"/>
        <v>1</v>
      </c>
      <c r="AF76" s="21">
        <f t="shared" si="21"/>
        <v>0</v>
      </c>
      <c r="AG76" s="21">
        <f t="shared" si="22"/>
        <v>0</v>
      </c>
      <c r="AH76" s="21">
        <f t="shared" si="23"/>
        <v>0</v>
      </c>
      <c r="AI76" s="65" t="str">
        <f t="shared" si="24"/>
        <v>Bus</v>
      </c>
      <c r="AJ76" s="36" t="s">
        <v>171</v>
      </c>
      <c r="AK76" s="21">
        <f t="shared" si="25"/>
        <v>0</v>
      </c>
      <c r="AL76" s="21">
        <f t="shared" si="26"/>
        <v>0</v>
      </c>
      <c r="AM76" s="21">
        <f t="shared" si="27"/>
        <v>0</v>
      </c>
      <c r="AN76" s="21">
        <f t="shared" si="28"/>
        <v>1</v>
      </c>
      <c r="AO76" s="65" t="str">
        <f t="shared" si="29"/>
        <v>Others</v>
      </c>
      <c r="AP76" s="27" t="s">
        <v>172</v>
      </c>
      <c r="AQ76" s="21">
        <f t="shared" si="30"/>
        <v>0</v>
      </c>
      <c r="AR76" s="21">
        <f t="shared" si="31"/>
        <v>0</v>
      </c>
      <c r="AS76" s="21">
        <f t="shared" si="32"/>
        <v>0</v>
      </c>
      <c r="AT76" s="21">
        <f t="shared" si="33"/>
        <v>0</v>
      </c>
      <c r="AU76" s="21">
        <f t="shared" si="34"/>
        <v>0</v>
      </c>
      <c r="AV76" s="21">
        <f t="shared" si="74"/>
        <v>1</v>
      </c>
      <c r="AW76" s="68"/>
      <c r="AX76" s="27" t="s">
        <v>205</v>
      </c>
      <c r="AY76" s="21">
        <f t="shared" si="35"/>
        <v>0</v>
      </c>
      <c r="AZ76" s="21">
        <f t="shared" si="36"/>
        <v>0</v>
      </c>
      <c r="BA76" s="21">
        <f t="shared" si="37"/>
        <v>0</v>
      </c>
      <c r="BB76" s="21">
        <f t="shared" si="38"/>
        <v>1</v>
      </c>
      <c r="BC76" s="65" t="str">
        <f t="shared" si="39"/>
        <v>Others</v>
      </c>
      <c r="BD76" s="27" t="s">
        <v>144</v>
      </c>
      <c r="BE76" s="21">
        <f t="shared" si="40"/>
        <v>0</v>
      </c>
      <c r="BF76" s="21">
        <f t="shared" si="41"/>
        <v>0</v>
      </c>
      <c r="BG76" s="21">
        <f t="shared" si="42"/>
        <v>0</v>
      </c>
      <c r="BH76" s="21">
        <f t="shared" si="43"/>
        <v>1</v>
      </c>
      <c r="BI76" s="65" t="str">
        <f t="shared" si="44"/>
        <v>Others</v>
      </c>
      <c r="BJ76" s="27" t="s">
        <v>155</v>
      </c>
      <c r="BK76" s="21">
        <f t="shared" si="45"/>
        <v>0</v>
      </c>
      <c r="BL76" s="21">
        <f t="shared" si="46"/>
        <v>0</v>
      </c>
      <c r="BM76" s="21">
        <f t="shared" si="47"/>
        <v>1</v>
      </c>
      <c r="BN76" s="65" t="str">
        <f t="shared" si="48"/>
        <v>More_than_6</v>
      </c>
      <c r="BO76" s="27" t="s">
        <v>179</v>
      </c>
      <c r="BP76" s="21">
        <f t="shared" si="49"/>
        <v>0</v>
      </c>
      <c r="BQ76" s="21">
        <f t="shared" si="50"/>
        <v>0</v>
      </c>
      <c r="BR76" s="21">
        <f t="shared" si="51"/>
        <v>1</v>
      </c>
      <c r="BS76" s="65" t="str">
        <f t="shared" si="52"/>
        <v>More_than_2k</v>
      </c>
      <c r="BT76" s="29" t="s">
        <v>132</v>
      </c>
      <c r="BU76" s="75" t="str">
        <f t="shared" si="53"/>
        <v>Every_3_months</v>
      </c>
      <c r="BV76" s="29">
        <v>0.0</v>
      </c>
      <c r="BW76" s="67" t="str">
        <f t="shared" si="54"/>
        <v>No</v>
      </c>
      <c r="BX76" s="29">
        <v>1.0</v>
      </c>
      <c r="BY76" s="67" t="str">
        <f t="shared" si="55"/>
        <v>Yes</v>
      </c>
      <c r="BZ76" s="29">
        <v>0.0</v>
      </c>
      <c r="CA76" s="67" t="str">
        <f t="shared" si="56"/>
        <v>No</v>
      </c>
      <c r="CB76" s="29">
        <v>1.0</v>
      </c>
      <c r="CC76" s="67" t="str">
        <f t="shared" si="57"/>
        <v>Yes</v>
      </c>
      <c r="CD76" s="29">
        <v>0.0</v>
      </c>
      <c r="CE76" s="67" t="str">
        <f t="shared" si="58"/>
        <v>No</v>
      </c>
      <c r="CF76" s="29">
        <v>0.0</v>
      </c>
      <c r="CG76" s="76"/>
      <c r="CH76" s="29">
        <v>0.0</v>
      </c>
      <c r="CI76" s="67" t="str">
        <f t="shared" si="59"/>
        <v>No</v>
      </c>
      <c r="CJ76" s="29">
        <v>0.0</v>
      </c>
      <c r="CK76" s="76"/>
      <c r="CL76" s="29">
        <v>0.0</v>
      </c>
      <c r="CM76" s="77"/>
      <c r="CN76" s="27" t="s">
        <v>133</v>
      </c>
      <c r="CO76" s="71" t="str">
        <f t="shared" si="60"/>
        <v>Good</v>
      </c>
      <c r="CP76" s="27" t="s">
        <v>152</v>
      </c>
      <c r="CQ76" s="21">
        <f t="shared" si="61"/>
        <v>0</v>
      </c>
      <c r="CR76" s="21">
        <f t="shared" si="62"/>
        <v>0</v>
      </c>
      <c r="CS76" s="21">
        <f t="shared" si="63"/>
        <v>0</v>
      </c>
      <c r="CT76" s="21">
        <f t="shared" si="64"/>
        <v>1</v>
      </c>
      <c r="CU76" s="68"/>
      <c r="CV76" s="27" t="s">
        <v>135</v>
      </c>
      <c r="CW76" s="21">
        <f t="shared" si="65"/>
        <v>1</v>
      </c>
      <c r="CX76" s="21">
        <f t="shared" si="66"/>
        <v>0</v>
      </c>
      <c r="CY76" s="21">
        <f t="shared" si="67"/>
        <v>0</v>
      </c>
      <c r="CZ76" s="21">
        <f t="shared" si="68"/>
        <v>0</v>
      </c>
      <c r="DA76" s="21">
        <f t="shared" si="69"/>
        <v>0</v>
      </c>
      <c r="DB76" s="68"/>
      <c r="DC76" s="28" t="s">
        <v>136</v>
      </c>
      <c r="DD76" s="28" t="s">
        <v>140</v>
      </c>
      <c r="DE76" s="28" t="s">
        <v>140</v>
      </c>
      <c r="DF76" s="28" t="s">
        <v>139</v>
      </c>
      <c r="DG76" s="28" t="s">
        <v>138</v>
      </c>
      <c r="DH76" s="25">
        <f t="shared" si="70"/>
        <v>13</v>
      </c>
      <c r="DI76" s="72" t="str">
        <f t="shared" si="71"/>
        <v>Poor_Safety</v>
      </c>
      <c r="DJ76" s="26">
        <v>14.0</v>
      </c>
      <c r="DK76" s="26">
        <v>19.0</v>
      </c>
      <c r="DL76" s="16" t="str">
        <f t="shared" ref="DL76:DM76" si="147">IF(DJ76 &lt;= 11, "Poor", IF(DJ76 &lt;= 15 , "Moderate", "Good"))</f>
        <v>Moderate</v>
      </c>
      <c r="DM76" s="16" t="str">
        <f t="shared" si="147"/>
        <v>Good</v>
      </c>
    </row>
    <row r="77" ht="15.75" customHeight="1">
      <c r="A77" s="73" t="s">
        <v>125</v>
      </c>
      <c r="B77" s="62" t="s">
        <v>37</v>
      </c>
      <c r="C77" s="35">
        <v>46.0</v>
      </c>
      <c r="D77" s="16">
        <f t="shared" si="2"/>
        <v>0</v>
      </c>
      <c r="E77" s="16">
        <f t="shared" si="73"/>
        <v>0</v>
      </c>
      <c r="F77" s="16">
        <f t="shared" si="3"/>
        <v>1</v>
      </c>
      <c r="G77" s="16">
        <f t="shared" si="4"/>
        <v>0</v>
      </c>
      <c r="H77" s="63" t="str">
        <f t="shared" si="5"/>
        <v>Between_40_to_60</v>
      </c>
      <c r="I77" s="74" t="s">
        <v>158</v>
      </c>
      <c r="J77" s="36">
        <v>10000.0</v>
      </c>
      <c r="K77" s="21">
        <f t="shared" si="6"/>
        <v>1</v>
      </c>
      <c r="L77" s="21">
        <f t="shared" si="7"/>
        <v>0</v>
      </c>
      <c r="M77" s="21">
        <f t="shared" si="8"/>
        <v>0</v>
      </c>
      <c r="N77" s="21">
        <f t="shared" si="9"/>
        <v>0</v>
      </c>
      <c r="O77" s="65" t="str">
        <f t="shared" si="10"/>
        <v>Less_than_15k</v>
      </c>
      <c r="P77" s="75" t="s">
        <v>127</v>
      </c>
      <c r="Q77" s="37">
        <v>0.0</v>
      </c>
      <c r="R77" s="67" t="str">
        <f t="shared" si="11"/>
        <v>No</v>
      </c>
      <c r="S77" s="37">
        <v>0.0</v>
      </c>
      <c r="T77" s="67" t="str">
        <f t="shared" si="12"/>
        <v>No</v>
      </c>
      <c r="U77" s="37">
        <v>0.0</v>
      </c>
      <c r="V77" s="67" t="str">
        <f t="shared" si="13"/>
        <v>No</v>
      </c>
      <c r="W77" s="36" t="s">
        <v>25</v>
      </c>
      <c r="X77" s="21">
        <f t="shared" si="14"/>
        <v>1</v>
      </c>
      <c r="Y77" s="21">
        <f t="shared" si="15"/>
        <v>0</v>
      </c>
      <c r="Z77" s="21">
        <f t="shared" si="16"/>
        <v>0</v>
      </c>
      <c r="AA77" s="21">
        <f t="shared" si="17"/>
        <v>0</v>
      </c>
      <c r="AB77" s="21">
        <f t="shared" si="18"/>
        <v>0</v>
      </c>
      <c r="AC77" s="65" t="str">
        <f t="shared" si="19"/>
        <v>Business</v>
      </c>
      <c r="AD77" s="36" t="s">
        <v>171</v>
      </c>
      <c r="AE77" s="21">
        <f t="shared" si="20"/>
        <v>0</v>
      </c>
      <c r="AF77" s="21">
        <f t="shared" si="21"/>
        <v>0</v>
      </c>
      <c r="AG77" s="21">
        <f t="shared" si="22"/>
        <v>0</v>
      </c>
      <c r="AH77" s="21">
        <f t="shared" si="23"/>
        <v>1</v>
      </c>
      <c r="AI77" s="65" t="str">
        <f t="shared" si="24"/>
        <v>Others</v>
      </c>
      <c r="AJ77" s="36" t="s">
        <v>171</v>
      </c>
      <c r="AK77" s="21">
        <f t="shared" si="25"/>
        <v>0</v>
      </c>
      <c r="AL77" s="21">
        <f t="shared" si="26"/>
        <v>0</v>
      </c>
      <c r="AM77" s="21">
        <f t="shared" si="27"/>
        <v>0</v>
      </c>
      <c r="AN77" s="21">
        <f t="shared" si="28"/>
        <v>1</v>
      </c>
      <c r="AO77" s="65" t="str">
        <f t="shared" si="29"/>
        <v>Others</v>
      </c>
      <c r="AP77" s="27" t="s">
        <v>37</v>
      </c>
      <c r="AQ77" s="21">
        <f t="shared" si="30"/>
        <v>1</v>
      </c>
      <c r="AR77" s="21">
        <f t="shared" si="31"/>
        <v>0</v>
      </c>
      <c r="AS77" s="21">
        <f t="shared" si="32"/>
        <v>0</v>
      </c>
      <c r="AT77" s="21">
        <f t="shared" si="33"/>
        <v>0</v>
      </c>
      <c r="AU77" s="21">
        <f t="shared" si="34"/>
        <v>0</v>
      </c>
      <c r="AV77" s="21">
        <f t="shared" si="74"/>
        <v>0</v>
      </c>
      <c r="AW77" s="68"/>
      <c r="AX77" s="27" t="s">
        <v>205</v>
      </c>
      <c r="AY77" s="21">
        <f t="shared" si="35"/>
        <v>0</v>
      </c>
      <c r="AZ77" s="21">
        <f t="shared" si="36"/>
        <v>0</v>
      </c>
      <c r="BA77" s="21">
        <f t="shared" si="37"/>
        <v>0</v>
      </c>
      <c r="BB77" s="21">
        <f t="shared" si="38"/>
        <v>1</v>
      </c>
      <c r="BC77" s="65" t="str">
        <f t="shared" si="39"/>
        <v>Others</v>
      </c>
      <c r="BD77" s="27" t="s">
        <v>175</v>
      </c>
      <c r="BE77" s="21">
        <f t="shared" si="40"/>
        <v>0</v>
      </c>
      <c r="BF77" s="21">
        <f t="shared" si="41"/>
        <v>0</v>
      </c>
      <c r="BG77" s="21">
        <f t="shared" si="42"/>
        <v>0</v>
      </c>
      <c r="BH77" s="21">
        <f t="shared" si="43"/>
        <v>1</v>
      </c>
      <c r="BI77" s="65" t="str">
        <f t="shared" si="44"/>
        <v>Others</v>
      </c>
      <c r="BJ77" s="27" t="s">
        <v>150</v>
      </c>
      <c r="BK77" s="21">
        <f t="shared" si="45"/>
        <v>0</v>
      </c>
      <c r="BL77" s="21">
        <f t="shared" si="46"/>
        <v>0</v>
      </c>
      <c r="BM77" s="21">
        <f t="shared" si="47"/>
        <v>1</v>
      </c>
      <c r="BN77" s="65" t="str">
        <f t="shared" si="48"/>
        <v>More_than_6</v>
      </c>
      <c r="BO77" s="29">
        <v>1500.0</v>
      </c>
      <c r="BP77" s="21">
        <f t="shared" si="49"/>
        <v>0</v>
      </c>
      <c r="BQ77" s="21">
        <f t="shared" si="50"/>
        <v>1</v>
      </c>
      <c r="BR77" s="21">
        <f t="shared" si="51"/>
        <v>0</v>
      </c>
      <c r="BS77" s="65" t="str">
        <f t="shared" si="52"/>
        <v>Between_1k_to_2k</v>
      </c>
      <c r="BT77" s="29" t="s">
        <v>132</v>
      </c>
      <c r="BU77" s="75" t="str">
        <f t="shared" si="53"/>
        <v>Every_3_months</v>
      </c>
      <c r="BV77" s="29">
        <v>0.0</v>
      </c>
      <c r="BW77" s="67" t="str">
        <f t="shared" si="54"/>
        <v>No</v>
      </c>
      <c r="BX77" s="29">
        <v>0.0</v>
      </c>
      <c r="BY77" s="67" t="str">
        <f t="shared" si="55"/>
        <v>No</v>
      </c>
      <c r="BZ77" s="29">
        <v>1.0</v>
      </c>
      <c r="CA77" s="67" t="str">
        <f t="shared" si="56"/>
        <v>Yes</v>
      </c>
      <c r="CB77" s="29">
        <v>0.0</v>
      </c>
      <c r="CC77" s="67" t="str">
        <f t="shared" si="57"/>
        <v>No</v>
      </c>
      <c r="CD77" s="29">
        <v>0.0</v>
      </c>
      <c r="CE77" s="67" t="str">
        <f t="shared" si="58"/>
        <v>No</v>
      </c>
      <c r="CF77" s="29">
        <v>0.0</v>
      </c>
      <c r="CG77" s="76"/>
      <c r="CH77" s="29">
        <v>0.0</v>
      </c>
      <c r="CI77" s="67" t="str">
        <f t="shared" si="59"/>
        <v>No</v>
      </c>
      <c r="CJ77" s="29">
        <v>0.0</v>
      </c>
      <c r="CK77" s="76"/>
      <c r="CL77" s="29">
        <v>1.0</v>
      </c>
      <c r="CM77" s="77"/>
      <c r="CN77" s="27" t="s">
        <v>164</v>
      </c>
      <c r="CO77" s="71" t="str">
        <f t="shared" si="60"/>
        <v>Average</v>
      </c>
      <c r="CP77" s="27" t="s">
        <v>157</v>
      </c>
      <c r="CQ77" s="21">
        <f t="shared" si="61"/>
        <v>0</v>
      </c>
      <c r="CR77" s="21">
        <f t="shared" si="62"/>
        <v>1</v>
      </c>
      <c r="CS77" s="21">
        <f t="shared" si="63"/>
        <v>0</v>
      </c>
      <c r="CT77" s="21">
        <f t="shared" si="64"/>
        <v>0</v>
      </c>
      <c r="CU77" s="68"/>
      <c r="CV77" s="27" t="s">
        <v>170</v>
      </c>
      <c r="CW77" s="21">
        <f t="shared" si="65"/>
        <v>0</v>
      </c>
      <c r="CX77" s="21">
        <f t="shared" si="66"/>
        <v>1</v>
      </c>
      <c r="CY77" s="21">
        <f t="shared" si="67"/>
        <v>0</v>
      </c>
      <c r="CZ77" s="21">
        <f t="shared" si="68"/>
        <v>0</v>
      </c>
      <c r="DA77" s="21">
        <f t="shared" si="69"/>
        <v>0</v>
      </c>
      <c r="DB77" s="68"/>
      <c r="DC77" s="28" t="s">
        <v>137</v>
      </c>
      <c r="DD77" s="28" t="s">
        <v>140</v>
      </c>
      <c r="DE77" s="28" t="s">
        <v>139</v>
      </c>
      <c r="DF77" s="28" t="s">
        <v>139</v>
      </c>
      <c r="DG77" s="28" t="s">
        <v>138</v>
      </c>
      <c r="DH77" s="25">
        <f t="shared" si="70"/>
        <v>13</v>
      </c>
      <c r="DI77" s="72" t="str">
        <f t="shared" si="71"/>
        <v>Poor_Safety</v>
      </c>
      <c r="DJ77" s="26">
        <v>17.0</v>
      </c>
      <c r="DK77" s="26">
        <v>17.0</v>
      </c>
      <c r="DL77" s="16" t="str">
        <f t="shared" ref="DL77:DM77" si="148">IF(DJ77 &lt;= 11, "Poor", IF(DJ77 &lt;= 15 , "Moderate", "Good"))</f>
        <v>Good</v>
      </c>
      <c r="DM77" s="16" t="str">
        <f t="shared" si="148"/>
        <v>Good</v>
      </c>
    </row>
    <row r="78" ht="15.75" customHeight="1">
      <c r="A78" s="73" t="s">
        <v>125</v>
      </c>
      <c r="B78" s="62" t="s">
        <v>37</v>
      </c>
      <c r="C78" s="35">
        <v>43.0</v>
      </c>
      <c r="D78" s="16">
        <f t="shared" si="2"/>
        <v>0</v>
      </c>
      <c r="E78" s="16">
        <f t="shared" si="73"/>
        <v>0</v>
      </c>
      <c r="F78" s="16">
        <f t="shared" si="3"/>
        <v>1</v>
      </c>
      <c r="G78" s="16">
        <f t="shared" si="4"/>
        <v>0</v>
      </c>
      <c r="H78" s="63" t="str">
        <f t="shared" si="5"/>
        <v>Between_40_to_60</v>
      </c>
      <c r="I78" s="74" t="s">
        <v>158</v>
      </c>
      <c r="J78" s="36">
        <v>25000.0</v>
      </c>
      <c r="K78" s="21">
        <f t="shared" si="6"/>
        <v>0</v>
      </c>
      <c r="L78" s="21">
        <f t="shared" si="7"/>
        <v>1</v>
      </c>
      <c r="M78" s="21">
        <f t="shared" si="8"/>
        <v>0</v>
      </c>
      <c r="N78" s="21">
        <f t="shared" si="9"/>
        <v>0</v>
      </c>
      <c r="O78" s="65" t="str">
        <f t="shared" si="10"/>
        <v>Between_15k_to_25k</v>
      </c>
      <c r="P78" s="75" t="s">
        <v>127</v>
      </c>
      <c r="Q78" s="37">
        <v>0.0</v>
      </c>
      <c r="R78" s="67" t="str">
        <f t="shared" si="11"/>
        <v>No</v>
      </c>
      <c r="S78" s="37">
        <v>0.0</v>
      </c>
      <c r="T78" s="67" t="str">
        <f t="shared" si="12"/>
        <v>No</v>
      </c>
      <c r="U78" s="37">
        <v>0.0</v>
      </c>
      <c r="V78" s="67" t="str">
        <f t="shared" si="13"/>
        <v>No</v>
      </c>
      <c r="W78" s="37" t="s">
        <v>26</v>
      </c>
      <c r="X78" s="21">
        <f t="shared" si="14"/>
        <v>0</v>
      </c>
      <c r="Y78" s="21">
        <f t="shared" si="15"/>
        <v>1</v>
      </c>
      <c r="Z78" s="21">
        <f t="shared" si="16"/>
        <v>0</v>
      </c>
      <c r="AA78" s="21">
        <f t="shared" si="17"/>
        <v>0</v>
      </c>
      <c r="AB78" s="21">
        <f t="shared" si="18"/>
        <v>0</v>
      </c>
      <c r="AC78" s="65" t="str">
        <f t="shared" si="19"/>
        <v>Office_Worker</v>
      </c>
      <c r="AD78" s="36" t="s">
        <v>171</v>
      </c>
      <c r="AE78" s="21">
        <f t="shared" si="20"/>
        <v>0</v>
      </c>
      <c r="AF78" s="21">
        <f t="shared" si="21"/>
        <v>0</v>
      </c>
      <c r="AG78" s="21">
        <f t="shared" si="22"/>
        <v>0</v>
      </c>
      <c r="AH78" s="21">
        <f t="shared" si="23"/>
        <v>1</v>
      </c>
      <c r="AI78" s="65" t="str">
        <f t="shared" si="24"/>
        <v>Others</v>
      </c>
      <c r="AJ78" s="27" t="s">
        <v>129</v>
      </c>
      <c r="AK78" s="21">
        <f t="shared" si="25"/>
        <v>0</v>
      </c>
      <c r="AL78" s="21">
        <f t="shared" si="26"/>
        <v>1</v>
      </c>
      <c r="AM78" s="21">
        <f t="shared" si="27"/>
        <v>0</v>
      </c>
      <c r="AN78" s="21">
        <f t="shared" si="28"/>
        <v>0</v>
      </c>
      <c r="AO78" s="65" t="str">
        <f t="shared" si="29"/>
        <v>Auto_Rickshaw</v>
      </c>
      <c r="AP78" s="27" t="s">
        <v>37</v>
      </c>
      <c r="AQ78" s="21">
        <f t="shared" si="30"/>
        <v>1</v>
      </c>
      <c r="AR78" s="21">
        <f t="shared" si="31"/>
        <v>0</v>
      </c>
      <c r="AS78" s="21">
        <f t="shared" si="32"/>
        <v>0</v>
      </c>
      <c r="AT78" s="21">
        <f t="shared" si="33"/>
        <v>0</v>
      </c>
      <c r="AU78" s="21">
        <f t="shared" si="34"/>
        <v>0</v>
      </c>
      <c r="AV78" s="21">
        <f t="shared" si="74"/>
        <v>0</v>
      </c>
      <c r="AW78" s="68"/>
      <c r="AX78" s="27" t="s">
        <v>44</v>
      </c>
      <c r="AY78" s="21">
        <f t="shared" si="35"/>
        <v>0</v>
      </c>
      <c r="AZ78" s="21">
        <f t="shared" si="36"/>
        <v>1</v>
      </c>
      <c r="BA78" s="21">
        <f t="shared" si="37"/>
        <v>0</v>
      </c>
      <c r="BB78" s="21">
        <f t="shared" si="38"/>
        <v>0</v>
      </c>
      <c r="BC78" s="65" t="str">
        <f t="shared" si="39"/>
        <v>Recreation</v>
      </c>
      <c r="BD78" s="27" t="s">
        <v>182</v>
      </c>
      <c r="BE78" s="21">
        <f t="shared" si="40"/>
        <v>0</v>
      </c>
      <c r="BF78" s="21">
        <f t="shared" si="41"/>
        <v>0</v>
      </c>
      <c r="BG78" s="21">
        <f t="shared" si="42"/>
        <v>1</v>
      </c>
      <c r="BH78" s="21">
        <f t="shared" si="43"/>
        <v>0</v>
      </c>
      <c r="BI78" s="65" t="str">
        <f t="shared" si="44"/>
        <v>Narayanganj</v>
      </c>
      <c r="BJ78" s="27" t="s">
        <v>136</v>
      </c>
      <c r="BK78" s="21">
        <f t="shared" si="45"/>
        <v>0</v>
      </c>
      <c r="BL78" s="21">
        <f t="shared" si="46"/>
        <v>0</v>
      </c>
      <c r="BM78" s="21">
        <f t="shared" si="47"/>
        <v>1</v>
      </c>
      <c r="BN78" s="65" t="str">
        <f t="shared" si="48"/>
        <v>More_than_6</v>
      </c>
      <c r="BO78" s="29">
        <v>800.0</v>
      </c>
      <c r="BP78" s="21">
        <f t="shared" si="49"/>
        <v>1</v>
      </c>
      <c r="BQ78" s="21">
        <f t="shared" si="50"/>
        <v>0</v>
      </c>
      <c r="BR78" s="21">
        <f t="shared" si="51"/>
        <v>0</v>
      </c>
      <c r="BS78" s="65" t="str">
        <f t="shared" si="52"/>
        <v>Less_than_1k</v>
      </c>
      <c r="BT78" s="29" t="s">
        <v>132</v>
      </c>
      <c r="BU78" s="75" t="str">
        <f t="shared" si="53"/>
        <v>Every_3_months</v>
      </c>
      <c r="BV78" s="29">
        <v>0.0</v>
      </c>
      <c r="BW78" s="67" t="str">
        <f t="shared" si="54"/>
        <v>No</v>
      </c>
      <c r="BX78" s="29">
        <v>1.0</v>
      </c>
      <c r="BY78" s="67" t="str">
        <f t="shared" si="55"/>
        <v>Yes</v>
      </c>
      <c r="BZ78" s="29">
        <v>0.0</v>
      </c>
      <c r="CA78" s="67" t="str">
        <f t="shared" si="56"/>
        <v>No</v>
      </c>
      <c r="CB78" s="29">
        <v>0.0</v>
      </c>
      <c r="CC78" s="67" t="str">
        <f t="shared" si="57"/>
        <v>No</v>
      </c>
      <c r="CD78" s="29">
        <v>0.0</v>
      </c>
      <c r="CE78" s="67" t="str">
        <f t="shared" si="58"/>
        <v>No</v>
      </c>
      <c r="CF78" s="29">
        <v>1.0</v>
      </c>
      <c r="CG78" s="76"/>
      <c r="CH78" s="29">
        <v>1.0</v>
      </c>
      <c r="CI78" s="67" t="str">
        <f t="shared" si="59"/>
        <v>Yes</v>
      </c>
      <c r="CJ78" s="29">
        <v>1.0</v>
      </c>
      <c r="CK78" s="76"/>
      <c r="CL78" s="29">
        <v>1.0</v>
      </c>
      <c r="CM78" s="77"/>
      <c r="CN78" s="27" t="s">
        <v>164</v>
      </c>
      <c r="CO78" s="71" t="str">
        <f t="shared" si="60"/>
        <v>Average</v>
      </c>
      <c r="CP78" s="27" t="s">
        <v>177</v>
      </c>
      <c r="CQ78" s="21">
        <f t="shared" si="61"/>
        <v>1</v>
      </c>
      <c r="CR78" s="21">
        <f t="shared" si="62"/>
        <v>0</v>
      </c>
      <c r="CS78" s="21">
        <f t="shared" si="63"/>
        <v>0</v>
      </c>
      <c r="CT78" s="21">
        <f t="shared" si="64"/>
        <v>0</v>
      </c>
      <c r="CU78" s="68"/>
      <c r="CV78" s="27" t="s">
        <v>135</v>
      </c>
      <c r="CW78" s="21">
        <f t="shared" si="65"/>
        <v>1</v>
      </c>
      <c r="CX78" s="21">
        <f t="shared" si="66"/>
        <v>0</v>
      </c>
      <c r="CY78" s="21">
        <f t="shared" si="67"/>
        <v>0</v>
      </c>
      <c r="CZ78" s="21">
        <f t="shared" si="68"/>
        <v>0</v>
      </c>
      <c r="DA78" s="21">
        <f t="shared" si="69"/>
        <v>0</v>
      </c>
      <c r="DB78" s="68"/>
      <c r="DC78" s="28" t="s">
        <v>136</v>
      </c>
      <c r="DD78" s="28" t="s">
        <v>136</v>
      </c>
      <c r="DE78" s="28" t="s">
        <v>136</v>
      </c>
      <c r="DF78" s="28" t="s">
        <v>138</v>
      </c>
      <c r="DG78" s="28" t="s">
        <v>138</v>
      </c>
      <c r="DH78" s="25">
        <f t="shared" si="70"/>
        <v>22</v>
      </c>
      <c r="DI78" s="72" t="str">
        <f t="shared" si="71"/>
        <v>High_Safety</v>
      </c>
      <c r="DJ78" s="26">
        <v>13.0</v>
      </c>
      <c r="DK78" s="26">
        <v>4.0</v>
      </c>
      <c r="DL78" s="16" t="str">
        <f t="shared" ref="DL78:DM78" si="149">IF(DJ78 &lt;= 11, "Poor", IF(DJ78 &lt;= 15 , "Moderate", "Good"))</f>
        <v>Moderate</v>
      </c>
      <c r="DM78" s="16" t="str">
        <f t="shared" si="149"/>
        <v>Poor</v>
      </c>
    </row>
    <row r="79" ht="15.75" customHeight="1">
      <c r="A79" s="73" t="s">
        <v>125</v>
      </c>
      <c r="B79" s="62" t="s">
        <v>37</v>
      </c>
      <c r="C79" s="35">
        <v>36.0</v>
      </c>
      <c r="D79" s="16">
        <f t="shared" si="2"/>
        <v>0</v>
      </c>
      <c r="E79" s="16">
        <f t="shared" si="73"/>
        <v>1</v>
      </c>
      <c r="F79" s="16">
        <f t="shared" si="3"/>
        <v>0</v>
      </c>
      <c r="G79" s="16">
        <f t="shared" si="4"/>
        <v>0</v>
      </c>
      <c r="H79" s="63" t="str">
        <f t="shared" si="5"/>
        <v>Between_20_to_40</v>
      </c>
      <c r="I79" s="74" t="s">
        <v>158</v>
      </c>
      <c r="J79" s="36">
        <v>15000.0</v>
      </c>
      <c r="K79" s="21">
        <f t="shared" si="6"/>
        <v>0</v>
      </c>
      <c r="L79" s="21">
        <f t="shared" si="7"/>
        <v>1</v>
      </c>
      <c r="M79" s="21">
        <f t="shared" si="8"/>
        <v>0</v>
      </c>
      <c r="N79" s="21">
        <f t="shared" si="9"/>
        <v>0</v>
      </c>
      <c r="O79" s="65" t="str">
        <f t="shared" si="10"/>
        <v>Between_15k_to_25k</v>
      </c>
      <c r="P79" s="75" t="s">
        <v>127</v>
      </c>
      <c r="Q79" s="37">
        <v>0.0</v>
      </c>
      <c r="R79" s="67" t="str">
        <f t="shared" si="11"/>
        <v>No</v>
      </c>
      <c r="S79" s="37">
        <v>0.0</v>
      </c>
      <c r="T79" s="67" t="str">
        <f t="shared" si="12"/>
        <v>No</v>
      </c>
      <c r="U79" s="37">
        <v>0.0</v>
      </c>
      <c r="V79" s="67" t="str">
        <f t="shared" si="13"/>
        <v>No</v>
      </c>
      <c r="W79" s="36" t="s">
        <v>192</v>
      </c>
      <c r="X79" s="21">
        <f t="shared" si="14"/>
        <v>0</v>
      </c>
      <c r="Y79" s="21">
        <f t="shared" si="15"/>
        <v>0</v>
      </c>
      <c r="Z79" s="21">
        <f t="shared" si="16"/>
        <v>0</v>
      </c>
      <c r="AA79" s="21">
        <f t="shared" si="17"/>
        <v>0</v>
      </c>
      <c r="AB79" s="21">
        <f t="shared" si="18"/>
        <v>1</v>
      </c>
      <c r="AC79" s="65" t="str">
        <f t="shared" si="19"/>
        <v>Other</v>
      </c>
      <c r="AD79" s="36" t="s">
        <v>171</v>
      </c>
      <c r="AE79" s="21">
        <f t="shared" si="20"/>
        <v>0</v>
      </c>
      <c r="AF79" s="21">
        <f t="shared" si="21"/>
        <v>0</v>
      </c>
      <c r="AG79" s="21">
        <f t="shared" si="22"/>
        <v>0</v>
      </c>
      <c r="AH79" s="21">
        <f t="shared" si="23"/>
        <v>1</v>
      </c>
      <c r="AI79" s="65" t="str">
        <f t="shared" si="24"/>
        <v>Others</v>
      </c>
      <c r="AJ79" s="27" t="s">
        <v>128</v>
      </c>
      <c r="AK79" s="21">
        <f t="shared" si="25"/>
        <v>1</v>
      </c>
      <c r="AL79" s="21">
        <f t="shared" si="26"/>
        <v>0</v>
      </c>
      <c r="AM79" s="21">
        <f t="shared" si="27"/>
        <v>0</v>
      </c>
      <c r="AN79" s="21">
        <f t="shared" si="28"/>
        <v>0</v>
      </c>
      <c r="AO79" s="65" t="str">
        <f t="shared" si="29"/>
        <v>Bus</v>
      </c>
      <c r="AP79" s="27" t="s">
        <v>40</v>
      </c>
      <c r="AQ79" s="21">
        <f t="shared" si="30"/>
        <v>0</v>
      </c>
      <c r="AR79" s="21">
        <f t="shared" si="31"/>
        <v>0</v>
      </c>
      <c r="AS79" s="21">
        <f t="shared" si="32"/>
        <v>0</v>
      </c>
      <c r="AT79" s="21">
        <f t="shared" si="33"/>
        <v>1</v>
      </c>
      <c r="AU79" s="21">
        <f t="shared" si="34"/>
        <v>0</v>
      </c>
      <c r="AV79" s="21">
        <f t="shared" si="74"/>
        <v>1</v>
      </c>
      <c r="AW79" s="68"/>
      <c r="AX79" s="27" t="s">
        <v>163</v>
      </c>
      <c r="AY79" s="21">
        <f t="shared" si="35"/>
        <v>0</v>
      </c>
      <c r="AZ79" s="21">
        <f t="shared" si="36"/>
        <v>0</v>
      </c>
      <c r="BA79" s="21">
        <f t="shared" si="37"/>
        <v>0</v>
      </c>
      <c r="BB79" s="21">
        <f t="shared" si="38"/>
        <v>1</v>
      </c>
      <c r="BC79" s="65" t="str">
        <f t="shared" si="39"/>
        <v>Others</v>
      </c>
      <c r="BD79" s="27" t="s">
        <v>131</v>
      </c>
      <c r="BE79" s="21">
        <f t="shared" si="40"/>
        <v>1</v>
      </c>
      <c r="BF79" s="21">
        <f t="shared" si="41"/>
        <v>0</v>
      </c>
      <c r="BG79" s="21">
        <f t="shared" si="42"/>
        <v>0</v>
      </c>
      <c r="BH79" s="21">
        <f t="shared" si="43"/>
        <v>0</v>
      </c>
      <c r="BI79" s="65" t="str">
        <f t="shared" si="44"/>
        <v>Dhaka</v>
      </c>
      <c r="BJ79" s="27" t="s">
        <v>138</v>
      </c>
      <c r="BK79" s="21">
        <f t="shared" si="45"/>
        <v>0</v>
      </c>
      <c r="BL79" s="21">
        <f t="shared" si="46"/>
        <v>0</v>
      </c>
      <c r="BM79" s="21">
        <f t="shared" si="47"/>
        <v>1</v>
      </c>
      <c r="BN79" s="65" t="str">
        <f t="shared" si="48"/>
        <v>More_than_6</v>
      </c>
      <c r="BO79" s="27" t="s">
        <v>184</v>
      </c>
      <c r="BP79" s="21">
        <f t="shared" si="49"/>
        <v>0</v>
      </c>
      <c r="BQ79" s="21">
        <f t="shared" si="50"/>
        <v>0</v>
      </c>
      <c r="BR79" s="21">
        <f t="shared" si="51"/>
        <v>1</v>
      </c>
      <c r="BS79" s="65" t="str">
        <f t="shared" si="52"/>
        <v>More_than_2k</v>
      </c>
      <c r="BT79" s="27" t="s">
        <v>185</v>
      </c>
      <c r="BU79" s="73" t="str">
        <f t="shared" si="53"/>
        <v>Yearly</v>
      </c>
      <c r="BV79" s="29">
        <v>0.0</v>
      </c>
      <c r="BW79" s="67" t="str">
        <f t="shared" si="54"/>
        <v>No</v>
      </c>
      <c r="BX79" s="29">
        <v>0.0</v>
      </c>
      <c r="BY79" s="67" t="str">
        <f t="shared" si="55"/>
        <v>No</v>
      </c>
      <c r="BZ79" s="29">
        <v>0.0</v>
      </c>
      <c r="CA79" s="67" t="str">
        <f t="shared" si="56"/>
        <v>No</v>
      </c>
      <c r="CB79" s="29">
        <v>0.0</v>
      </c>
      <c r="CC79" s="67" t="str">
        <f t="shared" si="57"/>
        <v>No</v>
      </c>
      <c r="CD79" s="29">
        <v>0.0</v>
      </c>
      <c r="CE79" s="67" t="str">
        <f t="shared" si="58"/>
        <v>No</v>
      </c>
      <c r="CF79" s="29">
        <v>0.0</v>
      </c>
      <c r="CG79" s="76"/>
      <c r="CH79" s="29">
        <v>1.0</v>
      </c>
      <c r="CI79" s="67" t="str">
        <f t="shared" si="59"/>
        <v>Yes</v>
      </c>
      <c r="CJ79" s="29">
        <v>0.0</v>
      </c>
      <c r="CK79" s="76"/>
      <c r="CL79" s="29">
        <v>0.0</v>
      </c>
      <c r="CM79" s="77"/>
      <c r="CN79" s="27" t="s">
        <v>133</v>
      </c>
      <c r="CO79" s="71" t="str">
        <f t="shared" si="60"/>
        <v>Good</v>
      </c>
      <c r="CP79" s="27" t="s">
        <v>146</v>
      </c>
      <c r="CQ79" s="21">
        <f t="shared" si="61"/>
        <v>0</v>
      </c>
      <c r="CR79" s="21">
        <f t="shared" si="62"/>
        <v>0</v>
      </c>
      <c r="CS79" s="21">
        <f t="shared" si="63"/>
        <v>1</v>
      </c>
      <c r="CT79" s="21">
        <f t="shared" si="64"/>
        <v>0</v>
      </c>
      <c r="CU79" s="68"/>
      <c r="CV79" s="27" t="s">
        <v>135</v>
      </c>
      <c r="CW79" s="21">
        <f t="shared" si="65"/>
        <v>1</v>
      </c>
      <c r="CX79" s="21">
        <f t="shared" si="66"/>
        <v>0</v>
      </c>
      <c r="CY79" s="21">
        <f t="shared" si="67"/>
        <v>0</v>
      </c>
      <c r="CZ79" s="21">
        <f t="shared" si="68"/>
        <v>0</v>
      </c>
      <c r="DA79" s="21">
        <f t="shared" si="69"/>
        <v>0</v>
      </c>
      <c r="DB79" s="68"/>
      <c r="DC79" s="28" t="s">
        <v>139</v>
      </c>
      <c r="DD79" s="28" t="s">
        <v>136</v>
      </c>
      <c r="DE79" s="28" t="s">
        <v>136</v>
      </c>
      <c r="DF79" s="28" t="s">
        <v>137</v>
      </c>
      <c r="DG79" s="28" t="s">
        <v>138</v>
      </c>
      <c r="DH79" s="25">
        <f t="shared" si="70"/>
        <v>18</v>
      </c>
      <c r="DI79" s="72" t="str">
        <f t="shared" si="71"/>
        <v>Moderate_Safety</v>
      </c>
      <c r="DJ79" s="26">
        <v>7.0</v>
      </c>
      <c r="DK79" s="26">
        <v>14.0</v>
      </c>
      <c r="DL79" s="16" t="str">
        <f t="shared" ref="DL79:DM79" si="150">IF(DJ79 &lt;= 11, "Poor", IF(DJ79 &lt;= 15 , "Moderate", "Good"))</f>
        <v>Poor</v>
      </c>
      <c r="DM79" s="16" t="str">
        <f t="shared" si="150"/>
        <v>Moderate</v>
      </c>
    </row>
    <row r="80" ht="15.75" customHeight="1">
      <c r="A80" s="73" t="s">
        <v>125</v>
      </c>
      <c r="B80" s="62" t="s">
        <v>37</v>
      </c>
      <c r="C80" s="35">
        <v>35.0</v>
      </c>
      <c r="D80" s="16">
        <f t="shared" si="2"/>
        <v>0</v>
      </c>
      <c r="E80" s="16">
        <f t="shared" si="73"/>
        <v>1</v>
      </c>
      <c r="F80" s="16">
        <f t="shared" si="3"/>
        <v>0</v>
      </c>
      <c r="G80" s="16">
        <f t="shared" si="4"/>
        <v>0</v>
      </c>
      <c r="H80" s="63" t="str">
        <f t="shared" si="5"/>
        <v>Between_20_to_40</v>
      </c>
      <c r="I80" s="74" t="s">
        <v>158</v>
      </c>
      <c r="J80" s="36">
        <v>25000.0</v>
      </c>
      <c r="K80" s="21">
        <f t="shared" si="6"/>
        <v>0</v>
      </c>
      <c r="L80" s="21">
        <f t="shared" si="7"/>
        <v>1</v>
      </c>
      <c r="M80" s="21">
        <f t="shared" si="8"/>
        <v>0</v>
      </c>
      <c r="N80" s="21">
        <f t="shared" si="9"/>
        <v>0</v>
      </c>
      <c r="O80" s="65" t="str">
        <f t="shared" si="10"/>
        <v>Between_15k_to_25k</v>
      </c>
      <c r="P80" s="75" t="s">
        <v>127</v>
      </c>
      <c r="Q80" s="37">
        <v>0.0</v>
      </c>
      <c r="R80" s="67" t="str">
        <f t="shared" si="11"/>
        <v>No</v>
      </c>
      <c r="S80" s="37">
        <v>0.0</v>
      </c>
      <c r="T80" s="67" t="str">
        <f t="shared" si="12"/>
        <v>No</v>
      </c>
      <c r="U80" s="37">
        <v>0.0</v>
      </c>
      <c r="V80" s="67" t="str">
        <f t="shared" si="13"/>
        <v>No</v>
      </c>
      <c r="W80" s="36" t="s">
        <v>192</v>
      </c>
      <c r="X80" s="21">
        <f t="shared" si="14"/>
        <v>0</v>
      </c>
      <c r="Y80" s="21">
        <f t="shared" si="15"/>
        <v>0</v>
      </c>
      <c r="Z80" s="21">
        <f t="shared" si="16"/>
        <v>0</v>
      </c>
      <c r="AA80" s="21">
        <f t="shared" si="17"/>
        <v>0</v>
      </c>
      <c r="AB80" s="21">
        <f t="shared" si="18"/>
        <v>1</v>
      </c>
      <c r="AC80" s="65" t="str">
        <f t="shared" si="19"/>
        <v>Other</v>
      </c>
      <c r="AD80" s="36" t="s">
        <v>171</v>
      </c>
      <c r="AE80" s="21">
        <f t="shared" si="20"/>
        <v>0</v>
      </c>
      <c r="AF80" s="21">
        <f t="shared" si="21"/>
        <v>0</v>
      </c>
      <c r="AG80" s="21">
        <f t="shared" si="22"/>
        <v>0</v>
      </c>
      <c r="AH80" s="21">
        <f t="shared" si="23"/>
        <v>1</v>
      </c>
      <c r="AI80" s="65" t="str">
        <f t="shared" si="24"/>
        <v>Others</v>
      </c>
      <c r="AJ80" s="27" t="s">
        <v>128</v>
      </c>
      <c r="AK80" s="21">
        <f t="shared" si="25"/>
        <v>1</v>
      </c>
      <c r="AL80" s="21">
        <f t="shared" si="26"/>
        <v>0</v>
      </c>
      <c r="AM80" s="21">
        <f t="shared" si="27"/>
        <v>0</v>
      </c>
      <c r="AN80" s="21">
        <f t="shared" si="28"/>
        <v>0</v>
      </c>
      <c r="AO80" s="65" t="str">
        <f t="shared" si="29"/>
        <v>Bus</v>
      </c>
      <c r="AP80" s="27" t="s">
        <v>201</v>
      </c>
      <c r="AQ80" s="21">
        <f t="shared" si="30"/>
        <v>0</v>
      </c>
      <c r="AR80" s="21">
        <f t="shared" si="31"/>
        <v>0</v>
      </c>
      <c r="AS80" s="21">
        <f t="shared" si="32"/>
        <v>0</v>
      </c>
      <c r="AT80" s="21">
        <f t="shared" si="33"/>
        <v>0</v>
      </c>
      <c r="AU80" s="21">
        <f t="shared" si="34"/>
        <v>0</v>
      </c>
      <c r="AV80" s="21">
        <f t="shared" si="74"/>
        <v>1</v>
      </c>
      <c r="AW80" s="68"/>
      <c r="AX80" s="27" t="s">
        <v>163</v>
      </c>
      <c r="AY80" s="21">
        <f t="shared" si="35"/>
        <v>0</v>
      </c>
      <c r="AZ80" s="21">
        <f t="shared" si="36"/>
        <v>0</v>
      </c>
      <c r="BA80" s="21">
        <f t="shared" si="37"/>
        <v>0</v>
      </c>
      <c r="BB80" s="21">
        <f t="shared" si="38"/>
        <v>1</v>
      </c>
      <c r="BC80" s="65" t="str">
        <f t="shared" si="39"/>
        <v>Others</v>
      </c>
      <c r="BD80" s="27" t="s">
        <v>131</v>
      </c>
      <c r="BE80" s="21">
        <f t="shared" si="40"/>
        <v>1</v>
      </c>
      <c r="BF80" s="21">
        <f t="shared" si="41"/>
        <v>0</v>
      </c>
      <c r="BG80" s="21">
        <f t="shared" si="42"/>
        <v>0</v>
      </c>
      <c r="BH80" s="21">
        <f t="shared" si="43"/>
        <v>0</v>
      </c>
      <c r="BI80" s="65" t="str">
        <f t="shared" si="44"/>
        <v>Dhaka</v>
      </c>
      <c r="BJ80" s="27" t="s">
        <v>138</v>
      </c>
      <c r="BK80" s="21">
        <f t="shared" si="45"/>
        <v>0</v>
      </c>
      <c r="BL80" s="21">
        <f t="shared" si="46"/>
        <v>0</v>
      </c>
      <c r="BM80" s="21">
        <f t="shared" si="47"/>
        <v>1</v>
      </c>
      <c r="BN80" s="65" t="str">
        <f t="shared" si="48"/>
        <v>More_than_6</v>
      </c>
      <c r="BO80" s="29">
        <v>800.0</v>
      </c>
      <c r="BP80" s="21">
        <f t="shared" si="49"/>
        <v>1</v>
      </c>
      <c r="BQ80" s="21">
        <f t="shared" si="50"/>
        <v>0</v>
      </c>
      <c r="BR80" s="21">
        <f t="shared" si="51"/>
        <v>0</v>
      </c>
      <c r="BS80" s="65" t="str">
        <f t="shared" si="52"/>
        <v>Less_than_1k</v>
      </c>
      <c r="BT80" s="29" t="s">
        <v>132</v>
      </c>
      <c r="BU80" s="75" t="str">
        <f t="shared" si="53"/>
        <v>Every_3_months</v>
      </c>
      <c r="BV80" s="29">
        <v>0.0</v>
      </c>
      <c r="BW80" s="67" t="str">
        <f t="shared" si="54"/>
        <v>No</v>
      </c>
      <c r="BX80" s="29">
        <v>0.0</v>
      </c>
      <c r="BY80" s="67" t="str">
        <f t="shared" si="55"/>
        <v>No</v>
      </c>
      <c r="BZ80" s="29">
        <v>0.0</v>
      </c>
      <c r="CA80" s="67" t="str">
        <f t="shared" si="56"/>
        <v>No</v>
      </c>
      <c r="CB80" s="29">
        <v>0.0</v>
      </c>
      <c r="CC80" s="67" t="str">
        <f t="shared" si="57"/>
        <v>No</v>
      </c>
      <c r="CD80" s="29">
        <v>1.0</v>
      </c>
      <c r="CE80" s="67" t="str">
        <f t="shared" si="58"/>
        <v>Yes</v>
      </c>
      <c r="CF80" s="29">
        <v>1.0</v>
      </c>
      <c r="CG80" s="76"/>
      <c r="CH80" s="29">
        <v>0.0</v>
      </c>
      <c r="CI80" s="67" t="str">
        <f t="shared" si="59"/>
        <v>No</v>
      </c>
      <c r="CJ80" s="29">
        <v>0.0</v>
      </c>
      <c r="CK80" s="76"/>
      <c r="CL80" s="29">
        <v>1.0</v>
      </c>
      <c r="CM80" s="77"/>
      <c r="CN80" s="27" t="s">
        <v>164</v>
      </c>
      <c r="CO80" s="71" t="str">
        <f t="shared" si="60"/>
        <v>Average</v>
      </c>
      <c r="CP80" s="27" t="s">
        <v>80</v>
      </c>
      <c r="CQ80" s="21">
        <f t="shared" si="61"/>
        <v>1</v>
      </c>
      <c r="CR80" s="21">
        <f t="shared" si="62"/>
        <v>0</v>
      </c>
      <c r="CS80" s="21">
        <f t="shared" si="63"/>
        <v>0</v>
      </c>
      <c r="CT80" s="21">
        <f t="shared" si="64"/>
        <v>0</v>
      </c>
      <c r="CU80" s="68"/>
      <c r="CV80" s="27" t="s">
        <v>170</v>
      </c>
      <c r="CW80" s="21">
        <f t="shared" si="65"/>
        <v>0</v>
      </c>
      <c r="CX80" s="21">
        <f t="shared" si="66"/>
        <v>1</v>
      </c>
      <c r="CY80" s="21">
        <f t="shared" si="67"/>
        <v>0</v>
      </c>
      <c r="CZ80" s="21">
        <f t="shared" si="68"/>
        <v>0</v>
      </c>
      <c r="DA80" s="21">
        <f t="shared" si="69"/>
        <v>0</v>
      </c>
      <c r="DB80" s="68"/>
      <c r="DC80" s="28" t="s">
        <v>136</v>
      </c>
      <c r="DD80" s="28" t="s">
        <v>138</v>
      </c>
      <c r="DE80" s="28" t="s">
        <v>136</v>
      </c>
      <c r="DF80" s="28" t="s">
        <v>136</v>
      </c>
      <c r="DG80" s="28" t="s">
        <v>138</v>
      </c>
      <c r="DH80" s="25">
        <f t="shared" si="70"/>
        <v>22</v>
      </c>
      <c r="DI80" s="72" t="str">
        <f t="shared" si="71"/>
        <v>High_Safety</v>
      </c>
      <c r="DJ80" s="26">
        <v>9.0</v>
      </c>
      <c r="DK80" s="26">
        <v>17.0</v>
      </c>
      <c r="DL80" s="16" t="str">
        <f t="shared" ref="DL80:DM80" si="151">IF(DJ80 &lt;= 11, "Poor", IF(DJ80 &lt;= 15 , "Moderate", "Good"))</f>
        <v>Poor</v>
      </c>
      <c r="DM80" s="16" t="str">
        <f t="shared" si="151"/>
        <v>Good</v>
      </c>
    </row>
    <row r="81" ht="15.75" customHeight="1">
      <c r="A81" s="73" t="s">
        <v>125</v>
      </c>
      <c r="B81" s="62" t="s">
        <v>37</v>
      </c>
      <c r="C81" s="35">
        <v>35.0</v>
      </c>
      <c r="D81" s="16">
        <f t="shared" si="2"/>
        <v>0</v>
      </c>
      <c r="E81" s="16">
        <f t="shared" si="73"/>
        <v>1</v>
      </c>
      <c r="F81" s="16">
        <f t="shared" si="3"/>
        <v>0</v>
      </c>
      <c r="G81" s="16">
        <f t="shared" si="4"/>
        <v>0</v>
      </c>
      <c r="H81" s="63" t="str">
        <f t="shared" si="5"/>
        <v>Between_20_to_40</v>
      </c>
      <c r="I81" s="74" t="s">
        <v>158</v>
      </c>
      <c r="J81" s="36">
        <v>25000.0</v>
      </c>
      <c r="K81" s="21">
        <f t="shared" si="6"/>
        <v>0</v>
      </c>
      <c r="L81" s="21">
        <f t="shared" si="7"/>
        <v>1</v>
      </c>
      <c r="M81" s="21">
        <f t="shared" si="8"/>
        <v>0</v>
      </c>
      <c r="N81" s="21">
        <f t="shared" si="9"/>
        <v>0</v>
      </c>
      <c r="O81" s="65" t="str">
        <f t="shared" si="10"/>
        <v>Between_15k_to_25k</v>
      </c>
      <c r="P81" s="75" t="s">
        <v>127</v>
      </c>
      <c r="Q81" s="37">
        <v>0.0</v>
      </c>
      <c r="R81" s="67" t="str">
        <f t="shared" si="11"/>
        <v>No</v>
      </c>
      <c r="S81" s="37">
        <v>0.0</v>
      </c>
      <c r="T81" s="67" t="str">
        <f t="shared" si="12"/>
        <v>No</v>
      </c>
      <c r="U81" s="37">
        <v>0.0</v>
      </c>
      <c r="V81" s="67" t="str">
        <f t="shared" si="13"/>
        <v>No</v>
      </c>
      <c r="W81" s="36" t="s">
        <v>192</v>
      </c>
      <c r="X81" s="21">
        <f t="shared" si="14"/>
        <v>0</v>
      </c>
      <c r="Y81" s="21">
        <f t="shared" si="15"/>
        <v>0</v>
      </c>
      <c r="Z81" s="21">
        <f t="shared" si="16"/>
        <v>0</v>
      </c>
      <c r="AA81" s="21">
        <f t="shared" si="17"/>
        <v>0</v>
      </c>
      <c r="AB81" s="21">
        <f t="shared" si="18"/>
        <v>1</v>
      </c>
      <c r="AC81" s="65" t="str">
        <f t="shared" si="19"/>
        <v>Other</v>
      </c>
      <c r="AD81" s="36" t="s">
        <v>204</v>
      </c>
      <c r="AE81" s="21">
        <f t="shared" si="20"/>
        <v>0</v>
      </c>
      <c r="AF81" s="21">
        <f t="shared" si="21"/>
        <v>0</v>
      </c>
      <c r="AG81" s="21">
        <f t="shared" si="22"/>
        <v>0</v>
      </c>
      <c r="AH81" s="21">
        <f t="shared" si="23"/>
        <v>1</v>
      </c>
      <c r="AI81" s="65" t="str">
        <f t="shared" si="24"/>
        <v>Others</v>
      </c>
      <c r="AJ81" s="27" t="s">
        <v>129</v>
      </c>
      <c r="AK81" s="21">
        <f t="shared" si="25"/>
        <v>0</v>
      </c>
      <c r="AL81" s="21">
        <f t="shared" si="26"/>
        <v>1</v>
      </c>
      <c r="AM81" s="21">
        <f t="shared" si="27"/>
        <v>0</v>
      </c>
      <c r="AN81" s="21">
        <f t="shared" si="28"/>
        <v>0</v>
      </c>
      <c r="AO81" s="65" t="str">
        <f t="shared" si="29"/>
        <v>Auto_Rickshaw</v>
      </c>
      <c r="AP81" s="27" t="s">
        <v>201</v>
      </c>
      <c r="AQ81" s="21">
        <f t="shared" si="30"/>
        <v>0</v>
      </c>
      <c r="AR81" s="21">
        <f t="shared" si="31"/>
        <v>0</v>
      </c>
      <c r="AS81" s="21">
        <f t="shared" si="32"/>
        <v>0</v>
      </c>
      <c r="AT81" s="21">
        <f t="shared" si="33"/>
        <v>0</v>
      </c>
      <c r="AU81" s="21">
        <f t="shared" si="34"/>
        <v>0</v>
      </c>
      <c r="AV81" s="21">
        <f t="shared" si="74"/>
        <v>1</v>
      </c>
      <c r="AW81" s="68"/>
      <c r="AX81" s="27" t="s">
        <v>44</v>
      </c>
      <c r="AY81" s="21">
        <f t="shared" si="35"/>
        <v>0</v>
      </c>
      <c r="AZ81" s="21">
        <f t="shared" si="36"/>
        <v>1</v>
      </c>
      <c r="BA81" s="21">
        <f t="shared" si="37"/>
        <v>0</v>
      </c>
      <c r="BB81" s="21">
        <f t="shared" si="38"/>
        <v>0</v>
      </c>
      <c r="BC81" s="65" t="str">
        <f t="shared" si="39"/>
        <v>Recreation</v>
      </c>
      <c r="BD81" s="27" t="s">
        <v>131</v>
      </c>
      <c r="BE81" s="21">
        <f t="shared" si="40"/>
        <v>1</v>
      </c>
      <c r="BF81" s="21">
        <f t="shared" si="41"/>
        <v>0</v>
      </c>
      <c r="BG81" s="21">
        <f t="shared" si="42"/>
        <v>0</v>
      </c>
      <c r="BH81" s="21">
        <f t="shared" si="43"/>
        <v>0</v>
      </c>
      <c r="BI81" s="65" t="str">
        <f t="shared" si="44"/>
        <v>Dhaka</v>
      </c>
      <c r="BJ81" s="27" t="s">
        <v>137</v>
      </c>
      <c r="BK81" s="21">
        <f t="shared" si="45"/>
        <v>0</v>
      </c>
      <c r="BL81" s="21">
        <f t="shared" si="46"/>
        <v>0</v>
      </c>
      <c r="BM81" s="21">
        <f t="shared" si="47"/>
        <v>1</v>
      </c>
      <c r="BN81" s="65" t="str">
        <f t="shared" si="48"/>
        <v>More_than_6</v>
      </c>
      <c r="BO81" s="29">
        <v>1500.0</v>
      </c>
      <c r="BP81" s="21">
        <f t="shared" si="49"/>
        <v>0</v>
      </c>
      <c r="BQ81" s="21">
        <f t="shared" si="50"/>
        <v>1</v>
      </c>
      <c r="BR81" s="21">
        <f t="shared" si="51"/>
        <v>0</v>
      </c>
      <c r="BS81" s="65" t="str">
        <f t="shared" si="52"/>
        <v>Between_1k_to_2k</v>
      </c>
      <c r="BT81" s="27" t="s">
        <v>151</v>
      </c>
      <c r="BU81" s="73" t="str">
        <f t="shared" si="53"/>
        <v>Monthly</v>
      </c>
      <c r="BV81" s="29">
        <v>1.0</v>
      </c>
      <c r="BW81" s="67" t="str">
        <f t="shared" si="54"/>
        <v>Yes</v>
      </c>
      <c r="BX81" s="29">
        <v>0.0</v>
      </c>
      <c r="BY81" s="67" t="str">
        <f t="shared" si="55"/>
        <v>No</v>
      </c>
      <c r="BZ81" s="29">
        <v>1.0</v>
      </c>
      <c r="CA81" s="67" t="str">
        <f t="shared" si="56"/>
        <v>Yes</v>
      </c>
      <c r="CB81" s="29">
        <v>1.0</v>
      </c>
      <c r="CC81" s="67" t="str">
        <f t="shared" si="57"/>
        <v>Yes</v>
      </c>
      <c r="CD81" s="29">
        <v>0.0</v>
      </c>
      <c r="CE81" s="67" t="str">
        <f t="shared" si="58"/>
        <v>No</v>
      </c>
      <c r="CF81" s="29">
        <v>0.0</v>
      </c>
      <c r="CG81" s="76"/>
      <c r="CH81" s="29">
        <v>0.0</v>
      </c>
      <c r="CI81" s="67" t="str">
        <f t="shared" si="59"/>
        <v>No</v>
      </c>
      <c r="CJ81" s="29">
        <v>1.0</v>
      </c>
      <c r="CK81" s="76"/>
      <c r="CL81" s="29">
        <v>1.0</v>
      </c>
      <c r="CM81" s="77"/>
      <c r="CN81" s="29" t="s">
        <v>168</v>
      </c>
      <c r="CO81" s="71" t="str">
        <f t="shared" si="60"/>
        <v>Very_Good</v>
      </c>
      <c r="CP81" s="27" t="s">
        <v>157</v>
      </c>
      <c r="CQ81" s="21">
        <f t="shared" si="61"/>
        <v>0</v>
      </c>
      <c r="CR81" s="21">
        <f t="shared" si="62"/>
        <v>1</v>
      </c>
      <c r="CS81" s="21">
        <f t="shared" si="63"/>
        <v>0</v>
      </c>
      <c r="CT81" s="21">
        <f t="shared" si="64"/>
        <v>0</v>
      </c>
      <c r="CU81" s="68"/>
      <c r="CV81" s="27" t="s">
        <v>173</v>
      </c>
      <c r="CW81" s="21">
        <f t="shared" si="65"/>
        <v>0</v>
      </c>
      <c r="CX81" s="21">
        <f t="shared" si="66"/>
        <v>0</v>
      </c>
      <c r="CY81" s="21">
        <f t="shared" si="67"/>
        <v>1</v>
      </c>
      <c r="CZ81" s="21">
        <f t="shared" si="68"/>
        <v>0</v>
      </c>
      <c r="DA81" s="21">
        <f t="shared" si="69"/>
        <v>0</v>
      </c>
      <c r="DB81" s="68"/>
      <c r="DC81" s="28" t="s">
        <v>139</v>
      </c>
      <c r="DD81" s="28" t="s">
        <v>139</v>
      </c>
      <c r="DE81" s="28" t="s">
        <v>139</v>
      </c>
      <c r="DF81" s="28" t="s">
        <v>140</v>
      </c>
      <c r="DG81" s="28" t="s">
        <v>136</v>
      </c>
      <c r="DH81" s="25">
        <f t="shared" si="70"/>
        <v>11</v>
      </c>
      <c r="DI81" s="72" t="str">
        <f t="shared" si="71"/>
        <v>Poor_Safety</v>
      </c>
      <c r="DJ81" s="26">
        <v>10.0</v>
      </c>
      <c r="DK81" s="26">
        <v>15.0</v>
      </c>
      <c r="DL81" s="16" t="str">
        <f t="shared" ref="DL81:DM81" si="152">IF(DJ81 &lt;= 11, "Poor", IF(DJ81 &lt;= 15 , "Moderate", "Good"))</f>
        <v>Poor</v>
      </c>
      <c r="DM81" s="16" t="str">
        <f t="shared" si="152"/>
        <v>Moderate</v>
      </c>
    </row>
    <row r="82" ht="15.75" customHeight="1">
      <c r="A82" s="73" t="s">
        <v>125</v>
      </c>
      <c r="B82" s="62" t="s">
        <v>37</v>
      </c>
      <c r="C82" s="35">
        <v>32.0</v>
      </c>
      <c r="D82" s="16">
        <f t="shared" si="2"/>
        <v>0</v>
      </c>
      <c r="E82" s="16">
        <f t="shared" si="73"/>
        <v>1</v>
      </c>
      <c r="F82" s="16">
        <f t="shared" si="3"/>
        <v>0</v>
      </c>
      <c r="G82" s="16">
        <f t="shared" si="4"/>
        <v>0</v>
      </c>
      <c r="H82" s="63" t="str">
        <f t="shared" si="5"/>
        <v>Between_20_to_40</v>
      </c>
      <c r="I82" s="74" t="s">
        <v>158</v>
      </c>
      <c r="J82" s="36">
        <v>20000.0</v>
      </c>
      <c r="K82" s="21">
        <f t="shared" si="6"/>
        <v>0</v>
      </c>
      <c r="L82" s="21">
        <f t="shared" si="7"/>
        <v>1</v>
      </c>
      <c r="M82" s="21">
        <f t="shared" si="8"/>
        <v>0</v>
      </c>
      <c r="N82" s="21">
        <f t="shared" si="9"/>
        <v>0</v>
      </c>
      <c r="O82" s="65" t="str">
        <f t="shared" si="10"/>
        <v>Between_15k_to_25k</v>
      </c>
      <c r="P82" s="75" t="s">
        <v>127</v>
      </c>
      <c r="Q82" s="37">
        <v>0.0</v>
      </c>
      <c r="R82" s="67" t="str">
        <f t="shared" si="11"/>
        <v>No</v>
      </c>
      <c r="S82" s="37">
        <v>0.0</v>
      </c>
      <c r="T82" s="67" t="str">
        <f t="shared" si="12"/>
        <v>No</v>
      </c>
      <c r="U82" s="37">
        <v>0.0</v>
      </c>
      <c r="V82" s="67" t="str">
        <f t="shared" si="13"/>
        <v>No</v>
      </c>
      <c r="W82" s="36" t="s">
        <v>192</v>
      </c>
      <c r="X82" s="21">
        <f t="shared" si="14"/>
        <v>0</v>
      </c>
      <c r="Y82" s="21">
        <f t="shared" si="15"/>
        <v>0</v>
      </c>
      <c r="Z82" s="21">
        <f t="shared" si="16"/>
        <v>0</v>
      </c>
      <c r="AA82" s="21">
        <f t="shared" si="17"/>
        <v>0</v>
      </c>
      <c r="AB82" s="21">
        <f t="shared" si="18"/>
        <v>1</v>
      </c>
      <c r="AC82" s="65" t="str">
        <f t="shared" si="19"/>
        <v>Other</v>
      </c>
      <c r="AD82" s="36" t="s">
        <v>32</v>
      </c>
      <c r="AE82" s="21">
        <f t="shared" si="20"/>
        <v>0</v>
      </c>
      <c r="AF82" s="21">
        <f t="shared" si="21"/>
        <v>1</v>
      </c>
      <c r="AG82" s="21">
        <f t="shared" si="22"/>
        <v>0</v>
      </c>
      <c r="AH82" s="21">
        <f t="shared" si="23"/>
        <v>0</v>
      </c>
      <c r="AI82" s="65" t="str">
        <f t="shared" si="24"/>
        <v>Rickshaw</v>
      </c>
      <c r="AJ82" s="27" t="s">
        <v>191</v>
      </c>
      <c r="AK82" s="21">
        <f t="shared" si="25"/>
        <v>0</v>
      </c>
      <c r="AL82" s="21">
        <f t="shared" si="26"/>
        <v>0</v>
      </c>
      <c r="AM82" s="21">
        <f t="shared" si="27"/>
        <v>0</v>
      </c>
      <c r="AN82" s="21">
        <f t="shared" si="28"/>
        <v>1</v>
      </c>
      <c r="AO82" s="65" t="str">
        <f t="shared" si="29"/>
        <v>Others</v>
      </c>
      <c r="AP82" s="27" t="s">
        <v>201</v>
      </c>
      <c r="AQ82" s="21">
        <f t="shared" si="30"/>
        <v>0</v>
      </c>
      <c r="AR82" s="21">
        <f t="shared" si="31"/>
        <v>0</v>
      </c>
      <c r="AS82" s="21">
        <f t="shared" si="32"/>
        <v>0</v>
      </c>
      <c r="AT82" s="21">
        <f t="shared" si="33"/>
        <v>0</v>
      </c>
      <c r="AU82" s="21">
        <f t="shared" si="34"/>
        <v>0</v>
      </c>
      <c r="AV82" s="21">
        <f t="shared" si="74"/>
        <v>1</v>
      </c>
      <c r="AW82" s="68"/>
      <c r="AX82" s="27" t="s">
        <v>44</v>
      </c>
      <c r="AY82" s="21">
        <f t="shared" si="35"/>
        <v>0</v>
      </c>
      <c r="AZ82" s="21">
        <f t="shared" si="36"/>
        <v>1</v>
      </c>
      <c r="BA82" s="21">
        <f t="shared" si="37"/>
        <v>0</v>
      </c>
      <c r="BB82" s="21">
        <f t="shared" si="38"/>
        <v>0</v>
      </c>
      <c r="BC82" s="65" t="str">
        <f t="shared" si="39"/>
        <v>Recreation</v>
      </c>
      <c r="BD82" s="27" t="s">
        <v>131</v>
      </c>
      <c r="BE82" s="21">
        <f t="shared" si="40"/>
        <v>1</v>
      </c>
      <c r="BF82" s="21">
        <f t="shared" si="41"/>
        <v>0</v>
      </c>
      <c r="BG82" s="21">
        <f t="shared" si="42"/>
        <v>0</v>
      </c>
      <c r="BH82" s="21">
        <f t="shared" si="43"/>
        <v>0</v>
      </c>
      <c r="BI82" s="65" t="str">
        <f t="shared" si="44"/>
        <v>Dhaka</v>
      </c>
      <c r="BJ82" s="27" t="s">
        <v>150</v>
      </c>
      <c r="BK82" s="21">
        <f t="shared" si="45"/>
        <v>0</v>
      </c>
      <c r="BL82" s="21">
        <f t="shared" si="46"/>
        <v>0</v>
      </c>
      <c r="BM82" s="21">
        <f t="shared" si="47"/>
        <v>1</v>
      </c>
      <c r="BN82" s="65" t="str">
        <f t="shared" si="48"/>
        <v>More_than_6</v>
      </c>
      <c r="BO82" s="29">
        <v>1500.0</v>
      </c>
      <c r="BP82" s="21">
        <f t="shared" si="49"/>
        <v>0</v>
      </c>
      <c r="BQ82" s="21">
        <f t="shared" si="50"/>
        <v>1</v>
      </c>
      <c r="BR82" s="21">
        <f t="shared" si="51"/>
        <v>0</v>
      </c>
      <c r="BS82" s="65" t="str">
        <f t="shared" si="52"/>
        <v>Between_1k_to_2k</v>
      </c>
      <c r="BT82" s="29" t="s">
        <v>156</v>
      </c>
      <c r="BU82" s="75" t="str">
        <f t="shared" si="53"/>
        <v>Every_6_months</v>
      </c>
      <c r="BV82" s="29">
        <v>0.0</v>
      </c>
      <c r="BW82" s="67" t="str">
        <f t="shared" si="54"/>
        <v>No</v>
      </c>
      <c r="BX82" s="29">
        <v>0.0</v>
      </c>
      <c r="BY82" s="67" t="str">
        <f t="shared" si="55"/>
        <v>No</v>
      </c>
      <c r="BZ82" s="29">
        <v>0.0</v>
      </c>
      <c r="CA82" s="67" t="str">
        <f t="shared" si="56"/>
        <v>No</v>
      </c>
      <c r="CB82" s="29">
        <v>0.0</v>
      </c>
      <c r="CC82" s="67" t="str">
        <f t="shared" si="57"/>
        <v>No</v>
      </c>
      <c r="CD82" s="29">
        <v>0.0</v>
      </c>
      <c r="CE82" s="67" t="str">
        <f t="shared" si="58"/>
        <v>No</v>
      </c>
      <c r="CF82" s="29">
        <v>1.0</v>
      </c>
      <c r="CG82" s="76"/>
      <c r="CH82" s="29">
        <v>0.0</v>
      </c>
      <c r="CI82" s="67" t="str">
        <f t="shared" si="59"/>
        <v>No</v>
      </c>
      <c r="CJ82" s="29">
        <v>0.0</v>
      </c>
      <c r="CK82" s="76"/>
      <c r="CL82" s="29">
        <v>1.0</v>
      </c>
      <c r="CM82" s="77"/>
      <c r="CN82" s="29" t="s">
        <v>176</v>
      </c>
      <c r="CO82" s="71" t="str">
        <f t="shared" si="60"/>
        <v>Poor</v>
      </c>
      <c r="CP82" s="27" t="s">
        <v>177</v>
      </c>
      <c r="CQ82" s="21">
        <f t="shared" si="61"/>
        <v>1</v>
      </c>
      <c r="CR82" s="21">
        <f t="shared" si="62"/>
        <v>0</v>
      </c>
      <c r="CS82" s="21">
        <f t="shared" si="63"/>
        <v>0</v>
      </c>
      <c r="CT82" s="21">
        <f t="shared" si="64"/>
        <v>0</v>
      </c>
      <c r="CU82" s="68"/>
      <c r="CV82" s="27" t="s">
        <v>178</v>
      </c>
      <c r="CW82" s="21">
        <f t="shared" si="65"/>
        <v>0</v>
      </c>
      <c r="CX82" s="21">
        <f t="shared" si="66"/>
        <v>0</v>
      </c>
      <c r="CY82" s="21">
        <f t="shared" si="67"/>
        <v>0</v>
      </c>
      <c r="CZ82" s="21">
        <f t="shared" si="68"/>
        <v>1</v>
      </c>
      <c r="DA82" s="21">
        <f t="shared" si="69"/>
        <v>0</v>
      </c>
      <c r="DB82" s="68"/>
      <c r="DC82" s="28" t="s">
        <v>139</v>
      </c>
      <c r="DD82" s="28" t="s">
        <v>140</v>
      </c>
      <c r="DE82" s="28" t="s">
        <v>139</v>
      </c>
      <c r="DF82" s="28" t="s">
        <v>139</v>
      </c>
      <c r="DG82" s="28" t="s">
        <v>138</v>
      </c>
      <c r="DH82" s="25">
        <f t="shared" si="70"/>
        <v>12</v>
      </c>
      <c r="DI82" s="72" t="str">
        <f t="shared" si="71"/>
        <v>Poor_Safety</v>
      </c>
      <c r="DJ82" s="26">
        <v>16.0</v>
      </c>
      <c r="DK82" s="26">
        <v>17.0</v>
      </c>
      <c r="DL82" s="16" t="str">
        <f t="shared" ref="DL82:DM82" si="153">IF(DJ82 &lt;= 11, "Poor", IF(DJ82 &lt;= 15 , "Moderate", "Good"))</f>
        <v>Good</v>
      </c>
      <c r="DM82" s="16" t="str">
        <f t="shared" si="153"/>
        <v>Good</v>
      </c>
    </row>
    <row r="83" ht="15.75" customHeight="1">
      <c r="A83" s="73" t="s">
        <v>125</v>
      </c>
      <c r="B83" s="62" t="s">
        <v>37</v>
      </c>
      <c r="C83" s="35">
        <v>32.0</v>
      </c>
      <c r="D83" s="16">
        <f t="shared" si="2"/>
        <v>0</v>
      </c>
      <c r="E83" s="16">
        <f t="shared" si="73"/>
        <v>1</v>
      </c>
      <c r="F83" s="16">
        <f t="shared" si="3"/>
        <v>0</v>
      </c>
      <c r="G83" s="16">
        <f t="shared" si="4"/>
        <v>0</v>
      </c>
      <c r="H83" s="63" t="str">
        <f t="shared" si="5"/>
        <v>Between_20_to_40</v>
      </c>
      <c r="I83" s="74" t="s">
        <v>158</v>
      </c>
      <c r="J83" s="36">
        <v>40000.0</v>
      </c>
      <c r="K83" s="21">
        <f t="shared" si="6"/>
        <v>0</v>
      </c>
      <c r="L83" s="21">
        <f t="shared" si="7"/>
        <v>0</v>
      </c>
      <c r="M83" s="21">
        <f t="shared" si="8"/>
        <v>1</v>
      </c>
      <c r="N83" s="21">
        <f t="shared" si="9"/>
        <v>0</v>
      </c>
      <c r="O83" s="65" t="str">
        <f t="shared" si="10"/>
        <v>Between_25k_to_40k</v>
      </c>
      <c r="P83" s="75" t="s">
        <v>127</v>
      </c>
      <c r="Q83" s="37">
        <v>0.0</v>
      </c>
      <c r="R83" s="67" t="str">
        <f t="shared" si="11"/>
        <v>No</v>
      </c>
      <c r="S83" s="37">
        <v>0.0</v>
      </c>
      <c r="T83" s="67" t="str">
        <f t="shared" si="12"/>
        <v>No</v>
      </c>
      <c r="U83" s="37">
        <v>0.0</v>
      </c>
      <c r="V83" s="67" t="str">
        <f t="shared" si="13"/>
        <v>No</v>
      </c>
      <c r="W83" s="36" t="s">
        <v>149</v>
      </c>
      <c r="X83" s="21">
        <f t="shared" si="14"/>
        <v>0</v>
      </c>
      <c r="Y83" s="21">
        <f t="shared" si="15"/>
        <v>1</v>
      </c>
      <c r="Z83" s="21">
        <f t="shared" si="16"/>
        <v>0</v>
      </c>
      <c r="AA83" s="21">
        <f t="shared" si="17"/>
        <v>0</v>
      </c>
      <c r="AB83" s="21">
        <f t="shared" si="18"/>
        <v>0</v>
      </c>
      <c r="AC83" s="65" t="str">
        <f t="shared" si="19"/>
        <v>Office_Worker</v>
      </c>
      <c r="AD83" s="36" t="s">
        <v>191</v>
      </c>
      <c r="AE83" s="21">
        <f t="shared" si="20"/>
        <v>0</v>
      </c>
      <c r="AF83" s="21">
        <f t="shared" si="21"/>
        <v>0</v>
      </c>
      <c r="AG83" s="21">
        <f t="shared" si="22"/>
        <v>0</v>
      </c>
      <c r="AH83" s="21">
        <f t="shared" si="23"/>
        <v>1</v>
      </c>
      <c r="AI83" s="65" t="str">
        <f t="shared" si="24"/>
        <v>Others</v>
      </c>
      <c r="AJ83" s="27" t="s">
        <v>128</v>
      </c>
      <c r="AK83" s="21">
        <f t="shared" si="25"/>
        <v>1</v>
      </c>
      <c r="AL83" s="21">
        <f t="shared" si="26"/>
        <v>0</v>
      </c>
      <c r="AM83" s="21">
        <f t="shared" si="27"/>
        <v>0</v>
      </c>
      <c r="AN83" s="21">
        <f t="shared" si="28"/>
        <v>0</v>
      </c>
      <c r="AO83" s="65" t="str">
        <f t="shared" si="29"/>
        <v>Bus</v>
      </c>
      <c r="AP83" s="27" t="s">
        <v>201</v>
      </c>
      <c r="AQ83" s="21">
        <f t="shared" si="30"/>
        <v>0</v>
      </c>
      <c r="AR83" s="21">
        <f t="shared" si="31"/>
        <v>0</v>
      </c>
      <c r="AS83" s="21">
        <f t="shared" si="32"/>
        <v>0</v>
      </c>
      <c r="AT83" s="21">
        <f t="shared" si="33"/>
        <v>0</v>
      </c>
      <c r="AU83" s="21">
        <f t="shared" si="34"/>
        <v>0</v>
      </c>
      <c r="AV83" s="21">
        <f t="shared" si="74"/>
        <v>1</v>
      </c>
      <c r="AW83" s="68"/>
      <c r="AX83" s="27" t="s">
        <v>130</v>
      </c>
      <c r="AY83" s="21">
        <f t="shared" si="35"/>
        <v>1</v>
      </c>
      <c r="AZ83" s="21">
        <f t="shared" si="36"/>
        <v>0</v>
      </c>
      <c r="BA83" s="21">
        <f t="shared" si="37"/>
        <v>0</v>
      </c>
      <c r="BB83" s="21">
        <f t="shared" si="38"/>
        <v>0</v>
      </c>
      <c r="BC83" s="65" t="str">
        <f t="shared" si="39"/>
        <v>Home_Visit</v>
      </c>
      <c r="BD83" s="27" t="s">
        <v>175</v>
      </c>
      <c r="BE83" s="21">
        <f t="shared" si="40"/>
        <v>0</v>
      </c>
      <c r="BF83" s="21">
        <f t="shared" si="41"/>
        <v>0</v>
      </c>
      <c r="BG83" s="21">
        <f t="shared" si="42"/>
        <v>0</v>
      </c>
      <c r="BH83" s="21">
        <f t="shared" si="43"/>
        <v>1</v>
      </c>
      <c r="BI83" s="65" t="str">
        <f t="shared" si="44"/>
        <v>Others</v>
      </c>
      <c r="BJ83" s="27" t="s">
        <v>155</v>
      </c>
      <c r="BK83" s="21">
        <f t="shared" si="45"/>
        <v>0</v>
      </c>
      <c r="BL83" s="21">
        <f t="shared" si="46"/>
        <v>0</v>
      </c>
      <c r="BM83" s="21">
        <f t="shared" si="47"/>
        <v>1</v>
      </c>
      <c r="BN83" s="65" t="str">
        <f t="shared" si="48"/>
        <v>More_than_6</v>
      </c>
      <c r="BO83" s="27" t="s">
        <v>179</v>
      </c>
      <c r="BP83" s="21">
        <f t="shared" si="49"/>
        <v>0</v>
      </c>
      <c r="BQ83" s="21">
        <f t="shared" si="50"/>
        <v>0</v>
      </c>
      <c r="BR83" s="21">
        <f t="shared" si="51"/>
        <v>1</v>
      </c>
      <c r="BS83" s="65" t="str">
        <f t="shared" si="52"/>
        <v>More_than_2k</v>
      </c>
      <c r="BT83" s="29" t="s">
        <v>132</v>
      </c>
      <c r="BU83" s="75" t="str">
        <f t="shared" si="53"/>
        <v>Every_3_months</v>
      </c>
      <c r="BV83" s="29">
        <v>1.0</v>
      </c>
      <c r="BW83" s="67" t="str">
        <f t="shared" si="54"/>
        <v>Yes</v>
      </c>
      <c r="BX83" s="29">
        <v>0.0</v>
      </c>
      <c r="BY83" s="67" t="str">
        <f t="shared" si="55"/>
        <v>No</v>
      </c>
      <c r="BZ83" s="29">
        <v>1.0</v>
      </c>
      <c r="CA83" s="67" t="str">
        <f t="shared" si="56"/>
        <v>Yes</v>
      </c>
      <c r="CB83" s="29">
        <v>1.0</v>
      </c>
      <c r="CC83" s="67" t="str">
        <f t="shared" si="57"/>
        <v>Yes</v>
      </c>
      <c r="CD83" s="29">
        <v>1.0</v>
      </c>
      <c r="CE83" s="67" t="str">
        <f t="shared" si="58"/>
        <v>Yes</v>
      </c>
      <c r="CF83" s="29">
        <v>1.0</v>
      </c>
      <c r="CG83" s="76"/>
      <c r="CH83" s="29">
        <v>1.0</v>
      </c>
      <c r="CI83" s="67" t="str">
        <f t="shared" si="59"/>
        <v>Yes</v>
      </c>
      <c r="CJ83" s="29">
        <v>0.0</v>
      </c>
      <c r="CK83" s="76"/>
      <c r="CL83" s="29">
        <v>0.0</v>
      </c>
      <c r="CM83" s="77"/>
      <c r="CN83" s="27" t="s">
        <v>133</v>
      </c>
      <c r="CO83" s="71" t="str">
        <f t="shared" si="60"/>
        <v>Good</v>
      </c>
      <c r="CP83" s="27" t="s">
        <v>152</v>
      </c>
      <c r="CQ83" s="21">
        <f t="shared" si="61"/>
        <v>0</v>
      </c>
      <c r="CR83" s="21">
        <f t="shared" si="62"/>
        <v>0</v>
      </c>
      <c r="CS83" s="21">
        <f t="shared" si="63"/>
        <v>0</v>
      </c>
      <c r="CT83" s="21">
        <f t="shared" si="64"/>
        <v>1</v>
      </c>
      <c r="CU83" s="68"/>
      <c r="CV83" s="27" t="s">
        <v>135</v>
      </c>
      <c r="CW83" s="21">
        <f t="shared" si="65"/>
        <v>1</v>
      </c>
      <c r="CX83" s="21">
        <f t="shared" si="66"/>
        <v>0</v>
      </c>
      <c r="CY83" s="21">
        <f t="shared" si="67"/>
        <v>0</v>
      </c>
      <c r="CZ83" s="21">
        <f t="shared" si="68"/>
        <v>0</v>
      </c>
      <c r="DA83" s="21">
        <f t="shared" si="69"/>
        <v>0</v>
      </c>
      <c r="DB83" s="68"/>
      <c r="DC83" s="28" t="s">
        <v>139</v>
      </c>
      <c r="DD83" s="28" t="s">
        <v>140</v>
      </c>
      <c r="DE83" s="28" t="s">
        <v>140</v>
      </c>
      <c r="DF83" s="28" t="s">
        <v>139</v>
      </c>
      <c r="DG83" s="28" t="s">
        <v>138</v>
      </c>
      <c r="DH83" s="25">
        <f t="shared" si="70"/>
        <v>11</v>
      </c>
      <c r="DI83" s="72" t="str">
        <f t="shared" si="71"/>
        <v>Poor_Safety</v>
      </c>
      <c r="DJ83" s="26">
        <v>11.0</v>
      </c>
      <c r="DK83" s="26">
        <v>5.0</v>
      </c>
      <c r="DL83" s="16" t="str">
        <f t="shared" ref="DL83:DM83" si="154">IF(DJ83 &lt;= 11, "Poor", IF(DJ83 &lt;= 15 , "Moderate", "Good"))</f>
        <v>Poor</v>
      </c>
      <c r="DM83" s="16" t="str">
        <f t="shared" si="154"/>
        <v>Poor</v>
      </c>
    </row>
    <row r="84" ht="15.75" customHeight="1">
      <c r="A84" s="73" t="s">
        <v>125</v>
      </c>
      <c r="B84" s="62" t="s">
        <v>37</v>
      </c>
      <c r="C84" s="35">
        <v>23.0</v>
      </c>
      <c r="D84" s="16">
        <f t="shared" si="2"/>
        <v>0</v>
      </c>
      <c r="E84" s="16">
        <f t="shared" si="73"/>
        <v>1</v>
      </c>
      <c r="F84" s="16">
        <f t="shared" si="3"/>
        <v>0</v>
      </c>
      <c r="G84" s="16">
        <f t="shared" si="4"/>
        <v>0</v>
      </c>
      <c r="H84" s="63" t="str">
        <f t="shared" si="5"/>
        <v>Between_20_to_40</v>
      </c>
      <c r="I84" s="75" t="s">
        <v>260</v>
      </c>
      <c r="J84" s="36">
        <v>20000.0</v>
      </c>
      <c r="K84" s="21">
        <f t="shared" si="6"/>
        <v>0</v>
      </c>
      <c r="L84" s="21">
        <f t="shared" si="7"/>
        <v>1</v>
      </c>
      <c r="M84" s="21">
        <f t="shared" si="8"/>
        <v>0</v>
      </c>
      <c r="N84" s="21">
        <f t="shared" si="9"/>
        <v>0</v>
      </c>
      <c r="O84" s="65" t="str">
        <f t="shared" si="10"/>
        <v>Between_15k_to_25k</v>
      </c>
      <c r="P84" s="75" t="s">
        <v>159</v>
      </c>
      <c r="Q84" s="37">
        <v>0.0</v>
      </c>
      <c r="R84" s="67" t="str">
        <f t="shared" si="11"/>
        <v>No</v>
      </c>
      <c r="S84" s="37">
        <v>0.0</v>
      </c>
      <c r="T84" s="67" t="str">
        <f t="shared" si="12"/>
        <v>No</v>
      </c>
      <c r="U84" s="37">
        <v>0.0</v>
      </c>
      <c r="V84" s="67" t="str">
        <f t="shared" si="13"/>
        <v>No</v>
      </c>
      <c r="W84" s="36" t="s">
        <v>27</v>
      </c>
      <c r="X84" s="21">
        <f t="shared" si="14"/>
        <v>0</v>
      </c>
      <c r="Y84" s="21">
        <f t="shared" si="15"/>
        <v>0</v>
      </c>
      <c r="Z84" s="21">
        <f t="shared" si="16"/>
        <v>1</v>
      </c>
      <c r="AA84" s="21">
        <f t="shared" si="17"/>
        <v>0</v>
      </c>
      <c r="AB84" s="21">
        <f t="shared" si="18"/>
        <v>0</v>
      </c>
      <c r="AC84" s="65" t="str">
        <f t="shared" si="19"/>
        <v>Student</v>
      </c>
      <c r="AD84" s="36" t="s">
        <v>31</v>
      </c>
      <c r="AE84" s="21">
        <f t="shared" si="20"/>
        <v>1</v>
      </c>
      <c r="AF84" s="21">
        <f t="shared" si="21"/>
        <v>0</v>
      </c>
      <c r="AG84" s="21">
        <f t="shared" si="22"/>
        <v>0</v>
      </c>
      <c r="AH84" s="21">
        <f t="shared" si="23"/>
        <v>0</v>
      </c>
      <c r="AI84" s="65" t="str">
        <f t="shared" si="24"/>
        <v>Bus</v>
      </c>
      <c r="AJ84" s="27" t="s">
        <v>129</v>
      </c>
      <c r="AK84" s="21">
        <f t="shared" si="25"/>
        <v>0</v>
      </c>
      <c r="AL84" s="21">
        <f t="shared" si="26"/>
        <v>1</v>
      </c>
      <c r="AM84" s="21">
        <f t="shared" si="27"/>
        <v>0</v>
      </c>
      <c r="AN84" s="21">
        <f t="shared" si="28"/>
        <v>0</v>
      </c>
      <c r="AO84" s="65" t="str">
        <f t="shared" si="29"/>
        <v>Auto_Rickshaw</v>
      </c>
      <c r="AP84" s="27" t="s">
        <v>201</v>
      </c>
      <c r="AQ84" s="21">
        <f t="shared" si="30"/>
        <v>0</v>
      </c>
      <c r="AR84" s="21">
        <f t="shared" si="31"/>
        <v>0</v>
      </c>
      <c r="AS84" s="21">
        <f t="shared" si="32"/>
        <v>0</v>
      </c>
      <c r="AT84" s="21">
        <f t="shared" si="33"/>
        <v>0</v>
      </c>
      <c r="AU84" s="21">
        <f t="shared" si="34"/>
        <v>0</v>
      </c>
      <c r="AV84" s="21">
        <f t="shared" si="74"/>
        <v>1</v>
      </c>
      <c r="AW84" s="68"/>
      <c r="AX84" s="27" t="s">
        <v>45</v>
      </c>
      <c r="AY84" s="21">
        <f t="shared" si="35"/>
        <v>0</v>
      </c>
      <c r="AZ84" s="21">
        <f t="shared" si="36"/>
        <v>0</v>
      </c>
      <c r="BA84" s="21">
        <f t="shared" si="37"/>
        <v>1</v>
      </c>
      <c r="BB84" s="21">
        <f t="shared" si="38"/>
        <v>0</v>
      </c>
      <c r="BC84" s="65" t="str">
        <f t="shared" si="39"/>
        <v>Job</v>
      </c>
      <c r="BD84" s="27" t="s">
        <v>37</v>
      </c>
      <c r="BE84" s="21">
        <f t="shared" si="40"/>
        <v>0</v>
      </c>
      <c r="BF84" s="21">
        <f t="shared" si="41"/>
        <v>1</v>
      </c>
      <c r="BG84" s="21">
        <f t="shared" si="42"/>
        <v>0</v>
      </c>
      <c r="BH84" s="21">
        <f t="shared" si="43"/>
        <v>0</v>
      </c>
      <c r="BI84" s="65" t="str">
        <f t="shared" si="44"/>
        <v>Barishal</v>
      </c>
      <c r="BJ84" s="27" t="s">
        <v>150</v>
      </c>
      <c r="BK84" s="21">
        <f t="shared" si="45"/>
        <v>0</v>
      </c>
      <c r="BL84" s="21">
        <f t="shared" si="46"/>
        <v>0</v>
      </c>
      <c r="BM84" s="21">
        <f t="shared" si="47"/>
        <v>1</v>
      </c>
      <c r="BN84" s="65" t="str">
        <f t="shared" si="48"/>
        <v>More_than_6</v>
      </c>
      <c r="BO84" s="29">
        <v>1500.0</v>
      </c>
      <c r="BP84" s="21">
        <f t="shared" si="49"/>
        <v>0</v>
      </c>
      <c r="BQ84" s="21">
        <f t="shared" si="50"/>
        <v>1</v>
      </c>
      <c r="BR84" s="21">
        <f t="shared" si="51"/>
        <v>0</v>
      </c>
      <c r="BS84" s="65" t="str">
        <f t="shared" si="52"/>
        <v>Between_1k_to_2k</v>
      </c>
      <c r="BT84" s="29" t="s">
        <v>132</v>
      </c>
      <c r="BU84" s="75" t="str">
        <f t="shared" si="53"/>
        <v>Every_3_months</v>
      </c>
      <c r="BV84" s="29">
        <v>0.0</v>
      </c>
      <c r="BW84" s="67" t="str">
        <f t="shared" si="54"/>
        <v>No</v>
      </c>
      <c r="BX84" s="29">
        <v>0.0</v>
      </c>
      <c r="BY84" s="67" t="str">
        <f t="shared" si="55"/>
        <v>No</v>
      </c>
      <c r="BZ84" s="29">
        <v>0.0</v>
      </c>
      <c r="CA84" s="67" t="str">
        <f t="shared" si="56"/>
        <v>No</v>
      </c>
      <c r="CB84" s="29">
        <v>0.0</v>
      </c>
      <c r="CC84" s="67" t="str">
        <f t="shared" si="57"/>
        <v>No</v>
      </c>
      <c r="CD84" s="29">
        <v>0.0</v>
      </c>
      <c r="CE84" s="67" t="str">
        <f t="shared" si="58"/>
        <v>No</v>
      </c>
      <c r="CF84" s="29">
        <v>0.0</v>
      </c>
      <c r="CG84" s="76"/>
      <c r="CH84" s="29">
        <v>0.0</v>
      </c>
      <c r="CI84" s="67" t="str">
        <f t="shared" si="59"/>
        <v>No</v>
      </c>
      <c r="CJ84" s="29">
        <v>0.0</v>
      </c>
      <c r="CK84" s="76"/>
      <c r="CL84" s="29">
        <v>1.0</v>
      </c>
      <c r="CM84" s="77"/>
      <c r="CN84" s="27" t="s">
        <v>164</v>
      </c>
      <c r="CO84" s="71" t="str">
        <f t="shared" si="60"/>
        <v>Average</v>
      </c>
      <c r="CP84" s="27" t="s">
        <v>157</v>
      </c>
      <c r="CQ84" s="21">
        <f t="shared" si="61"/>
        <v>0</v>
      </c>
      <c r="CR84" s="21">
        <f t="shared" si="62"/>
        <v>1</v>
      </c>
      <c r="CS84" s="21">
        <f t="shared" si="63"/>
        <v>0</v>
      </c>
      <c r="CT84" s="21">
        <f t="shared" si="64"/>
        <v>0</v>
      </c>
      <c r="CU84" s="68"/>
      <c r="CV84" s="27" t="s">
        <v>170</v>
      </c>
      <c r="CW84" s="21">
        <f t="shared" si="65"/>
        <v>0</v>
      </c>
      <c r="CX84" s="21">
        <f t="shared" si="66"/>
        <v>1</v>
      </c>
      <c r="CY84" s="21">
        <f t="shared" si="67"/>
        <v>0</v>
      </c>
      <c r="CZ84" s="21">
        <f t="shared" si="68"/>
        <v>0</v>
      </c>
      <c r="DA84" s="21">
        <f t="shared" si="69"/>
        <v>0</v>
      </c>
      <c r="DB84" s="68"/>
      <c r="DC84" s="28" t="s">
        <v>136</v>
      </c>
      <c r="DD84" s="28" t="s">
        <v>140</v>
      </c>
      <c r="DE84" s="28" t="s">
        <v>139</v>
      </c>
      <c r="DF84" s="28" t="s">
        <v>139</v>
      </c>
      <c r="DG84" s="28" t="s">
        <v>138</v>
      </c>
      <c r="DH84" s="25">
        <f t="shared" si="70"/>
        <v>14</v>
      </c>
      <c r="DI84" s="72" t="str">
        <f t="shared" si="71"/>
        <v>Moderate_Safety</v>
      </c>
      <c r="DJ84" s="26">
        <v>16.0</v>
      </c>
      <c r="DK84" s="26">
        <v>19.0</v>
      </c>
      <c r="DL84" s="16" t="str">
        <f t="shared" ref="DL84:DM84" si="155">IF(DJ84 &lt;= 11, "Poor", IF(DJ84 &lt;= 15 , "Moderate", "Good"))</f>
        <v>Good</v>
      </c>
      <c r="DM84" s="16" t="str">
        <f t="shared" si="155"/>
        <v>Good</v>
      </c>
    </row>
    <row r="85" ht="15.75" customHeight="1">
      <c r="A85" s="73" t="s">
        <v>125</v>
      </c>
      <c r="B85" s="62" t="s">
        <v>37</v>
      </c>
      <c r="C85" s="35">
        <v>23.0</v>
      </c>
      <c r="D85" s="16">
        <f t="shared" si="2"/>
        <v>0</v>
      </c>
      <c r="E85" s="16">
        <f t="shared" si="73"/>
        <v>1</v>
      </c>
      <c r="F85" s="16">
        <f t="shared" si="3"/>
        <v>0</v>
      </c>
      <c r="G85" s="16">
        <f t="shared" si="4"/>
        <v>0</v>
      </c>
      <c r="H85" s="63" t="str">
        <f t="shared" si="5"/>
        <v>Between_20_to_40</v>
      </c>
      <c r="I85" s="75" t="s">
        <v>260</v>
      </c>
      <c r="J85" s="36">
        <v>20000.0</v>
      </c>
      <c r="K85" s="21">
        <f t="shared" si="6"/>
        <v>0</v>
      </c>
      <c r="L85" s="21">
        <f t="shared" si="7"/>
        <v>1</v>
      </c>
      <c r="M85" s="21">
        <f t="shared" si="8"/>
        <v>0</v>
      </c>
      <c r="N85" s="21">
        <f t="shared" si="9"/>
        <v>0</v>
      </c>
      <c r="O85" s="65" t="str">
        <f t="shared" si="10"/>
        <v>Between_15k_to_25k</v>
      </c>
      <c r="P85" s="75" t="s">
        <v>159</v>
      </c>
      <c r="Q85" s="37">
        <v>0.0</v>
      </c>
      <c r="R85" s="67" t="str">
        <f t="shared" si="11"/>
        <v>No</v>
      </c>
      <c r="S85" s="37">
        <v>0.0</v>
      </c>
      <c r="T85" s="67" t="str">
        <f t="shared" si="12"/>
        <v>No</v>
      </c>
      <c r="U85" s="37">
        <v>0.0</v>
      </c>
      <c r="V85" s="67" t="str">
        <f t="shared" si="13"/>
        <v>No</v>
      </c>
      <c r="W85" s="36" t="s">
        <v>27</v>
      </c>
      <c r="X85" s="21">
        <f t="shared" si="14"/>
        <v>0</v>
      </c>
      <c r="Y85" s="21">
        <f t="shared" si="15"/>
        <v>0</v>
      </c>
      <c r="Z85" s="21">
        <f t="shared" si="16"/>
        <v>1</v>
      </c>
      <c r="AA85" s="21">
        <f t="shared" si="17"/>
        <v>0</v>
      </c>
      <c r="AB85" s="21">
        <f t="shared" si="18"/>
        <v>0</v>
      </c>
      <c r="AC85" s="65" t="str">
        <f t="shared" si="19"/>
        <v>Student</v>
      </c>
      <c r="AD85" s="36" t="s">
        <v>31</v>
      </c>
      <c r="AE85" s="21">
        <f t="shared" si="20"/>
        <v>1</v>
      </c>
      <c r="AF85" s="21">
        <f t="shared" si="21"/>
        <v>0</v>
      </c>
      <c r="AG85" s="21">
        <f t="shared" si="22"/>
        <v>0</v>
      </c>
      <c r="AH85" s="21">
        <f t="shared" si="23"/>
        <v>0</v>
      </c>
      <c r="AI85" s="65" t="str">
        <f t="shared" si="24"/>
        <v>Bus</v>
      </c>
      <c r="AJ85" s="36" t="s">
        <v>171</v>
      </c>
      <c r="AK85" s="21">
        <f t="shared" si="25"/>
        <v>0</v>
      </c>
      <c r="AL85" s="21">
        <f t="shared" si="26"/>
        <v>0</v>
      </c>
      <c r="AM85" s="21">
        <f t="shared" si="27"/>
        <v>0</v>
      </c>
      <c r="AN85" s="21">
        <f t="shared" si="28"/>
        <v>1</v>
      </c>
      <c r="AO85" s="65" t="str">
        <f t="shared" si="29"/>
        <v>Others</v>
      </c>
      <c r="AP85" s="27" t="s">
        <v>201</v>
      </c>
      <c r="AQ85" s="21">
        <f t="shared" si="30"/>
        <v>0</v>
      </c>
      <c r="AR85" s="21">
        <f t="shared" si="31"/>
        <v>0</v>
      </c>
      <c r="AS85" s="21">
        <f t="shared" si="32"/>
        <v>0</v>
      </c>
      <c r="AT85" s="21">
        <f t="shared" si="33"/>
        <v>0</v>
      </c>
      <c r="AU85" s="21">
        <f t="shared" si="34"/>
        <v>0</v>
      </c>
      <c r="AV85" s="21">
        <f t="shared" si="74"/>
        <v>1</v>
      </c>
      <c r="AW85" s="68"/>
      <c r="AX85" s="27" t="s">
        <v>163</v>
      </c>
      <c r="AY85" s="21">
        <f t="shared" si="35"/>
        <v>0</v>
      </c>
      <c r="AZ85" s="21">
        <f t="shared" si="36"/>
        <v>0</v>
      </c>
      <c r="BA85" s="21">
        <f t="shared" si="37"/>
        <v>0</v>
      </c>
      <c r="BB85" s="21">
        <f t="shared" si="38"/>
        <v>1</v>
      </c>
      <c r="BC85" s="65" t="str">
        <f t="shared" si="39"/>
        <v>Others</v>
      </c>
      <c r="BD85" s="27" t="s">
        <v>175</v>
      </c>
      <c r="BE85" s="21">
        <f t="shared" si="40"/>
        <v>0</v>
      </c>
      <c r="BF85" s="21">
        <f t="shared" si="41"/>
        <v>0</v>
      </c>
      <c r="BG85" s="21">
        <f t="shared" si="42"/>
        <v>0</v>
      </c>
      <c r="BH85" s="21">
        <f t="shared" si="43"/>
        <v>1</v>
      </c>
      <c r="BI85" s="65" t="str">
        <f t="shared" si="44"/>
        <v>Others</v>
      </c>
      <c r="BJ85" s="27" t="s">
        <v>150</v>
      </c>
      <c r="BK85" s="21">
        <f t="shared" si="45"/>
        <v>0</v>
      </c>
      <c r="BL85" s="21">
        <f t="shared" si="46"/>
        <v>0</v>
      </c>
      <c r="BM85" s="21">
        <f t="shared" si="47"/>
        <v>1</v>
      </c>
      <c r="BN85" s="65" t="str">
        <f t="shared" si="48"/>
        <v>More_than_6</v>
      </c>
      <c r="BO85" s="29">
        <v>800.0</v>
      </c>
      <c r="BP85" s="21">
        <f t="shared" si="49"/>
        <v>1</v>
      </c>
      <c r="BQ85" s="21">
        <f t="shared" si="50"/>
        <v>0</v>
      </c>
      <c r="BR85" s="21">
        <f t="shared" si="51"/>
        <v>0</v>
      </c>
      <c r="BS85" s="65" t="str">
        <f t="shared" si="52"/>
        <v>Less_than_1k</v>
      </c>
      <c r="BT85" s="29" t="s">
        <v>132</v>
      </c>
      <c r="BU85" s="75" t="str">
        <f t="shared" si="53"/>
        <v>Every_3_months</v>
      </c>
      <c r="BV85" s="29">
        <v>0.0</v>
      </c>
      <c r="BW85" s="67" t="str">
        <f t="shared" si="54"/>
        <v>No</v>
      </c>
      <c r="BX85" s="29">
        <v>0.0</v>
      </c>
      <c r="BY85" s="67" t="str">
        <f t="shared" si="55"/>
        <v>No</v>
      </c>
      <c r="BZ85" s="29">
        <v>0.0</v>
      </c>
      <c r="CA85" s="67" t="str">
        <f t="shared" si="56"/>
        <v>No</v>
      </c>
      <c r="CB85" s="29">
        <v>0.0</v>
      </c>
      <c r="CC85" s="67" t="str">
        <f t="shared" si="57"/>
        <v>No</v>
      </c>
      <c r="CD85" s="29">
        <v>0.0</v>
      </c>
      <c r="CE85" s="67" t="str">
        <f t="shared" si="58"/>
        <v>No</v>
      </c>
      <c r="CF85" s="29">
        <v>1.0</v>
      </c>
      <c r="CG85" s="76"/>
      <c r="CH85" s="29">
        <v>1.0</v>
      </c>
      <c r="CI85" s="67" t="str">
        <f t="shared" si="59"/>
        <v>Yes</v>
      </c>
      <c r="CJ85" s="29">
        <v>0.0</v>
      </c>
      <c r="CK85" s="76"/>
      <c r="CL85" s="29">
        <v>1.0</v>
      </c>
      <c r="CM85" s="77"/>
      <c r="CN85" s="27" t="s">
        <v>164</v>
      </c>
      <c r="CO85" s="71" t="str">
        <f t="shared" si="60"/>
        <v>Average</v>
      </c>
      <c r="CP85" s="27" t="s">
        <v>177</v>
      </c>
      <c r="CQ85" s="21">
        <f t="shared" si="61"/>
        <v>1</v>
      </c>
      <c r="CR85" s="21">
        <f t="shared" si="62"/>
        <v>0</v>
      </c>
      <c r="CS85" s="21">
        <f t="shared" si="63"/>
        <v>0</v>
      </c>
      <c r="CT85" s="21">
        <f t="shared" si="64"/>
        <v>0</v>
      </c>
      <c r="CU85" s="68"/>
      <c r="CV85" s="27" t="s">
        <v>135</v>
      </c>
      <c r="CW85" s="21">
        <f t="shared" si="65"/>
        <v>1</v>
      </c>
      <c r="CX85" s="21">
        <f t="shared" si="66"/>
        <v>0</v>
      </c>
      <c r="CY85" s="21">
        <f t="shared" si="67"/>
        <v>0</v>
      </c>
      <c r="CZ85" s="21">
        <f t="shared" si="68"/>
        <v>0</v>
      </c>
      <c r="DA85" s="21">
        <f t="shared" si="69"/>
        <v>0</v>
      </c>
      <c r="DB85" s="68"/>
      <c r="DC85" s="28" t="s">
        <v>136</v>
      </c>
      <c r="DD85" s="28" t="s">
        <v>140</v>
      </c>
      <c r="DE85" s="28" t="s">
        <v>137</v>
      </c>
      <c r="DF85" s="28" t="s">
        <v>139</v>
      </c>
      <c r="DG85" s="28" t="s">
        <v>136</v>
      </c>
      <c r="DH85" s="25">
        <f t="shared" si="70"/>
        <v>14</v>
      </c>
      <c r="DI85" s="72" t="str">
        <f t="shared" si="71"/>
        <v>Moderate_Safety</v>
      </c>
      <c r="DJ85" s="26">
        <v>10.0</v>
      </c>
      <c r="DK85" s="26">
        <v>18.0</v>
      </c>
      <c r="DL85" s="16" t="str">
        <f t="shared" ref="DL85:DM85" si="156">IF(DJ85 &lt;= 11, "Poor", IF(DJ85 &lt;= 15 , "Moderate", "Good"))</f>
        <v>Poor</v>
      </c>
      <c r="DM85" s="16" t="str">
        <f t="shared" si="156"/>
        <v>Good</v>
      </c>
    </row>
    <row r="86" ht="15.75" customHeight="1">
      <c r="A86" s="73" t="s">
        <v>125</v>
      </c>
      <c r="B86" s="62" t="s">
        <v>37</v>
      </c>
      <c r="C86" s="35">
        <v>11.0</v>
      </c>
      <c r="D86" s="16">
        <f t="shared" si="2"/>
        <v>1</v>
      </c>
      <c r="E86" s="16">
        <f t="shared" si="73"/>
        <v>0</v>
      </c>
      <c r="F86" s="16">
        <f t="shared" si="3"/>
        <v>0</v>
      </c>
      <c r="G86" s="16">
        <f t="shared" si="4"/>
        <v>0</v>
      </c>
      <c r="H86" s="63" t="str">
        <f t="shared" si="5"/>
        <v>Less_than_20</v>
      </c>
      <c r="I86" s="75" t="s">
        <v>260</v>
      </c>
      <c r="J86" s="36">
        <v>15000.0</v>
      </c>
      <c r="K86" s="21">
        <f t="shared" si="6"/>
        <v>0</v>
      </c>
      <c r="L86" s="21">
        <f t="shared" si="7"/>
        <v>1</v>
      </c>
      <c r="M86" s="21">
        <f t="shared" si="8"/>
        <v>0</v>
      </c>
      <c r="N86" s="21">
        <f t="shared" si="9"/>
        <v>0</v>
      </c>
      <c r="O86" s="65" t="str">
        <f t="shared" si="10"/>
        <v>Between_15k_to_25k</v>
      </c>
      <c r="P86" s="75" t="s">
        <v>159</v>
      </c>
      <c r="Q86" s="37">
        <v>0.0</v>
      </c>
      <c r="R86" s="67" t="str">
        <f t="shared" si="11"/>
        <v>No</v>
      </c>
      <c r="S86" s="37">
        <v>0.0</v>
      </c>
      <c r="T86" s="67" t="str">
        <f t="shared" si="12"/>
        <v>No</v>
      </c>
      <c r="U86" s="37">
        <v>0.0</v>
      </c>
      <c r="V86" s="67" t="str">
        <f t="shared" si="13"/>
        <v>No</v>
      </c>
      <c r="W86" s="36" t="s">
        <v>160</v>
      </c>
      <c r="X86" s="21">
        <f t="shared" si="14"/>
        <v>0</v>
      </c>
      <c r="Y86" s="21">
        <f t="shared" si="15"/>
        <v>0</v>
      </c>
      <c r="Z86" s="21">
        <f t="shared" si="16"/>
        <v>1</v>
      </c>
      <c r="AA86" s="21">
        <f t="shared" si="17"/>
        <v>0</v>
      </c>
      <c r="AB86" s="21">
        <f t="shared" si="18"/>
        <v>0</v>
      </c>
      <c r="AC86" s="65" t="str">
        <f t="shared" si="19"/>
        <v>Student</v>
      </c>
      <c r="AD86" s="36" t="s">
        <v>31</v>
      </c>
      <c r="AE86" s="21">
        <f t="shared" si="20"/>
        <v>1</v>
      </c>
      <c r="AF86" s="21">
        <f t="shared" si="21"/>
        <v>0</v>
      </c>
      <c r="AG86" s="21">
        <f t="shared" si="22"/>
        <v>0</v>
      </c>
      <c r="AH86" s="21">
        <f t="shared" si="23"/>
        <v>0</v>
      </c>
      <c r="AI86" s="65" t="str">
        <f t="shared" si="24"/>
        <v>Bus</v>
      </c>
      <c r="AJ86" s="27" t="s">
        <v>129</v>
      </c>
      <c r="AK86" s="21">
        <f t="shared" si="25"/>
        <v>0</v>
      </c>
      <c r="AL86" s="21">
        <f t="shared" si="26"/>
        <v>1</v>
      </c>
      <c r="AM86" s="21">
        <f t="shared" si="27"/>
        <v>0</v>
      </c>
      <c r="AN86" s="21">
        <f t="shared" si="28"/>
        <v>0</v>
      </c>
      <c r="AO86" s="65" t="str">
        <f t="shared" si="29"/>
        <v>Auto_Rickshaw</v>
      </c>
      <c r="AP86" s="27" t="s">
        <v>201</v>
      </c>
      <c r="AQ86" s="21">
        <f t="shared" si="30"/>
        <v>0</v>
      </c>
      <c r="AR86" s="21">
        <f t="shared" si="31"/>
        <v>0</v>
      </c>
      <c r="AS86" s="21">
        <f t="shared" si="32"/>
        <v>0</v>
      </c>
      <c r="AT86" s="21">
        <f t="shared" si="33"/>
        <v>0</v>
      </c>
      <c r="AU86" s="21">
        <f t="shared" si="34"/>
        <v>0</v>
      </c>
      <c r="AV86" s="21">
        <f t="shared" si="74"/>
        <v>1</v>
      </c>
      <c r="AW86" s="68"/>
      <c r="AX86" s="27" t="s">
        <v>163</v>
      </c>
      <c r="AY86" s="21">
        <f t="shared" si="35"/>
        <v>0</v>
      </c>
      <c r="AZ86" s="21">
        <f t="shared" si="36"/>
        <v>0</v>
      </c>
      <c r="BA86" s="21">
        <f t="shared" si="37"/>
        <v>0</v>
      </c>
      <c r="BB86" s="21">
        <f t="shared" si="38"/>
        <v>1</v>
      </c>
      <c r="BC86" s="65" t="str">
        <f t="shared" si="39"/>
        <v>Others</v>
      </c>
      <c r="BD86" s="27" t="s">
        <v>182</v>
      </c>
      <c r="BE86" s="21">
        <f t="shared" si="40"/>
        <v>0</v>
      </c>
      <c r="BF86" s="21">
        <f t="shared" si="41"/>
        <v>0</v>
      </c>
      <c r="BG86" s="21">
        <f t="shared" si="42"/>
        <v>1</v>
      </c>
      <c r="BH86" s="21">
        <f t="shared" si="43"/>
        <v>0</v>
      </c>
      <c r="BI86" s="65" t="str">
        <f t="shared" si="44"/>
        <v>Narayanganj</v>
      </c>
      <c r="BJ86" s="27" t="s">
        <v>155</v>
      </c>
      <c r="BK86" s="21">
        <f t="shared" si="45"/>
        <v>0</v>
      </c>
      <c r="BL86" s="21">
        <f t="shared" si="46"/>
        <v>0</v>
      </c>
      <c r="BM86" s="21">
        <f t="shared" si="47"/>
        <v>1</v>
      </c>
      <c r="BN86" s="65" t="str">
        <f t="shared" si="48"/>
        <v>More_than_6</v>
      </c>
      <c r="BO86" s="27" t="s">
        <v>184</v>
      </c>
      <c r="BP86" s="21">
        <f t="shared" si="49"/>
        <v>0</v>
      </c>
      <c r="BQ86" s="21">
        <f t="shared" si="50"/>
        <v>0</v>
      </c>
      <c r="BR86" s="21">
        <f t="shared" si="51"/>
        <v>1</v>
      </c>
      <c r="BS86" s="65" t="str">
        <f t="shared" si="52"/>
        <v>More_than_2k</v>
      </c>
      <c r="BT86" s="27" t="s">
        <v>185</v>
      </c>
      <c r="BU86" s="73" t="str">
        <f t="shared" si="53"/>
        <v>Yearly</v>
      </c>
      <c r="BV86" s="29">
        <v>1.0</v>
      </c>
      <c r="BW86" s="67" t="str">
        <f t="shared" si="54"/>
        <v>Yes</v>
      </c>
      <c r="BX86" s="29">
        <v>0.0</v>
      </c>
      <c r="BY86" s="67" t="str">
        <f t="shared" si="55"/>
        <v>No</v>
      </c>
      <c r="BZ86" s="29">
        <v>0.0</v>
      </c>
      <c r="CA86" s="67" t="str">
        <f t="shared" si="56"/>
        <v>No</v>
      </c>
      <c r="CB86" s="29">
        <v>0.0</v>
      </c>
      <c r="CC86" s="67" t="str">
        <f t="shared" si="57"/>
        <v>No</v>
      </c>
      <c r="CD86" s="29">
        <v>0.0</v>
      </c>
      <c r="CE86" s="67" t="str">
        <f t="shared" si="58"/>
        <v>No</v>
      </c>
      <c r="CF86" s="29">
        <v>1.0</v>
      </c>
      <c r="CG86" s="76"/>
      <c r="CH86" s="29">
        <v>0.0</v>
      </c>
      <c r="CI86" s="67" t="str">
        <f t="shared" si="59"/>
        <v>No</v>
      </c>
      <c r="CJ86" s="29">
        <v>0.0</v>
      </c>
      <c r="CK86" s="76"/>
      <c r="CL86" s="29">
        <v>0.0</v>
      </c>
      <c r="CM86" s="77"/>
      <c r="CN86" s="27" t="s">
        <v>133</v>
      </c>
      <c r="CO86" s="71" t="str">
        <f t="shared" si="60"/>
        <v>Good</v>
      </c>
      <c r="CP86" s="27" t="s">
        <v>146</v>
      </c>
      <c r="CQ86" s="21">
        <f t="shared" si="61"/>
        <v>0</v>
      </c>
      <c r="CR86" s="21">
        <f t="shared" si="62"/>
        <v>0</v>
      </c>
      <c r="CS86" s="21">
        <f t="shared" si="63"/>
        <v>1</v>
      </c>
      <c r="CT86" s="21">
        <f t="shared" si="64"/>
        <v>0</v>
      </c>
      <c r="CU86" s="68"/>
      <c r="CV86" s="27" t="s">
        <v>135</v>
      </c>
      <c r="CW86" s="21">
        <f t="shared" si="65"/>
        <v>1</v>
      </c>
      <c r="CX86" s="21">
        <f t="shared" si="66"/>
        <v>0</v>
      </c>
      <c r="CY86" s="21">
        <f t="shared" si="67"/>
        <v>0</v>
      </c>
      <c r="CZ86" s="21">
        <f t="shared" si="68"/>
        <v>0</v>
      </c>
      <c r="DA86" s="21">
        <f t="shared" si="69"/>
        <v>0</v>
      </c>
      <c r="DB86" s="68"/>
      <c r="DC86" s="28" t="s">
        <v>138</v>
      </c>
      <c r="DD86" s="28" t="s">
        <v>140</v>
      </c>
      <c r="DE86" s="28" t="s">
        <v>140</v>
      </c>
      <c r="DF86" s="28" t="s">
        <v>139</v>
      </c>
      <c r="DG86" s="28" t="s">
        <v>138</v>
      </c>
      <c r="DH86" s="25">
        <f t="shared" si="70"/>
        <v>14</v>
      </c>
      <c r="DI86" s="72" t="str">
        <f t="shared" si="71"/>
        <v>Moderate_Safety</v>
      </c>
      <c r="DJ86" s="26">
        <v>5.0</v>
      </c>
      <c r="DK86" s="26">
        <v>16.0</v>
      </c>
      <c r="DL86" s="16" t="str">
        <f t="shared" ref="DL86:DM86" si="157">IF(DJ86 &lt;= 11, "Poor", IF(DJ86 &lt;= 15 , "Moderate", "Good"))</f>
        <v>Poor</v>
      </c>
      <c r="DM86" s="16" t="str">
        <f t="shared" si="157"/>
        <v>Good</v>
      </c>
    </row>
    <row r="87" ht="15.75" customHeight="1">
      <c r="A87" s="73" t="s">
        <v>125</v>
      </c>
      <c r="B87" s="62" t="s">
        <v>37</v>
      </c>
      <c r="C87" s="35">
        <v>14.0</v>
      </c>
      <c r="D87" s="16">
        <f t="shared" si="2"/>
        <v>1</v>
      </c>
      <c r="E87" s="16">
        <f t="shared" si="73"/>
        <v>0</v>
      </c>
      <c r="F87" s="16">
        <f t="shared" si="3"/>
        <v>0</v>
      </c>
      <c r="G87" s="16">
        <f t="shared" si="4"/>
        <v>0</v>
      </c>
      <c r="H87" s="63" t="str">
        <f t="shared" si="5"/>
        <v>Less_than_20</v>
      </c>
      <c r="I87" s="75" t="s">
        <v>260</v>
      </c>
      <c r="J87" s="36">
        <v>1800.0</v>
      </c>
      <c r="K87" s="21">
        <f t="shared" si="6"/>
        <v>1</v>
      </c>
      <c r="L87" s="21">
        <f t="shared" si="7"/>
        <v>0</v>
      </c>
      <c r="M87" s="21">
        <f t="shared" si="8"/>
        <v>0</v>
      </c>
      <c r="N87" s="21">
        <f t="shared" si="9"/>
        <v>0</v>
      </c>
      <c r="O87" s="65" t="str">
        <f t="shared" si="10"/>
        <v>Less_than_15k</v>
      </c>
      <c r="P87" s="75" t="s">
        <v>159</v>
      </c>
      <c r="Q87" s="37">
        <v>0.0</v>
      </c>
      <c r="R87" s="67" t="str">
        <f t="shared" si="11"/>
        <v>No</v>
      </c>
      <c r="S87" s="37">
        <v>0.0</v>
      </c>
      <c r="T87" s="67" t="str">
        <f t="shared" si="12"/>
        <v>No</v>
      </c>
      <c r="U87" s="37">
        <v>0.0</v>
      </c>
      <c r="V87" s="67" t="str">
        <f t="shared" si="13"/>
        <v>No</v>
      </c>
      <c r="W87" s="36" t="s">
        <v>160</v>
      </c>
      <c r="X87" s="21">
        <f t="shared" si="14"/>
        <v>0</v>
      </c>
      <c r="Y87" s="21">
        <f t="shared" si="15"/>
        <v>0</v>
      </c>
      <c r="Z87" s="21">
        <f t="shared" si="16"/>
        <v>1</v>
      </c>
      <c r="AA87" s="21">
        <f t="shared" si="17"/>
        <v>0</v>
      </c>
      <c r="AB87" s="21">
        <f t="shared" si="18"/>
        <v>0</v>
      </c>
      <c r="AC87" s="65" t="str">
        <f t="shared" si="19"/>
        <v>Student</v>
      </c>
      <c r="AD87" s="36" t="s">
        <v>31</v>
      </c>
      <c r="AE87" s="21">
        <f t="shared" si="20"/>
        <v>1</v>
      </c>
      <c r="AF87" s="21">
        <f t="shared" si="21"/>
        <v>0</v>
      </c>
      <c r="AG87" s="21">
        <f t="shared" si="22"/>
        <v>0</v>
      </c>
      <c r="AH87" s="21">
        <f t="shared" si="23"/>
        <v>0</v>
      </c>
      <c r="AI87" s="65" t="str">
        <f t="shared" si="24"/>
        <v>Bus</v>
      </c>
      <c r="AJ87" s="27" t="s">
        <v>128</v>
      </c>
      <c r="AK87" s="21">
        <f t="shared" si="25"/>
        <v>1</v>
      </c>
      <c r="AL87" s="21">
        <f t="shared" si="26"/>
        <v>0</v>
      </c>
      <c r="AM87" s="21">
        <f t="shared" si="27"/>
        <v>0</v>
      </c>
      <c r="AN87" s="21">
        <f t="shared" si="28"/>
        <v>0</v>
      </c>
      <c r="AO87" s="65" t="str">
        <f t="shared" si="29"/>
        <v>Bus</v>
      </c>
      <c r="AP87" s="27" t="s">
        <v>201</v>
      </c>
      <c r="AQ87" s="21">
        <f t="shared" si="30"/>
        <v>0</v>
      </c>
      <c r="AR87" s="21">
        <f t="shared" si="31"/>
        <v>0</v>
      </c>
      <c r="AS87" s="21">
        <f t="shared" si="32"/>
        <v>0</v>
      </c>
      <c r="AT87" s="21">
        <f t="shared" si="33"/>
        <v>0</v>
      </c>
      <c r="AU87" s="21">
        <f t="shared" si="34"/>
        <v>0</v>
      </c>
      <c r="AV87" s="21">
        <f t="shared" si="74"/>
        <v>1</v>
      </c>
      <c r="AW87" s="68"/>
      <c r="AX87" s="27" t="s">
        <v>163</v>
      </c>
      <c r="AY87" s="21">
        <f t="shared" si="35"/>
        <v>0</v>
      </c>
      <c r="AZ87" s="21">
        <f t="shared" si="36"/>
        <v>0</v>
      </c>
      <c r="BA87" s="21">
        <f t="shared" si="37"/>
        <v>0</v>
      </c>
      <c r="BB87" s="21">
        <f t="shared" si="38"/>
        <v>1</v>
      </c>
      <c r="BC87" s="65" t="str">
        <f t="shared" si="39"/>
        <v>Others</v>
      </c>
      <c r="BD87" s="27" t="s">
        <v>37</v>
      </c>
      <c r="BE87" s="21">
        <f t="shared" si="40"/>
        <v>0</v>
      </c>
      <c r="BF87" s="21">
        <f t="shared" si="41"/>
        <v>1</v>
      </c>
      <c r="BG87" s="21">
        <f t="shared" si="42"/>
        <v>0</v>
      </c>
      <c r="BH87" s="21">
        <f t="shared" si="43"/>
        <v>0</v>
      </c>
      <c r="BI87" s="65" t="str">
        <f t="shared" si="44"/>
        <v>Barishal</v>
      </c>
      <c r="BJ87" s="27" t="s">
        <v>150</v>
      </c>
      <c r="BK87" s="21">
        <f t="shared" si="45"/>
        <v>0</v>
      </c>
      <c r="BL87" s="21">
        <f t="shared" si="46"/>
        <v>0</v>
      </c>
      <c r="BM87" s="21">
        <f t="shared" si="47"/>
        <v>1</v>
      </c>
      <c r="BN87" s="65" t="str">
        <f t="shared" si="48"/>
        <v>More_than_6</v>
      </c>
      <c r="BO87" s="27">
        <v>800.0</v>
      </c>
      <c r="BP87" s="21">
        <f t="shared" si="49"/>
        <v>1</v>
      </c>
      <c r="BQ87" s="21">
        <f t="shared" si="50"/>
        <v>0</v>
      </c>
      <c r="BR87" s="21">
        <f t="shared" si="51"/>
        <v>0</v>
      </c>
      <c r="BS87" s="65" t="str">
        <f t="shared" si="52"/>
        <v>Less_than_1k</v>
      </c>
      <c r="BT87" s="29" t="s">
        <v>132</v>
      </c>
      <c r="BU87" s="75" t="str">
        <f t="shared" si="53"/>
        <v>Every_3_months</v>
      </c>
      <c r="BV87" s="29">
        <v>0.0</v>
      </c>
      <c r="BW87" s="67" t="str">
        <f t="shared" si="54"/>
        <v>No</v>
      </c>
      <c r="BX87" s="29">
        <v>0.0</v>
      </c>
      <c r="BY87" s="67" t="str">
        <f t="shared" si="55"/>
        <v>No</v>
      </c>
      <c r="BZ87" s="29">
        <v>0.0</v>
      </c>
      <c r="CA87" s="67" t="str">
        <f t="shared" si="56"/>
        <v>No</v>
      </c>
      <c r="CB87" s="29">
        <v>0.0</v>
      </c>
      <c r="CC87" s="67" t="str">
        <f t="shared" si="57"/>
        <v>No</v>
      </c>
      <c r="CD87" s="29">
        <v>0.0</v>
      </c>
      <c r="CE87" s="67" t="str">
        <f t="shared" si="58"/>
        <v>No</v>
      </c>
      <c r="CF87" s="29">
        <v>1.0</v>
      </c>
      <c r="CG87" s="76"/>
      <c r="CH87" s="29">
        <v>1.0</v>
      </c>
      <c r="CI87" s="67" t="str">
        <f t="shared" si="59"/>
        <v>Yes</v>
      </c>
      <c r="CJ87" s="29">
        <v>0.0</v>
      </c>
      <c r="CK87" s="76"/>
      <c r="CL87" s="29">
        <v>1.0</v>
      </c>
      <c r="CM87" s="77"/>
      <c r="CN87" s="27" t="s">
        <v>133</v>
      </c>
      <c r="CO87" s="71" t="str">
        <f t="shared" si="60"/>
        <v>Good</v>
      </c>
      <c r="CP87" s="27" t="s">
        <v>134</v>
      </c>
      <c r="CQ87" s="21">
        <f t="shared" si="61"/>
        <v>0</v>
      </c>
      <c r="CR87" s="21">
        <f t="shared" si="62"/>
        <v>0</v>
      </c>
      <c r="CS87" s="21">
        <f t="shared" si="63"/>
        <v>0</v>
      </c>
      <c r="CT87" s="21">
        <f t="shared" si="64"/>
        <v>1</v>
      </c>
      <c r="CU87" s="68"/>
      <c r="CV87" s="27" t="s">
        <v>135</v>
      </c>
      <c r="CW87" s="21">
        <f t="shared" si="65"/>
        <v>1</v>
      </c>
      <c r="CX87" s="21">
        <f t="shared" si="66"/>
        <v>0</v>
      </c>
      <c r="CY87" s="21">
        <f t="shared" si="67"/>
        <v>0</v>
      </c>
      <c r="CZ87" s="21">
        <f t="shared" si="68"/>
        <v>0</v>
      </c>
      <c r="DA87" s="21">
        <f t="shared" si="69"/>
        <v>0</v>
      </c>
      <c r="DB87" s="68"/>
      <c r="DC87" s="27" t="s">
        <v>136</v>
      </c>
      <c r="DD87" s="27" t="s">
        <v>140</v>
      </c>
      <c r="DE87" s="27" t="s">
        <v>139</v>
      </c>
      <c r="DF87" s="27" t="s">
        <v>139</v>
      </c>
      <c r="DG87" s="27" t="s">
        <v>138</v>
      </c>
      <c r="DH87" s="25">
        <f t="shared" si="70"/>
        <v>14</v>
      </c>
      <c r="DI87" s="72" t="str">
        <f t="shared" si="71"/>
        <v>Moderate_Safety</v>
      </c>
      <c r="DJ87" s="26">
        <v>8.0</v>
      </c>
      <c r="DK87" s="26">
        <v>14.0</v>
      </c>
      <c r="DL87" s="16" t="str">
        <f t="shared" ref="DL87:DM87" si="158">IF(DJ87 &lt;= 11, "Poor", IF(DJ87 &lt;= 15 , "Moderate", "Good"))</f>
        <v>Poor</v>
      </c>
      <c r="DM87" s="16" t="str">
        <f t="shared" si="158"/>
        <v>Moderate</v>
      </c>
    </row>
    <row r="88" ht="15.75" customHeight="1">
      <c r="A88" s="73" t="s">
        <v>125</v>
      </c>
      <c r="B88" s="62" t="s">
        <v>37</v>
      </c>
      <c r="C88" s="35">
        <v>28.0</v>
      </c>
      <c r="D88" s="16">
        <f t="shared" si="2"/>
        <v>0</v>
      </c>
      <c r="E88" s="16">
        <f t="shared" si="73"/>
        <v>1</v>
      </c>
      <c r="F88" s="16">
        <f t="shared" si="3"/>
        <v>0</v>
      </c>
      <c r="G88" s="16">
        <f t="shared" si="4"/>
        <v>0</v>
      </c>
      <c r="H88" s="63" t="str">
        <f t="shared" si="5"/>
        <v>Between_20_to_40</v>
      </c>
      <c r="I88" s="75" t="s">
        <v>260</v>
      </c>
      <c r="J88" s="36">
        <v>30000.0</v>
      </c>
      <c r="K88" s="21">
        <f t="shared" si="6"/>
        <v>0</v>
      </c>
      <c r="L88" s="21">
        <f t="shared" si="7"/>
        <v>0</v>
      </c>
      <c r="M88" s="21">
        <f t="shared" si="8"/>
        <v>1</v>
      </c>
      <c r="N88" s="21">
        <f t="shared" si="9"/>
        <v>0</v>
      </c>
      <c r="O88" s="65" t="str">
        <f t="shared" si="10"/>
        <v>Between_25k_to_40k</v>
      </c>
      <c r="P88" s="75" t="s">
        <v>159</v>
      </c>
      <c r="Q88" s="37">
        <v>0.0</v>
      </c>
      <c r="R88" s="67" t="str">
        <f t="shared" si="11"/>
        <v>No</v>
      </c>
      <c r="S88" s="37">
        <v>0.0</v>
      </c>
      <c r="T88" s="67" t="str">
        <f t="shared" si="12"/>
        <v>No</v>
      </c>
      <c r="U88" s="37">
        <v>0.0</v>
      </c>
      <c r="V88" s="67" t="str">
        <f t="shared" si="13"/>
        <v>No</v>
      </c>
      <c r="W88" s="36" t="s">
        <v>206</v>
      </c>
      <c r="X88" s="21">
        <f t="shared" si="14"/>
        <v>0</v>
      </c>
      <c r="Y88" s="21">
        <f t="shared" si="15"/>
        <v>0</v>
      </c>
      <c r="Z88" s="21">
        <f t="shared" si="16"/>
        <v>0</v>
      </c>
      <c r="AA88" s="21">
        <f t="shared" si="17"/>
        <v>0</v>
      </c>
      <c r="AB88" s="21">
        <f t="shared" si="18"/>
        <v>1</v>
      </c>
      <c r="AC88" s="65" t="str">
        <f t="shared" si="19"/>
        <v>Other</v>
      </c>
      <c r="AD88" s="36" t="s">
        <v>180</v>
      </c>
      <c r="AE88" s="21">
        <f t="shared" si="20"/>
        <v>0</v>
      </c>
      <c r="AF88" s="21">
        <f t="shared" si="21"/>
        <v>0</v>
      </c>
      <c r="AG88" s="21">
        <f t="shared" si="22"/>
        <v>1</v>
      </c>
      <c r="AH88" s="21">
        <f t="shared" si="23"/>
        <v>0</v>
      </c>
      <c r="AI88" s="65" t="str">
        <f t="shared" si="24"/>
        <v>Bicycle</v>
      </c>
      <c r="AJ88" s="27" t="s">
        <v>128</v>
      </c>
      <c r="AK88" s="21">
        <f t="shared" si="25"/>
        <v>1</v>
      </c>
      <c r="AL88" s="21">
        <f t="shared" si="26"/>
        <v>0</v>
      </c>
      <c r="AM88" s="21">
        <f t="shared" si="27"/>
        <v>0</v>
      </c>
      <c r="AN88" s="21">
        <f t="shared" si="28"/>
        <v>0</v>
      </c>
      <c r="AO88" s="65" t="str">
        <f t="shared" si="29"/>
        <v>Bus</v>
      </c>
      <c r="AP88" s="27" t="s">
        <v>201</v>
      </c>
      <c r="AQ88" s="21">
        <f t="shared" si="30"/>
        <v>0</v>
      </c>
      <c r="AR88" s="21">
        <f t="shared" si="31"/>
        <v>0</v>
      </c>
      <c r="AS88" s="21">
        <f t="shared" si="32"/>
        <v>0</v>
      </c>
      <c r="AT88" s="21">
        <f t="shared" si="33"/>
        <v>0</v>
      </c>
      <c r="AU88" s="21">
        <f t="shared" si="34"/>
        <v>0</v>
      </c>
      <c r="AV88" s="21">
        <f t="shared" si="74"/>
        <v>1</v>
      </c>
      <c r="AW88" s="68"/>
      <c r="AX88" s="27" t="s">
        <v>130</v>
      </c>
      <c r="AY88" s="21">
        <f t="shared" si="35"/>
        <v>1</v>
      </c>
      <c r="AZ88" s="21">
        <f t="shared" si="36"/>
        <v>0</v>
      </c>
      <c r="BA88" s="21">
        <f t="shared" si="37"/>
        <v>0</v>
      </c>
      <c r="BB88" s="21">
        <f t="shared" si="38"/>
        <v>0</v>
      </c>
      <c r="BC88" s="65" t="str">
        <f t="shared" si="39"/>
        <v>Home_Visit</v>
      </c>
      <c r="BD88" s="38" t="s">
        <v>40</v>
      </c>
      <c r="BE88" s="21">
        <f t="shared" si="40"/>
        <v>0</v>
      </c>
      <c r="BF88" s="21">
        <f t="shared" si="41"/>
        <v>0</v>
      </c>
      <c r="BG88" s="21">
        <f t="shared" si="42"/>
        <v>0</v>
      </c>
      <c r="BH88" s="21">
        <f t="shared" si="43"/>
        <v>1</v>
      </c>
      <c r="BI88" s="65" t="str">
        <f t="shared" si="44"/>
        <v>Others</v>
      </c>
      <c r="BJ88" s="27" t="s">
        <v>136</v>
      </c>
      <c r="BK88" s="21">
        <f t="shared" si="45"/>
        <v>0</v>
      </c>
      <c r="BL88" s="21">
        <f t="shared" si="46"/>
        <v>0</v>
      </c>
      <c r="BM88" s="21">
        <f t="shared" si="47"/>
        <v>1</v>
      </c>
      <c r="BN88" s="65" t="str">
        <f t="shared" si="48"/>
        <v>More_than_6</v>
      </c>
      <c r="BO88" s="27" t="s">
        <v>145</v>
      </c>
      <c r="BP88" s="21">
        <f t="shared" si="49"/>
        <v>0</v>
      </c>
      <c r="BQ88" s="21">
        <f t="shared" si="50"/>
        <v>0</v>
      </c>
      <c r="BR88" s="21">
        <f t="shared" si="51"/>
        <v>1</v>
      </c>
      <c r="BS88" s="65" t="str">
        <f t="shared" si="52"/>
        <v>More_than_2k</v>
      </c>
      <c r="BT88" s="29" t="s">
        <v>132</v>
      </c>
      <c r="BU88" s="75" t="str">
        <f t="shared" si="53"/>
        <v>Every_3_months</v>
      </c>
      <c r="BV88" s="29">
        <v>0.0</v>
      </c>
      <c r="BW88" s="67" t="str">
        <f t="shared" si="54"/>
        <v>No</v>
      </c>
      <c r="BX88" s="29">
        <v>0.0</v>
      </c>
      <c r="BY88" s="67" t="str">
        <f t="shared" si="55"/>
        <v>No</v>
      </c>
      <c r="BZ88" s="29">
        <v>1.0</v>
      </c>
      <c r="CA88" s="67" t="str">
        <f t="shared" si="56"/>
        <v>Yes</v>
      </c>
      <c r="CB88" s="29">
        <v>0.0</v>
      </c>
      <c r="CC88" s="67" t="str">
        <f t="shared" si="57"/>
        <v>No</v>
      </c>
      <c r="CD88" s="29">
        <v>0.0</v>
      </c>
      <c r="CE88" s="67" t="str">
        <f t="shared" si="58"/>
        <v>No</v>
      </c>
      <c r="CF88" s="29">
        <v>0.0</v>
      </c>
      <c r="CG88" s="76"/>
      <c r="CH88" s="29">
        <v>0.0</v>
      </c>
      <c r="CI88" s="67" t="str">
        <f t="shared" si="59"/>
        <v>No</v>
      </c>
      <c r="CJ88" s="29">
        <v>1.0</v>
      </c>
      <c r="CK88" s="76"/>
      <c r="CL88" s="29">
        <v>0.0</v>
      </c>
      <c r="CM88" s="77"/>
      <c r="CN88" s="27" t="s">
        <v>133</v>
      </c>
      <c r="CO88" s="71" t="str">
        <f t="shared" si="60"/>
        <v>Good</v>
      </c>
      <c r="CP88" s="27" t="s">
        <v>146</v>
      </c>
      <c r="CQ88" s="21">
        <f t="shared" si="61"/>
        <v>0</v>
      </c>
      <c r="CR88" s="21">
        <f t="shared" si="62"/>
        <v>0</v>
      </c>
      <c r="CS88" s="21">
        <f t="shared" si="63"/>
        <v>1</v>
      </c>
      <c r="CT88" s="21">
        <f t="shared" si="64"/>
        <v>0</v>
      </c>
      <c r="CU88" s="68"/>
      <c r="CV88" s="27" t="s">
        <v>147</v>
      </c>
      <c r="CW88" s="21">
        <f t="shared" si="65"/>
        <v>0</v>
      </c>
      <c r="CX88" s="21">
        <f t="shared" si="66"/>
        <v>0</v>
      </c>
      <c r="CY88" s="21">
        <f t="shared" si="67"/>
        <v>0</v>
      </c>
      <c r="CZ88" s="21">
        <f t="shared" si="68"/>
        <v>0</v>
      </c>
      <c r="DA88" s="21">
        <f t="shared" si="69"/>
        <v>1</v>
      </c>
      <c r="DB88" s="68"/>
      <c r="DC88" s="27" t="s">
        <v>136</v>
      </c>
      <c r="DD88" s="27" t="s">
        <v>136</v>
      </c>
      <c r="DE88" s="27" t="s">
        <v>136</v>
      </c>
      <c r="DF88" s="27" t="s">
        <v>138</v>
      </c>
      <c r="DG88" s="27" t="s">
        <v>138</v>
      </c>
      <c r="DH88" s="25">
        <f t="shared" si="70"/>
        <v>22</v>
      </c>
      <c r="DI88" s="72" t="str">
        <f t="shared" si="71"/>
        <v>High_Safety</v>
      </c>
      <c r="DJ88" s="26">
        <v>13.0</v>
      </c>
      <c r="DK88" s="26">
        <v>5.0</v>
      </c>
      <c r="DL88" s="16" t="str">
        <f t="shared" ref="DL88:DM88" si="159">IF(DJ88 &lt;= 11, "Poor", IF(DJ88 &lt;= 15 , "Moderate", "Good"))</f>
        <v>Moderate</v>
      </c>
      <c r="DM88" s="16" t="str">
        <f t="shared" si="159"/>
        <v>Poor</v>
      </c>
    </row>
    <row r="89" ht="15.75" customHeight="1">
      <c r="A89" s="73" t="s">
        <v>125</v>
      </c>
      <c r="B89" s="62" t="s">
        <v>37</v>
      </c>
      <c r="C89" s="35">
        <v>30.0</v>
      </c>
      <c r="D89" s="16">
        <f t="shared" si="2"/>
        <v>0</v>
      </c>
      <c r="E89" s="16">
        <f t="shared" si="73"/>
        <v>1</v>
      </c>
      <c r="F89" s="16">
        <f t="shared" si="3"/>
        <v>0</v>
      </c>
      <c r="G89" s="16">
        <f t="shared" si="4"/>
        <v>0</v>
      </c>
      <c r="H89" s="63" t="str">
        <f t="shared" si="5"/>
        <v>Between_20_to_40</v>
      </c>
      <c r="I89" s="75" t="s">
        <v>266</v>
      </c>
      <c r="J89" s="36">
        <v>20000.0</v>
      </c>
      <c r="K89" s="21">
        <f t="shared" si="6"/>
        <v>0</v>
      </c>
      <c r="L89" s="21">
        <f t="shared" si="7"/>
        <v>1</v>
      </c>
      <c r="M89" s="21">
        <f t="shared" si="8"/>
        <v>0</v>
      </c>
      <c r="N89" s="21">
        <f t="shared" si="9"/>
        <v>0</v>
      </c>
      <c r="O89" s="65" t="str">
        <f t="shared" si="10"/>
        <v>Between_15k_to_25k</v>
      </c>
      <c r="P89" s="75" t="s">
        <v>159</v>
      </c>
      <c r="Q89" s="37">
        <v>0.0</v>
      </c>
      <c r="R89" s="67" t="str">
        <f t="shared" si="11"/>
        <v>No</v>
      </c>
      <c r="S89" s="37">
        <v>0.0</v>
      </c>
      <c r="T89" s="67" t="str">
        <f t="shared" si="12"/>
        <v>No</v>
      </c>
      <c r="U89" s="37">
        <v>0.0</v>
      </c>
      <c r="V89" s="67" t="str">
        <f t="shared" si="13"/>
        <v>No</v>
      </c>
      <c r="W89" s="36" t="s">
        <v>206</v>
      </c>
      <c r="X89" s="21">
        <f t="shared" si="14"/>
        <v>0</v>
      </c>
      <c r="Y89" s="21">
        <f t="shared" si="15"/>
        <v>0</v>
      </c>
      <c r="Z89" s="21">
        <f t="shared" si="16"/>
        <v>0</v>
      </c>
      <c r="AA89" s="21">
        <f t="shared" si="17"/>
        <v>0</v>
      </c>
      <c r="AB89" s="21">
        <f t="shared" si="18"/>
        <v>1</v>
      </c>
      <c r="AC89" s="65" t="str">
        <f t="shared" si="19"/>
        <v>Other</v>
      </c>
      <c r="AD89" s="36" t="s">
        <v>143</v>
      </c>
      <c r="AE89" s="21">
        <f t="shared" si="20"/>
        <v>0</v>
      </c>
      <c r="AF89" s="21">
        <f t="shared" si="21"/>
        <v>1</v>
      </c>
      <c r="AG89" s="21">
        <f t="shared" si="22"/>
        <v>0</v>
      </c>
      <c r="AH89" s="21">
        <f t="shared" si="23"/>
        <v>0</v>
      </c>
      <c r="AI89" s="65" t="str">
        <f t="shared" si="24"/>
        <v>Rickshaw</v>
      </c>
      <c r="AJ89" s="27" t="s">
        <v>129</v>
      </c>
      <c r="AK89" s="21">
        <f t="shared" si="25"/>
        <v>0</v>
      </c>
      <c r="AL89" s="21">
        <f t="shared" si="26"/>
        <v>1</v>
      </c>
      <c r="AM89" s="21">
        <f t="shared" si="27"/>
        <v>0</v>
      </c>
      <c r="AN89" s="21">
        <f t="shared" si="28"/>
        <v>0</v>
      </c>
      <c r="AO89" s="65" t="str">
        <f t="shared" si="29"/>
        <v>Auto_Rickshaw</v>
      </c>
      <c r="AP89" s="27" t="s">
        <v>201</v>
      </c>
      <c r="AQ89" s="21">
        <f t="shared" si="30"/>
        <v>0</v>
      </c>
      <c r="AR89" s="21">
        <f t="shared" si="31"/>
        <v>0</v>
      </c>
      <c r="AS89" s="21">
        <f t="shared" si="32"/>
        <v>0</v>
      </c>
      <c r="AT89" s="21">
        <f t="shared" si="33"/>
        <v>0</v>
      </c>
      <c r="AU89" s="21">
        <f t="shared" si="34"/>
        <v>0</v>
      </c>
      <c r="AV89" s="21">
        <f t="shared" si="74"/>
        <v>1</v>
      </c>
      <c r="AW89" s="68"/>
      <c r="AX89" s="27" t="s">
        <v>45</v>
      </c>
      <c r="AY89" s="21">
        <f t="shared" si="35"/>
        <v>0</v>
      </c>
      <c r="AZ89" s="21">
        <f t="shared" si="36"/>
        <v>0</v>
      </c>
      <c r="BA89" s="21">
        <f t="shared" si="37"/>
        <v>1</v>
      </c>
      <c r="BB89" s="21">
        <f t="shared" si="38"/>
        <v>0</v>
      </c>
      <c r="BC89" s="65" t="str">
        <f t="shared" si="39"/>
        <v>Job</v>
      </c>
      <c r="BD89" s="38" t="s">
        <v>131</v>
      </c>
      <c r="BE89" s="21">
        <f t="shared" si="40"/>
        <v>1</v>
      </c>
      <c r="BF89" s="21">
        <f t="shared" si="41"/>
        <v>0</v>
      </c>
      <c r="BG89" s="21">
        <f t="shared" si="42"/>
        <v>0</v>
      </c>
      <c r="BH89" s="21">
        <f t="shared" si="43"/>
        <v>0</v>
      </c>
      <c r="BI89" s="65" t="str">
        <f t="shared" si="44"/>
        <v>Dhaka</v>
      </c>
      <c r="BJ89" s="27" t="s">
        <v>138</v>
      </c>
      <c r="BK89" s="21">
        <f t="shared" si="45"/>
        <v>0</v>
      </c>
      <c r="BL89" s="21">
        <f t="shared" si="46"/>
        <v>0</v>
      </c>
      <c r="BM89" s="21">
        <f t="shared" si="47"/>
        <v>1</v>
      </c>
      <c r="BN89" s="65" t="str">
        <f t="shared" si="48"/>
        <v>More_than_6</v>
      </c>
      <c r="BO89" s="29">
        <v>800.0</v>
      </c>
      <c r="BP89" s="21">
        <f t="shared" si="49"/>
        <v>1</v>
      </c>
      <c r="BQ89" s="21">
        <f t="shared" si="50"/>
        <v>0</v>
      </c>
      <c r="BR89" s="21">
        <f t="shared" si="51"/>
        <v>0</v>
      </c>
      <c r="BS89" s="65" t="str">
        <f t="shared" si="52"/>
        <v>Less_than_1k</v>
      </c>
      <c r="BT89" s="27" t="s">
        <v>151</v>
      </c>
      <c r="BU89" s="73" t="str">
        <f t="shared" si="53"/>
        <v>Monthly</v>
      </c>
      <c r="BV89" s="29">
        <v>0.0</v>
      </c>
      <c r="BW89" s="67" t="str">
        <f t="shared" si="54"/>
        <v>No</v>
      </c>
      <c r="BX89" s="29">
        <v>1.0</v>
      </c>
      <c r="BY89" s="67" t="str">
        <f t="shared" si="55"/>
        <v>Yes</v>
      </c>
      <c r="BZ89" s="29">
        <v>0.0</v>
      </c>
      <c r="CA89" s="67" t="str">
        <f t="shared" si="56"/>
        <v>No</v>
      </c>
      <c r="CB89" s="29">
        <v>0.0</v>
      </c>
      <c r="CC89" s="67" t="str">
        <f t="shared" si="57"/>
        <v>No</v>
      </c>
      <c r="CD89" s="29">
        <v>0.0</v>
      </c>
      <c r="CE89" s="67" t="str">
        <f t="shared" si="58"/>
        <v>No</v>
      </c>
      <c r="CF89" s="29">
        <v>0.0</v>
      </c>
      <c r="CG89" s="76"/>
      <c r="CH89" s="29">
        <v>0.0</v>
      </c>
      <c r="CI89" s="67" t="str">
        <f t="shared" si="59"/>
        <v>No</v>
      </c>
      <c r="CJ89" s="29">
        <v>0.0</v>
      </c>
      <c r="CK89" s="76"/>
      <c r="CL89" s="29">
        <v>1.0</v>
      </c>
      <c r="CM89" s="77"/>
      <c r="CN89" s="27" t="s">
        <v>133</v>
      </c>
      <c r="CO89" s="71" t="str">
        <f t="shared" si="60"/>
        <v>Good</v>
      </c>
      <c r="CP89" s="27" t="s">
        <v>152</v>
      </c>
      <c r="CQ89" s="21">
        <f t="shared" si="61"/>
        <v>0</v>
      </c>
      <c r="CR89" s="21">
        <f t="shared" si="62"/>
        <v>0</v>
      </c>
      <c r="CS89" s="21">
        <f t="shared" si="63"/>
        <v>0</v>
      </c>
      <c r="CT89" s="21">
        <f t="shared" si="64"/>
        <v>1</v>
      </c>
      <c r="CU89" s="68"/>
      <c r="CV89" s="27" t="s">
        <v>135</v>
      </c>
      <c r="CW89" s="21">
        <f t="shared" si="65"/>
        <v>1</v>
      </c>
      <c r="CX89" s="21">
        <f t="shared" si="66"/>
        <v>0</v>
      </c>
      <c r="CY89" s="21">
        <f t="shared" si="67"/>
        <v>0</v>
      </c>
      <c r="CZ89" s="21">
        <f t="shared" si="68"/>
        <v>0</v>
      </c>
      <c r="DA89" s="21">
        <f t="shared" si="69"/>
        <v>0</v>
      </c>
      <c r="DB89" s="68"/>
      <c r="DC89" s="27" t="s">
        <v>136</v>
      </c>
      <c r="DD89" s="27" t="s">
        <v>136</v>
      </c>
      <c r="DE89" s="27" t="s">
        <v>136</v>
      </c>
      <c r="DF89" s="27" t="s">
        <v>137</v>
      </c>
      <c r="DG89" s="27" t="s">
        <v>138</v>
      </c>
      <c r="DH89" s="25">
        <f t="shared" si="70"/>
        <v>20</v>
      </c>
      <c r="DI89" s="72" t="str">
        <f t="shared" si="71"/>
        <v>High_Safety</v>
      </c>
      <c r="DJ89" s="26">
        <v>8.0</v>
      </c>
      <c r="DK89" s="26">
        <v>7.0</v>
      </c>
      <c r="DL89" s="16" t="str">
        <f t="shared" ref="DL89:DM89" si="160">IF(DJ89 &lt;= 11, "Poor", IF(DJ89 &lt;= 15 , "Moderate", "Good"))</f>
        <v>Poor</v>
      </c>
      <c r="DM89" s="16" t="str">
        <f t="shared" si="160"/>
        <v>Poor</v>
      </c>
    </row>
    <row r="90" ht="15.75" customHeight="1">
      <c r="A90" s="73" t="s">
        <v>125</v>
      </c>
      <c r="B90" s="62" t="s">
        <v>37</v>
      </c>
      <c r="C90" s="35">
        <v>32.0</v>
      </c>
      <c r="D90" s="16">
        <f t="shared" si="2"/>
        <v>0</v>
      </c>
      <c r="E90" s="16">
        <f t="shared" si="73"/>
        <v>1</v>
      </c>
      <c r="F90" s="16">
        <f t="shared" si="3"/>
        <v>0</v>
      </c>
      <c r="G90" s="16">
        <f t="shared" si="4"/>
        <v>0</v>
      </c>
      <c r="H90" s="63" t="str">
        <f t="shared" si="5"/>
        <v>Between_20_to_40</v>
      </c>
      <c r="I90" s="75" t="s">
        <v>266</v>
      </c>
      <c r="J90" s="36">
        <v>25000.0</v>
      </c>
      <c r="K90" s="21">
        <f t="shared" si="6"/>
        <v>0</v>
      </c>
      <c r="L90" s="21">
        <f t="shared" si="7"/>
        <v>1</v>
      </c>
      <c r="M90" s="21">
        <f t="shared" si="8"/>
        <v>0</v>
      </c>
      <c r="N90" s="21">
        <f t="shared" si="9"/>
        <v>0</v>
      </c>
      <c r="O90" s="65" t="str">
        <f t="shared" si="10"/>
        <v>Between_15k_to_25k</v>
      </c>
      <c r="P90" s="75" t="s">
        <v>159</v>
      </c>
      <c r="Q90" s="37">
        <v>0.0</v>
      </c>
      <c r="R90" s="67" t="str">
        <f t="shared" si="11"/>
        <v>No</v>
      </c>
      <c r="S90" s="37">
        <v>0.0</v>
      </c>
      <c r="T90" s="67" t="str">
        <f t="shared" si="12"/>
        <v>No</v>
      </c>
      <c r="U90" s="37">
        <v>0.0</v>
      </c>
      <c r="V90" s="67" t="str">
        <f t="shared" si="13"/>
        <v>No</v>
      </c>
      <c r="W90" s="36" t="s">
        <v>206</v>
      </c>
      <c r="X90" s="21">
        <f t="shared" si="14"/>
        <v>0</v>
      </c>
      <c r="Y90" s="21">
        <f t="shared" si="15"/>
        <v>0</v>
      </c>
      <c r="Z90" s="21">
        <f t="shared" si="16"/>
        <v>0</v>
      </c>
      <c r="AA90" s="21">
        <f t="shared" si="17"/>
        <v>0</v>
      </c>
      <c r="AB90" s="21">
        <f t="shared" si="18"/>
        <v>1</v>
      </c>
      <c r="AC90" s="65" t="str">
        <f t="shared" si="19"/>
        <v>Other</v>
      </c>
      <c r="AD90" s="36" t="s">
        <v>161</v>
      </c>
      <c r="AE90" s="21">
        <f t="shared" si="20"/>
        <v>0</v>
      </c>
      <c r="AF90" s="21">
        <f t="shared" si="21"/>
        <v>0</v>
      </c>
      <c r="AG90" s="21">
        <f t="shared" si="22"/>
        <v>0</v>
      </c>
      <c r="AH90" s="21">
        <f t="shared" si="23"/>
        <v>1</v>
      </c>
      <c r="AI90" s="65" t="str">
        <f t="shared" si="24"/>
        <v>Others</v>
      </c>
      <c r="AJ90" s="27" t="s">
        <v>162</v>
      </c>
      <c r="AK90" s="21">
        <f t="shared" si="25"/>
        <v>0</v>
      </c>
      <c r="AL90" s="21">
        <f t="shared" si="26"/>
        <v>0</v>
      </c>
      <c r="AM90" s="21">
        <f t="shared" si="27"/>
        <v>0</v>
      </c>
      <c r="AN90" s="21">
        <f t="shared" si="28"/>
        <v>1</v>
      </c>
      <c r="AO90" s="65" t="str">
        <f t="shared" si="29"/>
        <v>Others</v>
      </c>
      <c r="AP90" s="27" t="s">
        <v>201</v>
      </c>
      <c r="AQ90" s="21">
        <f t="shared" si="30"/>
        <v>0</v>
      </c>
      <c r="AR90" s="21">
        <f t="shared" si="31"/>
        <v>0</v>
      </c>
      <c r="AS90" s="21">
        <f t="shared" si="32"/>
        <v>0</v>
      </c>
      <c r="AT90" s="21">
        <f t="shared" si="33"/>
        <v>0</v>
      </c>
      <c r="AU90" s="21">
        <f t="shared" si="34"/>
        <v>0</v>
      </c>
      <c r="AV90" s="21">
        <f t="shared" si="74"/>
        <v>1</v>
      </c>
      <c r="AW90" s="68"/>
      <c r="AX90" s="27" t="s">
        <v>45</v>
      </c>
      <c r="AY90" s="21">
        <f t="shared" si="35"/>
        <v>0</v>
      </c>
      <c r="AZ90" s="21">
        <f t="shared" si="36"/>
        <v>0</v>
      </c>
      <c r="BA90" s="21">
        <f t="shared" si="37"/>
        <v>1</v>
      </c>
      <c r="BB90" s="21">
        <f t="shared" si="38"/>
        <v>0</v>
      </c>
      <c r="BC90" s="65" t="str">
        <f t="shared" si="39"/>
        <v>Job</v>
      </c>
      <c r="BD90" s="38" t="s">
        <v>186</v>
      </c>
      <c r="BE90" s="21">
        <f t="shared" si="40"/>
        <v>0</v>
      </c>
      <c r="BF90" s="21">
        <f t="shared" si="41"/>
        <v>0</v>
      </c>
      <c r="BG90" s="21">
        <f t="shared" si="42"/>
        <v>0</v>
      </c>
      <c r="BH90" s="21">
        <f t="shared" si="43"/>
        <v>1</v>
      </c>
      <c r="BI90" s="65" t="str">
        <f t="shared" si="44"/>
        <v>Others</v>
      </c>
      <c r="BJ90" s="27" t="s">
        <v>138</v>
      </c>
      <c r="BK90" s="21">
        <f t="shared" si="45"/>
        <v>0</v>
      </c>
      <c r="BL90" s="21">
        <f t="shared" si="46"/>
        <v>0</v>
      </c>
      <c r="BM90" s="21">
        <f t="shared" si="47"/>
        <v>1</v>
      </c>
      <c r="BN90" s="65" t="str">
        <f t="shared" si="48"/>
        <v>More_than_6</v>
      </c>
      <c r="BO90" s="29">
        <v>1500.0</v>
      </c>
      <c r="BP90" s="21">
        <f t="shared" si="49"/>
        <v>0</v>
      </c>
      <c r="BQ90" s="21">
        <f t="shared" si="50"/>
        <v>1</v>
      </c>
      <c r="BR90" s="21">
        <f t="shared" si="51"/>
        <v>0</v>
      </c>
      <c r="BS90" s="65" t="str">
        <f t="shared" si="52"/>
        <v>Between_1k_to_2k</v>
      </c>
      <c r="BT90" s="29" t="s">
        <v>156</v>
      </c>
      <c r="BU90" s="75" t="str">
        <f t="shared" si="53"/>
        <v>Every_6_months</v>
      </c>
      <c r="BV90" s="29">
        <v>0.0</v>
      </c>
      <c r="BW90" s="67" t="str">
        <f t="shared" si="54"/>
        <v>No</v>
      </c>
      <c r="BX90" s="29">
        <v>0.0</v>
      </c>
      <c r="BY90" s="67" t="str">
        <f t="shared" si="55"/>
        <v>No</v>
      </c>
      <c r="BZ90" s="29">
        <v>1.0</v>
      </c>
      <c r="CA90" s="67" t="str">
        <f t="shared" si="56"/>
        <v>Yes</v>
      </c>
      <c r="CB90" s="29">
        <v>1.0</v>
      </c>
      <c r="CC90" s="67" t="str">
        <f t="shared" si="57"/>
        <v>Yes</v>
      </c>
      <c r="CD90" s="29">
        <v>0.0</v>
      </c>
      <c r="CE90" s="67" t="str">
        <f t="shared" si="58"/>
        <v>No</v>
      </c>
      <c r="CF90" s="29">
        <v>0.0</v>
      </c>
      <c r="CG90" s="76"/>
      <c r="CH90" s="29">
        <v>0.0</v>
      </c>
      <c r="CI90" s="67" t="str">
        <f t="shared" si="59"/>
        <v>No</v>
      </c>
      <c r="CJ90" s="29">
        <v>0.0</v>
      </c>
      <c r="CK90" s="76"/>
      <c r="CL90" s="29">
        <v>1.0</v>
      </c>
      <c r="CM90" s="77"/>
      <c r="CN90" s="27" t="s">
        <v>133</v>
      </c>
      <c r="CO90" s="71" t="str">
        <f t="shared" si="60"/>
        <v>Good</v>
      </c>
      <c r="CP90" s="27" t="s">
        <v>157</v>
      </c>
      <c r="CQ90" s="21">
        <f t="shared" si="61"/>
        <v>0</v>
      </c>
      <c r="CR90" s="21">
        <f t="shared" si="62"/>
        <v>1</v>
      </c>
      <c r="CS90" s="21">
        <f t="shared" si="63"/>
        <v>0</v>
      </c>
      <c r="CT90" s="21">
        <f t="shared" si="64"/>
        <v>0</v>
      </c>
      <c r="CU90" s="68"/>
      <c r="CV90" s="27" t="s">
        <v>135</v>
      </c>
      <c r="CW90" s="21">
        <f t="shared" si="65"/>
        <v>1</v>
      </c>
      <c r="CX90" s="21">
        <f t="shared" si="66"/>
        <v>0</v>
      </c>
      <c r="CY90" s="21">
        <f t="shared" si="67"/>
        <v>0</v>
      </c>
      <c r="CZ90" s="21">
        <f t="shared" si="68"/>
        <v>0</v>
      </c>
      <c r="DA90" s="21">
        <f t="shared" si="69"/>
        <v>0</v>
      </c>
      <c r="DB90" s="68"/>
      <c r="DC90" s="27" t="s">
        <v>137</v>
      </c>
      <c r="DD90" s="27" t="s">
        <v>138</v>
      </c>
      <c r="DE90" s="27" t="s">
        <v>136</v>
      </c>
      <c r="DF90" s="27" t="s">
        <v>136</v>
      </c>
      <c r="DG90" s="27" t="s">
        <v>138</v>
      </c>
      <c r="DH90" s="25">
        <f t="shared" si="70"/>
        <v>21</v>
      </c>
      <c r="DI90" s="72" t="str">
        <f t="shared" si="71"/>
        <v>High_Safety</v>
      </c>
      <c r="DJ90" s="26">
        <v>14.0</v>
      </c>
      <c r="DK90" s="26">
        <v>14.0</v>
      </c>
      <c r="DL90" s="16" t="str">
        <f t="shared" ref="DL90:DM90" si="161">IF(DJ90 &lt;= 11, "Poor", IF(DJ90 &lt;= 15 , "Moderate", "Good"))</f>
        <v>Moderate</v>
      </c>
      <c r="DM90" s="16" t="str">
        <f t="shared" si="161"/>
        <v>Moderate</v>
      </c>
    </row>
    <row r="91" ht="15.75" customHeight="1">
      <c r="A91" s="73" t="s">
        <v>125</v>
      </c>
      <c r="B91" s="62" t="s">
        <v>37</v>
      </c>
      <c r="C91" s="35">
        <v>50.0</v>
      </c>
      <c r="D91" s="16">
        <f t="shared" si="2"/>
        <v>0</v>
      </c>
      <c r="E91" s="16">
        <f t="shared" si="73"/>
        <v>0</v>
      </c>
      <c r="F91" s="16">
        <f t="shared" si="3"/>
        <v>1</v>
      </c>
      <c r="G91" s="16">
        <f t="shared" si="4"/>
        <v>0</v>
      </c>
      <c r="H91" s="63" t="str">
        <f t="shared" si="5"/>
        <v>Between_40_to_60</v>
      </c>
      <c r="I91" s="75" t="s">
        <v>266</v>
      </c>
      <c r="J91" s="36">
        <v>50000.0</v>
      </c>
      <c r="K91" s="21">
        <f t="shared" si="6"/>
        <v>0</v>
      </c>
      <c r="L91" s="21">
        <f t="shared" si="7"/>
        <v>0</v>
      </c>
      <c r="M91" s="21">
        <f t="shared" si="8"/>
        <v>0</v>
      </c>
      <c r="N91" s="21">
        <f t="shared" si="9"/>
        <v>1</v>
      </c>
      <c r="O91" s="65" t="str">
        <f t="shared" si="10"/>
        <v>More_than_40k</v>
      </c>
      <c r="P91" s="75" t="s">
        <v>159</v>
      </c>
      <c r="Q91" s="37">
        <v>0.0</v>
      </c>
      <c r="R91" s="67" t="str">
        <f t="shared" si="11"/>
        <v>No</v>
      </c>
      <c r="S91" s="37">
        <v>0.0</v>
      </c>
      <c r="T91" s="67" t="str">
        <f t="shared" si="12"/>
        <v>No</v>
      </c>
      <c r="U91" s="37">
        <v>0.0</v>
      </c>
      <c r="V91" s="67" t="str">
        <f t="shared" si="13"/>
        <v>No</v>
      </c>
      <c r="W91" s="36" t="s">
        <v>206</v>
      </c>
      <c r="X91" s="21">
        <f t="shared" si="14"/>
        <v>0</v>
      </c>
      <c r="Y91" s="21">
        <f t="shared" si="15"/>
        <v>0</v>
      </c>
      <c r="Z91" s="21">
        <f t="shared" si="16"/>
        <v>0</v>
      </c>
      <c r="AA91" s="21">
        <f t="shared" si="17"/>
        <v>0</v>
      </c>
      <c r="AB91" s="21">
        <f t="shared" si="18"/>
        <v>1</v>
      </c>
      <c r="AC91" s="65" t="str">
        <f t="shared" si="19"/>
        <v>Other</v>
      </c>
      <c r="AD91" s="36" t="s">
        <v>31</v>
      </c>
      <c r="AE91" s="21">
        <f t="shared" si="20"/>
        <v>1</v>
      </c>
      <c r="AF91" s="21">
        <f t="shared" si="21"/>
        <v>0</v>
      </c>
      <c r="AG91" s="21">
        <f t="shared" si="22"/>
        <v>0</v>
      </c>
      <c r="AH91" s="21">
        <f t="shared" si="23"/>
        <v>0</v>
      </c>
      <c r="AI91" s="65" t="str">
        <f t="shared" si="24"/>
        <v>Bus</v>
      </c>
      <c r="AJ91" s="27" t="s">
        <v>128</v>
      </c>
      <c r="AK91" s="21">
        <f t="shared" si="25"/>
        <v>1</v>
      </c>
      <c r="AL91" s="21">
        <f t="shared" si="26"/>
        <v>0</v>
      </c>
      <c r="AM91" s="21">
        <f t="shared" si="27"/>
        <v>0</v>
      </c>
      <c r="AN91" s="21">
        <f t="shared" si="28"/>
        <v>0</v>
      </c>
      <c r="AO91" s="65" t="str">
        <f t="shared" si="29"/>
        <v>Bus</v>
      </c>
      <c r="AP91" s="27" t="s">
        <v>201</v>
      </c>
      <c r="AQ91" s="21">
        <f t="shared" si="30"/>
        <v>0</v>
      </c>
      <c r="AR91" s="21">
        <f t="shared" si="31"/>
        <v>0</v>
      </c>
      <c r="AS91" s="21">
        <f t="shared" si="32"/>
        <v>0</v>
      </c>
      <c r="AT91" s="21">
        <f t="shared" si="33"/>
        <v>0</v>
      </c>
      <c r="AU91" s="21">
        <f t="shared" si="34"/>
        <v>0</v>
      </c>
      <c r="AV91" s="21">
        <f t="shared" si="74"/>
        <v>1</v>
      </c>
      <c r="AW91" s="68"/>
      <c r="AX91" s="27" t="s">
        <v>44</v>
      </c>
      <c r="AY91" s="21">
        <f t="shared" si="35"/>
        <v>0</v>
      </c>
      <c r="AZ91" s="21">
        <f t="shared" si="36"/>
        <v>1</v>
      </c>
      <c r="BA91" s="21">
        <f t="shared" si="37"/>
        <v>0</v>
      </c>
      <c r="BB91" s="21">
        <f t="shared" si="38"/>
        <v>0</v>
      </c>
      <c r="BC91" s="65" t="str">
        <f t="shared" si="39"/>
        <v>Recreation</v>
      </c>
      <c r="BD91" s="38" t="s">
        <v>188</v>
      </c>
      <c r="BE91" s="21">
        <f t="shared" si="40"/>
        <v>0</v>
      </c>
      <c r="BF91" s="21">
        <f t="shared" si="41"/>
        <v>0</v>
      </c>
      <c r="BG91" s="21">
        <f t="shared" si="42"/>
        <v>0</v>
      </c>
      <c r="BH91" s="21">
        <f t="shared" si="43"/>
        <v>1</v>
      </c>
      <c r="BI91" s="65" t="str">
        <f t="shared" si="44"/>
        <v>Others</v>
      </c>
      <c r="BJ91" s="27">
        <v>5.0</v>
      </c>
      <c r="BK91" s="21">
        <f t="shared" si="45"/>
        <v>0</v>
      </c>
      <c r="BL91" s="21">
        <f t="shared" si="46"/>
        <v>1</v>
      </c>
      <c r="BM91" s="21">
        <f t="shared" si="47"/>
        <v>0</v>
      </c>
      <c r="BN91" s="65" t="str">
        <f t="shared" si="48"/>
        <v>4_to_6</v>
      </c>
      <c r="BO91" s="29">
        <v>1500.0</v>
      </c>
      <c r="BP91" s="21">
        <f t="shared" si="49"/>
        <v>0</v>
      </c>
      <c r="BQ91" s="21">
        <f t="shared" si="50"/>
        <v>1</v>
      </c>
      <c r="BR91" s="21">
        <f t="shared" si="51"/>
        <v>0</v>
      </c>
      <c r="BS91" s="65" t="str">
        <f t="shared" si="52"/>
        <v>Between_1k_to_2k</v>
      </c>
      <c r="BT91" s="29" t="s">
        <v>132</v>
      </c>
      <c r="BU91" s="75" t="str">
        <f t="shared" si="53"/>
        <v>Every_3_months</v>
      </c>
      <c r="BV91" s="29">
        <v>0.0</v>
      </c>
      <c r="BW91" s="67" t="str">
        <f t="shared" si="54"/>
        <v>No</v>
      </c>
      <c r="BX91" s="29">
        <v>1.0</v>
      </c>
      <c r="BY91" s="67" t="str">
        <f t="shared" si="55"/>
        <v>Yes</v>
      </c>
      <c r="BZ91" s="29">
        <v>0.0</v>
      </c>
      <c r="CA91" s="67" t="str">
        <f t="shared" si="56"/>
        <v>No</v>
      </c>
      <c r="CB91" s="29">
        <v>0.0</v>
      </c>
      <c r="CC91" s="67" t="str">
        <f t="shared" si="57"/>
        <v>No</v>
      </c>
      <c r="CD91" s="29">
        <v>0.0</v>
      </c>
      <c r="CE91" s="67" t="str">
        <f t="shared" si="58"/>
        <v>No</v>
      </c>
      <c r="CF91" s="29">
        <v>1.0</v>
      </c>
      <c r="CG91" s="76"/>
      <c r="CH91" s="29">
        <v>1.0</v>
      </c>
      <c r="CI91" s="67" t="str">
        <f t="shared" si="59"/>
        <v>Yes</v>
      </c>
      <c r="CJ91" s="29">
        <v>1.0</v>
      </c>
      <c r="CK91" s="76"/>
      <c r="CL91" s="29">
        <v>1.0</v>
      </c>
      <c r="CM91" s="77"/>
      <c r="CN91" s="27" t="s">
        <v>164</v>
      </c>
      <c r="CO91" s="71" t="str">
        <f t="shared" si="60"/>
        <v>Average</v>
      </c>
      <c r="CP91" s="27" t="s">
        <v>165</v>
      </c>
      <c r="CQ91" s="21">
        <f t="shared" si="61"/>
        <v>0</v>
      </c>
      <c r="CR91" s="21">
        <f t="shared" si="62"/>
        <v>0</v>
      </c>
      <c r="CS91" s="21">
        <f t="shared" si="63"/>
        <v>0</v>
      </c>
      <c r="CT91" s="21">
        <f t="shared" si="64"/>
        <v>1</v>
      </c>
      <c r="CU91" s="68"/>
      <c r="CV91" s="27" t="s">
        <v>135</v>
      </c>
      <c r="CW91" s="21">
        <f t="shared" si="65"/>
        <v>1</v>
      </c>
      <c r="CX91" s="21">
        <f t="shared" si="66"/>
        <v>0</v>
      </c>
      <c r="CY91" s="21">
        <f t="shared" si="67"/>
        <v>0</v>
      </c>
      <c r="CZ91" s="21">
        <f t="shared" si="68"/>
        <v>0</v>
      </c>
      <c r="DA91" s="21">
        <f t="shared" si="69"/>
        <v>0</v>
      </c>
      <c r="DB91" s="68"/>
      <c r="DC91" s="29">
        <v>2.0</v>
      </c>
      <c r="DD91" s="27" t="s">
        <v>140</v>
      </c>
      <c r="DE91" s="27" t="s">
        <v>140</v>
      </c>
      <c r="DF91" s="27" t="s">
        <v>140</v>
      </c>
      <c r="DG91" s="27" t="s">
        <v>139</v>
      </c>
      <c r="DH91" s="25">
        <f t="shared" si="70"/>
        <v>7</v>
      </c>
      <c r="DI91" s="72" t="str">
        <f t="shared" si="71"/>
        <v>Poor_Safety</v>
      </c>
      <c r="DJ91" s="26">
        <v>17.0</v>
      </c>
      <c r="DK91" s="26">
        <v>15.0</v>
      </c>
      <c r="DL91" s="16" t="str">
        <f t="shared" ref="DL91:DM91" si="162">IF(DJ91 &lt;= 11, "Poor", IF(DJ91 &lt;= 15 , "Moderate", "Good"))</f>
        <v>Good</v>
      </c>
      <c r="DM91" s="16" t="str">
        <f t="shared" si="162"/>
        <v>Moderate</v>
      </c>
    </row>
    <row r="92" ht="15.75" customHeight="1">
      <c r="A92" s="73" t="s">
        <v>125</v>
      </c>
      <c r="B92" s="62" t="s">
        <v>37</v>
      </c>
      <c r="C92" s="35">
        <v>35.0</v>
      </c>
      <c r="D92" s="16">
        <f t="shared" si="2"/>
        <v>0</v>
      </c>
      <c r="E92" s="16">
        <f t="shared" si="73"/>
        <v>1</v>
      </c>
      <c r="F92" s="16">
        <f t="shared" si="3"/>
        <v>0</v>
      </c>
      <c r="G92" s="16">
        <f t="shared" si="4"/>
        <v>0</v>
      </c>
      <c r="H92" s="63" t="str">
        <f t="shared" si="5"/>
        <v>Between_20_to_40</v>
      </c>
      <c r="I92" s="75" t="s">
        <v>266</v>
      </c>
      <c r="J92" s="36">
        <v>45000.0</v>
      </c>
      <c r="K92" s="21">
        <f t="shared" si="6"/>
        <v>0</v>
      </c>
      <c r="L92" s="21">
        <f t="shared" si="7"/>
        <v>0</v>
      </c>
      <c r="M92" s="21">
        <f t="shared" si="8"/>
        <v>0</v>
      </c>
      <c r="N92" s="21">
        <f t="shared" si="9"/>
        <v>1</v>
      </c>
      <c r="O92" s="65" t="str">
        <f t="shared" si="10"/>
        <v>More_than_40k</v>
      </c>
      <c r="P92" s="75" t="s">
        <v>159</v>
      </c>
      <c r="Q92" s="37">
        <v>0.0</v>
      </c>
      <c r="R92" s="67" t="str">
        <f t="shared" si="11"/>
        <v>No</v>
      </c>
      <c r="S92" s="37">
        <v>0.0</v>
      </c>
      <c r="T92" s="67" t="str">
        <f t="shared" si="12"/>
        <v>No</v>
      </c>
      <c r="U92" s="37">
        <v>0.0</v>
      </c>
      <c r="V92" s="67" t="str">
        <f t="shared" si="13"/>
        <v>No</v>
      </c>
      <c r="W92" s="36" t="s">
        <v>206</v>
      </c>
      <c r="X92" s="21">
        <f t="shared" si="14"/>
        <v>0</v>
      </c>
      <c r="Y92" s="21">
        <f t="shared" si="15"/>
        <v>0</v>
      </c>
      <c r="Z92" s="21">
        <f t="shared" si="16"/>
        <v>0</v>
      </c>
      <c r="AA92" s="21">
        <f t="shared" si="17"/>
        <v>0</v>
      </c>
      <c r="AB92" s="21">
        <f t="shared" si="18"/>
        <v>1</v>
      </c>
      <c r="AC92" s="65" t="str">
        <f t="shared" si="19"/>
        <v>Other</v>
      </c>
      <c r="AD92" s="36" t="s">
        <v>31</v>
      </c>
      <c r="AE92" s="21">
        <f t="shared" si="20"/>
        <v>1</v>
      </c>
      <c r="AF92" s="21">
        <f t="shared" si="21"/>
        <v>0</v>
      </c>
      <c r="AG92" s="21">
        <f t="shared" si="22"/>
        <v>0</v>
      </c>
      <c r="AH92" s="21">
        <f t="shared" si="23"/>
        <v>0</v>
      </c>
      <c r="AI92" s="65" t="str">
        <f t="shared" si="24"/>
        <v>Bus</v>
      </c>
      <c r="AJ92" s="27" t="s">
        <v>129</v>
      </c>
      <c r="AK92" s="21">
        <f t="shared" si="25"/>
        <v>0</v>
      </c>
      <c r="AL92" s="21">
        <f t="shared" si="26"/>
        <v>1</v>
      </c>
      <c r="AM92" s="21">
        <f t="shared" si="27"/>
        <v>0</v>
      </c>
      <c r="AN92" s="21">
        <f t="shared" si="28"/>
        <v>0</v>
      </c>
      <c r="AO92" s="65" t="str">
        <f t="shared" si="29"/>
        <v>Auto_Rickshaw</v>
      </c>
      <c r="AP92" s="27" t="s">
        <v>201</v>
      </c>
      <c r="AQ92" s="21">
        <f t="shared" si="30"/>
        <v>0</v>
      </c>
      <c r="AR92" s="21">
        <f t="shared" si="31"/>
        <v>0</v>
      </c>
      <c r="AS92" s="21">
        <f t="shared" si="32"/>
        <v>0</v>
      </c>
      <c r="AT92" s="21">
        <f t="shared" si="33"/>
        <v>0</v>
      </c>
      <c r="AU92" s="21">
        <f t="shared" si="34"/>
        <v>0</v>
      </c>
      <c r="AV92" s="21">
        <f t="shared" si="74"/>
        <v>1</v>
      </c>
      <c r="AW92" s="68"/>
      <c r="AX92" s="27" t="s">
        <v>44</v>
      </c>
      <c r="AY92" s="21">
        <f t="shared" si="35"/>
        <v>0</v>
      </c>
      <c r="AZ92" s="21">
        <f t="shared" si="36"/>
        <v>1</v>
      </c>
      <c r="BA92" s="21">
        <f t="shared" si="37"/>
        <v>0</v>
      </c>
      <c r="BB92" s="21">
        <f t="shared" si="38"/>
        <v>0</v>
      </c>
      <c r="BC92" s="65" t="str">
        <f t="shared" si="39"/>
        <v>Recreation</v>
      </c>
      <c r="BD92" s="38" t="s">
        <v>37</v>
      </c>
      <c r="BE92" s="21">
        <f t="shared" si="40"/>
        <v>0</v>
      </c>
      <c r="BF92" s="21">
        <f t="shared" si="41"/>
        <v>1</v>
      </c>
      <c r="BG92" s="21">
        <f t="shared" si="42"/>
        <v>0</v>
      </c>
      <c r="BH92" s="21">
        <f t="shared" si="43"/>
        <v>0</v>
      </c>
      <c r="BI92" s="65" t="str">
        <f t="shared" si="44"/>
        <v>Barishal</v>
      </c>
      <c r="BJ92" s="27" t="s">
        <v>136</v>
      </c>
      <c r="BK92" s="21">
        <f t="shared" si="45"/>
        <v>0</v>
      </c>
      <c r="BL92" s="21">
        <f t="shared" si="46"/>
        <v>0</v>
      </c>
      <c r="BM92" s="21">
        <f t="shared" si="47"/>
        <v>1</v>
      </c>
      <c r="BN92" s="65" t="str">
        <f t="shared" si="48"/>
        <v>More_than_6</v>
      </c>
      <c r="BO92" s="27" t="s">
        <v>167</v>
      </c>
      <c r="BP92" s="21">
        <f t="shared" si="49"/>
        <v>0</v>
      </c>
      <c r="BQ92" s="21">
        <f t="shared" si="50"/>
        <v>0</v>
      </c>
      <c r="BR92" s="21">
        <f t="shared" si="51"/>
        <v>1</v>
      </c>
      <c r="BS92" s="65" t="str">
        <f t="shared" si="52"/>
        <v>More_than_2k</v>
      </c>
      <c r="BT92" s="29" t="s">
        <v>264</v>
      </c>
      <c r="BU92" s="75" t="str">
        <f t="shared" si="53"/>
        <v>Biweekly</v>
      </c>
      <c r="BV92" s="29">
        <v>0.0</v>
      </c>
      <c r="BW92" s="67" t="str">
        <f t="shared" si="54"/>
        <v>No</v>
      </c>
      <c r="BX92" s="29">
        <v>0.0</v>
      </c>
      <c r="BY92" s="67" t="str">
        <f t="shared" si="55"/>
        <v>No</v>
      </c>
      <c r="BZ92" s="29">
        <v>0.0</v>
      </c>
      <c r="CA92" s="67" t="str">
        <f t="shared" si="56"/>
        <v>No</v>
      </c>
      <c r="CB92" s="29">
        <v>0.0</v>
      </c>
      <c r="CC92" s="67" t="str">
        <f t="shared" si="57"/>
        <v>No</v>
      </c>
      <c r="CD92" s="29">
        <v>0.0</v>
      </c>
      <c r="CE92" s="67" t="str">
        <f t="shared" si="58"/>
        <v>No</v>
      </c>
      <c r="CF92" s="29">
        <v>0.0</v>
      </c>
      <c r="CG92" s="76"/>
      <c r="CH92" s="29">
        <v>1.0</v>
      </c>
      <c r="CI92" s="67" t="str">
        <f t="shared" si="59"/>
        <v>Yes</v>
      </c>
      <c r="CJ92" s="29">
        <v>0.0</v>
      </c>
      <c r="CK92" s="76"/>
      <c r="CL92" s="29">
        <v>1.0</v>
      </c>
      <c r="CM92" s="77"/>
      <c r="CN92" s="29" t="s">
        <v>168</v>
      </c>
      <c r="CO92" s="71" t="str">
        <f t="shared" si="60"/>
        <v>Very_Good</v>
      </c>
      <c r="CP92" s="27" t="s">
        <v>169</v>
      </c>
      <c r="CQ92" s="21">
        <f t="shared" si="61"/>
        <v>0</v>
      </c>
      <c r="CR92" s="21">
        <f t="shared" si="62"/>
        <v>0</v>
      </c>
      <c r="CS92" s="21">
        <f t="shared" si="63"/>
        <v>0</v>
      </c>
      <c r="CT92" s="21">
        <f t="shared" si="64"/>
        <v>1</v>
      </c>
      <c r="CU92" s="68"/>
      <c r="CV92" s="27" t="s">
        <v>170</v>
      </c>
      <c r="CW92" s="21">
        <f t="shared" si="65"/>
        <v>0</v>
      </c>
      <c r="CX92" s="21">
        <f t="shared" si="66"/>
        <v>1</v>
      </c>
      <c r="CY92" s="21">
        <f t="shared" si="67"/>
        <v>0</v>
      </c>
      <c r="CZ92" s="21">
        <f t="shared" si="68"/>
        <v>0</v>
      </c>
      <c r="DA92" s="21">
        <f t="shared" si="69"/>
        <v>0</v>
      </c>
      <c r="DB92" s="68"/>
      <c r="DC92" s="29">
        <v>4.0</v>
      </c>
      <c r="DD92" s="29">
        <v>4.0</v>
      </c>
      <c r="DE92" s="29">
        <v>4.0</v>
      </c>
      <c r="DF92" s="27" t="s">
        <v>136</v>
      </c>
      <c r="DG92" s="27" t="s">
        <v>137</v>
      </c>
      <c r="DH92" s="25">
        <f t="shared" si="70"/>
        <v>19</v>
      </c>
      <c r="DI92" s="72" t="str">
        <f t="shared" si="71"/>
        <v>High_Safety</v>
      </c>
      <c r="DJ92" s="26">
        <v>13.0</v>
      </c>
      <c r="DK92" s="26">
        <v>16.0</v>
      </c>
      <c r="DL92" s="16" t="str">
        <f t="shared" ref="DL92:DM92" si="163">IF(DJ92 &lt;= 11, "Poor", IF(DJ92 &lt;= 15 , "Moderate", "Good"))</f>
        <v>Moderate</v>
      </c>
      <c r="DM92" s="16" t="str">
        <f t="shared" si="163"/>
        <v>Good</v>
      </c>
    </row>
    <row r="93" ht="15.75" customHeight="1">
      <c r="A93" s="73" t="s">
        <v>125</v>
      </c>
      <c r="B93" s="62" t="s">
        <v>37</v>
      </c>
      <c r="C93" s="35">
        <v>25.0</v>
      </c>
      <c r="D93" s="16">
        <f t="shared" si="2"/>
        <v>0</v>
      </c>
      <c r="E93" s="16">
        <f t="shared" si="73"/>
        <v>1</v>
      </c>
      <c r="F93" s="16">
        <f t="shared" si="3"/>
        <v>0</v>
      </c>
      <c r="G93" s="16">
        <f t="shared" si="4"/>
        <v>0</v>
      </c>
      <c r="H93" s="63" t="str">
        <f t="shared" si="5"/>
        <v>Between_20_to_40</v>
      </c>
      <c r="I93" s="75" t="s">
        <v>260</v>
      </c>
      <c r="J93" s="36">
        <v>25000.0</v>
      </c>
      <c r="K93" s="21">
        <f t="shared" si="6"/>
        <v>0</v>
      </c>
      <c r="L93" s="21">
        <f t="shared" si="7"/>
        <v>1</v>
      </c>
      <c r="M93" s="21">
        <f t="shared" si="8"/>
        <v>0</v>
      </c>
      <c r="N93" s="21">
        <f t="shared" si="9"/>
        <v>0</v>
      </c>
      <c r="O93" s="65" t="str">
        <f t="shared" si="10"/>
        <v>Between_15k_to_25k</v>
      </c>
      <c r="P93" s="75" t="s">
        <v>159</v>
      </c>
      <c r="Q93" s="37">
        <v>0.0</v>
      </c>
      <c r="R93" s="67" t="str">
        <f t="shared" si="11"/>
        <v>No</v>
      </c>
      <c r="S93" s="37">
        <v>0.0</v>
      </c>
      <c r="T93" s="67" t="str">
        <f t="shared" si="12"/>
        <v>No</v>
      </c>
      <c r="U93" s="37">
        <v>0.0</v>
      </c>
      <c r="V93" s="67" t="str">
        <f t="shared" si="13"/>
        <v>No</v>
      </c>
      <c r="W93" s="36" t="s">
        <v>206</v>
      </c>
      <c r="X93" s="21">
        <f t="shared" si="14"/>
        <v>0</v>
      </c>
      <c r="Y93" s="21">
        <f t="shared" si="15"/>
        <v>0</v>
      </c>
      <c r="Z93" s="21">
        <f t="shared" si="16"/>
        <v>0</v>
      </c>
      <c r="AA93" s="21">
        <f t="shared" si="17"/>
        <v>0</v>
      </c>
      <c r="AB93" s="21">
        <f t="shared" si="18"/>
        <v>1</v>
      </c>
      <c r="AC93" s="65" t="str">
        <f t="shared" si="19"/>
        <v>Other</v>
      </c>
      <c r="AD93" s="36" t="s">
        <v>32</v>
      </c>
      <c r="AE93" s="21">
        <f t="shared" si="20"/>
        <v>0</v>
      </c>
      <c r="AF93" s="21">
        <f t="shared" si="21"/>
        <v>1</v>
      </c>
      <c r="AG93" s="21">
        <f t="shared" si="22"/>
        <v>0</v>
      </c>
      <c r="AH93" s="21">
        <f t="shared" si="23"/>
        <v>0</v>
      </c>
      <c r="AI93" s="65" t="str">
        <f t="shared" si="24"/>
        <v>Rickshaw</v>
      </c>
      <c r="AJ93" s="36" t="s">
        <v>171</v>
      </c>
      <c r="AK93" s="21">
        <f t="shared" si="25"/>
        <v>0</v>
      </c>
      <c r="AL93" s="21">
        <f t="shared" si="26"/>
        <v>0</v>
      </c>
      <c r="AM93" s="21">
        <f t="shared" si="27"/>
        <v>0</v>
      </c>
      <c r="AN93" s="21">
        <f t="shared" si="28"/>
        <v>1</v>
      </c>
      <c r="AO93" s="65" t="str">
        <f t="shared" si="29"/>
        <v>Others</v>
      </c>
      <c r="AP93" s="27" t="s">
        <v>201</v>
      </c>
      <c r="AQ93" s="21">
        <f t="shared" si="30"/>
        <v>0</v>
      </c>
      <c r="AR93" s="21">
        <f t="shared" si="31"/>
        <v>0</v>
      </c>
      <c r="AS93" s="21">
        <f t="shared" si="32"/>
        <v>0</v>
      </c>
      <c r="AT93" s="21">
        <f t="shared" si="33"/>
        <v>0</v>
      </c>
      <c r="AU93" s="21">
        <f t="shared" si="34"/>
        <v>0</v>
      </c>
      <c r="AV93" s="21">
        <f t="shared" si="74"/>
        <v>1</v>
      </c>
      <c r="AW93" s="68"/>
      <c r="AX93" s="27" t="s">
        <v>205</v>
      </c>
      <c r="AY93" s="21">
        <f t="shared" si="35"/>
        <v>0</v>
      </c>
      <c r="AZ93" s="21">
        <f t="shared" si="36"/>
        <v>0</v>
      </c>
      <c r="BA93" s="21">
        <f t="shared" si="37"/>
        <v>0</v>
      </c>
      <c r="BB93" s="21">
        <f t="shared" si="38"/>
        <v>1</v>
      </c>
      <c r="BC93" s="65" t="str">
        <f t="shared" si="39"/>
        <v>Others</v>
      </c>
      <c r="BD93" s="39" t="s">
        <v>190</v>
      </c>
      <c r="BE93" s="21">
        <f t="shared" si="40"/>
        <v>0</v>
      </c>
      <c r="BF93" s="21">
        <f t="shared" si="41"/>
        <v>0</v>
      </c>
      <c r="BG93" s="21">
        <f t="shared" si="42"/>
        <v>0</v>
      </c>
      <c r="BH93" s="21">
        <f t="shared" si="43"/>
        <v>1</v>
      </c>
      <c r="BI93" s="65" t="str">
        <f t="shared" si="44"/>
        <v>Others</v>
      </c>
      <c r="BJ93" s="27" t="s">
        <v>150</v>
      </c>
      <c r="BK93" s="21">
        <f t="shared" si="45"/>
        <v>0</v>
      </c>
      <c r="BL93" s="21">
        <f t="shared" si="46"/>
        <v>0</v>
      </c>
      <c r="BM93" s="21">
        <f t="shared" si="47"/>
        <v>1</v>
      </c>
      <c r="BN93" s="65" t="str">
        <f t="shared" si="48"/>
        <v>More_than_6</v>
      </c>
      <c r="BO93" s="29">
        <v>800.0</v>
      </c>
      <c r="BP93" s="21">
        <f t="shared" si="49"/>
        <v>1</v>
      </c>
      <c r="BQ93" s="21">
        <f t="shared" si="50"/>
        <v>0</v>
      </c>
      <c r="BR93" s="21">
        <f t="shared" si="51"/>
        <v>0</v>
      </c>
      <c r="BS93" s="65" t="str">
        <f t="shared" si="52"/>
        <v>Less_than_1k</v>
      </c>
      <c r="BT93" s="29" t="s">
        <v>132</v>
      </c>
      <c r="BU93" s="75" t="str">
        <f t="shared" si="53"/>
        <v>Every_3_months</v>
      </c>
      <c r="BV93" s="29">
        <v>0.0</v>
      </c>
      <c r="BW93" s="67" t="str">
        <f t="shared" si="54"/>
        <v>No</v>
      </c>
      <c r="BX93" s="29">
        <v>0.0</v>
      </c>
      <c r="BY93" s="67" t="str">
        <f t="shared" si="55"/>
        <v>No</v>
      </c>
      <c r="BZ93" s="29">
        <v>0.0</v>
      </c>
      <c r="CA93" s="67" t="str">
        <f t="shared" si="56"/>
        <v>No</v>
      </c>
      <c r="CB93" s="29">
        <v>0.0</v>
      </c>
      <c r="CC93" s="67" t="str">
        <f t="shared" si="57"/>
        <v>No</v>
      </c>
      <c r="CD93" s="29">
        <v>1.0</v>
      </c>
      <c r="CE93" s="67" t="str">
        <f t="shared" si="58"/>
        <v>Yes</v>
      </c>
      <c r="CF93" s="29">
        <v>1.0</v>
      </c>
      <c r="CG93" s="76"/>
      <c r="CH93" s="29">
        <v>0.0</v>
      </c>
      <c r="CI93" s="67" t="str">
        <f t="shared" si="59"/>
        <v>No</v>
      </c>
      <c r="CJ93" s="29">
        <v>0.0</v>
      </c>
      <c r="CK93" s="76"/>
      <c r="CL93" s="29">
        <v>1.0</v>
      </c>
      <c r="CM93" s="77"/>
      <c r="CN93" s="27" t="s">
        <v>164</v>
      </c>
      <c r="CO93" s="71" t="str">
        <f t="shared" si="60"/>
        <v>Average</v>
      </c>
      <c r="CP93" s="27" t="s">
        <v>80</v>
      </c>
      <c r="CQ93" s="21">
        <f t="shared" si="61"/>
        <v>1</v>
      </c>
      <c r="CR93" s="21">
        <f t="shared" si="62"/>
        <v>0</v>
      </c>
      <c r="CS93" s="21">
        <f t="shared" si="63"/>
        <v>0</v>
      </c>
      <c r="CT93" s="21">
        <f t="shared" si="64"/>
        <v>0</v>
      </c>
      <c r="CU93" s="68"/>
      <c r="CV93" s="27" t="s">
        <v>170</v>
      </c>
      <c r="CW93" s="21">
        <f t="shared" si="65"/>
        <v>0</v>
      </c>
      <c r="CX93" s="21">
        <f t="shared" si="66"/>
        <v>1</v>
      </c>
      <c r="CY93" s="21">
        <f t="shared" si="67"/>
        <v>0</v>
      </c>
      <c r="CZ93" s="21">
        <f t="shared" si="68"/>
        <v>0</v>
      </c>
      <c r="DA93" s="21">
        <f t="shared" si="69"/>
        <v>0</v>
      </c>
      <c r="DB93" s="68"/>
      <c r="DC93" s="27" t="s">
        <v>136</v>
      </c>
      <c r="DD93" s="27" t="s">
        <v>140</v>
      </c>
      <c r="DE93" s="27" t="s">
        <v>137</v>
      </c>
      <c r="DF93" s="27" t="s">
        <v>139</v>
      </c>
      <c r="DG93" s="27" t="s">
        <v>136</v>
      </c>
      <c r="DH93" s="25">
        <f t="shared" si="70"/>
        <v>14</v>
      </c>
      <c r="DI93" s="72" t="str">
        <f t="shared" si="71"/>
        <v>Moderate_Safety</v>
      </c>
      <c r="DJ93" s="26">
        <v>14.0</v>
      </c>
      <c r="DK93" s="26">
        <v>11.0</v>
      </c>
      <c r="DL93" s="16" t="str">
        <f t="shared" ref="DL93:DM93" si="164">IF(DJ93 &lt;= 11, "Poor", IF(DJ93 &lt;= 15 , "Moderate", "Good"))</f>
        <v>Moderate</v>
      </c>
      <c r="DM93" s="16" t="str">
        <f t="shared" si="164"/>
        <v>Poor</v>
      </c>
    </row>
    <row r="94" ht="15.75" customHeight="1">
      <c r="A94" s="73" t="s">
        <v>194</v>
      </c>
      <c r="B94" s="62" t="s">
        <v>37</v>
      </c>
      <c r="C94" s="35">
        <v>36.0</v>
      </c>
      <c r="D94" s="16">
        <f t="shared" si="2"/>
        <v>0</v>
      </c>
      <c r="E94" s="16">
        <f t="shared" si="73"/>
        <v>1</v>
      </c>
      <c r="F94" s="16">
        <f t="shared" si="3"/>
        <v>0</v>
      </c>
      <c r="G94" s="16">
        <f t="shared" si="4"/>
        <v>0</v>
      </c>
      <c r="H94" s="63" t="str">
        <f t="shared" si="5"/>
        <v>Between_20_to_40</v>
      </c>
      <c r="I94" s="75" t="s">
        <v>266</v>
      </c>
      <c r="J94" s="36">
        <v>30000.0</v>
      </c>
      <c r="K94" s="21">
        <f t="shared" si="6"/>
        <v>0</v>
      </c>
      <c r="L94" s="21">
        <f t="shared" si="7"/>
        <v>0</v>
      </c>
      <c r="M94" s="21">
        <f t="shared" si="8"/>
        <v>1</v>
      </c>
      <c r="N94" s="21">
        <f t="shared" si="9"/>
        <v>0</v>
      </c>
      <c r="O94" s="65" t="str">
        <f t="shared" si="10"/>
        <v>Between_25k_to_40k</v>
      </c>
      <c r="P94" s="75" t="s">
        <v>127</v>
      </c>
      <c r="Q94" s="37">
        <v>0.0</v>
      </c>
      <c r="R94" s="67" t="str">
        <f t="shared" si="11"/>
        <v>No</v>
      </c>
      <c r="S94" s="37">
        <v>0.0</v>
      </c>
      <c r="T94" s="67" t="str">
        <f t="shared" si="12"/>
        <v>No</v>
      </c>
      <c r="U94" s="37">
        <v>0.0</v>
      </c>
      <c r="V94" s="67" t="str">
        <f t="shared" si="13"/>
        <v>No</v>
      </c>
      <c r="W94" s="36" t="s">
        <v>207</v>
      </c>
      <c r="X94" s="21">
        <f t="shared" si="14"/>
        <v>0</v>
      </c>
      <c r="Y94" s="21">
        <f t="shared" si="15"/>
        <v>0</v>
      </c>
      <c r="Z94" s="21">
        <f t="shared" si="16"/>
        <v>0</v>
      </c>
      <c r="AA94" s="21">
        <f t="shared" si="17"/>
        <v>0</v>
      </c>
      <c r="AB94" s="21">
        <f t="shared" si="18"/>
        <v>1</v>
      </c>
      <c r="AC94" s="65" t="str">
        <f t="shared" si="19"/>
        <v>Other</v>
      </c>
      <c r="AD94" s="36" t="s">
        <v>31</v>
      </c>
      <c r="AE94" s="21">
        <f t="shared" si="20"/>
        <v>1</v>
      </c>
      <c r="AF94" s="21">
        <f t="shared" si="21"/>
        <v>0</v>
      </c>
      <c r="AG94" s="21">
        <f t="shared" si="22"/>
        <v>0</v>
      </c>
      <c r="AH94" s="21">
        <f t="shared" si="23"/>
        <v>0</v>
      </c>
      <c r="AI94" s="65" t="str">
        <f t="shared" si="24"/>
        <v>Bus</v>
      </c>
      <c r="AJ94" s="27" t="s">
        <v>129</v>
      </c>
      <c r="AK94" s="21">
        <f t="shared" si="25"/>
        <v>0</v>
      </c>
      <c r="AL94" s="21">
        <f t="shared" si="26"/>
        <v>1</v>
      </c>
      <c r="AM94" s="21">
        <f t="shared" si="27"/>
        <v>0</v>
      </c>
      <c r="AN94" s="21">
        <f t="shared" si="28"/>
        <v>0</v>
      </c>
      <c r="AO94" s="65" t="str">
        <f t="shared" si="29"/>
        <v>Auto_Rickshaw</v>
      </c>
      <c r="AP94" s="27" t="s">
        <v>201</v>
      </c>
      <c r="AQ94" s="21">
        <f t="shared" si="30"/>
        <v>0</v>
      </c>
      <c r="AR94" s="21">
        <f t="shared" si="31"/>
        <v>0</v>
      </c>
      <c r="AS94" s="21">
        <f t="shared" si="32"/>
        <v>0</v>
      </c>
      <c r="AT94" s="21">
        <f t="shared" si="33"/>
        <v>0</v>
      </c>
      <c r="AU94" s="21">
        <f t="shared" si="34"/>
        <v>0</v>
      </c>
      <c r="AV94" s="21">
        <f t="shared" si="74"/>
        <v>1</v>
      </c>
      <c r="AW94" s="68"/>
      <c r="AX94" s="27" t="s">
        <v>130</v>
      </c>
      <c r="AY94" s="21">
        <f t="shared" si="35"/>
        <v>1</v>
      </c>
      <c r="AZ94" s="21">
        <f t="shared" si="36"/>
        <v>0</v>
      </c>
      <c r="BA94" s="21">
        <f t="shared" si="37"/>
        <v>0</v>
      </c>
      <c r="BB94" s="21">
        <f t="shared" si="38"/>
        <v>0</v>
      </c>
      <c r="BC94" s="65" t="str">
        <f t="shared" si="39"/>
        <v>Home_Visit</v>
      </c>
      <c r="BD94" s="27" t="s">
        <v>131</v>
      </c>
      <c r="BE94" s="21">
        <f t="shared" si="40"/>
        <v>1</v>
      </c>
      <c r="BF94" s="21">
        <f t="shared" si="41"/>
        <v>0</v>
      </c>
      <c r="BG94" s="21">
        <f t="shared" si="42"/>
        <v>0</v>
      </c>
      <c r="BH94" s="21">
        <f t="shared" si="43"/>
        <v>0</v>
      </c>
      <c r="BI94" s="65" t="str">
        <f t="shared" si="44"/>
        <v>Dhaka</v>
      </c>
      <c r="BJ94" s="27" t="s">
        <v>155</v>
      </c>
      <c r="BK94" s="21">
        <f t="shared" si="45"/>
        <v>0</v>
      </c>
      <c r="BL94" s="21">
        <f t="shared" si="46"/>
        <v>0</v>
      </c>
      <c r="BM94" s="21">
        <f t="shared" si="47"/>
        <v>1</v>
      </c>
      <c r="BN94" s="65" t="str">
        <f t="shared" si="48"/>
        <v>More_than_6</v>
      </c>
      <c r="BO94" s="29">
        <v>1500.0</v>
      </c>
      <c r="BP94" s="21">
        <f t="shared" si="49"/>
        <v>0</v>
      </c>
      <c r="BQ94" s="21">
        <f t="shared" si="50"/>
        <v>1</v>
      </c>
      <c r="BR94" s="21">
        <f t="shared" si="51"/>
        <v>0</v>
      </c>
      <c r="BS94" s="65" t="str">
        <f t="shared" si="52"/>
        <v>Between_1k_to_2k</v>
      </c>
      <c r="BT94" s="27" t="s">
        <v>151</v>
      </c>
      <c r="BU94" s="73" t="str">
        <f t="shared" si="53"/>
        <v>Monthly</v>
      </c>
      <c r="BV94" s="29">
        <v>1.0</v>
      </c>
      <c r="BW94" s="67" t="str">
        <f t="shared" si="54"/>
        <v>Yes</v>
      </c>
      <c r="BX94" s="29">
        <v>0.0</v>
      </c>
      <c r="BY94" s="67" t="str">
        <f t="shared" si="55"/>
        <v>No</v>
      </c>
      <c r="BZ94" s="29">
        <v>1.0</v>
      </c>
      <c r="CA94" s="67" t="str">
        <f t="shared" si="56"/>
        <v>Yes</v>
      </c>
      <c r="CB94" s="29">
        <v>1.0</v>
      </c>
      <c r="CC94" s="67" t="str">
        <f t="shared" si="57"/>
        <v>Yes</v>
      </c>
      <c r="CD94" s="29">
        <v>0.0</v>
      </c>
      <c r="CE94" s="67" t="str">
        <f t="shared" si="58"/>
        <v>No</v>
      </c>
      <c r="CF94" s="29">
        <v>0.0</v>
      </c>
      <c r="CG94" s="76"/>
      <c r="CH94" s="29">
        <v>0.0</v>
      </c>
      <c r="CI94" s="67" t="str">
        <f t="shared" si="59"/>
        <v>No</v>
      </c>
      <c r="CJ94" s="29">
        <v>1.0</v>
      </c>
      <c r="CK94" s="76"/>
      <c r="CL94" s="29">
        <v>1.0</v>
      </c>
      <c r="CM94" s="77"/>
      <c r="CN94" s="29" t="s">
        <v>168</v>
      </c>
      <c r="CO94" s="71" t="str">
        <f t="shared" si="60"/>
        <v>Very_Good</v>
      </c>
      <c r="CP94" s="27" t="s">
        <v>157</v>
      </c>
      <c r="CQ94" s="21">
        <f t="shared" si="61"/>
        <v>0</v>
      </c>
      <c r="CR94" s="21">
        <f t="shared" si="62"/>
        <v>1</v>
      </c>
      <c r="CS94" s="21">
        <f t="shared" si="63"/>
        <v>0</v>
      </c>
      <c r="CT94" s="21">
        <f t="shared" si="64"/>
        <v>0</v>
      </c>
      <c r="CU94" s="68"/>
      <c r="CV94" s="27" t="s">
        <v>173</v>
      </c>
      <c r="CW94" s="21">
        <f t="shared" si="65"/>
        <v>0</v>
      </c>
      <c r="CX94" s="21">
        <f t="shared" si="66"/>
        <v>0</v>
      </c>
      <c r="CY94" s="21">
        <f t="shared" si="67"/>
        <v>1</v>
      </c>
      <c r="CZ94" s="21">
        <f t="shared" si="68"/>
        <v>0</v>
      </c>
      <c r="DA94" s="21">
        <f t="shared" si="69"/>
        <v>0</v>
      </c>
      <c r="DB94" s="68"/>
      <c r="DC94" s="27" t="s">
        <v>139</v>
      </c>
      <c r="DD94" s="27" t="s">
        <v>140</v>
      </c>
      <c r="DE94" s="27" t="s">
        <v>140</v>
      </c>
      <c r="DF94" s="27" t="s">
        <v>139</v>
      </c>
      <c r="DG94" s="27" t="s">
        <v>138</v>
      </c>
      <c r="DH94" s="25">
        <f t="shared" si="70"/>
        <v>11</v>
      </c>
      <c r="DI94" s="72" t="str">
        <f t="shared" si="71"/>
        <v>Poor_Safety</v>
      </c>
      <c r="DJ94" s="26">
        <v>11.0</v>
      </c>
      <c r="DK94" s="26">
        <v>9.0</v>
      </c>
      <c r="DL94" s="16" t="str">
        <f t="shared" ref="DL94:DM94" si="165">IF(DJ94 &lt;= 11, "Poor", IF(DJ94 &lt;= 15 , "Moderate", "Good"))</f>
        <v>Poor</v>
      </c>
      <c r="DM94" s="16" t="str">
        <f t="shared" si="165"/>
        <v>Poor</v>
      </c>
    </row>
    <row r="95" ht="15.75" customHeight="1">
      <c r="A95" s="73" t="s">
        <v>194</v>
      </c>
      <c r="B95" s="62" t="s">
        <v>37</v>
      </c>
      <c r="C95" s="35">
        <v>81.0</v>
      </c>
      <c r="D95" s="16">
        <f t="shared" si="2"/>
        <v>0</v>
      </c>
      <c r="E95" s="16">
        <f t="shared" si="73"/>
        <v>0</v>
      </c>
      <c r="F95" s="16">
        <f t="shared" si="3"/>
        <v>0</v>
      </c>
      <c r="G95" s="16">
        <f t="shared" si="4"/>
        <v>1</v>
      </c>
      <c r="H95" s="63" t="str">
        <f t="shared" si="5"/>
        <v>More_than_60</v>
      </c>
      <c r="I95" s="74" t="s">
        <v>126</v>
      </c>
      <c r="J95" s="36">
        <v>30000.0</v>
      </c>
      <c r="K95" s="21">
        <f t="shared" si="6"/>
        <v>0</v>
      </c>
      <c r="L95" s="21">
        <f t="shared" si="7"/>
        <v>0</v>
      </c>
      <c r="M95" s="21">
        <f t="shared" si="8"/>
        <v>1</v>
      </c>
      <c r="N95" s="21">
        <f t="shared" si="9"/>
        <v>0</v>
      </c>
      <c r="O95" s="65" t="str">
        <f t="shared" si="10"/>
        <v>Between_25k_to_40k</v>
      </c>
      <c r="P95" s="75" t="s">
        <v>127</v>
      </c>
      <c r="Q95" s="37">
        <v>0.0</v>
      </c>
      <c r="R95" s="67" t="str">
        <f t="shared" si="11"/>
        <v>No</v>
      </c>
      <c r="S95" s="37">
        <v>0.0</v>
      </c>
      <c r="T95" s="67" t="str">
        <f t="shared" si="12"/>
        <v>No</v>
      </c>
      <c r="U95" s="37">
        <v>0.0</v>
      </c>
      <c r="V95" s="67" t="str">
        <f t="shared" si="13"/>
        <v>No</v>
      </c>
      <c r="W95" s="36" t="s">
        <v>189</v>
      </c>
      <c r="X95" s="21">
        <f t="shared" si="14"/>
        <v>0</v>
      </c>
      <c r="Y95" s="21">
        <f t="shared" si="15"/>
        <v>0</v>
      </c>
      <c r="Z95" s="21">
        <f t="shared" si="16"/>
        <v>0</v>
      </c>
      <c r="AA95" s="21">
        <f t="shared" si="17"/>
        <v>0</v>
      </c>
      <c r="AB95" s="21">
        <f t="shared" si="18"/>
        <v>1</v>
      </c>
      <c r="AC95" s="65" t="str">
        <f t="shared" si="19"/>
        <v>Other</v>
      </c>
      <c r="AD95" s="36" t="s">
        <v>31</v>
      </c>
      <c r="AE95" s="21">
        <f t="shared" si="20"/>
        <v>1</v>
      </c>
      <c r="AF95" s="21">
        <f t="shared" si="21"/>
        <v>0</v>
      </c>
      <c r="AG95" s="21">
        <f t="shared" si="22"/>
        <v>0</v>
      </c>
      <c r="AH95" s="21">
        <f t="shared" si="23"/>
        <v>0</v>
      </c>
      <c r="AI95" s="65" t="str">
        <f t="shared" si="24"/>
        <v>Bus</v>
      </c>
      <c r="AJ95" s="27" t="s">
        <v>128</v>
      </c>
      <c r="AK95" s="21">
        <f t="shared" si="25"/>
        <v>1</v>
      </c>
      <c r="AL95" s="21">
        <f t="shared" si="26"/>
        <v>0</v>
      </c>
      <c r="AM95" s="21">
        <f t="shared" si="27"/>
        <v>0</v>
      </c>
      <c r="AN95" s="21">
        <f t="shared" si="28"/>
        <v>0</v>
      </c>
      <c r="AO95" s="65" t="str">
        <f t="shared" si="29"/>
        <v>Bus</v>
      </c>
      <c r="AP95" s="27" t="s">
        <v>37</v>
      </c>
      <c r="AQ95" s="21">
        <f t="shared" si="30"/>
        <v>1</v>
      </c>
      <c r="AR95" s="21">
        <f t="shared" si="31"/>
        <v>0</v>
      </c>
      <c r="AS95" s="21">
        <f t="shared" si="32"/>
        <v>0</v>
      </c>
      <c r="AT95" s="21">
        <f t="shared" si="33"/>
        <v>0</v>
      </c>
      <c r="AU95" s="21">
        <f t="shared" si="34"/>
        <v>0</v>
      </c>
      <c r="AV95" s="21">
        <f t="shared" si="74"/>
        <v>0</v>
      </c>
      <c r="AW95" s="68"/>
      <c r="AX95" s="27" t="s">
        <v>44</v>
      </c>
      <c r="AY95" s="21">
        <f t="shared" si="35"/>
        <v>0</v>
      </c>
      <c r="AZ95" s="21">
        <f t="shared" si="36"/>
        <v>1</v>
      </c>
      <c r="BA95" s="21">
        <f t="shared" si="37"/>
        <v>0</v>
      </c>
      <c r="BB95" s="21">
        <f t="shared" si="38"/>
        <v>0</v>
      </c>
      <c r="BC95" s="65" t="str">
        <f t="shared" si="39"/>
        <v>Recreation</v>
      </c>
      <c r="BD95" s="27" t="s">
        <v>144</v>
      </c>
      <c r="BE95" s="21">
        <f t="shared" si="40"/>
        <v>0</v>
      </c>
      <c r="BF95" s="21">
        <f t="shared" si="41"/>
        <v>0</v>
      </c>
      <c r="BG95" s="21">
        <f t="shared" si="42"/>
        <v>0</v>
      </c>
      <c r="BH95" s="21">
        <f t="shared" si="43"/>
        <v>1</v>
      </c>
      <c r="BI95" s="65" t="str">
        <f t="shared" si="44"/>
        <v>Others</v>
      </c>
      <c r="BJ95" s="27" t="s">
        <v>150</v>
      </c>
      <c r="BK95" s="21">
        <f t="shared" si="45"/>
        <v>0</v>
      </c>
      <c r="BL95" s="21">
        <f t="shared" si="46"/>
        <v>0</v>
      </c>
      <c r="BM95" s="21">
        <f t="shared" si="47"/>
        <v>1</v>
      </c>
      <c r="BN95" s="65" t="str">
        <f t="shared" si="48"/>
        <v>More_than_6</v>
      </c>
      <c r="BO95" s="29">
        <v>800.0</v>
      </c>
      <c r="BP95" s="21">
        <f t="shared" si="49"/>
        <v>1</v>
      </c>
      <c r="BQ95" s="21">
        <f t="shared" si="50"/>
        <v>0</v>
      </c>
      <c r="BR95" s="21">
        <f t="shared" si="51"/>
        <v>0</v>
      </c>
      <c r="BS95" s="65" t="str">
        <f t="shared" si="52"/>
        <v>Less_than_1k</v>
      </c>
      <c r="BT95" s="29" t="s">
        <v>132</v>
      </c>
      <c r="BU95" s="75" t="str">
        <f t="shared" si="53"/>
        <v>Every_3_months</v>
      </c>
      <c r="BV95" s="29">
        <v>0.0</v>
      </c>
      <c r="BW95" s="67" t="str">
        <f t="shared" si="54"/>
        <v>No</v>
      </c>
      <c r="BX95" s="29">
        <v>0.0</v>
      </c>
      <c r="BY95" s="67" t="str">
        <f t="shared" si="55"/>
        <v>No</v>
      </c>
      <c r="BZ95" s="29">
        <v>0.0</v>
      </c>
      <c r="CA95" s="67" t="str">
        <f t="shared" si="56"/>
        <v>No</v>
      </c>
      <c r="CB95" s="29">
        <v>0.0</v>
      </c>
      <c r="CC95" s="67" t="str">
        <f t="shared" si="57"/>
        <v>No</v>
      </c>
      <c r="CD95" s="29">
        <v>0.0</v>
      </c>
      <c r="CE95" s="67" t="str">
        <f t="shared" si="58"/>
        <v>No</v>
      </c>
      <c r="CF95" s="29">
        <v>1.0</v>
      </c>
      <c r="CG95" s="76"/>
      <c r="CH95" s="29">
        <v>0.0</v>
      </c>
      <c r="CI95" s="67" t="str">
        <f t="shared" si="59"/>
        <v>No</v>
      </c>
      <c r="CJ95" s="29">
        <v>0.0</v>
      </c>
      <c r="CK95" s="76"/>
      <c r="CL95" s="29">
        <v>1.0</v>
      </c>
      <c r="CM95" s="77"/>
      <c r="CN95" s="27" t="s">
        <v>164</v>
      </c>
      <c r="CO95" s="71" t="str">
        <f t="shared" si="60"/>
        <v>Average</v>
      </c>
      <c r="CP95" s="27" t="s">
        <v>80</v>
      </c>
      <c r="CQ95" s="21">
        <f t="shared" si="61"/>
        <v>1</v>
      </c>
      <c r="CR95" s="21">
        <f t="shared" si="62"/>
        <v>0</v>
      </c>
      <c r="CS95" s="21">
        <f t="shared" si="63"/>
        <v>0</v>
      </c>
      <c r="CT95" s="21">
        <f t="shared" si="64"/>
        <v>0</v>
      </c>
      <c r="CU95" s="68"/>
      <c r="CV95" s="27" t="s">
        <v>170</v>
      </c>
      <c r="CW95" s="21">
        <f t="shared" si="65"/>
        <v>0</v>
      </c>
      <c r="CX95" s="21">
        <f t="shared" si="66"/>
        <v>1</v>
      </c>
      <c r="CY95" s="21">
        <f t="shared" si="67"/>
        <v>0</v>
      </c>
      <c r="CZ95" s="21">
        <f t="shared" si="68"/>
        <v>0</v>
      </c>
      <c r="DA95" s="21">
        <f t="shared" si="69"/>
        <v>0</v>
      </c>
      <c r="DB95" s="68"/>
      <c r="DC95" s="27" t="s">
        <v>139</v>
      </c>
      <c r="DD95" s="27" t="s">
        <v>140</v>
      </c>
      <c r="DE95" s="27" t="s">
        <v>139</v>
      </c>
      <c r="DF95" s="27" t="s">
        <v>139</v>
      </c>
      <c r="DG95" s="27" t="s">
        <v>138</v>
      </c>
      <c r="DH95" s="25">
        <f t="shared" si="70"/>
        <v>12</v>
      </c>
      <c r="DI95" s="72" t="str">
        <f t="shared" si="71"/>
        <v>Poor_Safety</v>
      </c>
      <c r="DJ95" s="26">
        <v>17.0</v>
      </c>
      <c r="DK95" s="26">
        <v>15.0</v>
      </c>
      <c r="DL95" s="16" t="str">
        <f t="shared" ref="DL95:DM95" si="166">IF(DJ95 &lt;= 11, "Poor", IF(DJ95 &lt;= 15 , "Moderate", "Good"))</f>
        <v>Good</v>
      </c>
      <c r="DM95" s="16" t="str">
        <f t="shared" si="166"/>
        <v>Moderate</v>
      </c>
    </row>
    <row r="96" ht="15.75" customHeight="1">
      <c r="A96" s="73" t="s">
        <v>194</v>
      </c>
      <c r="B96" s="62" t="s">
        <v>37</v>
      </c>
      <c r="C96" s="35">
        <v>74.0</v>
      </c>
      <c r="D96" s="16">
        <f t="shared" si="2"/>
        <v>0</v>
      </c>
      <c r="E96" s="16">
        <f t="shared" si="73"/>
        <v>0</v>
      </c>
      <c r="F96" s="16">
        <f t="shared" si="3"/>
        <v>0</v>
      </c>
      <c r="G96" s="16">
        <f t="shared" si="4"/>
        <v>1</v>
      </c>
      <c r="H96" s="63" t="str">
        <f t="shared" si="5"/>
        <v>More_than_60</v>
      </c>
      <c r="I96" s="74" t="s">
        <v>126</v>
      </c>
      <c r="J96" s="36">
        <v>30000.0</v>
      </c>
      <c r="K96" s="21">
        <f t="shared" si="6"/>
        <v>0</v>
      </c>
      <c r="L96" s="21">
        <f t="shared" si="7"/>
        <v>0</v>
      </c>
      <c r="M96" s="21">
        <f t="shared" si="8"/>
        <v>1</v>
      </c>
      <c r="N96" s="21">
        <f t="shared" si="9"/>
        <v>0</v>
      </c>
      <c r="O96" s="65" t="str">
        <f t="shared" si="10"/>
        <v>Between_25k_to_40k</v>
      </c>
      <c r="P96" s="75" t="s">
        <v>127</v>
      </c>
      <c r="Q96" s="37">
        <v>0.0</v>
      </c>
      <c r="R96" s="67" t="str">
        <f t="shared" si="11"/>
        <v>No</v>
      </c>
      <c r="S96" s="37">
        <v>0.0</v>
      </c>
      <c r="T96" s="67" t="str">
        <f t="shared" si="12"/>
        <v>No</v>
      </c>
      <c r="U96" s="37">
        <v>0.0</v>
      </c>
      <c r="V96" s="67" t="str">
        <f t="shared" si="13"/>
        <v>No</v>
      </c>
      <c r="W96" s="36" t="s">
        <v>207</v>
      </c>
      <c r="X96" s="21">
        <f t="shared" si="14"/>
        <v>0</v>
      </c>
      <c r="Y96" s="21">
        <f t="shared" si="15"/>
        <v>0</v>
      </c>
      <c r="Z96" s="21">
        <f t="shared" si="16"/>
        <v>0</v>
      </c>
      <c r="AA96" s="21">
        <f t="shared" si="17"/>
        <v>0</v>
      </c>
      <c r="AB96" s="21">
        <f t="shared" si="18"/>
        <v>1</v>
      </c>
      <c r="AC96" s="65" t="str">
        <f t="shared" si="19"/>
        <v>Other</v>
      </c>
      <c r="AD96" s="36" t="s">
        <v>31</v>
      </c>
      <c r="AE96" s="21">
        <f t="shared" si="20"/>
        <v>1</v>
      </c>
      <c r="AF96" s="21">
        <f t="shared" si="21"/>
        <v>0</v>
      </c>
      <c r="AG96" s="21">
        <f t="shared" si="22"/>
        <v>0</v>
      </c>
      <c r="AH96" s="21">
        <f t="shared" si="23"/>
        <v>0</v>
      </c>
      <c r="AI96" s="65" t="str">
        <f t="shared" si="24"/>
        <v>Bus</v>
      </c>
      <c r="AJ96" s="27" t="s">
        <v>128</v>
      </c>
      <c r="AK96" s="21">
        <f t="shared" si="25"/>
        <v>1</v>
      </c>
      <c r="AL96" s="21">
        <f t="shared" si="26"/>
        <v>0</v>
      </c>
      <c r="AM96" s="21">
        <f t="shared" si="27"/>
        <v>0</v>
      </c>
      <c r="AN96" s="21">
        <f t="shared" si="28"/>
        <v>0</v>
      </c>
      <c r="AO96" s="65" t="str">
        <f t="shared" si="29"/>
        <v>Bus</v>
      </c>
      <c r="AP96" s="27" t="s">
        <v>37</v>
      </c>
      <c r="AQ96" s="21">
        <f t="shared" si="30"/>
        <v>1</v>
      </c>
      <c r="AR96" s="21">
        <f t="shared" si="31"/>
        <v>0</v>
      </c>
      <c r="AS96" s="21">
        <f t="shared" si="32"/>
        <v>0</v>
      </c>
      <c r="AT96" s="21">
        <f t="shared" si="33"/>
        <v>0</v>
      </c>
      <c r="AU96" s="21">
        <f t="shared" si="34"/>
        <v>0</v>
      </c>
      <c r="AV96" s="21">
        <f t="shared" si="74"/>
        <v>0</v>
      </c>
      <c r="AW96" s="68"/>
      <c r="AX96" s="27" t="s">
        <v>44</v>
      </c>
      <c r="AY96" s="21">
        <f t="shared" si="35"/>
        <v>0</v>
      </c>
      <c r="AZ96" s="21">
        <f t="shared" si="36"/>
        <v>1</v>
      </c>
      <c r="BA96" s="21">
        <f t="shared" si="37"/>
        <v>0</v>
      </c>
      <c r="BB96" s="21">
        <f t="shared" si="38"/>
        <v>0</v>
      </c>
      <c r="BC96" s="65" t="str">
        <f t="shared" si="39"/>
        <v>Recreation</v>
      </c>
      <c r="BD96" s="27" t="s">
        <v>175</v>
      </c>
      <c r="BE96" s="21">
        <f t="shared" si="40"/>
        <v>0</v>
      </c>
      <c r="BF96" s="21">
        <f t="shared" si="41"/>
        <v>0</v>
      </c>
      <c r="BG96" s="21">
        <f t="shared" si="42"/>
        <v>0</v>
      </c>
      <c r="BH96" s="21">
        <f t="shared" si="43"/>
        <v>1</v>
      </c>
      <c r="BI96" s="65" t="str">
        <f t="shared" si="44"/>
        <v>Others</v>
      </c>
      <c r="BJ96" s="27" t="s">
        <v>136</v>
      </c>
      <c r="BK96" s="21">
        <f t="shared" si="45"/>
        <v>0</v>
      </c>
      <c r="BL96" s="21">
        <f t="shared" si="46"/>
        <v>0</v>
      </c>
      <c r="BM96" s="21">
        <f t="shared" si="47"/>
        <v>1</v>
      </c>
      <c r="BN96" s="65" t="str">
        <f t="shared" si="48"/>
        <v>More_than_6</v>
      </c>
      <c r="BO96" s="29">
        <v>1500.0</v>
      </c>
      <c r="BP96" s="21">
        <f t="shared" si="49"/>
        <v>0</v>
      </c>
      <c r="BQ96" s="21">
        <f t="shared" si="50"/>
        <v>1</v>
      </c>
      <c r="BR96" s="21">
        <f t="shared" si="51"/>
        <v>0</v>
      </c>
      <c r="BS96" s="65" t="str">
        <f t="shared" si="52"/>
        <v>Between_1k_to_2k</v>
      </c>
      <c r="BT96" s="27" t="s">
        <v>151</v>
      </c>
      <c r="BU96" s="73" t="str">
        <f t="shared" si="53"/>
        <v>Monthly</v>
      </c>
      <c r="BV96" s="29">
        <v>1.0</v>
      </c>
      <c r="BW96" s="67" t="str">
        <f t="shared" si="54"/>
        <v>Yes</v>
      </c>
      <c r="BX96" s="29">
        <v>0.0</v>
      </c>
      <c r="BY96" s="67" t="str">
        <f t="shared" si="55"/>
        <v>No</v>
      </c>
      <c r="BZ96" s="29">
        <v>1.0</v>
      </c>
      <c r="CA96" s="67" t="str">
        <f t="shared" si="56"/>
        <v>Yes</v>
      </c>
      <c r="CB96" s="29">
        <v>1.0</v>
      </c>
      <c r="CC96" s="67" t="str">
        <f t="shared" si="57"/>
        <v>Yes</v>
      </c>
      <c r="CD96" s="29">
        <v>1.0</v>
      </c>
      <c r="CE96" s="67" t="str">
        <f t="shared" si="58"/>
        <v>Yes</v>
      </c>
      <c r="CF96" s="29">
        <v>1.0</v>
      </c>
      <c r="CG96" s="76"/>
      <c r="CH96" s="29">
        <v>1.0</v>
      </c>
      <c r="CI96" s="67" t="str">
        <f t="shared" si="59"/>
        <v>Yes</v>
      </c>
      <c r="CJ96" s="29">
        <v>0.0</v>
      </c>
      <c r="CK96" s="76"/>
      <c r="CL96" s="29">
        <v>1.0</v>
      </c>
      <c r="CM96" s="77"/>
      <c r="CN96" s="29" t="s">
        <v>168</v>
      </c>
      <c r="CO96" s="71" t="str">
        <f t="shared" si="60"/>
        <v>Very_Good</v>
      </c>
      <c r="CP96" s="27" t="s">
        <v>157</v>
      </c>
      <c r="CQ96" s="21">
        <f t="shared" si="61"/>
        <v>0</v>
      </c>
      <c r="CR96" s="21">
        <f t="shared" si="62"/>
        <v>1</v>
      </c>
      <c r="CS96" s="21">
        <f t="shared" si="63"/>
        <v>0</v>
      </c>
      <c r="CT96" s="21">
        <f t="shared" si="64"/>
        <v>0</v>
      </c>
      <c r="CU96" s="68"/>
      <c r="CV96" s="27" t="s">
        <v>173</v>
      </c>
      <c r="CW96" s="21">
        <f t="shared" si="65"/>
        <v>0</v>
      </c>
      <c r="CX96" s="21">
        <f t="shared" si="66"/>
        <v>0</v>
      </c>
      <c r="CY96" s="21">
        <f t="shared" si="67"/>
        <v>1</v>
      </c>
      <c r="CZ96" s="21">
        <f t="shared" si="68"/>
        <v>0</v>
      </c>
      <c r="DA96" s="21">
        <f t="shared" si="69"/>
        <v>0</v>
      </c>
      <c r="DB96" s="68"/>
      <c r="DC96" s="27" t="s">
        <v>139</v>
      </c>
      <c r="DD96" s="27" t="s">
        <v>136</v>
      </c>
      <c r="DE96" s="27" t="s">
        <v>136</v>
      </c>
      <c r="DF96" s="27" t="s">
        <v>138</v>
      </c>
      <c r="DG96" s="27" t="s">
        <v>138</v>
      </c>
      <c r="DH96" s="25">
        <f t="shared" si="70"/>
        <v>20</v>
      </c>
      <c r="DI96" s="72" t="str">
        <f t="shared" si="71"/>
        <v>High_Safety</v>
      </c>
      <c r="DJ96" s="26">
        <v>15.0</v>
      </c>
      <c r="DK96" s="26">
        <v>18.0</v>
      </c>
      <c r="DL96" s="16" t="str">
        <f t="shared" ref="DL96:DM96" si="167">IF(DJ96 &lt;= 11, "Poor", IF(DJ96 &lt;= 15 , "Moderate", "Good"))</f>
        <v>Moderate</v>
      </c>
      <c r="DM96" s="16" t="str">
        <f t="shared" si="167"/>
        <v>Good</v>
      </c>
    </row>
    <row r="97" ht="15.75" customHeight="1">
      <c r="A97" s="73" t="s">
        <v>125</v>
      </c>
      <c r="B97" s="62" t="s">
        <v>37</v>
      </c>
      <c r="C97" s="35">
        <v>43.0</v>
      </c>
      <c r="D97" s="16">
        <f t="shared" si="2"/>
        <v>0</v>
      </c>
      <c r="E97" s="16">
        <f t="shared" si="73"/>
        <v>0</v>
      </c>
      <c r="F97" s="16">
        <f t="shared" si="3"/>
        <v>1</v>
      </c>
      <c r="G97" s="16">
        <f t="shared" si="4"/>
        <v>0</v>
      </c>
      <c r="H97" s="63" t="str">
        <f t="shared" si="5"/>
        <v>Between_40_to_60</v>
      </c>
      <c r="I97" s="74" t="s">
        <v>126</v>
      </c>
      <c r="J97" s="36">
        <v>35000.0</v>
      </c>
      <c r="K97" s="21">
        <f t="shared" si="6"/>
        <v>0</v>
      </c>
      <c r="L97" s="21">
        <f t="shared" si="7"/>
        <v>0</v>
      </c>
      <c r="M97" s="21">
        <f t="shared" si="8"/>
        <v>1</v>
      </c>
      <c r="N97" s="21">
        <f t="shared" si="9"/>
        <v>0</v>
      </c>
      <c r="O97" s="65" t="str">
        <f t="shared" si="10"/>
        <v>Between_25k_to_40k</v>
      </c>
      <c r="P97" s="75" t="s">
        <v>127</v>
      </c>
      <c r="Q97" s="37">
        <v>1.0</v>
      </c>
      <c r="R97" s="67" t="str">
        <f t="shared" si="11"/>
        <v>Yes</v>
      </c>
      <c r="S97" s="37">
        <v>0.0</v>
      </c>
      <c r="T97" s="67" t="str">
        <f t="shared" si="12"/>
        <v>No</v>
      </c>
      <c r="U97" s="37">
        <v>1.0</v>
      </c>
      <c r="V97" s="67" t="str">
        <f t="shared" si="13"/>
        <v>Yes</v>
      </c>
      <c r="W97" s="36" t="s">
        <v>25</v>
      </c>
      <c r="X97" s="21">
        <f t="shared" si="14"/>
        <v>1</v>
      </c>
      <c r="Y97" s="21">
        <f t="shared" si="15"/>
        <v>0</v>
      </c>
      <c r="Z97" s="21">
        <f t="shared" si="16"/>
        <v>0</v>
      </c>
      <c r="AA97" s="21">
        <f t="shared" si="17"/>
        <v>0</v>
      </c>
      <c r="AB97" s="21">
        <f t="shared" si="18"/>
        <v>0</v>
      </c>
      <c r="AC97" s="65" t="str">
        <f t="shared" si="19"/>
        <v>Business</v>
      </c>
      <c r="AD97" s="36" t="s">
        <v>191</v>
      </c>
      <c r="AE97" s="21">
        <f t="shared" si="20"/>
        <v>0</v>
      </c>
      <c r="AF97" s="21">
        <f t="shared" si="21"/>
        <v>0</v>
      </c>
      <c r="AG97" s="21">
        <f t="shared" si="22"/>
        <v>0</v>
      </c>
      <c r="AH97" s="21">
        <f t="shared" si="23"/>
        <v>1</v>
      </c>
      <c r="AI97" s="65" t="str">
        <f t="shared" si="24"/>
        <v>Others</v>
      </c>
      <c r="AJ97" s="27" t="s">
        <v>129</v>
      </c>
      <c r="AK97" s="21">
        <f t="shared" si="25"/>
        <v>0</v>
      </c>
      <c r="AL97" s="21">
        <f t="shared" si="26"/>
        <v>1</v>
      </c>
      <c r="AM97" s="21">
        <f t="shared" si="27"/>
        <v>0</v>
      </c>
      <c r="AN97" s="21">
        <f t="shared" si="28"/>
        <v>0</v>
      </c>
      <c r="AO97" s="65" t="str">
        <f t="shared" si="29"/>
        <v>Auto_Rickshaw</v>
      </c>
      <c r="AP97" s="27" t="s">
        <v>37</v>
      </c>
      <c r="AQ97" s="21">
        <f t="shared" si="30"/>
        <v>1</v>
      </c>
      <c r="AR97" s="21">
        <f t="shared" si="31"/>
        <v>0</v>
      </c>
      <c r="AS97" s="21">
        <f t="shared" si="32"/>
        <v>0</v>
      </c>
      <c r="AT97" s="21">
        <f t="shared" si="33"/>
        <v>0</v>
      </c>
      <c r="AU97" s="21">
        <f t="shared" si="34"/>
        <v>0</v>
      </c>
      <c r="AV97" s="21">
        <f t="shared" si="74"/>
        <v>0</v>
      </c>
      <c r="AW97" s="68"/>
      <c r="AX97" s="27" t="s">
        <v>130</v>
      </c>
      <c r="AY97" s="21">
        <f t="shared" si="35"/>
        <v>1</v>
      </c>
      <c r="AZ97" s="21">
        <f t="shared" si="36"/>
        <v>0</v>
      </c>
      <c r="BA97" s="21">
        <f t="shared" si="37"/>
        <v>0</v>
      </c>
      <c r="BB97" s="21">
        <f t="shared" si="38"/>
        <v>0</v>
      </c>
      <c r="BC97" s="65" t="str">
        <f t="shared" si="39"/>
        <v>Home_Visit</v>
      </c>
      <c r="BD97" s="27" t="s">
        <v>182</v>
      </c>
      <c r="BE97" s="21">
        <f t="shared" si="40"/>
        <v>0</v>
      </c>
      <c r="BF97" s="21">
        <f t="shared" si="41"/>
        <v>0</v>
      </c>
      <c r="BG97" s="21">
        <f t="shared" si="42"/>
        <v>1</v>
      </c>
      <c r="BH97" s="21">
        <f t="shared" si="43"/>
        <v>0</v>
      </c>
      <c r="BI97" s="65" t="str">
        <f t="shared" si="44"/>
        <v>Narayanganj</v>
      </c>
      <c r="BJ97" s="27" t="s">
        <v>138</v>
      </c>
      <c r="BK97" s="21">
        <f t="shared" si="45"/>
        <v>0</v>
      </c>
      <c r="BL97" s="21">
        <f t="shared" si="46"/>
        <v>0</v>
      </c>
      <c r="BM97" s="21">
        <f t="shared" si="47"/>
        <v>1</v>
      </c>
      <c r="BN97" s="65" t="str">
        <f t="shared" si="48"/>
        <v>More_than_6</v>
      </c>
      <c r="BO97" s="29">
        <v>1500.0</v>
      </c>
      <c r="BP97" s="21">
        <f t="shared" si="49"/>
        <v>0</v>
      </c>
      <c r="BQ97" s="21">
        <f t="shared" si="50"/>
        <v>1</v>
      </c>
      <c r="BR97" s="21">
        <f t="shared" si="51"/>
        <v>0</v>
      </c>
      <c r="BS97" s="65" t="str">
        <f t="shared" si="52"/>
        <v>Between_1k_to_2k</v>
      </c>
      <c r="BT97" s="29" t="s">
        <v>156</v>
      </c>
      <c r="BU97" s="75" t="str">
        <f t="shared" si="53"/>
        <v>Every_6_months</v>
      </c>
      <c r="BV97" s="29">
        <v>0.0</v>
      </c>
      <c r="BW97" s="67" t="str">
        <f t="shared" si="54"/>
        <v>No</v>
      </c>
      <c r="BX97" s="29">
        <v>0.0</v>
      </c>
      <c r="BY97" s="67" t="str">
        <f t="shared" si="55"/>
        <v>No</v>
      </c>
      <c r="BZ97" s="29">
        <v>0.0</v>
      </c>
      <c r="CA97" s="67" t="str">
        <f t="shared" si="56"/>
        <v>No</v>
      </c>
      <c r="CB97" s="29">
        <v>0.0</v>
      </c>
      <c r="CC97" s="67" t="str">
        <f t="shared" si="57"/>
        <v>No</v>
      </c>
      <c r="CD97" s="29">
        <v>0.0</v>
      </c>
      <c r="CE97" s="67" t="str">
        <f t="shared" si="58"/>
        <v>No</v>
      </c>
      <c r="CF97" s="29">
        <v>0.0</v>
      </c>
      <c r="CG97" s="76"/>
      <c r="CH97" s="29">
        <v>0.0</v>
      </c>
      <c r="CI97" s="67" t="str">
        <f t="shared" si="59"/>
        <v>No</v>
      </c>
      <c r="CJ97" s="29">
        <v>0.0</v>
      </c>
      <c r="CK97" s="76"/>
      <c r="CL97" s="29">
        <v>1.0</v>
      </c>
      <c r="CM97" s="77"/>
      <c r="CN97" s="29" t="s">
        <v>176</v>
      </c>
      <c r="CO97" s="71" t="str">
        <f t="shared" si="60"/>
        <v>Poor</v>
      </c>
      <c r="CP97" s="27" t="s">
        <v>177</v>
      </c>
      <c r="CQ97" s="21">
        <f t="shared" si="61"/>
        <v>1</v>
      </c>
      <c r="CR97" s="21">
        <f t="shared" si="62"/>
        <v>0</v>
      </c>
      <c r="CS97" s="21">
        <f t="shared" si="63"/>
        <v>0</v>
      </c>
      <c r="CT97" s="21">
        <f t="shared" si="64"/>
        <v>0</v>
      </c>
      <c r="CU97" s="68"/>
      <c r="CV97" s="27" t="s">
        <v>178</v>
      </c>
      <c r="CW97" s="21">
        <f t="shared" si="65"/>
        <v>0</v>
      </c>
      <c r="CX97" s="21">
        <f t="shared" si="66"/>
        <v>0</v>
      </c>
      <c r="CY97" s="21">
        <f t="shared" si="67"/>
        <v>0</v>
      </c>
      <c r="CZ97" s="21">
        <f t="shared" si="68"/>
        <v>1</v>
      </c>
      <c r="DA97" s="21">
        <f t="shared" si="69"/>
        <v>0</v>
      </c>
      <c r="DB97" s="68"/>
      <c r="DC97" s="27" t="s">
        <v>136</v>
      </c>
      <c r="DD97" s="27" t="s">
        <v>136</v>
      </c>
      <c r="DE97" s="27" t="s">
        <v>136</v>
      </c>
      <c r="DF97" s="27" t="s">
        <v>137</v>
      </c>
      <c r="DG97" s="27" t="s">
        <v>138</v>
      </c>
      <c r="DH97" s="25">
        <f t="shared" si="70"/>
        <v>20</v>
      </c>
      <c r="DI97" s="72" t="str">
        <f t="shared" si="71"/>
        <v>High_Safety</v>
      </c>
      <c r="DJ97" s="26">
        <v>13.0</v>
      </c>
      <c r="DK97" s="26">
        <v>8.0</v>
      </c>
      <c r="DL97" s="16" t="str">
        <f t="shared" ref="DL97:DM97" si="168">IF(DJ97 &lt;= 11, "Poor", IF(DJ97 &lt;= 15 , "Moderate", "Good"))</f>
        <v>Moderate</v>
      </c>
      <c r="DM97" s="16" t="str">
        <f t="shared" si="168"/>
        <v>Poor</v>
      </c>
    </row>
    <row r="98" ht="15.75" customHeight="1">
      <c r="A98" s="73" t="s">
        <v>125</v>
      </c>
      <c r="B98" s="62" t="s">
        <v>37</v>
      </c>
      <c r="C98" s="35">
        <v>44.0</v>
      </c>
      <c r="D98" s="16">
        <f t="shared" si="2"/>
        <v>0</v>
      </c>
      <c r="E98" s="16">
        <f t="shared" si="73"/>
        <v>0</v>
      </c>
      <c r="F98" s="16">
        <f t="shared" si="3"/>
        <v>1</v>
      </c>
      <c r="G98" s="16">
        <f t="shared" si="4"/>
        <v>0</v>
      </c>
      <c r="H98" s="63" t="str">
        <f t="shared" si="5"/>
        <v>Between_40_to_60</v>
      </c>
      <c r="I98" s="74" t="s">
        <v>126</v>
      </c>
      <c r="J98" s="36">
        <v>40000.0</v>
      </c>
      <c r="K98" s="21">
        <f t="shared" si="6"/>
        <v>0</v>
      </c>
      <c r="L98" s="21">
        <f t="shared" si="7"/>
        <v>0</v>
      </c>
      <c r="M98" s="21">
        <f t="shared" si="8"/>
        <v>1</v>
      </c>
      <c r="N98" s="21">
        <f t="shared" si="9"/>
        <v>0</v>
      </c>
      <c r="O98" s="65" t="str">
        <f t="shared" si="10"/>
        <v>Between_25k_to_40k</v>
      </c>
      <c r="P98" s="75" t="s">
        <v>127</v>
      </c>
      <c r="Q98" s="37">
        <v>0.0</v>
      </c>
      <c r="R98" s="67" t="str">
        <f t="shared" si="11"/>
        <v>No</v>
      </c>
      <c r="S98" s="37">
        <v>0.0</v>
      </c>
      <c r="T98" s="67" t="str">
        <f t="shared" si="12"/>
        <v>No</v>
      </c>
      <c r="U98" s="37">
        <v>0.0</v>
      </c>
      <c r="V98" s="67" t="str">
        <f t="shared" si="13"/>
        <v>No</v>
      </c>
      <c r="W98" s="36" t="s">
        <v>25</v>
      </c>
      <c r="X98" s="21">
        <f t="shared" si="14"/>
        <v>1</v>
      </c>
      <c r="Y98" s="21">
        <f t="shared" si="15"/>
        <v>0</v>
      </c>
      <c r="Z98" s="21">
        <f t="shared" si="16"/>
        <v>0</v>
      </c>
      <c r="AA98" s="21">
        <f t="shared" si="17"/>
        <v>0</v>
      </c>
      <c r="AB98" s="21">
        <f t="shared" si="18"/>
        <v>0</v>
      </c>
      <c r="AC98" s="65" t="str">
        <f t="shared" si="19"/>
        <v>Business</v>
      </c>
      <c r="AD98" s="36" t="s">
        <v>191</v>
      </c>
      <c r="AE98" s="21">
        <f t="shared" si="20"/>
        <v>0</v>
      </c>
      <c r="AF98" s="21">
        <f t="shared" si="21"/>
        <v>0</v>
      </c>
      <c r="AG98" s="21">
        <f t="shared" si="22"/>
        <v>0</v>
      </c>
      <c r="AH98" s="21">
        <f t="shared" si="23"/>
        <v>1</v>
      </c>
      <c r="AI98" s="65" t="str">
        <f t="shared" si="24"/>
        <v>Others</v>
      </c>
      <c r="AJ98" s="27" t="s">
        <v>191</v>
      </c>
      <c r="AK98" s="21">
        <f t="shared" si="25"/>
        <v>0</v>
      </c>
      <c r="AL98" s="21">
        <f t="shared" si="26"/>
        <v>0</v>
      </c>
      <c r="AM98" s="21">
        <f t="shared" si="27"/>
        <v>0</v>
      </c>
      <c r="AN98" s="21">
        <f t="shared" si="28"/>
        <v>1</v>
      </c>
      <c r="AO98" s="65" t="str">
        <f t="shared" si="29"/>
        <v>Others</v>
      </c>
      <c r="AP98" s="27" t="s">
        <v>144</v>
      </c>
      <c r="AQ98" s="21">
        <f t="shared" si="30"/>
        <v>0</v>
      </c>
      <c r="AR98" s="21">
        <f t="shared" si="31"/>
        <v>0</v>
      </c>
      <c r="AS98" s="21">
        <f t="shared" si="32"/>
        <v>0</v>
      </c>
      <c r="AT98" s="21">
        <f t="shared" si="33"/>
        <v>0</v>
      </c>
      <c r="AU98" s="21">
        <f t="shared" si="34"/>
        <v>0</v>
      </c>
      <c r="AV98" s="21">
        <f t="shared" si="74"/>
        <v>1</v>
      </c>
      <c r="AW98" s="68"/>
      <c r="AX98" s="27" t="s">
        <v>45</v>
      </c>
      <c r="AY98" s="21">
        <f t="shared" si="35"/>
        <v>0</v>
      </c>
      <c r="AZ98" s="21">
        <f t="shared" si="36"/>
        <v>0</v>
      </c>
      <c r="BA98" s="21">
        <f t="shared" si="37"/>
        <v>1</v>
      </c>
      <c r="BB98" s="21">
        <f t="shared" si="38"/>
        <v>0</v>
      </c>
      <c r="BC98" s="65" t="str">
        <f t="shared" si="39"/>
        <v>Job</v>
      </c>
      <c r="BD98" s="27" t="s">
        <v>131</v>
      </c>
      <c r="BE98" s="21">
        <f t="shared" si="40"/>
        <v>1</v>
      </c>
      <c r="BF98" s="21">
        <f t="shared" si="41"/>
        <v>0</v>
      </c>
      <c r="BG98" s="21">
        <f t="shared" si="42"/>
        <v>0</v>
      </c>
      <c r="BH98" s="21">
        <f t="shared" si="43"/>
        <v>0</v>
      </c>
      <c r="BI98" s="65" t="str">
        <f t="shared" si="44"/>
        <v>Dhaka</v>
      </c>
      <c r="BJ98" s="27" t="s">
        <v>138</v>
      </c>
      <c r="BK98" s="21">
        <f t="shared" si="45"/>
        <v>0</v>
      </c>
      <c r="BL98" s="21">
        <f t="shared" si="46"/>
        <v>0</v>
      </c>
      <c r="BM98" s="21">
        <f t="shared" si="47"/>
        <v>1</v>
      </c>
      <c r="BN98" s="65" t="str">
        <f t="shared" si="48"/>
        <v>More_than_6</v>
      </c>
      <c r="BO98" s="27" t="s">
        <v>179</v>
      </c>
      <c r="BP98" s="21">
        <f t="shared" si="49"/>
        <v>0</v>
      </c>
      <c r="BQ98" s="21">
        <f t="shared" si="50"/>
        <v>0</v>
      </c>
      <c r="BR98" s="21">
        <f t="shared" si="51"/>
        <v>1</v>
      </c>
      <c r="BS98" s="65" t="str">
        <f t="shared" si="52"/>
        <v>More_than_2k</v>
      </c>
      <c r="BT98" s="29" t="s">
        <v>132</v>
      </c>
      <c r="BU98" s="75" t="str">
        <f t="shared" si="53"/>
        <v>Every_3_months</v>
      </c>
      <c r="BV98" s="29">
        <v>0.0</v>
      </c>
      <c r="BW98" s="67" t="str">
        <f t="shared" si="54"/>
        <v>No</v>
      </c>
      <c r="BX98" s="29">
        <v>0.0</v>
      </c>
      <c r="BY98" s="67" t="str">
        <f t="shared" si="55"/>
        <v>No</v>
      </c>
      <c r="BZ98" s="29">
        <v>0.0</v>
      </c>
      <c r="CA98" s="67" t="str">
        <f t="shared" si="56"/>
        <v>No</v>
      </c>
      <c r="CB98" s="29">
        <v>0.0</v>
      </c>
      <c r="CC98" s="67" t="str">
        <f t="shared" si="57"/>
        <v>No</v>
      </c>
      <c r="CD98" s="29">
        <v>0.0</v>
      </c>
      <c r="CE98" s="67" t="str">
        <f t="shared" si="58"/>
        <v>No</v>
      </c>
      <c r="CF98" s="29">
        <v>1.0</v>
      </c>
      <c r="CG98" s="76"/>
      <c r="CH98" s="29">
        <v>1.0</v>
      </c>
      <c r="CI98" s="67" t="str">
        <f t="shared" si="59"/>
        <v>Yes</v>
      </c>
      <c r="CJ98" s="29">
        <v>0.0</v>
      </c>
      <c r="CK98" s="76"/>
      <c r="CL98" s="29">
        <v>0.0</v>
      </c>
      <c r="CM98" s="77"/>
      <c r="CN98" s="27" t="s">
        <v>133</v>
      </c>
      <c r="CO98" s="71" t="str">
        <f t="shared" si="60"/>
        <v>Good</v>
      </c>
      <c r="CP98" s="27" t="s">
        <v>152</v>
      </c>
      <c r="CQ98" s="21">
        <f t="shared" si="61"/>
        <v>0</v>
      </c>
      <c r="CR98" s="21">
        <f t="shared" si="62"/>
        <v>0</v>
      </c>
      <c r="CS98" s="21">
        <f t="shared" si="63"/>
        <v>0</v>
      </c>
      <c r="CT98" s="21">
        <f t="shared" si="64"/>
        <v>1</v>
      </c>
      <c r="CU98" s="68"/>
      <c r="CV98" s="27" t="s">
        <v>135</v>
      </c>
      <c r="CW98" s="21">
        <f t="shared" si="65"/>
        <v>1</v>
      </c>
      <c r="CX98" s="21">
        <f t="shared" si="66"/>
        <v>0</v>
      </c>
      <c r="CY98" s="21">
        <f t="shared" si="67"/>
        <v>0</v>
      </c>
      <c r="CZ98" s="21">
        <f t="shared" si="68"/>
        <v>0</v>
      </c>
      <c r="DA98" s="21">
        <f t="shared" si="69"/>
        <v>0</v>
      </c>
      <c r="DB98" s="68"/>
      <c r="DC98" s="27" t="s">
        <v>136</v>
      </c>
      <c r="DD98" s="27" t="s">
        <v>138</v>
      </c>
      <c r="DE98" s="27" t="s">
        <v>136</v>
      </c>
      <c r="DF98" s="27" t="s">
        <v>136</v>
      </c>
      <c r="DG98" s="27" t="s">
        <v>138</v>
      </c>
      <c r="DH98" s="25">
        <f t="shared" si="70"/>
        <v>22</v>
      </c>
      <c r="DI98" s="72" t="str">
        <f t="shared" si="71"/>
        <v>High_Safety</v>
      </c>
      <c r="DJ98" s="26">
        <v>16.0</v>
      </c>
      <c r="DK98" s="26">
        <v>6.0</v>
      </c>
      <c r="DL98" s="16" t="str">
        <f t="shared" ref="DL98:DM98" si="169">IF(DJ98 &lt;= 11, "Poor", IF(DJ98 &lt;= 15 , "Moderate", "Good"))</f>
        <v>Good</v>
      </c>
      <c r="DM98" s="16" t="str">
        <f t="shared" si="169"/>
        <v>Poor</v>
      </c>
    </row>
    <row r="99" ht="15.75" customHeight="1">
      <c r="A99" s="73" t="s">
        <v>125</v>
      </c>
      <c r="B99" s="62" t="s">
        <v>37</v>
      </c>
      <c r="C99" s="35">
        <v>68.0</v>
      </c>
      <c r="D99" s="16">
        <f t="shared" si="2"/>
        <v>0</v>
      </c>
      <c r="E99" s="16">
        <f t="shared" si="73"/>
        <v>0</v>
      </c>
      <c r="F99" s="16">
        <f t="shared" si="3"/>
        <v>0</v>
      </c>
      <c r="G99" s="16">
        <f t="shared" si="4"/>
        <v>1</v>
      </c>
      <c r="H99" s="63" t="str">
        <f t="shared" si="5"/>
        <v>More_than_60</v>
      </c>
      <c r="I99" s="74" t="s">
        <v>126</v>
      </c>
      <c r="J99" s="36">
        <v>35000.0</v>
      </c>
      <c r="K99" s="21">
        <f t="shared" si="6"/>
        <v>0</v>
      </c>
      <c r="L99" s="21">
        <f t="shared" si="7"/>
        <v>0</v>
      </c>
      <c r="M99" s="21">
        <f t="shared" si="8"/>
        <v>1</v>
      </c>
      <c r="N99" s="21">
        <f t="shared" si="9"/>
        <v>0</v>
      </c>
      <c r="O99" s="65" t="str">
        <f t="shared" si="10"/>
        <v>Between_25k_to_40k</v>
      </c>
      <c r="P99" s="75" t="s">
        <v>127</v>
      </c>
      <c r="Q99" s="37">
        <v>1.0</v>
      </c>
      <c r="R99" s="67" t="str">
        <f t="shared" si="11"/>
        <v>Yes</v>
      </c>
      <c r="S99" s="37">
        <v>0.0</v>
      </c>
      <c r="T99" s="67" t="str">
        <f t="shared" si="12"/>
        <v>No</v>
      </c>
      <c r="U99" s="37">
        <v>1.0</v>
      </c>
      <c r="V99" s="67" t="str">
        <f t="shared" si="13"/>
        <v>Yes</v>
      </c>
      <c r="W99" s="36" t="s">
        <v>25</v>
      </c>
      <c r="X99" s="21">
        <f t="shared" si="14"/>
        <v>1</v>
      </c>
      <c r="Y99" s="21">
        <f t="shared" si="15"/>
        <v>0</v>
      </c>
      <c r="Z99" s="21">
        <f t="shared" si="16"/>
        <v>0</v>
      </c>
      <c r="AA99" s="21">
        <f t="shared" si="17"/>
        <v>0</v>
      </c>
      <c r="AB99" s="21">
        <f t="shared" si="18"/>
        <v>0</v>
      </c>
      <c r="AC99" s="65" t="str">
        <f t="shared" si="19"/>
        <v>Business</v>
      </c>
      <c r="AD99" s="36" t="s">
        <v>191</v>
      </c>
      <c r="AE99" s="21">
        <f t="shared" si="20"/>
        <v>0</v>
      </c>
      <c r="AF99" s="21">
        <f t="shared" si="21"/>
        <v>0</v>
      </c>
      <c r="AG99" s="21">
        <f t="shared" si="22"/>
        <v>0</v>
      </c>
      <c r="AH99" s="21">
        <f t="shared" si="23"/>
        <v>1</v>
      </c>
      <c r="AI99" s="65" t="str">
        <f t="shared" si="24"/>
        <v>Others</v>
      </c>
      <c r="AJ99" s="27" t="s">
        <v>128</v>
      </c>
      <c r="AK99" s="21">
        <f t="shared" si="25"/>
        <v>1</v>
      </c>
      <c r="AL99" s="21">
        <f t="shared" si="26"/>
        <v>0</v>
      </c>
      <c r="AM99" s="21">
        <f t="shared" si="27"/>
        <v>0</v>
      </c>
      <c r="AN99" s="21">
        <f t="shared" si="28"/>
        <v>0</v>
      </c>
      <c r="AO99" s="65" t="str">
        <f t="shared" si="29"/>
        <v>Bus</v>
      </c>
      <c r="AP99" s="27" t="s">
        <v>37</v>
      </c>
      <c r="AQ99" s="21">
        <f t="shared" si="30"/>
        <v>1</v>
      </c>
      <c r="AR99" s="21">
        <f t="shared" si="31"/>
        <v>0</v>
      </c>
      <c r="AS99" s="21">
        <f t="shared" si="32"/>
        <v>0</v>
      </c>
      <c r="AT99" s="21">
        <f t="shared" si="33"/>
        <v>0</v>
      </c>
      <c r="AU99" s="21">
        <f t="shared" si="34"/>
        <v>0</v>
      </c>
      <c r="AV99" s="21">
        <f t="shared" si="74"/>
        <v>0</v>
      </c>
      <c r="AW99" s="68"/>
      <c r="AX99" s="27" t="s">
        <v>130</v>
      </c>
      <c r="AY99" s="21">
        <f t="shared" si="35"/>
        <v>1</v>
      </c>
      <c r="AZ99" s="21">
        <f t="shared" si="36"/>
        <v>0</v>
      </c>
      <c r="BA99" s="21">
        <f t="shared" si="37"/>
        <v>0</v>
      </c>
      <c r="BB99" s="21">
        <f t="shared" si="38"/>
        <v>0</v>
      </c>
      <c r="BC99" s="65" t="str">
        <f t="shared" si="39"/>
        <v>Home_Visit</v>
      </c>
      <c r="BD99" s="27" t="s">
        <v>131</v>
      </c>
      <c r="BE99" s="21">
        <f t="shared" si="40"/>
        <v>1</v>
      </c>
      <c r="BF99" s="21">
        <f t="shared" si="41"/>
        <v>0</v>
      </c>
      <c r="BG99" s="21">
        <f t="shared" si="42"/>
        <v>0</v>
      </c>
      <c r="BH99" s="21">
        <f t="shared" si="43"/>
        <v>0</v>
      </c>
      <c r="BI99" s="65" t="str">
        <f t="shared" si="44"/>
        <v>Dhaka</v>
      </c>
      <c r="BJ99" s="27" t="s">
        <v>137</v>
      </c>
      <c r="BK99" s="21">
        <f t="shared" si="45"/>
        <v>0</v>
      </c>
      <c r="BL99" s="21">
        <f t="shared" si="46"/>
        <v>0</v>
      </c>
      <c r="BM99" s="21">
        <f t="shared" si="47"/>
        <v>1</v>
      </c>
      <c r="BN99" s="65" t="str">
        <f t="shared" si="48"/>
        <v>More_than_6</v>
      </c>
      <c r="BO99" s="29">
        <v>1500.0</v>
      </c>
      <c r="BP99" s="21">
        <f t="shared" si="49"/>
        <v>0</v>
      </c>
      <c r="BQ99" s="21">
        <f t="shared" si="50"/>
        <v>1</v>
      </c>
      <c r="BR99" s="21">
        <f t="shared" si="51"/>
        <v>0</v>
      </c>
      <c r="BS99" s="65" t="str">
        <f t="shared" si="52"/>
        <v>Between_1k_to_2k</v>
      </c>
      <c r="BT99" s="29" t="s">
        <v>132</v>
      </c>
      <c r="BU99" s="75" t="str">
        <f t="shared" si="53"/>
        <v>Every_3_months</v>
      </c>
      <c r="BV99" s="29">
        <v>1.0</v>
      </c>
      <c r="BW99" s="67" t="str">
        <f t="shared" si="54"/>
        <v>Yes</v>
      </c>
      <c r="BX99" s="29">
        <v>0.0</v>
      </c>
      <c r="BY99" s="67" t="str">
        <f t="shared" si="55"/>
        <v>No</v>
      </c>
      <c r="BZ99" s="29">
        <v>0.0</v>
      </c>
      <c r="CA99" s="67" t="str">
        <f t="shared" si="56"/>
        <v>No</v>
      </c>
      <c r="CB99" s="29">
        <v>0.0</v>
      </c>
      <c r="CC99" s="67" t="str">
        <f t="shared" si="57"/>
        <v>No</v>
      </c>
      <c r="CD99" s="29">
        <v>0.0</v>
      </c>
      <c r="CE99" s="67" t="str">
        <f t="shared" si="58"/>
        <v>No</v>
      </c>
      <c r="CF99" s="29">
        <v>1.0</v>
      </c>
      <c r="CG99" s="76"/>
      <c r="CH99" s="29">
        <v>0.0</v>
      </c>
      <c r="CI99" s="67" t="str">
        <f t="shared" si="59"/>
        <v>No</v>
      </c>
      <c r="CJ99" s="29">
        <v>0.0</v>
      </c>
      <c r="CK99" s="76"/>
      <c r="CL99" s="29">
        <v>1.0</v>
      </c>
      <c r="CM99" s="77"/>
      <c r="CN99" s="27" t="s">
        <v>164</v>
      </c>
      <c r="CO99" s="71" t="str">
        <f t="shared" si="60"/>
        <v>Average</v>
      </c>
      <c r="CP99" s="27" t="s">
        <v>157</v>
      </c>
      <c r="CQ99" s="21">
        <f t="shared" si="61"/>
        <v>0</v>
      </c>
      <c r="CR99" s="21">
        <f t="shared" si="62"/>
        <v>1</v>
      </c>
      <c r="CS99" s="21">
        <f t="shared" si="63"/>
        <v>0</v>
      </c>
      <c r="CT99" s="21">
        <f t="shared" si="64"/>
        <v>0</v>
      </c>
      <c r="CU99" s="68"/>
      <c r="CV99" s="27" t="s">
        <v>170</v>
      </c>
      <c r="CW99" s="21">
        <f t="shared" si="65"/>
        <v>0</v>
      </c>
      <c r="CX99" s="21">
        <f t="shared" si="66"/>
        <v>1</v>
      </c>
      <c r="CY99" s="21">
        <f t="shared" si="67"/>
        <v>0</v>
      </c>
      <c r="CZ99" s="21">
        <f t="shared" si="68"/>
        <v>0</v>
      </c>
      <c r="DA99" s="21">
        <f t="shared" si="69"/>
        <v>0</v>
      </c>
      <c r="DB99" s="68"/>
      <c r="DC99" s="27" t="s">
        <v>138</v>
      </c>
      <c r="DD99" s="27" t="s">
        <v>139</v>
      </c>
      <c r="DE99" s="27" t="s">
        <v>139</v>
      </c>
      <c r="DF99" s="27" t="s">
        <v>140</v>
      </c>
      <c r="DG99" s="27" t="s">
        <v>136</v>
      </c>
      <c r="DH99" s="25">
        <f t="shared" si="70"/>
        <v>14</v>
      </c>
      <c r="DI99" s="72" t="str">
        <f t="shared" si="71"/>
        <v>Moderate_Safety</v>
      </c>
      <c r="DJ99" s="26">
        <v>10.0</v>
      </c>
      <c r="DK99" s="26">
        <v>8.0</v>
      </c>
      <c r="DL99" s="16" t="str">
        <f t="shared" ref="DL99:DM99" si="170">IF(DJ99 &lt;= 11, "Poor", IF(DJ99 &lt;= 15 , "Moderate", "Good"))</f>
        <v>Poor</v>
      </c>
      <c r="DM99" s="16" t="str">
        <f t="shared" si="170"/>
        <v>Poor</v>
      </c>
    </row>
    <row r="100" ht="15.75" customHeight="1">
      <c r="A100" s="73" t="s">
        <v>125</v>
      </c>
      <c r="B100" s="62" t="s">
        <v>37</v>
      </c>
      <c r="C100" s="35">
        <v>66.0</v>
      </c>
      <c r="D100" s="16">
        <f t="shared" si="2"/>
        <v>0</v>
      </c>
      <c r="E100" s="16">
        <f t="shared" si="73"/>
        <v>0</v>
      </c>
      <c r="F100" s="16">
        <f t="shared" si="3"/>
        <v>0</v>
      </c>
      <c r="G100" s="16">
        <f t="shared" si="4"/>
        <v>1</v>
      </c>
      <c r="H100" s="63" t="str">
        <f t="shared" si="5"/>
        <v>More_than_60</v>
      </c>
      <c r="I100" s="74" t="s">
        <v>126</v>
      </c>
      <c r="J100" s="36">
        <v>30000.0</v>
      </c>
      <c r="K100" s="21">
        <f t="shared" si="6"/>
        <v>0</v>
      </c>
      <c r="L100" s="21">
        <f t="shared" si="7"/>
        <v>0</v>
      </c>
      <c r="M100" s="21">
        <f t="shared" si="8"/>
        <v>1</v>
      </c>
      <c r="N100" s="21">
        <f t="shared" si="9"/>
        <v>0</v>
      </c>
      <c r="O100" s="65" t="str">
        <f t="shared" si="10"/>
        <v>Between_25k_to_40k</v>
      </c>
      <c r="P100" s="75" t="s">
        <v>127</v>
      </c>
      <c r="Q100" s="37">
        <v>1.0</v>
      </c>
      <c r="R100" s="67" t="str">
        <f t="shared" si="11"/>
        <v>Yes</v>
      </c>
      <c r="S100" s="37">
        <v>0.0</v>
      </c>
      <c r="T100" s="67" t="str">
        <f t="shared" si="12"/>
        <v>No</v>
      </c>
      <c r="U100" s="37">
        <v>1.0</v>
      </c>
      <c r="V100" s="67" t="str">
        <f t="shared" si="13"/>
        <v>Yes</v>
      </c>
      <c r="W100" s="36" t="s">
        <v>25</v>
      </c>
      <c r="X100" s="21">
        <f t="shared" si="14"/>
        <v>1</v>
      </c>
      <c r="Y100" s="21">
        <f t="shared" si="15"/>
        <v>0</v>
      </c>
      <c r="Z100" s="21">
        <f t="shared" si="16"/>
        <v>0</v>
      </c>
      <c r="AA100" s="21">
        <f t="shared" si="17"/>
        <v>0</v>
      </c>
      <c r="AB100" s="21">
        <f t="shared" si="18"/>
        <v>0</v>
      </c>
      <c r="AC100" s="65" t="str">
        <f t="shared" si="19"/>
        <v>Business</v>
      </c>
      <c r="AD100" s="36" t="s">
        <v>191</v>
      </c>
      <c r="AE100" s="21">
        <f t="shared" si="20"/>
        <v>0</v>
      </c>
      <c r="AF100" s="21">
        <f t="shared" si="21"/>
        <v>0</v>
      </c>
      <c r="AG100" s="21">
        <f t="shared" si="22"/>
        <v>0</v>
      </c>
      <c r="AH100" s="21">
        <f t="shared" si="23"/>
        <v>1</v>
      </c>
      <c r="AI100" s="65" t="str">
        <f t="shared" si="24"/>
        <v>Others</v>
      </c>
      <c r="AJ100" s="27" t="s">
        <v>129</v>
      </c>
      <c r="AK100" s="21">
        <f t="shared" si="25"/>
        <v>0</v>
      </c>
      <c r="AL100" s="21">
        <f t="shared" si="26"/>
        <v>1</v>
      </c>
      <c r="AM100" s="21">
        <f t="shared" si="27"/>
        <v>0</v>
      </c>
      <c r="AN100" s="21">
        <f t="shared" si="28"/>
        <v>0</v>
      </c>
      <c r="AO100" s="65" t="str">
        <f t="shared" si="29"/>
        <v>Auto_Rickshaw</v>
      </c>
      <c r="AP100" s="27" t="s">
        <v>154</v>
      </c>
      <c r="AQ100" s="21">
        <f t="shared" si="30"/>
        <v>0</v>
      </c>
      <c r="AR100" s="21">
        <f t="shared" si="31"/>
        <v>0</v>
      </c>
      <c r="AS100" s="21">
        <f t="shared" si="32"/>
        <v>0</v>
      </c>
      <c r="AT100" s="21">
        <f t="shared" si="33"/>
        <v>0</v>
      </c>
      <c r="AU100" s="21">
        <f t="shared" si="34"/>
        <v>0</v>
      </c>
      <c r="AV100" s="21">
        <f t="shared" si="74"/>
        <v>1</v>
      </c>
      <c r="AW100" s="68"/>
      <c r="AX100" s="27" t="s">
        <v>130</v>
      </c>
      <c r="AY100" s="21">
        <f t="shared" si="35"/>
        <v>1</v>
      </c>
      <c r="AZ100" s="21">
        <f t="shared" si="36"/>
        <v>0</v>
      </c>
      <c r="BA100" s="21">
        <f t="shared" si="37"/>
        <v>0</v>
      </c>
      <c r="BB100" s="21">
        <f t="shared" si="38"/>
        <v>0</v>
      </c>
      <c r="BC100" s="65" t="str">
        <f t="shared" si="39"/>
        <v>Home_Visit</v>
      </c>
      <c r="BD100" s="27" t="s">
        <v>131</v>
      </c>
      <c r="BE100" s="21">
        <f t="shared" si="40"/>
        <v>1</v>
      </c>
      <c r="BF100" s="21">
        <f t="shared" si="41"/>
        <v>0</v>
      </c>
      <c r="BG100" s="21">
        <f t="shared" si="42"/>
        <v>0</v>
      </c>
      <c r="BH100" s="21">
        <f t="shared" si="43"/>
        <v>0</v>
      </c>
      <c r="BI100" s="65" t="str">
        <f t="shared" si="44"/>
        <v>Dhaka</v>
      </c>
      <c r="BJ100" s="27" t="s">
        <v>150</v>
      </c>
      <c r="BK100" s="21">
        <f t="shared" si="45"/>
        <v>0</v>
      </c>
      <c r="BL100" s="21">
        <f t="shared" si="46"/>
        <v>0</v>
      </c>
      <c r="BM100" s="21">
        <f t="shared" si="47"/>
        <v>1</v>
      </c>
      <c r="BN100" s="65" t="str">
        <f t="shared" si="48"/>
        <v>More_than_6</v>
      </c>
      <c r="BO100" s="29">
        <v>800.0</v>
      </c>
      <c r="BP100" s="21">
        <f t="shared" si="49"/>
        <v>1</v>
      </c>
      <c r="BQ100" s="21">
        <f t="shared" si="50"/>
        <v>0</v>
      </c>
      <c r="BR100" s="21">
        <f t="shared" si="51"/>
        <v>0</v>
      </c>
      <c r="BS100" s="65" t="str">
        <f t="shared" si="52"/>
        <v>Less_than_1k</v>
      </c>
      <c r="BT100" s="29" t="s">
        <v>132</v>
      </c>
      <c r="BU100" s="75" t="str">
        <f t="shared" si="53"/>
        <v>Every_3_months</v>
      </c>
      <c r="BV100" s="29">
        <v>0.0</v>
      </c>
      <c r="BW100" s="67" t="str">
        <f t="shared" si="54"/>
        <v>No</v>
      </c>
      <c r="BX100" s="29">
        <v>0.0</v>
      </c>
      <c r="BY100" s="67" t="str">
        <f t="shared" si="55"/>
        <v>No</v>
      </c>
      <c r="BZ100" s="29">
        <v>0.0</v>
      </c>
      <c r="CA100" s="67" t="str">
        <f t="shared" si="56"/>
        <v>No</v>
      </c>
      <c r="CB100" s="29">
        <v>0.0</v>
      </c>
      <c r="CC100" s="67" t="str">
        <f t="shared" si="57"/>
        <v>No</v>
      </c>
      <c r="CD100" s="29">
        <v>0.0</v>
      </c>
      <c r="CE100" s="67" t="str">
        <f t="shared" si="58"/>
        <v>No</v>
      </c>
      <c r="CF100" s="29">
        <v>1.0</v>
      </c>
      <c r="CG100" s="76"/>
      <c r="CH100" s="29">
        <v>1.0</v>
      </c>
      <c r="CI100" s="67" t="str">
        <f t="shared" si="59"/>
        <v>Yes</v>
      </c>
      <c r="CJ100" s="29">
        <v>0.0</v>
      </c>
      <c r="CK100" s="76"/>
      <c r="CL100" s="29">
        <v>1.0</v>
      </c>
      <c r="CM100" s="77"/>
      <c r="CN100" s="27" t="s">
        <v>164</v>
      </c>
      <c r="CO100" s="71" t="str">
        <f t="shared" si="60"/>
        <v>Average</v>
      </c>
      <c r="CP100" s="27" t="s">
        <v>177</v>
      </c>
      <c r="CQ100" s="21">
        <f t="shared" si="61"/>
        <v>1</v>
      </c>
      <c r="CR100" s="21">
        <f t="shared" si="62"/>
        <v>0</v>
      </c>
      <c r="CS100" s="21">
        <f t="shared" si="63"/>
        <v>0</v>
      </c>
      <c r="CT100" s="21">
        <f t="shared" si="64"/>
        <v>0</v>
      </c>
      <c r="CU100" s="68"/>
      <c r="CV100" s="27" t="s">
        <v>135</v>
      </c>
      <c r="CW100" s="21">
        <f t="shared" si="65"/>
        <v>1</v>
      </c>
      <c r="CX100" s="21">
        <f t="shared" si="66"/>
        <v>0</v>
      </c>
      <c r="CY100" s="21">
        <f t="shared" si="67"/>
        <v>0</v>
      </c>
      <c r="CZ100" s="21">
        <f t="shared" si="68"/>
        <v>0</v>
      </c>
      <c r="DA100" s="21">
        <f t="shared" si="69"/>
        <v>0</v>
      </c>
      <c r="DB100" s="68"/>
      <c r="DC100" s="27" t="s">
        <v>136</v>
      </c>
      <c r="DD100" s="27" t="s">
        <v>140</v>
      </c>
      <c r="DE100" s="27" t="s">
        <v>139</v>
      </c>
      <c r="DF100" s="27" t="s">
        <v>139</v>
      </c>
      <c r="DG100" s="27" t="s">
        <v>138</v>
      </c>
      <c r="DH100" s="25">
        <f t="shared" si="70"/>
        <v>14</v>
      </c>
      <c r="DI100" s="72" t="str">
        <f t="shared" si="71"/>
        <v>Moderate_Safety</v>
      </c>
      <c r="DJ100" s="26">
        <v>4.0</v>
      </c>
      <c r="DK100" s="26">
        <v>5.0</v>
      </c>
      <c r="DL100" s="16" t="str">
        <f t="shared" ref="DL100:DM100" si="171">IF(DJ100 &lt;= 11, "Poor", IF(DJ100 &lt;= 15 , "Moderate", "Good"))</f>
        <v>Poor</v>
      </c>
      <c r="DM100" s="16" t="str">
        <f t="shared" si="171"/>
        <v>Poor</v>
      </c>
    </row>
    <row r="101" ht="15.75" customHeight="1">
      <c r="A101" s="73" t="s">
        <v>125</v>
      </c>
      <c r="B101" s="62" t="s">
        <v>37</v>
      </c>
      <c r="C101" s="35">
        <v>69.0</v>
      </c>
      <c r="D101" s="16">
        <f t="shared" si="2"/>
        <v>0</v>
      </c>
      <c r="E101" s="16">
        <f t="shared" si="73"/>
        <v>0</v>
      </c>
      <c r="F101" s="16">
        <f t="shared" si="3"/>
        <v>0</v>
      </c>
      <c r="G101" s="16">
        <f t="shared" si="4"/>
        <v>1</v>
      </c>
      <c r="H101" s="63" t="str">
        <f t="shared" si="5"/>
        <v>More_than_60</v>
      </c>
      <c r="I101" s="74" t="s">
        <v>126</v>
      </c>
      <c r="J101" s="36">
        <v>35000.0</v>
      </c>
      <c r="K101" s="21">
        <f t="shared" si="6"/>
        <v>0</v>
      </c>
      <c r="L101" s="21">
        <f t="shared" si="7"/>
        <v>0</v>
      </c>
      <c r="M101" s="21">
        <f t="shared" si="8"/>
        <v>1</v>
      </c>
      <c r="N101" s="21">
        <f t="shared" si="9"/>
        <v>0</v>
      </c>
      <c r="O101" s="65" t="str">
        <f t="shared" si="10"/>
        <v>Between_25k_to_40k</v>
      </c>
      <c r="P101" s="75" t="s">
        <v>127</v>
      </c>
      <c r="Q101" s="37">
        <v>0.0</v>
      </c>
      <c r="R101" s="67" t="str">
        <f t="shared" si="11"/>
        <v>No</v>
      </c>
      <c r="S101" s="37">
        <v>0.0</v>
      </c>
      <c r="T101" s="67" t="str">
        <f t="shared" si="12"/>
        <v>No</v>
      </c>
      <c r="U101" s="37">
        <v>0.0</v>
      </c>
      <c r="V101" s="67" t="str">
        <f t="shared" si="13"/>
        <v>No</v>
      </c>
      <c r="W101" s="36" t="s">
        <v>25</v>
      </c>
      <c r="X101" s="21">
        <f t="shared" si="14"/>
        <v>1</v>
      </c>
      <c r="Y101" s="21">
        <f t="shared" si="15"/>
        <v>0</v>
      </c>
      <c r="Z101" s="21">
        <f t="shared" si="16"/>
        <v>0</v>
      </c>
      <c r="AA101" s="21">
        <f t="shared" si="17"/>
        <v>0</v>
      </c>
      <c r="AB101" s="21">
        <f t="shared" si="18"/>
        <v>0</v>
      </c>
      <c r="AC101" s="65" t="str">
        <f t="shared" si="19"/>
        <v>Business</v>
      </c>
      <c r="AD101" s="36" t="s">
        <v>31</v>
      </c>
      <c r="AE101" s="21">
        <f t="shared" si="20"/>
        <v>1</v>
      </c>
      <c r="AF101" s="21">
        <f t="shared" si="21"/>
        <v>0</v>
      </c>
      <c r="AG101" s="21">
        <f t="shared" si="22"/>
        <v>0</v>
      </c>
      <c r="AH101" s="21">
        <f t="shared" si="23"/>
        <v>0</v>
      </c>
      <c r="AI101" s="65" t="str">
        <f t="shared" si="24"/>
        <v>Bus</v>
      </c>
      <c r="AJ101" s="36" t="s">
        <v>171</v>
      </c>
      <c r="AK101" s="21">
        <f t="shared" si="25"/>
        <v>0</v>
      </c>
      <c r="AL101" s="21">
        <f t="shared" si="26"/>
        <v>0</v>
      </c>
      <c r="AM101" s="21">
        <f t="shared" si="27"/>
        <v>0</v>
      </c>
      <c r="AN101" s="21">
        <f t="shared" si="28"/>
        <v>1</v>
      </c>
      <c r="AO101" s="65" t="str">
        <f t="shared" si="29"/>
        <v>Others</v>
      </c>
      <c r="AP101" s="27" t="s">
        <v>37</v>
      </c>
      <c r="AQ101" s="21">
        <f t="shared" si="30"/>
        <v>1</v>
      </c>
      <c r="AR101" s="21">
        <f t="shared" si="31"/>
        <v>0</v>
      </c>
      <c r="AS101" s="21">
        <f t="shared" si="32"/>
        <v>0</v>
      </c>
      <c r="AT101" s="21">
        <f t="shared" si="33"/>
        <v>0</v>
      </c>
      <c r="AU101" s="21">
        <f t="shared" si="34"/>
        <v>0</v>
      </c>
      <c r="AV101" s="21">
        <f t="shared" si="74"/>
        <v>0</v>
      </c>
      <c r="AW101" s="68"/>
      <c r="AX101" s="27" t="s">
        <v>197</v>
      </c>
      <c r="AY101" s="21">
        <f t="shared" si="35"/>
        <v>0</v>
      </c>
      <c r="AZ101" s="21">
        <f t="shared" si="36"/>
        <v>0</v>
      </c>
      <c r="BA101" s="21">
        <f t="shared" si="37"/>
        <v>0</v>
      </c>
      <c r="BB101" s="21">
        <f t="shared" si="38"/>
        <v>1</v>
      </c>
      <c r="BC101" s="65" t="str">
        <f t="shared" si="39"/>
        <v>Others</v>
      </c>
      <c r="BD101" s="27" t="s">
        <v>131</v>
      </c>
      <c r="BE101" s="21">
        <f t="shared" si="40"/>
        <v>1</v>
      </c>
      <c r="BF101" s="21">
        <f t="shared" si="41"/>
        <v>0</v>
      </c>
      <c r="BG101" s="21">
        <f t="shared" si="42"/>
        <v>0</v>
      </c>
      <c r="BH101" s="21">
        <f t="shared" si="43"/>
        <v>0</v>
      </c>
      <c r="BI101" s="65" t="str">
        <f t="shared" si="44"/>
        <v>Dhaka</v>
      </c>
      <c r="BJ101" s="27" t="s">
        <v>136</v>
      </c>
      <c r="BK101" s="21">
        <f t="shared" si="45"/>
        <v>0</v>
      </c>
      <c r="BL101" s="21">
        <f t="shared" si="46"/>
        <v>0</v>
      </c>
      <c r="BM101" s="21">
        <f t="shared" si="47"/>
        <v>1</v>
      </c>
      <c r="BN101" s="65" t="str">
        <f t="shared" si="48"/>
        <v>More_than_6</v>
      </c>
      <c r="BO101" s="27" t="s">
        <v>184</v>
      </c>
      <c r="BP101" s="21">
        <f t="shared" si="49"/>
        <v>0</v>
      </c>
      <c r="BQ101" s="21">
        <f t="shared" si="50"/>
        <v>0</v>
      </c>
      <c r="BR101" s="21">
        <f t="shared" si="51"/>
        <v>1</v>
      </c>
      <c r="BS101" s="65" t="str">
        <f t="shared" si="52"/>
        <v>More_than_2k</v>
      </c>
      <c r="BT101" s="27" t="s">
        <v>185</v>
      </c>
      <c r="BU101" s="73" t="str">
        <f t="shared" si="53"/>
        <v>Yearly</v>
      </c>
      <c r="BV101" s="29">
        <v>0.0</v>
      </c>
      <c r="BW101" s="67" t="str">
        <f t="shared" si="54"/>
        <v>No</v>
      </c>
      <c r="BX101" s="29">
        <v>0.0</v>
      </c>
      <c r="BY101" s="67" t="str">
        <f t="shared" si="55"/>
        <v>No</v>
      </c>
      <c r="BZ101" s="29">
        <v>1.0</v>
      </c>
      <c r="CA101" s="67" t="str">
        <f t="shared" si="56"/>
        <v>Yes</v>
      </c>
      <c r="CB101" s="29">
        <v>0.0</v>
      </c>
      <c r="CC101" s="67" t="str">
        <f t="shared" si="57"/>
        <v>No</v>
      </c>
      <c r="CD101" s="29">
        <v>0.0</v>
      </c>
      <c r="CE101" s="67" t="str">
        <f t="shared" si="58"/>
        <v>No</v>
      </c>
      <c r="CF101" s="29">
        <v>0.0</v>
      </c>
      <c r="CG101" s="76"/>
      <c r="CH101" s="29">
        <v>0.0</v>
      </c>
      <c r="CI101" s="67" t="str">
        <f t="shared" si="59"/>
        <v>No</v>
      </c>
      <c r="CJ101" s="29">
        <v>1.0</v>
      </c>
      <c r="CK101" s="76"/>
      <c r="CL101" s="29">
        <v>0.0</v>
      </c>
      <c r="CM101" s="77"/>
      <c r="CN101" s="27" t="s">
        <v>133</v>
      </c>
      <c r="CO101" s="71" t="str">
        <f t="shared" si="60"/>
        <v>Good</v>
      </c>
      <c r="CP101" s="27" t="s">
        <v>146</v>
      </c>
      <c r="CQ101" s="21">
        <f t="shared" si="61"/>
        <v>0</v>
      </c>
      <c r="CR101" s="21">
        <f t="shared" si="62"/>
        <v>0</v>
      </c>
      <c r="CS101" s="21">
        <f t="shared" si="63"/>
        <v>1</v>
      </c>
      <c r="CT101" s="21">
        <f t="shared" si="64"/>
        <v>0</v>
      </c>
      <c r="CU101" s="68"/>
      <c r="CV101" s="27" t="s">
        <v>135</v>
      </c>
      <c r="CW101" s="21">
        <f t="shared" si="65"/>
        <v>1</v>
      </c>
      <c r="CX101" s="21">
        <f t="shared" si="66"/>
        <v>0</v>
      </c>
      <c r="CY101" s="21">
        <f t="shared" si="67"/>
        <v>0</v>
      </c>
      <c r="CZ101" s="21">
        <f t="shared" si="68"/>
        <v>0</v>
      </c>
      <c r="DA101" s="21">
        <f t="shared" si="69"/>
        <v>0</v>
      </c>
      <c r="DB101" s="68"/>
      <c r="DC101" s="27" t="s">
        <v>136</v>
      </c>
      <c r="DD101" s="27" t="s">
        <v>140</v>
      </c>
      <c r="DE101" s="27" t="s">
        <v>137</v>
      </c>
      <c r="DF101" s="27" t="s">
        <v>140</v>
      </c>
      <c r="DG101" s="27" t="s">
        <v>139</v>
      </c>
      <c r="DH101" s="25">
        <f t="shared" si="70"/>
        <v>11</v>
      </c>
      <c r="DI101" s="72" t="str">
        <f t="shared" si="71"/>
        <v>Poor_Safety</v>
      </c>
      <c r="DJ101" s="26">
        <v>6.0</v>
      </c>
      <c r="DK101" s="26">
        <v>6.0</v>
      </c>
      <c r="DL101" s="16" t="str">
        <f t="shared" ref="DL101:DM101" si="172">IF(DJ101 &lt;= 11, "Poor", IF(DJ101 &lt;= 15 , "Moderate", "Good"))</f>
        <v>Poor</v>
      </c>
      <c r="DM101" s="16" t="str">
        <f t="shared" si="172"/>
        <v>Poor</v>
      </c>
    </row>
    <row r="102" ht="15.75" customHeight="1">
      <c r="A102" s="73" t="s">
        <v>125</v>
      </c>
      <c r="B102" s="62" t="s">
        <v>37</v>
      </c>
      <c r="C102" s="35">
        <v>20.0</v>
      </c>
      <c r="D102" s="16">
        <f t="shared" si="2"/>
        <v>0</v>
      </c>
      <c r="E102" s="16">
        <f t="shared" si="73"/>
        <v>1</v>
      </c>
      <c r="F102" s="16">
        <f t="shared" si="3"/>
        <v>0</v>
      </c>
      <c r="G102" s="16">
        <f t="shared" si="4"/>
        <v>0</v>
      </c>
      <c r="H102" s="63" t="str">
        <f t="shared" si="5"/>
        <v>Between_20_to_40</v>
      </c>
      <c r="I102" s="74" t="s">
        <v>158</v>
      </c>
      <c r="J102" s="36">
        <v>22000.0</v>
      </c>
      <c r="K102" s="21">
        <f t="shared" si="6"/>
        <v>0</v>
      </c>
      <c r="L102" s="21">
        <f t="shared" si="7"/>
        <v>1</v>
      </c>
      <c r="M102" s="21">
        <f t="shared" si="8"/>
        <v>0</v>
      </c>
      <c r="N102" s="21">
        <f t="shared" si="9"/>
        <v>0</v>
      </c>
      <c r="O102" s="65" t="str">
        <f t="shared" si="10"/>
        <v>Between_15k_to_25k</v>
      </c>
      <c r="P102" s="75" t="s">
        <v>159</v>
      </c>
      <c r="Q102" s="37">
        <v>0.0</v>
      </c>
      <c r="R102" s="67" t="str">
        <f t="shared" si="11"/>
        <v>No</v>
      </c>
      <c r="S102" s="37">
        <v>0.0</v>
      </c>
      <c r="T102" s="67" t="str">
        <f t="shared" si="12"/>
        <v>No</v>
      </c>
      <c r="U102" s="37">
        <v>0.0</v>
      </c>
      <c r="V102" s="67" t="str">
        <f t="shared" si="13"/>
        <v>No</v>
      </c>
      <c r="W102" s="36" t="s">
        <v>149</v>
      </c>
      <c r="X102" s="21">
        <f t="shared" si="14"/>
        <v>0</v>
      </c>
      <c r="Y102" s="21">
        <f t="shared" si="15"/>
        <v>1</v>
      </c>
      <c r="Z102" s="21">
        <f t="shared" si="16"/>
        <v>0</v>
      </c>
      <c r="AA102" s="21">
        <f t="shared" si="17"/>
        <v>0</v>
      </c>
      <c r="AB102" s="21">
        <f t="shared" si="18"/>
        <v>0</v>
      </c>
      <c r="AC102" s="65" t="str">
        <f t="shared" si="19"/>
        <v>Office_Worker</v>
      </c>
      <c r="AD102" s="36" t="s">
        <v>191</v>
      </c>
      <c r="AE102" s="21">
        <f t="shared" si="20"/>
        <v>0</v>
      </c>
      <c r="AF102" s="21">
        <f t="shared" si="21"/>
        <v>0</v>
      </c>
      <c r="AG102" s="21">
        <f t="shared" si="22"/>
        <v>0</v>
      </c>
      <c r="AH102" s="21">
        <f t="shared" si="23"/>
        <v>1</v>
      </c>
      <c r="AI102" s="65" t="str">
        <f t="shared" si="24"/>
        <v>Others</v>
      </c>
      <c r="AJ102" s="27" t="s">
        <v>129</v>
      </c>
      <c r="AK102" s="21">
        <f t="shared" si="25"/>
        <v>0</v>
      </c>
      <c r="AL102" s="21">
        <f t="shared" si="26"/>
        <v>1</v>
      </c>
      <c r="AM102" s="21">
        <f t="shared" si="27"/>
        <v>0</v>
      </c>
      <c r="AN102" s="21">
        <f t="shared" si="28"/>
        <v>0</v>
      </c>
      <c r="AO102" s="65" t="str">
        <f t="shared" si="29"/>
        <v>Auto_Rickshaw</v>
      </c>
      <c r="AP102" s="27" t="s">
        <v>38</v>
      </c>
      <c r="AQ102" s="21">
        <f t="shared" si="30"/>
        <v>0</v>
      </c>
      <c r="AR102" s="21">
        <f t="shared" si="31"/>
        <v>1</v>
      </c>
      <c r="AS102" s="21">
        <f t="shared" si="32"/>
        <v>0</v>
      </c>
      <c r="AT102" s="21">
        <f t="shared" si="33"/>
        <v>0</v>
      </c>
      <c r="AU102" s="21">
        <f t="shared" si="34"/>
        <v>0</v>
      </c>
      <c r="AV102" s="21">
        <f t="shared" si="74"/>
        <v>0</v>
      </c>
      <c r="AW102" s="68"/>
      <c r="AX102" s="27" t="s">
        <v>130</v>
      </c>
      <c r="AY102" s="21">
        <f t="shared" si="35"/>
        <v>1</v>
      </c>
      <c r="AZ102" s="21">
        <f t="shared" si="36"/>
        <v>0</v>
      </c>
      <c r="BA102" s="21">
        <f t="shared" si="37"/>
        <v>0</v>
      </c>
      <c r="BB102" s="21">
        <f t="shared" si="38"/>
        <v>0</v>
      </c>
      <c r="BC102" s="65" t="str">
        <f t="shared" si="39"/>
        <v>Home_Visit</v>
      </c>
      <c r="BD102" s="27" t="s">
        <v>175</v>
      </c>
      <c r="BE102" s="21">
        <f t="shared" si="40"/>
        <v>0</v>
      </c>
      <c r="BF102" s="21">
        <f t="shared" si="41"/>
        <v>0</v>
      </c>
      <c r="BG102" s="21">
        <f t="shared" si="42"/>
        <v>0</v>
      </c>
      <c r="BH102" s="21">
        <f t="shared" si="43"/>
        <v>1</v>
      </c>
      <c r="BI102" s="65" t="str">
        <f t="shared" si="44"/>
        <v>Others</v>
      </c>
      <c r="BJ102" s="27" t="s">
        <v>150</v>
      </c>
      <c r="BK102" s="21">
        <f t="shared" si="45"/>
        <v>0</v>
      </c>
      <c r="BL102" s="21">
        <f t="shared" si="46"/>
        <v>0</v>
      </c>
      <c r="BM102" s="21">
        <f t="shared" si="47"/>
        <v>1</v>
      </c>
      <c r="BN102" s="65" t="str">
        <f t="shared" si="48"/>
        <v>More_than_6</v>
      </c>
      <c r="BO102" s="27">
        <v>800.0</v>
      </c>
      <c r="BP102" s="21">
        <f t="shared" si="49"/>
        <v>1</v>
      </c>
      <c r="BQ102" s="21">
        <f t="shared" si="50"/>
        <v>0</v>
      </c>
      <c r="BR102" s="21">
        <f t="shared" si="51"/>
        <v>0</v>
      </c>
      <c r="BS102" s="65" t="str">
        <f t="shared" si="52"/>
        <v>Less_than_1k</v>
      </c>
      <c r="BT102" s="29" t="s">
        <v>132</v>
      </c>
      <c r="BU102" s="75" t="str">
        <f t="shared" si="53"/>
        <v>Every_3_months</v>
      </c>
      <c r="BV102" s="29">
        <v>1.0</v>
      </c>
      <c r="BW102" s="67" t="str">
        <f t="shared" si="54"/>
        <v>Yes</v>
      </c>
      <c r="BX102" s="29">
        <v>1.0</v>
      </c>
      <c r="BY102" s="67" t="str">
        <f t="shared" si="55"/>
        <v>Yes</v>
      </c>
      <c r="BZ102" s="29">
        <v>0.0</v>
      </c>
      <c r="CA102" s="67" t="str">
        <f t="shared" si="56"/>
        <v>No</v>
      </c>
      <c r="CB102" s="29">
        <v>0.0</v>
      </c>
      <c r="CC102" s="67" t="str">
        <f t="shared" si="57"/>
        <v>No</v>
      </c>
      <c r="CD102" s="29">
        <v>0.0</v>
      </c>
      <c r="CE102" s="67" t="str">
        <f t="shared" si="58"/>
        <v>No</v>
      </c>
      <c r="CF102" s="29">
        <v>0.0</v>
      </c>
      <c r="CG102" s="76"/>
      <c r="CH102" s="29">
        <v>0.0</v>
      </c>
      <c r="CI102" s="67" t="str">
        <f t="shared" si="59"/>
        <v>No</v>
      </c>
      <c r="CJ102" s="29">
        <v>0.0</v>
      </c>
      <c r="CK102" s="76"/>
      <c r="CL102" s="29">
        <v>1.0</v>
      </c>
      <c r="CM102" s="77"/>
      <c r="CN102" s="27" t="s">
        <v>133</v>
      </c>
      <c r="CO102" s="71" t="str">
        <f t="shared" si="60"/>
        <v>Good</v>
      </c>
      <c r="CP102" s="27" t="s">
        <v>134</v>
      </c>
      <c r="CQ102" s="21">
        <f t="shared" si="61"/>
        <v>0</v>
      </c>
      <c r="CR102" s="21">
        <f t="shared" si="62"/>
        <v>0</v>
      </c>
      <c r="CS102" s="21">
        <f t="shared" si="63"/>
        <v>0</v>
      </c>
      <c r="CT102" s="21">
        <f t="shared" si="64"/>
        <v>1</v>
      </c>
      <c r="CU102" s="68"/>
      <c r="CV102" s="27" t="s">
        <v>135</v>
      </c>
      <c r="CW102" s="21">
        <f t="shared" si="65"/>
        <v>1</v>
      </c>
      <c r="CX102" s="21">
        <f t="shared" si="66"/>
        <v>0</v>
      </c>
      <c r="CY102" s="21">
        <f t="shared" si="67"/>
        <v>0</v>
      </c>
      <c r="CZ102" s="21">
        <f t="shared" si="68"/>
        <v>0</v>
      </c>
      <c r="DA102" s="21">
        <f t="shared" si="69"/>
        <v>0</v>
      </c>
      <c r="DB102" s="68"/>
      <c r="DC102" s="27" t="s">
        <v>136</v>
      </c>
      <c r="DD102" s="27" t="s">
        <v>136</v>
      </c>
      <c r="DE102" s="27" t="s">
        <v>139</v>
      </c>
      <c r="DF102" s="27" t="s">
        <v>139</v>
      </c>
      <c r="DG102" s="27" t="s">
        <v>139</v>
      </c>
      <c r="DH102" s="25">
        <f t="shared" si="70"/>
        <v>14</v>
      </c>
      <c r="DI102" s="72" t="str">
        <f t="shared" si="71"/>
        <v>Moderate_Safety</v>
      </c>
      <c r="DJ102" s="26">
        <v>9.0</v>
      </c>
      <c r="DK102" s="26">
        <v>12.0</v>
      </c>
      <c r="DL102" s="16" t="str">
        <f t="shared" ref="DL102:DM102" si="173">IF(DJ102 &lt;= 11, "Poor", IF(DJ102 &lt;= 15 , "Moderate", "Good"))</f>
        <v>Poor</v>
      </c>
      <c r="DM102" s="16" t="str">
        <f t="shared" si="173"/>
        <v>Moderate</v>
      </c>
    </row>
    <row r="103" ht="15.75" customHeight="1">
      <c r="A103" s="73" t="s">
        <v>125</v>
      </c>
      <c r="B103" s="62" t="s">
        <v>37</v>
      </c>
      <c r="C103" s="35">
        <v>25.0</v>
      </c>
      <c r="D103" s="16">
        <f t="shared" si="2"/>
        <v>0</v>
      </c>
      <c r="E103" s="16">
        <f t="shared" si="73"/>
        <v>1</v>
      </c>
      <c r="F103" s="16">
        <f t="shared" si="3"/>
        <v>0</v>
      </c>
      <c r="G103" s="16">
        <f t="shared" si="4"/>
        <v>0</v>
      </c>
      <c r="H103" s="63" t="str">
        <f t="shared" si="5"/>
        <v>Between_20_to_40</v>
      </c>
      <c r="I103" s="74" t="s">
        <v>158</v>
      </c>
      <c r="J103" s="36">
        <v>20000.0</v>
      </c>
      <c r="K103" s="21">
        <f t="shared" si="6"/>
        <v>0</v>
      </c>
      <c r="L103" s="21">
        <f t="shared" si="7"/>
        <v>1</v>
      </c>
      <c r="M103" s="21">
        <f t="shared" si="8"/>
        <v>0</v>
      </c>
      <c r="N103" s="21">
        <f t="shared" si="9"/>
        <v>0</v>
      </c>
      <c r="O103" s="65" t="str">
        <f t="shared" si="10"/>
        <v>Between_15k_to_25k</v>
      </c>
      <c r="P103" s="75" t="s">
        <v>159</v>
      </c>
      <c r="Q103" s="37">
        <v>0.0</v>
      </c>
      <c r="R103" s="67" t="str">
        <f t="shared" si="11"/>
        <v>No</v>
      </c>
      <c r="S103" s="37">
        <v>0.0</v>
      </c>
      <c r="T103" s="67" t="str">
        <f t="shared" si="12"/>
        <v>No</v>
      </c>
      <c r="U103" s="37">
        <v>0.0</v>
      </c>
      <c r="V103" s="67" t="str">
        <f t="shared" si="13"/>
        <v>No</v>
      </c>
      <c r="W103" s="36" t="s">
        <v>149</v>
      </c>
      <c r="X103" s="21">
        <f t="shared" si="14"/>
        <v>0</v>
      </c>
      <c r="Y103" s="21">
        <f t="shared" si="15"/>
        <v>1</v>
      </c>
      <c r="Z103" s="21">
        <f t="shared" si="16"/>
        <v>0</v>
      </c>
      <c r="AA103" s="21">
        <f t="shared" si="17"/>
        <v>0</v>
      </c>
      <c r="AB103" s="21">
        <f t="shared" si="18"/>
        <v>0</v>
      </c>
      <c r="AC103" s="65" t="str">
        <f t="shared" si="19"/>
        <v>Office_Worker</v>
      </c>
      <c r="AD103" s="36" t="s">
        <v>31</v>
      </c>
      <c r="AE103" s="21">
        <f t="shared" si="20"/>
        <v>1</v>
      </c>
      <c r="AF103" s="21">
        <f t="shared" si="21"/>
        <v>0</v>
      </c>
      <c r="AG103" s="21">
        <f t="shared" si="22"/>
        <v>0</v>
      </c>
      <c r="AH103" s="21">
        <f t="shared" si="23"/>
        <v>0</v>
      </c>
      <c r="AI103" s="65" t="str">
        <f t="shared" si="24"/>
        <v>Bus</v>
      </c>
      <c r="AJ103" s="27" t="s">
        <v>128</v>
      </c>
      <c r="AK103" s="21">
        <f t="shared" si="25"/>
        <v>1</v>
      </c>
      <c r="AL103" s="21">
        <f t="shared" si="26"/>
        <v>0</v>
      </c>
      <c r="AM103" s="21">
        <f t="shared" si="27"/>
        <v>0</v>
      </c>
      <c r="AN103" s="21">
        <f t="shared" si="28"/>
        <v>0</v>
      </c>
      <c r="AO103" s="65" t="str">
        <f t="shared" si="29"/>
        <v>Bus</v>
      </c>
      <c r="AP103" s="27" t="s">
        <v>39</v>
      </c>
      <c r="AQ103" s="21">
        <f t="shared" si="30"/>
        <v>0</v>
      </c>
      <c r="AR103" s="21">
        <f t="shared" si="31"/>
        <v>0</v>
      </c>
      <c r="AS103" s="21">
        <f t="shared" si="32"/>
        <v>1</v>
      </c>
      <c r="AT103" s="21">
        <f t="shared" si="33"/>
        <v>0</v>
      </c>
      <c r="AU103" s="21">
        <f t="shared" si="34"/>
        <v>0</v>
      </c>
      <c r="AV103" s="21">
        <f t="shared" si="74"/>
        <v>0</v>
      </c>
      <c r="AW103" s="68"/>
      <c r="AX103" s="27" t="s">
        <v>130</v>
      </c>
      <c r="AY103" s="21">
        <f t="shared" si="35"/>
        <v>1</v>
      </c>
      <c r="AZ103" s="21">
        <f t="shared" si="36"/>
        <v>0</v>
      </c>
      <c r="BA103" s="21">
        <f t="shared" si="37"/>
        <v>0</v>
      </c>
      <c r="BB103" s="21">
        <f t="shared" si="38"/>
        <v>0</v>
      </c>
      <c r="BC103" s="65" t="str">
        <f t="shared" si="39"/>
        <v>Home_Visit</v>
      </c>
      <c r="BD103" s="27" t="s">
        <v>37</v>
      </c>
      <c r="BE103" s="21">
        <f t="shared" si="40"/>
        <v>0</v>
      </c>
      <c r="BF103" s="21">
        <f t="shared" si="41"/>
        <v>1</v>
      </c>
      <c r="BG103" s="21">
        <f t="shared" si="42"/>
        <v>0</v>
      </c>
      <c r="BH103" s="21">
        <f t="shared" si="43"/>
        <v>0</v>
      </c>
      <c r="BI103" s="65" t="str">
        <f t="shared" si="44"/>
        <v>Barishal</v>
      </c>
      <c r="BJ103" s="27" t="s">
        <v>138</v>
      </c>
      <c r="BK103" s="21">
        <f t="shared" si="45"/>
        <v>0</v>
      </c>
      <c r="BL103" s="21">
        <f t="shared" si="46"/>
        <v>0</v>
      </c>
      <c r="BM103" s="21">
        <f t="shared" si="47"/>
        <v>1</v>
      </c>
      <c r="BN103" s="65" t="str">
        <f t="shared" si="48"/>
        <v>More_than_6</v>
      </c>
      <c r="BO103" s="27" t="s">
        <v>145</v>
      </c>
      <c r="BP103" s="21">
        <f t="shared" si="49"/>
        <v>0</v>
      </c>
      <c r="BQ103" s="21">
        <f t="shared" si="50"/>
        <v>0</v>
      </c>
      <c r="BR103" s="21">
        <f t="shared" si="51"/>
        <v>1</v>
      </c>
      <c r="BS103" s="65" t="str">
        <f t="shared" si="52"/>
        <v>More_than_2k</v>
      </c>
      <c r="BT103" s="29" t="s">
        <v>132</v>
      </c>
      <c r="BU103" s="75" t="str">
        <f t="shared" si="53"/>
        <v>Every_3_months</v>
      </c>
      <c r="BV103" s="29">
        <v>0.0</v>
      </c>
      <c r="BW103" s="67" t="str">
        <f t="shared" si="54"/>
        <v>No</v>
      </c>
      <c r="BX103" s="29">
        <v>0.0</v>
      </c>
      <c r="BY103" s="67" t="str">
        <f t="shared" si="55"/>
        <v>No</v>
      </c>
      <c r="BZ103" s="29">
        <v>1.0</v>
      </c>
      <c r="CA103" s="67" t="str">
        <f t="shared" si="56"/>
        <v>Yes</v>
      </c>
      <c r="CB103" s="29">
        <v>1.0</v>
      </c>
      <c r="CC103" s="67" t="str">
        <f t="shared" si="57"/>
        <v>Yes</v>
      </c>
      <c r="CD103" s="29">
        <v>0.0</v>
      </c>
      <c r="CE103" s="67" t="str">
        <f t="shared" si="58"/>
        <v>No</v>
      </c>
      <c r="CF103" s="29">
        <v>0.0</v>
      </c>
      <c r="CG103" s="76"/>
      <c r="CH103" s="29">
        <v>0.0</v>
      </c>
      <c r="CI103" s="67" t="str">
        <f t="shared" si="59"/>
        <v>No</v>
      </c>
      <c r="CJ103" s="29">
        <v>0.0</v>
      </c>
      <c r="CK103" s="76"/>
      <c r="CL103" s="29">
        <v>0.0</v>
      </c>
      <c r="CM103" s="77"/>
      <c r="CN103" s="27" t="s">
        <v>133</v>
      </c>
      <c r="CO103" s="71" t="str">
        <f t="shared" si="60"/>
        <v>Good</v>
      </c>
      <c r="CP103" s="27" t="s">
        <v>146</v>
      </c>
      <c r="CQ103" s="21">
        <f t="shared" si="61"/>
        <v>0</v>
      </c>
      <c r="CR103" s="21">
        <f t="shared" si="62"/>
        <v>0</v>
      </c>
      <c r="CS103" s="21">
        <f t="shared" si="63"/>
        <v>1</v>
      </c>
      <c r="CT103" s="21">
        <f t="shared" si="64"/>
        <v>0</v>
      </c>
      <c r="CU103" s="68"/>
      <c r="CV103" s="27" t="s">
        <v>147</v>
      </c>
      <c r="CW103" s="21">
        <f t="shared" si="65"/>
        <v>0</v>
      </c>
      <c r="CX103" s="21">
        <f t="shared" si="66"/>
        <v>0</v>
      </c>
      <c r="CY103" s="21">
        <f t="shared" si="67"/>
        <v>0</v>
      </c>
      <c r="CZ103" s="21">
        <f t="shared" si="68"/>
        <v>0</v>
      </c>
      <c r="DA103" s="21">
        <f t="shared" si="69"/>
        <v>1</v>
      </c>
      <c r="DB103" s="68"/>
      <c r="DC103" s="27" t="s">
        <v>137</v>
      </c>
      <c r="DD103" s="27" t="s">
        <v>139</v>
      </c>
      <c r="DE103" s="27" t="s">
        <v>137</v>
      </c>
      <c r="DF103" s="27" t="s">
        <v>139</v>
      </c>
      <c r="DG103" s="27" t="s">
        <v>136</v>
      </c>
      <c r="DH103" s="25">
        <f t="shared" si="70"/>
        <v>14</v>
      </c>
      <c r="DI103" s="72" t="str">
        <f t="shared" si="71"/>
        <v>Moderate_Safety</v>
      </c>
      <c r="DJ103" s="26">
        <v>12.0</v>
      </c>
      <c r="DK103" s="26">
        <v>15.0</v>
      </c>
      <c r="DL103" s="16" t="str">
        <f t="shared" ref="DL103:DM103" si="174">IF(DJ103 &lt;= 11, "Poor", IF(DJ103 &lt;= 15 , "Moderate", "Good"))</f>
        <v>Moderate</v>
      </c>
      <c r="DM103" s="16" t="str">
        <f t="shared" si="174"/>
        <v>Moderate</v>
      </c>
    </row>
    <row r="104" ht="15.75" customHeight="1">
      <c r="A104" s="73" t="s">
        <v>125</v>
      </c>
      <c r="B104" s="62" t="s">
        <v>37</v>
      </c>
      <c r="C104" s="35">
        <v>21.0</v>
      </c>
      <c r="D104" s="16">
        <f t="shared" si="2"/>
        <v>0</v>
      </c>
      <c r="E104" s="16">
        <f t="shared" si="73"/>
        <v>1</v>
      </c>
      <c r="F104" s="16">
        <f t="shared" si="3"/>
        <v>0</v>
      </c>
      <c r="G104" s="16">
        <f t="shared" si="4"/>
        <v>0</v>
      </c>
      <c r="H104" s="63" t="str">
        <f t="shared" si="5"/>
        <v>Between_20_to_40</v>
      </c>
      <c r="I104" s="75" t="s">
        <v>260</v>
      </c>
      <c r="J104" s="36">
        <v>10000.0</v>
      </c>
      <c r="K104" s="21">
        <f t="shared" si="6"/>
        <v>1</v>
      </c>
      <c r="L104" s="21">
        <f t="shared" si="7"/>
        <v>0</v>
      </c>
      <c r="M104" s="21">
        <f t="shared" si="8"/>
        <v>0</v>
      </c>
      <c r="N104" s="21">
        <f t="shared" si="9"/>
        <v>0</v>
      </c>
      <c r="O104" s="65" t="str">
        <f t="shared" si="10"/>
        <v>Less_than_15k</v>
      </c>
      <c r="P104" s="75" t="s">
        <v>159</v>
      </c>
      <c r="Q104" s="37">
        <v>0.0</v>
      </c>
      <c r="R104" s="67" t="str">
        <f t="shared" si="11"/>
        <v>No</v>
      </c>
      <c r="S104" s="37">
        <v>0.0</v>
      </c>
      <c r="T104" s="67" t="str">
        <f t="shared" si="12"/>
        <v>No</v>
      </c>
      <c r="U104" s="37">
        <v>0.0</v>
      </c>
      <c r="V104" s="67" t="str">
        <f t="shared" si="13"/>
        <v>No</v>
      </c>
      <c r="W104" s="36" t="s">
        <v>149</v>
      </c>
      <c r="X104" s="21">
        <f t="shared" si="14"/>
        <v>0</v>
      </c>
      <c r="Y104" s="21">
        <f t="shared" si="15"/>
        <v>1</v>
      </c>
      <c r="Z104" s="21">
        <f t="shared" si="16"/>
        <v>0</v>
      </c>
      <c r="AA104" s="21">
        <f t="shared" si="17"/>
        <v>0</v>
      </c>
      <c r="AB104" s="21">
        <f t="shared" si="18"/>
        <v>0</v>
      </c>
      <c r="AC104" s="65" t="str">
        <f t="shared" si="19"/>
        <v>Office_Worker</v>
      </c>
      <c r="AD104" s="36" t="s">
        <v>31</v>
      </c>
      <c r="AE104" s="21">
        <f t="shared" si="20"/>
        <v>1</v>
      </c>
      <c r="AF104" s="21">
        <f t="shared" si="21"/>
        <v>0</v>
      </c>
      <c r="AG104" s="21">
        <f t="shared" si="22"/>
        <v>0</v>
      </c>
      <c r="AH104" s="21">
        <f t="shared" si="23"/>
        <v>0</v>
      </c>
      <c r="AI104" s="65" t="str">
        <f t="shared" si="24"/>
        <v>Bus</v>
      </c>
      <c r="AJ104" s="27" t="s">
        <v>128</v>
      </c>
      <c r="AK104" s="21">
        <f t="shared" si="25"/>
        <v>1</v>
      </c>
      <c r="AL104" s="21">
        <f t="shared" si="26"/>
        <v>0</v>
      </c>
      <c r="AM104" s="21">
        <f t="shared" si="27"/>
        <v>0</v>
      </c>
      <c r="AN104" s="21">
        <f t="shared" si="28"/>
        <v>0</v>
      </c>
      <c r="AO104" s="65" t="str">
        <f t="shared" si="29"/>
        <v>Bus</v>
      </c>
      <c r="AP104" s="27" t="s">
        <v>172</v>
      </c>
      <c r="AQ104" s="21">
        <f t="shared" si="30"/>
        <v>0</v>
      </c>
      <c r="AR104" s="21">
        <f t="shared" si="31"/>
        <v>0</v>
      </c>
      <c r="AS104" s="21">
        <f t="shared" si="32"/>
        <v>0</v>
      </c>
      <c r="AT104" s="21">
        <f t="shared" si="33"/>
        <v>0</v>
      </c>
      <c r="AU104" s="21">
        <f t="shared" si="34"/>
        <v>0</v>
      </c>
      <c r="AV104" s="21">
        <f t="shared" si="74"/>
        <v>1</v>
      </c>
      <c r="AW104" s="68"/>
      <c r="AX104" s="27" t="s">
        <v>205</v>
      </c>
      <c r="AY104" s="21">
        <f t="shared" si="35"/>
        <v>0</v>
      </c>
      <c r="AZ104" s="21">
        <f t="shared" si="36"/>
        <v>0</v>
      </c>
      <c r="BA104" s="21">
        <f t="shared" si="37"/>
        <v>0</v>
      </c>
      <c r="BB104" s="21">
        <f t="shared" si="38"/>
        <v>1</v>
      </c>
      <c r="BC104" s="65" t="str">
        <f t="shared" si="39"/>
        <v>Others</v>
      </c>
      <c r="BD104" s="27" t="s">
        <v>175</v>
      </c>
      <c r="BE104" s="21">
        <f t="shared" si="40"/>
        <v>0</v>
      </c>
      <c r="BF104" s="21">
        <f t="shared" si="41"/>
        <v>0</v>
      </c>
      <c r="BG104" s="21">
        <f t="shared" si="42"/>
        <v>0</v>
      </c>
      <c r="BH104" s="21">
        <f t="shared" si="43"/>
        <v>1</v>
      </c>
      <c r="BI104" s="65" t="str">
        <f t="shared" si="44"/>
        <v>Others</v>
      </c>
      <c r="BJ104" s="27">
        <v>5.0</v>
      </c>
      <c r="BK104" s="21">
        <f t="shared" si="45"/>
        <v>0</v>
      </c>
      <c r="BL104" s="21">
        <f t="shared" si="46"/>
        <v>1</v>
      </c>
      <c r="BM104" s="21">
        <f t="shared" si="47"/>
        <v>0</v>
      </c>
      <c r="BN104" s="65" t="str">
        <f t="shared" si="48"/>
        <v>4_to_6</v>
      </c>
      <c r="BO104" s="29">
        <v>800.0</v>
      </c>
      <c r="BP104" s="21">
        <f t="shared" si="49"/>
        <v>1</v>
      </c>
      <c r="BQ104" s="21">
        <f t="shared" si="50"/>
        <v>0</v>
      </c>
      <c r="BR104" s="21">
        <f t="shared" si="51"/>
        <v>0</v>
      </c>
      <c r="BS104" s="65" t="str">
        <f t="shared" si="52"/>
        <v>Less_than_1k</v>
      </c>
      <c r="BT104" s="27" t="s">
        <v>151</v>
      </c>
      <c r="BU104" s="73" t="str">
        <f t="shared" si="53"/>
        <v>Monthly</v>
      </c>
      <c r="BV104" s="29">
        <v>0.0</v>
      </c>
      <c r="BW104" s="67" t="str">
        <f t="shared" si="54"/>
        <v>No</v>
      </c>
      <c r="BX104" s="29">
        <v>1.0</v>
      </c>
      <c r="BY104" s="67" t="str">
        <f t="shared" si="55"/>
        <v>Yes</v>
      </c>
      <c r="BZ104" s="29">
        <v>0.0</v>
      </c>
      <c r="CA104" s="67" t="str">
        <f t="shared" si="56"/>
        <v>No</v>
      </c>
      <c r="CB104" s="29">
        <v>0.0</v>
      </c>
      <c r="CC104" s="67" t="str">
        <f t="shared" si="57"/>
        <v>No</v>
      </c>
      <c r="CD104" s="29">
        <v>0.0</v>
      </c>
      <c r="CE104" s="67" t="str">
        <f t="shared" si="58"/>
        <v>No</v>
      </c>
      <c r="CF104" s="29">
        <v>1.0</v>
      </c>
      <c r="CG104" s="76"/>
      <c r="CH104" s="29">
        <v>1.0</v>
      </c>
      <c r="CI104" s="67" t="str">
        <f t="shared" si="59"/>
        <v>Yes</v>
      </c>
      <c r="CJ104" s="29">
        <v>1.0</v>
      </c>
      <c r="CK104" s="76"/>
      <c r="CL104" s="29">
        <v>1.0</v>
      </c>
      <c r="CM104" s="77"/>
      <c r="CN104" s="27" t="s">
        <v>133</v>
      </c>
      <c r="CO104" s="71" t="str">
        <f t="shared" si="60"/>
        <v>Good</v>
      </c>
      <c r="CP104" s="27" t="s">
        <v>152</v>
      </c>
      <c r="CQ104" s="21">
        <f t="shared" si="61"/>
        <v>0</v>
      </c>
      <c r="CR104" s="21">
        <f t="shared" si="62"/>
        <v>0</v>
      </c>
      <c r="CS104" s="21">
        <f t="shared" si="63"/>
        <v>0</v>
      </c>
      <c r="CT104" s="21">
        <f t="shared" si="64"/>
        <v>1</v>
      </c>
      <c r="CU104" s="68"/>
      <c r="CV104" s="27" t="s">
        <v>135</v>
      </c>
      <c r="CW104" s="21">
        <f t="shared" si="65"/>
        <v>1</v>
      </c>
      <c r="CX104" s="21">
        <f t="shared" si="66"/>
        <v>0</v>
      </c>
      <c r="CY104" s="21">
        <f t="shared" si="67"/>
        <v>0</v>
      </c>
      <c r="CZ104" s="21">
        <f t="shared" si="68"/>
        <v>0</v>
      </c>
      <c r="DA104" s="21">
        <f t="shared" si="69"/>
        <v>0</v>
      </c>
      <c r="DB104" s="68"/>
      <c r="DC104" s="27" t="s">
        <v>136</v>
      </c>
      <c r="DD104" s="27" t="s">
        <v>140</v>
      </c>
      <c r="DE104" s="27" t="s">
        <v>140</v>
      </c>
      <c r="DF104" s="27" t="s">
        <v>140</v>
      </c>
      <c r="DG104" s="27" t="s">
        <v>139</v>
      </c>
      <c r="DH104" s="25">
        <f t="shared" si="70"/>
        <v>9</v>
      </c>
      <c r="DI104" s="72" t="str">
        <f t="shared" si="71"/>
        <v>Poor_Safety</v>
      </c>
      <c r="DJ104" s="26">
        <v>15.0</v>
      </c>
      <c r="DK104" s="26">
        <v>17.0</v>
      </c>
      <c r="DL104" s="16" t="str">
        <f t="shared" ref="DL104:DM104" si="175">IF(DJ104 &lt;= 11, "Poor", IF(DJ104 &lt;= 15 , "Moderate", "Good"))</f>
        <v>Moderate</v>
      </c>
      <c r="DM104" s="16" t="str">
        <f t="shared" si="175"/>
        <v>Good</v>
      </c>
    </row>
    <row r="105" ht="15.75" customHeight="1">
      <c r="A105" s="73" t="s">
        <v>125</v>
      </c>
      <c r="B105" s="62" t="s">
        <v>37</v>
      </c>
      <c r="C105" s="35">
        <v>26.0</v>
      </c>
      <c r="D105" s="16">
        <f t="shared" si="2"/>
        <v>0</v>
      </c>
      <c r="E105" s="16">
        <f t="shared" si="73"/>
        <v>1</v>
      </c>
      <c r="F105" s="16">
        <f t="shared" si="3"/>
        <v>0</v>
      </c>
      <c r="G105" s="16">
        <f t="shared" si="4"/>
        <v>0</v>
      </c>
      <c r="H105" s="63" t="str">
        <f t="shared" si="5"/>
        <v>Between_20_to_40</v>
      </c>
      <c r="I105" s="75" t="s">
        <v>266</v>
      </c>
      <c r="J105" s="36">
        <v>25000.0</v>
      </c>
      <c r="K105" s="21">
        <f t="shared" si="6"/>
        <v>0</v>
      </c>
      <c r="L105" s="21">
        <f t="shared" si="7"/>
        <v>1</v>
      </c>
      <c r="M105" s="21">
        <f t="shared" si="8"/>
        <v>0</v>
      </c>
      <c r="N105" s="21">
        <f t="shared" si="9"/>
        <v>0</v>
      </c>
      <c r="O105" s="65" t="str">
        <f t="shared" si="10"/>
        <v>Between_15k_to_25k</v>
      </c>
      <c r="P105" s="75" t="s">
        <v>159</v>
      </c>
      <c r="Q105" s="37">
        <v>0.0</v>
      </c>
      <c r="R105" s="67" t="str">
        <f t="shared" si="11"/>
        <v>No</v>
      </c>
      <c r="S105" s="37">
        <v>0.0</v>
      </c>
      <c r="T105" s="67" t="str">
        <f t="shared" si="12"/>
        <v>No</v>
      </c>
      <c r="U105" s="37">
        <v>0.0</v>
      </c>
      <c r="V105" s="67" t="str">
        <f t="shared" si="13"/>
        <v>No</v>
      </c>
      <c r="W105" s="37" t="s">
        <v>26</v>
      </c>
      <c r="X105" s="21">
        <f t="shared" si="14"/>
        <v>0</v>
      </c>
      <c r="Y105" s="21">
        <f t="shared" si="15"/>
        <v>1</v>
      </c>
      <c r="Z105" s="21">
        <f t="shared" si="16"/>
        <v>0</v>
      </c>
      <c r="AA105" s="21">
        <f t="shared" si="17"/>
        <v>0</v>
      </c>
      <c r="AB105" s="21">
        <f t="shared" si="18"/>
        <v>0</v>
      </c>
      <c r="AC105" s="65" t="str">
        <f t="shared" si="19"/>
        <v>Office_Worker</v>
      </c>
      <c r="AD105" s="36" t="s">
        <v>31</v>
      </c>
      <c r="AE105" s="21">
        <f t="shared" si="20"/>
        <v>1</v>
      </c>
      <c r="AF105" s="21">
        <f t="shared" si="21"/>
        <v>0</v>
      </c>
      <c r="AG105" s="21">
        <f t="shared" si="22"/>
        <v>0</v>
      </c>
      <c r="AH105" s="21">
        <f t="shared" si="23"/>
        <v>0</v>
      </c>
      <c r="AI105" s="65" t="str">
        <f t="shared" si="24"/>
        <v>Bus</v>
      </c>
      <c r="AJ105" s="27" t="s">
        <v>129</v>
      </c>
      <c r="AK105" s="21">
        <f t="shared" si="25"/>
        <v>0</v>
      </c>
      <c r="AL105" s="21">
        <f t="shared" si="26"/>
        <v>1</v>
      </c>
      <c r="AM105" s="21">
        <f t="shared" si="27"/>
        <v>0</v>
      </c>
      <c r="AN105" s="21">
        <f t="shared" si="28"/>
        <v>0</v>
      </c>
      <c r="AO105" s="65" t="str">
        <f t="shared" si="29"/>
        <v>Auto_Rickshaw</v>
      </c>
      <c r="AP105" s="27" t="s">
        <v>37</v>
      </c>
      <c r="AQ105" s="21">
        <f t="shared" si="30"/>
        <v>1</v>
      </c>
      <c r="AR105" s="21">
        <f t="shared" si="31"/>
        <v>0</v>
      </c>
      <c r="AS105" s="21">
        <f t="shared" si="32"/>
        <v>0</v>
      </c>
      <c r="AT105" s="21">
        <f t="shared" si="33"/>
        <v>0</v>
      </c>
      <c r="AU105" s="21">
        <f t="shared" si="34"/>
        <v>0</v>
      </c>
      <c r="AV105" s="21">
        <f t="shared" si="74"/>
        <v>0</v>
      </c>
      <c r="AW105" s="68"/>
      <c r="AX105" s="27" t="s">
        <v>44</v>
      </c>
      <c r="AY105" s="21">
        <f t="shared" si="35"/>
        <v>0</v>
      </c>
      <c r="AZ105" s="21">
        <f t="shared" si="36"/>
        <v>1</v>
      </c>
      <c r="BA105" s="21">
        <f t="shared" si="37"/>
        <v>0</v>
      </c>
      <c r="BB105" s="21">
        <f t="shared" si="38"/>
        <v>0</v>
      </c>
      <c r="BC105" s="65" t="str">
        <f t="shared" si="39"/>
        <v>Recreation</v>
      </c>
      <c r="BD105" s="27" t="s">
        <v>182</v>
      </c>
      <c r="BE105" s="21">
        <f t="shared" si="40"/>
        <v>0</v>
      </c>
      <c r="BF105" s="21">
        <f t="shared" si="41"/>
        <v>0</v>
      </c>
      <c r="BG105" s="21">
        <f t="shared" si="42"/>
        <v>1</v>
      </c>
      <c r="BH105" s="21">
        <f t="shared" si="43"/>
        <v>0</v>
      </c>
      <c r="BI105" s="65" t="str">
        <f t="shared" si="44"/>
        <v>Narayanganj</v>
      </c>
      <c r="BJ105" s="27" t="s">
        <v>136</v>
      </c>
      <c r="BK105" s="21">
        <f t="shared" si="45"/>
        <v>0</v>
      </c>
      <c r="BL105" s="21">
        <f t="shared" si="46"/>
        <v>0</v>
      </c>
      <c r="BM105" s="21">
        <f t="shared" si="47"/>
        <v>1</v>
      </c>
      <c r="BN105" s="65" t="str">
        <f t="shared" si="48"/>
        <v>More_than_6</v>
      </c>
      <c r="BO105" s="29">
        <v>1500.0</v>
      </c>
      <c r="BP105" s="21">
        <f t="shared" si="49"/>
        <v>0</v>
      </c>
      <c r="BQ105" s="21">
        <f t="shared" si="50"/>
        <v>1</v>
      </c>
      <c r="BR105" s="21">
        <f t="shared" si="51"/>
        <v>0</v>
      </c>
      <c r="BS105" s="65" t="str">
        <f t="shared" si="52"/>
        <v>Between_1k_to_2k</v>
      </c>
      <c r="BT105" s="29" t="s">
        <v>156</v>
      </c>
      <c r="BU105" s="75" t="str">
        <f t="shared" si="53"/>
        <v>Every_6_months</v>
      </c>
      <c r="BV105" s="29">
        <v>0.0</v>
      </c>
      <c r="BW105" s="67" t="str">
        <f t="shared" si="54"/>
        <v>No</v>
      </c>
      <c r="BX105" s="29">
        <v>0.0</v>
      </c>
      <c r="BY105" s="67" t="str">
        <f t="shared" si="55"/>
        <v>No</v>
      </c>
      <c r="BZ105" s="29">
        <v>0.0</v>
      </c>
      <c r="CA105" s="67" t="str">
        <f t="shared" si="56"/>
        <v>No</v>
      </c>
      <c r="CB105" s="29">
        <v>0.0</v>
      </c>
      <c r="CC105" s="67" t="str">
        <f t="shared" si="57"/>
        <v>No</v>
      </c>
      <c r="CD105" s="29">
        <v>0.0</v>
      </c>
      <c r="CE105" s="67" t="str">
        <f t="shared" si="58"/>
        <v>No</v>
      </c>
      <c r="CF105" s="29">
        <v>0.0</v>
      </c>
      <c r="CG105" s="76"/>
      <c r="CH105" s="29">
        <v>1.0</v>
      </c>
      <c r="CI105" s="67" t="str">
        <f t="shared" si="59"/>
        <v>Yes</v>
      </c>
      <c r="CJ105" s="29">
        <v>0.0</v>
      </c>
      <c r="CK105" s="76"/>
      <c r="CL105" s="29">
        <v>1.0</v>
      </c>
      <c r="CM105" s="77"/>
      <c r="CN105" s="27" t="s">
        <v>133</v>
      </c>
      <c r="CO105" s="71" t="str">
        <f t="shared" si="60"/>
        <v>Good</v>
      </c>
      <c r="CP105" s="27" t="s">
        <v>157</v>
      </c>
      <c r="CQ105" s="21">
        <f t="shared" si="61"/>
        <v>0</v>
      </c>
      <c r="CR105" s="21">
        <f t="shared" si="62"/>
        <v>1</v>
      </c>
      <c r="CS105" s="21">
        <f t="shared" si="63"/>
        <v>0</v>
      </c>
      <c r="CT105" s="21">
        <f t="shared" si="64"/>
        <v>0</v>
      </c>
      <c r="CU105" s="68"/>
      <c r="CV105" s="27" t="s">
        <v>135</v>
      </c>
      <c r="CW105" s="21">
        <f t="shared" si="65"/>
        <v>1</v>
      </c>
      <c r="CX105" s="21">
        <f t="shared" si="66"/>
        <v>0</v>
      </c>
      <c r="CY105" s="21">
        <f t="shared" si="67"/>
        <v>0</v>
      </c>
      <c r="CZ105" s="21">
        <f t="shared" si="68"/>
        <v>0</v>
      </c>
      <c r="DA105" s="21">
        <f t="shared" si="69"/>
        <v>0</v>
      </c>
      <c r="DB105" s="68"/>
      <c r="DC105" s="27" t="s">
        <v>139</v>
      </c>
      <c r="DD105" s="27" t="s">
        <v>139</v>
      </c>
      <c r="DE105" s="27" t="s">
        <v>140</v>
      </c>
      <c r="DF105" s="27" t="s">
        <v>136</v>
      </c>
      <c r="DG105" s="27" t="s">
        <v>137</v>
      </c>
      <c r="DH105" s="25">
        <f t="shared" si="70"/>
        <v>12</v>
      </c>
      <c r="DI105" s="72" t="str">
        <f t="shared" si="71"/>
        <v>Poor_Safety</v>
      </c>
      <c r="DJ105" s="26">
        <v>18.0</v>
      </c>
      <c r="DK105" s="26">
        <v>18.0</v>
      </c>
      <c r="DL105" s="16" t="str">
        <f t="shared" ref="DL105:DM105" si="176">IF(DJ105 &lt;= 11, "Poor", IF(DJ105 &lt;= 15 , "Moderate", "Good"))</f>
        <v>Good</v>
      </c>
      <c r="DM105" s="16" t="str">
        <f t="shared" si="176"/>
        <v>Good</v>
      </c>
    </row>
    <row r="106" ht="15.75" customHeight="1">
      <c r="A106" s="73" t="s">
        <v>125</v>
      </c>
      <c r="B106" s="62" t="s">
        <v>37</v>
      </c>
      <c r="C106" s="35">
        <v>30.0</v>
      </c>
      <c r="D106" s="16">
        <f t="shared" si="2"/>
        <v>0</v>
      </c>
      <c r="E106" s="16">
        <f t="shared" si="73"/>
        <v>1</v>
      </c>
      <c r="F106" s="16">
        <f t="shared" si="3"/>
        <v>0</v>
      </c>
      <c r="G106" s="16">
        <f t="shared" si="4"/>
        <v>0</v>
      </c>
      <c r="H106" s="63" t="str">
        <f t="shared" si="5"/>
        <v>Between_20_to_40</v>
      </c>
      <c r="I106" s="74" t="s">
        <v>158</v>
      </c>
      <c r="J106" s="36">
        <v>30000.0</v>
      </c>
      <c r="K106" s="21">
        <f t="shared" si="6"/>
        <v>0</v>
      </c>
      <c r="L106" s="21">
        <f t="shared" si="7"/>
        <v>0</v>
      </c>
      <c r="M106" s="21">
        <f t="shared" si="8"/>
        <v>1</v>
      </c>
      <c r="N106" s="21">
        <f t="shared" si="9"/>
        <v>0</v>
      </c>
      <c r="O106" s="65" t="str">
        <f t="shared" si="10"/>
        <v>Between_25k_to_40k</v>
      </c>
      <c r="P106" s="75" t="s">
        <v>159</v>
      </c>
      <c r="Q106" s="37">
        <v>0.0</v>
      </c>
      <c r="R106" s="67" t="str">
        <f t="shared" si="11"/>
        <v>No</v>
      </c>
      <c r="S106" s="37">
        <v>0.0</v>
      </c>
      <c r="T106" s="67" t="str">
        <f t="shared" si="12"/>
        <v>No</v>
      </c>
      <c r="U106" s="37">
        <v>0.0</v>
      </c>
      <c r="V106" s="67" t="str">
        <f t="shared" si="13"/>
        <v>No</v>
      </c>
      <c r="W106" s="37" t="s">
        <v>26</v>
      </c>
      <c r="X106" s="21">
        <f t="shared" si="14"/>
        <v>0</v>
      </c>
      <c r="Y106" s="21">
        <f t="shared" si="15"/>
        <v>1</v>
      </c>
      <c r="Z106" s="21">
        <f t="shared" si="16"/>
        <v>0</v>
      </c>
      <c r="AA106" s="21">
        <f t="shared" si="17"/>
        <v>0</v>
      </c>
      <c r="AB106" s="21">
        <f t="shared" si="18"/>
        <v>0</v>
      </c>
      <c r="AC106" s="65" t="str">
        <f t="shared" si="19"/>
        <v>Office_Worker</v>
      </c>
      <c r="AD106" s="36" t="s">
        <v>180</v>
      </c>
      <c r="AE106" s="21">
        <f t="shared" si="20"/>
        <v>0</v>
      </c>
      <c r="AF106" s="21">
        <f t="shared" si="21"/>
        <v>0</v>
      </c>
      <c r="AG106" s="21">
        <f t="shared" si="22"/>
        <v>1</v>
      </c>
      <c r="AH106" s="21">
        <f t="shared" si="23"/>
        <v>0</v>
      </c>
      <c r="AI106" s="65" t="str">
        <f t="shared" si="24"/>
        <v>Bicycle</v>
      </c>
      <c r="AJ106" s="27" t="s">
        <v>162</v>
      </c>
      <c r="AK106" s="21">
        <f t="shared" si="25"/>
        <v>0</v>
      </c>
      <c r="AL106" s="21">
        <f t="shared" si="26"/>
        <v>0</v>
      </c>
      <c r="AM106" s="21">
        <f t="shared" si="27"/>
        <v>0</v>
      </c>
      <c r="AN106" s="21">
        <f t="shared" si="28"/>
        <v>1</v>
      </c>
      <c r="AO106" s="65" t="str">
        <f t="shared" si="29"/>
        <v>Others</v>
      </c>
      <c r="AP106" s="27" t="s">
        <v>37</v>
      </c>
      <c r="AQ106" s="21">
        <f t="shared" si="30"/>
        <v>1</v>
      </c>
      <c r="AR106" s="21">
        <f t="shared" si="31"/>
        <v>0</v>
      </c>
      <c r="AS106" s="21">
        <f t="shared" si="32"/>
        <v>0</v>
      </c>
      <c r="AT106" s="21">
        <f t="shared" si="33"/>
        <v>0</v>
      </c>
      <c r="AU106" s="21">
        <f t="shared" si="34"/>
        <v>0</v>
      </c>
      <c r="AV106" s="21">
        <f t="shared" si="74"/>
        <v>0</v>
      </c>
      <c r="AW106" s="68"/>
      <c r="AX106" s="27" t="s">
        <v>44</v>
      </c>
      <c r="AY106" s="21">
        <f t="shared" si="35"/>
        <v>0</v>
      </c>
      <c r="AZ106" s="21">
        <f t="shared" si="36"/>
        <v>1</v>
      </c>
      <c r="BA106" s="21">
        <f t="shared" si="37"/>
        <v>0</v>
      </c>
      <c r="BB106" s="21">
        <f t="shared" si="38"/>
        <v>0</v>
      </c>
      <c r="BC106" s="65" t="str">
        <f t="shared" si="39"/>
        <v>Recreation</v>
      </c>
      <c r="BD106" s="27" t="s">
        <v>37</v>
      </c>
      <c r="BE106" s="21">
        <f t="shared" si="40"/>
        <v>0</v>
      </c>
      <c r="BF106" s="21">
        <f t="shared" si="41"/>
        <v>1</v>
      </c>
      <c r="BG106" s="21">
        <f t="shared" si="42"/>
        <v>0</v>
      </c>
      <c r="BH106" s="21">
        <f t="shared" si="43"/>
        <v>0</v>
      </c>
      <c r="BI106" s="65" t="str">
        <f t="shared" si="44"/>
        <v>Barishal</v>
      </c>
      <c r="BJ106" s="27" t="s">
        <v>150</v>
      </c>
      <c r="BK106" s="21">
        <f t="shared" si="45"/>
        <v>0</v>
      </c>
      <c r="BL106" s="21">
        <f t="shared" si="46"/>
        <v>0</v>
      </c>
      <c r="BM106" s="21">
        <f t="shared" si="47"/>
        <v>1</v>
      </c>
      <c r="BN106" s="65" t="str">
        <f t="shared" si="48"/>
        <v>More_than_6</v>
      </c>
      <c r="BO106" s="29">
        <v>1500.0</v>
      </c>
      <c r="BP106" s="21">
        <f t="shared" si="49"/>
        <v>0</v>
      </c>
      <c r="BQ106" s="21">
        <f t="shared" si="50"/>
        <v>1</v>
      </c>
      <c r="BR106" s="21">
        <f t="shared" si="51"/>
        <v>0</v>
      </c>
      <c r="BS106" s="65" t="str">
        <f t="shared" si="52"/>
        <v>Between_1k_to_2k</v>
      </c>
      <c r="BT106" s="29" t="s">
        <v>132</v>
      </c>
      <c r="BU106" s="75" t="str">
        <f t="shared" si="53"/>
        <v>Every_3_months</v>
      </c>
      <c r="BV106" s="29">
        <v>0.0</v>
      </c>
      <c r="BW106" s="67" t="str">
        <f t="shared" si="54"/>
        <v>No</v>
      </c>
      <c r="BX106" s="29">
        <v>0.0</v>
      </c>
      <c r="BY106" s="67" t="str">
        <f t="shared" si="55"/>
        <v>No</v>
      </c>
      <c r="BZ106" s="29">
        <v>0.0</v>
      </c>
      <c r="CA106" s="67" t="str">
        <f t="shared" si="56"/>
        <v>No</v>
      </c>
      <c r="CB106" s="29">
        <v>0.0</v>
      </c>
      <c r="CC106" s="67" t="str">
        <f t="shared" si="57"/>
        <v>No</v>
      </c>
      <c r="CD106" s="29">
        <v>1.0</v>
      </c>
      <c r="CE106" s="67" t="str">
        <f t="shared" si="58"/>
        <v>Yes</v>
      </c>
      <c r="CF106" s="29">
        <v>1.0</v>
      </c>
      <c r="CG106" s="76"/>
      <c r="CH106" s="29">
        <v>0.0</v>
      </c>
      <c r="CI106" s="67" t="str">
        <f t="shared" si="59"/>
        <v>No</v>
      </c>
      <c r="CJ106" s="29">
        <v>0.0</v>
      </c>
      <c r="CK106" s="76"/>
      <c r="CL106" s="29">
        <v>1.0</v>
      </c>
      <c r="CM106" s="77"/>
      <c r="CN106" s="27" t="s">
        <v>164</v>
      </c>
      <c r="CO106" s="71" t="str">
        <f t="shared" si="60"/>
        <v>Average</v>
      </c>
      <c r="CP106" s="27" t="s">
        <v>165</v>
      </c>
      <c r="CQ106" s="21">
        <f t="shared" si="61"/>
        <v>0</v>
      </c>
      <c r="CR106" s="21">
        <f t="shared" si="62"/>
        <v>0</v>
      </c>
      <c r="CS106" s="21">
        <f t="shared" si="63"/>
        <v>0</v>
      </c>
      <c r="CT106" s="21">
        <f t="shared" si="64"/>
        <v>1</v>
      </c>
      <c r="CU106" s="68"/>
      <c r="CV106" s="27" t="s">
        <v>135</v>
      </c>
      <c r="CW106" s="21">
        <f t="shared" si="65"/>
        <v>1</v>
      </c>
      <c r="CX106" s="21">
        <f t="shared" si="66"/>
        <v>0</v>
      </c>
      <c r="CY106" s="21">
        <f t="shared" si="67"/>
        <v>0</v>
      </c>
      <c r="CZ106" s="21">
        <f t="shared" si="68"/>
        <v>0</v>
      </c>
      <c r="DA106" s="21">
        <f t="shared" si="69"/>
        <v>0</v>
      </c>
      <c r="DB106" s="68"/>
      <c r="DC106" s="27" t="s">
        <v>136</v>
      </c>
      <c r="DD106" s="27" t="s">
        <v>140</v>
      </c>
      <c r="DE106" s="27" t="s">
        <v>137</v>
      </c>
      <c r="DF106" s="27" t="s">
        <v>139</v>
      </c>
      <c r="DG106" s="27" t="s">
        <v>136</v>
      </c>
      <c r="DH106" s="25">
        <f t="shared" si="70"/>
        <v>14</v>
      </c>
      <c r="DI106" s="72" t="str">
        <f t="shared" si="71"/>
        <v>Moderate_Safety</v>
      </c>
      <c r="DJ106" s="26">
        <v>18.0</v>
      </c>
      <c r="DK106" s="26">
        <v>17.0</v>
      </c>
      <c r="DL106" s="16" t="str">
        <f t="shared" ref="DL106:DM106" si="177">IF(DJ106 &lt;= 11, "Poor", IF(DJ106 &lt;= 15 , "Moderate", "Good"))</f>
        <v>Good</v>
      </c>
      <c r="DM106" s="16" t="str">
        <f t="shared" si="177"/>
        <v>Good</v>
      </c>
    </row>
    <row r="107" ht="15.75" customHeight="1">
      <c r="A107" s="73" t="s">
        <v>125</v>
      </c>
      <c r="B107" s="62" t="s">
        <v>37</v>
      </c>
      <c r="C107" s="35">
        <v>28.0</v>
      </c>
      <c r="D107" s="16">
        <f t="shared" si="2"/>
        <v>0</v>
      </c>
      <c r="E107" s="16">
        <f t="shared" si="73"/>
        <v>1</v>
      </c>
      <c r="F107" s="16">
        <f t="shared" si="3"/>
        <v>0</v>
      </c>
      <c r="G107" s="16">
        <f t="shared" si="4"/>
        <v>0</v>
      </c>
      <c r="H107" s="63" t="str">
        <f t="shared" si="5"/>
        <v>Between_20_to_40</v>
      </c>
      <c r="I107" s="74" t="s">
        <v>158</v>
      </c>
      <c r="J107" s="36">
        <v>1800.0</v>
      </c>
      <c r="K107" s="21">
        <f t="shared" si="6"/>
        <v>1</v>
      </c>
      <c r="L107" s="21">
        <f t="shared" si="7"/>
        <v>0</v>
      </c>
      <c r="M107" s="21">
        <f t="shared" si="8"/>
        <v>0</v>
      </c>
      <c r="N107" s="21">
        <f t="shared" si="9"/>
        <v>0</v>
      </c>
      <c r="O107" s="65" t="str">
        <f t="shared" si="10"/>
        <v>Less_than_15k</v>
      </c>
      <c r="P107" s="75" t="s">
        <v>159</v>
      </c>
      <c r="Q107" s="37">
        <v>0.0</v>
      </c>
      <c r="R107" s="67" t="str">
        <f t="shared" si="11"/>
        <v>No</v>
      </c>
      <c r="S107" s="37">
        <v>0.0</v>
      </c>
      <c r="T107" s="67" t="str">
        <f t="shared" si="12"/>
        <v>No</v>
      </c>
      <c r="U107" s="37">
        <v>0.0</v>
      </c>
      <c r="V107" s="67" t="str">
        <f t="shared" si="13"/>
        <v>No</v>
      </c>
      <c r="W107" s="37" t="s">
        <v>26</v>
      </c>
      <c r="X107" s="21">
        <f t="shared" si="14"/>
        <v>0</v>
      </c>
      <c r="Y107" s="21">
        <f t="shared" si="15"/>
        <v>1</v>
      </c>
      <c r="Z107" s="21">
        <f t="shared" si="16"/>
        <v>0</v>
      </c>
      <c r="AA107" s="21">
        <f t="shared" si="17"/>
        <v>0</v>
      </c>
      <c r="AB107" s="21">
        <f t="shared" si="18"/>
        <v>0</v>
      </c>
      <c r="AC107" s="65" t="str">
        <f t="shared" si="19"/>
        <v>Office_Worker</v>
      </c>
      <c r="AD107" s="36" t="s">
        <v>143</v>
      </c>
      <c r="AE107" s="21">
        <f t="shared" si="20"/>
        <v>0</v>
      </c>
      <c r="AF107" s="21">
        <f t="shared" si="21"/>
        <v>1</v>
      </c>
      <c r="AG107" s="21">
        <f t="shared" si="22"/>
        <v>0</v>
      </c>
      <c r="AH107" s="21">
        <f t="shared" si="23"/>
        <v>0</v>
      </c>
      <c r="AI107" s="65" t="str">
        <f t="shared" si="24"/>
        <v>Rickshaw</v>
      </c>
      <c r="AJ107" s="27" t="s">
        <v>128</v>
      </c>
      <c r="AK107" s="21">
        <f t="shared" si="25"/>
        <v>1</v>
      </c>
      <c r="AL107" s="21">
        <f t="shared" si="26"/>
        <v>0</v>
      </c>
      <c r="AM107" s="21">
        <f t="shared" si="27"/>
        <v>0</v>
      </c>
      <c r="AN107" s="21">
        <f t="shared" si="28"/>
        <v>0</v>
      </c>
      <c r="AO107" s="65" t="str">
        <f t="shared" si="29"/>
        <v>Bus</v>
      </c>
      <c r="AP107" s="27" t="s">
        <v>40</v>
      </c>
      <c r="AQ107" s="21">
        <f t="shared" si="30"/>
        <v>0</v>
      </c>
      <c r="AR107" s="21">
        <f t="shared" si="31"/>
        <v>0</v>
      </c>
      <c r="AS107" s="21">
        <f t="shared" si="32"/>
        <v>0</v>
      </c>
      <c r="AT107" s="21">
        <f t="shared" si="33"/>
        <v>1</v>
      </c>
      <c r="AU107" s="21">
        <f t="shared" si="34"/>
        <v>0</v>
      </c>
      <c r="AV107" s="21">
        <f t="shared" si="74"/>
        <v>1</v>
      </c>
      <c r="AW107" s="68"/>
      <c r="AX107" s="27" t="s">
        <v>45</v>
      </c>
      <c r="AY107" s="21">
        <f t="shared" si="35"/>
        <v>0</v>
      </c>
      <c r="AZ107" s="21">
        <f t="shared" si="36"/>
        <v>0</v>
      </c>
      <c r="BA107" s="21">
        <f t="shared" si="37"/>
        <v>1</v>
      </c>
      <c r="BB107" s="21">
        <f t="shared" si="38"/>
        <v>0</v>
      </c>
      <c r="BC107" s="65" t="str">
        <f t="shared" si="39"/>
        <v>Job</v>
      </c>
      <c r="BD107" s="38" t="s">
        <v>40</v>
      </c>
      <c r="BE107" s="21">
        <f t="shared" si="40"/>
        <v>0</v>
      </c>
      <c r="BF107" s="21">
        <f t="shared" si="41"/>
        <v>0</v>
      </c>
      <c r="BG107" s="21">
        <f t="shared" si="42"/>
        <v>0</v>
      </c>
      <c r="BH107" s="21">
        <f t="shared" si="43"/>
        <v>1</v>
      </c>
      <c r="BI107" s="65" t="str">
        <f t="shared" si="44"/>
        <v>Others</v>
      </c>
      <c r="BJ107" s="27" t="s">
        <v>155</v>
      </c>
      <c r="BK107" s="21">
        <f t="shared" si="45"/>
        <v>0</v>
      </c>
      <c r="BL107" s="21">
        <f t="shared" si="46"/>
        <v>0</v>
      </c>
      <c r="BM107" s="21">
        <f t="shared" si="47"/>
        <v>1</v>
      </c>
      <c r="BN107" s="65" t="str">
        <f t="shared" si="48"/>
        <v>More_than_6</v>
      </c>
      <c r="BO107" s="27" t="s">
        <v>167</v>
      </c>
      <c r="BP107" s="21">
        <f t="shared" si="49"/>
        <v>0</v>
      </c>
      <c r="BQ107" s="21">
        <f t="shared" si="50"/>
        <v>0</v>
      </c>
      <c r="BR107" s="21">
        <f t="shared" si="51"/>
        <v>1</v>
      </c>
      <c r="BS107" s="65" t="str">
        <f t="shared" si="52"/>
        <v>More_than_2k</v>
      </c>
      <c r="BT107" s="29" t="s">
        <v>264</v>
      </c>
      <c r="BU107" s="75" t="str">
        <f t="shared" si="53"/>
        <v>Biweekly</v>
      </c>
      <c r="BV107" s="29">
        <v>0.0</v>
      </c>
      <c r="BW107" s="67" t="str">
        <f t="shared" si="54"/>
        <v>No</v>
      </c>
      <c r="BX107" s="29">
        <v>0.0</v>
      </c>
      <c r="BY107" s="67" t="str">
        <f t="shared" si="55"/>
        <v>No</v>
      </c>
      <c r="BZ107" s="29">
        <v>0.0</v>
      </c>
      <c r="CA107" s="67" t="str">
        <f t="shared" si="56"/>
        <v>No</v>
      </c>
      <c r="CB107" s="29">
        <v>1.0</v>
      </c>
      <c r="CC107" s="67" t="str">
        <f t="shared" si="57"/>
        <v>Yes</v>
      </c>
      <c r="CD107" s="29">
        <v>0.0</v>
      </c>
      <c r="CE107" s="67" t="str">
        <f t="shared" si="58"/>
        <v>No</v>
      </c>
      <c r="CF107" s="29">
        <v>0.0</v>
      </c>
      <c r="CG107" s="76"/>
      <c r="CH107" s="29">
        <v>0.0</v>
      </c>
      <c r="CI107" s="67" t="str">
        <f t="shared" si="59"/>
        <v>No</v>
      </c>
      <c r="CJ107" s="29">
        <v>1.0</v>
      </c>
      <c r="CK107" s="76"/>
      <c r="CL107" s="29">
        <v>1.0</v>
      </c>
      <c r="CM107" s="77"/>
      <c r="CN107" s="29" t="s">
        <v>168</v>
      </c>
      <c r="CO107" s="71" t="str">
        <f t="shared" si="60"/>
        <v>Very_Good</v>
      </c>
      <c r="CP107" s="27" t="s">
        <v>169</v>
      </c>
      <c r="CQ107" s="21">
        <f t="shared" si="61"/>
        <v>0</v>
      </c>
      <c r="CR107" s="21">
        <f t="shared" si="62"/>
        <v>0</v>
      </c>
      <c r="CS107" s="21">
        <f t="shared" si="63"/>
        <v>0</v>
      </c>
      <c r="CT107" s="21">
        <f t="shared" si="64"/>
        <v>1</v>
      </c>
      <c r="CU107" s="68"/>
      <c r="CV107" s="27" t="s">
        <v>170</v>
      </c>
      <c r="CW107" s="21">
        <f t="shared" si="65"/>
        <v>0</v>
      </c>
      <c r="CX107" s="21">
        <f t="shared" si="66"/>
        <v>1</v>
      </c>
      <c r="CY107" s="21">
        <f t="shared" si="67"/>
        <v>0</v>
      </c>
      <c r="CZ107" s="21">
        <f t="shared" si="68"/>
        <v>0</v>
      </c>
      <c r="DA107" s="21">
        <f t="shared" si="69"/>
        <v>0</v>
      </c>
      <c r="DB107" s="68"/>
      <c r="DC107" s="27" t="s">
        <v>139</v>
      </c>
      <c r="DD107" s="27" t="s">
        <v>140</v>
      </c>
      <c r="DE107" s="27" t="s">
        <v>140</v>
      </c>
      <c r="DF107" s="27" t="s">
        <v>139</v>
      </c>
      <c r="DG107" s="27" t="s">
        <v>138</v>
      </c>
      <c r="DH107" s="25">
        <f t="shared" si="70"/>
        <v>11</v>
      </c>
      <c r="DI107" s="72" t="str">
        <f t="shared" si="71"/>
        <v>Poor_Safety</v>
      </c>
      <c r="DJ107" s="26">
        <v>15.0</v>
      </c>
      <c r="DK107" s="26">
        <v>14.0</v>
      </c>
      <c r="DL107" s="16" t="str">
        <f t="shared" ref="DL107:DM107" si="178">IF(DJ107 &lt;= 11, "Poor", IF(DJ107 &lt;= 15 , "Moderate", "Good"))</f>
        <v>Moderate</v>
      </c>
      <c r="DM107" s="16" t="str">
        <f t="shared" si="178"/>
        <v>Moderate</v>
      </c>
    </row>
    <row r="108" ht="15.75" customHeight="1">
      <c r="A108" s="73" t="s">
        <v>125</v>
      </c>
      <c r="B108" s="62" t="s">
        <v>37</v>
      </c>
      <c r="C108" s="35">
        <v>23.0</v>
      </c>
      <c r="D108" s="16">
        <f t="shared" si="2"/>
        <v>0</v>
      </c>
      <c r="E108" s="16">
        <f t="shared" si="73"/>
        <v>1</v>
      </c>
      <c r="F108" s="16">
        <f t="shared" si="3"/>
        <v>0</v>
      </c>
      <c r="G108" s="16">
        <f t="shared" si="4"/>
        <v>0</v>
      </c>
      <c r="H108" s="63" t="str">
        <f t="shared" si="5"/>
        <v>Between_20_to_40</v>
      </c>
      <c r="I108" s="74" t="s">
        <v>158</v>
      </c>
      <c r="J108" s="36">
        <v>15000.0</v>
      </c>
      <c r="K108" s="21">
        <f t="shared" si="6"/>
        <v>0</v>
      </c>
      <c r="L108" s="21">
        <f t="shared" si="7"/>
        <v>1</v>
      </c>
      <c r="M108" s="21">
        <f t="shared" si="8"/>
        <v>0</v>
      </c>
      <c r="N108" s="21">
        <f t="shared" si="9"/>
        <v>0</v>
      </c>
      <c r="O108" s="65" t="str">
        <f t="shared" si="10"/>
        <v>Between_15k_to_25k</v>
      </c>
      <c r="P108" s="75" t="s">
        <v>159</v>
      </c>
      <c r="Q108" s="37">
        <v>0.0</v>
      </c>
      <c r="R108" s="67" t="str">
        <f t="shared" si="11"/>
        <v>No</v>
      </c>
      <c r="S108" s="37">
        <v>0.0</v>
      </c>
      <c r="T108" s="67" t="str">
        <f t="shared" si="12"/>
        <v>No</v>
      </c>
      <c r="U108" s="37">
        <v>0.0</v>
      </c>
      <c r="V108" s="67" t="str">
        <f t="shared" si="13"/>
        <v>No</v>
      </c>
      <c r="W108" s="37" t="s">
        <v>26</v>
      </c>
      <c r="X108" s="21">
        <f t="shared" si="14"/>
        <v>0</v>
      </c>
      <c r="Y108" s="21">
        <f t="shared" si="15"/>
        <v>1</v>
      </c>
      <c r="Z108" s="21">
        <f t="shared" si="16"/>
        <v>0</v>
      </c>
      <c r="AA108" s="21">
        <f t="shared" si="17"/>
        <v>0</v>
      </c>
      <c r="AB108" s="21">
        <f t="shared" si="18"/>
        <v>0</v>
      </c>
      <c r="AC108" s="65" t="str">
        <f t="shared" si="19"/>
        <v>Office_Worker</v>
      </c>
      <c r="AD108" s="36" t="s">
        <v>161</v>
      </c>
      <c r="AE108" s="21">
        <f t="shared" si="20"/>
        <v>0</v>
      </c>
      <c r="AF108" s="21">
        <f t="shared" si="21"/>
        <v>0</v>
      </c>
      <c r="AG108" s="21">
        <f t="shared" si="22"/>
        <v>0</v>
      </c>
      <c r="AH108" s="21">
        <f t="shared" si="23"/>
        <v>1</v>
      </c>
      <c r="AI108" s="65" t="str">
        <f t="shared" si="24"/>
        <v>Others</v>
      </c>
      <c r="AJ108" s="27" t="s">
        <v>129</v>
      </c>
      <c r="AK108" s="21">
        <f t="shared" si="25"/>
        <v>0</v>
      </c>
      <c r="AL108" s="21">
        <f t="shared" si="26"/>
        <v>1</v>
      </c>
      <c r="AM108" s="21">
        <f t="shared" si="27"/>
        <v>0</v>
      </c>
      <c r="AN108" s="21">
        <f t="shared" si="28"/>
        <v>0</v>
      </c>
      <c r="AO108" s="65" t="str">
        <f t="shared" si="29"/>
        <v>Auto_Rickshaw</v>
      </c>
      <c r="AP108" s="27" t="s">
        <v>37</v>
      </c>
      <c r="AQ108" s="21">
        <f t="shared" si="30"/>
        <v>1</v>
      </c>
      <c r="AR108" s="21">
        <f t="shared" si="31"/>
        <v>0</v>
      </c>
      <c r="AS108" s="21">
        <f t="shared" si="32"/>
        <v>0</v>
      </c>
      <c r="AT108" s="21">
        <f t="shared" si="33"/>
        <v>0</v>
      </c>
      <c r="AU108" s="21">
        <f t="shared" si="34"/>
        <v>0</v>
      </c>
      <c r="AV108" s="21">
        <f t="shared" si="74"/>
        <v>0</v>
      </c>
      <c r="AW108" s="68"/>
      <c r="AX108" s="27" t="s">
        <v>45</v>
      </c>
      <c r="AY108" s="21">
        <f t="shared" si="35"/>
        <v>0</v>
      </c>
      <c r="AZ108" s="21">
        <f t="shared" si="36"/>
        <v>0</v>
      </c>
      <c r="BA108" s="21">
        <f t="shared" si="37"/>
        <v>1</v>
      </c>
      <c r="BB108" s="21">
        <f t="shared" si="38"/>
        <v>0</v>
      </c>
      <c r="BC108" s="65" t="str">
        <f t="shared" si="39"/>
        <v>Job</v>
      </c>
      <c r="BD108" s="38" t="s">
        <v>131</v>
      </c>
      <c r="BE108" s="21">
        <f t="shared" si="40"/>
        <v>1</v>
      </c>
      <c r="BF108" s="21">
        <f t="shared" si="41"/>
        <v>0</v>
      </c>
      <c r="BG108" s="21">
        <f t="shared" si="42"/>
        <v>0</v>
      </c>
      <c r="BH108" s="21">
        <f t="shared" si="43"/>
        <v>0</v>
      </c>
      <c r="BI108" s="65" t="str">
        <f t="shared" si="44"/>
        <v>Dhaka</v>
      </c>
      <c r="BJ108" s="27" t="s">
        <v>150</v>
      </c>
      <c r="BK108" s="21">
        <f t="shared" si="45"/>
        <v>0</v>
      </c>
      <c r="BL108" s="21">
        <f t="shared" si="46"/>
        <v>0</v>
      </c>
      <c r="BM108" s="21">
        <f t="shared" si="47"/>
        <v>1</v>
      </c>
      <c r="BN108" s="65" t="str">
        <f t="shared" si="48"/>
        <v>More_than_6</v>
      </c>
      <c r="BO108" s="29">
        <v>800.0</v>
      </c>
      <c r="BP108" s="21">
        <f t="shared" si="49"/>
        <v>1</v>
      </c>
      <c r="BQ108" s="21">
        <f t="shared" si="50"/>
        <v>0</v>
      </c>
      <c r="BR108" s="21">
        <f t="shared" si="51"/>
        <v>0</v>
      </c>
      <c r="BS108" s="65" t="str">
        <f t="shared" si="52"/>
        <v>Less_than_1k</v>
      </c>
      <c r="BT108" s="29" t="s">
        <v>132</v>
      </c>
      <c r="BU108" s="75" t="str">
        <f t="shared" si="53"/>
        <v>Every_3_months</v>
      </c>
      <c r="BV108" s="29">
        <v>0.0</v>
      </c>
      <c r="BW108" s="67" t="str">
        <f t="shared" si="54"/>
        <v>No</v>
      </c>
      <c r="BX108" s="29">
        <v>0.0</v>
      </c>
      <c r="BY108" s="67" t="str">
        <f t="shared" si="55"/>
        <v>No</v>
      </c>
      <c r="BZ108" s="29">
        <v>0.0</v>
      </c>
      <c r="CA108" s="67" t="str">
        <f t="shared" si="56"/>
        <v>No</v>
      </c>
      <c r="CB108" s="29">
        <v>0.0</v>
      </c>
      <c r="CC108" s="67" t="str">
        <f t="shared" si="57"/>
        <v>No</v>
      </c>
      <c r="CD108" s="29">
        <v>0.0</v>
      </c>
      <c r="CE108" s="67" t="str">
        <f t="shared" si="58"/>
        <v>No</v>
      </c>
      <c r="CF108" s="29">
        <v>1.0</v>
      </c>
      <c r="CG108" s="76"/>
      <c r="CH108" s="29">
        <v>0.0</v>
      </c>
      <c r="CI108" s="67" t="str">
        <f t="shared" si="59"/>
        <v>No</v>
      </c>
      <c r="CJ108" s="29">
        <v>0.0</v>
      </c>
      <c r="CK108" s="76"/>
      <c r="CL108" s="29">
        <v>1.0</v>
      </c>
      <c r="CM108" s="77"/>
      <c r="CN108" s="27" t="s">
        <v>164</v>
      </c>
      <c r="CO108" s="71" t="str">
        <f t="shared" si="60"/>
        <v>Average</v>
      </c>
      <c r="CP108" s="27" t="s">
        <v>80</v>
      </c>
      <c r="CQ108" s="21">
        <f t="shared" si="61"/>
        <v>1</v>
      </c>
      <c r="CR108" s="21">
        <f t="shared" si="62"/>
        <v>0</v>
      </c>
      <c r="CS108" s="21">
        <f t="shared" si="63"/>
        <v>0</v>
      </c>
      <c r="CT108" s="21">
        <f t="shared" si="64"/>
        <v>0</v>
      </c>
      <c r="CU108" s="68"/>
      <c r="CV108" s="27" t="s">
        <v>170</v>
      </c>
      <c r="CW108" s="21">
        <f t="shared" si="65"/>
        <v>0</v>
      </c>
      <c r="CX108" s="21">
        <f t="shared" si="66"/>
        <v>1</v>
      </c>
      <c r="CY108" s="21">
        <f t="shared" si="67"/>
        <v>0</v>
      </c>
      <c r="CZ108" s="21">
        <f t="shared" si="68"/>
        <v>0</v>
      </c>
      <c r="DA108" s="21">
        <f t="shared" si="69"/>
        <v>0</v>
      </c>
      <c r="DB108" s="68"/>
      <c r="DC108" s="27" t="s">
        <v>136</v>
      </c>
      <c r="DD108" s="27" t="s">
        <v>140</v>
      </c>
      <c r="DE108" s="27" t="s">
        <v>139</v>
      </c>
      <c r="DF108" s="27" t="s">
        <v>139</v>
      </c>
      <c r="DG108" s="27" t="s">
        <v>138</v>
      </c>
      <c r="DH108" s="25">
        <f t="shared" si="70"/>
        <v>14</v>
      </c>
      <c r="DI108" s="72" t="str">
        <f t="shared" si="71"/>
        <v>Moderate_Safety</v>
      </c>
      <c r="DJ108" s="26">
        <v>15.0</v>
      </c>
      <c r="DK108" s="26">
        <v>16.0</v>
      </c>
      <c r="DL108" s="16" t="str">
        <f t="shared" ref="DL108:DM108" si="179">IF(DJ108 &lt;= 11, "Poor", IF(DJ108 &lt;= 15 , "Moderate", "Good"))</f>
        <v>Moderate</v>
      </c>
      <c r="DM108" s="16" t="str">
        <f t="shared" si="179"/>
        <v>Good</v>
      </c>
    </row>
    <row r="109" ht="15.75" customHeight="1">
      <c r="A109" s="73" t="s">
        <v>125</v>
      </c>
      <c r="B109" s="62" t="s">
        <v>37</v>
      </c>
      <c r="C109" s="35">
        <v>27.0</v>
      </c>
      <c r="D109" s="16">
        <f t="shared" si="2"/>
        <v>0</v>
      </c>
      <c r="E109" s="16">
        <f t="shared" si="73"/>
        <v>1</v>
      </c>
      <c r="F109" s="16">
        <f t="shared" si="3"/>
        <v>0</v>
      </c>
      <c r="G109" s="16">
        <f t="shared" si="4"/>
        <v>0</v>
      </c>
      <c r="H109" s="63" t="str">
        <f t="shared" si="5"/>
        <v>Between_20_to_40</v>
      </c>
      <c r="I109" s="74" t="s">
        <v>158</v>
      </c>
      <c r="J109" s="36">
        <v>20000.0</v>
      </c>
      <c r="K109" s="21">
        <f t="shared" si="6"/>
        <v>0</v>
      </c>
      <c r="L109" s="21">
        <f t="shared" si="7"/>
        <v>1</v>
      </c>
      <c r="M109" s="21">
        <f t="shared" si="8"/>
        <v>0</v>
      </c>
      <c r="N109" s="21">
        <f t="shared" si="9"/>
        <v>0</v>
      </c>
      <c r="O109" s="65" t="str">
        <f t="shared" si="10"/>
        <v>Between_15k_to_25k</v>
      </c>
      <c r="P109" s="75" t="s">
        <v>159</v>
      </c>
      <c r="Q109" s="37">
        <v>0.0</v>
      </c>
      <c r="R109" s="67" t="str">
        <f t="shared" si="11"/>
        <v>No</v>
      </c>
      <c r="S109" s="37">
        <v>0.0</v>
      </c>
      <c r="T109" s="67" t="str">
        <f t="shared" si="12"/>
        <v>No</v>
      </c>
      <c r="U109" s="37">
        <v>0.0</v>
      </c>
      <c r="V109" s="67" t="str">
        <f t="shared" si="13"/>
        <v>No</v>
      </c>
      <c r="W109" s="37" t="s">
        <v>26</v>
      </c>
      <c r="X109" s="21">
        <f t="shared" si="14"/>
        <v>0</v>
      </c>
      <c r="Y109" s="21">
        <f t="shared" si="15"/>
        <v>1</v>
      </c>
      <c r="Z109" s="21">
        <f t="shared" si="16"/>
        <v>0</v>
      </c>
      <c r="AA109" s="21">
        <f t="shared" si="17"/>
        <v>0</v>
      </c>
      <c r="AB109" s="21">
        <f t="shared" si="18"/>
        <v>0</v>
      </c>
      <c r="AC109" s="65" t="str">
        <f t="shared" si="19"/>
        <v>Office_Worker</v>
      </c>
      <c r="AD109" s="36" t="s">
        <v>31</v>
      </c>
      <c r="AE109" s="21">
        <f t="shared" si="20"/>
        <v>1</v>
      </c>
      <c r="AF109" s="21">
        <f t="shared" si="21"/>
        <v>0</v>
      </c>
      <c r="AG109" s="21">
        <f t="shared" si="22"/>
        <v>0</v>
      </c>
      <c r="AH109" s="21">
        <f t="shared" si="23"/>
        <v>0</v>
      </c>
      <c r="AI109" s="65" t="str">
        <f t="shared" si="24"/>
        <v>Bus</v>
      </c>
      <c r="AJ109" s="36" t="s">
        <v>171</v>
      </c>
      <c r="AK109" s="21">
        <f t="shared" si="25"/>
        <v>0</v>
      </c>
      <c r="AL109" s="21">
        <f t="shared" si="26"/>
        <v>0</v>
      </c>
      <c r="AM109" s="21">
        <f t="shared" si="27"/>
        <v>0</v>
      </c>
      <c r="AN109" s="21">
        <f t="shared" si="28"/>
        <v>1</v>
      </c>
      <c r="AO109" s="65" t="str">
        <f t="shared" si="29"/>
        <v>Others</v>
      </c>
      <c r="AP109" s="27" t="s">
        <v>37</v>
      </c>
      <c r="AQ109" s="21">
        <f t="shared" si="30"/>
        <v>1</v>
      </c>
      <c r="AR109" s="21">
        <f t="shared" si="31"/>
        <v>0</v>
      </c>
      <c r="AS109" s="21">
        <f t="shared" si="32"/>
        <v>0</v>
      </c>
      <c r="AT109" s="21">
        <f t="shared" si="33"/>
        <v>0</v>
      </c>
      <c r="AU109" s="21">
        <f t="shared" si="34"/>
        <v>0</v>
      </c>
      <c r="AV109" s="21">
        <f t="shared" si="74"/>
        <v>0</v>
      </c>
      <c r="AW109" s="68"/>
      <c r="AX109" s="27" t="s">
        <v>130</v>
      </c>
      <c r="AY109" s="21">
        <f t="shared" si="35"/>
        <v>1</v>
      </c>
      <c r="AZ109" s="21">
        <f t="shared" si="36"/>
        <v>0</v>
      </c>
      <c r="BA109" s="21">
        <f t="shared" si="37"/>
        <v>0</v>
      </c>
      <c r="BB109" s="21">
        <f t="shared" si="38"/>
        <v>0</v>
      </c>
      <c r="BC109" s="65" t="str">
        <f t="shared" si="39"/>
        <v>Home_Visit</v>
      </c>
      <c r="BD109" s="38" t="s">
        <v>175</v>
      </c>
      <c r="BE109" s="21">
        <f t="shared" si="40"/>
        <v>0</v>
      </c>
      <c r="BF109" s="21">
        <f t="shared" si="41"/>
        <v>0</v>
      </c>
      <c r="BG109" s="21">
        <f t="shared" si="42"/>
        <v>0</v>
      </c>
      <c r="BH109" s="21">
        <f t="shared" si="43"/>
        <v>1</v>
      </c>
      <c r="BI109" s="65" t="str">
        <f t="shared" si="44"/>
        <v>Others</v>
      </c>
      <c r="BJ109" s="27" t="s">
        <v>136</v>
      </c>
      <c r="BK109" s="21">
        <f t="shared" si="45"/>
        <v>0</v>
      </c>
      <c r="BL109" s="21">
        <f t="shared" si="46"/>
        <v>0</v>
      </c>
      <c r="BM109" s="21">
        <f t="shared" si="47"/>
        <v>1</v>
      </c>
      <c r="BN109" s="65" t="str">
        <f t="shared" si="48"/>
        <v>More_than_6</v>
      </c>
      <c r="BO109" s="29">
        <v>1500.0</v>
      </c>
      <c r="BP109" s="21">
        <f t="shared" si="49"/>
        <v>0</v>
      </c>
      <c r="BQ109" s="21">
        <f t="shared" si="50"/>
        <v>1</v>
      </c>
      <c r="BR109" s="21">
        <f t="shared" si="51"/>
        <v>0</v>
      </c>
      <c r="BS109" s="65" t="str">
        <f t="shared" si="52"/>
        <v>Between_1k_to_2k</v>
      </c>
      <c r="BT109" s="27" t="s">
        <v>151</v>
      </c>
      <c r="BU109" s="73" t="str">
        <f t="shared" si="53"/>
        <v>Monthly</v>
      </c>
      <c r="BV109" s="29">
        <v>0.0</v>
      </c>
      <c r="BW109" s="67" t="str">
        <f t="shared" si="54"/>
        <v>No</v>
      </c>
      <c r="BX109" s="29">
        <v>0.0</v>
      </c>
      <c r="BY109" s="67" t="str">
        <f t="shared" si="55"/>
        <v>No</v>
      </c>
      <c r="BZ109" s="29">
        <v>1.0</v>
      </c>
      <c r="CA109" s="67" t="str">
        <f t="shared" si="56"/>
        <v>Yes</v>
      </c>
      <c r="CB109" s="29">
        <v>1.0</v>
      </c>
      <c r="CC109" s="67" t="str">
        <f t="shared" si="57"/>
        <v>Yes</v>
      </c>
      <c r="CD109" s="29">
        <v>1.0</v>
      </c>
      <c r="CE109" s="67" t="str">
        <f t="shared" si="58"/>
        <v>Yes</v>
      </c>
      <c r="CF109" s="29">
        <v>1.0</v>
      </c>
      <c r="CG109" s="76"/>
      <c r="CH109" s="29">
        <v>1.0</v>
      </c>
      <c r="CI109" s="67" t="str">
        <f t="shared" si="59"/>
        <v>Yes</v>
      </c>
      <c r="CJ109" s="29">
        <v>0.0</v>
      </c>
      <c r="CK109" s="76"/>
      <c r="CL109" s="29">
        <v>1.0</v>
      </c>
      <c r="CM109" s="77"/>
      <c r="CN109" s="29" t="s">
        <v>168</v>
      </c>
      <c r="CO109" s="71" t="str">
        <f t="shared" si="60"/>
        <v>Very_Good</v>
      </c>
      <c r="CP109" s="27" t="s">
        <v>157</v>
      </c>
      <c r="CQ109" s="21">
        <f t="shared" si="61"/>
        <v>0</v>
      </c>
      <c r="CR109" s="21">
        <f t="shared" si="62"/>
        <v>1</v>
      </c>
      <c r="CS109" s="21">
        <f t="shared" si="63"/>
        <v>0</v>
      </c>
      <c r="CT109" s="21">
        <f t="shared" si="64"/>
        <v>0</v>
      </c>
      <c r="CU109" s="68"/>
      <c r="CV109" s="27" t="s">
        <v>173</v>
      </c>
      <c r="CW109" s="21">
        <f t="shared" si="65"/>
        <v>0</v>
      </c>
      <c r="CX109" s="21">
        <f t="shared" si="66"/>
        <v>0</v>
      </c>
      <c r="CY109" s="21">
        <f t="shared" si="67"/>
        <v>1</v>
      </c>
      <c r="CZ109" s="21">
        <f t="shared" si="68"/>
        <v>0</v>
      </c>
      <c r="DA109" s="21">
        <f t="shared" si="69"/>
        <v>0</v>
      </c>
      <c r="DB109" s="68"/>
      <c r="DC109" s="27" t="s">
        <v>139</v>
      </c>
      <c r="DD109" s="27" t="s">
        <v>136</v>
      </c>
      <c r="DE109" s="27" t="s">
        <v>136</v>
      </c>
      <c r="DF109" s="27" t="s">
        <v>138</v>
      </c>
      <c r="DG109" s="27" t="s">
        <v>138</v>
      </c>
      <c r="DH109" s="25">
        <f t="shared" si="70"/>
        <v>20</v>
      </c>
      <c r="DI109" s="72" t="str">
        <f t="shared" si="71"/>
        <v>High_Safety</v>
      </c>
      <c r="DJ109" s="26">
        <v>17.0</v>
      </c>
      <c r="DK109" s="26">
        <v>15.0</v>
      </c>
      <c r="DL109" s="16" t="str">
        <f t="shared" ref="DL109:DM109" si="180">IF(DJ109 &lt;= 11, "Poor", IF(DJ109 &lt;= 15 , "Moderate", "Good"))</f>
        <v>Good</v>
      </c>
      <c r="DM109" s="16" t="str">
        <f t="shared" si="180"/>
        <v>Moderate</v>
      </c>
    </row>
    <row r="110" ht="15.75" customHeight="1">
      <c r="A110" s="73" t="s">
        <v>125</v>
      </c>
      <c r="B110" s="62" t="s">
        <v>37</v>
      </c>
      <c r="C110" s="35">
        <v>34.0</v>
      </c>
      <c r="D110" s="16">
        <f t="shared" si="2"/>
        <v>0</v>
      </c>
      <c r="E110" s="16">
        <f t="shared" si="73"/>
        <v>1</v>
      </c>
      <c r="F110" s="16">
        <f t="shared" si="3"/>
        <v>0</v>
      </c>
      <c r="G110" s="16">
        <f t="shared" si="4"/>
        <v>0</v>
      </c>
      <c r="H110" s="63" t="str">
        <f t="shared" si="5"/>
        <v>Between_20_to_40</v>
      </c>
      <c r="I110" s="74" t="s">
        <v>158</v>
      </c>
      <c r="J110" s="36">
        <v>35000.0</v>
      </c>
      <c r="K110" s="21">
        <f t="shared" si="6"/>
        <v>0</v>
      </c>
      <c r="L110" s="21">
        <f t="shared" si="7"/>
        <v>0</v>
      </c>
      <c r="M110" s="21">
        <f t="shared" si="8"/>
        <v>1</v>
      </c>
      <c r="N110" s="21">
        <f t="shared" si="9"/>
        <v>0</v>
      </c>
      <c r="O110" s="65" t="str">
        <f t="shared" si="10"/>
        <v>Between_25k_to_40k</v>
      </c>
      <c r="P110" s="75" t="s">
        <v>159</v>
      </c>
      <c r="Q110" s="37">
        <v>0.0</v>
      </c>
      <c r="R110" s="67" t="str">
        <f t="shared" si="11"/>
        <v>No</v>
      </c>
      <c r="S110" s="37">
        <v>0.0</v>
      </c>
      <c r="T110" s="67" t="str">
        <f t="shared" si="12"/>
        <v>No</v>
      </c>
      <c r="U110" s="37">
        <v>0.0</v>
      </c>
      <c r="V110" s="67" t="str">
        <f t="shared" si="13"/>
        <v>No</v>
      </c>
      <c r="W110" s="37" t="s">
        <v>26</v>
      </c>
      <c r="X110" s="21">
        <f t="shared" si="14"/>
        <v>0</v>
      </c>
      <c r="Y110" s="21">
        <f t="shared" si="15"/>
        <v>1</v>
      </c>
      <c r="Z110" s="21">
        <f t="shared" si="16"/>
        <v>0</v>
      </c>
      <c r="AA110" s="21">
        <f t="shared" si="17"/>
        <v>0</v>
      </c>
      <c r="AB110" s="21">
        <f t="shared" si="18"/>
        <v>0</v>
      </c>
      <c r="AC110" s="65" t="str">
        <f t="shared" si="19"/>
        <v>Office_Worker</v>
      </c>
      <c r="AD110" s="36" t="s">
        <v>31</v>
      </c>
      <c r="AE110" s="21">
        <f t="shared" si="20"/>
        <v>1</v>
      </c>
      <c r="AF110" s="21">
        <f t="shared" si="21"/>
        <v>0</v>
      </c>
      <c r="AG110" s="21">
        <f t="shared" si="22"/>
        <v>0</v>
      </c>
      <c r="AH110" s="21">
        <f t="shared" si="23"/>
        <v>0</v>
      </c>
      <c r="AI110" s="65" t="str">
        <f t="shared" si="24"/>
        <v>Bus</v>
      </c>
      <c r="AJ110" s="27" t="s">
        <v>129</v>
      </c>
      <c r="AK110" s="21">
        <f t="shared" si="25"/>
        <v>0</v>
      </c>
      <c r="AL110" s="21">
        <f t="shared" si="26"/>
        <v>1</v>
      </c>
      <c r="AM110" s="21">
        <f t="shared" si="27"/>
        <v>0</v>
      </c>
      <c r="AN110" s="21">
        <f t="shared" si="28"/>
        <v>0</v>
      </c>
      <c r="AO110" s="65" t="str">
        <f t="shared" si="29"/>
        <v>Auto_Rickshaw</v>
      </c>
      <c r="AP110" s="27" t="s">
        <v>37</v>
      </c>
      <c r="AQ110" s="21">
        <f t="shared" si="30"/>
        <v>1</v>
      </c>
      <c r="AR110" s="21">
        <f t="shared" si="31"/>
        <v>0</v>
      </c>
      <c r="AS110" s="21">
        <f t="shared" si="32"/>
        <v>0</v>
      </c>
      <c r="AT110" s="21">
        <f t="shared" si="33"/>
        <v>0</v>
      </c>
      <c r="AU110" s="21">
        <f t="shared" si="34"/>
        <v>0</v>
      </c>
      <c r="AV110" s="21">
        <f t="shared" si="74"/>
        <v>0</v>
      </c>
      <c r="AW110" s="68"/>
      <c r="AX110" s="27" t="s">
        <v>130</v>
      </c>
      <c r="AY110" s="21">
        <f t="shared" si="35"/>
        <v>1</v>
      </c>
      <c r="AZ110" s="21">
        <f t="shared" si="36"/>
        <v>0</v>
      </c>
      <c r="BA110" s="21">
        <f t="shared" si="37"/>
        <v>0</v>
      </c>
      <c r="BB110" s="21">
        <f t="shared" si="38"/>
        <v>0</v>
      </c>
      <c r="BC110" s="65" t="str">
        <f t="shared" si="39"/>
        <v>Home_Visit</v>
      </c>
      <c r="BD110" s="38" t="s">
        <v>186</v>
      </c>
      <c r="BE110" s="21">
        <f t="shared" si="40"/>
        <v>0</v>
      </c>
      <c r="BF110" s="21">
        <f t="shared" si="41"/>
        <v>0</v>
      </c>
      <c r="BG110" s="21">
        <f t="shared" si="42"/>
        <v>0</v>
      </c>
      <c r="BH110" s="21">
        <f t="shared" si="43"/>
        <v>1</v>
      </c>
      <c r="BI110" s="65" t="str">
        <f t="shared" si="44"/>
        <v>Others</v>
      </c>
      <c r="BJ110" s="27" t="s">
        <v>138</v>
      </c>
      <c r="BK110" s="21">
        <f t="shared" si="45"/>
        <v>0</v>
      </c>
      <c r="BL110" s="21">
        <f t="shared" si="46"/>
        <v>0</v>
      </c>
      <c r="BM110" s="21">
        <f t="shared" si="47"/>
        <v>1</v>
      </c>
      <c r="BN110" s="65" t="str">
        <f t="shared" si="48"/>
        <v>More_than_6</v>
      </c>
      <c r="BO110" s="29">
        <v>1500.0</v>
      </c>
      <c r="BP110" s="21">
        <f t="shared" si="49"/>
        <v>0</v>
      </c>
      <c r="BQ110" s="21">
        <f t="shared" si="50"/>
        <v>1</v>
      </c>
      <c r="BR110" s="21">
        <f t="shared" si="51"/>
        <v>0</v>
      </c>
      <c r="BS110" s="65" t="str">
        <f t="shared" si="52"/>
        <v>Between_1k_to_2k</v>
      </c>
      <c r="BT110" s="29" t="s">
        <v>156</v>
      </c>
      <c r="BU110" s="75" t="str">
        <f t="shared" si="53"/>
        <v>Every_6_months</v>
      </c>
      <c r="BV110" s="29">
        <v>1.0</v>
      </c>
      <c r="BW110" s="67" t="str">
        <f t="shared" si="54"/>
        <v>Yes</v>
      </c>
      <c r="BX110" s="29">
        <v>0.0</v>
      </c>
      <c r="BY110" s="67" t="str">
        <f t="shared" si="55"/>
        <v>No</v>
      </c>
      <c r="BZ110" s="29">
        <v>0.0</v>
      </c>
      <c r="CA110" s="67" t="str">
        <f t="shared" si="56"/>
        <v>No</v>
      </c>
      <c r="CB110" s="29">
        <v>0.0</v>
      </c>
      <c r="CC110" s="67" t="str">
        <f t="shared" si="57"/>
        <v>No</v>
      </c>
      <c r="CD110" s="29">
        <v>0.0</v>
      </c>
      <c r="CE110" s="67" t="str">
        <f t="shared" si="58"/>
        <v>No</v>
      </c>
      <c r="CF110" s="29">
        <v>0.0</v>
      </c>
      <c r="CG110" s="76"/>
      <c r="CH110" s="29">
        <v>0.0</v>
      </c>
      <c r="CI110" s="67" t="str">
        <f t="shared" si="59"/>
        <v>No</v>
      </c>
      <c r="CJ110" s="29">
        <v>0.0</v>
      </c>
      <c r="CK110" s="76"/>
      <c r="CL110" s="29">
        <v>1.0</v>
      </c>
      <c r="CM110" s="77"/>
      <c r="CN110" s="29" t="s">
        <v>176</v>
      </c>
      <c r="CO110" s="71" t="str">
        <f t="shared" si="60"/>
        <v>Poor</v>
      </c>
      <c r="CP110" s="27" t="s">
        <v>177</v>
      </c>
      <c r="CQ110" s="21">
        <f t="shared" si="61"/>
        <v>1</v>
      </c>
      <c r="CR110" s="21">
        <f t="shared" si="62"/>
        <v>0</v>
      </c>
      <c r="CS110" s="21">
        <f t="shared" si="63"/>
        <v>0</v>
      </c>
      <c r="CT110" s="21">
        <f t="shared" si="64"/>
        <v>0</v>
      </c>
      <c r="CU110" s="68"/>
      <c r="CV110" s="27" t="s">
        <v>178</v>
      </c>
      <c r="CW110" s="21">
        <f t="shared" si="65"/>
        <v>0</v>
      </c>
      <c r="CX110" s="21">
        <f t="shared" si="66"/>
        <v>0</v>
      </c>
      <c r="CY110" s="21">
        <f t="shared" si="67"/>
        <v>0</v>
      </c>
      <c r="CZ110" s="21">
        <f t="shared" si="68"/>
        <v>1</v>
      </c>
      <c r="DA110" s="21">
        <f t="shared" si="69"/>
        <v>0</v>
      </c>
      <c r="DB110" s="68"/>
      <c r="DC110" s="27" t="s">
        <v>139</v>
      </c>
      <c r="DD110" s="27" t="s">
        <v>136</v>
      </c>
      <c r="DE110" s="27" t="s">
        <v>136</v>
      </c>
      <c r="DF110" s="27" t="s">
        <v>137</v>
      </c>
      <c r="DG110" s="27" t="s">
        <v>138</v>
      </c>
      <c r="DH110" s="25">
        <f t="shared" si="70"/>
        <v>18</v>
      </c>
      <c r="DI110" s="72" t="str">
        <f t="shared" si="71"/>
        <v>Moderate_Safety</v>
      </c>
      <c r="DJ110" s="26">
        <v>10.0</v>
      </c>
      <c r="DK110" s="26">
        <v>5.0</v>
      </c>
      <c r="DL110" s="16" t="str">
        <f t="shared" ref="DL110:DM110" si="181">IF(DJ110 &lt;= 11, "Poor", IF(DJ110 &lt;= 15 , "Moderate", "Good"))</f>
        <v>Poor</v>
      </c>
      <c r="DM110" s="16" t="str">
        <f t="shared" si="181"/>
        <v>Poor</v>
      </c>
    </row>
    <row r="111" ht="15.75" customHeight="1">
      <c r="A111" s="73" t="s">
        <v>125</v>
      </c>
      <c r="B111" s="62" t="s">
        <v>37</v>
      </c>
      <c r="C111" s="35">
        <v>22.0</v>
      </c>
      <c r="D111" s="16">
        <f t="shared" si="2"/>
        <v>0</v>
      </c>
      <c r="E111" s="16">
        <f t="shared" si="73"/>
        <v>1</v>
      </c>
      <c r="F111" s="16">
        <f t="shared" si="3"/>
        <v>0</v>
      </c>
      <c r="G111" s="16">
        <f t="shared" si="4"/>
        <v>0</v>
      </c>
      <c r="H111" s="63" t="str">
        <f t="shared" si="5"/>
        <v>Between_20_to_40</v>
      </c>
      <c r="I111" s="75" t="s">
        <v>266</v>
      </c>
      <c r="J111" s="36">
        <v>20000.0</v>
      </c>
      <c r="K111" s="21">
        <f t="shared" si="6"/>
        <v>0</v>
      </c>
      <c r="L111" s="21">
        <f t="shared" si="7"/>
        <v>1</v>
      </c>
      <c r="M111" s="21">
        <f t="shared" si="8"/>
        <v>0</v>
      </c>
      <c r="N111" s="21">
        <f t="shared" si="9"/>
        <v>0</v>
      </c>
      <c r="O111" s="65" t="str">
        <f t="shared" si="10"/>
        <v>Between_15k_to_25k</v>
      </c>
      <c r="P111" s="75" t="s">
        <v>159</v>
      </c>
      <c r="Q111" s="37">
        <v>0.0</v>
      </c>
      <c r="R111" s="67" t="str">
        <f t="shared" si="11"/>
        <v>No</v>
      </c>
      <c r="S111" s="37">
        <v>0.0</v>
      </c>
      <c r="T111" s="67" t="str">
        <f t="shared" si="12"/>
        <v>No</v>
      </c>
      <c r="U111" s="37">
        <v>0.0</v>
      </c>
      <c r="V111" s="67" t="str">
        <f t="shared" si="13"/>
        <v>No</v>
      </c>
      <c r="W111" s="37" t="s">
        <v>26</v>
      </c>
      <c r="X111" s="21">
        <f t="shared" si="14"/>
        <v>0</v>
      </c>
      <c r="Y111" s="21">
        <f t="shared" si="15"/>
        <v>1</v>
      </c>
      <c r="Z111" s="21">
        <f t="shared" si="16"/>
        <v>0</v>
      </c>
      <c r="AA111" s="21">
        <f t="shared" si="17"/>
        <v>0</v>
      </c>
      <c r="AB111" s="21">
        <f t="shared" si="18"/>
        <v>0</v>
      </c>
      <c r="AC111" s="65" t="str">
        <f t="shared" si="19"/>
        <v>Office_Worker</v>
      </c>
      <c r="AD111" s="36" t="s">
        <v>32</v>
      </c>
      <c r="AE111" s="21">
        <f t="shared" si="20"/>
        <v>0</v>
      </c>
      <c r="AF111" s="21">
        <f t="shared" si="21"/>
        <v>1</v>
      </c>
      <c r="AG111" s="21">
        <f t="shared" si="22"/>
        <v>0</v>
      </c>
      <c r="AH111" s="21">
        <f t="shared" si="23"/>
        <v>0</v>
      </c>
      <c r="AI111" s="65" t="str">
        <f t="shared" si="24"/>
        <v>Rickshaw</v>
      </c>
      <c r="AJ111" s="27" t="s">
        <v>128</v>
      </c>
      <c r="AK111" s="21">
        <f t="shared" si="25"/>
        <v>1</v>
      </c>
      <c r="AL111" s="21">
        <f t="shared" si="26"/>
        <v>0</v>
      </c>
      <c r="AM111" s="21">
        <f t="shared" si="27"/>
        <v>0</v>
      </c>
      <c r="AN111" s="21">
        <f t="shared" si="28"/>
        <v>0</v>
      </c>
      <c r="AO111" s="65" t="str">
        <f t="shared" si="29"/>
        <v>Bus</v>
      </c>
      <c r="AP111" s="27" t="s">
        <v>37</v>
      </c>
      <c r="AQ111" s="21">
        <f t="shared" si="30"/>
        <v>1</v>
      </c>
      <c r="AR111" s="21">
        <f t="shared" si="31"/>
        <v>0</v>
      </c>
      <c r="AS111" s="21">
        <f t="shared" si="32"/>
        <v>0</v>
      </c>
      <c r="AT111" s="21">
        <f t="shared" si="33"/>
        <v>0</v>
      </c>
      <c r="AU111" s="21">
        <f t="shared" si="34"/>
        <v>0</v>
      </c>
      <c r="AV111" s="21">
        <f t="shared" si="74"/>
        <v>0</v>
      </c>
      <c r="AW111" s="68"/>
      <c r="AX111" s="27" t="s">
        <v>44</v>
      </c>
      <c r="AY111" s="21">
        <f t="shared" si="35"/>
        <v>0</v>
      </c>
      <c r="AZ111" s="21">
        <f t="shared" si="36"/>
        <v>1</v>
      </c>
      <c r="BA111" s="21">
        <f t="shared" si="37"/>
        <v>0</v>
      </c>
      <c r="BB111" s="21">
        <f t="shared" si="38"/>
        <v>0</v>
      </c>
      <c r="BC111" s="65" t="str">
        <f t="shared" si="39"/>
        <v>Recreation</v>
      </c>
      <c r="BD111" s="38" t="s">
        <v>188</v>
      </c>
      <c r="BE111" s="21">
        <f t="shared" si="40"/>
        <v>0</v>
      </c>
      <c r="BF111" s="21">
        <f t="shared" si="41"/>
        <v>0</v>
      </c>
      <c r="BG111" s="21">
        <f t="shared" si="42"/>
        <v>0</v>
      </c>
      <c r="BH111" s="21">
        <f t="shared" si="43"/>
        <v>1</v>
      </c>
      <c r="BI111" s="65" t="str">
        <f t="shared" si="44"/>
        <v>Others</v>
      </c>
      <c r="BJ111" s="27" t="s">
        <v>138</v>
      </c>
      <c r="BK111" s="21">
        <f t="shared" si="45"/>
        <v>0</v>
      </c>
      <c r="BL111" s="21">
        <f t="shared" si="46"/>
        <v>0</v>
      </c>
      <c r="BM111" s="21">
        <f t="shared" si="47"/>
        <v>1</v>
      </c>
      <c r="BN111" s="65" t="str">
        <f t="shared" si="48"/>
        <v>More_than_6</v>
      </c>
      <c r="BO111" s="27" t="s">
        <v>179</v>
      </c>
      <c r="BP111" s="21">
        <f t="shared" si="49"/>
        <v>0</v>
      </c>
      <c r="BQ111" s="21">
        <f t="shared" si="50"/>
        <v>0</v>
      </c>
      <c r="BR111" s="21">
        <f t="shared" si="51"/>
        <v>1</v>
      </c>
      <c r="BS111" s="65" t="str">
        <f t="shared" si="52"/>
        <v>More_than_2k</v>
      </c>
      <c r="BT111" s="29" t="s">
        <v>132</v>
      </c>
      <c r="BU111" s="75" t="str">
        <f t="shared" si="53"/>
        <v>Every_3_months</v>
      </c>
      <c r="BV111" s="29">
        <v>0.0</v>
      </c>
      <c r="BW111" s="67" t="str">
        <f t="shared" si="54"/>
        <v>No</v>
      </c>
      <c r="BX111" s="29">
        <v>0.0</v>
      </c>
      <c r="BY111" s="67" t="str">
        <f t="shared" si="55"/>
        <v>No</v>
      </c>
      <c r="BZ111" s="29">
        <v>1.0</v>
      </c>
      <c r="CA111" s="67" t="str">
        <f t="shared" si="56"/>
        <v>Yes</v>
      </c>
      <c r="CB111" s="29">
        <v>0.0</v>
      </c>
      <c r="CC111" s="67" t="str">
        <f t="shared" si="57"/>
        <v>No</v>
      </c>
      <c r="CD111" s="29">
        <v>0.0</v>
      </c>
      <c r="CE111" s="67" t="str">
        <f t="shared" si="58"/>
        <v>No</v>
      </c>
      <c r="CF111" s="29">
        <v>1.0</v>
      </c>
      <c r="CG111" s="76"/>
      <c r="CH111" s="29">
        <v>1.0</v>
      </c>
      <c r="CI111" s="67" t="str">
        <f t="shared" si="59"/>
        <v>Yes</v>
      </c>
      <c r="CJ111" s="29">
        <v>0.0</v>
      </c>
      <c r="CK111" s="76"/>
      <c r="CL111" s="29">
        <v>0.0</v>
      </c>
      <c r="CM111" s="77"/>
      <c r="CN111" s="27" t="s">
        <v>133</v>
      </c>
      <c r="CO111" s="71" t="str">
        <f t="shared" si="60"/>
        <v>Good</v>
      </c>
      <c r="CP111" s="27" t="s">
        <v>152</v>
      </c>
      <c r="CQ111" s="21">
        <f t="shared" si="61"/>
        <v>0</v>
      </c>
      <c r="CR111" s="21">
        <f t="shared" si="62"/>
        <v>0</v>
      </c>
      <c r="CS111" s="21">
        <f t="shared" si="63"/>
        <v>0</v>
      </c>
      <c r="CT111" s="21">
        <f t="shared" si="64"/>
        <v>1</v>
      </c>
      <c r="CU111" s="68"/>
      <c r="CV111" s="27" t="s">
        <v>135</v>
      </c>
      <c r="CW111" s="21">
        <f t="shared" si="65"/>
        <v>1</v>
      </c>
      <c r="CX111" s="21">
        <f t="shared" si="66"/>
        <v>0</v>
      </c>
      <c r="CY111" s="21">
        <f t="shared" si="67"/>
        <v>0</v>
      </c>
      <c r="CZ111" s="21">
        <f t="shared" si="68"/>
        <v>0</v>
      </c>
      <c r="DA111" s="21">
        <f t="shared" si="69"/>
        <v>0</v>
      </c>
      <c r="DB111" s="68"/>
      <c r="DC111" s="27" t="s">
        <v>139</v>
      </c>
      <c r="DD111" s="27" t="s">
        <v>138</v>
      </c>
      <c r="DE111" s="27" t="s">
        <v>136</v>
      </c>
      <c r="DF111" s="27" t="s">
        <v>136</v>
      </c>
      <c r="DG111" s="27" t="s">
        <v>138</v>
      </c>
      <c r="DH111" s="25">
        <f t="shared" si="70"/>
        <v>20</v>
      </c>
      <c r="DI111" s="72" t="str">
        <f t="shared" si="71"/>
        <v>High_Safety</v>
      </c>
      <c r="DJ111" s="26">
        <v>15.0</v>
      </c>
      <c r="DK111" s="26">
        <v>17.0</v>
      </c>
      <c r="DL111" s="16" t="str">
        <f t="shared" ref="DL111:DM111" si="182">IF(DJ111 &lt;= 11, "Poor", IF(DJ111 &lt;= 15 , "Moderate", "Good"))</f>
        <v>Moderate</v>
      </c>
      <c r="DM111" s="16" t="str">
        <f t="shared" si="182"/>
        <v>Good</v>
      </c>
    </row>
    <row r="112" ht="15.75" customHeight="1">
      <c r="A112" s="73" t="s">
        <v>125</v>
      </c>
      <c r="B112" s="62" t="s">
        <v>37</v>
      </c>
      <c r="C112" s="35">
        <v>27.0</v>
      </c>
      <c r="D112" s="16">
        <f t="shared" si="2"/>
        <v>0</v>
      </c>
      <c r="E112" s="16">
        <f t="shared" si="73"/>
        <v>1</v>
      </c>
      <c r="F112" s="16">
        <f t="shared" si="3"/>
        <v>0</v>
      </c>
      <c r="G112" s="16">
        <f t="shared" si="4"/>
        <v>0</v>
      </c>
      <c r="H112" s="63" t="str">
        <f t="shared" si="5"/>
        <v>Between_20_to_40</v>
      </c>
      <c r="I112" s="74" t="s">
        <v>158</v>
      </c>
      <c r="J112" s="36">
        <v>25000.0</v>
      </c>
      <c r="K112" s="21">
        <f t="shared" si="6"/>
        <v>0</v>
      </c>
      <c r="L112" s="21">
        <f t="shared" si="7"/>
        <v>1</v>
      </c>
      <c r="M112" s="21">
        <f t="shared" si="8"/>
        <v>0</v>
      </c>
      <c r="N112" s="21">
        <f t="shared" si="9"/>
        <v>0</v>
      </c>
      <c r="O112" s="65" t="str">
        <f t="shared" si="10"/>
        <v>Between_15k_to_25k</v>
      </c>
      <c r="P112" s="75" t="s">
        <v>159</v>
      </c>
      <c r="Q112" s="37">
        <v>0.0</v>
      </c>
      <c r="R112" s="67" t="str">
        <f t="shared" si="11"/>
        <v>No</v>
      </c>
      <c r="S112" s="37">
        <v>0.0</v>
      </c>
      <c r="T112" s="67" t="str">
        <f t="shared" si="12"/>
        <v>No</v>
      </c>
      <c r="U112" s="37">
        <v>0.0</v>
      </c>
      <c r="V112" s="67" t="str">
        <f t="shared" si="13"/>
        <v>No</v>
      </c>
      <c r="W112" s="37" t="s">
        <v>26</v>
      </c>
      <c r="X112" s="21">
        <f t="shared" si="14"/>
        <v>0</v>
      </c>
      <c r="Y112" s="21">
        <f t="shared" si="15"/>
        <v>1</v>
      </c>
      <c r="Z112" s="21">
        <f t="shared" si="16"/>
        <v>0</v>
      </c>
      <c r="AA112" s="21">
        <f t="shared" si="17"/>
        <v>0</v>
      </c>
      <c r="AB112" s="21">
        <f t="shared" si="18"/>
        <v>0</v>
      </c>
      <c r="AC112" s="65" t="str">
        <f t="shared" si="19"/>
        <v>Office_Worker</v>
      </c>
      <c r="AD112" s="36" t="s">
        <v>31</v>
      </c>
      <c r="AE112" s="21">
        <f t="shared" si="20"/>
        <v>1</v>
      </c>
      <c r="AF112" s="21">
        <f t="shared" si="21"/>
        <v>0</v>
      </c>
      <c r="AG112" s="21">
        <f t="shared" si="22"/>
        <v>0</v>
      </c>
      <c r="AH112" s="21">
        <f t="shared" si="23"/>
        <v>0</v>
      </c>
      <c r="AI112" s="65" t="str">
        <f t="shared" si="24"/>
        <v>Bus</v>
      </c>
      <c r="AJ112" s="27" t="s">
        <v>128</v>
      </c>
      <c r="AK112" s="21">
        <f t="shared" si="25"/>
        <v>1</v>
      </c>
      <c r="AL112" s="21">
        <f t="shared" si="26"/>
        <v>0</v>
      </c>
      <c r="AM112" s="21">
        <f t="shared" si="27"/>
        <v>0</v>
      </c>
      <c r="AN112" s="21">
        <f t="shared" si="28"/>
        <v>0</v>
      </c>
      <c r="AO112" s="65" t="str">
        <f t="shared" si="29"/>
        <v>Bus</v>
      </c>
      <c r="AP112" s="27" t="s">
        <v>40</v>
      </c>
      <c r="AQ112" s="21">
        <f t="shared" si="30"/>
        <v>0</v>
      </c>
      <c r="AR112" s="21">
        <f t="shared" si="31"/>
        <v>0</v>
      </c>
      <c r="AS112" s="21">
        <f t="shared" si="32"/>
        <v>0</v>
      </c>
      <c r="AT112" s="21">
        <f t="shared" si="33"/>
        <v>1</v>
      </c>
      <c r="AU112" s="21">
        <f t="shared" si="34"/>
        <v>0</v>
      </c>
      <c r="AV112" s="21">
        <f t="shared" si="74"/>
        <v>1</v>
      </c>
      <c r="AW112" s="68"/>
      <c r="AX112" s="27" t="s">
        <v>45</v>
      </c>
      <c r="AY112" s="21">
        <f t="shared" si="35"/>
        <v>0</v>
      </c>
      <c r="AZ112" s="21">
        <f t="shared" si="36"/>
        <v>0</v>
      </c>
      <c r="BA112" s="21">
        <f t="shared" si="37"/>
        <v>1</v>
      </c>
      <c r="BB112" s="21">
        <f t="shared" si="38"/>
        <v>0</v>
      </c>
      <c r="BC112" s="65" t="str">
        <f t="shared" si="39"/>
        <v>Job</v>
      </c>
      <c r="BD112" s="38" t="s">
        <v>37</v>
      </c>
      <c r="BE112" s="21">
        <f t="shared" si="40"/>
        <v>0</v>
      </c>
      <c r="BF112" s="21">
        <f t="shared" si="41"/>
        <v>1</v>
      </c>
      <c r="BG112" s="21">
        <f t="shared" si="42"/>
        <v>0</v>
      </c>
      <c r="BH112" s="21">
        <f t="shared" si="43"/>
        <v>0</v>
      </c>
      <c r="BI112" s="65" t="str">
        <f t="shared" si="44"/>
        <v>Barishal</v>
      </c>
      <c r="BJ112" s="27" t="s">
        <v>155</v>
      </c>
      <c r="BK112" s="21">
        <f t="shared" si="45"/>
        <v>0</v>
      </c>
      <c r="BL112" s="21">
        <f t="shared" si="46"/>
        <v>0</v>
      </c>
      <c r="BM112" s="21">
        <f t="shared" si="47"/>
        <v>1</v>
      </c>
      <c r="BN112" s="65" t="str">
        <f t="shared" si="48"/>
        <v>More_than_6</v>
      </c>
      <c r="BO112" s="29">
        <v>1500.0</v>
      </c>
      <c r="BP112" s="21">
        <f t="shared" si="49"/>
        <v>0</v>
      </c>
      <c r="BQ112" s="21">
        <f t="shared" si="50"/>
        <v>1</v>
      </c>
      <c r="BR112" s="21">
        <f t="shared" si="51"/>
        <v>0</v>
      </c>
      <c r="BS112" s="65" t="str">
        <f t="shared" si="52"/>
        <v>Between_1k_to_2k</v>
      </c>
      <c r="BT112" s="29" t="s">
        <v>132</v>
      </c>
      <c r="BU112" s="75" t="str">
        <f t="shared" si="53"/>
        <v>Every_3_months</v>
      </c>
      <c r="BV112" s="29">
        <v>1.0</v>
      </c>
      <c r="BW112" s="67" t="str">
        <f t="shared" si="54"/>
        <v>Yes</v>
      </c>
      <c r="BX112" s="29">
        <v>0.0</v>
      </c>
      <c r="BY112" s="67" t="str">
        <f t="shared" si="55"/>
        <v>No</v>
      </c>
      <c r="BZ112" s="29">
        <v>0.0</v>
      </c>
      <c r="CA112" s="67" t="str">
        <f t="shared" si="56"/>
        <v>No</v>
      </c>
      <c r="CB112" s="29">
        <v>0.0</v>
      </c>
      <c r="CC112" s="67" t="str">
        <f t="shared" si="57"/>
        <v>No</v>
      </c>
      <c r="CD112" s="29">
        <v>0.0</v>
      </c>
      <c r="CE112" s="67" t="str">
        <f t="shared" si="58"/>
        <v>No</v>
      </c>
      <c r="CF112" s="29">
        <v>1.0</v>
      </c>
      <c r="CG112" s="76"/>
      <c r="CH112" s="29">
        <v>0.0</v>
      </c>
      <c r="CI112" s="67" t="str">
        <f t="shared" si="59"/>
        <v>No</v>
      </c>
      <c r="CJ112" s="29">
        <v>0.0</v>
      </c>
      <c r="CK112" s="76"/>
      <c r="CL112" s="29">
        <v>1.0</v>
      </c>
      <c r="CM112" s="77"/>
      <c r="CN112" s="27" t="s">
        <v>164</v>
      </c>
      <c r="CO112" s="71" t="str">
        <f t="shared" si="60"/>
        <v>Average</v>
      </c>
      <c r="CP112" s="27" t="s">
        <v>157</v>
      </c>
      <c r="CQ112" s="21">
        <f t="shared" si="61"/>
        <v>0</v>
      </c>
      <c r="CR112" s="21">
        <f t="shared" si="62"/>
        <v>1</v>
      </c>
      <c r="CS112" s="21">
        <f t="shared" si="63"/>
        <v>0</v>
      </c>
      <c r="CT112" s="21">
        <f t="shared" si="64"/>
        <v>0</v>
      </c>
      <c r="CU112" s="68"/>
      <c r="CV112" s="27" t="s">
        <v>170</v>
      </c>
      <c r="CW112" s="21">
        <f t="shared" si="65"/>
        <v>0</v>
      </c>
      <c r="CX112" s="21">
        <f t="shared" si="66"/>
        <v>1</v>
      </c>
      <c r="CY112" s="21">
        <f t="shared" si="67"/>
        <v>0</v>
      </c>
      <c r="CZ112" s="21">
        <f t="shared" si="68"/>
        <v>0</v>
      </c>
      <c r="DA112" s="21">
        <f t="shared" si="69"/>
        <v>0</v>
      </c>
      <c r="DB112" s="68"/>
      <c r="DC112" s="27" t="s">
        <v>136</v>
      </c>
      <c r="DD112" s="27" t="s">
        <v>140</v>
      </c>
      <c r="DE112" s="27" t="s">
        <v>140</v>
      </c>
      <c r="DF112" s="27" t="s">
        <v>139</v>
      </c>
      <c r="DG112" s="27" t="s">
        <v>138</v>
      </c>
      <c r="DH112" s="25">
        <f t="shared" si="70"/>
        <v>13</v>
      </c>
      <c r="DI112" s="72" t="str">
        <f t="shared" si="71"/>
        <v>Poor_Safety</v>
      </c>
      <c r="DJ112" s="26">
        <v>12.0</v>
      </c>
      <c r="DK112" s="26">
        <v>15.0</v>
      </c>
      <c r="DL112" s="16" t="str">
        <f t="shared" ref="DL112:DM112" si="183">IF(DJ112 &lt;= 11, "Poor", IF(DJ112 &lt;= 15 , "Moderate", "Good"))</f>
        <v>Moderate</v>
      </c>
      <c r="DM112" s="16" t="str">
        <f t="shared" si="183"/>
        <v>Moderate</v>
      </c>
    </row>
    <row r="113" ht="15.75" customHeight="1">
      <c r="A113" s="73" t="s">
        <v>125</v>
      </c>
      <c r="B113" s="62" t="s">
        <v>37</v>
      </c>
      <c r="C113" s="35">
        <v>25.0</v>
      </c>
      <c r="D113" s="16">
        <f t="shared" si="2"/>
        <v>0</v>
      </c>
      <c r="E113" s="16">
        <f t="shared" si="73"/>
        <v>1</v>
      </c>
      <c r="F113" s="16">
        <f t="shared" si="3"/>
        <v>0</v>
      </c>
      <c r="G113" s="16">
        <f t="shared" si="4"/>
        <v>0</v>
      </c>
      <c r="H113" s="63" t="str">
        <f t="shared" si="5"/>
        <v>Between_20_to_40</v>
      </c>
      <c r="I113" s="74" t="s">
        <v>158</v>
      </c>
      <c r="J113" s="37">
        <v>28000.0</v>
      </c>
      <c r="K113" s="21">
        <f t="shared" si="6"/>
        <v>0</v>
      </c>
      <c r="L113" s="21">
        <f t="shared" si="7"/>
        <v>0</v>
      </c>
      <c r="M113" s="21">
        <f t="shared" si="8"/>
        <v>1</v>
      </c>
      <c r="N113" s="21">
        <f t="shared" si="9"/>
        <v>0</v>
      </c>
      <c r="O113" s="65" t="str">
        <f t="shared" si="10"/>
        <v>Between_25k_to_40k</v>
      </c>
      <c r="P113" s="75" t="s">
        <v>159</v>
      </c>
      <c r="Q113" s="37">
        <v>0.0</v>
      </c>
      <c r="R113" s="67" t="str">
        <f t="shared" si="11"/>
        <v>No</v>
      </c>
      <c r="S113" s="37">
        <v>0.0</v>
      </c>
      <c r="T113" s="67" t="str">
        <f t="shared" si="12"/>
        <v>No</v>
      </c>
      <c r="U113" s="37">
        <v>0.0</v>
      </c>
      <c r="V113" s="67" t="str">
        <f t="shared" si="13"/>
        <v>No</v>
      </c>
      <c r="W113" s="37" t="s">
        <v>26</v>
      </c>
      <c r="X113" s="21">
        <f t="shared" si="14"/>
        <v>0</v>
      </c>
      <c r="Y113" s="21">
        <f t="shared" si="15"/>
        <v>1</v>
      </c>
      <c r="Z113" s="21">
        <f t="shared" si="16"/>
        <v>0</v>
      </c>
      <c r="AA113" s="21">
        <f t="shared" si="17"/>
        <v>0</v>
      </c>
      <c r="AB113" s="21">
        <f t="shared" si="18"/>
        <v>0</v>
      </c>
      <c r="AC113" s="65" t="str">
        <f t="shared" si="19"/>
        <v>Office_Worker</v>
      </c>
      <c r="AD113" s="36" t="s">
        <v>31</v>
      </c>
      <c r="AE113" s="21">
        <f t="shared" si="20"/>
        <v>1</v>
      </c>
      <c r="AF113" s="21">
        <f t="shared" si="21"/>
        <v>0</v>
      </c>
      <c r="AG113" s="21">
        <f t="shared" si="22"/>
        <v>0</v>
      </c>
      <c r="AH113" s="21">
        <f t="shared" si="23"/>
        <v>0</v>
      </c>
      <c r="AI113" s="65" t="str">
        <f t="shared" si="24"/>
        <v>Bus</v>
      </c>
      <c r="AJ113" s="27" t="s">
        <v>129</v>
      </c>
      <c r="AK113" s="21">
        <f t="shared" si="25"/>
        <v>0</v>
      </c>
      <c r="AL113" s="21">
        <f t="shared" si="26"/>
        <v>1</v>
      </c>
      <c r="AM113" s="21">
        <f t="shared" si="27"/>
        <v>0</v>
      </c>
      <c r="AN113" s="21">
        <f t="shared" si="28"/>
        <v>0</v>
      </c>
      <c r="AO113" s="65" t="str">
        <f t="shared" si="29"/>
        <v>Auto_Rickshaw</v>
      </c>
      <c r="AP113" s="27" t="s">
        <v>37</v>
      </c>
      <c r="AQ113" s="21">
        <f t="shared" si="30"/>
        <v>1</v>
      </c>
      <c r="AR113" s="21">
        <f t="shared" si="31"/>
        <v>0</v>
      </c>
      <c r="AS113" s="21">
        <f t="shared" si="32"/>
        <v>0</v>
      </c>
      <c r="AT113" s="21">
        <f t="shared" si="33"/>
        <v>0</v>
      </c>
      <c r="AU113" s="21">
        <f t="shared" si="34"/>
        <v>0</v>
      </c>
      <c r="AV113" s="21">
        <f t="shared" si="74"/>
        <v>0</v>
      </c>
      <c r="AW113" s="68"/>
      <c r="AX113" s="27" t="s">
        <v>130</v>
      </c>
      <c r="AY113" s="21">
        <f t="shared" si="35"/>
        <v>1</v>
      </c>
      <c r="AZ113" s="21">
        <f t="shared" si="36"/>
        <v>0</v>
      </c>
      <c r="BA113" s="21">
        <f t="shared" si="37"/>
        <v>0</v>
      </c>
      <c r="BB113" s="21">
        <f t="shared" si="38"/>
        <v>0</v>
      </c>
      <c r="BC113" s="65" t="str">
        <f t="shared" si="39"/>
        <v>Home_Visit</v>
      </c>
      <c r="BD113" s="38" t="s">
        <v>188</v>
      </c>
      <c r="BE113" s="21">
        <f t="shared" si="40"/>
        <v>0</v>
      </c>
      <c r="BF113" s="21">
        <f t="shared" si="41"/>
        <v>0</v>
      </c>
      <c r="BG113" s="21">
        <f t="shared" si="42"/>
        <v>0</v>
      </c>
      <c r="BH113" s="21">
        <f t="shared" si="43"/>
        <v>1</v>
      </c>
      <c r="BI113" s="65" t="str">
        <f t="shared" si="44"/>
        <v>Others</v>
      </c>
      <c r="BJ113" s="27" t="s">
        <v>150</v>
      </c>
      <c r="BK113" s="21">
        <f t="shared" si="45"/>
        <v>0</v>
      </c>
      <c r="BL113" s="21">
        <f t="shared" si="46"/>
        <v>0</v>
      </c>
      <c r="BM113" s="21">
        <f t="shared" si="47"/>
        <v>1</v>
      </c>
      <c r="BN113" s="65" t="str">
        <f t="shared" si="48"/>
        <v>More_than_6</v>
      </c>
      <c r="BO113" s="29">
        <v>800.0</v>
      </c>
      <c r="BP113" s="21">
        <f t="shared" si="49"/>
        <v>1</v>
      </c>
      <c r="BQ113" s="21">
        <f t="shared" si="50"/>
        <v>0</v>
      </c>
      <c r="BR113" s="21">
        <f t="shared" si="51"/>
        <v>0</v>
      </c>
      <c r="BS113" s="65" t="str">
        <f t="shared" si="52"/>
        <v>Less_than_1k</v>
      </c>
      <c r="BT113" s="29" t="s">
        <v>132</v>
      </c>
      <c r="BU113" s="75" t="str">
        <f t="shared" si="53"/>
        <v>Every_3_months</v>
      </c>
      <c r="BV113" s="29">
        <v>0.0</v>
      </c>
      <c r="BW113" s="67" t="str">
        <f t="shared" si="54"/>
        <v>No</v>
      </c>
      <c r="BX113" s="29">
        <v>0.0</v>
      </c>
      <c r="BY113" s="67" t="str">
        <f t="shared" si="55"/>
        <v>No</v>
      </c>
      <c r="BZ113" s="29">
        <v>0.0</v>
      </c>
      <c r="CA113" s="67" t="str">
        <f t="shared" si="56"/>
        <v>No</v>
      </c>
      <c r="CB113" s="29">
        <v>0.0</v>
      </c>
      <c r="CC113" s="67" t="str">
        <f t="shared" si="57"/>
        <v>No</v>
      </c>
      <c r="CD113" s="29">
        <v>0.0</v>
      </c>
      <c r="CE113" s="67" t="str">
        <f t="shared" si="58"/>
        <v>No</v>
      </c>
      <c r="CF113" s="29">
        <v>1.0</v>
      </c>
      <c r="CG113" s="76"/>
      <c r="CH113" s="29">
        <v>1.0</v>
      </c>
      <c r="CI113" s="67" t="str">
        <f t="shared" si="59"/>
        <v>Yes</v>
      </c>
      <c r="CJ113" s="29">
        <v>0.0</v>
      </c>
      <c r="CK113" s="76"/>
      <c r="CL113" s="29">
        <v>1.0</v>
      </c>
      <c r="CM113" s="77"/>
      <c r="CN113" s="27" t="s">
        <v>164</v>
      </c>
      <c r="CO113" s="71" t="str">
        <f t="shared" si="60"/>
        <v>Average</v>
      </c>
      <c r="CP113" s="27" t="s">
        <v>177</v>
      </c>
      <c r="CQ113" s="21">
        <f t="shared" si="61"/>
        <v>1</v>
      </c>
      <c r="CR113" s="21">
        <f t="shared" si="62"/>
        <v>0</v>
      </c>
      <c r="CS113" s="21">
        <f t="shared" si="63"/>
        <v>0</v>
      </c>
      <c r="CT113" s="21">
        <f t="shared" si="64"/>
        <v>0</v>
      </c>
      <c r="CU113" s="68"/>
      <c r="CV113" s="27" t="s">
        <v>135</v>
      </c>
      <c r="CW113" s="21">
        <f t="shared" si="65"/>
        <v>1</v>
      </c>
      <c r="CX113" s="21">
        <f t="shared" si="66"/>
        <v>0</v>
      </c>
      <c r="CY113" s="21">
        <f t="shared" si="67"/>
        <v>0</v>
      </c>
      <c r="CZ113" s="21">
        <f t="shared" si="68"/>
        <v>0</v>
      </c>
      <c r="DA113" s="21">
        <f t="shared" si="69"/>
        <v>0</v>
      </c>
      <c r="DB113" s="68"/>
      <c r="DC113" s="27" t="s">
        <v>136</v>
      </c>
      <c r="DD113" s="27" t="s">
        <v>140</v>
      </c>
      <c r="DE113" s="27" t="s">
        <v>139</v>
      </c>
      <c r="DF113" s="27" t="s">
        <v>139</v>
      </c>
      <c r="DG113" s="27" t="s">
        <v>138</v>
      </c>
      <c r="DH113" s="25">
        <f t="shared" si="70"/>
        <v>14</v>
      </c>
      <c r="DI113" s="72" t="str">
        <f t="shared" si="71"/>
        <v>Moderate_Safety</v>
      </c>
      <c r="DJ113" s="26">
        <v>17.0</v>
      </c>
      <c r="DK113" s="26">
        <v>18.0</v>
      </c>
      <c r="DL113" s="16" t="str">
        <f t="shared" ref="DL113:DM113" si="184">IF(DJ113 &lt;= 11, "Poor", IF(DJ113 &lt;= 15 , "Moderate", "Good"))</f>
        <v>Good</v>
      </c>
      <c r="DM113" s="16" t="str">
        <f t="shared" si="184"/>
        <v>Good</v>
      </c>
    </row>
    <row r="114" ht="15.75" customHeight="1">
      <c r="A114" s="73" t="s">
        <v>125</v>
      </c>
      <c r="B114" s="62" t="s">
        <v>37</v>
      </c>
      <c r="C114" s="35">
        <v>34.0</v>
      </c>
      <c r="D114" s="16">
        <f t="shared" si="2"/>
        <v>0</v>
      </c>
      <c r="E114" s="16">
        <f t="shared" si="73"/>
        <v>1</v>
      </c>
      <c r="F114" s="16">
        <f t="shared" si="3"/>
        <v>0</v>
      </c>
      <c r="G114" s="16">
        <f t="shared" si="4"/>
        <v>0</v>
      </c>
      <c r="H114" s="63" t="str">
        <f t="shared" si="5"/>
        <v>Between_20_to_40</v>
      </c>
      <c r="I114" s="74" t="s">
        <v>158</v>
      </c>
      <c r="J114" s="36">
        <v>33000.0</v>
      </c>
      <c r="K114" s="21">
        <f t="shared" si="6"/>
        <v>0</v>
      </c>
      <c r="L114" s="21">
        <f t="shared" si="7"/>
        <v>0</v>
      </c>
      <c r="M114" s="21">
        <f t="shared" si="8"/>
        <v>1</v>
      </c>
      <c r="N114" s="21">
        <f t="shared" si="9"/>
        <v>0</v>
      </c>
      <c r="O114" s="65" t="str">
        <f t="shared" si="10"/>
        <v>Between_25k_to_40k</v>
      </c>
      <c r="P114" s="75" t="s">
        <v>159</v>
      </c>
      <c r="Q114" s="37">
        <v>0.0</v>
      </c>
      <c r="R114" s="67" t="str">
        <f t="shared" si="11"/>
        <v>No</v>
      </c>
      <c r="S114" s="37">
        <v>0.0</v>
      </c>
      <c r="T114" s="67" t="str">
        <f t="shared" si="12"/>
        <v>No</v>
      </c>
      <c r="U114" s="37">
        <v>0.0</v>
      </c>
      <c r="V114" s="67" t="str">
        <f t="shared" si="13"/>
        <v>No</v>
      </c>
      <c r="W114" s="37" t="s">
        <v>26</v>
      </c>
      <c r="X114" s="21">
        <f t="shared" si="14"/>
        <v>0</v>
      </c>
      <c r="Y114" s="21">
        <f t="shared" si="15"/>
        <v>1</v>
      </c>
      <c r="Z114" s="21">
        <f t="shared" si="16"/>
        <v>0</v>
      </c>
      <c r="AA114" s="21">
        <f t="shared" si="17"/>
        <v>0</v>
      </c>
      <c r="AB114" s="21">
        <f t="shared" si="18"/>
        <v>0</v>
      </c>
      <c r="AC114" s="65" t="str">
        <f t="shared" si="19"/>
        <v>Office_Worker</v>
      </c>
      <c r="AD114" s="36" t="s">
        <v>31</v>
      </c>
      <c r="AE114" s="21">
        <f t="shared" si="20"/>
        <v>1</v>
      </c>
      <c r="AF114" s="21">
        <f t="shared" si="21"/>
        <v>0</v>
      </c>
      <c r="AG114" s="21">
        <f t="shared" si="22"/>
        <v>0</v>
      </c>
      <c r="AH114" s="21">
        <f t="shared" si="23"/>
        <v>0</v>
      </c>
      <c r="AI114" s="65" t="str">
        <f t="shared" si="24"/>
        <v>Bus</v>
      </c>
      <c r="AJ114" s="27" t="s">
        <v>191</v>
      </c>
      <c r="AK114" s="21">
        <f t="shared" si="25"/>
        <v>0</v>
      </c>
      <c r="AL114" s="21">
        <f t="shared" si="26"/>
        <v>0</v>
      </c>
      <c r="AM114" s="21">
        <f t="shared" si="27"/>
        <v>0</v>
      </c>
      <c r="AN114" s="21">
        <f t="shared" si="28"/>
        <v>1</v>
      </c>
      <c r="AO114" s="65" t="str">
        <f t="shared" si="29"/>
        <v>Others</v>
      </c>
      <c r="AP114" s="27" t="s">
        <v>37</v>
      </c>
      <c r="AQ114" s="21">
        <f t="shared" si="30"/>
        <v>1</v>
      </c>
      <c r="AR114" s="21">
        <f t="shared" si="31"/>
        <v>0</v>
      </c>
      <c r="AS114" s="21">
        <f t="shared" si="32"/>
        <v>0</v>
      </c>
      <c r="AT114" s="21">
        <f t="shared" si="33"/>
        <v>0</v>
      </c>
      <c r="AU114" s="21">
        <f t="shared" si="34"/>
        <v>0</v>
      </c>
      <c r="AV114" s="21">
        <f t="shared" si="74"/>
        <v>0</v>
      </c>
      <c r="AW114" s="68"/>
      <c r="AX114" s="27" t="s">
        <v>44</v>
      </c>
      <c r="AY114" s="21">
        <f t="shared" si="35"/>
        <v>0</v>
      </c>
      <c r="AZ114" s="21">
        <f t="shared" si="36"/>
        <v>1</v>
      </c>
      <c r="BA114" s="21">
        <f t="shared" si="37"/>
        <v>0</v>
      </c>
      <c r="BB114" s="21">
        <f t="shared" si="38"/>
        <v>0</v>
      </c>
      <c r="BC114" s="65" t="str">
        <f t="shared" si="39"/>
        <v>Recreation</v>
      </c>
      <c r="BD114" s="38" t="s">
        <v>37</v>
      </c>
      <c r="BE114" s="21">
        <f t="shared" si="40"/>
        <v>0</v>
      </c>
      <c r="BF114" s="21">
        <f t="shared" si="41"/>
        <v>1</v>
      </c>
      <c r="BG114" s="21">
        <f t="shared" si="42"/>
        <v>0</v>
      </c>
      <c r="BH114" s="21">
        <f t="shared" si="43"/>
        <v>0</v>
      </c>
      <c r="BI114" s="65" t="str">
        <f t="shared" si="44"/>
        <v>Barishal</v>
      </c>
      <c r="BJ114" s="27" t="s">
        <v>150</v>
      </c>
      <c r="BK114" s="21">
        <f t="shared" si="45"/>
        <v>0</v>
      </c>
      <c r="BL114" s="21">
        <f t="shared" si="46"/>
        <v>0</v>
      </c>
      <c r="BM114" s="21">
        <f t="shared" si="47"/>
        <v>1</v>
      </c>
      <c r="BN114" s="65" t="str">
        <f t="shared" si="48"/>
        <v>More_than_6</v>
      </c>
      <c r="BO114" s="27" t="s">
        <v>184</v>
      </c>
      <c r="BP114" s="21">
        <f t="shared" si="49"/>
        <v>0</v>
      </c>
      <c r="BQ114" s="21">
        <f t="shared" si="50"/>
        <v>0</v>
      </c>
      <c r="BR114" s="21">
        <f t="shared" si="51"/>
        <v>1</v>
      </c>
      <c r="BS114" s="65" t="str">
        <f t="shared" si="52"/>
        <v>More_than_2k</v>
      </c>
      <c r="BT114" s="27" t="s">
        <v>185</v>
      </c>
      <c r="BU114" s="73" t="str">
        <f t="shared" si="53"/>
        <v>Yearly</v>
      </c>
      <c r="BV114" s="29">
        <v>0.0</v>
      </c>
      <c r="BW114" s="67" t="str">
        <f t="shared" si="54"/>
        <v>No</v>
      </c>
      <c r="BX114" s="29">
        <v>0.0</v>
      </c>
      <c r="BY114" s="67" t="str">
        <f t="shared" si="55"/>
        <v>No</v>
      </c>
      <c r="BZ114" s="29">
        <v>0.0</v>
      </c>
      <c r="CA114" s="67" t="str">
        <f t="shared" si="56"/>
        <v>No</v>
      </c>
      <c r="CB114" s="29">
        <v>1.0</v>
      </c>
      <c r="CC114" s="67" t="str">
        <f t="shared" si="57"/>
        <v>Yes</v>
      </c>
      <c r="CD114" s="29">
        <v>0.0</v>
      </c>
      <c r="CE114" s="67" t="str">
        <f t="shared" si="58"/>
        <v>No</v>
      </c>
      <c r="CF114" s="29">
        <v>0.0</v>
      </c>
      <c r="CG114" s="76"/>
      <c r="CH114" s="29">
        <v>0.0</v>
      </c>
      <c r="CI114" s="67" t="str">
        <f t="shared" si="59"/>
        <v>No</v>
      </c>
      <c r="CJ114" s="29">
        <v>1.0</v>
      </c>
      <c r="CK114" s="76"/>
      <c r="CL114" s="29">
        <v>0.0</v>
      </c>
      <c r="CM114" s="77"/>
      <c r="CN114" s="27" t="s">
        <v>133</v>
      </c>
      <c r="CO114" s="71" t="str">
        <f t="shared" si="60"/>
        <v>Good</v>
      </c>
      <c r="CP114" s="27" t="s">
        <v>146</v>
      </c>
      <c r="CQ114" s="21">
        <f t="shared" si="61"/>
        <v>0</v>
      </c>
      <c r="CR114" s="21">
        <f t="shared" si="62"/>
        <v>0</v>
      </c>
      <c r="CS114" s="21">
        <f t="shared" si="63"/>
        <v>1</v>
      </c>
      <c r="CT114" s="21">
        <f t="shared" si="64"/>
        <v>0</v>
      </c>
      <c r="CU114" s="68"/>
      <c r="CV114" s="27" t="s">
        <v>135</v>
      </c>
      <c r="CW114" s="21">
        <f t="shared" si="65"/>
        <v>1</v>
      </c>
      <c r="CX114" s="21">
        <f t="shared" si="66"/>
        <v>0</v>
      </c>
      <c r="CY114" s="21">
        <f t="shared" si="67"/>
        <v>0</v>
      </c>
      <c r="CZ114" s="21">
        <f t="shared" si="68"/>
        <v>0</v>
      </c>
      <c r="DA114" s="21">
        <f t="shared" si="69"/>
        <v>0</v>
      </c>
      <c r="DB114" s="68"/>
      <c r="DC114" s="29">
        <v>2.0</v>
      </c>
      <c r="DD114" s="27" t="s">
        <v>140</v>
      </c>
      <c r="DE114" s="27" t="s">
        <v>137</v>
      </c>
      <c r="DF114" s="27" t="s">
        <v>139</v>
      </c>
      <c r="DG114" s="29">
        <v>2.0</v>
      </c>
      <c r="DH114" s="25">
        <f t="shared" si="70"/>
        <v>10</v>
      </c>
      <c r="DI114" s="72" t="str">
        <f t="shared" si="71"/>
        <v>Poor_Safety</v>
      </c>
      <c r="DJ114" s="26">
        <v>9.0</v>
      </c>
      <c r="DK114" s="26">
        <v>8.0</v>
      </c>
      <c r="DL114" s="16" t="str">
        <f t="shared" ref="DL114:DM114" si="185">IF(DJ114 &lt;= 11, "Poor", IF(DJ114 &lt;= 15 , "Moderate", "Good"))</f>
        <v>Poor</v>
      </c>
      <c r="DM114" s="16" t="str">
        <f t="shared" si="185"/>
        <v>Poor</v>
      </c>
    </row>
    <row r="115" ht="15.75" customHeight="1">
      <c r="A115" s="73" t="s">
        <v>194</v>
      </c>
      <c r="B115" s="62" t="s">
        <v>37</v>
      </c>
      <c r="C115" s="35">
        <v>24.0</v>
      </c>
      <c r="D115" s="16">
        <f t="shared" si="2"/>
        <v>0</v>
      </c>
      <c r="E115" s="16">
        <f t="shared" si="73"/>
        <v>1</v>
      </c>
      <c r="F115" s="16">
        <f t="shared" si="3"/>
        <v>0</v>
      </c>
      <c r="G115" s="16">
        <f t="shared" si="4"/>
        <v>0</v>
      </c>
      <c r="H115" s="63" t="str">
        <f t="shared" si="5"/>
        <v>Between_20_to_40</v>
      </c>
      <c r="I115" s="75" t="s">
        <v>260</v>
      </c>
      <c r="J115" s="36">
        <v>32000.0</v>
      </c>
      <c r="K115" s="21">
        <f t="shared" si="6"/>
        <v>0</v>
      </c>
      <c r="L115" s="21">
        <f t="shared" si="7"/>
        <v>0</v>
      </c>
      <c r="M115" s="21">
        <f t="shared" si="8"/>
        <v>1</v>
      </c>
      <c r="N115" s="21">
        <f t="shared" si="9"/>
        <v>0</v>
      </c>
      <c r="O115" s="65" t="str">
        <f t="shared" si="10"/>
        <v>Between_25k_to_40k</v>
      </c>
      <c r="P115" s="75" t="s">
        <v>159</v>
      </c>
      <c r="Q115" s="37">
        <v>0.0</v>
      </c>
      <c r="R115" s="67" t="str">
        <f t="shared" si="11"/>
        <v>No</v>
      </c>
      <c r="S115" s="37">
        <v>0.0</v>
      </c>
      <c r="T115" s="67" t="str">
        <f t="shared" si="12"/>
        <v>No</v>
      </c>
      <c r="U115" s="37">
        <v>0.0</v>
      </c>
      <c r="V115" s="67" t="str">
        <f t="shared" si="13"/>
        <v>No</v>
      </c>
      <c r="W115" s="36" t="s">
        <v>207</v>
      </c>
      <c r="X115" s="21">
        <f t="shared" si="14"/>
        <v>0</v>
      </c>
      <c r="Y115" s="21">
        <f t="shared" si="15"/>
        <v>0</v>
      </c>
      <c r="Z115" s="21">
        <f t="shared" si="16"/>
        <v>0</v>
      </c>
      <c r="AA115" s="21">
        <f t="shared" si="17"/>
        <v>0</v>
      </c>
      <c r="AB115" s="21">
        <f t="shared" si="18"/>
        <v>1</v>
      </c>
      <c r="AC115" s="65" t="str">
        <f t="shared" si="19"/>
        <v>Other</v>
      </c>
      <c r="AD115" s="36" t="s">
        <v>143</v>
      </c>
      <c r="AE115" s="21">
        <f t="shared" si="20"/>
        <v>0</v>
      </c>
      <c r="AF115" s="21">
        <f t="shared" si="21"/>
        <v>1</v>
      </c>
      <c r="AG115" s="21">
        <f t="shared" si="22"/>
        <v>0</v>
      </c>
      <c r="AH115" s="21">
        <f t="shared" si="23"/>
        <v>0</v>
      </c>
      <c r="AI115" s="65" t="str">
        <f t="shared" si="24"/>
        <v>Rickshaw</v>
      </c>
      <c r="AJ115" s="27" t="s">
        <v>128</v>
      </c>
      <c r="AK115" s="21">
        <f t="shared" si="25"/>
        <v>1</v>
      </c>
      <c r="AL115" s="21">
        <f t="shared" si="26"/>
        <v>0</v>
      </c>
      <c r="AM115" s="21">
        <f t="shared" si="27"/>
        <v>0</v>
      </c>
      <c r="AN115" s="21">
        <f t="shared" si="28"/>
        <v>0</v>
      </c>
      <c r="AO115" s="65" t="str">
        <f t="shared" si="29"/>
        <v>Bus</v>
      </c>
      <c r="AP115" s="27" t="s">
        <v>144</v>
      </c>
      <c r="AQ115" s="21">
        <f t="shared" si="30"/>
        <v>0</v>
      </c>
      <c r="AR115" s="21">
        <f t="shared" si="31"/>
        <v>0</v>
      </c>
      <c r="AS115" s="21">
        <f t="shared" si="32"/>
        <v>0</v>
      </c>
      <c r="AT115" s="21">
        <f t="shared" si="33"/>
        <v>0</v>
      </c>
      <c r="AU115" s="21">
        <f t="shared" si="34"/>
        <v>0</v>
      </c>
      <c r="AV115" s="21">
        <f t="shared" si="74"/>
        <v>1</v>
      </c>
      <c r="AW115" s="68"/>
      <c r="AX115" s="27" t="s">
        <v>45</v>
      </c>
      <c r="AY115" s="21">
        <f t="shared" si="35"/>
        <v>0</v>
      </c>
      <c r="AZ115" s="21">
        <f t="shared" si="36"/>
        <v>0</v>
      </c>
      <c r="BA115" s="21">
        <f t="shared" si="37"/>
        <v>1</v>
      </c>
      <c r="BB115" s="21">
        <f t="shared" si="38"/>
        <v>0</v>
      </c>
      <c r="BC115" s="65" t="str">
        <f t="shared" si="39"/>
        <v>Job</v>
      </c>
      <c r="BD115" s="38" t="s">
        <v>190</v>
      </c>
      <c r="BE115" s="21">
        <f t="shared" si="40"/>
        <v>0</v>
      </c>
      <c r="BF115" s="21">
        <f t="shared" si="41"/>
        <v>0</v>
      </c>
      <c r="BG115" s="21">
        <f t="shared" si="42"/>
        <v>0</v>
      </c>
      <c r="BH115" s="21">
        <f t="shared" si="43"/>
        <v>1</v>
      </c>
      <c r="BI115" s="65" t="str">
        <f t="shared" si="44"/>
        <v>Others</v>
      </c>
      <c r="BJ115" s="27" t="s">
        <v>155</v>
      </c>
      <c r="BK115" s="21">
        <f t="shared" si="45"/>
        <v>0</v>
      </c>
      <c r="BL115" s="21">
        <f t="shared" si="46"/>
        <v>0</v>
      </c>
      <c r="BM115" s="21">
        <f t="shared" si="47"/>
        <v>1</v>
      </c>
      <c r="BN115" s="65" t="str">
        <f t="shared" si="48"/>
        <v>More_than_6</v>
      </c>
      <c r="BO115" s="29">
        <v>1500.0</v>
      </c>
      <c r="BP115" s="21">
        <f t="shared" si="49"/>
        <v>0</v>
      </c>
      <c r="BQ115" s="21">
        <f t="shared" si="50"/>
        <v>1</v>
      </c>
      <c r="BR115" s="21">
        <f t="shared" si="51"/>
        <v>0</v>
      </c>
      <c r="BS115" s="65" t="str">
        <f t="shared" si="52"/>
        <v>Between_1k_to_2k</v>
      </c>
      <c r="BT115" s="29" t="s">
        <v>156</v>
      </c>
      <c r="BU115" s="75" t="str">
        <f t="shared" si="53"/>
        <v>Every_6_months</v>
      </c>
      <c r="BV115" s="29">
        <v>1.0</v>
      </c>
      <c r="BW115" s="67" t="str">
        <f t="shared" si="54"/>
        <v>Yes</v>
      </c>
      <c r="BX115" s="29">
        <v>0.0</v>
      </c>
      <c r="BY115" s="67" t="str">
        <f t="shared" si="55"/>
        <v>No</v>
      </c>
      <c r="BZ115" s="29">
        <v>0.0</v>
      </c>
      <c r="CA115" s="67" t="str">
        <f t="shared" si="56"/>
        <v>No</v>
      </c>
      <c r="CB115" s="29">
        <v>0.0</v>
      </c>
      <c r="CC115" s="67" t="str">
        <f t="shared" si="57"/>
        <v>No</v>
      </c>
      <c r="CD115" s="29">
        <v>0.0</v>
      </c>
      <c r="CE115" s="67" t="str">
        <f t="shared" si="58"/>
        <v>No</v>
      </c>
      <c r="CF115" s="29">
        <v>0.0</v>
      </c>
      <c r="CG115" s="76"/>
      <c r="CH115" s="29">
        <v>0.0</v>
      </c>
      <c r="CI115" s="67" t="str">
        <f t="shared" si="59"/>
        <v>No</v>
      </c>
      <c r="CJ115" s="29">
        <v>0.0</v>
      </c>
      <c r="CK115" s="76"/>
      <c r="CL115" s="29">
        <v>1.0</v>
      </c>
      <c r="CM115" s="77"/>
      <c r="CN115" s="29" t="s">
        <v>176</v>
      </c>
      <c r="CO115" s="71" t="str">
        <f t="shared" si="60"/>
        <v>Poor</v>
      </c>
      <c r="CP115" s="27" t="s">
        <v>177</v>
      </c>
      <c r="CQ115" s="21">
        <f t="shared" si="61"/>
        <v>1</v>
      </c>
      <c r="CR115" s="21">
        <f t="shared" si="62"/>
        <v>0</v>
      </c>
      <c r="CS115" s="21">
        <f t="shared" si="63"/>
        <v>0</v>
      </c>
      <c r="CT115" s="21">
        <f t="shared" si="64"/>
        <v>0</v>
      </c>
      <c r="CU115" s="68"/>
      <c r="CV115" s="27" t="s">
        <v>178</v>
      </c>
      <c r="CW115" s="21">
        <f t="shared" si="65"/>
        <v>0</v>
      </c>
      <c r="CX115" s="21">
        <f t="shared" si="66"/>
        <v>0</v>
      </c>
      <c r="CY115" s="21">
        <f t="shared" si="67"/>
        <v>0</v>
      </c>
      <c r="CZ115" s="21">
        <f t="shared" si="68"/>
        <v>1</v>
      </c>
      <c r="DA115" s="21">
        <f t="shared" si="69"/>
        <v>0</v>
      </c>
      <c r="DB115" s="68"/>
      <c r="DC115" s="29">
        <v>3.0</v>
      </c>
      <c r="DD115" s="27" t="s">
        <v>140</v>
      </c>
      <c r="DE115" s="27" t="s">
        <v>140</v>
      </c>
      <c r="DF115" s="27" t="s">
        <v>139</v>
      </c>
      <c r="DG115" s="29">
        <v>2.0</v>
      </c>
      <c r="DH115" s="25">
        <f t="shared" si="70"/>
        <v>9</v>
      </c>
      <c r="DI115" s="72" t="str">
        <f t="shared" si="71"/>
        <v>Poor_Safety</v>
      </c>
      <c r="DJ115" s="26">
        <v>6.0</v>
      </c>
      <c r="DK115" s="26">
        <v>6.0</v>
      </c>
      <c r="DL115" s="16" t="str">
        <f t="shared" ref="DL115:DM115" si="186">IF(DJ115 &lt;= 11, "Poor", IF(DJ115 &lt;= 15 , "Moderate", "Good"))</f>
        <v>Poor</v>
      </c>
      <c r="DM115" s="16" t="str">
        <f t="shared" si="186"/>
        <v>Poor</v>
      </c>
    </row>
    <row r="116" ht="15.75" customHeight="1">
      <c r="A116" s="73" t="s">
        <v>194</v>
      </c>
      <c r="B116" s="62" t="s">
        <v>37</v>
      </c>
      <c r="C116" s="35">
        <v>26.0</v>
      </c>
      <c r="D116" s="16">
        <f t="shared" si="2"/>
        <v>0</v>
      </c>
      <c r="E116" s="16">
        <f t="shared" si="73"/>
        <v>1</v>
      </c>
      <c r="F116" s="16">
        <f t="shared" si="3"/>
        <v>0</v>
      </c>
      <c r="G116" s="16">
        <f t="shared" si="4"/>
        <v>0</v>
      </c>
      <c r="H116" s="63" t="str">
        <f t="shared" si="5"/>
        <v>Between_20_to_40</v>
      </c>
      <c r="I116" s="75" t="s">
        <v>260</v>
      </c>
      <c r="J116" s="36">
        <v>30000.0</v>
      </c>
      <c r="K116" s="21">
        <f t="shared" si="6"/>
        <v>0</v>
      </c>
      <c r="L116" s="21">
        <f t="shared" si="7"/>
        <v>0</v>
      </c>
      <c r="M116" s="21">
        <f t="shared" si="8"/>
        <v>1</v>
      </c>
      <c r="N116" s="21">
        <f t="shared" si="9"/>
        <v>0</v>
      </c>
      <c r="O116" s="65" t="str">
        <f t="shared" si="10"/>
        <v>Between_25k_to_40k</v>
      </c>
      <c r="P116" s="75" t="s">
        <v>159</v>
      </c>
      <c r="Q116" s="37">
        <v>1.0</v>
      </c>
      <c r="R116" s="67" t="str">
        <f t="shared" si="11"/>
        <v>Yes</v>
      </c>
      <c r="S116" s="37">
        <v>1.0</v>
      </c>
      <c r="T116" s="67" t="str">
        <f t="shared" si="12"/>
        <v>Yes</v>
      </c>
      <c r="U116" s="37">
        <v>1.0</v>
      </c>
      <c r="V116" s="67" t="str">
        <f t="shared" si="13"/>
        <v>Yes</v>
      </c>
      <c r="W116" s="36" t="s">
        <v>207</v>
      </c>
      <c r="X116" s="21">
        <f t="shared" si="14"/>
        <v>0</v>
      </c>
      <c r="Y116" s="21">
        <f t="shared" si="15"/>
        <v>0</v>
      </c>
      <c r="Z116" s="21">
        <f t="shared" si="16"/>
        <v>0</v>
      </c>
      <c r="AA116" s="21">
        <f t="shared" si="17"/>
        <v>0</v>
      </c>
      <c r="AB116" s="21">
        <f t="shared" si="18"/>
        <v>1</v>
      </c>
      <c r="AC116" s="65" t="str">
        <f t="shared" si="19"/>
        <v>Other</v>
      </c>
      <c r="AD116" s="36" t="s">
        <v>180</v>
      </c>
      <c r="AE116" s="21">
        <f t="shared" si="20"/>
        <v>0</v>
      </c>
      <c r="AF116" s="21">
        <f t="shared" si="21"/>
        <v>0</v>
      </c>
      <c r="AG116" s="21">
        <f t="shared" si="22"/>
        <v>1</v>
      </c>
      <c r="AH116" s="21">
        <f t="shared" si="23"/>
        <v>0</v>
      </c>
      <c r="AI116" s="65" t="str">
        <f t="shared" si="24"/>
        <v>Bicycle</v>
      </c>
      <c r="AJ116" s="27" t="s">
        <v>129</v>
      </c>
      <c r="AK116" s="21">
        <f t="shared" si="25"/>
        <v>0</v>
      </c>
      <c r="AL116" s="21">
        <f t="shared" si="26"/>
        <v>1</v>
      </c>
      <c r="AM116" s="21">
        <f t="shared" si="27"/>
        <v>0</v>
      </c>
      <c r="AN116" s="21">
        <f t="shared" si="28"/>
        <v>0</v>
      </c>
      <c r="AO116" s="65" t="str">
        <f t="shared" si="29"/>
        <v>Auto_Rickshaw</v>
      </c>
      <c r="AP116" s="27" t="s">
        <v>37</v>
      </c>
      <c r="AQ116" s="21">
        <f t="shared" si="30"/>
        <v>1</v>
      </c>
      <c r="AR116" s="21">
        <f t="shared" si="31"/>
        <v>0</v>
      </c>
      <c r="AS116" s="21">
        <f t="shared" si="32"/>
        <v>0</v>
      </c>
      <c r="AT116" s="21">
        <f t="shared" si="33"/>
        <v>0</v>
      </c>
      <c r="AU116" s="21">
        <f t="shared" si="34"/>
        <v>0</v>
      </c>
      <c r="AV116" s="21">
        <f t="shared" si="74"/>
        <v>0</v>
      </c>
      <c r="AW116" s="68"/>
      <c r="AX116" s="27" t="s">
        <v>130</v>
      </c>
      <c r="AY116" s="21">
        <f t="shared" si="35"/>
        <v>1</v>
      </c>
      <c r="AZ116" s="21">
        <f t="shared" si="36"/>
        <v>0</v>
      </c>
      <c r="BA116" s="21">
        <f t="shared" si="37"/>
        <v>0</v>
      </c>
      <c r="BB116" s="21">
        <f t="shared" si="38"/>
        <v>0</v>
      </c>
      <c r="BC116" s="65" t="str">
        <f t="shared" si="39"/>
        <v>Home_Visit</v>
      </c>
      <c r="BD116" s="38" t="s">
        <v>182</v>
      </c>
      <c r="BE116" s="21">
        <f t="shared" si="40"/>
        <v>0</v>
      </c>
      <c r="BF116" s="21">
        <f t="shared" si="41"/>
        <v>0</v>
      </c>
      <c r="BG116" s="21">
        <f t="shared" si="42"/>
        <v>1</v>
      </c>
      <c r="BH116" s="21">
        <f t="shared" si="43"/>
        <v>0</v>
      </c>
      <c r="BI116" s="65" t="str">
        <f t="shared" si="44"/>
        <v>Narayanganj</v>
      </c>
      <c r="BJ116" s="27" t="s">
        <v>150</v>
      </c>
      <c r="BK116" s="21">
        <f t="shared" si="45"/>
        <v>0</v>
      </c>
      <c r="BL116" s="21">
        <f t="shared" si="46"/>
        <v>0</v>
      </c>
      <c r="BM116" s="21">
        <f t="shared" si="47"/>
        <v>1</v>
      </c>
      <c r="BN116" s="65" t="str">
        <f t="shared" si="48"/>
        <v>More_than_6</v>
      </c>
      <c r="BO116" s="27" t="s">
        <v>179</v>
      </c>
      <c r="BP116" s="21">
        <f t="shared" si="49"/>
        <v>0</v>
      </c>
      <c r="BQ116" s="21">
        <f t="shared" si="50"/>
        <v>0</v>
      </c>
      <c r="BR116" s="21">
        <f t="shared" si="51"/>
        <v>1</v>
      </c>
      <c r="BS116" s="65" t="str">
        <f t="shared" si="52"/>
        <v>More_than_2k</v>
      </c>
      <c r="BT116" s="29" t="s">
        <v>132</v>
      </c>
      <c r="BU116" s="75" t="str">
        <f t="shared" si="53"/>
        <v>Every_3_months</v>
      </c>
      <c r="BV116" s="29">
        <v>0.0</v>
      </c>
      <c r="BW116" s="67" t="str">
        <f t="shared" si="54"/>
        <v>No</v>
      </c>
      <c r="BX116" s="29">
        <v>0.0</v>
      </c>
      <c r="BY116" s="67" t="str">
        <f t="shared" si="55"/>
        <v>No</v>
      </c>
      <c r="BZ116" s="29">
        <v>1.0</v>
      </c>
      <c r="CA116" s="67" t="str">
        <f t="shared" si="56"/>
        <v>Yes</v>
      </c>
      <c r="CB116" s="29">
        <v>1.0</v>
      </c>
      <c r="CC116" s="67" t="str">
        <f t="shared" si="57"/>
        <v>Yes</v>
      </c>
      <c r="CD116" s="29">
        <v>0.0</v>
      </c>
      <c r="CE116" s="67" t="str">
        <f t="shared" si="58"/>
        <v>No</v>
      </c>
      <c r="CF116" s="29">
        <v>0.0</v>
      </c>
      <c r="CG116" s="76"/>
      <c r="CH116" s="29">
        <v>0.0</v>
      </c>
      <c r="CI116" s="67" t="str">
        <f t="shared" si="59"/>
        <v>No</v>
      </c>
      <c r="CJ116" s="29">
        <v>0.0</v>
      </c>
      <c r="CK116" s="76"/>
      <c r="CL116" s="29">
        <v>0.0</v>
      </c>
      <c r="CM116" s="77"/>
      <c r="CN116" s="27" t="s">
        <v>133</v>
      </c>
      <c r="CO116" s="71" t="str">
        <f t="shared" si="60"/>
        <v>Good</v>
      </c>
      <c r="CP116" s="27" t="s">
        <v>152</v>
      </c>
      <c r="CQ116" s="21">
        <f t="shared" si="61"/>
        <v>0</v>
      </c>
      <c r="CR116" s="21">
        <f t="shared" si="62"/>
        <v>0</v>
      </c>
      <c r="CS116" s="21">
        <f t="shared" si="63"/>
        <v>0</v>
      </c>
      <c r="CT116" s="21">
        <f t="shared" si="64"/>
        <v>1</v>
      </c>
      <c r="CU116" s="68"/>
      <c r="CV116" s="27" t="s">
        <v>135</v>
      </c>
      <c r="CW116" s="21">
        <f t="shared" si="65"/>
        <v>1</v>
      </c>
      <c r="CX116" s="21">
        <f t="shared" si="66"/>
        <v>0</v>
      </c>
      <c r="CY116" s="21">
        <f t="shared" si="67"/>
        <v>0</v>
      </c>
      <c r="CZ116" s="21">
        <f t="shared" si="68"/>
        <v>0</v>
      </c>
      <c r="DA116" s="21">
        <f t="shared" si="69"/>
        <v>0</v>
      </c>
      <c r="DB116" s="68"/>
      <c r="DC116" s="29">
        <v>3.0</v>
      </c>
      <c r="DD116" s="27" t="s">
        <v>140</v>
      </c>
      <c r="DE116" s="27" t="s">
        <v>139</v>
      </c>
      <c r="DF116" s="27" t="s">
        <v>139</v>
      </c>
      <c r="DG116" s="29">
        <v>3.0</v>
      </c>
      <c r="DH116" s="25">
        <f t="shared" si="70"/>
        <v>11</v>
      </c>
      <c r="DI116" s="72" t="str">
        <f t="shared" si="71"/>
        <v>Poor_Safety</v>
      </c>
      <c r="DJ116" s="26">
        <v>10.0</v>
      </c>
      <c r="DK116" s="26">
        <v>14.0</v>
      </c>
      <c r="DL116" s="16" t="str">
        <f t="shared" ref="DL116:DM116" si="187">IF(DJ116 &lt;= 11, "Poor", IF(DJ116 &lt;= 15 , "Moderate", "Good"))</f>
        <v>Poor</v>
      </c>
      <c r="DM116" s="16" t="str">
        <f t="shared" si="187"/>
        <v>Moderate</v>
      </c>
    </row>
    <row r="117" ht="15.75" customHeight="1">
      <c r="A117" s="73" t="s">
        <v>194</v>
      </c>
      <c r="B117" s="62" t="s">
        <v>37</v>
      </c>
      <c r="C117" s="35">
        <v>35.0</v>
      </c>
      <c r="D117" s="16">
        <f t="shared" si="2"/>
        <v>0</v>
      </c>
      <c r="E117" s="16">
        <f t="shared" si="73"/>
        <v>1</v>
      </c>
      <c r="F117" s="16">
        <f t="shared" si="3"/>
        <v>0</v>
      </c>
      <c r="G117" s="16">
        <f t="shared" si="4"/>
        <v>0</v>
      </c>
      <c r="H117" s="63" t="str">
        <f t="shared" si="5"/>
        <v>Between_20_to_40</v>
      </c>
      <c r="I117" s="74" t="s">
        <v>158</v>
      </c>
      <c r="J117" s="36">
        <v>30000.0</v>
      </c>
      <c r="K117" s="21">
        <f t="shared" si="6"/>
        <v>0</v>
      </c>
      <c r="L117" s="21">
        <f t="shared" si="7"/>
        <v>0</v>
      </c>
      <c r="M117" s="21">
        <f t="shared" si="8"/>
        <v>1</v>
      </c>
      <c r="N117" s="21">
        <f t="shared" si="9"/>
        <v>0</v>
      </c>
      <c r="O117" s="65" t="str">
        <f t="shared" si="10"/>
        <v>Between_25k_to_40k</v>
      </c>
      <c r="P117" s="75" t="s">
        <v>127</v>
      </c>
      <c r="Q117" s="37">
        <v>0.0</v>
      </c>
      <c r="R117" s="67" t="str">
        <f t="shared" si="11"/>
        <v>No</v>
      </c>
      <c r="S117" s="37">
        <v>0.0</v>
      </c>
      <c r="T117" s="67" t="str">
        <f t="shared" si="12"/>
        <v>No</v>
      </c>
      <c r="U117" s="37">
        <v>0.0</v>
      </c>
      <c r="V117" s="67" t="str">
        <f t="shared" si="13"/>
        <v>No</v>
      </c>
      <c r="W117" s="36" t="s">
        <v>207</v>
      </c>
      <c r="X117" s="21">
        <f t="shared" si="14"/>
        <v>0</v>
      </c>
      <c r="Y117" s="21">
        <f t="shared" si="15"/>
        <v>0</v>
      </c>
      <c r="Z117" s="21">
        <f t="shared" si="16"/>
        <v>0</v>
      </c>
      <c r="AA117" s="21">
        <f t="shared" si="17"/>
        <v>0</v>
      </c>
      <c r="AB117" s="21">
        <f t="shared" si="18"/>
        <v>1</v>
      </c>
      <c r="AC117" s="65" t="str">
        <f t="shared" si="19"/>
        <v>Other</v>
      </c>
      <c r="AD117" s="36" t="s">
        <v>204</v>
      </c>
      <c r="AE117" s="21">
        <f t="shared" si="20"/>
        <v>0</v>
      </c>
      <c r="AF117" s="21">
        <f t="shared" si="21"/>
        <v>0</v>
      </c>
      <c r="AG117" s="21">
        <f t="shared" si="22"/>
        <v>0</v>
      </c>
      <c r="AH117" s="21">
        <f t="shared" si="23"/>
        <v>1</v>
      </c>
      <c r="AI117" s="65" t="str">
        <f t="shared" si="24"/>
        <v>Others</v>
      </c>
      <c r="AJ117" s="36" t="s">
        <v>171</v>
      </c>
      <c r="AK117" s="21">
        <f t="shared" si="25"/>
        <v>0</v>
      </c>
      <c r="AL117" s="21">
        <f t="shared" si="26"/>
        <v>0</v>
      </c>
      <c r="AM117" s="21">
        <f t="shared" si="27"/>
        <v>0</v>
      </c>
      <c r="AN117" s="21">
        <f t="shared" si="28"/>
        <v>1</v>
      </c>
      <c r="AO117" s="65" t="str">
        <f t="shared" si="29"/>
        <v>Others</v>
      </c>
      <c r="AP117" s="27" t="s">
        <v>154</v>
      </c>
      <c r="AQ117" s="21">
        <f t="shared" si="30"/>
        <v>0</v>
      </c>
      <c r="AR117" s="21">
        <f t="shared" si="31"/>
        <v>0</v>
      </c>
      <c r="AS117" s="21">
        <f t="shared" si="32"/>
        <v>0</v>
      </c>
      <c r="AT117" s="21">
        <f t="shared" si="33"/>
        <v>0</v>
      </c>
      <c r="AU117" s="21">
        <f t="shared" si="34"/>
        <v>0</v>
      </c>
      <c r="AV117" s="21">
        <f t="shared" si="74"/>
        <v>1</v>
      </c>
      <c r="AW117" s="68"/>
      <c r="AX117" s="27" t="s">
        <v>130</v>
      </c>
      <c r="AY117" s="21">
        <f t="shared" si="35"/>
        <v>1</v>
      </c>
      <c r="AZ117" s="21">
        <f t="shared" si="36"/>
        <v>0</v>
      </c>
      <c r="BA117" s="21">
        <f t="shared" si="37"/>
        <v>0</v>
      </c>
      <c r="BB117" s="21">
        <f t="shared" si="38"/>
        <v>0</v>
      </c>
      <c r="BC117" s="65" t="str">
        <f t="shared" si="39"/>
        <v>Home_Visit</v>
      </c>
      <c r="BD117" s="38" t="s">
        <v>201</v>
      </c>
      <c r="BE117" s="21">
        <f t="shared" si="40"/>
        <v>0</v>
      </c>
      <c r="BF117" s="21">
        <f t="shared" si="41"/>
        <v>0</v>
      </c>
      <c r="BG117" s="21">
        <f t="shared" si="42"/>
        <v>0</v>
      </c>
      <c r="BH117" s="21">
        <f t="shared" si="43"/>
        <v>1</v>
      </c>
      <c r="BI117" s="65" t="str">
        <f t="shared" si="44"/>
        <v>Others</v>
      </c>
      <c r="BJ117" s="27" t="s">
        <v>136</v>
      </c>
      <c r="BK117" s="21">
        <f t="shared" si="45"/>
        <v>0</v>
      </c>
      <c r="BL117" s="21">
        <f t="shared" si="46"/>
        <v>0</v>
      </c>
      <c r="BM117" s="21">
        <f t="shared" si="47"/>
        <v>1</v>
      </c>
      <c r="BN117" s="65" t="str">
        <f t="shared" si="48"/>
        <v>More_than_6</v>
      </c>
      <c r="BO117" s="29">
        <v>1500.0</v>
      </c>
      <c r="BP117" s="21">
        <f t="shared" si="49"/>
        <v>0</v>
      </c>
      <c r="BQ117" s="21">
        <f t="shared" si="50"/>
        <v>1</v>
      </c>
      <c r="BR117" s="21">
        <f t="shared" si="51"/>
        <v>0</v>
      </c>
      <c r="BS117" s="65" t="str">
        <f t="shared" si="52"/>
        <v>Between_1k_to_2k</v>
      </c>
      <c r="BT117" s="29" t="s">
        <v>132</v>
      </c>
      <c r="BU117" s="75" t="str">
        <f t="shared" si="53"/>
        <v>Every_3_months</v>
      </c>
      <c r="BV117" s="29">
        <v>0.0</v>
      </c>
      <c r="BW117" s="67" t="str">
        <f t="shared" si="54"/>
        <v>No</v>
      </c>
      <c r="BX117" s="29">
        <v>1.0</v>
      </c>
      <c r="BY117" s="67" t="str">
        <f t="shared" si="55"/>
        <v>Yes</v>
      </c>
      <c r="BZ117" s="29">
        <v>0.0</v>
      </c>
      <c r="CA117" s="67" t="str">
        <f t="shared" si="56"/>
        <v>No</v>
      </c>
      <c r="CB117" s="29">
        <v>0.0</v>
      </c>
      <c r="CC117" s="67" t="str">
        <f t="shared" si="57"/>
        <v>No</v>
      </c>
      <c r="CD117" s="29">
        <v>0.0</v>
      </c>
      <c r="CE117" s="67" t="str">
        <f t="shared" si="58"/>
        <v>No</v>
      </c>
      <c r="CF117" s="29">
        <v>1.0</v>
      </c>
      <c r="CG117" s="76"/>
      <c r="CH117" s="29">
        <v>1.0</v>
      </c>
      <c r="CI117" s="67" t="str">
        <f t="shared" si="59"/>
        <v>Yes</v>
      </c>
      <c r="CJ117" s="29">
        <v>1.0</v>
      </c>
      <c r="CK117" s="76"/>
      <c r="CL117" s="29">
        <v>1.0</v>
      </c>
      <c r="CM117" s="77"/>
      <c r="CN117" s="27" t="s">
        <v>164</v>
      </c>
      <c r="CO117" s="71" t="str">
        <f t="shared" si="60"/>
        <v>Average</v>
      </c>
      <c r="CP117" s="27" t="s">
        <v>157</v>
      </c>
      <c r="CQ117" s="21">
        <f t="shared" si="61"/>
        <v>0</v>
      </c>
      <c r="CR117" s="21">
        <f t="shared" si="62"/>
        <v>1</v>
      </c>
      <c r="CS117" s="21">
        <f t="shared" si="63"/>
        <v>0</v>
      </c>
      <c r="CT117" s="21">
        <f t="shared" si="64"/>
        <v>0</v>
      </c>
      <c r="CU117" s="68"/>
      <c r="CV117" s="27" t="s">
        <v>170</v>
      </c>
      <c r="CW117" s="21">
        <f t="shared" si="65"/>
        <v>0</v>
      </c>
      <c r="CX117" s="21">
        <f t="shared" si="66"/>
        <v>1</v>
      </c>
      <c r="CY117" s="21">
        <f t="shared" si="67"/>
        <v>0</v>
      </c>
      <c r="CZ117" s="21">
        <f t="shared" si="68"/>
        <v>0</v>
      </c>
      <c r="DA117" s="21">
        <f t="shared" si="69"/>
        <v>0</v>
      </c>
      <c r="DB117" s="68"/>
      <c r="DC117" s="29">
        <v>2.0</v>
      </c>
      <c r="DD117" s="29">
        <v>2.0</v>
      </c>
      <c r="DE117" s="29">
        <v>2.0</v>
      </c>
      <c r="DF117" s="29">
        <v>2.0</v>
      </c>
      <c r="DG117" s="29">
        <v>3.0</v>
      </c>
      <c r="DH117" s="25">
        <f t="shared" si="70"/>
        <v>11</v>
      </c>
      <c r="DI117" s="72" t="str">
        <f t="shared" si="71"/>
        <v>Poor_Safety</v>
      </c>
      <c r="DJ117" s="26">
        <v>15.0</v>
      </c>
      <c r="DK117" s="26">
        <v>11.0</v>
      </c>
      <c r="DL117" s="16" t="str">
        <f t="shared" ref="DL117:DM117" si="188">IF(DJ117 &lt;= 11, "Poor", IF(DJ117 &lt;= 15 , "Moderate", "Good"))</f>
        <v>Moderate</v>
      </c>
      <c r="DM117" s="16" t="str">
        <f t="shared" si="188"/>
        <v>Poor</v>
      </c>
    </row>
    <row r="118" ht="15.75" customHeight="1">
      <c r="A118" s="73" t="s">
        <v>194</v>
      </c>
      <c r="B118" s="62" t="s">
        <v>37</v>
      </c>
      <c r="C118" s="35">
        <v>31.0</v>
      </c>
      <c r="D118" s="16">
        <f t="shared" si="2"/>
        <v>0</v>
      </c>
      <c r="E118" s="16">
        <f t="shared" si="73"/>
        <v>1</v>
      </c>
      <c r="F118" s="16">
        <f t="shared" si="3"/>
        <v>0</v>
      </c>
      <c r="G118" s="16">
        <f t="shared" si="4"/>
        <v>0</v>
      </c>
      <c r="H118" s="63" t="str">
        <f t="shared" si="5"/>
        <v>Between_20_to_40</v>
      </c>
      <c r="I118" s="74" t="s">
        <v>158</v>
      </c>
      <c r="J118" s="36">
        <v>30000.0</v>
      </c>
      <c r="K118" s="21">
        <f t="shared" si="6"/>
        <v>0</v>
      </c>
      <c r="L118" s="21">
        <f t="shared" si="7"/>
        <v>0</v>
      </c>
      <c r="M118" s="21">
        <f t="shared" si="8"/>
        <v>1</v>
      </c>
      <c r="N118" s="21">
        <f t="shared" si="9"/>
        <v>0</v>
      </c>
      <c r="O118" s="65" t="str">
        <f t="shared" si="10"/>
        <v>Between_25k_to_40k</v>
      </c>
      <c r="P118" s="75" t="s">
        <v>127</v>
      </c>
      <c r="Q118" s="37">
        <v>0.0</v>
      </c>
      <c r="R118" s="67" t="str">
        <f t="shared" si="11"/>
        <v>No</v>
      </c>
      <c r="S118" s="37">
        <v>0.0</v>
      </c>
      <c r="T118" s="67" t="str">
        <f t="shared" si="12"/>
        <v>No</v>
      </c>
      <c r="U118" s="37">
        <v>0.0</v>
      </c>
      <c r="V118" s="67" t="str">
        <f t="shared" si="13"/>
        <v>No</v>
      </c>
      <c r="W118" s="36" t="s">
        <v>207</v>
      </c>
      <c r="X118" s="21">
        <f t="shared" si="14"/>
        <v>0</v>
      </c>
      <c r="Y118" s="21">
        <f t="shared" si="15"/>
        <v>0</v>
      </c>
      <c r="Z118" s="21">
        <f t="shared" si="16"/>
        <v>0</v>
      </c>
      <c r="AA118" s="21">
        <f t="shared" si="17"/>
        <v>0</v>
      </c>
      <c r="AB118" s="21">
        <f t="shared" si="18"/>
        <v>1</v>
      </c>
      <c r="AC118" s="65" t="str">
        <f t="shared" si="19"/>
        <v>Other</v>
      </c>
      <c r="AD118" s="36" t="s">
        <v>32</v>
      </c>
      <c r="AE118" s="21">
        <f t="shared" si="20"/>
        <v>0</v>
      </c>
      <c r="AF118" s="21">
        <f t="shared" si="21"/>
        <v>1</v>
      </c>
      <c r="AG118" s="21">
        <f t="shared" si="22"/>
        <v>0</v>
      </c>
      <c r="AH118" s="21">
        <f t="shared" si="23"/>
        <v>0</v>
      </c>
      <c r="AI118" s="65" t="str">
        <f t="shared" si="24"/>
        <v>Rickshaw</v>
      </c>
      <c r="AJ118" s="27" t="s">
        <v>129</v>
      </c>
      <c r="AK118" s="21">
        <f t="shared" si="25"/>
        <v>0</v>
      </c>
      <c r="AL118" s="21">
        <f t="shared" si="26"/>
        <v>1</v>
      </c>
      <c r="AM118" s="21">
        <f t="shared" si="27"/>
        <v>0</v>
      </c>
      <c r="AN118" s="21">
        <f t="shared" si="28"/>
        <v>0</v>
      </c>
      <c r="AO118" s="65" t="str">
        <f t="shared" si="29"/>
        <v>Auto_Rickshaw</v>
      </c>
      <c r="AP118" s="27" t="s">
        <v>37</v>
      </c>
      <c r="AQ118" s="21">
        <f t="shared" si="30"/>
        <v>1</v>
      </c>
      <c r="AR118" s="21">
        <f t="shared" si="31"/>
        <v>0</v>
      </c>
      <c r="AS118" s="21">
        <f t="shared" si="32"/>
        <v>0</v>
      </c>
      <c r="AT118" s="21">
        <f t="shared" si="33"/>
        <v>0</v>
      </c>
      <c r="AU118" s="21">
        <f t="shared" si="34"/>
        <v>0</v>
      </c>
      <c r="AV118" s="21">
        <f t="shared" si="74"/>
        <v>0</v>
      </c>
      <c r="AW118" s="68"/>
      <c r="AX118" s="27" t="s">
        <v>130</v>
      </c>
      <c r="AY118" s="21">
        <f t="shared" si="35"/>
        <v>1</v>
      </c>
      <c r="AZ118" s="21">
        <f t="shared" si="36"/>
        <v>0</v>
      </c>
      <c r="BA118" s="21">
        <f t="shared" si="37"/>
        <v>0</v>
      </c>
      <c r="BB118" s="21">
        <f t="shared" si="38"/>
        <v>0</v>
      </c>
      <c r="BC118" s="65" t="str">
        <f t="shared" si="39"/>
        <v>Home_Visit</v>
      </c>
      <c r="BD118" s="38" t="s">
        <v>186</v>
      </c>
      <c r="BE118" s="21">
        <f t="shared" si="40"/>
        <v>0</v>
      </c>
      <c r="BF118" s="21">
        <f t="shared" si="41"/>
        <v>0</v>
      </c>
      <c r="BG118" s="21">
        <f t="shared" si="42"/>
        <v>0</v>
      </c>
      <c r="BH118" s="21">
        <f t="shared" si="43"/>
        <v>1</v>
      </c>
      <c r="BI118" s="65" t="str">
        <f t="shared" si="44"/>
        <v>Others</v>
      </c>
      <c r="BJ118" s="27" t="s">
        <v>138</v>
      </c>
      <c r="BK118" s="21">
        <f t="shared" si="45"/>
        <v>0</v>
      </c>
      <c r="BL118" s="21">
        <f t="shared" si="46"/>
        <v>0</v>
      </c>
      <c r="BM118" s="21">
        <f t="shared" si="47"/>
        <v>1</v>
      </c>
      <c r="BN118" s="65" t="str">
        <f t="shared" si="48"/>
        <v>More_than_6</v>
      </c>
      <c r="BO118" s="29">
        <v>800.0</v>
      </c>
      <c r="BP118" s="21">
        <f t="shared" si="49"/>
        <v>1</v>
      </c>
      <c r="BQ118" s="21">
        <f t="shared" si="50"/>
        <v>0</v>
      </c>
      <c r="BR118" s="21">
        <f t="shared" si="51"/>
        <v>0</v>
      </c>
      <c r="BS118" s="65" t="str">
        <f t="shared" si="52"/>
        <v>Less_than_1k</v>
      </c>
      <c r="BT118" s="29" t="s">
        <v>132</v>
      </c>
      <c r="BU118" s="75" t="str">
        <f t="shared" si="53"/>
        <v>Every_3_months</v>
      </c>
      <c r="BV118" s="29">
        <v>0.0</v>
      </c>
      <c r="BW118" s="67" t="str">
        <f t="shared" si="54"/>
        <v>No</v>
      </c>
      <c r="BX118" s="29">
        <v>0.0</v>
      </c>
      <c r="BY118" s="67" t="str">
        <f t="shared" si="55"/>
        <v>No</v>
      </c>
      <c r="BZ118" s="29">
        <v>1.0</v>
      </c>
      <c r="CA118" s="67" t="str">
        <f t="shared" si="56"/>
        <v>Yes</v>
      </c>
      <c r="CB118" s="29">
        <v>0.0</v>
      </c>
      <c r="CC118" s="67" t="str">
        <f t="shared" si="57"/>
        <v>No</v>
      </c>
      <c r="CD118" s="29">
        <v>0.0</v>
      </c>
      <c r="CE118" s="67" t="str">
        <f t="shared" si="58"/>
        <v>No</v>
      </c>
      <c r="CF118" s="29">
        <v>0.0</v>
      </c>
      <c r="CG118" s="76"/>
      <c r="CH118" s="29">
        <v>1.0</v>
      </c>
      <c r="CI118" s="67" t="str">
        <f t="shared" si="59"/>
        <v>Yes</v>
      </c>
      <c r="CJ118" s="29">
        <v>0.0</v>
      </c>
      <c r="CK118" s="76"/>
      <c r="CL118" s="29">
        <v>1.0</v>
      </c>
      <c r="CM118" s="77"/>
      <c r="CN118" s="27" t="s">
        <v>164</v>
      </c>
      <c r="CO118" s="71" t="str">
        <f t="shared" si="60"/>
        <v>Average</v>
      </c>
      <c r="CP118" s="27" t="s">
        <v>177</v>
      </c>
      <c r="CQ118" s="21">
        <f t="shared" si="61"/>
        <v>1</v>
      </c>
      <c r="CR118" s="21">
        <f t="shared" si="62"/>
        <v>0</v>
      </c>
      <c r="CS118" s="21">
        <f t="shared" si="63"/>
        <v>0</v>
      </c>
      <c r="CT118" s="21">
        <f t="shared" si="64"/>
        <v>0</v>
      </c>
      <c r="CU118" s="68"/>
      <c r="CV118" s="27" t="s">
        <v>135</v>
      </c>
      <c r="CW118" s="21">
        <f t="shared" si="65"/>
        <v>1</v>
      </c>
      <c r="CX118" s="21">
        <f t="shared" si="66"/>
        <v>0</v>
      </c>
      <c r="CY118" s="21">
        <f t="shared" si="67"/>
        <v>0</v>
      </c>
      <c r="CZ118" s="21">
        <f t="shared" si="68"/>
        <v>0</v>
      </c>
      <c r="DA118" s="21">
        <f t="shared" si="69"/>
        <v>0</v>
      </c>
      <c r="DB118" s="68"/>
      <c r="DC118" s="29">
        <v>2.0</v>
      </c>
      <c r="DD118" s="27" t="s">
        <v>136</v>
      </c>
      <c r="DE118" s="29">
        <v>2.0</v>
      </c>
      <c r="DF118" s="29">
        <v>2.0</v>
      </c>
      <c r="DG118" s="29">
        <v>2.0</v>
      </c>
      <c r="DH118" s="25">
        <f t="shared" si="70"/>
        <v>12</v>
      </c>
      <c r="DI118" s="72" t="str">
        <f t="shared" si="71"/>
        <v>Poor_Safety</v>
      </c>
      <c r="DJ118" s="26">
        <v>8.0</v>
      </c>
      <c r="DK118" s="26">
        <v>7.0</v>
      </c>
      <c r="DL118" s="16" t="str">
        <f t="shared" ref="DL118:DM118" si="189">IF(DJ118 &lt;= 11, "Poor", IF(DJ118 &lt;= 15 , "Moderate", "Good"))</f>
        <v>Poor</v>
      </c>
      <c r="DM118" s="16" t="str">
        <f t="shared" si="189"/>
        <v>Poor</v>
      </c>
    </row>
    <row r="119" ht="15.75" customHeight="1">
      <c r="A119" s="73" t="s">
        <v>125</v>
      </c>
      <c r="B119" s="62" t="s">
        <v>37</v>
      </c>
      <c r="C119" s="35">
        <v>36.0</v>
      </c>
      <c r="D119" s="16">
        <f t="shared" si="2"/>
        <v>0</v>
      </c>
      <c r="E119" s="16">
        <f t="shared" si="73"/>
        <v>1</v>
      </c>
      <c r="F119" s="16">
        <f t="shared" si="3"/>
        <v>0</v>
      </c>
      <c r="G119" s="16">
        <f t="shared" si="4"/>
        <v>0</v>
      </c>
      <c r="H119" s="63" t="str">
        <f t="shared" si="5"/>
        <v>Between_20_to_40</v>
      </c>
      <c r="I119" s="74" t="s">
        <v>158</v>
      </c>
      <c r="J119" s="36">
        <v>35000.0</v>
      </c>
      <c r="K119" s="21">
        <f t="shared" si="6"/>
        <v>0</v>
      </c>
      <c r="L119" s="21">
        <f t="shared" si="7"/>
        <v>0</v>
      </c>
      <c r="M119" s="21">
        <f t="shared" si="8"/>
        <v>1</v>
      </c>
      <c r="N119" s="21">
        <f t="shared" si="9"/>
        <v>0</v>
      </c>
      <c r="O119" s="65" t="str">
        <f t="shared" si="10"/>
        <v>Between_25k_to_40k</v>
      </c>
      <c r="P119" s="75" t="s">
        <v>127</v>
      </c>
      <c r="Q119" s="37">
        <v>0.0</v>
      </c>
      <c r="R119" s="67" t="str">
        <f t="shared" si="11"/>
        <v>No</v>
      </c>
      <c r="S119" s="37">
        <v>0.0</v>
      </c>
      <c r="T119" s="67" t="str">
        <f t="shared" si="12"/>
        <v>No</v>
      </c>
      <c r="U119" s="37">
        <v>0.0</v>
      </c>
      <c r="V119" s="67" t="str">
        <f t="shared" si="13"/>
        <v>No</v>
      </c>
      <c r="W119" s="36" t="s">
        <v>25</v>
      </c>
      <c r="X119" s="21">
        <f t="shared" si="14"/>
        <v>1</v>
      </c>
      <c r="Y119" s="21">
        <f t="shared" si="15"/>
        <v>0</v>
      </c>
      <c r="Z119" s="21">
        <f t="shared" si="16"/>
        <v>0</v>
      </c>
      <c r="AA119" s="21">
        <f t="shared" si="17"/>
        <v>0</v>
      </c>
      <c r="AB119" s="21">
        <f t="shared" si="18"/>
        <v>0</v>
      </c>
      <c r="AC119" s="65" t="str">
        <f t="shared" si="19"/>
        <v>Business</v>
      </c>
      <c r="AD119" s="36" t="s">
        <v>191</v>
      </c>
      <c r="AE119" s="21">
        <f t="shared" si="20"/>
        <v>0</v>
      </c>
      <c r="AF119" s="21">
        <f t="shared" si="21"/>
        <v>0</v>
      </c>
      <c r="AG119" s="21">
        <f t="shared" si="22"/>
        <v>0</v>
      </c>
      <c r="AH119" s="21">
        <f t="shared" si="23"/>
        <v>1</v>
      </c>
      <c r="AI119" s="65" t="str">
        <f t="shared" si="24"/>
        <v>Others</v>
      </c>
      <c r="AJ119" s="27" t="s">
        <v>32</v>
      </c>
      <c r="AK119" s="21">
        <f t="shared" si="25"/>
        <v>0</v>
      </c>
      <c r="AL119" s="21">
        <f t="shared" si="26"/>
        <v>0</v>
      </c>
      <c r="AM119" s="21">
        <f t="shared" si="27"/>
        <v>1</v>
      </c>
      <c r="AN119" s="21">
        <f t="shared" si="28"/>
        <v>0</v>
      </c>
      <c r="AO119" s="65" t="str">
        <f t="shared" si="29"/>
        <v>Rickshaw</v>
      </c>
      <c r="AP119" s="27" t="s">
        <v>38</v>
      </c>
      <c r="AQ119" s="21">
        <f t="shared" si="30"/>
        <v>0</v>
      </c>
      <c r="AR119" s="21">
        <f t="shared" si="31"/>
        <v>1</v>
      </c>
      <c r="AS119" s="21">
        <f t="shared" si="32"/>
        <v>0</v>
      </c>
      <c r="AT119" s="21">
        <f t="shared" si="33"/>
        <v>0</v>
      </c>
      <c r="AU119" s="21">
        <f t="shared" si="34"/>
        <v>0</v>
      </c>
      <c r="AV119" s="21">
        <f t="shared" si="74"/>
        <v>0</v>
      </c>
      <c r="AW119" s="68"/>
      <c r="AX119" s="27" t="s">
        <v>130</v>
      </c>
      <c r="AY119" s="21">
        <f t="shared" si="35"/>
        <v>1</v>
      </c>
      <c r="AZ119" s="21">
        <f t="shared" si="36"/>
        <v>0</v>
      </c>
      <c r="BA119" s="21">
        <f t="shared" si="37"/>
        <v>0</v>
      </c>
      <c r="BB119" s="21">
        <f t="shared" si="38"/>
        <v>0</v>
      </c>
      <c r="BC119" s="65" t="str">
        <f t="shared" si="39"/>
        <v>Home_Visit</v>
      </c>
      <c r="BD119" s="38" t="s">
        <v>188</v>
      </c>
      <c r="BE119" s="21">
        <f t="shared" si="40"/>
        <v>0</v>
      </c>
      <c r="BF119" s="21">
        <f t="shared" si="41"/>
        <v>0</v>
      </c>
      <c r="BG119" s="21">
        <f t="shared" si="42"/>
        <v>0</v>
      </c>
      <c r="BH119" s="21">
        <f t="shared" si="43"/>
        <v>1</v>
      </c>
      <c r="BI119" s="65" t="str">
        <f t="shared" si="44"/>
        <v>Others</v>
      </c>
      <c r="BJ119" s="27" t="s">
        <v>138</v>
      </c>
      <c r="BK119" s="21">
        <f t="shared" si="45"/>
        <v>0</v>
      </c>
      <c r="BL119" s="21">
        <f t="shared" si="46"/>
        <v>0</v>
      </c>
      <c r="BM119" s="21">
        <f t="shared" si="47"/>
        <v>1</v>
      </c>
      <c r="BN119" s="65" t="str">
        <f t="shared" si="48"/>
        <v>More_than_6</v>
      </c>
      <c r="BO119" s="27" t="s">
        <v>184</v>
      </c>
      <c r="BP119" s="21">
        <f t="shared" si="49"/>
        <v>0</v>
      </c>
      <c r="BQ119" s="21">
        <f t="shared" si="50"/>
        <v>0</v>
      </c>
      <c r="BR119" s="21">
        <f t="shared" si="51"/>
        <v>1</v>
      </c>
      <c r="BS119" s="65" t="str">
        <f t="shared" si="52"/>
        <v>More_than_2k</v>
      </c>
      <c r="BT119" s="27" t="s">
        <v>185</v>
      </c>
      <c r="BU119" s="73" t="str">
        <f t="shared" si="53"/>
        <v>Yearly</v>
      </c>
      <c r="BV119" s="29">
        <v>0.0</v>
      </c>
      <c r="BW119" s="67" t="str">
        <f t="shared" si="54"/>
        <v>No</v>
      </c>
      <c r="BX119" s="29">
        <v>1.0</v>
      </c>
      <c r="BY119" s="67" t="str">
        <f t="shared" si="55"/>
        <v>Yes</v>
      </c>
      <c r="BZ119" s="29">
        <v>0.0</v>
      </c>
      <c r="CA119" s="67" t="str">
        <f t="shared" si="56"/>
        <v>No</v>
      </c>
      <c r="CB119" s="29">
        <v>0.0</v>
      </c>
      <c r="CC119" s="67" t="str">
        <f t="shared" si="57"/>
        <v>No</v>
      </c>
      <c r="CD119" s="29">
        <v>1.0</v>
      </c>
      <c r="CE119" s="67" t="str">
        <f t="shared" si="58"/>
        <v>Yes</v>
      </c>
      <c r="CF119" s="29">
        <v>1.0</v>
      </c>
      <c r="CG119" s="76"/>
      <c r="CH119" s="29">
        <v>0.0</v>
      </c>
      <c r="CI119" s="67" t="str">
        <f t="shared" si="59"/>
        <v>No</v>
      </c>
      <c r="CJ119" s="29">
        <v>0.0</v>
      </c>
      <c r="CK119" s="76"/>
      <c r="CL119" s="29">
        <v>0.0</v>
      </c>
      <c r="CM119" s="77"/>
      <c r="CN119" s="29" t="s">
        <v>276</v>
      </c>
      <c r="CO119" s="71" t="str">
        <f t="shared" si="60"/>
        <v>Very_Poor</v>
      </c>
      <c r="CP119" s="27" t="s">
        <v>146</v>
      </c>
      <c r="CQ119" s="21">
        <f t="shared" si="61"/>
        <v>0</v>
      </c>
      <c r="CR119" s="21">
        <f t="shared" si="62"/>
        <v>0</v>
      </c>
      <c r="CS119" s="21">
        <f t="shared" si="63"/>
        <v>1</v>
      </c>
      <c r="CT119" s="21">
        <f t="shared" si="64"/>
        <v>0</v>
      </c>
      <c r="CU119" s="68"/>
      <c r="CV119" s="27" t="s">
        <v>135</v>
      </c>
      <c r="CW119" s="21">
        <f t="shared" si="65"/>
        <v>1</v>
      </c>
      <c r="CX119" s="21">
        <f t="shared" si="66"/>
        <v>0</v>
      </c>
      <c r="CY119" s="21">
        <f t="shared" si="67"/>
        <v>0</v>
      </c>
      <c r="CZ119" s="21">
        <f t="shared" si="68"/>
        <v>0</v>
      </c>
      <c r="DA119" s="21">
        <f t="shared" si="69"/>
        <v>0</v>
      </c>
      <c r="DB119" s="68"/>
      <c r="DC119" s="29">
        <v>1.0</v>
      </c>
      <c r="DD119" s="29">
        <v>3.0</v>
      </c>
      <c r="DE119" s="29">
        <v>3.0</v>
      </c>
      <c r="DF119" s="29">
        <v>3.0</v>
      </c>
      <c r="DG119" s="29">
        <v>2.0</v>
      </c>
      <c r="DH119" s="25">
        <f t="shared" si="70"/>
        <v>12</v>
      </c>
      <c r="DI119" s="72" t="str">
        <f t="shared" si="71"/>
        <v>Poor_Safety</v>
      </c>
      <c r="DJ119" s="26">
        <v>7.0</v>
      </c>
      <c r="DK119" s="26">
        <v>6.0</v>
      </c>
      <c r="DL119" s="16" t="str">
        <f t="shared" ref="DL119:DM119" si="190">IF(DJ119 &lt;= 11, "Poor", IF(DJ119 &lt;= 15 , "Moderate", "Good"))</f>
        <v>Poor</v>
      </c>
      <c r="DM119" s="16" t="str">
        <f t="shared" si="190"/>
        <v>Poor</v>
      </c>
    </row>
    <row r="120" ht="15.75" customHeight="1">
      <c r="A120" s="73" t="s">
        <v>125</v>
      </c>
      <c r="B120" s="62" t="s">
        <v>37</v>
      </c>
      <c r="C120" s="35">
        <v>39.0</v>
      </c>
      <c r="D120" s="16">
        <f t="shared" si="2"/>
        <v>0</v>
      </c>
      <c r="E120" s="16">
        <f t="shared" si="73"/>
        <v>1</v>
      </c>
      <c r="F120" s="16">
        <f t="shared" si="3"/>
        <v>0</v>
      </c>
      <c r="G120" s="16">
        <f t="shared" si="4"/>
        <v>0</v>
      </c>
      <c r="H120" s="63" t="str">
        <f t="shared" si="5"/>
        <v>Between_20_to_40</v>
      </c>
      <c r="I120" s="74" t="s">
        <v>158</v>
      </c>
      <c r="J120" s="36">
        <v>35000.0</v>
      </c>
      <c r="K120" s="21">
        <f t="shared" si="6"/>
        <v>0</v>
      </c>
      <c r="L120" s="21">
        <f t="shared" si="7"/>
        <v>0</v>
      </c>
      <c r="M120" s="21">
        <f t="shared" si="8"/>
        <v>1</v>
      </c>
      <c r="N120" s="21">
        <f t="shared" si="9"/>
        <v>0</v>
      </c>
      <c r="O120" s="65" t="str">
        <f t="shared" si="10"/>
        <v>Between_25k_to_40k</v>
      </c>
      <c r="P120" s="75" t="s">
        <v>127</v>
      </c>
      <c r="Q120" s="37">
        <v>0.0</v>
      </c>
      <c r="R120" s="67" t="str">
        <f t="shared" si="11"/>
        <v>No</v>
      </c>
      <c r="S120" s="37">
        <v>0.0</v>
      </c>
      <c r="T120" s="67" t="str">
        <f t="shared" si="12"/>
        <v>No</v>
      </c>
      <c r="U120" s="37">
        <v>0.0</v>
      </c>
      <c r="V120" s="67" t="str">
        <f t="shared" si="13"/>
        <v>No</v>
      </c>
      <c r="W120" s="36" t="s">
        <v>25</v>
      </c>
      <c r="X120" s="21">
        <f t="shared" si="14"/>
        <v>1</v>
      </c>
      <c r="Y120" s="21">
        <f t="shared" si="15"/>
        <v>0</v>
      </c>
      <c r="Z120" s="21">
        <f t="shared" si="16"/>
        <v>0</v>
      </c>
      <c r="AA120" s="21">
        <f t="shared" si="17"/>
        <v>0</v>
      </c>
      <c r="AB120" s="21">
        <f t="shared" si="18"/>
        <v>0</v>
      </c>
      <c r="AC120" s="65" t="str">
        <f t="shared" si="19"/>
        <v>Business</v>
      </c>
      <c r="AD120" s="36" t="s">
        <v>191</v>
      </c>
      <c r="AE120" s="21">
        <f t="shared" si="20"/>
        <v>0</v>
      </c>
      <c r="AF120" s="21">
        <f t="shared" si="21"/>
        <v>0</v>
      </c>
      <c r="AG120" s="21">
        <f t="shared" si="22"/>
        <v>0</v>
      </c>
      <c r="AH120" s="21">
        <f t="shared" si="23"/>
        <v>1</v>
      </c>
      <c r="AI120" s="65" t="str">
        <f t="shared" si="24"/>
        <v>Others</v>
      </c>
      <c r="AJ120" s="27" t="s">
        <v>32</v>
      </c>
      <c r="AK120" s="21">
        <f t="shared" si="25"/>
        <v>0</v>
      </c>
      <c r="AL120" s="21">
        <f t="shared" si="26"/>
        <v>0</v>
      </c>
      <c r="AM120" s="21">
        <f t="shared" si="27"/>
        <v>1</v>
      </c>
      <c r="AN120" s="21">
        <f t="shared" si="28"/>
        <v>0</v>
      </c>
      <c r="AO120" s="65" t="str">
        <f t="shared" si="29"/>
        <v>Rickshaw</v>
      </c>
      <c r="AP120" s="27" t="s">
        <v>39</v>
      </c>
      <c r="AQ120" s="21">
        <f t="shared" si="30"/>
        <v>0</v>
      </c>
      <c r="AR120" s="21">
        <f t="shared" si="31"/>
        <v>0</v>
      </c>
      <c r="AS120" s="21">
        <f t="shared" si="32"/>
        <v>1</v>
      </c>
      <c r="AT120" s="21">
        <f t="shared" si="33"/>
        <v>0</v>
      </c>
      <c r="AU120" s="21">
        <f t="shared" si="34"/>
        <v>0</v>
      </c>
      <c r="AV120" s="21">
        <f t="shared" si="74"/>
        <v>0</v>
      </c>
      <c r="AW120" s="68"/>
      <c r="AX120" s="27" t="s">
        <v>130</v>
      </c>
      <c r="AY120" s="21">
        <f t="shared" si="35"/>
        <v>1</v>
      </c>
      <c r="AZ120" s="21">
        <f t="shared" si="36"/>
        <v>0</v>
      </c>
      <c r="BA120" s="21">
        <f t="shared" si="37"/>
        <v>0</v>
      </c>
      <c r="BB120" s="21">
        <f t="shared" si="38"/>
        <v>0</v>
      </c>
      <c r="BC120" s="65" t="str">
        <f t="shared" si="39"/>
        <v>Home_Visit</v>
      </c>
      <c r="BD120" s="38" t="s">
        <v>37</v>
      </c>
      <c r="BE120" s="21">
        <f t="shared" si="40"/>
        <v>0</v>
      </c>
      <c r="BF120" s="21">
        <f t="shared" si="41"/>
        <v>1</v>
      </c>
      <c r="BG120" s="21">
        <f t="shared" si="42"/>
        <v>0</v>
      </c>
      <c r="BH120" s="21">
        <f t="shared" si="43"/>
        <v>0</v>
      </c>
      <c r="BI120" s="65" t="str">
        <f t="shared" si="44"/>
        <v>Barishal</v>
      </c>
      <c r="BJ120" s="27">
        <v>5.0</v>
      </c>
      <c r="BK120" s="21">
        <f t="shared" si="45"/>
        <v>0</v>
      </c>
      <c r="BL120" s="21">
        <f t="shared" si="46"/>
        <v>1</v>
      </c>
      <c r="BM120" s="21">
        <f t="shared" si="47"/>
        <v>0</v>
      </c>
      <c r="BN120" s="65" t="str">
        <f t="shared" si="48"/>
        <v>4_to_6</v>
      </c>
      <c r="BO120" s="27">
        <v>800.0</v>
      </c>
      <c r="BP120" s="21">
        <f t="shared" si="49"/>
        <v>1</v>
      </c>
      <c r="BQ120" s="21">
        <f t="shared" si="50"/>
        <v>0</v>
      </c>
      <c r="BR120" s="21">
        <f t="shared" si="51"/>
        <v>0</v>
      </c>
      <c r="BS120" s="65" t="str">
        <f t="shared" si="52"/>
        <v>Less_than_1k</v>
      </c>
      <c r="BT120" s="29" t="s">
        <v>132</v>
      </c>
      <c r="BU120" s="75" t="str">
        <f t="shared" si="53"/>
        <v>Every_3_months</v>
      </c>
      <c r="BV120" s="29">
        <v>0.0</v>
      </c>
      <c r="BW120" s="67" t="str">
        <f t="shared" si="54"/>
        <v>No</v>
      </c>
      <c r="BX120" s="29">
        <v>0.0</v>
      </c>
      <c r="BY120" s="67" t="str">
        <f t="shared" si="55"/>
        <v>No</v>
      </c>
      <c r="BZ120" s="29">
        <v>0.0</v>
      </c>
      <c r="CA120" s="67" t="str">
        <f t="shared" si="56"/>
        <v>No</v>
      </c>
      <c r="CB120" s="29">
        <v>0.0</v>
      </c>
      <c r="CC120" s="67" t="str">
        <f t="shared" si="57"/>
        <v>No</v>
      </c>
      <c r="CD120" s="29">
        <v>0.0</v>
      </c>
      <c r="CE120" s="67" t="str">
        <f t="shared" si="58"/>
        <v>No</v>
      </c>
      <c r="CF120" s="29">
        <v>0.0</v>
      </c>
      <c r="CG120" s="76"/>
      <c r="CH120" s="29">
        <v>0.0</v>
      </c>
      <c r="CI120" s="67" t="str">
        <f t="shared" si="59"/>
        <v>No</v>
      </c>
      <c r="CJ120" s="29">
        <v>1.0</v>
      </c>
      <c r="CK120" s="76"/>
      <c r="CL120" s="29">
        <v>1.0</v>
      </c>
      <c r="CM120" s="77"/>
      <c r="CN120" s="29" t="s">
        <v>276</v>
      </c>
      <c r="CO120" s="71" t="str">
        <f t="shared" si="60"/>
        <v>Very_Poor</v>
      </c>
      <c r="CP120" s="27" t="s">
        <v>134</v>
      </c>
      <c r="CQ120" s="21">
        <f t="shared" si="61"/>
        <v>0</v>
      </c>
      <c r="CR120" s="21">
        <f t="shared" si="62"/>
        <v>0</v>
      </c>
      <c r="CS120" s="21">
        <f t="shared" si="63"/>
        <v>0</v>
      </c>
      <c r="CT120" s="21">
        <f t="shared" si="64"/>
        <v>1</v>
      </c>
      <c r="CU120" s="68"/>
      <c r="CV120" s="27" t="s">
        <v>135</v>
      </c>
      <c r="CW120" s="21">
        <f t="shared" si="65"/>
        <v>1</v>
      </c>
      <c r="CX120" s="21">
        <f t="shared" si="66"/>
        <v>0</v>
      </c>
      <c r="CY120" s="21">
        <f t="shared" si="67"/>
        <v>0</v>
      </c>
      <c r="CZ120" s="21">
        <f t="shared" si="68"/>
        <v>0</v>
      </c>
      <c r="DA120" s="21">
        <f t="shared" si="69"/>
        <v>0</v>
      </c>
      <c r="DB120" s="68"/>
      <c r="DC120" s="27" t="s">
        <v>139</v>
      </c>
      <c r="DD120" s="27" t="s">
        <v>140</v>
      </c>
      <c r="DE120" s="27" t="s">
        <v>140</v>
      </c>
      <c r="DF120" s="27" t="s">
        <v>140</v>
      </c>
      <c r="DG120" s="27" t="s">
        <v>139</v>
      </c>
      <c r="DH120" s="25">
        <f t="shared" si="70"/>
        <v>7</v>
      </c>
      <c r="DI120" s="72" t="str">
        <f t="shared" si="71"/>
        <v>Poor_Safety</v>
      </c>
      <c r="DJ120" s="26">
        <v>7.0</v>
      </c>
      <c r="DK120" s="26">
        <v>9.0</v>
      </c>
      <c r="DL120" s="16" t="str">
        <f t="shared" ref="DL120:DM120" si="191">IF(DJ120 &lt;= 11, "Poor", IF(DJ120 &lt;= 15 , "Moderate", "Good"))</f>
        <v>Poor</v>
      </c>
      <c r="DM120" s="16" t="str">
        <f t="shared" si="191"/>
        <v>Poor</v>
      </c>
    </row>
    <row r="121" ht="15.75" customHeight="1">
      <c r="A121" s="73" t="s">
        <v>125</v>
      </c>
      <c r="B121" s="62" t="s">
        <v>37</v>
      </c>
      <c r="C121" s="35">
        <v>37.0</v>
      </c>
      <c r="D121" s="16">
        <f t="shared" si="2"/>
        <v>0</v>
      </c>
      <c r="E121" s="16">
        <f t="shared" si="73"/>
        <v>1</v>
      </c>
      <c r="F121" s="16">
        <f t="shared" si="3"/>
        <v>0</v>
      </c>
      <c r="G121" s="16">
        <f t="shared" si="4"/>
        <v>0</v>
      </c>
      <c r="H121" s="63" t="str">
        <f t="shared" si="5"/>
        <v>Between_20_to_40</v>
      </c>
      <c r="I121" s="74" t="s">
        <v>158</v>
      </c>
      <c r="J121" s="36">
        <v>35000.0</v>
      </c>
      <c r="K121" s="21">
        <f t="shared" si="6"/>
        <v>0</v>
      </c>
      <c r="L121" s="21">
        <f t="shared" si="7"/>
        <v>0</v>
      </c>
      <c r="M121" s="21">
        <f t="shared" si="8"/>
        <v>1</v>
      </c>
      <c r="N121" s="21">
        <f t="shared" si="9"/>
        <v>0</v>
      </c>
      <c r="O121" s="65" t="str">
        <f t="shared" si="10"/>
        <v>Between_25k_to_40k</v>
      </c>
      <c r="P121" s="75" t="s">
        <v>127</v>
      </c>
      <c r="Q121" s="37">
        <v>0.0</v>
      </c>
      <c r="R121" s="67" t="str">
        <f t="shared" si="11"/>
        <v>No</v>
      </c>
      <c r="S121" s="37">
        <v>0.0</v>
      </c>
      <c r="T121" s="67" t="str">
        <f t="shared" si="12"/>
        <v>No</v>
      </c>
      <c r="U121" s="37">
        <v>0.0</v>
      </c>
      <c r="V121" s="67" t="str">
        <f t="shared" si="13"/>
        <v>No</v>
      </c>
      <c r="W121" s="36" t="s">
        <v>25</v>
      </c>
      <c r="X121" s="21">
        <f t="shared" si="14"/>
        <v>1</v>
      </c>
      <c r="Y121" s="21">
        <f t="shared" si="15"/>
        <v>0</v>
      </c>
      <c r="Z121" s="21">
        <f t="shared" si="16"/>
        <v>0</v>
      </c>
      <c r="AA121" s="21">
        <f t="shared" si="17"/>
        <v>0</v>
      </c>
      <c r="AB121" s="21">
        <f t="shared" si="18"/>
        <v>0</v>
      </c>
      <c r="AC121" s="65" t="str">
        <f t="shared" si="19"/>
        <v>Business</v>
      </c>
      <c r="AD121" s="36" t="s">
        <v>191</v>
      </c>
      <c r="AE121" s="21">
        <f t="shared" si="20"/>
        <v>0</v>
      </c>
      <c r="AF121" s="21">
        <f t="shared" si="21"/>
        <v>0</v>
      </c>
      <c r="AG121" s="21">
        <f t="shared" si="22"/>
        <v>0</v>
      </c>
      <c r="AH121" s="21">
        <f t="shared" si="23"/>
        <v>1</v>
      </c>
      <c r="AI121" s="65" t="str">
        <f t="shared" si="24"/>
        <v>Others</v>
      </c>
      <c r="AJ121" s="27" t="s">
        <v>32</v>
      </c>
      <c r="AK121" s="21">
        <f t="shared" si="25"/>
        <v>0</v>
      </c>
      <c r="AL121" s="21">
        <f t="shared" si="26"/>
        <v>0</v>
      </c>
      <c r="AM121" s="21">
        <f t="shared" si="27"/>
        <v>1</v>
      </c>
      <c r="AN121" s="21">
        <f t="shared" si="28"/>
        <v>0</v>
      </c>
      <c r="AO121" s="65" t="str">
        <f t="shared" si="29"/>
        <v>Rickshaw</v>
      </c>
      <c r="AP121" s="27" t="s">
        <v>208</v>
      </c>
      <c r="AQ121" s="21">
        <f t="shared" si="30"/>
        <v>0</v>
      </c>
      <c r="AR121" s="21">
        <f t="shared" si="31"/>
        <v>0</v>
      </c>
      <c r="AS121" s="21">
        <f t="shared" si="32"/>
        <v>0</v>
      </c>
      <c r="AT121" s="21">
        <f t="shared" si="33"/>
        <v>0</v>
      </c>
      <c r="AU121" s="21">
        <f t="shared" si="34"/>
        <v>0</v>
      </c>
      <c r="AV121" s="21">
        <f t="shared" si="74"/>
        <v>1</v>
      </c>
      <c r="AW121" s="68"/>
      <c r="AX121" s="27" t="s">
        <v>130</v>
      </c>
      <c r="AY121" s="21">
        <f t="shared" si="35"/>
        <v>1</v>
      </c>
      <c r="AZ121" s="21">
        <f t="shared" si="36"/>
        <v>0</v>
      </c>
      <c r="BA121" s="21">
        <f t="shared" si="37"/>
        <v>0</v>
      </c>
      <c r="BB121" s="21">
        <f t="shared" si="38"/>
        <v>0</v>
      </c>
      <c r="BC121" s="65" t="str">
        <f t="shared" si="39"/>
        <v>Home_Visit</v>
      </c>
      <c r="BD121" s="39" t="s">
        <v>190</v>
      </c>
      <c r="BE121" s="21">
        <f t="shared" si="40"/>
        <v>0</v>
      </c>
      <c r="BF121" s="21">
        <f t="shared" si="41"/>
        <v>0</v>
      </c>
      <c r="BG121" s="21">
        <f t="shared" si="42"/>
        <v>0</v>
      </c>
      <c r="BH121" s="21">
        <f t="shared" si="43"/>
        <v>1</v>
      </c>
      <c r="BI121" s="65" t="str">
        <f t="shared" si="44"/>
        <v>Others</v>
      </c>
      <c r="BJ121" s="27" t="s">
        <v>136</v>
      </c>
      <c r="BK121" s="21">
        <f t="shared" si="45"/>
        <v>0</v>
      </c>
      <c r="BL121" s="21">
        <f t="shared" si="46"/>
        <v>0</v>
      </c>
      <c r="BM121" s="21">
        <f t="shared" si="47"/>
        <v>1</v>
      </c>
      <c r="BN121" s="65" t="str">
        <f t="shared" si="48"/>
        <v>More_than_6</v>
      </c>
      <c r="BO121" s="27" t="s">
        <v>145</v>
      </c>
      <c r="BP121" s="21">
        <f t="shared" si="49"/>
        <v>0</v>
      </c>
      <c r="BQ121" s="21">
        <f t="shared" si="50"/>
        <v>0</v>
      </c>
      <c r="BR121" s="21">
        <f t="shared" si="51"/>
        <v>1</v>
      </c>
      <c r="BS121" s="65" t="str">
        <f t="shared" si="52"/>
        <v>More_than_2k</v>
      </c>
      <c r="BT121" s="29" t="s">
        <v>132</v>
      </c>
      <c r="BU121" s="75" t="str">
        <f t="shared" si="53"/>
        <v>Every_3_months</v>
      </c>
      <c r="BV121" s="29">
        <v>1.0</v>
      </c>
      <c r="BW121" s="67" t="str">
        <f t="shared" si="54"/>
        <v>Yes</v>
      </c>
      <c r="BX121" s="29">
        <v>0.0</v>
      </c>
      <c r="BY121" s="67" t="str">
        <f t="shared" si="55"/>
        <v>No</v>
      </c>
      <c r="BZ121" s="29">
        <v>0.0</v>
      </c>
      <c r="CA121" s="67" t="str">
        <f t="shared" si="56"/>
        <v>No</v>
      </c>
      <c r="CB121" s="29">
        <v>0.0</v>
      </c>
      <c r="CC121" s="67" t="str">
        <f t="shared" si="57"/>
        <v>No</v>
      </c>
      <c r="CD121" s="29">
        <v>0.0</v>
      </c>
      <c r="CE121" s="67" t="str">
        <f t="shared" si="58"/>
        <v>No</v>
      </c>
      <c r="CF121" s="29">
        <v>1.0</v>
      </c>
      <c r="CG121" s="76"/>
      <c r="CH121" s="29">
        <v>0.0</v>
      </c>
      <c r="CI121" s="67" t="str">
        <f t="shared" si="59"/>
        <v>No</v>
      </c>
      <c r="CJ121" s="29">
        <v>0.0</v>
      </c>
      <c r="CK121" s="76"/>
      <c r="CL121" s="29">
        <v>0.0</v>
      </c>
      <c r="CM121" s="77"/>
      <c r="CN121" s="29" t="s">
        <v>276</v>
      </c>
      <c r="CO121" s="71" t="str">
        <f t="shared" si="60"/>
        <v>Very_Poor</v>
      </c>
      <c r="CP121" s="27" t="s">
        <v>146</v>
      </c>
      <c r="CQ121" s="21">
        <f t="shared" si="61"/>
        <v>0</v>
      </c>
      <c r="CR121" s="21">
        <f t="shared" si="62"/>
        <v>0</v>
      </c>
      <c r="CS121" s="21">
        <f t="shared" si="63"/>
        <v>1</v>
      </c>
      <c r="CT121" s="21">
        <f t="shared" si="64"/>
        <v>0</v>
      </c>
      <c r="CU121" s="68"/>
      <c r="CV121" s="27" t="s">
        <v>147</v>
      </c>
      <c r="CW121" s="21">
        <f t="shared" si="65"/>
        <v>0</v>
      </c>
      <c r="CX121" s="21">
        <f t="shared" si="66"/>
        <v>0</v>
      </c>
      <c r="CY121" s="21">
        <f t="shared" si="67"/>
        <v>0</v>
      </c>
      <c r="CZ121" s="21">
        <f t="shared" si="68"/>
        <v>0</v>
      </c>
      <c r="DA121" s="21">
        <f t="shared" si="69"/>
        <v>1</v>
      </c>
      <c r="DB121" s="68"/>
      <c r="DC121" s="29">
        <v>2.0</v>
      </c>
      <c r="DD121" s="27" t="s">
        <v>139</v>
      </c>
      <c r="DE121" s="27" t="s">
        <v>140</v>
      </c>
      <c r="DF121" s="29">
        <v>2.0</v>
      </c>
      <c r="DG121" s="27" t="s">
        <v>137</v>
      </c>
      <c r="DH121" s="25">
        <f t="shared" si="70"/>
        <v>10</v>
      </c>
      <c r="DI121" s="72" t="str">
        <f t="shared" si="71"/>
        <v>Poor_Safety</v>
      </c>
      <c r="DJ121" s="26">
        <v>13.0</v>
      </c>
      <c r="DK121" s="26">
        <v>12.0</v>
      </c>
      <c r="DL121" s="16" t="str">
        <f t="shared" ref="DL121:DM121" si="192">IF(DJ121 &lt;= 11, "Poor", IF(DJ121 &lt;= 15 , "Moderate", "Good"))</f>
        <v>Moderate</v>
      </c>
      <c r="DM121" s="16" t="str">
        <f t="shared" si="192"/>
        <v>Moderate</v>
      </c>
    </row>
    <row r="122" ht="15.75" customHeight="1">
      <c r="A122" s="73" t="s">
        <v>125</v>
      </c>
      <c r="B122" s="62" t="s">
        <v>37</v>
      </c>
      <c r="C122" s="35">
        <v>39.0</v>
      </c>
      <c r="D122" s="16">
        <f t="shared" si="2"/>
        <v>0</v>
      </c>
      <c r="E122" s="16">
        <f t="shared" si="73"/>
        <v>1</v>
      </c>
      <c r="F122" s="16">
        <f t="shared" si="3"/>
        <v>0</v>
      </c>
      <c r="G122" s="16">
        <f t="shared" si="4"/>
        <v>0</v>
      </c>
      <c r="H122" s="63" t="str">
        <f t="shared" si="5"/>
        <v>Between_20_to_40</v>
      </c>
      <c r="I122" s="74" t="s">
        <v>158</v>
      </c>
      <c r="J122" s="36">
        <v>35000.0</v>
      </c>
      <c r="K122" s="21">
        <f t="shared" si="6"/>
        <v>0</v>
      </c>
      <c r="L122" s="21">
        <f t="shared" si="7"/>
        <v>0</v>
      </c>
      <c r="M122" s="21">
        <f t="shared" si="8"/>
        <v>1</v>
      </c>
      <c r="N122" s="21">
        <f t="shared" si="9"/>
        <v>0</v>
      </c>
      <c r="O122" s="65" t="str">
        <f t="shared" si="10"/>
        <v>Between_25k_to_40k</v>
      </c>
      <c r="P122" s="75" t="s">
        <v>127</v>
      </c>
      <c r="Q122" s="37">
        <v>1.0</v>
      </c>
      <c r="R122" s="67" t="str">
        <f t="shared" si="11"/>
        <v>Yes</v>
      </c>
      <c r="S122" s="37">
        <v>1.0</v>
      </c>
      <c r="T122" s="67" t="str">
        <f t="shared" si="12"/>
        <v>Yes</v>
      </c>
      <c r="U122" s="37">
        <v>1.0</v>
      </c>
      <c r="V122" s="67" t="str">
        <f t="shared" si="13"/>
        <v>Yes</v>
      </c>
      <c r="W122" s="36" t="s">
        <v>25</v>
      </c>
      <c r="X122" s="21">
        <f t="shared" si="14"/>
        <v>1</v>
      </c>
      <c r="Y122" s="21">
        <f t="shared" si="15"/>
        <v>0</v>
      </c>
      <c r="Z122" s="21">
        <f t="shared" si="16"/>
        <v>0</v>
      </c>
      <c r="AA122" s="21">
        <f t="shared" si="17"/>
        <v>0</v>
      </c>
      <c r="AB122" s="21">
        <f t="shared" si="18"/>
        <v>0</v>
      </c>
      <c r="AC122" s="65" t="str">
        <f t="shared" si="19"/>
        <v>Business</v>
      </c>
      <c r="AD122" s="36" t="s">
        <v>191</v>
      </c>
      <c r="AE122" s="21">
        <f t="shared" si="20"/>
        <v>0</v>
      </c>
      <c r="AF122" s="21">
        <f t="shared" si="21"/>
        <v>0</v>
      </c>
      <c r="AG122" s="21">
        <f t="shared" si="22"/>
        <v>0</v>
      </c>
      <c r="AH122" s="21">
        <f t="shared" si="23"/>
        <v>1</v>
      </c>
      <c r="AI122" s="65" t="str">
        <f t="shared" si="24"/>
        <v>Others</v>
      </c>
      <c r="AJ122" s="27" t="s">
        <v>32</v>
      </c>
      <c r="AK122" s="21">
        <f t="shared" si="25"/>
        <v>0</v>
      </c>
      <c r="AL122" s="21">
        <f t="shared" si="26"/>
        <v>0</v>
      </c>
      <c r="AM122" s="21">
        <f t="shared" si="27"/>
        <v>1</v>
      </c>
      <c r="AN122" s="21">
        <f t="shared" si="28"/>
        <v>0</v>
      </c>
      <c r="AO122" s="65" t="str">
        <f t="shared" si="29"/>
        <v>Rickshaw</v>
      </c>
      <c r="AP122" s="27" t="s">
        <v>208</v>
      </c>
      <c r="AQ122" s="21">
        <f t="shared" si="30"/>
        <v>0</v>
      </c>
      <c r="AR122" s="21">
        <f t="shared" si="31"/>
        <v>0</v>
      </c>
      <c r="AS122" s="21">
        <f t="shared" si="32"/>
        <v>0</v>
      </c>
      <c r="AT122" s="21">
        <f t="shared" si="33"/>
        <v>0</v>
      </c>
      <c r="AU122" s="21">
        <f t="shared" si="34"/>
        <v>0</v>
      </c>
      <c r="AV122" s="21">
        <f t="shared" si="74"/>
        <v>1</v>
      </c>
      <c r="AW122" s="68"/>
      <c r="AX122" s="27" t="s">
        <v>130</v>
      </c>
      <c r="AY122" s="21">
        <f t="shared" si="35"/>
        <v>1</v>
      </c>
      <c r="AZ122" s="21">
        <f t="shared" si="36"/>
        <v>0</v>
      </c>
      <c r="BA122" s="21">
        <f t="shared" si="37"/>
        <v>0</v>
      </c>
      <c r="BB122" s="21">
        <f t="shared" si="38"/>
        <v>0</v>
      </c>
      <c r="BC122" s="65" t="str">
        <f t="shared" si="39"/>
        <v>Home_Visit</v>
      </c>
      <c r="BD122" s="27" t="s">
        <v>131</v>
      </c>
      <c r="BE122" s="21">
        <f t="shared" si="40"/>
        <v>1</v>
      </c>
      <c r="BF122" s="21">
        <f t="shared" si="41"/>
        <v>0</v>
      </c>
      <c r="BG122" s="21">
        <f t="shared" si="42"/>
        <v>0</v>
      </c>
      <c r="BH122" s="21">
        <f t="shared" si="43"/>
        <v>0</v>
      </c>
      <c r="BI122" s="65" t="str">
        <f t="shared" si="44"/>
        <v>Dhaka</v>
      </c>
      <c r="BJ122" s="27" t="s">
        <v>150</v>
      </c>
      <c r="BK122" s="21">
        <f t="shared" si="45"/>
        <v>0</v>
      </c>
      <c r="BL122" s="21">
        <f t="shared" si="46"/>
        <v>0</v>
      </c>
      <c r="BM122" s="21">
        <f t="shared" si="47"/>
        <v>1</v>
      </c>
      <c r="BN122" s="65" t="str">
        <f t="shared" si="48"/>
        <v>More_than_6</v>
      </c>
      <c r="BO122" s="29">
        <v>800.0</v>
      </c>
      <c r="BP122" s="21">
        <f t="shared" si="49"/>
        <v>1</v>
      </c>
      <c r="BQ122" s="21">
        <f t="shared" si="50"/>
        <v>0</v>
      </c>
      <c r="BR122" s="21">
        <f t="shared" si="51"/>
        <v>0</v>
      </c>
      <c r="BS122" s="65" t="str">
        <f t="shared" si="52"/>
        <v>Less_than_1k</v>
      </c>
      <c r="BT122" s="27" t="s">
        <v>151</v>
      </c>
      <c r="BU122" s="73" t="str">
        <f t="shared" si="53"/>
        <v>Monthly</v>
      </c>
      <c r="BV122" s="29">
        <v>0.0</v>
      </c>
      <c r="BW122" s="67" t="str">
        <f t="shared" si="54"/>
        <v>No</v>
      </c>
      <c r="BX122" s="29">
        <v>0.0</v>
      </c>
      <c r="BY122" s="67" t="str">
        <f t="shared" si="55"/>
        <v>No</v>
      </c>
      <c r="BZ122" s="29">
        <v>1.0</v>
      </c>
      <c r="CA122" s="67" t="str">
        <f t="shared" si="56"/>
        <v>Yes</v>
      </c>
      <c r="CB122" s="29">
        <v>0.0</v>
      </c>
      <c r="CC122" s="67" t="str">
        <f t="shared" si="57"/>
        <v>No</v>
      </c>
      <c r="CD122" s="29">
        <v>1.0</v>
      </c>
      <c r="CE122" s="67" t="str">
        <f t="shared" si="58"/>
        <v>Yes</v>
      </c>
      <c r="CF122" s="29">
        <v>1.0</v>
      </c>
      <c r="CG122" s="76"/>
      <c r="CH122" s="29">
        <v>1.0</v>
      </c>
      <c r="CI122" s="67" t="str">
        <f t="shared" si="59"/>
        <v>Yes</v>
      </c>
      <c r="CJ122" s="29">
        <v>0.0</v>
      </c>
      <c r="CK122" s="76"/>
      <c r="CL122" s="29">
        <v>1.0</v>
      </c>
      <c r="CM122" s="77"/>
      <c r="CN122" s="29" t="s">
        <v>276</v>
      </c>
      <c r="CO122" s="71" t="str">
        <f t="shared" si="60"/>
        <v>Very_Poor</v>
      </c>
      <c r="CP122" s="27" t="s">
        <v>152</v>
      </c>
      <c r="CQ122" s="21">
        <f t="shared" si="61"/>
        <v>0</v>
      </c>
      <c r="CR122" s="21">
        <f t="shared" si="62"/>
        <v>0</v>
      </c>
      <c r="CS122" s="21">
        <f t="shared" si="63"/>
        <v>0</v>
      </c>
      <c r="CT122" s="21">
        <f t="shared" si="64"/>
        <v>1</v>
      </c>
      <c r="CU122" s="68"/>
      <c r="CV122" s="27" t="s">
        <v>135</v>
      </c>
      <c r="CW122" s="21">
        <f t="shared" si="65"/>
        <v>1</v>
      </c>
      <c r="CX122" s="21">
        <f t="shared" si="66"/>
        <v>0</v>
      </c>
      <c r="CY122" s="21">
        <f t="shared" si="67"/>
        <v>0</v>
      </c>
      <c r="CZ122" s="21">
        <f t="shared" si="68"/>
        <v>0</v>
      </c>
      <c r="DA122" s="21">
        <f t="shared" si="69"/>
        <v>0</v>
      </c>
      <c r="DB122" s="68"/>
      <c r="DC122" s="27" t="s">
        <v>139</v>
      </c>
      <c r="DD122" s="27" t="s">
        <v>140</v>
      </c>
      <c r="DE122" s="27" t="s">
        <v>137</v>
      </c>
      <c r="DF122" s="27" t="s">
        <v>139</v>
      </c>
      <c r="DG122" s="29">
        <v>3.0</v>
      </c>
      <c r="DH122" s="25">
        <f t="shared" si="70"/>
        <v>11</v>
      </c>
      <c r="DI122" s="72" t="str">
        <f t="shared" si="71"/>
        <v>Poor_Safety</v>
      </c>
      <c r="DJ122" s="26">
        <v>10.0</v>
      </c>
      <c r="DK122" s="26">
        <v>10.0</v>
      </c>
      <c r="DL122" s="16" t="str">
        <f t="shared" ref="DL122:DM122" si="193">IF(DJ122 &lt;= 11, "Poor", IF(DJ122 &lt;= 15 , "Moderate", "Good"))</f>
        <v>Poor</v>
      </c>
      <c r="DM122" s="16" t="str">
        <f t="shared" si="193"/>
        <v>Poor</v>
      </c>
    </row>
    <row r="123" ht="15.75" customHeight="1">
      <c r="A123" s="73" t="s">
        <v>125</v>
      </c>
      <c r="B123" s="62" t="s">
        <v>37</v>
      </c>
      <c r="C123" s="35">
        <v>36.0</v>
      </c>
      <c r="D123" s="16">
        <f t="shared" si="2"/>
        <v>0</v>
      </c>
      <c r="E123" s="16">
        <f t="shared" si="73"/>
        <v>1</v>
      </c>
      <c r="F123" s="16">
        <f t="shared" si="3"/>
        <v>0</v>
      </c>
      <c r="G123" s="16">
        <f t="shared" si="4"/>
        <v>0</v>
      </c>
      <c r="H123" s="63" t="str">
        <f t="shared" si="5"/>
        <v>Between_20_to_40</v>
      </c>
      <c r="I123" s="74" t="s">
        <v>158</v>
      </c>
      <c r="J123" s="36">
        <v>35000.0</v>
      </c>
      <c r="K123" s="21">
        <f t="shared" si="6"/>
        <v>0</v>
      </c>
      <c r="L123" s="21">
        <f t="shared" si="7"/>
        <v>0</v>
      </c>
      <c r="M123" s="21">
        <f t="shared" si="8"/>
        <v>1</v>
      </c>
      <c r="N123" s="21">
        <f t="shared" si="9"/>
        <v>0</v>
      </c>
      <c r="O123" s="65" t="str">
        <f t="shared" si="10"/>
        <v>Between_25k_to_40k</v>
      </c>
      <c r="P123" s="75" t="s">
        <v>127</v>
      </c>
      <c r="Q123" s="37">
        <v>0.0</v>
      </c>
      <c r="R123" s="67" t="str">
        <f t="shared" si="11"/>
        <v>No</v>
      </c>
      <c r="S123" s="37">
        <v>0.0</v>
      </c>
      <c r="T123" s="67" t="str">
        <f t="shared" si="12"/>
        <v>No</v>
      </c>
      <c r="U123" s="37">
        <v>0.0</v>
      </c>
      <c r="V123" s="67" t="str">
        <f t="shared" si="13"/>
        <v>No</v>
      </c>
      <c r="W123" s="36" t="s">
        <v>25</v>
      </c>
      <c r="X123" s="21">
        <f t="shared" si="14"/>
        <v>1</v>
      </c>
      <c r="Y123" s="21">
        <f t="shared" si="15"/>
        <v>0</v>
      </c>
      <c r="Z123" s="21">
        <f t="shared" si="16"/>
        <v>0</v>
      </c>
      <c r="AA123" s="21">
        <f t="shared" si="17"/>
        <v>0</v>
      </c>
      <c r="AB123" s="21">
        <f t="shared" si="18"/>
        <v>0</v>
      </c>
      <c r="AC123" s="65" t="str">
        <f t="shared" si="19"/>
        <v>Business</v>
      </c>
      <c r="AD123" s="36" t="s">
        <v>31</v>
      </c>
      <c r="AE123" s="21">
        <f t="shared" si="20"/>
        <v>1</v>
      </c>
      <c r="AF123" s="21">
        <f t="shared" si="21"/>
        <v>0</v>
      </c>
      <c r="AG123" s="21">
        <f t="shared" si="22"/>
        <v>0</v>
      </c>
      <c r="AH123" s="21">
        <f t="shared" si="23"/>
        <v>0</v>
      </c>
      <c r="AI123" s="65" t="str">
        <f t="shared" si="24"/>
        <v>Bus</v>
      </c>
      <c r="AJ123" s="27" t="s">
        <v>32</v>
      </c>
      <c r="AK123" s="21">
        <f t="shared" si="25"/>
        <v>0</v>
      </c>
      <c r="AL123" s="21">
        <f t="shared" si="26"/>
        <v>0</v>
      </c>
      <c r="AM123" s="21">
        <f t="shared" si="27"/>
        <v>1</v>
      </c>
      <c r="AN123" s="21">
        <f t="shared" si="28"/>
        <v>0</v>
      </c>
      <c r="AO123" s="65" t="str">
        <f t="shared" si="29"/>
        <v>Rickshaw</v>
      </c>
      <c r="AP123" s="27" t="s">
        <v>208</v>
      </c>
      <c r="AQ123" s="21">
        <f t="shared" si="30"/>
        <v>0</v>
      </c>
      <c r="AR123" s="21">
        <f t="shared" si="31"/>
        <v>0</v>
      </c>
      <c r="AS123" s="21">
        <f t="shared" si="32"/>
        <v>0</v>
      </c>
      <c r="AT123" s="21">
        <f t="shared" si="33"/>
        <v>0</v>
      </c>
      <c r="AU123" s="21">
        <f t="shared" si="34"/>
        <v>0</v>
      </c>
      <c r="AV123" s="21">
        <f t="shared" si="74"/>
        <v>1</v>
      </c>
      <c r="AW123" s="68"/>
      <c r="AX123" s="27" t="s">
        <v>44</v>
      </c>
      <c r="AY123" s="21">
        <f t="shared" si="35"/>
        <v>0</v>
      </c>
      <c r="AZ123" s="21">
        <f t="shared" si="36"/>
        <v>1</v>
      </c>
      <c r="BA123" s="21">
        <f t="shared" si="37"/>
        <v>0</v>
      </c>
      <c r="BB123" s="21">
        <f t="shared" si="38"/>
        <v>0</v>
      </c>
      <c r="BC123" s="65" t="str">
        <f t="shared" si="39"/>
        <v>Recreation</v>
      </c>
      <c r="BD123" s="27" t="s">
        <v>144</v>
      </c>
      <c r="BE123" s="21">
        <f t="shared" si="40"/>
        <v>0</v>
      </c>
      <c r="BF123" s="21">
        <f t="shared" si="41"/>
        <v>0</v>
      </c>
      <c r="BG123" s="21">
        <f t="shared" si="42"/>
        <v>0</v>
      </c>
      <c r="BH123" s="21">
        <f t="shared" si="43"/>
        <v>1</v>
      </c>
      <c r="BI123" s="65" t="str">
        <f t="shared" si="44"/>
        <v>Others</v>
      </c>
      <c r="BJ123" s="27" t="s">
        <v>155</v>
      </c>
      <c r="BK123" s="21">
        <f t="shared" si="45"/>
        <v>0</v>
      </c>
      <c r="BL123" s="21">
        <f t="shared" si="46"/>
        <v>0</v>
      </c>
      <c r="BM123" s="21">
        <f t="shared" si="47"/>
        <v>1</v>
      </c>
      <c r="BN123" s="65" t="str">
        <f t="shared" si="48"/>
        <v>More_than_6</v>
      </c>
      <c r="BO123" s="29">
        <v>1500.0</v>
      </c>
      <c r="BP123" s="21">
        <f t="shared" si="49"/>
        <v>0</v>
      </c>
      <c r="BQ123" s="21">
        <f t="shared" si="50"/>
        <v>1</v>
      </c>
      <c r="BR123" s="21">
        <f t="shared" si="51"/>
        <v>0</v>
      </c>
      <c r="BS123" s="65" t="str">
        <f t="shared" si="52"/>
        <v>Between_1k_to_2k</v>
      </c>
      <c r="BT123" s="29" t="s">
        <v>156</v>
      </c>
      <c r="BU123" s="75" t="str">
        <f t="shared" si="53"/>
        <v>Every_6_months</v>
      </c>
      <c r="BV123" s="29">
        <v>0.0</v>
      </c>
      <c r="BW123" s="67" t="str">
        <f t="shared" si="54"/>
        <v>No</v>
      </c>
      <c r="BX123" s="29">
        <v>0.0</v>
      </c>
      <c r="BY123" s="67" t="str">
        <f t="shared" si="55"/>
        <v>No</v>
      </c>
      <c r="BZ123" s="29">
        <v>0.0</v>
      </c>
      <c r="CA123" s="67" t="str">
        <f t="shared" si="56"/>
        <v>No</v>
      </c>
      <c r="CB123" s="29">
        <v>1.0</v>
      </c>
      <c r="CC123" s="67" t="str">
        <f t="shared" si="57"/>
        <v>Yes</v>
      </c>
      <c r="CD123" s="29">
        <v>0.0</v>
      </c>
      <c r="CE123" s="67" t="str">
        <f t="shared" si="58"/>
        <v>No</v>
      </c>
      <c r="CF123" s="29">
        <v>0.0</v>
      </c>
      <c r="CG123" s="76"/>
      <c r="CH123" s="29">
        <v>0.0</v>
      </c>
      <c r="CI123" s="67" t="str">
        <f t="shared" si="59"/>
        <v>No</v>
      </c>
      <c r="CJ123" s="29">
        <v>0.0</v>
      </c>
      <c r="CK123" s="76"/>
      <c r="CL123" s="29">
        <v>1.0</v>
      </c>
      <c r="CM123" s="77"/>
      <c r="CN123" s="29" t="s">
        <v>276</v>
      </c>
      <c r="CO123" s="71" t="str">
        <f t="shared" si="60"/>
        <v>Very_Poor</v>
      </c>
      <c r="CP123" s="27" t="s">
        <v>157</v>
      </c>
      <c r="CQ123" s="21">
        <f t="shared" si="61"/>
        <v>0</v>
      </c>
      <c r="CR123" s="21">
        <f t="shared" si="62"/>
        <v>1</v>
      </c>
      <c r="CS123" s="21">
        <f t="shared" si="63"/>
        <v>0</v>
      </c>
      <c r="CT123" s="21">
        <f t="shared" si="64"/>
        <v>0</v>
      </c>
      <c r="CU123" s="68"/>
      <c r="CV123" s="27" t="s">
        <v>135</v>
      </c>
      <c r="CW123" s="21">
        <f t="shared" si="65"/>
        <v>1</v>
      </c>
      <c r="CX123" s="21">
        <f t="shared" si="66"/>
        <v>0</v>
      </c>
      <c r="CY123" s="21">
        <f t="shared" si="67"/>
        <v>0</v>
      </c>
      <c r="CZ123" s="21">
        <f t="shared" si="68"/>
        <v>0</v>
      </c>
      <c r="DA123" s="21">
        <f t="shared" si="69"/>
        <v>0</v>
      </c>
      <c r="DB123" s="68"/>
      <c r="DC123" s="27" t="s">
        <v>139</v>
      </c>
      <c r="DD123" s="27" t="s">
        <v>140</v>
      </c>
      <c r="DE123" s="27" t="s">
        <v>140</v>
      </c>
      <c r="DF123" s="27" t="s">
        <v>139</v>
      </c>
      <c r="DG123" s="29">
        <v>3.0</v>
      </c>
      <c r="DH123" s="25">
        <f t="shared" si="70"/>
        <v>9</v>
      </c>
      <c r="DI123" s="72" t="str">
        <f t="shared" si="71"/>
        <v>Poor_Safety</v>
      </c>
      <c r="DJ123" s="26">
        <v>10.0</v>
      </c>
      <c r="DK123" s="26">
        <v>11.0</v>
      </c>
      <c r="DL123" s="16" t="str">
        <f t="shared" ref="DL123:DM123" si="194">IF(DJ123 &lt;= 11, "Poor", IF(DJ123 &lt;= 15 , "Moderate", "Good"))</f>
        <v>Poor</v>
      </c>
      <c r="DM123" s="16" t="str">
        <f t="shared" si="194"/>
        <v>Poor</v>
      </c>
    </row>
    <row r="124" ht="15.75" customHeight="1">
      <c r="A124" s="73" t="s">
        <v>125</v>
      </c>
      <c r="B124" s="62" t="s">
        <v>37</v>
      </c>
      <c r="C124" s="35">
        <v>21.0</v>
      </c>
      <c r="D124" s="16">
        <f t="shared" si="2"/>
        <v>0</v>
      </c>
      <c r="E124" s="16">
        <f t="shared" si="73"/>
        <v>1</v>
      </c>
      <c r="F124" s="16">
        <f t="shared" si="3"/>
        <v>0</v>
      </c>
      <c r="G124" s="16">
        <f t="shared" si="4"/>
        <v>0</v>
      </c>
      <c r="H124" s="63" t="str">
        <f t="shared" si="5"/>
        <v>Between_20_to_40</v>
      </c>
      <c r="I124" s="75" t="s">
        <v>260</v>
      </c>
      <c r="J124" s="36">
        <v>15000.0</v>
      </c>
      <c r="K124" s="21">
        <f t="shared" si="6"/>
        <v>0</v>
      </c>
      <c r="L124" s="21">
        <f t="shared" si="7"/>
        <v>1</v>
      </c>
      <c r="M124" s="21">
        <f t="shared" si="8"/>
        <v>0</v>
      </c>
      <c r="N124" s="21">
        <f t="shared" si="9"/>
        <v>0</v>
      </c>
      <c r="O124" s="65" t="str">
        <f t="shared" si="10"/>
        <v>Between_15k_to_25k</v>
      </c>
      <c r="P124" s="75" t="s">
        <v>159</v>
      </c>
      <c r="Q124" s="37">
        <v>0.0</v>
      </c>
      <c r="R124" s="67" t="str">
        <f t="shared" si="11"/>
        <v>No</v>
      </c>
      <c r="S124" s="37">
        <v>0.0</v>
      </c>
      <c r="T124" s="67" t="str">
        <f t="shared" si="12"/>
        <v>No</v>
      </c>
      <c r="U124" s="37">
        <v>0.0</v>
      </c>
      <c r="V124" s="67" t="str">
        <f t="shared" si="13"/>
        <v>No</v>
      </c>
      <c r="W124" s="36" t="s">
        <v>27</v>
      </c>
      <c r="X124" s="21">
        <f t="shared" si="14"/>
        <v>0</v>
      </c>
      <c r="Y124" s="21">
        <f t="shared" si="15"/>
        <v>0</v>
      </c>
      <c r="Z124" s="21">
        <f t="shared" si="16"/>
        <v>1</v>
      </c>
      <c r="AA124" s="21">
        <f t="shared" si="17"/>
        <v>0</v>
      </c>
      <c r="AB124" s="21">
        <f t="shared" si="18"/>
        <v>0</v>
      </c>
      <c r="AC124" s="65" t="str">
        <f t="shared" si="19"/>
        <v>Student</v>
      </c>
      <c r="AD124" s="36" t="s">
        <v>180</v>
      </c>
      <c r="AE124" s="21">
        <f t="shared" si="20"/>
        <v>0</v>
      </c>
      <c r="AF124" s="21">
        <f t="shared" si="21"/>
        <v>0</v>
      </c>
      <c r="AG124" s="21">
        <f t="shared" si="22"/>
        <v>1</v>
      </c>
      <c r="AH124" s="21">
        <f t="shared" si="23"/>
        <v>0</v>
      </c>
      <c r="AI124" s="65" t="str">
        <f t="shared" si="24"/>
        <v>Bicycle</v>
      </c>
      <c r="AJ124" s="27" t="s">
        <v>32</v>
      </c>
      <c r="AK124" s="21">
        <f t="shared" si="25"/>
        <v>0</v>
      </c>
      <c r="AL124" s="21">
        <f t="shared" si="26"/>
        <v>0</v>
      </c>
      <c r="AM124" s="21">
        <f t="shared" si="27"/>
        <v>1</v>
      </c>
      <c r="AN124" s="21">
        <f t="shared" si="28"/>
        <v>0</v>
      </c>
      <c r="AO124" s="65" t="str">
        <f t="shared" si="29"/>
        <v>Rickshaw</v>
      </c>
      <c r="AP124" s="27" t="s">
        <v>208</v>
      </c>
      <c r="AQ124" s="21">
        <f t="shared" si="30"/>
        <v>0</v>
      </c>
      <c r="AR124" s="21">
        <f t="shared" si="31"/>
        <v>0</v>
      </c>
      <c r="AS124" s="21">
        <f t="shared" si="32"/>
        <v>0</v>
      </c>
      <c r="AT124" s="21">
        <f t="shared" si="33"/>
        <v>0</v>
      </c>
      <c r="AU124" s="21">
        <f t="shared" si="34"/>
        <v>0</v>
      </c>
      <c r="AV124" s="21">
        <f t="shared" si="74"/>
        <v>1</v>
      </c>
      <c r="AW124" s="68"/>
      <c r="AX124" s="27" t="s">
        <v>163</v>
      </c>
      <c r="AY124" s="21">
        <f t="shared" si="35"/>
        <v>0</v>
      </c>
      <c r="AZ124" s="21">
        <f t="shared" si="36"/>
        <v>0</v>
      </c>
      <c r="BA124" s="21">
        <f t="shared" si="37"/>
        <v>0</v>
      </c>
      <c r="BB124" s="21">
        <f t="shared" si="38"/>
        <v>1</v>
      </c>
      <c r="BC124" s="65" t="str">
        <f t="shared" si="39"/>
        <v>Others</v>
      </c>
      <c r="BD124" s="27" t="s">
        <v>175</v>
      </c>
      <c r="BE124" s="21">
        <f t="shared" si="40"/>
        <v>0</v>
      </c>
      <c r="BF124" s="21">
        <f t="shared" si="41"/>
        <v>0</v>
      </c>
      <c r="BG124" s="21">
        <f t="shared" si="42"/>
        <v>0</v>
      </c>
      <c r="BH124" s="21">
        <f t="shared" si="43"/>
        <v>1</v>
      </c>
      <c r="BI124" s="65" t="str">
        <f t="shared" si="44"/>
        <v>Others</v>
      </c>
      <c r="BJ124" s="27" t="s">
        <v>150</v>
      </c>
      <c r="BK124" s="21">
        <f t="shared" si="45"/>
        <v>0</v>
      </c>
      <c r="BL124" s="21">
        <f t="shared" si="46"/>
        <v>0</v>
      </c>
      <c r="BM124" s="21">
        <f t="shared" si="47"/>
        <v>1</v>
      </c>
      <c r="BN124" s="65" t="str">
        <f t="shared" si="48"/>
        <v>More_than_6</v>
      </c>
      <c r="BO124" s="29">
        <v>1500.0</v>
      </c>
      <c r="BP124" s="21">
        <f t="shared" si="49"/>
        <v>0</v>
      </c>
      <c r="BQ124" s="21">
        <f t="shared" si="50"/>
        <v>1</v>
      </c>
      <c r="BR124" s="21">
        <f t="shared" si="51"/>
        <v>0</v>
      </c>
      <c r="BS124" s="65" t="str">
        <f t="shared" si="52"/>
        <v>Between_1k_to_2k</v>
      </c>
      <c r="BT124" s="29" t="s">
        <v>132</v>
      </c>
      <c r="BU124" s="75" t="str">
        <f t="shared" si="53"/>
        <v>Every_3_months</v>
      </c>
      <c r="BV124" s="29">
        <v>0.0</v>
      </c>
      <c r="BW124" s="67" t="str">
        <f t="shared" si="54"/>
        <v>No</v>
      </c>
      <c r="BX124" s="29">
        <v>0.0</v>
      </c>
      <c r="BY124" s="67" t="str">
        <f t="shared" si="55"/>
        <v>No</v>
      </c>
      <c r="BZ124" s="29">
        <v>1.0</v>
      </c>
      <c r="CA124" s="67" t="str">
        <f t="shared" si="56"/>
        <v>Yes</v>
      </c>
      <c r="CB124" s="29">
        <v>0.0</v>
      </c>
      <c r="CC124" s="67" t="str">
        <f t="shared" si="57"/>
        <v>No</v>
      </c>
      <c r="CD124" s="29">
        <v>0.0</v>
      </c>
      <c r="CE124" s="67" t="str">
        <f t="shared" si="58"/>
        <v>No</v>
      </c>
      <c r="CF124" s="29">
        <v>1.0</v>
      </c>
      <c r="CG124" s="76"/>
      <c r="CH124" s="29">
        <v>1.0</v>
      </c>
      <c r="CI124" s="67" t="str">
        <f t="shared" si="59"/>
        <v>Yes</v>
      </c>
      <c r="CJ124" s="29">
        <v>0.0</v>
      </c>
      <c r="CK124" s="76"/>
      <c r="CL124" s="29">
        <v>1.0</v>
      </c>
      <c r="CM124" s="77"/>
      <c r="CN124" s="27" t="s">
        <v>164</v>
      </c>
      <c r="CO124" s="71" t="str">
        <f t="shared" si="60"/>
        <v>Average</v>
      </c>
      <c r="CP124" s="27" t="s">
        <v>165</v>
      </c>
      <c r="CQ124" s="21">
        <f t="shared" si="61"/>
        <v>0</v>
      </c>
      <c r="CR124" s="21">
        <f t="shared" si="62"/>
        <v>0</v>
      </c>
      <c r="CS124" s="21">
        <f t="shared" si="63"/>
        <v>0</v>
      </c>
      <c r="CT124" s="21">
        <f t="shared" si="64"/>
        <v>1</v>
      </c>
      <c r="CU124" s="68"/>
      <c r="CV124" s="27" t="s">
        <v>135</v>
      </c>
      <c r="CW124" s="21">
        <f t="shared" si="65"/>
        <v>1</v>
      </c>
      <c r="CX124" s="21">
        <f t="shared" si="66"/>
        <v>0</v>
      </c>
      <c r="CY124" s="21">
        <f t="shared" si="67"/>
        <v>0</v>
      </c>
      <c r="CZ124" s="21">
        <f t="shared" si="68"/>
        <v>0</v>
      </c>
      <c r="DA124" s="21">
        <f t="shared" si="69"/>
        <v>0</v>
      </c>
      <c r="DB124" s="68"/>
      <c r="DC124" s="27" t="s">
        <v>139</v>
      </c>
      <c r="DD124" s="29">
        <v>2.0</v>
      </c>
      <c r="DE124" s="27" t="s">
        <v>139</v>
      </c>
      <c r="DF124" s="27" t="s">
        <v>139</v>
      </c>
      <c r="DG124" s="29">
        <v>3.0</v>
      </c>
      <c r="DH124" s="25">
        <f t="shared" si="70"/>
        <v>11</v>
      </c>
      <c r="DI124" s="72" t="str">
        <f t="shared" si="71"/>
        <v>Poor_Safety</v>
      </c>
      <c r="DJ124" s="26">
        <v>17.0</v>
      </c>
      <c r="DK124" s="26">
        <v>18.0</v>
      </c>
      <c r="DL124" s="16" t="str">
        <f t="shared" ref="DL124:DM124" si="195">IF(DJ124 &lt;= 11, "Poor", IF(DJ124 &lt;= 15 , "Moderate", "Good"))</f>
        <v>Good</v>
      </c>
      <c r="DM124" s="16" t="str">
        <f t="shared" si="195"/>
        <v>Good</v>
      </c>
    </row>
    <row r="125" ht="15.75" customHeight="1">
      <c r="A125" s="73" t="s">
        <v>125</v>
      </c>
      <c r="B125" s="62" t="s">
        <v>37</v>
      </c>
      <c r="C125" s="35">
        <v>27.0</v>
      </c>
      <c r="D125" s="16">
        <f t="shared" si="2"/>
        <v>0</v>
      </c>
      <c r="E125" s="16">
        <f t="shared" si="73"/>
        <v>1</v>
      </c>
      <c r="F125" s="16">
        <f t="shared" si="3"/>
        <v>0</v>
      </c>
      <c r="G125" s="16">
        <f t="shared" si="4"/>
        <v>0</v>
      </c>
      <c r="H125" s="63" t="str">
        <f t="shared" si="5"/>
        <v>Between_20_to_40</v>
      </c>
      <c r="I125" s="75" t="s">
        <v>260</v>
      </c>
      <c r="J125" s="36">
        <v>30000.0</v>
      </c>
      <c r="K125" s="21">
        <f t="shared" si="6"/>
        <v>0</v>
      </c>
      <c r="L125" s="21">
        <f t="shared" si="7"/>
        <v>0</v>
      </c>
      <c r="M125" s="21">
        <f t="shared" si="8"/>
        <v>1</v>
      </c>
      <c r="N125" s="21">
        <f t="shared" si="9"/>
        <v>0</v>
      </c>
      <c r="O125" s="65" t="str">
        <f t="shared" si="10"/>
        <v>Between_25k_to_40k</v>
      </c>
      <c r="P125" s="75" t="s">
        <v>159</v>
      </c>
      <c r="Q125" s="37">
        <v>0.0</v>
      </c>
      <c r="R125" s="67" t="str">
        <f t="shared" si="11"/>
        <v>No</v>
      </c>
      <c r="S125" s="37">
        <v>0.0</v>
      </c>
      <c r="T125" s="67" t="str">
        <f t="shared" si="12"/>
        <v>No</v>
      </c>
      <c r="U125" s="37">
        <v>0.0</v>
      </c>
      <c r="V125" s="67" t="str">
        <f t="shared" si="13"/>
        <v>No</v>
      </c>
      <c r="W125" s="36" t="s">
        <v>27</v>
      </c>
      <c r="X125" s="21">
        <f t="shared" si="14"/>
        <v>0</v>
      </c>
      <c r="Y125" s="21">
        <f t="shared" si="15"/>
        <v>0</v>
      </c>
      <c r="Z125" s="21">
        <f t="shared" si="16"/>
        <v>1</v>
      </c>
      <c r="AA125" s="21">
        <f t="shared" si="17"/>
        <v>0</v>
      </c>
      <c r="AB125" s="21">
        <f t="shared" si="18"/>
        <v>0</v>
      </c>
      <c r="AC125" s="65" t="str">
        <f t="shared" si="19"/>
        <v>Student</v>
      </c>
      <c r="AD125" s="36" t="s">
        <v>143</v>
      </c>
      <c r="AE125" s="21">
        <f t="shared" si="20"/>
        <v>0</v>
      </c>
      <c r="AF125" s="21">
        <f t="shared" si="21"/>
        <v>1</v>
      </c>
      <c r="AG125" s="21">
        <f t="shared" si="22"/>
        <v>0</v>
      </c>
      <c r="AH125" s="21">
        <f t="shared" si="23"/>
        <v>0</v>
      </c>
      <c r="AI125" s="65" t="str">
        <f t="shared" si="24"/>
        <v>Rickshaw</v>
      </c>
      <c r="AJ125" s="27" t="s">
        <v>32</v>
      </c>
      <c r="AK125" s="21">
        <f t="shared" si="25"/>
        <v>0</v>
      </c>
      <c r="AL125" s="21">
        <f t="shared" si="26"/>
        <v>0</v>
      </c>
      <c r="AM125" s="21">
        <f t="shared" si="27"/>
        <v>1</v>
      </c>
      <c r="AN125" s="21">
        <f t="shared" si="28"/>
        <v>0</v>
      </c>
      <c r="AO125" s="65" t="str">
        <f t="shared" si="29"/>
        <v>Rickshaw</v>
      </c>
      <c r="AP125" s="27" t="s">
        <v>208</v>
      </c>
      <c r="AQ125" s="21">
        <f t="shared" si="30"/>
        <v>0</v>
      </c>
      <c r="AR125" s="21">
        <f t="shared" si="31"/>
        <v>0</v>
      </c>
      <c r="AS125" s="21">
        <f t="shared" si="32"/>
        <v>0</v>
      </c>
      <c r="AT125" s="21">
        <f t="shared" si="33"/>
        <v>0</v>
      </c>
      <c r="AU125" s="21">
        <f t="shared" si="34"/>
        <v>0</v>
      </c>
      <c r="AV125" s="21">
        <f t="shared" si="74"/>
        <v>1</v>
      </c>
      <c r="AW125" s="68"/>
      <c r="AX125" s="27" t="s">
        <v>163</v>
      </c>
      <c r="AY125" s="21">
        <f t="shared" si="35"/>
        <v>0</v>
      </c>
      <c r="AZ125" s="21">
        <f t="shared" si="36"/>
        <v>0</v>
      </c>
      <c r="BA125" s="21">
        <f t="shared" si="37"/>
        <v>0</v>
      </c>
      <c r="BB125" s="21">
        <f t="shared" si="38"/>
        <v>1</v>
      </c>
      <c r="BC125" s="65" t="str">
        <f t="shared" si="39"/>
        <v>Others</v>
      </c>
      <c r="BD125" s="27" t="s">
        <v>182</v>
      </c>
      <c r="BE125" s="21">
        <f t="shared" si="40"/>
        <v>0</v>
      </c>
      <c r="BF125" s="21">
        <f t="shared" si="41"/>
        <v>0</v>
      </c>
      <c r="BG125" s="21">
        <f t="shared" si="42"/>
        <v>1</v>
      </c>
      <c r="BH125" s="21">
        <f t="shared" si="43"/>
        <v>0</v>
      </c>
      <c r="BI125" s="65" t="str">
        <f t="shared" si="44"/>
        <v>Narayanganj</v>
      </c>
      <c r="BJ125" s="27" t="s">
        <v>136</v>
      </c>
      <c r="BK125" s="21">
        <f t="shared" si="45"/>
        <v>0</v>
      </c>
      <c r="BL125" s="21">
        <f t="shared" si="46"/>
        <v>0</v>
      </c>
      <c r="BM125" s="21">
        <f t="shared" si="47"/>
        <v>1</v>
      </c>
      <c r="BN125" s="65" t="str">
        <f t="shared" si="48"/>
        <v>More_than_6</v>
      </c>
      <c r="BO125" s="27" t="s">
        <v>167</v>
      </c>
      <c r="BP125" s="21">
        <f t="shared" si="49"/>
        <v>0</v>
      </c>
      <c r="BQ125" s="21">
        <f t="shared" si="50"/>
        <v>0</v>
      </c>
      <c r="BR125" s="21">
        <f t="shared" si="51"/>
        <v>1</v>
      </c>
      <c r="BS125" s="65" t="str">
        <f t="shared" si="52"/>
        <v>More_than_2k</v>
      </c>
      <c r="BT125" s="29" t="s">
        <v>264</v>
      </c>
      <c r="BU125" s="75" t="str">
        <f t="shared" si="53"/>
        <v>Biweekly</v>
      </c>
      <c r="BV125" s="29">
        <v>0.0</v>
      </c>
      <c r="BW125" s="67" t="str">
        <f t="shared" si="54"/>
        <v>No</v>
      </c>
      <c r="BX125" s="29">
        <v>0.0</v>
      </c>
      <c r="BY125" s="67" t="str">
        <f t="shared" si="55"/>
        <v>No</v>
      </c>
      <c r="BZ125" s="29">
        <v>0.0</v>
      </c>
      <c r="CA125" s="67" t="str">
        <f t="shared" si="56"/>
        <v>No</v>
      </c>
      <c r="CB125" s="29">
        <v>0.0</v>
      </c>
      <c r="CC125" s="67" t="str">
        <f t="shared" si="57"/>
        <v>No</v>
      </c>
      <c r="CD125" s="29">
        <v>0.0</v>
      </c>
      <c r="CE125" s="67" t="str">
        <f t="shared" si="58"/>
        <v>No</v>
      </c>
      <c r="CF125" s="29">
        <v>1.0</v>
      </c>
      <c r="CG125" s="76"/>
      <c r="CH125" s="29">
        <v>0.0</v>
      </c>
      <c r="CI125" s="67" t="str">
        <f t="shared" si="59"/>
        <v>No</v>
      </c>
      <c r="CJ125" s="29">
        <v>0.0</v>
      </c>
      <c r="CK125" s="76"/>
      <c r="CL125" s="29">
        <v>1.0</v>
      </c>
      <c r="CM125" s="77"/>
      <c r="CN125" s="29" t="s">
        <v>168</v>
      </c>
      <c r="CO125" s="71" t="str">
        <f t="shared" si="60"/>
        <v>Very_Good</v>
      </c>
      <c r="CP125" s="27" t="s">
        <v>169</v>
      </c>
      <c r="CQ125" s="21">
        <f t="shared" si="61"/>
        <v>0</v>
      </c>
      <c r="CR125" s="21">
        <f t="shared" si="62"/>
        <v>0</v>
      </c>
      <c r="CS125" s="21">
        <f t="shared" si="63"/>
        <v>0</v>
      </c>
      <c r="CT125" s="21">
        <f t="shared" si="64"/>
        <v>1</v>
      </c>
      <c r="CU125" s="68"/>
      <c r="CV125" s="27" t="s">
        <v>170</v>
      </c>
      <c r="CW125" s="21">
        <f t="shared" si="65"/>
        <v>0</v>
      </c>
      <c r="CX125" s="21">
        <f t="shared" si="66"/>
        <v>1</v>
      </c>
      <c r="CY125" s="21">
        <f t="shared" si="67"/>
        <v>0</v>
      </c>
      <c r="CZ125" s="21">
        <f t="shared" si="68"/>
        <v>0</v>
      </c>
      <c r="DA125" s="21">
        <f t="shared" si="69"/>
        <v>0</v>
      </c>
      <c r="DB125" s="68"/>
      <c r="DC125" s="27" t="s">
        <v>136</v>
      </c>
      <c r="DD125" s="29">
        <v>2.0</v>
      </c>
      <c r="DE125" s="29">
        <v>2.0</v>
      </c>
      <c r="DF125" s="29">
        <v>3.0</v>
      </c>
      <c r="DG125" s="29">
        <v>3.0</v>
      </c>
      <c r="DH125" s="25">
        <f t="shared" si="70"/>
        <v>14</v>
      </c>
      <c r="DI125" s="72" t="str">
        <f t="shared" si="71"/>
        <v>Moderate_Safety</v>
      </c>
      <c r="DJ125" s="26">
        <v>14.0</v>
      </c>
      <c r="DK125" s="26">
        <v>16.0</v>
      </c>
      <c r="DL125" s="16" t="str">
        <f t="shared" ref="DL125:DM125" si="196">IF(DJ125 &lt;= 11, "Poor", IF(DJ125 &lt;= 15 , "Moderate", "Good"))</f>
        <v>Moderate</v>
      </c>
      <c r="DM125" s="16" t="str">
        <f t="shared" si="196"/>
        <v>Good</v>
      </c>
    </row>
    <row r="126" ht="15.75" customHeight="1">
      <c r="A126" s="73" t="s">
        <v>125</v>
      </c>
      <c r="B126" s="62" t="s">
        <v>37</v>
      </c>
      <c r="C126" s="35">
        <v>15.0</v>
      </c>
      <c r="D126" s="16">
        <f t="shared" si="2"/>
        <v>1</v>
      </c>
      <c r="E126" s="16">
        <f t="shared" si="73"/>
        <v>0</v>
      </c>
      <c r="F126" s="16">
        <f t="shared" si="3"/>
        <v>0</v>
      </c>
      <c r="G126" s="16">
        <f t="shared" si="4"/>
        <v>0</v>
      </c>
      <c r="H126" s="63" t="str">
        <f t="shared" si="5"/>
        <v>Less_than_20</v>
      </c>
      <c r="I126" s="75" t="s">
        <v>260</v>
      </c>
      <c r="J126" s="36">
        <v>30000.0</v>
      </c>
      <c r="K126" s="21">
        <f t="shared" si="6"/>
        <v>0</v>
      </c>
      <c r="L126" s="21">
        <f t="shared" si="7"/>
        <v>0</v>
      </c>
      <c r="M126" s="21">
        <f t="shared" si="8"/>
        <v>1</v>
      </c>
      <c r="N126" s="21">
        <f t="shared" si="9"/>
        <v>0</v>
      </c>
      <c r="O126" s="65" t="str">
        <f t="shared" si="10"/>
        <v>Between_25k_to_40k</v>
      </c>
      <c r="P126" s="75" t="s">
        <v>159</v>
      </c>
      <c r="Q126" s="37">
        <v>0.0</v>
      </c>
      <c r="R126" s="67" t="str">
        <f t="shared" si="11"/>
        <v>No</v>
      </c>
      <c r="S126" s="37">
        <v>0.0</v>
      </c>
      <c r="T126" s="67" t="str">
        <f t="shared" si="12"/>
        <v>No</v>
      </c>
      <c r="U126" s="37">
        <v>0.0</v>
      </c>
      <c r="V126" s="67" t="str">
        <f t="shared" si="13"/>
        <v>No</v>
      </c>
      <c r="W126" s="36" t="s">
        <v>27</v>
      </c>
      <c r="X126" s="21">
        <f t="shared" si="14"/>
        <v>0</v>
      </c>
      <c r="Y126" s="21">
        <f t="shared" si="15"/>
        <v>0</v>
      </c>
      <c r="Z126" s="21">
        <f t="shared" si="16"/>
        <v>1</v>
      </c>
      <c r="AA126" s="21">
        <f t="shared" si="17"/>
        <v>0</v>
      </c>
      <c r="AB126" s="21">
        <f t="shared" si="18"/>
        <v>0</v>
      </c>
      <c r="AC126" s="65" t="str">
        <f t="shared" si="19"/>
        <v>Student</v>
      </c>
      <c r="AD126" s="36" t="s">
        <v>161</v>
      </c>
      <c r="AE126" s="21">
        <f t="shared" si="20"/>
        <v>0</v>
      </c>
      <c r="AF126" s="21">
        <f t="shared" si="21"/>
        <v>0</v>
      </c>
      <c r="AG126" s="21">
        <f t="shared" si="22"/>
        <v>0</v>
      </c>
      <c r="AH126" s="21">
        <f t="shared" si="23"/>
        <v>1</v>
      </c>
      <c r="AI126" s="65" t="str">
        <f t="shared" si="24"/>
        <v>Others</v>
      </c>
      <c r="AJ126" s="27" t="s">
        <v>32</v>
      </c>
      <c r="AK126" s="21">
        <f t="shared" si="25"/>
        <v>0</v>
      </c>
      <c r="AL126" s="21">
        <f t="shared" si="26"/>
        <v>0</v>
      </c>
      <c r="AM126" s="21">
        <f t="shared" si="27"/>
        <v>1</v>
      </c>
      <c r="AN126" s="21">
        <f t="shared" si="28"/>
        <v>0</v>
      </c>
      <c r="AO126" s="65" t="str">
        <f t="shared" si="29"/>
        <v>Rickshaw</v>
      </c>
      <c r="AP126" s="27" t="s">
        <v>208</v>
      </c>
      <c r="AQ126" s="21">
        <f t="shared" si="30"/>
        <v>0</v>
      </c>
      <c r="AR126" s="21">
        <f t="shared" si="31"/>
        <v>0</v>
      </c>
      <c r="AS126" s="21">
        <f t="shared" si="32"/>
        <v>0</v>
      </c>
      <c r="AT126" s="21">
        <f t="shared" si="33"/>
        <v>0</v>
      </c>
      <c r="AU126" s="21">
        <f t="shared" si="34"/>
        <v>0</v>
      </c>
      <c r="AV126" s="21">
        <f t="shared" si="74"/>
        <v>1</v>
      </c>
      <c r="AW126" s="68"/>
      <c r="AX126" s="27" t="s">
        <v>163</v>
      </c>
      <c r="AY126" s="21">
        <f t="shared" si="35"/>
        <v>0</v>
      </c>
      <c r="AZ126" s="21">
        <f t="shared" si="36"/>
        <v>0</v>
      </c>
      <c r="BA126" s="21">
        <f t="shared" si="37"/>
        <v>0</v>
      </c>
      <c r="BB126" s="21">
        <f t="shared" si="38"/>
        <v>1</v>
      </c>
      <c r="BC126" s="65" t="str">
        <f t="shared" si="39"/>
        <v>Others</v>
      </c>
      <c r="BD126" s="27" t="s">
        <v>131</v>
      </c>
      <c r="BE126" s="21">
        <f t="shared" si="40"/>
        <v>1</v>
      </c>
      <c r="BF126" s="21">
        <f t="shared" si="41"/>
        <v>0</v>
      </c>
      <c r="BG126" s="21">
        <f t="shared" si="42"/>
        <v>0</v>
      </c>
      <c r="BH126" s="21">
        <f t="shared" si="43"/>
        <v>0</v>
      </c>
      <c r="BI126" s="65" t="str">
        <f t="shared" si="44"/>
        <v>Dhaka</v>
      </c>
      <c r="BJ126" s="27" t="s">
        <v>138</v>
      </c>
      <c r="BK126" s="21">
        <f t="shared" si="45"/>
        <v>0</v>
      </c>
      <c r="BL126" s="21">
        <f t="shared" si="46"/>
        <v>0</v>
      </c>
      <c r="BM126" s="21">
        <f t="shared" si="47"/>
        <v>1</v>
      </c>
      <c r="BN126" s="65" t="str">
        <f t="shared" si="48"/>
        <v>More_than_6</v>
      </c>
      <c r="BO126" s="29">
        <v>800.0</v>
      </c>
      <c r="BP126" s="21">
        <f t="shared" si="49"/>
        <v>1</v>
      </c>
      <c r="BQ126" s="21">
        <f t="shared" si="50"/>
        <v>0</v>
      </c>
      <c r="BR126" s="21">
        <f t="shared" si="51"/>
        <v>0</v>
      </c>
      <c r="BS126" s="65" t="str">
        <f t="shared" si="52"/>
        <v>Less_than_1k</v>
      </c>
      <c r="BT126" s="29" t="s">
        <v>132</v>
      </c>
      <c r="BU126" s="75" t="str">
        <f t="shared" si="53"/>
        <v>Every_3_months</v>
      </c>
      <c r="BV126" s="29">
        <v>0.0</v>
      </c>
      <c r="BW126" s="67" t="str">
        <f t="shared" si="54"/>
        <v>No</v>
      </c>
      <c r="BX126" s="29">
        <v>0.0</v>
      </c>
      <c r="BY126" s="67" t="str">
        <f t="shared" si="55"/>
        <v>No</v>
      </c>
      <c r="BZ126" s="29">
        <v>0.0</v>
      </c>
      <c r="CA126" s="67" t="str">
        <f t="shared" si="56"/>
        <v>No</v>
      </c>
      <c r="CB126" s="29">
        <v>0.0</v>
      </c>
      <c r="CC126" s="67" t="str">
        <f t="shared" si="57"/>
        <v>No</v>
      </c>
      <c r="CD126" s="29">
        <v>0.0</v>
      </c>
      <c r="CE126" s="67" t="str">
        <f t="shared" si="58"/>
        <v>No</v>
      </c>
      <c r="CF126" s="29">
        <v>1.0</v>
      </c>
      <c r="CG126" s="76"/>
      <c r="CH126" s="29">
        <v>1.0</v>
      </c>
      <c r="CI126" s="67" t="str">
        <f t="shared" si="59"/>
        <v>Yes</v>
      </c>
      <c r="CJ126" s="29">
        <v>0.0</v>
      </c>
      <c r="CK126" s="76"/>
      <c r="CL126" s="29">
        <v>1.0</v>
      </c>
      <c r="CM126" s="77"/>
      <c r="CN126" s="27" t="s">
        <v>164</v>
      </c>
      <c r="CO126" s="71" t="str">
        <f t="shared" si="60"/>
        <v>Average</v>
      </c>
      <c r="CP126" s="27" t="s">
        <v>80</v>
      </c>
      <c r="CQ126" s="21">
        <f t="shared" si="61"/>
        <v>1</v>
      </c>
      <c r="CR126" s="21">
        <f t="shared" si="62"/>
        <v>0</v>
      </c>
      <c r="CS126" s="21">
        <f t="shared" si="63"/>
        <v>0</v>
      </c>
      <c r="CT126" s="21">
        <f t="shared" si="64"/>
        <v>0</v>
      </c>
      <c r="CU126" s="68"/>
      <c r="CV126" s="27" t="s">
        <v>170</v>
      </c>
      <c r="CW126" s="21">
        <f t="shared" si="65"/>
        <v>0</v>
      </c>
      <c r="CX126" s="21">
        <f t="shared" si="66"/>
        <v>1</v>
      </c>
      <c r="CY126" s="21">
        <f t="shared" si="67"/>
        <v>0</v>
      </c>
      <c r="CZ126" s="21">
        <f t="shared" si="68"/>
        <v>0</v>
      </c>
      <c r="DA126" s="21">
        <f t="shared" si="69"/>
        <v>0</v>
      </c>
      <c r="DB126" s="68"/>
      <c r="DC126" s="27" t="s">
        <v>136</v>
      </c>
      <c r="DD126" s="29">
        <v>1.0</v>
      </c>
      <c r="DE126" s="29">
        <v>3.0</v>
      </c>
      <c r="DF126" s="27" t="s">
        <v>137</v>
      </c>
      <c r="DG126" s="29">
        <v>3.0</v>
      </c>
      <c r="DH126" s="25">
        <f t="shared" si="70"/>
        <v>14</v>
      </c>
      <c r="DI126" s="72" t="str">
        <f t="shared" si="71"/>
        <v>Moderate_Safety</v>
      </c>
      <c r="DJ126" s="26">
        <v>14.0</v>
      </c>
      <c r="DK126" s="26">
        <v>14.0</v>
      </c>
      <c r="DL126" s="16" t="str">
        <f t="shared" ref="DL126:DM126" si="197">IF(DJ126 &lt;= 11, "Poor", IF(DJ126 &lt;= 15 , "Moderate", "Good"))</f>
        <v>Moderate</v>
      </c>
      <c r="DM126" s="16" t="str">
        <f t="shared" si="197"/>
        <v>Moderate</v>
      </c>
    </row>
    <row r="127" ht="15.75" customHeight="1">
      <c r="A127" s="73" t="s">
        <v>125</v>
      </c>
      <c r="B127" s="62" t="s">
        <v>37</v>
      </c>
      <c r="C127" s="35">
        <v>25.0</v>
      </c>
      <c r="D127" s="16">
        <f t="shared" si="2"/>
        <v>0</v>
      </c>
      <c r="E127" s="16">
        <f t="shared" si="73"/>
        <v>1</v>
      </c>
      <c r="F127" s="16">
        <f t="shared" si="3"/>
        <v>0</v>
      </c>
      <c r="G127" s="16">
        <f t="shared" si="4"/>
        <v>0</v>
      </c>
      <c r="H127" s="63" t="str">
        <f t="shared" si="5"/>
        <v>Between_20_to_40</v>
      </c>
      <c r="I127" s="75" t="s">
        <v>260</v>
      </c>
      <c r="J127" s="36">
        <v>30000.0</v>
      </c>
      <c r="K127" s="21">
        <f t="shared" si="6"/>
        <v>0</v>
      </c>
      <c r="L127" s="21">
        <f t="shared" si="7"/>
        <v>0</v>
      </c>
      <c r="M127" s="21">
        <f t="shared" si="8"/>
        <v>1</v>
      </c>
      <c r="N127" s="21">
        <f t="shared" si="9"/>
        <v>0</v>
      </c>
      <c r="O127" s="65" t="str">
        <f t="shared" si="10"/>
        <v>Between_25k_to_40k</v>
      </c>
      <c r="P127" s="75" t="s">
        <v>159</v>
      </c>
      <c r="Q127" s="37">
        <v>0.0</v>
      </c>
      <c r="R127" s="67" t="str">
        <f t="shared" si="11"/>
        <v>No</v>
      </c>
      <c r="S127" s="37">
        <v>0.0</v>
      </c>
      <c r="T127" s="67" t="str">
        <f t="shared" si="12"/>
        <v>No</v>
      </c>
      <c r="U127" s="37">
        <v>0.0</v>
      </c>
      <c r="V127" s="67" t="str">
        <f t="shared" si="13"/>
        <v>No</v>
      </c>
      <c r="W127" s="36" t="s">
        <v>27</v>
      </c>
      <c r="X127" s="21">
        <f t="shared" si="14"/>
        <v>0</v>
      </c>
      <c r="Y127" s="21">
        <f t="shared" si="15"/>
        <v>0</v>
      </c>
      <c r="Z127" s="21">
        <f t="shared" si="16"/>
        <v>1</v>
      </c>
      <c r="AA127" s="21">
        <f t="shared" si="17"/>
        <v>0</v>
      </c>
      <c r="AB127" s="21">
        <f t="shared" si="18"/>
        <v>0</v>
      </c>
      <c r="AC127" s="65" t="str">
        <f t="shared" si="19"/>
        <v>Student</v>
      </c>
      <c r="AD127" s="36" t="s">
        <v>31</v>
      </c>
      <c r="AE127" s="21">
        <f t="shared" si="20"/>
        <v>1</v>
      </c>
      <c r="AF127" s="21">
        <f t="shared" si="21"/>
        <v>0</v>
      </c>
      <c r="AG127" s="21">
        <f t="shared" si="22"/>
        <v>0</v>
      </c>
      <c r="AH127" s="21">
        <f t="shared" si="23"/>
        <v>0</v>
      </c>
      <c r="AI127" s="65" t="str">
        <f t="shared" si="24"/>
        <v>Bus</v>
      </c>
      <c r="AJ127" s="27" t="s">
        <v>32</v>
      </c>
      <c r="AK127" s="21">
        <f t="shared" si="25"/>
        <v>0</v>
      </c>
      <c r="AL127" s="21">
        <f t="shared" si="26"/>
        <v>0</v>
      </c>
      <c r="AM127" s="21">
        <f t="shared" si="27"/>
        <v>1</v>
      </c>
      <c r="AN127" s="21">
        <f t="shared" si="28"/>
        <v>0</v>
      </c>
      <c r="AO127" s="65" t="str">
        <f t="shared" si="29"/>
        <v>Rickshaw</v>
      </c>
      <c r="AP127" s="27" t="s">
        <v>208</v>
      </c>
      <c r="AQ127" s="21">
        <f t="shared" si="30"/>
        <v>0</v>
      </c>
      <c r="AR127" s="21">
        <f t="shared" si="31"/>
        <v>0</v>
      </c>
      <c r="AS127" s="21">
        <f t="shared" si="32"/>
        <v>0</v>
      </c>
      <c r="AT127" s="21">
        <f t="shared" si="33"/>
        <v>0</v>
      </c>
      <c r="AU127" s="21">
        <f t="shared" si="34"/>
        <v>0</v>
      </c>
      <c r="AV127" s="21">
        <f t="shared" si="74"/>
        <v>1</v>
      </c>
      <c r="AW127" s="68"/>
      <c r="AX127" s="27" t="s">
        <v>44</v>
      </c>
      <c r="AY127" s="21">
        <f t="shared" si="35"/>
        <v>0</v>
      </c>
      <c r="AZ127" s="21">
        <f t="shared" si="36"/>
        <v>1</v>
      </c>
      <c r="BA127" s="21">
        <f t="shared" si="37"/>
        <v>0</v>
      </c>
      <c r="BB127" s="21">
        <f t="shared" si="38"/>
        <v>0</v>
      </c>
      <c r="BC127" s="65" t="str">
        <f t="shared" si="39"/>
        <v>Recreation</v>
      </c>
      <c r="BD127" s="27" t="s">
        <v>131</v>
      </c>
      <c r="BE127" s="21">
        <f t="shared" si="40"/>
        <v>1</v>
      </c>
      <c r="BF127" s="21">
        <f t="shared" si="41"/>
        <v>0</v>
      </c>
      <c r="BG127" s="21">
        <f t="shared" si="42"/>
        <v>0</v>
      </c>
      <c r="BH127" s="21">
        <f t="shared" si="43"/>
        <v>0</v>
      </c>
      <c r="BI127" s="65" t="str">
        <f t="shared" si="44"/>
        <v>Dhaka</v>
      </c>
      <c r="BJ127" s="27" t="s">
        <v>138</v>
      </c>
      <c r="BK127" s="21">
        <f t="shared" si="45"/>
        <v>0</v>
      </c>
      <c r="BL127" s="21">
        <f t="shared" si="46"/>
        <v>0</v>
      </c>
      <c r="BM127" s="21">
        <f t="shared" si="47"/>
        <v>1</v>
      </c>
      <c r="BN127" s="65" t="str">
        <f t="shared" si="48"/>
        <v>More_than_6</v>
      </c>
      <c r="BO127" s="29">
        <v>1500.0</v>
      </c>
      <c r="BP127" s="21">
        <f t="shared" si="49"/>
        <v>0</v>
      </c>
      <c r="BQ127" s="21">
        <f t="shared" si="50"/>
        <v>1</v>
      </c>
      <c r="BR127" s="21">
        <f t="shared" si="51"/>
        <v>0</v>
      </c>
      <c r="BS127" s="65" t="str">
        <f t="shared" si="52"/>
        <v>Between_1k_to_2k</v>
      </c>
      <c r="BT127" s="27" t="s">
        <v>151</v>
      </c>
      <c r="BU127" s="73" t="str">
        <f t="shared" si="53"/>
        <v>Monthly</v>
      </c>
      <c r="BV127" s="29">
        <v>0.0</v>
      </c>
      <c r="BW127" s="67" t="str">
        <f t="shared" si="54"/>
        <v>No</v>
      </c>
      <c r="BX127" s="29">
        <v>0.0</v>
      </c>
      <c r="BY127" s="67" t="str">
        <f t="shared" si="55"/>
        <v>No</v>
      </c>
      <c r="BZ127" s="29">
        <v>0.0</v>
      </c>
      <c r="CA127" s="67" t="str">
        <f t="shared" si="56"/>
        <v>No</v>
      </c>
      <c r="CB127" s="29">
        <v>1.0</v>
      </c>
      <c r="CC127" s="67" t="str">
        <f t="shared" si="57"/>
        <v>Yes</v>
      </c>
      <c r="CD127" s="29">
        <v>0.0</v>
      </c>
      <c r="CE127" s="67" t="str">
        <f t="shared" si="58"/>
        <v>No</v>
      </c>
      <c r="CF127" s="29">
        <v>0.0</v>
      </c>
      <c r="CG127" s="76"/>
      <c r="CH127" s="29">
        <v>0.0</v>
      </c>
      <c r="CI127" s="67" t="str">
        <f t="shared" si="59"/>
        <v>No</v>
      </c>
      <c r="CJ127" s="29">
        <v>1.0</v>
      </c>
      <c r="CK127" s="76"/>
      <c r="CL127" s="29">
        <v>1.0</v>
      </c>
      <c r="CM127" s="77"/>
      <c r="CN127" s="29" t="s">
        <v>168</v>
      </c>
      <c r="CO127" s="71" t="str">
        <f t="shared" si="60"/>
        <v>Very_Good</v>
      </c>
      <c r="CP127" s="27" t="s">
        <v>157</v>
      </c>
      <c r="CQ127" s="21">
        <f t="shared" si="61"/>
        <v>0</v>
      </c>
      <c r="CR127" s="21">
        <f t="shared" si="62"/>
        <v>1</v>
      </c>
      <c r="CS127" s="21">
        <f t="shared" si="63"/>
        <v>0</v>
      </c>
      <c r="CT127" s="21">
        <f t="shared" si="64"/>
        <v>0</v>
      </c>
      <c r="CU127" s="68"/>
      <c r="CV127" s="27" t="s">
        <v>173</v>
      </c>
      <c r="CW127" s="21">
        <f t="shared" si="65"/>
        <v>0</v>
      </c>
      <c r="CX127" s="21">
        <f t="shared" si="66"/>
        <v>0</v>
      </c>
      <c r="CY127" s="21">
        <f t="shared" si="67"/>
        <v>1</v>
      </c>
      <c r="CZ127" s="21">
        <f t="shared" si="68"/>
        <v>0</v>
      </c>
      <c r="DA127" s="21">
        <f t="shared" si="69"/>
        <v>0</v>
      </c>
      <c r="DB127" s="68"/>
      <c r="DC127" s="27" t="s">
        <v>138</v>
      </c>
      <c r="DD127" s="29">
        <v>2.0</v>
      </c>
      <c r="DE127" s="29">
        <v>2.0</v>
      </c>
      <c r="DF127" s="29">
        <v>2.0</v>
      </c>
      <c r="DG127" s="29">
        <v>2.0</v>
      </c>
      <c r="DH127" s="25">
        <f t="shared" si="70"/>
        <v>13</v>
      </c>
      <c r="DI127" s="72" t="str">
        <f t="shared" si="71"/>
        <v>Poor_Safety</v>
      </c>
      <c r="DJ127" s="26">
        <v>17.0</v>
      </c>
      <c r="DK127" s="26">
        <v>19.0</v>
      </c>
      <c r="DL127" s="16" t="str">
        <f t="shared" ref="DL127:DM127" si="198">IF(DJ127 &lt;= 11, "Poor", IF(DJ127 &lt;= 15 , "Moderate", "Good"))</f>
        <v>Good</v>
      </c>
      <c r="DM127" s="16" t="str">
        <f t="shared" si="198"/>
        <v>Good</v>
      </c>
    </row>
    <row r="128" ht="15.75" customHeight="1">
      <c r="A128" s="73" t="s">
        <v>125</v>
      </c>
      <c r="B128" s="62" t="s">
        <v>37</v>
      </c>
      <c r="C128" s="35">
        <v>45.0</v>
      </c>
      <c r="D128" s="16">
        <f t="shared" si="2"/>
        <v>0</v>
      </c>
      <c r="E128" s="16">
        <f t="shared" si="73"/>
        <v>0</v>
      </c>
      <c r="F128" s="16">
        <f t="shared" si="3"/>
        <v>1</v>
      </c>
      <c r="G128" s="16">
        <f t="shared" si="4"/>
        <v>0</v>
      </c>
      <c r="H128" s="63" t="str">
        <f t="shared" si="5"/>
        <v>Between_40_to_60</v>
      </c>
      <c r="I128" s="75" t="s">
        <v>266</v>
      </c>
      <c r="J128" s="36">
        <v>25000.0</v>
      </c>
      <c r="K128" s="21">
        <f t="shared" si="6"/>
        <v>0</v>
      </c>
      <c r="L128" s="21">
        <f t="shared" si="7"/>
        <v>1</v>
      </c>
      <c r="M128" s="21">
        <f t="shared" si="8"/>
        <v>0</v>
      </c>
      <c r="N128" s="21">
        <f t="shared" si="9"/>
        <v>0</v>
      </c>
      <c r="O128" s="65" t="str">
        <f t="shared" si="10"/>
        <v>Between_15k_to_25k</v>
      </c>
      <c r="P128" s="75" t="s">
        <v>127</v>
      </c>
      <c r="Q128" s="37">
        <v>0.0</v>
      </c>
      <c r="R128" s="67" t="str">
        <f t="shared" si="11"/>
        <v>No</v>
      </c>
      <c r="S128" s="37">
        <v>0.0</v>
      </c>
      <c r="T128" s="67" t="str">
        <f t="shared" si="12"/>
        <v>No</v>
      </c>
      <c r="U128" s="37">
        <v>0.0</v>
      </c>
      <c r="V128" s="67" t="str">
        <f t="shared" si="13"/>
        <v>No</v>
      </c>
      <c r="W128" s="36" t="s">
        <v>25</v>
      </c>
      <c r="X128" s="21">
        <f t="shared" si="14"/>
        <v>1</v>
      </c>
      <c r="Y128" s="21">
        <f t="shared" si="15"/>
        <v>0</v>
      </c>
      <c r="Z128" s="21">
        <f t="shared" si="16"/>
        <v>0</v>
      </c>
      <c r="AA128" s="21">
        <f t="shared" si="17"/>
        <v>0</v>
      </c>
      <c r="AB128" s="21">
        <f t="shared" si="18"/>
        <v>0</v>
      </c>
      <c r="AC128" s="65" t="str">
        <f t="shared" si="19"/>
        <v>Business</v>
      </c>
      <c r="AD128" s="36" t="s">
        <v>31</v>
      </c>
      <c r="AE128" s="21">
        <f t="shared" si="20"/>
        <v>1</v>
      </c>
      <c r="AF128" s="21">
        <f t="shared" si="21"/>
        <v>0</v>
      </c>
      <c r="AG128" s="21">
        <f t="shared" si="22"/>
        <v>0</v>
      </c>
      <c r="AH128" s="21">
        <f t="shared" si="23"/>
        <v>0</v>
      </c>
      <c r="AI128" s="65" t="str">
        <f t="shared" si="24"/>
        <v>Bus</v>
      </c>
      <c r="AJ128" s="27" t="s">
        <v>32</v>
      </c>
      <c r="AK128" s="21">
        <f t="shared" si="25"/>
        <v>0</v>
      </c>
      <c r="AL128" s="21">
        <f t="shared" si="26"/>
        <v>0</v>
      </c>
      <c r="AM128" s="21">
        <f t="shared" si="27"/>
        <v>1</v>
      </c>
      <c r="AN128" s="21">
        <f t="shared" si="28"/>
        <v>0</v>
      </c>
      <c r="AO128" s="65" t="str">
        <f t="shared" si="29"/>
        <v>Rickshaw</v>
      </c>
      <c r="AP128" s="27" t="s">
        <v>208</v>
      </c>
      <c r="AQ128" s="21">
        <f t="shared" si="30"/>
        <v>0</v>
      </c>
      <c r="AR128" s="21">
        <f t="shared" si="31"/>
        <v>0</v>
      </c>
      <c r="AS128" s="21">
        <f t="shared" si="32"/>
        <v>0</v>
      </c>
      <c r="AT128" s="21">
        <f t="shared" si="33"/>
        <v>0</v>
      </c>
      <c r="AU128" s="21">
        <f t="shared" si="34"/>
        <v>0</v>
      </c>
      <c r="AV128" s="21">
        <f t="shared" si="74"/>
        <v>1</v>
      </c>
      <c r="AW128" s="68"/>
      <c r="AX128" s="27" t="s">
        <v>130</v>
      </c>
      <c r="AY128" s="21">
        <f t="shared" si="35"/>
        <v>1</v>
      </c>
      <c r="AZ128" s="21">
        <f t="shared" si="36"/>
        <v>0</v>
      </c>
      <c r="BA128" s="21">
        <f t="shared" si="37"/>
        <v>0</v>
      </c>
      <c r="BB128" s="21">
        <f t="shared" si="38"/>
        <v>0</v>
      </c>
      <c r="BC128" s="65" t="str">
        <f t="shared" si="39"/>
        <v>Home_Visit</v>
      </c>
      <c r="BD128" s="38" t="s">
        <v>188</v>
      </c>
      <c r="BE128" s="21">
        <f t="shared" si="40"/>
        <v>0</v>
      </c>
      <c r="BF128" s="21">
        <f t="shared" si="41"/>
        <v>0</v>
      </c>
      <c r="BG128" s="21">
        <f t="shared" si="42"/>
        <v>0</v>
      </c>
      <c r="BH128" s="21">
        <f t="shared" si="43"/>
        <v>1</v>
      </c>
      <c r="BI128" s="65" t="str">
        <f t="shared" si="44"/>
        <v>Others</v>
      </c>
      <c r="BJ128" s="27" t="s">
        <v>137</v>
      </c>
      <c r="BK128" s="21">
        <f t="shared" si="45"/>
        <v>0</v>
      </c>
      <c r="BL128" s="21">
        <f t="shared" si="46"/>
        <v>0</v>
      </c>
      <c r="BM128" s="21">
        <f t="shared" si="47"/>
        <v>1</v>
      </c>
      <c r="BN128" s="65" t="str">
        <f t="shared" si="48"/>
        <v>More_than_6</v>
      </c>
      <c r="BO128" s="29">
        <v>800.0</v>
      </c>
      <c r="BP128" s="21">
        <f t="shared" si="49"/>
        <v>1</v>
      </c>
      <c r="BQ128" s="21">
        <f t="shared" si="50"/>
        <v>0</v>
      </c>
      <c r="BR128" s="21">
        <f t="shared" si="51"/>
        <v>0</v>
      </c>
      <c r="BS128" s="65" t="str">
        <f t="shared" si="52"/>
        <v>Less_than_1k</v>
      </c>
      <c r="BT128" s="29" t="s">
        <v>132</v>
      </c>
      <c r="BU128" s="75" t="str">
        <f t="shared" si="53"/>
        <v>Every_3_months</v>
      </c>
      <c r="BV128" s="29">
        <v>0.0</v>
      </c>
      <c r="BW128" s="67" t="str">
        <f t="shared" si="54"/>
        <v>No</v>
      </c>
      <c r="BX128" s="29">
        <v>0.0</v>
      </c>
      <c r="BY128" s="67" t="str">
        <f t="shared" si="55"/>
        <v>No</v>
      </c>
      <c r="BZ128" s="29">
        <v>0.0</v>
      </c>
      <c r="CA128" s="67" t="str">
        <f t="shared" si="56"/>
        <v>No</v>
      </c>
      <c r="CB128" s="29">
        <v>0.0</v>
      </c>
      <c r="CC128" s="67" t="str">
        <f t="shared" si="57"/>
        <v>No</v>
      </c>
      <c r="CD128" s="29">
        <v>0.0</v>
      </c>
      <c r="CE128" s="67" t="str">
        <f t="shared" si="58"/>
        <v>No</v>
      </c>
      <c r="CF128" s="29">
        <v>0.0</v>
      </c>
      <c r="CG128" s="76"/>
      <c r="CH128" s="29">
        <v>0.0</v>
      </c>
      <c r="CI128" s="67" t="str">
        <f t="shared" si="59"/>
        <v>No</v>
      </c>
      <c r="CJ128" s="29">
        <v>0.0</v>
      </c>
      <c r="CK128" s="76"/>
      <c r="CL128" s="29">
        <v>1.0</v>
      </c>
      <c r="CM128" s="77"/>
      <c r="CN128" s="27" t="s">
        <v>164</v>
      </c>
      <c r="CO128" s="71" t="str">
        <f t="shared" si="60"/>
        <v>Average</v>
      </c>
      <c r="CP128" s="27" t="s">
        <v>80</v>
      </c>
      <c r="CQ128" s="21">
        <f t="shared" si="61"/>
        <v>1</v>
      </c>
      <c r="CR128" s="21">
        <f t="shared" si="62"/>
        <v>0</v>
      </c>
      <c r="CS128" s="21">
        <f t="shared" si="63"/>
        <v>0</v>
      </c>
      <c r="CT128" s="21">
        <f t="shared" si="64"/>
        <v>0</v>
      </c>
      <c r="CU128" s="68"/>
      <c r="CV128" s="27" t="s">
        <v>170</v>
      </c>
      <c r="CW128" s="21">
        <f t="shared" si="65"/>
        <v>0</v>
      </c>
      <c r="CX128" s="21">
        <f t="shared" si="66"/>
        <v>1</v>
      </c>
      <c r="CY128" s="21">
        <f t="shared" si="67"/>
        <v>0</v>
      </c>
      <c r="CZ128" s="21">
        <f t="shared" si="68"/>
        <v>0</v>
      </c>
      <c r="DA128" s="21">
        <f t="shared" si="69"/>
        <v>0</v>
      </c>
      <c r="DB128" s="68"/>
      <c r="DC128" s="27" t="s">
        <v>136</v>
      </c>
      <c r="DD128" s="27" t="s">
        <v>139</v>
      </c>
      <c r="DE128" s="27" t="s">
        <v>139</v>
      </c>
      <c r="DF128" s="27" t="s">
        <v>140</v>
      </c>
      <c r="DG128" s="27" t="s">
        <v>136</v>
      </c>
      <c r="DH128" s="25">
        <f t="shared" si="70"/>
        <v>13</v>
      </c>
      <c r="DI128" s="72" t="str">
        <f t="shared" si="71"/>
        <v>Poor_Safety</v>
      </c>
      <c r="DJ128" s="26">
        <v>13.0</v>
      </c>
      <c r="DK128" s="26">
        <v>17.0</v>
      </c>
      <c r="DL128" s="16" t="str">
        <f t="shared" ref="DL128:DM128" si="199">IF(DJ128 &lt;= 11, "Poor", IF(DJ128 &lt;= 15 , "Moderate", "Good"))</f>
        <v>Moderate</v>
      </c>
      <c r="DM128" s="16" t="str">
        <f t="shared" si="199"/>
        <v>Good</v>
      </c>
    </row>
    <row r="129" ht="15.75" customHeight="1">
      <c r="A129" s="73" t="s">
        <v>125</v>
      </c>
      <c r="B129" s="62" t="s">
        <v>37</v>
      </c>
      <c r="C129" s="35">
        <v>47.0</v>
      </c>
      <c r="D129" s="16">
        <f t="shared" si="2"/>
        <v>0</v>
      </c>
      <c r="E129" s="16">
        <f t="shared" si="73"/>
        <v>0</v>
      </c>
      <c r="F129" s="16">
        <f t="shared" si="3"/>
        <v>1</v>
      </c>
      <c r="G129" s="16">
        <f t="shared" si="4"/>
        <v>0</v>
      </c>
      <c r="H129" s="63" t="str">
        <f t="shared" si="5"/>
        <v>Between_40_to_60</v>
      </c>
      <c r="I129" s="75" t="s">
        <v>266</v>
      </c>
      <c r="J129" s="36">
        <v>25000.0</v>
      </c>
      <c r="K129" s="21">
        <f t="shared" si="6"/>
        <v>0</v>
      </c>
      <c r="L129" s="21">
        <f t="shared" si="7"/>
        <v>1</v>
      </c>
      <c r="M129" s="21">
        <f t="shared" si="8"/>
        <v>0</v>
      </c>
      <c r="N129" s="21">
        <f t="shared" si="9"/>
        <v>0</v>
      </c>
      <c r="O129" s="65" t="str">
        <f t="shared" si="10"/>
        <v>Between_15k_to_25k</v>
      </c>
      <c r="P129" s="75" t="s">
        <v>127</v>
      </c>
      <c r="Q129" s="37">
        <v>0.0</v>
      </c>
      <c r="R129" s="67" t="str">
        <f t="shared" si="11"/>
        <v>No</v>
      </c>
      <c r="S129" s="37">
        <v>0.0</v>
      </c>
      <c r="T129" s="67" t="str">
        <f t="shared" si="12"/>
        <v>No</v>
      </c>
      <c r="U129" s="37">
        <v>0.0</v>
      </c>
      <c r="V129" s="67" t="str">
        <f t="shared" si="13"/>
        <v>No</v>
      </c>
      <c r="W129" s="36" t="s">
        <v>149</v>
      </c>
      <c r="X129" s="21">
        <f t="shared" si="14"/>
        <v>0</v>
      </c>
      <c r="Y129" s="21">
        <f t="shared" si="15"/>
        <v>1</v>
      </c>
      <c r="Z129" s="21">
        <f t="shared" si="16"/>
        <v>0</v>
      </c>
      <c r="AA129" s="21">
        <f t="shared" si="17"/>
        <v>0</v>
      </c>
      <c r="AB129" s="21">
        <f t="shared" si="18"/>
        <v>0</v>
      </c>
      <c r="AC129" s="65" t="str">
        <f t="shared" si="19"/>
        <v>Office_Worker</v>
      </c>
      <c r="AD129" s="36" t="s">
        <v>32</v>
      </c>
      <c r="AE129" s="21">
        <f t="shared" si="20"/>
        <v>0</v>
      </c>
      <c r="AF129" s="21">
        <f t="shared" si="21"/>
        <v>1</v>
      </c>
      <c r="AG129" s="21">
        <f t="shared" si="22"/>
        <v>0</v>
      </c>
      <c r="AH129" s="21">
        <f t="shared" si="23"/>
        <v>0</v>
      </c>
      <c r="AI129" s="65" t="str">
        <f t="shared" si="24"/>
        <v>Rickshaw</v>
      </c>
      <c r="AJ129" s="27" t="s">
        <v>32</v>
      </c>
      <c r="AK129" s="21">
        <f t="shared" si="25"/>
        <v>0</v>
      </c>
      <c r="AL129" s="21">
        <f t="shared" si="26"/>
        <v>0</v>
      </c>
      <c r="AM129" s="21">
        <f t="shared" si="27"/>
        <v>1</v>
      </c>
      <c r="AN129" s="21">
        <f t="shared" si="28"/>
        <v>0</v>
      </c>
      <c r="AO129" s="65" t="str">
        <f t="shared" si="29"/>
        <v>Rickshaw</v>
      </c>
      <c r="AP129" s="27" t="s">
        <v>208</v>
      </c>
      <c r="AQ129" s="21">
        <f t="shared" si="30"/>
        <v>0</v>
      </c>
      <c r="AR129" s="21">
        <f t="shared" si="31"/>
        <v>0</v>
      </c>
      <c r="AS129" s="21">
        <f t="shared" si="32"/>
        <v>0</v>
      </c>
      <c r="AT129" s="21">
        <f t="shared" si="33"/>
        <v>0</v>
      </c>
      <c r="AU129" s="21">
        <f t="shared" si="34"/>
        <v>0</v>
      </c>
      <c r="AV129" s="21">
        <f t="shared" si="74"/>
        <v>1</v>
      </c>
      <c r="AW129" s="68"/>
      <c r="AX129" s="27" t="s">
        <v>45</v>
      </c>
      <c r="AY129" s="21">
        <f t="shared" si="35"/>
        <v>0</v>
      </c>
      <c r="AZ129" s="21">
        <f t="shared" si="36"/>
        <v>0</v>
      </c>
      <c r="BA129" s="21">
        <f t="shared" si="37"/>
        <v>1</v>
      </c>
      <c r="BB129" s="21">
        <f t="shared" si="38"/>
        <v>0</v>
      </c>
      <c r="BC129" s="65" t="str">
        <f t="shared" si="39"/>
        <v>Job</v>
      </c>
      <c r="BD129" s="38" t="s">
        <v>37</v>
      </c>
      <c r="BE129" s="21">
        <f t="shared" si="40"/>
        <v>0</v>
      </c>
      <c r="BF129" s="21">
        <f t="shared" si="41"/>
        <v>1</v>
      </c>
      <c r="BG129" s="21">
        <f t="shared" si="42"/>
        <v>0</v>
      </c>
      <c r="BH129" s="21">
        <f t="shared" si="43"/>
        <v>0</v>
      </c>
      <c r="BI129" s="65" t="str">
        <f t="shared" si="44"/>
        <v>Barishal</v>
      </c>
      <c r="BJ129" s="27" t="s">
        <v>150</v>
      </c>
      <c r="BK129" s="21">
        <f t="shared" si="45"/>
        <v>0</v>
      </c>
      <c r="BL129" s="21">
        <f t="shared" si="46"/>
        <v>0</v>
      </c>
      <c r="BM129" s="21">
        <f t="shared" si="47"/>
        <v>1</v>
      </c>
      <c r="BN129" s="65" t="str">
        <f t="shared" si="48"/>
        <v>More_than_6</v>
      </c>
      <c r="BO129" s="29">
        <v>1500.0</v>
      </c>
      <c r="BP129" s="21">
        <f t="shared" si="49"/>
        <v>0</v>
      </c>
      <c r="BQ129" s="21">
        <f t="shared" si="50"/>
        <v>1</v>
      </c>
      <c r="BR129" s="21">
        <f t="shared" si="51"/>
        <v>0</v>
      </c>
      <c r="BS129" s="65" t="str">
        <f t="shared" si="52"/>
        <v>Between_1k_to_2k</v>
      </c>
      <c r="BT129" s="27" t="s">
        <v>151</v>
      </c>
      <c r="BU129" s="73" t="str">
        <f t="shared" si="53"/>
        <v>Monthly</v>
      </c>
      <c r="BV129" s="29">
        <v>1.0</v>
      </c>
      <c r="BW129" s="67" t="str">
        <f t="shared" si="54"/>
        <v>Yes</v>
      </c>
      <c r="BX129" s="29">
        <v>0.0</v>
      </c>
      <c r="BY129" s="67" t="str">
        <f t="shared" si="55"/>
        <v>No</v>
      </c>
      <c r="BZ129" s="29">
        <v>1.0</v>
      </c>
      <c r="CA129" s="67" t="str">
        <f t="shared" si="56"/>
        <v>Yes</v>
      </c>
      <c r="CB129" s="29">
        <v>1.0</v>
      </c>
      <c r="CC129" s="67" t="str">
        <f t="shared" si="57"/>
        <v>Yes</v>
      </c>
      <c r="CD129" s="29">
        <v>0.0</v>
      </c>
      <c r="CE129" s="67" t="str">
        <f t="shared" si="58"/>
        <v>No</v>
      </c>
      <c r="CF129" s="29">
        <v>0.0</v>
      </c>
      <c r="CG129" s="76"/>
      <c r="CH129" s="29">
        <v>0.0</v>
      </c>
      <c r="CI129" s="67" t="str">
        <f t="shared" si="59"/>
        <v>No</v>
      </c>
      <c r="CJ129" s="29">
        <v>0.0</v>
      </c>
      <c r="CK129" s="76"/>
      <c r="CL129" s="29">
        <v>1.0</v>
      </c>
      <c r="CM129" s="77"/>
      <c r="CN129" s="29" t="s">
        <v>168</v>
      </c>
      <c r="CO129" s="71" t="str">
        <f t="shared" si="60"/>
        <v>Very_Good</v>
      </c>
      <c r="CP129" s="27" t="s">
        <v>157</v>
      </c>
      <c r="CQ129" s="21">
        <f t="shared" si="61"/>
        <v>0</v>
      </c>
      <c r="CR129" s="21">
        <f t="shared" si="62"/>
        <v>1</v>
      </c>
      <c r="CS129" s="21">
        <f t="shared" si="63"/>
        <v>0</v>
      </c>
      <c r="CT129" s="21">
        <f t="shared" si="64"/>
        <v>0</v>
      </c>
      <c r="CU129" s="68"/>
      <c r="CV129" s="27" t="s">
        <v>173</v>
      </c>
      <c r="CW129" s="21">
        <f t="shared" si="65"/>
        <v>0</v>
      </c>
      <c r="CX129" s="21">
        <f t="shared" si="66"/>
        <v>0</v>
      </c>
      <c r="CY129" s="21">
        <f t="shared" si="67"/>
        <v>1</v>
      </c>
      <c r="CZ129" s="21">
        <f t="shared" si="68"/>
        <v>0</v>
      </c>
      <c r="DA129" s="21">
        <f t="shared" si="69"/>
        <v>0</v>
      </c>
      <c r="DB129" s="68"/>
      <c r="DC129" s="27" t="s">
        <v>136</v>
      </c>
      <c r="DD129" s="27" t="s">
        <v>140</v>
      </c>
      <c r="DE129" s="27" t="s">
        <v>139</v>
      </c>
      <c r="DF129" s="27" t="s">
        <v>139</v>
      </c>
      <c r="DG129" s="27" t="s">
        <v>138</v>
      </c>
      <c r="DH129" s="25">
        <f t="shared" si="70"/>
        <v>14</v>
      </c>
      <c r="DI129" s="72" t="str">
        <f t="shared" si="71"/>
        <v>Moderate_Safety</v>
      </c>
      <c r="DJ129" s="26">
        <v>12.0</v>
      </c>
      <c r="DK129" s="26">
        <v>17.0</v>
      </c>
      <c r="DL129" s="16" t="str">
        <f t="shared" ref="DL129:DM129" si="200">IF(DJ129 &lt;= 11, "Poor", IF(DJ129 &lt;= 15 , "Moderate", "Good"))</f>
        <v>Moderate</v>
      </c>
      <c r="DM129" s="16" t="str">
        <f t="shared" si="200"/>
        <v>Good</v>
      </c>
    </row>
    <row r="130" ht="15.75" customHeight="1">
      <c r="A130" s="73" t="s">
        <v>125</v>
      </c>
      <c r="B130" s="62" t="s">
        <v>37</v>
      </c>
      <c r="C130" s="35">
        <v>48.0</v>
      </c>
      <c r="D130" s="16">
        <f t="shared" si="2"/>
        <v>0</v>
      </c>
      <c r="E130" s="16">
        <f t="shared" si="73"/>
        <v>0</v>
      </c>
      <c r="F130" s="16">
        <f t="shared" si="3"/>
        <v>1</v>
      </c>
      <c r="G130" s="16">
        <f t="shared" si="4"/>
        <v>0</v>
      </c>
      <c r="H130" s="63" t="str">
        <f t="shared" si="5"/>
        <v>Between_40_to_60</v>
      </c>
      <c r="I130" s="75" t="s">
        <v>266</v>
      </c>
      <c r="J130" s="36">
        <v>25000.0</v>
      </c>
      <c r="K130" s="21">
        <f t="shared" si="6"/>
        <v>0</v>
      </c>
      <c r="L130" s="21">
        <f t="shared" si="7"/>
        <v>1</v>
      </c>
      <c r="M130" s="21">
        <f t="shared" si="8"/>
        <v>0</v>
      </c>
      <c r="N130" s="21">
        <f t="shared" si="9"/>
        <v>0</v>
      </c>
      <c r="O130" s="65" t="str">
        <f t="shared" si="10"/>
        <v>Between_15k_to_25k</v>
      </c>
      <c r="P130" s="75" t="s">
        <v>127</v>
      </c>
      <c r="Q130" s="37">
        <v>0.0</v>
      </c>
      <c r="R130" s="67" t="str">
        <f t="shared" si="11"/>
        <v>No</v>
      </c>
      <c r="S130" s="37">
        <v>0.0</v>
      </c>
      <c r="T130" s="67" t="str">
        <f t="shared" si="12"/>
        <v>No</v>
      </c>
      <c r="U130" s="37">
        <v>0.0</v>
      </c>
      <c r="V130" s="67" t="str">
        <f t="shared" si="13"/>
        <v>No</v>
      </c>
      <c r="W130" s="36" t="s">
        <v>149</v>
      </c>
      <c r="X130" s="21">
        <f t="shared" si="14"/>
        <v>0</v>
      </c>
      <c r="Y130" s="21">
        <f t="shared" si="15"/>
        <v>1</v>
      </c>
      <c r="Z130" s="21">
        <f t="shared" si="16"/>
        <v>0</v>
      </c>
      <c r="AA130" s="21">
        <f t="shared" si="17"/>
        <v>0</v>
      </c>
      <c r="AB130" s="21">
        <f t="shared" si="18"/>
        <v>0</v>
      </c>
      <c r="AC130" s="65" t="str">
        <f t="shared" si="19"/>
        <v>Office_Worker</v>
      </c>
      <c r="AD130" s="36" t="s">
        <v>31</v>
      </c>
      <c r="AE130" s="21">
        <f t="shared" si="20"/>
        <v>1</v>
      </c>
      <c r="AF130" s="21">
        <f t="shared" si="21"/>
        <v>0</v>
      </c>
      <c r="AG130" s="21">
        <f t="shared" si="22"/>
        <v>0</v>
      </c>
      <c r="AH130" s="21">
        <f t="shared" si="23"/>
        <v>0</v>
      </c>
      <c r="AI130" s="65" t="str">
        <f t="shared" si="24"/>
        <v>Bus</v>
      </c>
      <c r="AJ130" s="27" t="s">
        <v>32</v>
      </c>
      <c r="AK130" s="21">
        <f t="shared" si="25"/>
        <v>0</v>
      </c>
      <c r="AL130" s="21">
        <f t="shared" si="26"/>
        <v>0</v>
      </c>
      <c r="AM130" s="21">
        <f t="shared" si="27"/>
        <v>1</v>
      </c>
      <c r="AN130" s="21">
        <f t="shared" si="28"/>
        <v>0</v>
      </c>
      <c r="AO130" s="65" t="str">
        <f t="shared" si="29"/>
        <v>Rickshaw</v>
      </c>
      <c r="AP130" s="27" t="s">
        <v>208</v>
      </c>
      <c r="AQ130" s="21">
        <f t="shared" si="30"/>
        <v>0</v>
      </c>
      <c r="AR130" s="21">
        <f t="shared" si="31"/>
        <v>0</v>
      </c>
      <c r="AS130" s="21">
        <f t="shared" si="32"/>
        <v>0</v>
      </c>
      <c r="AT130" s="21">
        <f t="shared" si="33"/>
        <v>0</v>
      </c>
      <c r="AU130" s="21">
        <f t="shared" si="34"/>
        <v>0</v>
      </c>
      <c r="AV130" s="21">
        <f t="shared" si="74"/>
        <v>1</v>
      </c>
      <c r="AW130" s="68"/>
      <c r="AX130" s="27" t="s">
        <v>130</v>
      </c>
      <c r="AY130" s="21">
        <f t="shared" si="35"/>
        <v>1</v>
      </c>
      <c r="AZ130" s="21">
        <f t="shared" si="36"/>
        <v>0</v>
      </c>
      <c r="BA130" s="21">
        <f t="shared" si="37"/>
        <v>0</v>
      </c>
      <c r="BB130" s="21">
        <f t="shared" si="38"/>
        <v>0</v>
      </c>
      <c r="BC130" s="65" t="str">
        <f t="shared" si="39"/>
        <v>Home_Visit</v>
      </c>
      <c r="BD130" s="38" t="s">
        <v>190</v>
      </c>
      <c r="BE130" s="21">
        <f t="shared" si="40"/>
        <v>0</v>
      </c>
      <c r="BF130" s="21">
        <f t="shared" si="41"/>
        <v>0</v>
      </c>
      <c r="BG130" s="21">
        <f t="shared" si="42"/>
        <v>0</v>
      </c>
      <c r="BH130" s="21">
        <f t="shared" si="43"/>
        <v>1</v>
      </c>
      <c r="BI130" s="65" t="str">
        <f t="shared" si="44"/>
        <v>Others</v>
      </c>
      <c r="BJ130" s="27" t="s">
        <v>136</v>
      </c>
      <c r="BK130" s="21">
        <f t="shared" si="45"/>
        <v>0</v>
      </c>
      <c r="BL130" s="21">
        <f t="shared" si="46"/>
        <v>0</v>
      </c>
      <c r="BM130" s="21">
        <f t="shared" si="47"/>
        <v>1</v>
      </c>
      <c r="BN130" s="65" t="str">
        <f t="shared" si="48"/>
        <v>More_than_6</v>
      </c>
      <c r="BO130" s="29">
        <v>1500.0</v>
      </c>
      <c r="BP130" s="21">
        <f t="shared" si="49"/>
        <v>0</v>
      </c>
      <c r="BQ130" s="21">
        <f t="shared" si="50"/>
        <v>1</v>
      </c>
      <c r="BR130" s="21">
        <f t="shared" si="51"/>
        <v>0</v>
      </c>
      <c r="BS130" s="65" t="str">
        <f t="shared" si="52"/>
        <v>Between_1k_to_2k</v>
      </c>
      <c r="BT130" s="29" t="s">
        <v>156</v>
      </c>
      <c r="BU130" s="75" t="str">
        <f t="shared" si="53"/>
        <v>Every_6_months</v>
      </c>
      <c r="BV130" s="29">
        <v>0.0</v>
      </c>
      <c r="BW130" s="67" t="str">
        <f t="shared" si="54"/>
        <v>No</v>
      </c>
      <c r="BX130" s="29">
        <v>1.0</v>
      </c>
      <c r="BY130" s="67" t="str">
        <f t="shared" si="55"/>
        <v>Yes</v>
      </c>
      <c r="BZ130" s="29">
        <v>0.0</v>
      </c>
      <c r="CA130" s="67" t="str">
        <f t="shared" si="56"/>
        <v>No</v>
      </c>
      <c r="CB130" s="29">
        <v>0.0</v>
      </c>
      <c r="CC130" s="67" t="str">
        <f t="shared" si="57"/>
        <v>No</v>
      </c>
      <c r="CD130" s="29">
        <v>0.0</v>
      </c>
      <c r="CE130" s="67" t="str">
        <f t="shared" si="58"/>
        <v>No</v>
      </c>
      <c r="CF130" s="29">
        <v>1.0</v>
      </c>
      <c r="CG130" s="76"/>
      <c r="CH130" s="29">
        <v>1.0</v>
      </c>
      <c r="CI130" s="67" t="str">
        <f t="shared" si="59"/>
        <v>Yes</v>
      </c>
      <c r="CJ130" s="29">
        <v>1.0</v>
      </c>
      <c r="CK130" s="76"/>
      <c r="CL130" s="29">
        <v>1.0</v>
      </c>
      <c r="CM130" s="77"/>
      <c r="CN130" s="29" t="s">
        <v>176</v>
      </c>
      <c r="CO130" s="71" t="str">
        <f t="shared" si="60"/>
        <v>Poor</v>
      </c>
      <c r="CP130" s="27" t="s">
        <v>177</v>
      </c>
      <c r="CQ130" s="21">
        <f t="shared" si="61"/>
        <v>1</v>
      </c>
      <c r="CR130" s="21">
        <f t="shared" si="62"/>
        <v>0</v>
      </c>
      <c r="CS130" s="21">
        <f t="shared" si="63"/>
        <v>0</v>
      </c>
      <c r="CT130" s="21">
        <f t="shared" si="64"/>
        <v>0</v>
      </c>
      <c r="CU130" s="68"/>
      <c r="CV130" s="27" t="s">
        <v>178</v>
      </c>
      <c r="CW130" s="21">
        <f t="shared" si="65"/>
        <v>0</v>
      </c>
      <c r="CX130" s="21">
        <f t="shared" si="66"/>
        <v>0</v>
      </c>
      <c r="CY130" s="21">
        <f t="shared" si="67"/>
        <v>0</v>
      </c>
      <c r="CZ130" s="21">
        <f t="shared" si="68"/>
        <v>1</v>
      </c>
      <c r="DA130" s="21">
        <f t="shared" si="69"/>
        <v>0</v>
      </c>
      <c r="DB130" s="68"/>
      <c r="DC130" s="29">
        <v>2.0</v>
      </c>
      <c r="DD130" s="27" t="s">
        <v>140</v>
      </c>
      <c r="DE130" s="27" t="s">
        <v>137</v>
      </c>
      <c r="DF130" s="27" t="s">
        <v>140</v>
      </c>
      <c r="DG130" s="27" t="s">
        <v>139</v>
      </c>
      <c r="DH130" s="25">
        <f t="shared" si="70"/>
        <v>9</v>
      </c>
      <c r="DI130" s="72" t="str">
        <f t="shared" si="71"/>
        <v>Poor_Safety</v>
      </c>
      <c r="DJ130" s="26">
        <v>15.0</v>
      </c>
      <c r="DK130" s="26">
        <v>11.0</v>
      </c>
      <c r="DL130" s="16" t="str">
        <f t="shared" ref="DL130:DM130" si="201">IF(DJ130 &lt;= 11, "Poor", IF(DJ130 &lt;= 15 , "Moderate", "Good"))</f>
        <v>Moderate</v>
      </c>
      <c r="DM130" s="16" t="str">
        <f t="shared" si="201"/>
        <v>Poor</v>
      </c>
    </row>
    <row r="131" ht="15.75" customHeight="1">
      <c r="A131" s="73" t="s">
        <v>125</v>
      </c>
      <c r="B131" s="62" t="s">
        <v>37</v>
      </c>
      <c r="C131" s="35">
        <v>59.0</v>
      </c>
      <c r="D131" s="16">
        <f t="shared" si="2"/>
        <v>0</v>
      </c>
      <c r="E131" s="16">
        <f t="shared" si="73"/>
        <v>0</v>
      </c>
      <c r="F131" s="16">
        <f t="shared" si="3"/>
        <v>1</v>
      </c>
      <c r="G131" s="16">
        <f t="shared" si="4"/>
        <v>0</v>
      </c>
      <c r="H131" s="63" t="str">
        <f t="shared" si="5"/>
        <v>Between_40_to_60</v>
      </c>
      <c r="I131" s="74" t="s">
        <v>126</v>
      </c>
      <c r="J131" s="36">
        <v>9000.0</v>
      </c>
      <c r="K131" s="21">
        <f t="shared" si="6"/>
        <v>1</v>
      </c>
      <c r="L131" s="21">
        <f t="shared" si="7"/>
        <v>0</v>
      </c>
      <c r="M131" s="21">
        <f t="shared" si="8"/>
        <v>0</v>
      </c>
      <c r="N131" s="21">
        <f t="shared" si="9"/>
        <v>0</v>
      </c>
      <c r="O131" s="65" t="str">
        <f t="shared" si="10"/>
        <v>Less_than_15k</v>
      </c>
      <c r="P131" s="75" t="s">
        <v>127</v>
      </c>
      <c r="Q131" s="37">
        <v>0.0</v>
      </c>
      <c r="R131" s="67" t="str">
        <f t="shared" si="11"/>
        <v>No</v>
      </c>
      <c r="S131" s="37">
        <v>0.0</v>
      </c>
      <c r="T131" s="67" t="str">
        <f t="shared" si="12"/>
        <v>No</v>
      </c>
      <c r="U131" s="37">
        <v>0.0</v>
      </c>
      <c r="V131" s="67" t="str">
        <f t="shared" si="13"/>
        <v>No</v>
      </c>
      <c r="W131" s="36" t="s">
        <v>198</v>
      </c>
      <c r="X131" s="21">
        <f t="shared" si="14"/>
        <v>0</v>
      </c>
      <c r="Y131" s="21">
        <f t="shared" si="15"/>
        <v>0</v>
      </c>
      <c r="Z131" s="21">
        <f t="shared" si="16"/>
        <v>0</v>
      </c>
      <c r="AA131" s="21">
        <f t="shared" si="17"/>
        <v>0</v>
      </c>
      <c r="AB131" s="21">
        <f t="shared" si="18"/>
        <v>1</v>
      </c>
      <c r="AC131" s="65" t="str">
        <f t="shared" si="19"/>
        <v>Other</v>
      </c>
      <c r="AD131" s="36" t="s">
        <v>31</v>
      </c>
      <c r="AE131" s="21">
        <f t="shared" si="20"/>
        <v>1</v>
      </c>
      <c r="AF131" s="21">
        <f t="shared" si="21"/>
        <v>0</v>
      </c>
      <c r="AG131" s="21">
        <f t="shared" si="22"/>
        <v>0</v>
      </c>
      <c r="AH131" s="21">
        <f t="shared" si="23"/>
        <v>0</v>
      </c>
      <c r="AI131" s="65" t="str">
        <f t="shared" si="24"/>
        <v>Bus</v>
      </c>
      <c r="AJ131" s="27" t="s">
        <v>32</v>
      </c>
      <c r="AK131" s="21">
        <f t="shared" si="25"/>
        <v>0</v>
      </c>
      <c r="AL131" s="21">
        <f t="shared" si="26"/>
        <v>0</v>
      </c>
      <c r="AM131" s="21">
        <f t="shared" si="27"/>
        <v>1</v>
      </c>
      <c r="AN131" s="21">
        <f t="shared" si="28"/>
        <v>0</v>
      </c>
      <c r="AO131" s="65" t="str">
        <f t="shared" si="29"/>
        <v>Rickshaw</v>
      </c>
      <c r="AP131" s="27" t="s">
        <v>208</v>
      </c>
      <c r="AQ131" s="21">
        <f t="shared" si="30"/>
        <v>0</v>
      </c>
      <c r="AR131" s="21">
        <f t="shared" si="31"/>
        <v>0</v>
      </c>
      <c r="AS131" s="21">
        <f t="shared" si="32"/>
        <v>0</v>
      </c>
      <c r="AT131" s="21">
        <f t="shared" si="33"/>
        <v>0</v>
      </c>
      <c r="AU131" s="21">
        <f t="shared" si="34"/>
        <v>0</v>
      </c>
      <c r="AV131" s="21">
        <f t="shared" si="74"/>
        <v>1</v>
      </c>
      <c r="AW131" s="68"/>
      <c r="AX131" s="27" t="s">
        <v>130</v>
      </c>
      <c r="AY131" s="21">
        <f t="shared" si="35"/>
        <v>1</v>
      </c>
      <c r="AZ131" s="21">
        <f t="shared" si="36"/>
        <v>0</v>
      </c>
      <c r="BA131" s="21">
        <f t="shared" si="37"/>
        <v>0</v>
      </c>
      <c r="BB131" s="21">
        <f t="shared" si="38"/>
        <v>0</v>
      </c>
      <c r="BC131" s="65" t="str">
        <f t="shared" si="39"/>
        <v>Home_Visit</v>
      </c>
      <c r="BD131" s="38" t="s">
        <v>182</v>
      </c>
      <c r="BE131" s="21">
        <f t="shared" si="40"/>
        <v>0</v>
      </c>
      <c r="BF131" s="21">
        <f t="shared" si="41"/>
        <v>0</v>
      </c>
      <c r="BG131" s="21">
        <f t="shared" si="42"/>
        <v>1</v>
      </c>
      <c r="BH131" s="21">
        <f t="shared" si="43"/>
        <v>0</v>
      </c>
      <c r="BI131" s="65" t="str">
        <f t="shared" si="44"/>
        <v>Narayanganj</v>
      </c>
      <c r="BJ131" s="27" t="s">
        <v>150</v>
      </c>
      <c r="BK131" s="21">
        <f t="shared" si="45"/>
        <v>0</v>
      </c>
      <c r="BL131" s="21">
        <f t="shared" si="46"/>
        <v>0</v>
      </c>
      <c r="BM131" s="21">
        <f t="shared" si="47"/>
        <v>1</v>
      </c>
      <c r="BN131" s="65" t="str">
        <f t="shared" si="48"/>
        <v>More_than_6</v>
      </c>
      <c r="BO131" s="27" t="s">
        <v>179</v>
      </c>
      <c r="BP131" s="21">
        <f t="shared" si="49"/>
        <v>0</v>
      </c>
      <c r="BQ131" s="21">
        <f t="shared" si="50"/>
        <v>0</v>
      </c>
      <c r="BR131" s="21">
        <f t="shared" si="51"/>
        <v>1</v>
      </c>
      <c r="BS131" s="65" t="str">
        <f t="shared" si="52"/>
        <v>More_than_2k</v>
      </c>
      <c r="BT131" s="29" t="s">
        <v>132</v>
      </c>
      <c r="BU131" s="75" t="str">
        <f t="shared" si="53"/>
        <v>Every_3_months</v>
      </c>
      <c r="BV131" s="29">
        <v>1.0</v>
      </c>
      <c r="BW131" s="67" t="str">
        <f t="shared" si="54"/>
        <v>Yes</v>
      </c>
      <c r="BX131" s="29">
        <v>0.0</v>
      </c>
      <c r="BY131" s="67" t="str">
        <f t="shared" si="55"/>
        <v>No</v>
      </c>
      <c r="BZ131" s="29">
        <v>1.0</v>
      </c>
      <c r="CA131" s="67" t="str">
        <f t="shared" si="56"/>
        <v>Yes</v>
      </c>
      <c r="CB131" s="29">
        <v>0.0</v>
      </c>
      <c r="CC131" s="67" t="str">
        <f t="shared" si="57"/>
        <v>No</v>
      </c>
      <c r="CD131" s="29">
        <v>0.0</v>
      </c>
      <c r="CE131" s="67" t="str">
        <f t="shared" si="58"/>
        <v>No</v>
      </c>
      <c r="CF131" s="29">
        <v>0.0</v>
      </c>
      <c r="CG131" s="76"/>
      <c r="CH131" s="29">
        <v>1.0</v>
      </c>
      <c r="CI131" s="67" t="str">
        <f t="shared" si="59"/>
        <v>Yes</v>
      </c>
      <c r="CJ131" s="29">
        <v>0.0</v>
      </c>
      <c r="CK131" s="76"/>
      <c r="CL131" s="29">
        <v>0.0</v>
      </c>
      <c r="CM131" s="77"/>
      <c r="CN131" s="27" t="s">
        <v>133</v>
      </c>
      <c r="CO131" s="71" t="str">
        <f t="shared" si="60"/>
        <v>Good</v>
      </c>
      <c r="CP131" s="27" t="s">
        <v>152</v>
      </c>
      <c r="CQ131" s="21">
        <f t="shared" si="61"/>
        <v>0</v>
      </c>
      <c r="CR131" s="21">
        <f t="shared" si="62"/>
        <v>0</v>
      </c>
      <c r="CS131" s="21">
        <f t="shared" si="63"/>
        <v>0</v>
      </c>
      <c r="CT131" s="21">
        <f t="shared" si="64"/>
        <v>1</v>
      </c>
      <c r="CU131" s="68"/>
      <c r="CV131" s="27" t="s">
        <v>135</v>
      </c>
      <c r="CW131" s="21">
        <f t="shared" si="65"/>
        <v>1</v>
      </c>
      <c r="CX131" s="21">
        <f t="shared" si="66"/>
        <v>0</v>
      </c>
      <c r="CY131" s="21">
        <f t="shared" si="67"/>
        <v>0</v>
      </c>
      <c r="CZ131" s="21">
        <f t="shared" si="68"/>
        <v>0</v>
      </c>
      <c r="DA131" s="21">
        <f t="shared" si="69"/>
        <v>0</v>
      </c>
      <c r="DB131" s="68"/>
      <c r="DC131" s="27" t="s">
        <v>137</v>
      </c>
      <c r="DD131" s="27" t="s">
        <v>136</v>
      </c>
      <c r="DE131" s="29">
        <v>4.0</v>
      </c>
      <c r="DF131" s="27" t="s">
        <v>139</v>
      </c>
      <c r="DG131" s="29">
        <v>3.0</v>
      </c>
      <c r="DH131" s="25">
        <f t="shared" si="70"/>
        <v>16</v>
      </c>
      <c r="DI131" s="72" t="str">
        <f t="shared" si="71"/>
        <v>Moderate_Safety</v>
      </c>
      <c r="DJ131" s="26">
        <v>18.0</v>
      </c>
      <c r="DK131" s="26">
        <v>18.0</v>
      </c>
      <c r="DL131" s="16" t="str">
        <f t="shared" ref="DL131:DM131" si="202">IF(DJ131 &lt;= 11, "Poor", IF(DJ131 &lt;= 15 , "Moderate", "Good"))</f>
        <v>Good</v>
      </c>
      <c r="DM131" s="16" t="str">
        <f t="shared" si="202"/>
        <v>Good</v>
      </c>
    </row>
    <row r="132" ht="15.75" customHeight="1">
      <c r="A132" s="73" t="s">
        <v>125</v>
      </c>
      <c r="B132" s="62" t="s">
        <v>37</v>
      </c>
      <c r="C132" s="35">
        <v>58.0</v>
      </c>
      <c r="D132" s="16">
        <f t="shared" si="2"/>
        <v>0</v>
      </c>
      <c r="E132" s="16">
        <f t="shared" si="73"/>
        <v>0</v>
      </c>
      <c r="F132" s="16">
        <f t="shared" si="3"/>
        <v>1</v>
      </c>
      <c r="G132" s="16">
        <f t="shared" si="4"/>
        <v>0</v>
      </c>
      <c r="H132" s="63" t="str">
        <f t="shared" si="5"/>
        <v>Between_40_to_60</v>
      </c>
      <c r="I132" s="74" t="s">
        <v>126</v>
      </c>
      <c r="J132" s="36">
        <v>6000.0</v>
      </c>
      <c r="K132" s="21">
        <f t="shared" si="6"/>
        <v>1</v>
      </c>
      <c r="L132" s="21">
        <f t="shared" si="7"/>
        <v>0</v>
      </c>
      <c r="M132" s="21">
        <f t="shared" si="8"/>
        <v>0</v>
      </c>
      <c r="N132" s="21">
        <f t="shared" si="9"/>
        <v>0</v>
      </c>
      <c r="O132" s="65" t="str">
        <f t="shared" si="10"/>
        <v>Less_than_15k</v>
      </c>
      <c r="P132" s="75" t="s">
        <v>127</v>
      </c>
      <c r="Q132" s="37">
        <v>0.0</v>
      </c>
      <c r="R132" s="67" t="str">
        <f t="shared" si="11"/>
        <v>No</v>
      </c>
      <c r="S132" s="37">
        <v>0.0</v>
      </c>
      <c r="T132" s="67" t="str">
        <f t="shared" si="12"/>
        <v>No</v>
      </c>
      <c r="U132" s="37">
        <v>0.0</v>
      </c>
      <c r="V132" s="67" t="str">
        <f t="shared" si="13"/>
        <v>No</v>
      </c>
      <c r="W132" s="36" t="s">
        <v>198</v>
      </c>
      <c r="X132" s="21">
        <f t="shared" si="14"/>
        <v>0</v>
      </c>
      <c r="Y132" s="21">
        <f t="shared" si="15"/>
        <v>0</v>
      </c>
      <c r="Z132" s="21">
        <f t="shared" si="16"/>
        <v>0</v>
      </c>
      <c r="AA132" s="21">
        <f t="shared" si="17"/>
        <v>0</v>
      </c>
      <c r="AB132" s="21">
        <f t="shared" si="18"/>
        <v>1</v>
      </c>
      <c r="AC132" s="65" t="str">
        <f t="shared" si="19"/>
        <v>Other</v>
      </c>
      <c r="AD132" s="36" t="s">
        <v>31</v>
      </c>
      <c r="AE132" s="21">
        <f t="shared" si="20"/>
        <v>1</v>
      </c>
      <c r="AF132" s="21">
        <f t="shared" si="21"/>
        <v>0</v>
      </c>
      <c r="AG132" s="21">
        <f t="shared" si="22"/>
        <v>0</v>
      </c>
      <c r="AH132" s="21">
        <f t="shared" si="23"/>
        <v>0</v>
      </c>
      <c r="AI132" s="65" t="str">
        <f t="shared" si="24"/>
        <v>Bus</v>
      </c>
      <c r="AJ132" s="27" t="s">
        <v>32</v>
      </c>
      <c r="AK132" s="21">
        <f t="shared" si="25"/>
        <v>0</v>
      </c>
      <c r="AL132" s="21">
        <f t="shared" si="26"/>
        <v>0</v>
      </c>
      <c r="AM132" s="21">
        <f t="shared" si="27"/>
        <v>1</v>
      </c>
      <c r="AN132" s="21">
        <f t="shared" si="28"/>
        <v>0</v>
      </c>
      <c r="AO132" s="65" t="str">
        <f t="shared" si="29"/>
        <v>Rickshaw</v>
      </c>
      <c r="AP132" s="27" t="s">
        <v>37</v>
      </c>
      <c r="AQ132" s="21">
        <f t="shared" si="30"/>
        <v>1</v>
      </c>
      <c r="AR132" s="21">
        <f t="shared" si="31"/>
        <v>0</v>
      </c>
      <c r="AS132" s="21">
        <f t="shared" si="32"/>
        <v>0</v>
      </c>
      <c r="AT132" s="21">
        <f t="shared" si="33"/>
        <v>0</v>
      </c>
      <c r="AU132" s="21">
        <f t="shared" si="34"/>
        <v>0</v>
      </c>
      <c r="AV132" s="21">
        <f t="shared" si="74"/>
        <v>0</v>
      </c>
      <c r="AW132" s="68"/>
      <c r="AX132" s="27" t="s">
        <v>130</v>
      </c>
      <c r="AY132" s="21">
        <f t="shared" si="35"/>
        <v>1</v>
      </c>
      <c r="AZ132" s="21">
        <f t="shared" si="36"/>
        <v>0</v>
      </c>
      <c r="BA132" s="21">
        <f t="shared" si="37"/>
        <v>0</v>
      </c>
      <c r="BB132" s="21">
        <f t="shared" si="38"/>
        <v>0</v>
      </c>
      <c r="BC132" s="65" t="str">
        <f t="shared" si="39"/>
        <v>Home_Visit</v>
      </c>
      <c r="BD132" s="38" t="s">
        <v>201</v>
      </c>
      <c r="BE132" s="21">
        <f t="shared" si="40"/>
        <v>0</v>
      </c>
      <c r="BF132" s="21">
        <f t="shared" si="41"/>
        <v>0</v>
      </c>
      <c r="BG132" s="21">
        <f t="shared" si="42"/>
        <v>0</v>
      </c>
      <c r="BH132" s="21">
        <f t="shared" si="43"/>
        <v>1</v>
      </c>
      <c r="BI132" s="65" t="str">
        <f t="shared" si="44"/>
        <v>Others</v>
      </c>
      <c r="BJ132" s="27" t="s">
        <v>138</v>
      </c>
      <c r="BK132" s="21">
        <f t="shared" si="45"/>
        <v>0</v>
      </c>
      <c r="BL132" s="21">
        <f t="shared" si="46"/>
        <v>0</v>
      </c>
      <c r="BM132" s="21">
        <f t="shared" si="47"/>
        <v>1</v>
      </c>
      <c r="BN132" s="65" t="str">
        <f t="shared" si="48"/>
        <v>More_than_6</v>
      </c>
      <c r="BO132" s="29">
        <v>1500.0</v>
      </c>
      <c r="BP132" s="21">
        <f t="shared" si="49"/>
        <v>0</v>
      </c>
      <c r="BQ132" s="21">
        <f t="shared" si="50"/>
        <v>1</v>
      </c>
      <c r="BR132" s="21">
        <f t="shared" si="51"/>
        <v>0</v>
      </c>
      <c r="BS132" s="65" t="str">
        <f t="shared" si="52"/>
        <v>Between_1k_to_2k</v>
      </c>
      <c r="BT132" s="29" t="s">
        <v>132</v>
      </c>
      <c r="BU132" s="75" t="str">
        <f t="shared" si="53"/>
        <v>Every_3_months</v>
      </c>
      <c r="BV132" s="29">
        <v>0.0</v>
      </c>
      <c r="BW132" s="67" t="str">
        <f t="shared" si="54"/>
        <v>No</v>
      </c>
      <c r="BX132" s="29">
        <v>1.0</v>
      </c>
      <c r="BY132" s="67" t="str">
        <f t="shared" si="55"/>
        <v>Yes</v>
      </c>
      <c r="BZ132" s="29">
        <v>0.0</v>
      </c>
      <c r="CA132" s="67" t="str">
        <f t="shared" si="56"/>
        <v>No</v>
      </c>
      <c r="CB132" s="29">
        <v>0.0</v>
      </c>
      <c r="CC132" s="67" t="str">
        <f t="shared" si="57"/>
        <v>No</v>
      </c>
      <c r="CD132" s="29">
        <v>1.0</v>
      </c>
      <c r="CE132" s="67" t="str">
        <f t="shared" si="58"/>
        <v>Yes</v>
      </c>
      <c r="CF132" s="29">
        <v>1.0</v>
      </c>
      <c r="CG132" s="76"/>
      <c r="CH132" s="29">
        <v>0.0</v>
      </c>
      <c r="CI132" s="67" t="str">
        <f t="shared" si="59"/>
        <v>No</v>
      </c>
      <c r="CJ132" s="29">
        <v>0.0</v>
      </c>
      <c r="CK132" s="76"/>
      <c r="CL132" s="29">
        <v>1.0</v>
      </c>
      <c r="CM132" s="77"/>
      <c r="CN132" s="27" t="s">
        <v>164</v>
      </c>
      <c r="CO132" s="71" t="str">
        <f t="shared" si="60"/>
        <v>Average</v>
      </c>
      <c r="CP132" s="27" t="s">
        <v>157</v>
      </c>
      <c r="CQ132" s="21">
        <f t="shared" si="61"/>
        <v>0</v>
      </c>
      <c r="CR132" s="21">
        <f t="shared" si="62"/>
        <v>1</v>
      </c>
      <c r="CS132" s="21">
        <f t="shared" si="63"/>
        <v>0</v>
      </c>
      <c r="CT132" s="21">
        <f t="shared" si="64"/>
        <v>0</v>
      </c>
      <c r="CU132" s="68"/>
      <c r="CV132" s="27" t="s">
        <v>170</v>
      </c>
      <c r="CW132" s="21">
        <f t="shared" si="65"/>
        <v>0</v>
      </c>
      <c r="CX132" s="21">
        <f t="shared" si="66"/>
        <v>1</v>
      </c>
      <c r="CY132" s="21">
        <f t="shared" si="67"/>
        <v>0</v>
      </c>
      <c r="CZ132" s="21">
        <f t="shared" si="68"/>
        <v>0</v>
      </c>
      <c r="DA132" s="21">
        <f t="shared" si="69"/>
        <v>0</v>
      </c>
      <c r="DB132" s="68"/>
      <c r="DC132" s="29">
        <v>2.0</v>
      </c>
      <c r="DD132" s="27" t="s">
        <v>139</v>
      </c>
      <c r="DE132" s="27" t="s">
        <v>137</v>
      </c>
      <c r="DF132" s="27" t="s">
        <v>139</v>
      </c>
      <c r="DG132" s="29">
        <v>2.0</v>
      </c>
      <c r="DH132" s="25">
        <f t="shared" si="70"/>
        <v>11</v>
      </c>
      <c r="DI132" s="72" t="str">
        <f t="shared" si="71"/>
        <v>Poor_Safety</v>
      </c>
      <c r="DJ132" s="26">
        <v>19.0</v>
      </c>
      <c r="DK132" s="26">
        <v>17.0</v>
      </c>
      <c r="DL132" s="16" t="str">
        <f t="shared" ref="DL132:DM132" si="203">IF(DJ132 &lt;= 11, "Poor", IF(DJ132 &lt;= 15 , "Moderate", "Good"))</f>
        <v>Good</v>
      </c>
      <c r="DM132" s="16" t="str">
        <f t="shared" si="203"/>
        <v>Good</v>
      </c>
    </row>
    <row r="133" ht="15.75" customHeight="1">
      <c r="A133" s="73" t="s">
        <v>125</v>
      </c>
      <c r="B133" s="62" t="s">
        <v>37</v>
      </c>
      <c r="C133" s="35">
        <v>53.0</v>
      </c>
      <c r="D133" s="16">
        <f t="shared" si="2"/>
        <v>0</v>
      </c>
      <c r="E133" s="16">
        <f t="shared" si="73"/>
        <v>0</v>
      </c>
      <c r="F133" s="16">
        <f t="shared" si="3"/>
        <v>1</v>
      </c>
      <c r="G133" s="16">
        <f t="shared" si="4"/>
        <v>0</v>
      </c>
      <c r="H133" s="63" t="str">
        <f t="shared" si="5"/>
        <v>Between_40_to_60</v>
      </c>
      <c r="I133" s="74" t="s">
        <v>126</v>
      </c>
      <c r="J133" s="36">
        <v>9000.0</v>
      </c>
      <c r="K133" s="21">
        <f t="shared" si="6"/>
        <v>1</v>
      </c>
      <c r="L133" s="21">
        <f t="shared" si="7"/>
        <v>0</v>
      </c>
      <c r="M133" s="21">
        <f t="shared" si="8"/>
        <v>0</v>
      </c>
      <c r="N133" s="21">
        <f t="shared" si="9"/>
        <v>0</v>
      </c>
      <c r="O133" s="65" t="str">
        <f t="shared" si="10"/>
        <v>Less_than_15k</v>
      </c>
      <c r="P133" s="75" t="s">
        <v>127</v>
      </c>
      <c r="Q133" s="37">
        <v>0.0</v>
      </c>
      <c r="R133" s="67" t="str">
        <f t="shared" si="11"/>
        <v>No</v>
      </c>
      <c r="S133" s="37">
        <v>0.0</v>
      </c>
      <c r="T133" s="67" t="str">
        <f t="shared" si="12"/>
        <v>No</v>
      </c>
      <c r="U133" s="37">
        <v>0.0</v>
      </c>
      <c r="V133" s="67" t="str">
        <f t="shared" si="13"/>
        <v>No</v>
      </c>
      <c r="W133" s="36" t="s">
        <v>198</v>
      </c>
      <c r="X133" s="21">
        <f t="shared" si="14"/>
        <v>0</v>
      </c>
      <c r="Y133" s="21">
        <f t="shared" si="15"/>
        <v>0</v>
      </c>
      <c r="Z133" s="21">
        <f t="shared" si="16"/>
        <v>0</v>
      </c>
      <c r="AA133" s="21">
        <f t="shared" si="17"/>
        <v>0</v>
      </c>
      <c r="AB133" s="21">
        <f t="shared" si="18"/>
        <v>1</v>
      </c>
      <c r="AC133" s="65" t="str">
        <f t="shared" si="19"/>
        <v>Other</v>
      </c>
      <c r="AD133" s="36" t="s">
        <v>31</v>
      </c>
      <c r="AE133" s="21">
        <f t="shared" si="20"/>
        <v>1</v>
      </c>
      <c r="AF133" s="21">
        <f t="shared" si="21"/>
        <v>0</v>
      </c>
      <c r="AG133" s="21">
        <f t="shared" si="22"/>
        <v>0</v>
      </c>
      <c r="AH133" s="21">
        <f t="shared" si="23"/>
        <v>0</v>
      </c>
      <c r="AI133" s="65" t="str">
        <f t="shared" si="24"/>
        <v>Bus</v>
      </c>
      <c r="AJ133" s="27" t="s">
        <v>32</v>
      </c>
      <c r="AK133" s="21">
        <f t="shared" si="25"/>
        <v>0</v>
      </c>
      <c r="AL133" s="21">
        <f t="shared" si="26"/>
        <v>0</v>
      </c>
      <c r="AM133" s="21">
        <f t="shared" si="27"/>
        <v>1</v>
      </c>
      <c r="AN133" s="21">
        <f t="shared" si="28"/>
        <v>0</v>
      </c>
      <c r="AO133" s="65" t="str">
        <f t="shared" si="29"/>
        <v>Rickshaw</v>
      </c>
      <c r="AP133" s="27" t="s">
        <v>38</v>
      </c>
      <c r="AQ133" s="21">
        <f t="shared" si="30"/>
        <v>0</v>
      </c>
      <c r="AR133" s="21">
        <f t="shared" si="31"/>
        <v>1</v>
      </c>
      <c r="AS133" s="21">
        <f t="shared" si="32"/>
        <v>0</v>
      </c>
      <c r="AT133" s="21">
        <f t="shared" si="33"/>
        <v>0</v>
      </c>
      <c r="AU133" s="21">
        <f t="shared" si="34"/>
        <v>0</v>
      </c>
      <c r="AV133" s="21">
        <f t="shared" si="74"/>
        <v>0</v>
      </c>
      <c r="AW133" s="68"/>
      <c r="AX133" s="27" t="s">
        <v>130</v>
      </c>
      <c r="AY133" s="21">
        <f t="shared" si="35"/>
        <v>1</v>
      </c>
      <c r="AZ133" s="21">
        <f t="shared" si="36"/>
        <v>0</v>
      </c>
      <c r="BA133" s="21">
        <f t="shared" si="37"/>
        <v>0</v>
      </c>
      <c r="BB133" s="21">
        <f t="shared" si="38"/>
        <v>0</v>
      </c>
      <c r="BC133" s="65" t="str">
        <f t="shared" si="39"/>
        <v>Home_Visit</v>
      </c>
      <c r="BD133" s="38" t="s">
        <v>186</v>
      </c>
      <c r="BE133" s="21">
        <f t="shared" si="40"/>
        <v>0</v>
      </c>
      <c r="BF133" s="21">
        <f t="shared" si="41"/>
        <v>0</v>
      </c>
      <c r="BG133" s="21">
        <f t="shared" si="42"/>
        <v>0</v>
      </c>
      <c r="BH133" s="21">
        <f t="shared" si="43"/>
        <v>1</v>
      </c>
      <c r="BI133" s="65" t="str">
        <f t="shared" si="44"/>
        <v>Others</v>
      </c>
      <c r="BJ133" s="27">
        <v>5.0</v>
      </c>
      <c r="BK133" s="21">
        <f t="shared" si="45"/>
        <v>0</v>
      </c>
      <c r="BL133" s="21">
        <f t="shared" si="46"/>
        <v>1</v>
      </c>
      <c r="BM133" s="21">
        <f t="shared" si="47"/>
        <v>0</v>
      </c>
      <c r="BN133" s="65" t="str">
        <f t="shared" si="48"/>
        <v>4_to_6</v>
      </c>
      <c r="BO133" s="29">
        <v>800.0</v>
      </c>
      <c r="BP133" s="21">
        <f t="shared" si="49"/>
        <v>1</v>
      </c>
      <c r="BQ133" s="21">
        <f t="shared" si="50"/>
        <v>0</v>
      </c>
      <c r="BR133" s="21">
        <f t="shared" si="51"/>
        <v>0</v>
      </c>
      <c r="BS133" s="65" t="str">
        <f t="shared" si="52"/>
        <v>Less_than_1k</v>
      </c>
      <c r="BT133" s="29" t="s">
        <v>132</v>
      </c>
      <c r="BU133" s="75" t="str">
        <f t="shared" si="53"/>
        <v>Every_3_months</v>
      </c>
      <c r="BV133" s="29">
        <v>0.0</v>
      </c>
      <c r="BW133" s="67" t="str">
        <f t="shared" si="54"/>
        <v>No</v>
      </c>
      <c r="BX133" s="29">
        <v>0.0</v>
      </c>
      <c r="BY133" s="67" t="str">
        <f t="shared" si="55"/>
        <v>No</v>
      </c>
      <c r="BZ133" s="29">
        <v>0.0</v>
      </c>
      <c r="CA133" s="67" t="str">
        <f t="shared" si="56"/>
        <v>No</v>
      </c>
      <c r="CB133" s="29">
        <v>0.0</v>
      </c>
      <c r="CC133" s="67" t="str">
        <f t="shared" si="57"/>
        <v>No</v>
      </c>
      <c r="CD133" s="29">
        <v>0.0</v>
      </c>
      <c r="CE133" s="67" t="str">
        <f t="shared" si="58"/>
        <v>No</v>
      </c>
      <c r="CF133" s="29">
        <v>0.0</v>
      </c>
      <c r="CG133" s="76"/>
      <c r="CH133" s="29">
        <v>0.0</v>
      </c>
      <c r="CI133" s="67" t="str">
        <f t="shared" si="59"/>
        <v>No</v>
      </c>
      <c r="CJ133" s="29">
        <v>1.0</v>
      </c>
      <c r="CK133" s="76"/>
      <c r="CL133" s="29">
        <v>1.0</v>
      </c>
      <c r="CM133" s="77"/>
      <c r="CN133" s="27" t="s">
        <v>164</v>
      </c>
      <c r="CO133" s="71" t="str">
        <f t="shared" si="60"/>
        <v>Average</v>
      </c>
      <c r="CP133" s="27" t="s">
        <v>177</v>
      </c>
      <c r="CQ133" s="21">
        <f t="shared" si="61"/>
        <v>1</v>
      </c>
      <c r="CR133" s="21">
        <f t="shared" si="62"/>
        <v>0</v>
      </c>
      <c r="CS133" s="21">
        <f t="shared" si="63"/>
        <v>0</v>
      </c>
      <c r="CT133" s="21">
        <f t="shared" si="64"/>
        <v>0</v>
      </c>
      <c r="CU133" s="68"/>
      <c r="CV133" s="27" t="s">
        <v>135</v>
      </c>
      <c r="CW133" s="21">
        <f t="shared" si="65"/>
        <v>1</v>
      </c>
      <c r="CX133" s="21">
        <f t="shared" si="66"/>
        <v>0</v>
      </c>
      <c r="CY133" s="21">
        <f t="shared" si="67"/>
        <v>0</v>
      </c>
      <c r="CZ133" s="21">
        <f t="shared" si="68"/>
        <v>0</v>
      </c>
      <c r="DA133" s="21">
        <f t="shared" si="69"/>
        <v>0</v>
      </c>
      <c r="DB133" s="68"/>
      <c r="DC133" s="29">
        <v>4.0</v>
      </c>
      <c r="DD133" s="29">
        <v>3.0</v>
      </c>
      <c r="DE133" s="29">
        <v>4.0</v>
      </c>
      <c r="DF133" s="29">
        <v>3.0</v>
      </c>
      <c r="DG133" s="27" t="s">
        <v>139</v>
      </c>
      <c r="DH133" s="25">
        <f t="shared" si="70"/>
        <v>16</v>
      </c>
      <c r="DI133" s="72" t="str">
        <f t="shared" si="71"/>
        <v>Moderate_Safety</v>
      </c>
      <c r="DJ133" s="26">
        <v>13.0</v>
      </c>
      <c r="DK133" s="26">
        <v>19.0</v>
      </c>
      <c r="DL133" s="16" t="str">
        <f t="shared" ref="DL133:DM133" si="204">IF(DJ133 &lt;= 11, "Poor", IF(DJ133 &lt;= 15 , "Moderate", "Good"))</f>
        <v>Moderate</v>
      </c>
      <c r="DM133" s="16" t="str">
        <f t="shared" si="204"/>
        <v>Good</v>
      </c>
    </row>
    <row r="134" ht="15.75" customHeight="1">
      <c r="A134" s="73" t="s">
        <v>125</v>
      </c>
      <c r="B134" s="62" t="s">
        <v>37</v>
      </c>
      <c r="C134" s="35">
        <v>65.0</v>
      </c>
      <c r="D134" s="16">
        <f t="shared" si="2"/>
        <v>0</v>
      </c>
      <c r="E134" s="16">
        <f t="shared" si="73"/>
        <v>0</v>
      </c>
      <c r="F134" s="16">
        <f t="shared" si="3"/>
        <v>0</v>
      </c>
      <c r="G134" s="16">
        <f t="shared" si="4"/>
        <v>1</v>
      </c>
      <c r="H134" s="63" t="str">
        <f t="shared" si="5"/>
        <v>More_than_60</v>
      </c>
      <c r="I134" s="74" t="s">
        <v>126</v>
      </c>
      <c r="J134" s="36">
        <v>7000.0</v>
      </c>
      <c r="K134" s="21">
        <f t="shared" si="6"/>
        <v>1</v>
      </c>
      <c r="L134" s="21">
        <f t="shared" si="7"/>
        <v>0</v>
      </c>
      <c r="M134" s="21">
        <f t="shared" si="8"/>
        <v>0</v>
      </c>
      <c r="N134" s="21">
        <f t="shared" si="9"/>
        <v>0</v>
      </c>
      <c r="O134" s="65" t="str">
        <f t="shared" si="10"/>
        <v>Less_than_15k</v>
      </c>
      <c r="P134" s="75" t="s">
        <v>127</v>
      </c>
      <c r="Q134" s="37">
        <v>0.0</v>
      </c>
      <c r="R134" s="67" t="str">
        <f t="shared" si="11"/>
        <v>No</v>
      </c>
      <c r="S134" s="37">
        <v>0.0</v>
      </c>
      <c r="T134" s="67" t="str">
        <f t="shared" si="12"/>
        <v>No</v>
      </c>
      <c r="U134" s="37">
        <v>0.0</v>
      </c>
      <c r="V134" s="67" t="str">
        <f t="shared" si="13"/>
        <v>No</v>
      </c>
      <c r="W134" s="36" t="s">
        <v>198</v>
      </c>
      <c r="X134" s="21">
        <f t="shared" si="14"/>
        <v>0</v>
      </c>
      <c r="Y134" s="21">
        <f t="shared" si="15"/>
        <v>0</v>
      </c>
      <c r="Z134" s="21">
        <f t="shared" si="16"/>
        <v>0</v>
      </c>
      <c r="AA134" s="21">
        <f t="shared" si="17"/>
        <v>0</v>
      </c>
      <c r="AB134" s="21">
        <f t="shared" si="18"/>
        <v>1</v>
      </c>
      <c r="AC134" s="65" t="str">
        <f t="shared" si="19"/>
        <v>Other</v>
      </c>
      <c r="AD134" s="36" t="s">
        <v>180</v>
      </c>
      <c r="AE134" s="21">
        <f t="shared" si="20"/>
        <v>0</v>
      </c>
      <c r="AF134" s="21">
        <f t="shared" si="21"/>
        <v>0</v>
      </c>
      <c r="AG134" s="21">
        <f t="shared" si="22"/>
        <v>1</v>
      </c>
      <c r="AH134" s="21">
        <f t="shared" si="23"/>
        <v>0</v>
      </c>
      <c r="AI134" s="65" t="str">
        <f t="shared" si="24"/>
        <v>Bicycle</v>
      </c>
      <c r="AJ134" s="27" t="s">
        <v>32</v>
      </c>
      <c r="AK134" s="21">
        <f t="shared" si="25"/>
        <v>0</v>
      </c>
      <c r="AL134" s="21">
        <f t="shared" si="26"/>
        <v>0</v>
      </c>
      <c r="AM134" s="21">
        <f t="shared" si="27"/>
        <v>1</v>
      </c>
      <c r="AN134" s="21">
        <f t="shared" si="28"/>
        <v>0</v>
      </c>
      <c r="AO134" s="65" t="str">
        <f t="shared" si="29"/>
        <v>Rickshaw</v>
      </c>
      <c r="AP134" s="27" t="s">
        <v>39</v>
      </c>
      <c r="AQ134" s="21">
        <f t="shared" si="30"/>
        <v>0</v>
      </c>
      <c r="AR134" s="21">
        <f t="shared" si="31"/>
        <v>0</v>
      </c>
      <c r="AS134" s="21">
        <f t="shared" si="32"/>
        <v>1</v>
      </c>
      <c r="AT134" s="21">
        <f t="shared" si="33"/>
        <v>0</v>
      </c>
      <c r="AU134" s="21">
        <f t="shared" si="34"/>
        <v>0</v>
      </c>
      <c r="AV134" s="21">
        <f t="shared" si="74"/>
        <v>0</v>
      </c>
      <c r="AW134" s="68"/>
      <c r="AX134" s="27" t="s">
        <v>130</v>
      </c>
      <c r="AY134" s="21">
        <f t="shared" si="35"/>
        <v>1</v>
      </c>
      <c r="AZ134" s="21">
        <f t="shared" si="36"/>
        <v>0</v>
      </c>
      <c r="BA134" s="21">
        <f t="shared" si="37"/>
        <v>0</v>
      </c>
      <c r="BB134" s="21">
        <f t="shared" si="38"/>
        <v>0</v>
      </c>
      <c r="BC134" s="65" t="str">
        <f t="shared" si="39"/>
        <v>Home_Visit</v>
      </c>
      <c r="BD134" s="38" t="s">
        <v>188</v>
      </c>
      <c r="BE134" s="21">
        <f t="shared" si="40"/>
        <v>0</v>
      </c>
      <c r="BF134" s="21">
        <f t="shared" si="41"/>
        <v>0</v>
      </c>
      <c r="BG134" s="21">
        <f t="shared" si="42"/>
        <v>0</v>
      </c>
      <c r="BH134" s="21">
        <f t="shared" si="43"/>
        <v>1</v>
      </c>
      <c r="BI134" s="65" t="str">
        <f t="shared" si="44"/>
        <v>Others</v>
      </c>
      <c r="BJ134" s="27" t="s">
        <v>136</v>
      </c>
      <c r="BK134" s="21">
        <f t="shared" si="45"/>
        <v>0</v>
      </c>
      <c r="BL134" s="21">
        <f t="shared" si="46"/>
        <v>0</v>
      </c>
      <c r="BM134" s="21">
        <f t="shared" si="47"/>
        <v>1</v>
      </c>
      <c r="BN134" s="65" t="str">
        <f t="shared" si="48"/>
        <v>More_than_6</v>
      </c>
      <c r="BO134" s="27" t="s">
        <v>184</v>
      </c>
      <c r="BP134" s="21">
        <f t="shared" si="49"/>
        <v>0</v>
      </c>
      <c r="BQ134" s="21">
        <f t="shared" si="50"/>
        <v>0</v>
      </c>
      <c r="BR134" s="21">
        <f t="shared" si="51"/>
        <v>1</v>
      </c>
      <c r="BS134" s="65" t="str">
        <f t="shared" si="52"/>
        <v>More_than_2k</v>
      </c>
      <c r="BT134" s="27" t="s">
        <v>185</v>
      </c>
      <c r="BU134" s="73" t="str">
        <f t="shared" si="53"/>
        <v>Yearly</v>
      </c>
      <c r="BV134" s="29">
        <v>1.0</v>
      </c>
      <c r="BW134" s="67" t="str">
        <f t="shared" si="54"/>
        <v>Yes</v>
      </c>
      <c r="BX134" s="29">
        <v>0.0</v>
      </c>
      <c r="BY134" s="67" t="str">
        <f t="shared" si="55"/>
        <v>No</v>
      </c>
      <c r="BZ134" s="29">
        <v>0.0</v>
      </c>
      <c r="CA134" s="67" t="str">
        <f t="shared" si="56"/>
        <v>No</v>
      </c>
      <c r="CB134" s="29">
        <v>0.0</v>
      </c>
      <c r="CC134" s="67" t="str">
        <f t="shared" si="57"/>
        <v>No</v>
      </c>
      <c r="CD134" s="29">
        <v>0.0</v>
      </c>
      <c r="CE134" s="67" t="str">
        <f t="shared" si="58"/>
        <v>No</v>
      </c>
      <c r="CF134" s="29">
        <v>1.0</v>
      </c>
      <c r="CG134" s="76"/>
      <c r="CH134" s="29">
        <v>0.0</v>
      </c>
      <c r="CI134" s="67" t="str">
        <f t="shared" si="59"/>
        <v>No</v>
      </c>
      <c r="CJ134" s="29">
        <v>0.0</v>
      </c>
      <c r="CK134" s="76"/>
      <c r="CL134" s="29">
        <v>0.0</v>
      </c>
      <c r="CM134" s="77"/>
      <c r="CN134" s="27" t="s">
        <v>133</v>
      </c>
      <c r="CO134" s="71" t="str">
        <f t="shared" si="60"/>
        <v>Good</v>
      </c>
      <c r="CP134" s="27" t="s">
        <v>146</v>
      </c>
      <c r="CQ134" s="21">
        <f t="shared" si="61"/>
        <v>0</v>
      </c>
      <c r="CR134" s="21">
        <f t="shared" si="62"/>
        <v>0</v>
      </c>
      <c r="CS134" s="21">
        <f t="shared" si="63"/>
        <v>1</v>
      </c>
      <c r="CT134" s="21">
        <f t="shared" si="64"/>
        <v>0</v>
      </c>
      <c r="CU134" s="68"/>
      <c r="CV134" s="27" t="s">
        <v>135</v>
      </c>
      <c r="CW134" s="21">
        <f t="shared" si="65"/>
        <v>1</v>
      </c>
      <c r="CX134" s="21">
        <f t="shared" si="66"/>
        <v>0</v>
      </c>
      <c r="CY134" s="21">
        <f t="shared" si="67"/>
        <v>0</v>
      </c>
      <c r="CZ134" s="21">
        <f t="shared" si="68"/>
        <v>0</v>
      </c>
      <c r="DA134" s="21">
        <f t="shared" si="69"/>
        <v>0</v>
      </c>
      <c r="DB134" s="68"/>
      <c r="DC134" s="29">
        <v>2.0</v>
      </c>
      <c r="DD134" s="27" t="s">
        <v>139</v>
      </c>
      <c r="DE134" s="27" t="s">
        <v>140</v>
      </c>
      <c r="DF134" s="29">
        <v>1.0</v>
      </c>
      <c r="DG134" s="29">
        <v>2.0</v>
      </c>
      <c r="DH134" s="25">
        <f t="shared" si="70"/>
        <v>8</v>
      </c>
      <c r="DI134" s="72" t="str">
        <f t="shared" si="71"/>
        <v>Poor_Safety</v>
      </c>
      <c r="DJ134" s="26">
        <v>14.0</v>
      </c>
      <c r="DK134" s="26">
        <v>13.0</v>
      </c>
      <c r="DL134" s="16" t="str">
        <f t="shared" ref="DL134:DM134" si="205">IF(DJ134 &lt;= 11, "Poor", IF(DJ134 &lt;= 15 , "Moderate", "Good"))</f>
        <v>Moderate</v>
      </c>
      <c r="DM134" s="16" t="str">
        <f t="shared" si="205"/>
        <v>Moderate</v>
      </c>
    </row>
    <row r="135" ht="15.75" customHeight="1">
      <c r="A135" s="73" t="s">
        <v>125</v>
      </c>
      <c r="B135" s="62" t="s">
        <v>37</v>
      </c>
      <c r="C135" s="35">
        <v>69.0</v>
      </c>
      <c r="D135" s="16">
        <f t="shared" si="2"/>
        <v>0</v>
      </c>
      <c r="E135" s="16">
        <f t="shared" si="73"/>
        <v>0</v>
      </c>
      <c r="F135" s="16">
        <f t="shared" si="3"/>
        <v>0</v>
      </c>
      <c r="G135" s="16">
        <f t="shared" si="4"/>
        <v>1</v>
      </c>
      <c r="H135" s="63" t="str">
        <f t="shared" si="5"/>
        <v>More_than_60</v>
      </c>
      <c r="I135" s="74" t="s">
        <v>126</v>
      </c>
      <c r="J135" s="36">
        <v>800.0</v>
      </c>
      <c r="K135" s="21">
        <f t="shared" si="6"/>
        <v>1</v>
      </c>
      <c r="L135" s="21">
        <f t="shared" si="7"/>
        <v>0</v>
      </c>
      <c r="M135" s="21">
        <f t="shared" si="8"/>
        <v>0</v>
      </c>
      <c r="N135" s="21">
        <f t="shared" si="9"/>
        <v>0</v>
      </c>
      <c r="O135" s="65" t="str">
        <f t="shared" si="10"/>
        <v>Less_than_15k</v>
      </c>
      <c r="P135" s="75" t="s">
        <v>127</v>
      </c>
      <c r="Q135" s="37">
        <v>0.0</v>
      </c>
      <c r="R135" s="67" t="str">
        <f t="shared" si="11"/>
        <v>No</v>
      </c>
      <c r="S135" s="37">
        <v>0.0</v>
      </c>
      <c r="T135" s="67" t="str">
        <f t="shared" si="12"/>
        <v>No</v>
      </c>
      <c r="U135" s="37">
        <v>0.0</v>
      </c>
      <c r="V135" s="67" t="str">
        <f t="shared" si="13"/>
        <v>No</v>
      </c>
      <c r="W135" s="36" t="s">
        <v>198</v>
      </c>
      <c r="X135" s="21">
        <f t="shared" si="14"/>
        <v>0</v>
      </c>
      <c r="Y135" s="21">
        <f t="shared" si="15"/>
        <v>0</v>
      </c>
      <c r="Z135" s="21">
        <f t="shared" si="16"/>
        <v>0</v>
      </c>
      <c r="AA135" s="21">
        <f t="shared" si="17"/>
        <v>0</v>
      </c>
      <c r="AB135" s="21">
        <f t="shared" si="18"/>
        <v>1</v>
      </c>
      <c r="AC135" s="65" t="str">
        <f t="shared" si="19"/>
        <v>Other</v>
      </c>
      <c r="AD135" s="36" t="s">
        <v>31</v>
      </c>
      <c r="AE135" s="21">
        <f t="shared" si="20"/>
        <v>1</v>
      </c>
      <c r="AF135" s="21">
        <f t="shared" si="21"/>
        <v>0</v>
      </c>
      <c r="AG135" s="21">
        <f t="shared" si="22"/>
        <v>0</v>
      </c>
      <c r="AH135" s="21">
        <f t="shared" si="23"/>
        <v>0</v>
      </c>
      <c r="AI135" s="65" t="str">
        <f t="shared" si="24"/>
        <v>Bus</v>
      </c>
      <c r="AJ135" s="27" t="s">
        <v>32</v>
      </c>
      <c r="AK135" s="21">
        <f t="shared" si="25"/>
        <v>0</v>
      </c>
      <c r="AL135" s="21">
        <f t="shared" si="26"/>
        <v>0</v>
      </c>
      <c r="AM135" s="21">
        <f t="shared" si="27"/>
        <v>1</v>
      </c>
      <c r="AN135" s="21">
        <f t="shared" si="28"/>
        <v>0</v>
      </c>
      <c r="AO135" s="65" t="str">
        <f t="shared" si="29"/>
        <v>Rickshaw</v>
      </c>
      <c r="AP135" s="27" t="s">
        <v>172</v>
      </c>
      <c r="AQ135" s="21">
        <f t="shared" si="30"/>
        <v>0</v>
      </c>
      <c r="AR135" s="21">
        <f t="shared" si="31"/>
        <v>0</v>
      </c>
      <c r="AS135" s="21">
        <f t="shared" si="32"/>
        <v>0</v>
      </c>
      <c r="AT135" s="21">
        <f t="shared" si="33"/>
        <v>0</v>
      </c>
      <c r="AU135" s="21">
        <f t="shared" si="34"/>
        <v>0</v>
      </c>
      <c r="AV135" s="21">
        <f t="shared" si="74"/>
        <v>1</v>
      </c>
      <c r="AW135" s="68"/>
      <c r="AX135" s="27" t="s">
        <v>197</v>
      </c>
      <c r="AY135" s="21">
        <f t="shared" si="35"/>
        <v>0</v>
      </c>
      <c r="AZ135" s="21">
        <f t="shared" si="36"/>
        <v>0</v>
      </c>
      <c r="BA135" s="21">
        <f t="shared" si="37"/>
        <v>0</v>
      </c>
      <c r="BB135" s="21">
        <f t="shared" si="38"/>
        <v>1</v>
      </c>
      <c r="BC135" s="65" t="str">
        <f t="shared" si="39"/>
        <v>Others</v>
      </c>
      <c r="BD135" s="38" t="s">
        <v>37</v>
      </c>
      <c r="BE135" s="21">
        <f t="shared" si="40"/>
        <v>0</v>
      </c>
      <c r="BF135" s="21">
        <f t="shared" si="41"/>
        <v>1</v>
      </c>
      <c r="BG135" s="21">
        <f t="shared" si="42"/>
        <v>0</v>
      </c>
      <c r="BH135" s="21">
        <f t="shared" si="43"/>
        <v>0</v>
      </c>
      <c r="BI135" s="65" t="str">
        <f t="shared" si="44"/>
        <v>Barishal</v>
      </c>
      <c r="BJ135" s="27" t="s">
        <v>150</v>
      </c>
      <c r="BK135" s="21">
        <f t="shared" si="45"/>
        <v>0</v>
      </c>
      <c r="BL135" s="21">
        <f t="shared" si="46"/>
        <v>0</v>
      </c>
      <c r="BM135" s="21">
        <f t="shared" si="47"/>
        <v>1</v>
      </c>
      <c r="BN135" s="65" t="str">
        <f t="shared" si="48"/>
        <v>More_than_6</v>
      </c>
      <c r="BO135" s="27">
        <v>800.0</v>
      </c>
      <c r="BP135" s="21">
        <f t="shared" si="49"/>
        <v>1</v>
      </c>
      <c r="BQ135" s="21">
        <f t="shared" si="50"/>
        <v>0</v>
      </c>
      <c r="BR135" s="21">
        <f t="shared" si="51"/>
        <v>0</v>
      </c>
      <c r="BS135" s="65" t="str">
        <f t="shared" si="52"/>
        <v>Less_than_1k</v>
      </c>
      <c r="BT135" s="29" t="s">
        <v>132</v>
      </c>
      <c r="BU135" s="75" t="str">
        <f t="shared" si="53"/>
        <v>Every_3_months</v>
      </c>
      <c r="BV135" s="29">
        <v>0.0</v>
      </c>
      <c r="BW135" s="67" t="str">
        <f t="shared" si="54"/>
        <v>No</v>
      </c>
      <c r="BX135" s="29">
        <v>0.0</v>
      </c>
      <c r="BY135" s="67" t="str">
        <f t="shared" si="55"/>
        <v>No</v>
      </c>
      <c r="BZ135" s="29">
        <v>1.0</v>
      </c>
      <c r="CA135" s="67" t="str">
        <f t="shared" si="56"/>
        <v>Yes</v>
      </c>
      <c r="CB135" s="29">
        <v>0.0</v>
      </c>
      <c r="CC135" s="67" t="str">
        <f t="shared" si="57"/>
        <v>No</v>
      </c>
      <c r="CD135" s="29">
        <v>1.0</v>
      </c>
      <c r="CE135" s="67" t="str">
        <f t="shared" si="58"/>
        <v>Yes</v>
      </c>
      <c r="CF135" s="29">
        <v>1.0</v>
      </c>
      <c r="CG135" s="76"/>
      <c r="CH135" s="29">
        <v>1.0</v>
      </c>
      <c r="CI135" s="67" t="str">
        <f t="shared" si="59"/>
        <v>Yes</v>
      </c>
      <c r="CJ135" s="29">
        <v>0.0</v>
      </c>
      <c r="CK135" s="76"/>
      <c r="CL135" s="29">
        <v>1.0</v>
      </c>
      <c r="CM135" s="77"/>
      <c r="CN135" s="27" t="s">
        <v>133</v>
      </c>
      <c r="CO135" s="71" t="str">
        <f t="shared" si="60"/>
        <v>Good</v>
      </c>
      <c r="CP135" s="27" t="s">
        <v>134</v>
      </c>
      <c r="CQ135" s="21">
        <f t="shared" si="61"/>
        <v>0</v>
      </c>
      <c r="CR135" s="21">
        <f t="shared" si="62"/>
        <v>0</v>
      </c>
      <c r="CS135" s="21">
        <f t="shared" si="63"/>
        <v>0</v>
      </c>
      <c r="CT135" s="21">
        <f t="shared" si="64"/>
        <v>1</v>
      </c>
      <c r="CU135" s="68"/>
      <c r="CV135" s="27" t="s">
        <v>135</v>
      </c>
      <c r="CW135" s="21">
        <f t="shared" si="65"/>
        <v>1</v>
      </c>
      <c r="CX135" s="21">
        <f t="shared" si="66"/>
        <v>0</v>
      </c>
      <c r="CY135" s="21">
        <f t="shared" si="67"/>
        <v>0</v>
      </c>
      <c r="CZ135" s="21">
        <f t="shared" si="68"/>
        <v>0</v>
      </c>
      <c r="DA135" s="21">
        <f t="shared" si="69"/>
        <v>0</v>
      </c>
      <c r="DB135" s="68"/>
      <c r="DC135" s="27" t="s">
        <v>139</v>
      </c>
      <c r="DD135" s="29">
        <v>4.0</v>
      </c>
      <c r="DE135" s="27" t="s">
        <v>137</v>
      </c>
      <c r="DF135" s="27" t="s">
        <v>139</v>
      </c>
      <c r="DG135" s="27" t="s">
        <v>136</v>
      </c>
      <c r="DH135" s="25">
        <f t="shared" si="70"/>
        <v>15</v>
      </c>
      <c r="DI135" s="72" t="str">
        <f t="shared" si="71"/>
        <v>Moderate_Safety</v>
      </c>
      <c r="DJ135" s="26">
        <v>15.0</v>
      </c>
      <c r="DK135" s="26">
        <v>16.0</v>
      </c>
      <c r="DL135" s="16" t="str">
        <f t="shared" ref="DL135:DM135" si="206">IF(DJ135 &lt;= 11, "Poor", IF(DJ135 &lt;= 15 , "Moderate", "Good"))</f>
        <v>Moderate</v>
      </c>
      <c r="DM135" s="16" t="str">
        <f t="shared" si="206"/>
        <v>Good</v>
      </c>
    </row>
    <row r="136" ht="15.75" customHeight="1">
      <c r="A136" s="73" t="s">
        <v>125</v>
      </c>
      <c r="B136" s="62" t="s">
        <v>37</v>
      </c>
      <c r="C136" s="35">
        <v>32.0</v>
      </c>
      <c r="D136" s="16">
        <f t="shared" si="2"/>
        <v>0</v>
      </c>
      <c r="E136" s="16">
        <f t="shared" si="73"/>
        <v>1</v>
      </c>
      <c r="F136" s="16">
        <f t="shared" si="3"/>
        <v>0</v>
      </c>
      <c r="G136" s="16">
        <f t="shared" si="4"/>
        <v>0</v>
      </c>
      <c r="H136" s="63" t="str">
        <f t="shared" si="5"/>
        <v>Between_20_to_40</v>
      </c>
      <c r="I136" s="74" t="s">
        <v>158</v>
      </c>
      <c r="J136" s="36">
        <v>50000.0</v>
      </c>
      <c r="K136" s="21">
        <f t="shared" si="6"/>
        <v>0</v>
      </c>
      <c r="L136" s="21">
        <f t="shared" si="7"/>
        <v>0</v>
      </c>
      <c r="M136" s="21">
        <f t="shared" si="8"/>
        <v>0</v>
      </c>
      <c r="N136" s="21">
        <f t="shared" si="9"/>
        <v>1</v>
      </c>
      <c r="O136" s="65" t="str">
        <f t="shared" si="10"/>
        <v>More_than_40k</v>
      </c>
      <c r="P136" s="75" t="s">
        <v>127</v>
      </c>
      <c r="Q136" s="37">
        <v>1.0</v>
      </c>
      <c r="R136" s="67" t="str">
        <f t="shared" si="11"/>
        <v>Yes</v>
      </c>
      <c r="S136" s="37">
        <v>1.0</v>
      </c>
      <c r="T136" s="67" t="str">
        <f t="shared" si="12"/>
        <v>Yes</v>
      </c>
      <c r="U136" s="37">
        <v>1.0</v>
      </c>
      <c r="V136" s="67" t="str">
        <f t="shared" si="13"/>
        <v>Yes</v>
      </c>
      <c r="W136" s="37" t="s">
        <v>26</v>
      </c>
      <c r="X136" s="21">
        <f t="shared" si="14"/>
        <v>0</v>
      </c>
      <c r="Y136" s="21">
        <f t="shared" si="15"/>
        <v>1</v>
      </c>
      <c r="Z136" s="21">
        <f t="shared" si="16"/>
        <v>0</v>
      </c>
      <c r="AA136" s="21">
        <f t="shared" si="17"/>
        <v>0</v>
      </c>
      <c r="AB136" s="21">
        <f t="shared" si="18"/>
        <v>0</v>
      </c>
      <c r="AC136" s="65" t="str">
        <f t="shared" si="19"/>
        <v>Office_Worker</v>
      </c>
      <c r="AD136" s="36" t="s">
        <v>191</v>
      </c>
      <c r="AE136" s="21">
        <f t="shared" si="20"/>
        <v>0</v>
      </c>
      <c r="AF136" s="21">
        <f t="shared" si="21"/>
        <v>0</v>
      </c>
      <c r="AG136" s="21">
        <f t="shared" si="22"/>
        <v>0</v>
      </c>
      <c r="AH136" s="21">
        <f t="shared" si="23"/>
        <v>1</v>
      </c>
      <c r="AI136" s="65" t="str">
        <f t="shared" si="24"/>
        <v>Others</v>
      </c>
      <c r="AJ136" s="27" t="s">
        <v>128</v>
      </c>
      <c r="AK136" s="21">
        <f t="shared" si="25"/>
        <v>1</v>
      </c>
      <c r="AL136" s="21">
        <f t="shared" si="26"/>
        <v>0</v>
      </c>
      <c r="AM136" s="21">
        <f t="shared" si="27"/>
        <v>0</v>
      </c>
      <c r="AN136" s="21">
        <f t="shared" si="28"/>
        <v>0</v>
      </c>
      <c r="AO136" s="65" t="str">
        <f t="shared" si="29"/>
        <v>Bus</v>
      </c>
      <c r="AP136" s="27" t="s">
        <v>37</v>
      </c>
      <c r="AQ136" s="21">
        <f t="shared" si="30"/>
        <v>1</v>
      </c>
      <c r="AR136" s="21">
        <f t="shared" si="31"/>
        <v>0</v>
      </c>
      <c r="AS136" s="21">
        <f t="shared" si="32"/>
        <v>0</v>
      </c>
      <c r="AT136" s="21">
        <f t="shared" si="33"/>
        <v>0</v>
      </c>
      <c r="AU136" s="21">
        <f t="shared" si="34"/>
        <v>0</v>
      </c>
      <c r="AV136" s="21">
        <f t="shared" si="74"/>
        <v>0</v>
      </c>
      <c r="AW136" s="68"/>
      <c r="AX136" s="27" t="s">
        <v>197</v>
      </c>
      <c r="AY136" s="21">
        <f t="shared" si="35"/>
        <v>0</v>
      </c>
      <c r="AZ136" s="21">
        <f t="shared" si="36"/>
        <v>0</v>
      </c>
      <c r="BA136" s="21">
        <f t="shared" si="37"/>
        <v>0</v>
      </c>
      <c r="BB136" s="21">
        <f t="shared" si="38"/>
        <v>1</v>
      </c>
      <c r="BC136" s="65" t="str">
        <f t="shared" si="39"/>
        <v>Others</v>
      </c>
      <c r="BD136" s="39" t="s">
        <v>190</v>
      </c>
      <c r="BE136" s="21">
        <f t="shared" si="40"/>
        <v>0</v>
      </c>
      <c r="BF136" s="21">
        <f t="shared" si="41"/>
        <v>0</v>
      </c>
      <c r="BG136" s="21">
        <f t="shared" si="42"/>
        <v>0</v>
      </c>
      <c r="BH136" s="21">
        <f t="shared" si="43"/>
        <v>1</v>
      </c>
      <c r="BI136" s="65" t="str">
        <f t="shared" si="44"/>
        <v>Others</v>
      </c>
      <c r="BJ136" s="27" t="s">
        <v>155</v>
      </c>
      <c r="BK136" s="21">
        <f t="shared" si="45"/>
        <v>0</v>
      </c>
      <c r="BL136" s="21">
        <f t="shared" si="46"/>
        <v>0</v>
      </c>
      <c r="BM136" s="21">
        <f t="shared" si="47"/>
        <v>1</v>
      </c>
      <c r="BN136" s="65" t="str">
        <f t="shared" si="48"/>
        <v>More_than_6</v>
      </c>
      <c r="BO136" s="27" t="s">
        <v>145</v>
      </c>
      <c r="BP136" s="21">
        <f t="shared" si="49"/>
        <v>0</v>
      </c>
      <c r="BQ136" s="21">
        <f t="shared" si="50"/>
        <v>0</v>
      </c>
      <c r="BR136" s="21">
        <f t="shared" si="51"/>
        <v>1</v>
      </c>
      <c r="BS136" s="65" t="str">
        <f t="shared" si="52"/>
        <v>More_than_2k</v>
      </c>
      <c r="BT136" s="29" t="s">
        <v>132</v>
      </c>
      <c r="BU136" s="75" t="str">
        <f t="shared" si="53"/>
        <v>Every_3_months</v>
      </c>
      <c r="BV136" s="29">
        <v>0.0</v>
      </c>
      <c r="BW136" s="67" t="str">
        <f t="shared" si="54"/>
        <v>No</v>
      </c>
      <c r="BX136" s="29">
        <v>0.0</v>
      </c>
      <c r="BY136" s="67" t="str">
        <f t="shared" si="55"/>
        <v>No</v>
      </c>
      <c r="BZ136" s="29">
        <v>0.0</v>
      </c>
      <c r="CA136" s="67" t="str">
        <f t="shared" si="56"/>
        <v>No</v>
      </c>
      <c r="CB136" s="29">
        <v>1.0</v>
      </c>
      <c r="CC136" s="67" t="str">
        <f t="shared" si="57"/>
        <v>Yes</v>
      </c>
      <c r="CD136" s="29">
        <v>0.0</v>
      </c>
      <c r="CE136" s="67" t="str">
        <f t="shared" si="58"/>
        <v>No</v>
      </c>
      <c r="CF136" s="29">
        <v>0.0</v>
      </c>
      <c r="CG136" s="76"/>
      <c r="CH136" s="29">
        <v>0.0</v>
      </c>
      <c r="CI136" s="67" t="str">
        <f t="shared" si="59"/>
        <v>No</v>
      </c>
      <c r="CJ136" s="29">
        <v>0.0</v>
      </c>
      <c r="CK136" s="76"/>
      <c r="CL136" s="29">
        <v>0.0</v>
      </c>
      <c r="CM136" s="77"/>
      <c r="CN136" s="27" t="s">
        <v>133</v>
      </c>
      <c r="CO136" s="71" t="str">
        <f t="shared" si="60"/>
        <v>Good</v>
      </c>
      <c r="CP136" s="27" t="s">
        <v>146</v>
      </c>
      <c r="CQ136" s="21">
        <f t="shared" si="61"/>
        <v>0</v>
      </c>
      <c r="CR136" s="21">
        <f t="shared" si="62"/>
        <v>0</v>
      </c>
      <c r="CS136" s="21">
        <f t="shared" si="63"/>
        <v>1</v>
      </c>
      <c r="CT136" s="21">
        <f t="shared" si="64"/>
        <v>0</v>
      </c>
      <c r="CU136" s="68"/>
      <c r="CV136" s="27" t="s">
        <v>147</v>
      </c>
      <c r="CW136" s="21">
        <f t="shared" si="65"/>
        <v>0</v>
      </c>
      <c r="CX136" s="21">
        <f t="shared" si="66"/>
        <v>0</v>
      </c>
      <c r="CY136" s="21">
        <f t="shared" si="67"/>
        <v>0</v>
      </c>
      <c r="CZ136" s="21">
        <f t="shared" si="68"/>
        <v>0</v>
      </c>
      <c r="DA136" s="21">
        <f t="shared" si="69"/>
        <v>1</v>
      </c>
      <c r="DB136" s="68"/>
      <c r="DC136" s="27" t="s">
        <v>139</v>
      </c>
      <c r="DD136" s="29">
        <v>4.0</v>
      </c>
      <c r="DE136" s="29">
        <v>4.0</v>
      </c>
      <c r="DF136" s="29">
        <v>3.0</v>
      </c>
      <c r="DG136" s="27" t="s">
        <v>138</v>
      </c>
      <c r="DH136" s="25">
        <f t="shared" si="70"/>
        <v>18</v>
      </c>
      <c r="DI136" s="72" t="str">
        <f t="shared" si="71"/>
        <v>Moderate_Safety</v>
      </c>
      <c r="DJ136" s="26">
        <v>13.0</v>
      </c>
      <c r="DK136" s="26">
        <v>11.0</v>
      </c>
      <c r="DL136" s="16" t="str">
        <f t="shared" ref="DL136:DM136" si="207">IF(DJ136 &lt;= 11, "Poor", IF(DJ136 &lt;= 15 , "Moderate", "Good"))</f>
        <v>Moderate</v>
      </c>
      <c r="DM136" s="16" t="str">
        <f t="shared" si="207"/>
        <v>Poor</v>
      </c>
    </row>
    <row r="137" ht="15.75" customHeight="1">
      <c r="A137" s="73" t="s">
        <v>125</v>
      </c>
      <c r="B137" s="62" t="s">
        <v>37</v>
      </c>
      <c r="C137" s="35">
        <v>32.0</v>
      </c>
      <c r="D137" s="16">
        <f t="shared" si="2"/>
        <v>0</v>
      </c>
      <c r="E137" s="16">
        <f t="shared" si="73"/>
        <v>1</v>
      </c>
      <c r="F137" s="16">
        <f t="shared" si="3"/>
        <v>0</v>
      </c>
      <c r="G137" s="16">
        <f t="shared" si="4"/>
        <v>0</v>
      </c>
      <c r="H137" s="63" t="str">
        <f t="shared" si="5"/>
        <v>Between_20_to_40</v>
      </c>
      <c r="I137" s="74" t="s">
        <v>158</v>
      </c>
      <c r="J137" s="36">
        <v>45000.0</v>
      </c>
      <c r="K137" s="21">
        <f t="shared" si="6"/>
        <v>0</v>
      </c>
      <c r="L137" s="21">
        <f t="shared" si="7"/>
        <v>0</v>
      </c>
      <c r="M137" s="21">
        <f t="shared" si="8"/>
        <v>0</v>
      </c>
      <c r="N137" s="21">
        <f t="shared" si="9"/>
        <v>1</v>
      </c>
      <c r="O137" s="65" t="str">
        <f t="shared" si="10"/>
        <v>More_than_40k</v>
      </c>
      <c r="P137" s="75" t="s">
        <v>127</v>
      </c>
      <c r="Q137" s="37">
        <v>1.0</v>
      </c>
      <c r="R137" s="67" t="str">
        <f t="shared" si="11"/>
        <v>Yes</v>
      </c>
      <c r="S137" s="37">
        <v>1.0</v>
      </c>
      <c r="T137" s="67" t="str">
        <f t="shared" si="12"/>
        <v>Yes</v>
      </c>
      <c r="U137" s="37">
        <v>1.0</v>
      </c>
      <c r="V137" s="67" t="str">
        <f t="shared" si="13"/>
        <v>Yes</v>
      </c>
      <c r="W137" s="37" t="s">
        <v>26</v>
      </c>
      <c r="X137" s="21">
        <f t="shared" si="14"/>
        <v>0</v>
      </c>
      <c r="Y137" s="21">
        <f t="shared" si="15"/>
        <v>1</v>
      </c>
      <c r="Z137" s="21">
        <f t="shared" si="16"/>
        <v>0</v>
      </c>
      <c r="AA137" s="21">
        <f t="shared" si="17"/>
        <v>0</v>
      </c>
      <c r="AB137" s="21">
        <f t="shared" si="18"/>
        <v>0</v>
      </c>
      <c r="AC137" s="65" t="str">
        <f t="shared" si="19"/>
        <v>Office_Worker</v>
      </c>
      <c r="AD137" s="36" t="s">
        <v>31</v>
      </c>
      <c r="AE137" s="21">
        <f t="shared" si="20"/>
        <v>1</v>
      </c>
      <c r="AF137" s="21">
        <f t="shared" si="21"/>
        <v>0</v>
      </c>
      <c r="AG137" s="21">
        <f t="shared" si="22"/>
        <v>0</v>
      </c>
      <c r="AH137" s="21">
        <f t="shared" si="23"/>
        <v>0</v>
      </c>
      <c r="AI137" s="65" t="str">
        <f t="shared" si="24"/>
        <v>Bus</v>
      </c>
      <c r="AJ137" s="27" t="s">
        <v>128</v>
      </c>
      <c r="AK137" s="21">
        <f t="shared" si="25"/>
        <v>1</v>
      </c>
      <c r="AL137" s="21">
        <f t="shared" si="26"/>
        <v>0</v>
      </c>
      <c r="AM137" s="21">
        <f t="shared" si="27"/>
        <v>0</v>
      </c>
      <c r="AN137" s="21">
        <f t="shared" si="28"/>
        <v>0</v>
      </c>
      <c r="AO137" s="65" t="str">
        <f t="shared" si="29"/>
        <v>Bus</v>
      </c>
      <c r="AP137" s="27" t="s">
        <v>37</v>
      </c>
      <c r="AQ137" s="21">
        <f t="shared" si="30"/>
        <v>1</v>
      </c>
      <c r="AR137" s="21">
        <f t="shared" si="31"/>
        <v>0</v>
      </c>
      <c r="AS137" s="21">
        <f t="shared" si="32"/>
        <v>0</v>
      </c>
      <c r="AT137" s="21">
        <f t="shared" si="33"/>
        <v>0</v>
      </c>
      <c r="AU137" s="21">
        <f t="shared" si="34"/>
        <v>0</v>
      </c>
      <c r="AV137" s="21">
        <f t="shared" si="74"/>
        <v>0</v>
      </c>
      <c r="AW137" s="68"/>
      <c r="AX137" s="27" t="s">
        <v>44</v>
      </c>
      <c r="AY137" s="21">
        <f t="shared" si="35"/>
        <v>0</v>
      </c>
      <c r="AZ137" s="21">
        <f t="shared" si="36"/>
        <v>1</v>
      </c>
      <c r="BA137" s="21">
        <f t="shared" si="37"/>
        <v>0</v>
      </c>
      <c r="BB137" s="21">
        <f t="shared" si="38"/>
        <v>0</v>
      </c>
      <c r="BC137" s="65" t="str">
        <f t="shared" si="39"/>
        <v>Recreation</v>
      </c>
      <c r="BD137" s="27" t="s">
        <v>131</v>
      </c>
      <c r="BE137" s="21">
        <f t="shared" si="40"/>
        <v>1</v>
      </c>
      <c r="BF137" s="21">
        <f t="shared" si="41"/>
        <v>0</v>
      </c>
      <c r="BG137" s="21">
        <f t="shared" si="42"/>
        <v>0</v>
      </c>
      <c r="BH137" s="21">
        <f t="shared" si="43"/>
        <v>0</v>
      </c>
      <c r="BI137" s="65" t="str">
        <f t="shared" si="44"/>
        <v>Dhaka</v>
      </c>
      <c r="BJ137" s="27" t="s">
        <v>150</v>
      </c>
      <c r="BK137" s="21">
        <f t="shared" si="45"/>
        <v>0</v>
      </c>
      <c r="BL137" s="21">
        <f t="shared" si="46"/>
        <v>0</v>
      </c>
      <c r="BM137" s="21">
        <f t="shared" si="47"/>
        <v>1</v>
      </c>
      <c r="BN137" s="65" t="str">
        <f t="shared" si="48"/>
        <v>More_than_6</v>
      </c>
      <c r="BO137" s="29">
        <v>800.0</v>
      </c>
      <c r="BP137" s="21">
        <f t="shared" si="49"/>
        <v>1</v>
      </c>
      <c r="BQ137" s="21">
        <f t="shared" si="50"/>
        <v>0</v>
      </c>
      <c r="BR137" s="21">
        <f t="shared" si="51"/>
        <v>0</v>
      </c>
      <c r="BS137" s="65" t="str">
        <f t="shared" si="52"/>
        <v>Less_than_1k</v>
      </c>
      <c r="BT137" s="27" t="s">
        <v>151</v>
      </c>
      <c r="BU137" s="73" t="str">
        <f t="shared" si="53"/>
        <v>Monthly</v>
      </c>
      <c r="BV137" s="29">
        <v>0.0</v>
      </c>
      <c r="BW137" s="67" t="str">
        <f t="shared" si="54"/>
        <v>No</v>
      </c>
      <c r="BX137" s="29">
        <v>0.0</v>
      </c>
      <c r="BY137" s="67" t="str">
        <f t="shared" si="55"/>
        <v>No</v>
      </c>
      <c r="BZ137" s="29">
        <v>1.0</v>
      </c>
      <c r="CA137" s="67" t="str">
        <f t="shared" si="56"/>
        <v>Yes</v>
      </c>
      <c r="CB137" s="29">
        <v>0.0</v>
      </c>
      <c r="CC137" s="67" t="str">
        <f t="shared" si="57"/>
        <v>No</v>
      </c>
      <c r="CD137" s="29">
        <v>0.0</v>
      </c>
      <c r="CE137" s="67" t="str">
        <f t="shared" si="58"/>
        <v>No</v>
      </c>
      <c r="CF137" s="29">
        <v>1.0</v>
      </c>
      <c r="CG137" s="76"/>
      <c r="CH137" s="29">
        <v>1.0</v>
      </c>
      <c r="CI137" s="67" t="str">
        <f t="shared" si="59"/>
        <v>Yes</v>
      </c>
      <c r="CJ137" s="29">
        <v>0.0</v>
      </c>
      <c r="CK137" s="76"/>
      <c r="CL137" s="29">
        <v>1.0</v>
      </c>
      <c r="CM137" s="77"/>
      <c r="CN137" s="27" t="s">
        <v>133</v>
      </c>
      <c r="CO137" s="71" t="str">
        <f t="shared" si="60"/>
        <v>Good</v>
      </c>
      <c r="CP137" s="27" t="s">
        <v>152</v>
      </c>
      <c r="CQ137" s="21">
        <f t="shared" si="61"/>
        <v>0</v>
      </c>
      <c r="CR137" s="21">
        <f t="shared" si="62"/>
        <v>0</v>
      </c>
      <c r="CS137" s="21">
        <f t="shared" si="63"/>
        <v>0</v>
      </c>
      <c r="CT137" s="21">
        <f t="shared" si="64"/>
        <v>1</v>
      </c>
      <c r="CU137" s="68"/>
      <c r="CV137" s="27" t="s">
        <v>135</v>
      </c>
      <c r="CW137" s="21">
        <f t="shared" si="65"/>
        <v>1</v>
      </c>
      <c r="CX137" s="21">
        <f t="shared" si="66"/>
        <v>0</v>
      </c>
      <c r="CY137" s="21">
        <f t="shared" si="67"/>
        <v>0</v>
      </c>
      <c r="CZ137" s="21">
        <f t="shared" si="68"/>
        <v>0</v>
      </c>
      <c r="DA137" s="21">
        <f t="shared" si="69"/>
        <v>0</v>
      </c>
      <c r="DB137" s="68"/>
      <c r="DC137" s="27" t="s">
        <v>139</v>
      </c>
      <c r="DD137" s="29">
        <v>4.0</v>
      </c>
      <c r="DE137" s="27" t="s">
        <v>139</v>
      </c>
      <c r="DF137" s="27" t="s">
        <v>139</v>
      </c>
      <c r="DG137" s="27" t="s">
        <v>138</v>
      </c>
      <c r="DH137" s="25">
        <f t="shared" si="70"/>
        <v>15</v>
      </c>
      <c r="DI137" s="72" t="str">
        <f t="shared" si="71"/>
        <v>Moderate_Safety</v>
      </c>
      <c r="DJ137" s="26">
        <v>12.0</v>
      </c>
      <c r="DK137" s="26">
        <v>10.0</v>
      </c>
      <c r="DL137" s="16" t="str">
        <f t="shared" ref="DL137:DM137" si="208">IF(DJ137 &lt;= 11, "Poor", IF(DJ137 &lt;= 15 , "Moderate", "Good"))</f>
        <v>Moderate</v>
      </c>
      <c r="DM137" s="16" t="str">
        <f t="shared" si="208"/>
        <v>Poor</v>
      </c>
    </row>
    <row r="138" ht="15.75" customHeight="1">
      <c r="A138" s="73" t="s">
        <v>125</v>
      </c>
      <c r="B138" s="62" t="s">
        <v>37</v>
      </c>
      <c r="C138" s="35">
        <v>25.0</v>
      </c>
      <c r="D138" s="16">
        <f t="shared" si="2"/>
        <v>0</v>
      </c>
      <c r="E138" s="16">
        <f t="shared" si="73"/>
        <v>1</v>
      </c>
      <c r="F138" s="16">
        <f t="shared" si="3"/>
        <v>0</v>
      </c>
      <c r="G138" s="16">
        <f t="shared" si="4"/>
        <v>0</v>
      </c>
      <c r="H138" s="63" t="str">
        <f t="shared" si="5"/>
        <v>Between_20_to_40</v>
      </c>
      <c r="I138" s="75" t="s">
        <v>266</v>
      </c>
      <c r="J138" s="36">
        <v>21000.0</v>
      </c>
      <c r="K138" s="21">
        <f t="shared" si="6"/>
        <v>0</v>
      </c>
      <c r="L138" s="21">
        <f t="shared" si="7"/>
        <v>1</v>
      </c>
      <c r="M138" s="21">
        <f t="shared" si="8"/>
        <v>0</v>
      </c>
      <c r="N138" s="21">
        <f t="shared" si="9"/>
        <v>0</v>
      </c>
      <c r="O138" s="65" t="str">
        <f t="shared" si="10"/>
        <v>Between_15k_to_25k</v>
      </c>
      <c r="P138" s="75" t="s">
        <v>127</v>
      </c>
      <c r="Q138" s="37">
        <v>0.0</v>
      </c>
      <c r="R138" s="67" t="str">
        <f t="shared" si="11"/>
        <v>No</v>
      </c>
      <c r="S138" s="37">
        <v>0.0</v>
      </c>
      <c r="T138" s="67" t="str">
        <f t="shared" si="12"/>
        <v>No</v>
      </c>
      <c r="U138" s="37">
        <v>0.0</v>
      </c>
      <c r="V138" s="67" t="str">
        <f t="shared" si="13"/>
        <v>No</v>
      </c>
      <c r="W138" s="37" t="s">
        <v>26</v>
      </c>
      <c r="X138" s="21">
        <f t="shared" si="14"/>
        <v>0</v>
      </c>
      <c r="Y138" s="21">
        <f t="shared" si="15"/>
        <v>1</v>
      </c>
      <c r="Z138" s="21">
        <f t="shared" si="16"/>
        <v>0</v>
      </c>
      <c r="AA138" s="21">
        <f t="shared" si="17"/>
        <v>0</v>
      </c>
      <c r="AB138" s="21">
        <f t="shared" si="18"/>
        <v>0</v>
      </c>
      <c r="AC138" s="65" t="str">
        <f t="shared" si="19"/>
        <v>Office_Worker</v>
      </c>
      <c r="AD138" s="36" t="s">
        <v>31</v>
      </c>
      <c r="AE138" s="21">
        <f t="shared" si="20"/>
        <v>1</v>
      </c>
      <c r="AF138" s="21">
        <f t="shared" si="21"/>
        <v>0</v>
      </c>
      <c r="AG138" s="21">
        <f t="shared" si="22"/>
        <v>0</v>
      </c>
      <c r="AH138" s="21">
        <f t="shared" si="23"/>
        <v>0</v>
      </c>
      <c r="AI138" s="65" t="str">
        <f t="shared" si="24"/>
        <v>Bus</v>
      </c>
      <c r="AJ138" s="27" t="s">
        <v>129</v>
      </c>
      <c r="AK138" s="21">
        <f t="shared" si="25"/>
        <v>0</v>
      </c>
      <c r="AL138" s="21">
        <f t="shared" si="26"/>
        <v>1</v>
      </c>
      <c r="AM138" s="21">
        <f t="shared" si="27"/>
        <v>0</v>
      </c>
      <c r="AN138" s="21">
        <f t="shared" si="28"/>
        <v>0</v>
      </c>
      <c r="AO138" s="65" t="str">
        <f t="shared" si="29"/>
        <v>Auto_Rickshaw</v>
      </c>
      <c r="AP138" s="27" t="s">
        <v>40</v>
      </c>
      <c r="AQ138" s="21">
        <f t="shared" si="30"/>
        <v>0</v>
      </c>
      <c r="AR138" s="21">
        <f t="shared" si="31"/>
        <v>0</v>
      </c>
      <c r="AS138" s="21">
        <f t="shared" si="32"/>
        <v>0</v>
      </c>
      <c r="AT138" s="21">
        <f t="shared" si="33"/>
        <v>1</v>
      </c>
      <c r="AU138" s="21">
        <f t="shared" si="34"/>
        <v>0</v>
      </c>
      <c r="AV138" s="21">
        <f t="shared" si="74"/>
        <v>1</v>
      </c>
      <c r="AW138" s="68"/>
      <c r="AX138" s="27" t="s">
        <v>197</v>
      </c>
      <c r="AY138" s="21">
        <f t="shared" si="35"/>
        <v>0</v>
      </c>
      <c r="AZ138" s="21">
        <f t="shared" si="36"/>
        <v>0</v>
      </c>
      <c r="BA138" s="21">
        <f t="shared" si="37"/>
        <v>0</v>
      </c>
      <c r="BB138" s="21">
        <f t="shared" si="38"/>
        <v>1</v>
      </c>
      <c r="BC138" s="65" t="str">
        <f t="shared" si="39"/>
        <v>Others</v>
      </c>
      <c r="BD138" s="27" t="s">
        <v>144</v>
      </c>
      <c r="BE138" s="21">
        <f t="shared" si="40"/>
        <v>0</v>
      </c>
      <c r="BF138" s="21">
        <f t="shared" si="41"/>
        <v>0</v>
      </c>
      <c r="BG138" s="21">
        <f t="shared" si="42"/>
        <v>0</v>
      </c>
      <c r="BH138" s="21">
        <f t="shared" si="43"/>
        <v>1</v>
      </c>
      <c r="BI138" s="65" t="str">
        <f t="shared" si="44"/>
        <v>Others</v>
      </c>
      <c r="BJ138" s="27" t="s">
        <v>150</v>
      </c>
      <c r="BK138" s="21">
        <f t="shared" si="45"/>
        <v>0</v>
      </c>
      <c r="BL138" s="21">
        <f t="shared" si="46"/>
        <v>0</v>
      </c>
      <c r="BM138" s="21">
        <f t="shared" si="47"/>
        <v>1</v>
      </c>
      <c r="BN138" s="65" t="str">
        <f t="shared" si="48"/>
        <v>More_than_6</v>
      </c>
      <c r="BO138" s="29">
        <v>1500.0</v>
      </c>
      <c r="BP138" s="21">
        <f t="shared" si="49"/>
        <v>0</v>
      </c>
      <c r="BQ138" s="21">
        <f t="shared" si="50"/>
        <v>1</v>
      </c>
      <c r="BR138" s="21">
        <f t="shared" si="51"/>
        <v>0</v>
      </c>
      <c r="BS138" s="65" t="str">
        <f t="shared" si="52"/>
        <v>Between_1k_to_2k</v>
      </c>
      <c r="BT138" s="29" t="s">
        <v>156</v>
      </c>
      <c r="BU138" s="75" t="str">
        <f t="shared" si="53"/>
        <v>Every_6_months</v>
      </c>
      <c r="BV138" s="29">
        <v>0.0</v>
      </c>
      <c r="BW138" s="67" t="str">
        <f t="shared" si="54"/>
        <v>No</v>
      </c>
      <c r="BX138" s="29">
        <v>0.0</v>
      </c>
      <c r="BY138" s="67" t="str">
        <f t="shared" si="55"/>
        <v>No</v>
      </c>
      <c r="BZ138" s="29">
        <v>0.0</v>
      </c>
      <c r="CA138" s="67" t="str">
        <f t="shared" si="56"/>
        <v>No</v>
      </c>
      <c r="CB138" s="29">
        <v>0.0</v>
      </c>
      <c r="CC138" s="67" t="str">
        <f t="shared" si="57"/>
        <v>No</v>
      </c>
      <c r="CD138" s="29">
        <v>0.0</v>
      </c>
      <c r="CE138" s="67" t="str">
        <f t="shared" si="58"/>
        <v>No</v>
      </c>
      <c r="CF138" s="29">
        <v>1.0</v>
      </c>
      <c r="CG138" s="76"/>
      <c r="CH138" s="29">
        <v>0.0</v>
      </c>
      <c r="CI138" s="67" t="str">
        <f t="shared" si="59"/>
        <v>No</v>
      </c>
      <c r="CJ138" s="29">
        <v>0.0</v>
      </c>
      <c r="CK138" s="76"/>
      <c r="CL138" s="29">
        <v>1.0</v>
      </c>
      <c r="CM138" s="77"/>
      <c r="CN138" s="27" t="s">
        <v>133</v>
      </c>
      <c r="CO138" s="71" t="str">
        <f t="shared" si="60"/>
        <v>Good</v>
      </c>
      <c r="CP138" s="27" t="s">
        <v>157</v>
      </c>
      <c r="CQ138" s="21">
        <f t="shared" si="61"/>
        <v>0</v>
      </c>
      <c r="CR138" s="21">
        <f t="shared" si="62"/>
        <v>1</v>
      </c>
      <c r="CS138" s="21">
        <f t="shared" si="63"/>
        <v>0</v>
      </c>
      <c r="CT138" s="21">
        <f t="shared" si="64"/>
        <v>0</v>
      </c>
      <c r="CU138" s="68"/>
      <c r="CV138" s="27" t="s">
        <v>135</v>
      </c>
      <c r="CW138" s="21">
        <f t="shared" si="65"/>
        <v>1</v>
      </c>
      <c r="CX138" s="21">
        <f t="shared" si="66"/>
        <v>0</v>
      </c>
      <c r="CY138" s="21">
        <f t="shared" si="67"/>
        <v>0</v>
      </c>
      <c r="CZ138" s="21">
        <f t="shared" si="68"/>
        <v>0</v>
      </c>
      <c r="DA138" s="21">
        <f t="shared" si="69"/>
        <v>0</v>
      </c>
      <c r="DB138" s="68"/>
      <c r="DC138" s="29">
        <v>3.0</v>
      </c>
      <c r="DD138" s="27" t="s">
        <v>140</v>
      </c>
      <c r="DE138" s="27" t="s">
        <v>137</v>
      </c>
      <c r="DF138" s="27" t="s">
        <v>139</v>
      </c>
      <c r="DG138" s="29">
        <v>2.0</v>
      </c>
      <c r="DH138" s="25">
        <f t="shared" si="70"/>
        <v>11</v>
      </c>
      <c r="DI138" s="72" t="str">
        <f t="shared" si="71"/>
        <v>Poor_Safety</v>
      </c>
      <c r="DJ138" s="26">
        <v>7.0</v>
      </c>
      <c r="DK138" s="26">
        <v>11.0</v>
      </c>
      <c r="DL138" s="16" t="str">
        <f t="shared" ref="DL138:DM138" si="209">IF(DJ138 &lt;= 11, "Poor", IF(DJ138 &lt;= 15 , "Moderate", "Good"))</f>
        <v>Poor</v>
      </c>
      <c r="DM138" s="16" t="str">
        <f t="shared" si="209"/>
        <v>Poor</v>
      </c>
    </row>
    <row r="139" ht="15.75" customHeight="1">
      <c r="A139" s="73" t="s">
        <v>125</v>
      </c>
      <c r="B139" s="62" t="s">
        <v>37</v>
      </c>
      <c r="C139" s="35">
        <v>15.0</v>
      </c>
      <c r="D139" s="16">
        <f t="shared" si="2"/>
        <v>1</v>
      </c>
      <c r="E139" s="16">
        <f t="shared" si="73"/>
        <v>0</v>
      </c>
      <c r="F139" s="16">
        <f t="shared" si="3"/>
        <v>0</v>
      </c>
      <c r="G139" s="16">
        <f t="shared" si="4"/>
        <v>0</v>
      </c>
      <c r="H139" s="63" t="str">
        <f t="shared" si="5"/>
        <v>Less_than_20</v>
      </c>
      <c r="I139" s="75" t="s">
        <v>260</v>
      </c>
      <c r="J139" s="36">
        <v>25000.0</v>
      </c>
      <c r="K139" s="21">
        <f t="shared" si="6"/>
        <v>0</v>
      </c>
      <c r="L139" s="21">
        <f t="shared" si="7"/>
        <v>1</v>
      </c>
      <c r="M139" s="21">
        <f t="shared" si="8"/>
        <v>0</v>
      </c>
      <c r="N139" s="21">
        <f t="shared" si="9"/>
        <v>0</v>
      </c>
      <c r="O139" s="65" t="str">
        <f t="shared" si="10"/>
        <v>Between_15k_to_25k</v>
      </c>
      <c r="P139" s="75" t="s">
        <v>159</v>
      </c>
      <c r="Q139" s="37">
        <v>0.0</v>
      </c>
      <c r="R139" s="67" t="str">
        <f t="shared" si="11"/>
        <v>No</v>
      </c>
      <c r="S139" s="37">
        <v>0.0</v>
      </c>
      <c r="T139" s="67" t="str">
        <f t="shared" si="12"/>
        <v>No</v>
      </c>
      <c r="U139" s="37">
        <v>0.0</v>
      </c>
      <c r="V139" s="67" t="str">
        <f t="shared" si="13"/>
        <v>No</v>
      </c>
      <c r="W139" s="37" t="s">
        <v>26</v>
      </c>
      <c r="X139" s="21">
        <f t="shared" si="14"/>
        <v>0</v>
      </c>
      <c r="Y139" s="21">
        <f t="shared" si="15"/>
        <v>1</v>
      </c>
      <c r="Z139" s="21">
        <f t="shared" si="16"/>
        <v>0</v>
      </c>
      <c r="AA139" s="21">
        <f t="shared" si="17"/>
        <v>0</v>
      </c>
      <c r="AB139" s="21">
        <f t="shared" si="18"/>
        <v>0</v>
      </c>
      <c r="AC139" s="65" t="str">
        <f t="shared" si="19"/>
        <v>Office_Worker</v>
      </c>
      <c r="AD139" s="36" t="s">
        <v>31</v>
      </c>
      <c r="AE139" s="21">
        <f t="shared" si="20"/>
        <v>1</v>
      </c>
      <c r="AF139" s="21">
        <f t="shared" si="21"/>
        <v>0</v>
      </c>
      <c r="AG139" s="21">
        <f t="shared" si="22"/>
        <v>0</v>
      </c>
      <c r="AH139" s="21">
        <f t="shared" si="23"/>
        <v>0</v>
      </c>
      <c r="AI139" s="65" t="str">
        <f t="shared" si="24"/>
        <v>Bus</v>
      </c>
      <c r="AJ139" s="27" t="s">
        <v>191</v>
      </c>
      <c r="AK139" s="21">
        <f t="shared" si="25"/>
        <v>0</v>
      </c>
      <c r="AL139" s="21">
        <f t="shared" si="26"/>
        <v>0</v>
      </c>
      <c r="AM139" s="21">
        <f t="shared" si="27"/>
        <v>0</v>
      </c>
      <c r="AN139" s="21">
        <f t="shared" si="28"/>
        <v>1</v>
      </c>
      <c r="AO139" s="65" t="str">
        <f t="shared" si="29"/>
        <v>Others</v>
      </c>
      <c r="AP139" s="27" t="s">
        <v>37</v>
      </c>
      <c r="AQ139" s="21">
        <f t="shared" si="30"/>
        <v>1</v>
      </c>
      <c r="AR139" s="21">
        <f t="shared" si="31"/>
        <v>0</v>
      </c>
      <c r="AS139" s="21">
        <f t="shared" si="32"/>
        <v>0</v>
      </c>
      <c r="AT139" s="21">
        <f t="shared" si="33"/>
        <v>0</v>
      </c>
      <c r="AU139" s="21">
        <f t="shared" si="34"/>
        <v>0</v>
      </c>
      <c r="AV139" s="21">
        <f t="shared" si="74"/>
        <v>0</v>
      </c>
      <c r="AW139" s="68"/>
      <c r="AX139" s="27" t="s">
        <v>197</v>
      </c>
      <c r="AY139" s="21">
        <f t="shared" si="35"/>
        <v>0</v>
      </c>
      <c r="AZ139" s="21">
        <f t="shared" si="36"/>
        <v>0</v>
      </c>
      <c r="BA139" s="21">
        <f t="shared" si="37"/>
        <v>0</v>
      </c>
      <c r="BB139" s="21">
        <f t="shared" si="38"/>
        <v>1</v>
      </c>
      <c r="BC139" s="65" t="str">
        <f t="shared" si="39"/>
        <v>Others</v>
      </c>
      <c r="BD139" s="27" t="s">
        <v>175</v>
      </c>
      <c r="BE139" s="21">
        <f t="shared" si="40"/>
        <v>0</v>
      </c>
      <c r="BF139" s="21">
        <f t="shared" si="41"/>
        <v>0</v>
      </c>
      <c r="BG139" s="21">
        <f t="shared" si="42"/>
        <v>0</v>
      </c>
      <c r="BH139" s="21">
        <f t="shared" si="43"/>
        <v>1</v>
      </c>
      <c r="BI139" s="65" t="str">
        <f t="shared" si="44"/>
        <v>Others</v>
      </c>
      <c r="BJ139" s="27" t="s">
        <v>155</v>
      </c>
      <c r="BK139" s="21">
        <f t="shared" si="45"/>
        <v>0</v>
      </c>
      <c r="BL139" s="21">
        <f t="shared" si="46"/>
        <v>0</v>
      </c>
      <c r="BM139" s="21">
        <f t="shared" si="47"/>
        <v>1</v>
      </c>
      <c r="BN139" s="65" t="str">
        <f t="shared" si="48"/>
        <v>More_than_6</v>
      </c>
      <c r="BO139" s="29">
        <v>1500.0</v>
      </c>
      <c r="BP139" s="21">
        <f t="shared" si="49"/>
        <v>0</v>
      </c>
      <c r="BQ139" s="21">
        <f t="shared" si="50"/>
        <v>1</v>
      </c>
      <c r="BR139" s="21">
        <f t="shared" si="51"/>
        <v>0</v>
      </c>
      <c r="BS139" s="65" t="str">
        <f t="shared" si="52"/>
        <v>Between_1k_to_2k</v>
      </c>
      <c r="BT139" s="29" t="s">
        <v>132</v>
      </c>
      <c r="BU139" s="75" t="str">
        <f t="shared" si="53"/>
        <v>Every_3_months</v>
      </c>
      <c r="BV139" s="29">
        <v>0.0</v>
      </c>
      <c r="BW139" s="67" t="str">
        <f t="shared" si="54"/>
        <v>No</v>
      </c>
      <c r="BX139" s="29">
        <v>0.0</v>
      </c>
      <c r="BY139" s="67" t="str">
        <f t="shared" si="55"/>
        <v>No</v>
      </c>
      <c r="BZ139" s="29">
        <v>0.0</v>
      </c>
      <c r="CA139" s="67" t="str">
        <f t="shared" si="56"/>
        <v>No</v>
      </c>
      <c r="CB139" s="29">
        <v>0.0</v>
      </c>
      <c r="CC139" s="67" t="str">
        <f t="shared" si="57"/>
        <v>No</v>
      </c>
      <c r="CD139" s="29">
        <v>0.0</v>
      </c>
      <c r="CE139" s="67" t="str">
        <f t="shared" si="58"/>
        <v>No</v>
      </c>
      <c r="CF139" s="29">
        <v>1.0</v>
      </c>
      <c r="CG139" s="76"/>
      <c r="CH139" s="29">
        <v>1.0</v>
      </c>
      <c r="CI139" s="67" t="str">
        <f t="shared" si="59"/>
        <v>Yes</v>
      </c>
      <c r="CJ139" s="29">
        <v>0.0</v>
      </c>
      <c r="CK139" s="76"/>
      <c r="CL139" s="29">
        <v>1.0</v>
      </c>
      <c r="CM139" s="77"/>
      <c r="CN139" s="27" t="s">
        <v>164</v>
      </c>
      <c r="CO139" s="71" t="str">
        <f t="shared" si="60"/>
        <v>Average</v>
      </c>
      <c r="CP139" s="27" t="s">
        <v>165</v>
      </c>
      <c r="CQ139" s="21">
        <f t="shared" si="61"/>
        <v>0</v>
      </c>
      <c r="CR139" s="21">
        <f t="shared" si="62"/>
        <v>0</v>
      </c>
      <c r="CS139" s="21">
        <f t="shared" si="63"/>
        <v>0</v>
      </c>
      <c r="CT139" s="21">
        <f t="shared" si="64"/>
        <v>1</v>
      </c>
      <c r="CU139" s="68"/>
      <c r="CV139" s="27" t="s">
        <v>135</v>
      </c>
      <c r="CW139" s="21">
        <f t="shared" si="65"/>
        <v>1</v>
      </c>
      <c r="CX139" s="21">
        <f t="shared" si="66"/>
        <v>0</v>
      </c>
      <c r="CY139" s="21">
        <f t="shared" si="67"/>
        <v>0</v>
      </c>
      <c r="CZ139" s="21">
        <f t="shared" si="68"/>
        <v>0</v>
      </c>
      <c r="DA139" s="21">
        <f t="shared" si="69"/>
        <v>0</v>
      </c>
      <c r="DB139" s="68"/>
      <c r="DC139" s="27" t="s">
        <v>136</v>
      </c>
      <c r="DD139" s="27" t="s">
        <v>140</v>
      </c>
      <c r="DE139" s="27" t="s">
        <v>140</v>
      </c>
      <c r="DF139" s="27" t="s">
        <v>139</v>
      </c>
      <c r="DG139" s="29">
        <v>2.0</v>
      </c>
      <c r="DH139" s="25">
        <f t="shared" si="70"/>
        <v>10</v>
      </c>
      <c r="DI139" s="72" t="str">
        <f t="shared" si="71"/>
        <v>Poor_Safety</v>
      </c>
      <c r="DJ139" s="26">
        <v>10.0</v>
      </c>
      <c r="DK139" s="26">
        <v>9.0</v>
      </c>
      <c r="DL139" s="16" t="str">
        <f t="shared" ref="DL139:DM139" si="210">IF(DJ139 &lt;= 11, "Poor", IF(DJ139 &lt;= 15 , "Moderate", "Good"))</f>
        <v>Poor</v>
      </c>
      <c r="DM139" s="16" t="str">
        <f t="shared" si="210"/>
        <v>Poor</v>
      </c>
    </row>
    <row r="140" ht="15.75" customHeight="1">
      <c r="A140" s="73" t="s">
        <v>125</v>
      </c>
      <c r="B140" s="62" t="s">
        <v>37</v>
      </c>
      <c r="C140" s="35">
        <v>17.0</v>
      </c>
      <c r="D140" s="16">
        <f t="shared" si="2"/>
        <v>1</v>
      </c>
      <c r="E140" s="16">
        <f t="shared" si="73"/>
        <v>0</v>
      </c>
      <c r="F140" s="16">
        <f t="shared" si="3"/>
        <v>0</v>
      </c>
      <c r="G140" s="16">
        <f t="shared" si="4"/>
        <v>0</v>
      </c>
      <c r="H140" s="63" t="str">
        <f t="shared" si="5"/>
        <v>Less_than_20</v>
      </c>
      <c r="I140" s="75" t="s">
        <v>260</v>
      </c>
      <c r="J140" s="36">
        <v>12000.0</v>
      </c>
      <c r="K140" s="21">
        <f t="shared" si="6"/>
        <v>1</v>
      </c>
      <c r="L140" s="21">
        <f t="shared" si="7"/>
        <v>0</v>
      </c>
      <c r="M140" s="21">
        <f t="shared" si="8"/>
        <v>0</v>
      </c>
      <c r="N140" s="21">
        <f t="shared" si="9"/>
        <v>0</v>
      </c>
      <c r="O140" s="65" t="str">
        <f t="shared" si="10"/>
        <v>Less_than_15k</v>
      </c>
      <c r="P140" s="75" t="s">
        <v>159</v>
      </c>
      <c r="Q140" s="37">
        <v>0.0</v>
      </c>
      <c r="R140" s="67" t="str">
        <f t="shared" si="11"/>
        <v>No</v>
      </c>
      <c r="S140" s="37">
        <v>0.0</v>
      </c>
      <c r="T140" s="67" t="str">
        <f t="shared" si="12"/>
        <v>No</v>
      </c>
      <c r="U140" s="37">
        <v>0.0</v>
      </c>
      <c r="V140" s="67" t="str">
        <f t="shared" si="13"/>
        <v>No</v>
      </c>
      <c r="W140" s="37" t="s">
        <v>26</v>
      </c>
      <c r="X140" s="21">
        <f t="shared" si="14"/>
        <v>0</v>
      </c>
      <c r="Y140" s="21">
        <f t="shared" si="15"/>
        <v>1</v>
      </c>
      <c r="Z140" s="21">
        <f t="shared" si="16"/>
        <v>0</v>
      </c>
      <c r="AA140" s="21">
        <f t="shared" si="17"/>
        <v>0</v>
      </c>
      <c r="AB140" s="21">
        <f t="shared" si="18"/>
        <v>0</v>
      </c>
      <c r="AC140" s="65" t="str">
        <f t="shared" si="19"/>
        <v>Office_Worker</v>
      </c>
      <c r="AD140" s="36" t="s">
        <v>31</v>
      </c>
      <c r="AE140" s="21">
        <f t="shared" si="20"/>
        <v>1</v>
      </c>
      <c r="AF140" s="21">
        <f t="shared" si="21"/>
        <v>0</v>
      </c>
      <c r="AG140" s="21">
        <f t="shared" si="22"/>
        <v>0</v>
      </c>
      <c r="AH140" s="21">
        <f t="shared" si="23"/>
        <v>0</v>
      </c>
      <c r="AI140" s="65" t="str">
        <f t="shared" si="24"/>
        <v>Bus</v>
      </c>
      <c r="AJ140" s="27" t="s">
        <v>128</v>
      </c>
      <c r="AK140" s="21">
        <f t="shared" si="25"/>
        <v>1</v>
      </c>
      <c r="AL140" s="21">
        <f t="shared" si="26"/>
        <v>0</v>
      </c>
      <c r="AM140" s="21">
        <f t="shared" si="27"/>
        <v>0</v>
      </c>
      <c r="AN140" s="21">
        <f t="shared" si="28"/>
        <v>0</v>
      </c>
      <c r="AO140" s="65" t="str">
        <f t="shared" si="29"/>
        <v>Bus</v>
      </c>
      <c r="AP140" s="27" t="s">
        <v>37</v>
      </c>
      <c r="AQ140" s="21">
        <f t="shared" si="30"/>
        <v>1</v>
      </c>
      <c r="AR140" s="21">
        <f t="shared" si="31"/>
        <v>0</v>
      </c>
      <c r="AS140" s="21">
        <f t="shared" si="32"/>
        <v>0</v>
      </c>
      <c r="AT140" s="21">
        <f t="shared" si="33"/>
        <v>0</v>
      </c>
      <c r="AU140" s="21">
        <f t="shared" si="34"/>
        <v>0</v>
      </c>
      <c r="AV140" s="21">
        <f t="shared" si="74"/>
        <v>0</v>
      </c>
      <c r="AW140" s="68"/>
      <c r="AX140" s="27" t="s">
        <v>44</v>
      </c>
      <c r="AY140" s="21">
        <f t="shared" si="35"/>
        <v>0</v>
      </c>
      <c r="AZ140" s="21">
        <f t="shared" si="36"/>
        <v>1</v>
      </c>
      <c r="BA140" s="21">
        <f t="shared" si="37"/>
        <v>0</v>
      </c>
      <c r="BB140" s="21">
        <f t="shared" si="38"/>
        <v>0</v>
      </c>
      <c r="BC140" s="65" t="str">
        <f t="shared" si="39"/>
        <v>Recreation</v>
      </c>
      <c r="BD140" s="27" t="s">
        <v>182</v>
      </c>
      <c r="BE140" s="21">
        <f t="shared" si="40"/>
        <v>0</v>
      </c>
      <c r="BF140" s="21">
        <f t="shared" si="41"/>
        <v>0</v>
      </c>
      <c r="BG140" s="21">
        <f t="shared" si="42"/>
        <v>1</v>
      </c>
      <c r="BH140" s="21">
        <f t="shared" si="43"/>
        <v>0</v>
      </c>
      <c r="BI140" s="65" t="str">
        <f t="shared" si="44"/>
        <v>Narayanganj</v>
      </c>
      <c r="BJ140" s="27" t="s">
        <v>150</v>
      </c>
      <c r="BK140" s="21">
        <f t="shared" si="45"/>
        <v>0</v>
      </c>
      <c r="BL140" s="21">
        <f t="shared" si="46"/>
        <v>0</v>
      </c>
      <c r="BM140" s="21">
        <f t="shared" si="47"/>
        <v>1</v>
      </c>
      <c r="BN140" s="65" t="str">
        <f t="shared" si="48"/>
        <v>More_than_6</v>
      </c>
      <c r="BO140" s="27" t="s">
        <v>167</v>
      </c>
      <c r="BP140" s="21">
        <f t="shared" si="49"/>
        <v>0</v>
      </c>
      <c r="BQ140" s="21">
        <f t="shared" si="50"/>
        <v>0</v>
      </c>
      <c r="BR140" s="21">
        <f t="shared" si="51"/>
        <v>1</v>
      </c>
      <c r="BS140" s="65" t="str">
        <f t="shared" si="52"/>
        <v>More_than_2k</v>
      </c>
      <c r="BT140" s="29" t="s">
        <v>264</v>
      </c>
      <c r="BU140" s="75" t="str">
        <f t="shared" si="53"/>
        <v>Biweekly</v>
      </c>
      <c r="BV140" s="29">
        <v>0.0</v>
      </c>
      <c r="BW140" s="67" t="str">
        <f t="shared" si="54"/>
        <v>No</v>
      </c>
      <c r="BX140" s="29">
        <v>0.0</v>
      </c>
      <c r="BY140" s="67" t="str">
        <f t="shared" si="55"/>
        <v>No</v>
      </c>
      <c r="BZ140" s="29">
        <v>0.0</v>
      </c>
      <c r="CA140" s="67" t="str">
        <f t="shared" si="56"/>
        <v>No</v>
      </c>
      <c r="CB140" s="29">
        <v>1.0</v>
      </c>
      <c r="CC140" s="67" t="str">
        <f t="shared" si="57"/>
        <v>Yes</v>
      </c>
      <c r="CD140" s="29">
        <v>0.0</v>
      </c>
      <c r="CE140" s="67" t="str">
        <f t="shared" si="58"/>
        <v>No</v>
      </c>
      <c r="CF140" s="29">
        <v>0.0</v>
      </c>
      <c r="CG140" s="76"/>
      <c r="CH140" s="29">
        <v>0.0</v>
      </c>
      <c r="CI140" s="67" t="str">
        <f t="shared" si="59"/>
        <v>No</v>
      </c>
      <c r="CJ140" s="29">
        <v>1.0</v>
      </c>
      <c r="CK140" s="76"/>
      <c r="CL140" s="29">
        <v>1.0</v>
      </c>
      <c r="CM140" s="77"/>
      <c r="CN140" s="29" t="s">
        <v>168</v>
      </c>
      <c r="CO140" s="71" t="str">
        <f t="shared" si="60"/>
        <v>Very_Good</v>
      </c>
      <c r="CP140" s="27" t="s">
        <v>169</v>
      </c>
      <c r="CQ140" s="21">
        <f t="shared" si="61"/>
        <v>0</v>
      </c>
      <c r="CR140" s="21">
        <f t="shared" si="62"/>
        <v>0</v>
      </c>
      <c r="CS140" s="21">
        <f t="shared" si="63"/>
        <v>0</v>
      </c>
      <c r="CT140" s="21">
        <f t="shared" si="64"/>
        <v>1</v>
      </c>
      <c r="CU140" s="68"/>
      <c r="CV140" s="27" t="s">
        <v>170</v>
      </c>
      <c r="CW140" s="21">
        <f t="shared" si="65"/>
        <v>0</v>
      </c>
      <c r="CX140" s="21">
        <f t="shared" si="66"/>
        <v>1</v>
      </c>
      <c r="CY140" s="21">
        <f t="shared" si="67"/>
        <v>0</v>
      </c>
      <c r="CZ140" s="21">
        <f t="shared" si="68"/>
        <v>0</v>
      </c>
      <c r="DA140" s="21">
        <f t="shared" si="69"/>
        <v>0</v>
      </c>
      <c r="DB140" s="68"/>
      <c r="DC140" s="27" t="s">
        <v>138</v>
      </c>
      <c r="DD140" s="27" t="s">
        <v>140</v>
      </c>
      <c r="DE140" s="27" t="s">
        <v>139</v>
      </c>
      <c r="DF140" s="27" t="s">
        <v>139</v>
      </c>
      <c r="DG140" s="27" t="s">
        <v>138</v>
      </c>
      <c r="DH140" s="25">
        <f t="shared" si="70"/>
        <v>15</v>
      </c>
      <c r="DI140" s="72" t="str">
        <f t="shared" si="71"/>
        <v>Moderate_Safety</v>
      </c>
      <c r="DJ140" s="26">
        <v>8.0</v>
      </c>
      <c r="DK140" s="26">
        <v>8.0</v>
      </c>
      <c r="DL140" s="16" t="str">
        <f t="shared" ref="DL140:DM140" si="211">IF(DJ140 &lt;= 11, "Poor", IF(DJ140 &lt;= 15 , "Moderate", "Good"))</f>
        <v>Poor</v>
      </c>
      <c r="DM140" s="16" t="str">
        <f t="shared" si="211"/>
        <v>Poor</v>
      </c>
    </row>
    <row r="141" ht="15.75" customHeight="1">
      <c r="A141" s="73" t="s">
        <v>125</v>
      </c>
      <c r="B141" s="62" t="s">
        <v>37</v>
      </c>
      <c r="C141" s="35">
        <v>16.0</v>
      </c>
      <c r="D141" s="16">
        <f t="shared" si="2"/>
        <v>1</v>
      </c>
      <c r="E141" s="16">
        <f t="shared" si="73"/>
        <v>0</v>
      </c>
      <c r="F141" s="16">
        <f t="shared" si="3"/>
        <v>0</v>
      </c>
      <c r="G141" s="16">
        <f t="shared" si="4"/>
        <v>0</v>
      </c>
      <c r="H141" s="63" t="str">
        <f t="shared" si="5"/>
        <v>Less_than_20</v>
      </c>
      <c r="I141" s="75" t="s">
        <v>260</v>
      </c>
      <c r="J141" s="36">
        <v>15000.0</v>
      </c>
      <c r="K141" s="21">
        <f t="shared" si="6"/>
        <v>0</v>
      </c>
      <c r="L141" s="21">
        <f t="shared" si="7"/>
        <v>1</v>
      </c>
      <c r="M141" s="21">
        <f t="shared" si="8"/>
        <v>0</v>
      </c>
      <c r="N141" s="21">
        <f t="shared" si="9"/>
        <v>0</v>
      </c>
      <c r="O141" s="65" t="str">
        <f t="shared" si="10"/>
        <v>Between_15k_to_25k</v>
      </c>
      <c r="P141" s="75" t="s">
        <v>159</v>
      </c>
      <c r="Q141" s="37">
        <v>0.0</v>
      </c>
      <c r="R141" s="67" t="str">
        <f t="shared" si="11"/>
        <v>No</v>
      </c>
      <c r="S141" s="37">
        <v>0.0</v>
      </c>
      <c r="T141" s="67" t="str">
        <f t="shared" si="12"/>
        <v>No</v>
      </c>
      <c r="U141" s="37">
        <v>0.0</v>
      </c>
      <c r="V141" s="67" t="str">
        <f t="shared" si="13"/>
        <v>No</v>
      </c>
      <c r="W141" s="37" t="s">
        <v>26</v>
      </c>
      <c r="X141" s="21">
        <f t="shared" si="14"/>
        <v>0</v>
      </c>
      <c r="Y141" s="21">
        <f t="shared" si="15"/>
        <v>1</v>
      </c>
      <c r="Z141" s="21">
        <f t="shared" si="16"/>
        <v>0</v>
      </c>
      <c r="AA141" s="21">
        <f t="shared" si="17"/>
        <v>0</v>
      </c>
      <c r="AB141" s="21">
        <f t="shared" si="18"/>
        <v>0</v>
      </c>
      <c r="AC141" s="65" t="str">
        <f t="shared" si="19"/>
        <v>Office_Worker</v>
      </c>
      <c r="AD141" s="36" t="s">
        <v>31</v>
      </c>
      <c r="AE141" s="21">
        <f t="shared" si="20"/>
        <v>1</v>
      </c>
      <c r="AF141" s="21">
        <f t="shared" si="21"/>
        <v>0</v>
      </c>
      <c r="AG141" s="21">
        <f t="shared" si="22"/>
        <v>0</v>
      </c>
      <c r="AH141" s="21">
        <f t="shared" si="23"/>
        <v>0</v>
      </c>
      <c r="AI141" s="65" t="str">
        <f t="shared" si="24"/>
        <v>Bus</v>
      </c>
      <c r="AJ141" s="27" t="s">
        <v>129</v>
      </c>
      <c r="AK141" s="21">
        <f t="shared" si="25"/>
        <v>0</v>
      </c>
      <c r="AL141" s="21">
        <f t="shared" si="26"/>
        <v>1</v>
      </c>
      <c r="AM141" s="21">
        <f t="shared" si="27"/>
        <v>0</v>
      </c>
      <c r="AN141" s="21">
        <f t="shared" si="28"/>
        <v>0</v>
      </c>
      <c r="AO141" s="65" t="str">
        <f t="shared" si="29"/>
        <v>Auto_Rickshaw</v>
      </c>
      <c r="AP141" s="27" t="s">
        <v>37</v>
      </c>
      <c r="AQ141" s="21">
        <f t="shared" si="30"/>
        <v>1</v>
      </c>
      <c r="AR141" s="21">
        <f t="shared" si="31"/>
        <v>0</v>
      </c>
      <c r="AS141" s="21">
        <f t="shared" si="32"/>
        <v>0</v>
      </c>
      <c r="AT141" s="21">
        <f t="shared" si="33"/>
        <v>0</v>
      </c>
      <c r="AU141" s="21">
        <f t="shared" si="34"/>
        <v>0</v>
      </c>
      <c r="AV141" s="21">
        <f t="shared" si="74"/>
        <v>0</v>
      </c>
      <c r="AW141" s="68"/>
      <c r="AX141" s="27" t="s">
        <v>44</v>
      </c>
      <c r="AY141" s="21">
        <f t="shared" si="35"/>
        <v>0</v>
      </c>
      <c r="AZ141" s="21">
        <f t="shared" si="36"/>
        <v>1</v>
      </c>
      <c r="BA141" s="21">
        <f t="shared" si="37"/>
        <v>0</v>
      </c>
      <c r="BB141" s="21">
        <f t="shared" si="38"/>
        <v>0</v>
      </c>
      <c r="BC141" s="65" t="str">
        <f t="shared" si="39"/>
        <v>Recreation</v>
      </c>
      <c r="BD141" s="27" t="s">
        <v>131</v>
      </c>
      <c r="BE141" s="21">
        <f t="shared" si="40"/>
        <v>1</v>
      </c>
      <c r="BF141" s="21">
        <f t="shared" si="41"/>
        <v>0</v>
      </c>
      <c r="BG141" s="21">
        <f t="shared" si="42"/>
        <v>0</v>
      </c>
      <c r="BH141" s="21">
        <f t="shared" si="43"/>
        <v>0</v>
      </c>
      <c r="BI141" s="65" t="str">
        <f t="shared" si="44"/>
        <v>Dhaka</v>
      </c>
      <c r="BJ141" s="27" t="s">
        <v>136</v>
      </c>
      <c r="BK141" s="21">
        <f t="shared" si="45"/>
        <v>0</v>
      </c>
      <c r="BL141" s="21">
        <f t="shared" si="46"/>
        <v>0</v>
      </c>
      <c r="BM141" s="21">
        <f t="shared" si="47"/>
        <v>1</v>
      </c>
      <c r="BN141" s="65" t="str">
        <f t="shared" si="48"/>
        <v>More_than_6</v>
      </c>
      <c r="BO141" s="29">
        <v>800.0</v>
      </c>
      <c r="BP141" s="21">
        <f t="shared" si="49"/>
        <v>1</v>
      </c>
      <c r="BQ141" s="21">
        <f t="shared" si="50"/>
        <v>0</v>
      </c>
      <c r="BR141" s="21">
        <f t="shared" si="51"/>
        <v>0</v>
      </c>
      <c r="BS141" s="65" t="str">
        <f t="shared" si="52"/>
        <v>Less_than_1k</v>
      </c>
      <c r="BT141" s="29" t="s">
        <v>132</v>
      </c>
      <c r="BU141" s="75" t="str">
        <f t="shared" si="53"/>
        <v>Every_3_months</v>
      </c>
      <c r="BV141" s="29">
        <v>0.0</v>
      </c>
      <c r="BW141" s="67" t="str">
        <f t="shared" si="54"/>
        <v>No</v>
      </c>
      <c r="BX141" s="29">
        <v>0.0</v>
      </c>
      <c r="BY141" s="67" t="str">
        <f t="shared" si="55"/>
        <v>No</v>
      </c>
      <c r="BZ141" s="29">
        <v>0.0</v>
      </c>
      <c r="CA141" s="67" t="str">
        <f t="shared" si="56"/>
        <v>No</v>
      </c>
      <c r="CB141" s="29">
        <v>0.0</v>
      </c>
      <c r="CC141" s="67" t="str">
        <f t="shared" si="57"/>
        <v>No</v>
      </c>
      <c r="CD141" s="29">
        <v>0.0</v>
      </c>
      <c r="CE141" s="67" t="str">
        <f t="shared" si="58"/>
        <v>No</v>
      </c>
      <c r="CF141" s="29">
        <v>0.0</v>
      </c>
      <c r="CG141" s="76"/>
      <c r="CH141" s="29">
        <v>0.0</v>
      </c>
      <c r="CI141" s="67" t="str">
        <f t="shared" si="59"/>
        <v>No</v>
      </c>
      <c r="CJ141" s="29">
        <v>0.0</v>
      </c>
      <c r="CK141" s="76"/>
      <c r="CL141" s="29">
        <v>1.0</v>
      </c>
      <c r="CM141" s="77"/>
      <c r="CN141" s="27" t="s">
        <v>164</v>
      </c>
      <c r="CO141" s="71" t="str">
        <f t="shared" si="60"/>
        <v>Average</v>
      </c>
      <c r="CP141" s="27" t="s">
        <v>80</v>
      </c>
      <c r="CQ141" s="21">
        <f t="shared" si="61"/>
        <v>1</v>
      </c>
      <c r="CR141" s="21">
        <f t="shared" si="62"/>
        <v>0</v>
      </c>
      <c r="CS141" s="21">
        <f t="shared" si="63"/>
        <v>0</v>
      </c>
      <c r="CT141" s="21">
        <f t="shared" si="64"/>
        <v>0</v>
      </c>
      <c r="CU141" s="68"/>
      <c r="CV141" s="27" t="s">
        <v>170</v>
      </c>
      <c r="CW141" s="21">
        <f t="shared" si="65"/>
        <v>0</v>
      </c>
      <c r="CX141" s="21">
        <f t="shared" si="66"/>
        <v>1</v>
      </c>
      <c r="CY141" s="21">
        <f t="shared" si="67"/>
        <v>0</v>
      </c>
      <c r="CZ141" s="21">
        <f t="shared" si="68"/>
        <v>0</v>
      </c>
      <c r="DA141" s="21">
        <f t="shared" si="69"/>
        <v>0</v>
      </c>
      <c r="DB141" s="68"/>
      <c r="DC141" s="29">
        <v>5.0</v>
      </c>
      <c r="DD141" s="27" t="s">
        <v>136</v>
      </c>
      <c r="DE141" s="29">
        <v>3.0</v>
      </c>
      <c r="DF141" s="29">
        <v>5.0</v>
      </c>
      <c r="DG141" s="29">
        <v>3.0</v>
      </c>
      <c r="DH141" s="25">
        <f t="shared" si="70"/>
        <v>20</v>
      </c>
      <c r="DI141" s="72" t="str">
        <f t="shared" si="71"/>
        <v>High_Safety</v>
      </c>
      <c r="DJ141" s="26">
        <v>10.0</v>
      </c>
      <c r="DK141" s="26">
        <v>7.0</v>
      </c>
      <c r="DL141" s="16" t="str">
        <f t="shared" ref="DL141:DM141" si="212">IF(DJ141 &lt;= 11, "Poor", IF(DJ141 &lt;= 15 , "Moderate", "Good"))</f>
        <v>Poor</v>
      </c>
      <c r="DM141" s="16" t="str">
        <f t="shared" si="212"/>
        <v>Poor</v>
      </c>
    </row>
    <row r="142" ht="15.75" customHeight="1">
      <c r="A142" s="73" t="s">
        <v>125</v>
      </c>
      <c r="B142" s="62" t="s">
        <v>37</v>
      </c>
      <c r="C142" s="35">
        <v>19.0</v>
      </c>
      <c r="D142" s="16">
        <f t="shared" si="2"/>
        <v>1</v>
      </c>
      <c r="E142" s="16">
        <f t="shared" si="73"/>
        <v>0</v>
      </c>
      <c r="F142" s="16">
        <f t="shared" si="3"/>
        <v>0</v>
      </c>
      <c r="G142" s="16">
        <f t="shared" si="4"/>
        <v>0</v>
      </c>
      <c r="H142" s="63" t="str">
        <f t="shared" si="5"/>
        <v>Less_than_20</v>
      </c>
      <c r="I142" s="75" t="s">
        <v>260</v>
      </c>
      <c r="J142" s="36">
        <v>1800.0</v>
      </c>
      <c r="K142" s="21">
        <f t="shared" si="6"/>
        <v>1</v>
      </c>
      <c r="L142" s="21">
        <f t="shared" si="7"/>
        <v>0</v>
      </c>
      <c r="M142" s="21">
        <f t="shared" si="8"/>
        <v>0</v>
      </c>
      <c r="N142" s="21">
        <f t="shared" si="9"/>
        <v>0</v>
      </c>
      <c r="O142" s="65" t="str">
        <f t="shared" si="10"/>
        <v>Less_than_15k</v>
      </c>
      <c r="P142" s="75" t="s">
        <v>159</v>
      </c>
      <c r="Q142" s="37">
        <v>0.0</v>
      </c>
      <c r="R142" s="67" t="str">
        <f t="shared" si="11"/>
        <v>No</v>
      </c>
      <c r="S142" s="37">
        <v>0.0</v>
      </c>
      <c r="T142" s="67" t="str">
        <f t="shared" si="12"/>
        <v>No</v>
      </c>
      <c r="U142" s="37">
        <v>0.0</v>
      </c>
      <c r="V142" s="67" t="str">
        <f t="shared" si="13"/>
        <v>No</v>
      </c>
      <c r="W142" s="37" t="s">
        <v>26</v>
      </c>
      <c r="X142" s="21">
        <f t="shared" si="14"/>
        <v>0</v>
      </c>
      <c r="Y142" s="21">
        <f t="shared" si="15"/>
        <v>1</v>
      </c>
      <c r="Z142" s="21">
        <f t="shared" si="16"/>
        <v>0</v>
      </c>
      <c r="AA142" s="21">
        <f t="shared" si="17"/>
        <v>0</v>
      </c>
      <c r="AB142" s="21">
        <f t="shared" si="18"/>
        <v>0</v>
      </c>
      <c r="AC142" s="65" t="str">
        <f t="shared" si="19"/>
        <v>Office_Worker</v>
      </c>
      <c r="AD142" s="36" t="s">
        <v>180</v>
      </c>
      <c r="AE142" s="21">
        <f t="shared" si="20"/>
        <v>0</v>
      </c>
      <c r="AF142" s="21">
        <f t="shared" si="21"/>
        <v>0</v>
      </c>
      <c r="AG142" s="21">
        <f t="shared" si="22"/>
        <v>1</v>
      </c>
      <c r="AH142" s="21">
        <f t="shared" si="23"/>
        <v>0</v>
      </c>
      <c r="AI142" s="65" t="str">
        <f t="shared" si="24"/>
        <v>Bicycle</v>
      </c>
      <c r="AJ142" s="36" t="s">
        <v>171</v>
      </c>
      <c r="AK142" s="21">
        <f t="shared" si="25"/>
        <v>0</v>
      </c>
      <c r="AL142" s="21">
        <f t="shared" si="26"/>
        <v>0</v>
      </c>
      <c r="AM142" s="21">
        <f t="shared" si="27"/>
        <v>0</v>
      </c>
      <c r="AN142" s="21">
        <f t="shared" si="28"/>
        <v>1</v>
      </c>
      <c r="AO142" s="65" t="str">
        <f t="shared" si="29"/>
        <v>Others</v>
      </c>
      <c r="AP142" s="27" t="s">
        <v>37</v>
      </c>
      <c r="AQ142" s="21">
        <f t="shared" si="30"/>
        <v>1</v>
      </c>
      <c r="AR142" s="21">
        <f t="shared" si="31"/>
        <v>0</v>
      </c>
      <c r="AS142" s="21">
        <f t="shared" si="32"/>
        <v>0</v>
      </c>
      <c r="AT142" s="21">
        <f t="shared" si="33"/>
        <v>0</v>
      </c>
      <c r="AU142" s="21">
        <f t="shared" si="34"/>
        <v>0</v>
      </c>
      <c r="AV142" s="21">
        <f t="shared" si="74"/>
        <v>0</v>
      </c>
      <c r="AW142" s="68"/>
      <c r="AX142" s="27" t="s">
        <v>130</v>
      </c>
      <c r="AY142" s="21">
        <f t="shared" si="35"/>
        <v>1</v>
      </c>
      <c r="AZ142" s="21">
        <f t="shared" si="36"/>
        <v>0</v>
      </c>
      <c r="BA142" s="21">
        <f t="shared" si="37"/>
        <v>0</v>
      </c>
      <c r="BB142" s="21">
        <f t="shared" si="38"/>
        <v>0</v>
      </c>
      <c r="BC142" s="65" t="str">
        <f t="shared" si="39"/>
        <v>Home_Visit</v>
      </c>
      <c r="BD142" s="27" t="s">
        <v>131</v>
      </c>
      <c r="BE142" s="21">
        <f t="shared" si="40"/>
        <v>1</v>
      </c>
      <c r="BF142" s="21">
        <f t="shared" si="41"/>
        <v>0</v>
      </c>
      <c r="BG142" s="21">
        <f t="shared" si="42"/>
        <v>0</v>
      </c>
      <c r="BH142" s="21">
        <f t="shared" si="43"/>
        <v>0</v>
      </c>
      <c r="BI142" s="65" t="str">
        <f t="shared" si="44"/>
        <v>Dhaka</v>
      </c>
      <c r="BJ142" s="27" t="s">
        <v>138</v>
      </c>
      <c r="BK142" s="21">
        <f t="shared" si="45"/>
        <v>0</v>
      </c>
      <c r="BL142" s="21">
        <f t="shared" si="46"/>
        <v>0</v>
      </c>
      <c r="BM142" s="21">
        <f t="shared" si="47"/>
        <v>1</v>
      </c>
      <c r="BN142" s="65" t="str">
        <f t="shared" si="48"/>
        <v>More_than_6</v>
      </c>
      <c r="BO142" s="29">
        <v>1500.0</v>
      </c>
      <c r="BP142" s="21">
        <f t="shared" si="49"/>
        <v>0</v>
      </c>
      <c r="BQ142" s="21">
        <f t="shared" si="50"/>
        <v>1</v>
      </c>
      <c r="BR142" s="21">
        <f t="shared" si="51"/>
        <v>0</v>
      </c>
      <c r="BS142" s="65" t="str">
        <f t="shared" si="52"/>
        <v>Between_1k_to_2k</v>
      </c>
      <c r="BT142" s="27" t="s">
        <v>151</v>
      </c>
      <c r="BU142" s="73" t="str">
        <f t="shared" si="53"/>
        <v>Monthly</v>
      </c>
      <c r="BV142" s="29">
        <v>1.0</v>
      </c>
      <c r="BW142" s="67" t="str">
        <f t="shared" si="54"/>
        <v>Yes</v>
      </c>
      <c r="BX142" s="29">
        <v>0.0</v>
      </c>
      <c r="BY142" s="67" t="str">
        <f t="shared" si="55"/>
        <v>No</v>
      </c>
      <c r="BZ142" s="29">
        <v>1.0</v>
      </c>
      <c r="CA142" s="67" t="str">
        <f t="shared" si="56"/>
        <v>Yes</v>
      </c>
      <c r="CB142" s="29">
        <v>1.0</v>
      </c>
      <c r="CC142" s="67" t="str">
        <f t="shared" si="57"/>
        <v>Yes</v>
      </c>
      <c r="CD142" s="29">
        <v>0.0</v>
      </c>
      <c r="CE142" s="67" t="str">
        <f t="shared" si="58"/>
        <v>No</v>
      </c>
      <c r="CF142" s="29">
        <v>0.0</v>
      </c>
      <c r="CG142" s="76"/>
      <c r="CH142" s="29">
        <v>0.0</v>
      </c>
      <c r="CI142" s="67" t="str">
        <f t="shared" si="59"/>
        <v>No</v>
      </c>
      <c r="CJ142" s="29">
        <v>0.0</v>
      </c>
      <c r="CK142" s="76"/>
      <c r="CL142" s="29">
        <v>1.0</v>
      </c>
      <c r="CM142" s="77"/>
      <c r="CN142" s="29" t="s">
        <v>168</v>
      </c>
      <c r="CO142" s="71" t="str">
        <f t="shared" si="60"/>
        <v>Very_Good</v>
      </c>
      <c r="CP142" s="27" t="s">
        <v>157</v>
      </c>
      <c r="CQ142" s="21">
        <f t="shared" si="61"/>
        <v>0</v>
      </c>
      <c r="CR142" s="21">
        <f t="shared" si="62"/>
        <v>1</v>
      </c>
      <c r="CS142" s="21">
        <f t="shared" si="63"/>
        <v>0</v>
      </c>
      <c r="CT142" s="21">
        <f t="shared" si="64"/>
        <v>0</v>
      </c>
      <c r="CU142" s="68"/>
      <c r="CV142" s="27" t="s">
        <v>173</v>
      </c>
      <c r="CW142" s="21">
        <f t="shared" si="65"/>
        <v>0</v>
      </c>
      <c r="CX142" s="21">
        <f t="shared" si="66"/>
        <v>0</v>
      </c>
      <c r="CY142" s="21">
        <f t="shared" si="67"/>
        <v>1</v>
      </c>
      <c r="CZ142" s="21">
        <f t="shared" si="68"/>
        <v>0</v>
      </c>
      <c r="DA142" s="21">
        <f t="shared" si="69"/>
        <v>0</v>
      </c>
      <c r="DB142" s="68"/>
      <c r="DC142" s="29">
        <v>1.0</v>
      </c>
      <c r="DD142" s="27" t="s">
        <v>136</v>
      </c>
      <c r="DE142" s="27" t="s">
        <v>136</v>
      </c>
      <c r="DF142" s="27" t="s">
        <v>137</v>
      </c>
      <c r="DG142" s="29">
        <v>2.0</v>
      </c>
      <c r="DH142" s="25">
        <f t="shared" si="70"/>
        <v>14</v>
      </c>
      <c r="DI142" s="72" t="str">
        <f t="shared" si="71"/>
        <v>Moderate_Safety</v>
      </c>
      <c r="DJ142" s="26">
        <v>6.0</v>
      </c>
      <c r="DK142" s="26">
        <v>8.0</v>
      </c>
      <c r="DL142" s="16" t="str">
        <f t="shared" ref="DL142:DM142" si="213">IF(DJ142 &lt;= 11, "Poor", IF(DJ142 &lt;= 15 , "Moderate", "Good"))</f>
        <v>Poor</v>
      </c>
      <c r="DM142" s="16" t="str">
        <f t="shared" si="213"/>
        <v>Poor</v>
      </c>
    </row>
    <row r="143" ht="15.75" customHeight="1">
      <c r="A143" s="73" t="s">
        <v>125</v>
      </c>
      <c r="B143" s="62" t="s">
        <v>37</v>
      </c>
      <c r="C143" s="35">
        <v>45.0</v>
      </c>
      <c r="D143" s="16">
        <f t="shared" si="2"/>
        <v>0</v>
      </c>
      <c r="E143" s="16">
        <f t="shared" si="73"/>
        <v>0</v>
      </c>
      <c r="F143" s="16">
        <f t="shared" si="3"/>
        <v>1</v>
      </c>
      <c r="G143" s="16">
        <f t="shared" si="4"/>
        <v>0</v>
      </c>
      <c r="H143" s="63" t="str">
        <f t="shared" si="5"/>
        <v>Between_40_to_60</v>
      </c>
      <c r="I143" s="74" t="s">
        <v>126</v>
      </c>
      <c r="J143" s="36">
        <v>7000.0</v>
      </c>
      <c r="K143" s="21">
        <f t="shared" si="6"/>
        <v>1</v>
      </c>
      <c r="L143" s="21">
        <f t="shared" si="7"/>
        <v>0</v>
      </c>
      <c r="M143" s="21">
        <f t="shared" si="8"/>
        <v>0</v>
      </c>
      <c r="N143" s="21">
        <f t="shared" si="9"/>
        <v>0</v>
      </c>
      <c r="O143" s="65" t="str">
        <f t="shared" si="10"/>
        <v>Less_than_15k</v>
      </c>
      <c r="P143" s="75" t="s">
        <v>127</v>
      </c>
      <c r="Q143" s="37">
        <v>0.0</v>
      </c>
      <c r="R143" s="67" t="str">
        <f t="shared" si="11"/>
        <v>No</v>
      </c>
      <c r="S143" s="37">
        <v>0.0</v>
      </c>
      <c r="T143" s="67" t="str">
        <f t="shared" si="12"/>
        <v>No</v>
      </c>
      <c r="U143" s="37">
        <v>0.0</v>
      </c>
      <c r="V143" s="67" t="str">
        <f t="shared" si="13"/>
        <v>No</v>
      </c>
      <c r="W143" s="36" t="s">
        <v>187</v>
      </c>
      <c r="X143" s="21">
        <f t="shared" si="14"/>
        <v>0</v>
      </c>
      <c r="Y143" s="21">
        <f t="shared" si="15"/>
        <v>0</v>
      </c>
      <c r="Z143" s="21">
        <f t="shared" si="16"/>
        <v>0</v>
      </c>
      <c r="AA143" s="21">
        <f t="shared" si="17"/>
        <v>0</v>
      </c>
      <c r="AB143" s="21">
        <f t="shared" si="18"/>
        <v>1</v>
      </c>
      <c r="AC143" s="65" t="str">
        <f t="shared" si="19"/>
        <v>Other</v>
      </c>
      <c r="AD143" s="36" t="s">
        <v>143</v>
      </c>
      <c r="AE143" s="21">
        <f t="shared" si="20"/>
        <v>0</v>
      </c>
      <c r="AF143" s="21">
        <f t="shared" si="21"/>
        <v>1</v>
      </c>
      <c r="AG143" s="21">
        <f t="shared" si="22"/>
        <v>0</v>
      </c>
      <c r="AH143" s="21">
        <f t="shared" si="23"/>
        <v>0</v>
      </c>
      <c r="AI143" s="65" t="str">
        <f t="shared" si="24"/>
        <v>Rickshaw</v>
      </c>
      <c r="AJ143" s="27" t="s">
        <v>129</v>
      </c>
      <c r="AK143" s="21">
        <f t="shared" si="25"/>
        <v>0</v>
      </c>
      <c r="AL143" s="21">
        <f t="shared" si="26"/>
        <v>1</v>
      </c>
      <c r="AM143" s="21">
        <f t="shared" si="27"/>
        <v>0</v>
      </c>
      <c r="AN143" s="21">
        <f t="shared" si="28"/>
        <v>0</v>
      </c>
      <c r="AO143" s="65" t="str">
        <f t="shared" si="29"/>
        <v>Auto_Rickshaw</v>
      </c>
      <c r="AP143" s="27" t="s">
        <v>144</v>
      </c>
      <c r="AQ143" s="21">
        <f t="shared" si="30"/>
        <v>0</v>
      </c>
      <c r="AR143" s="21">
        <f t="shared" si="31"/>
        <v>0</v>
      </c>
      <c r="AS143" s="21">
        <f t="shared" si="32"/>
        <v>0</v>
      </c>
      <c r="AT143" s="21">
        <f t="shared" si="33"/>
        <v>0</v>
      </c>
      <c r="AU143" s="21">
        <f t="shared" si="34"/>
        <v>0</v>
      </c>
      <c r="AV143" s="21">
        <f t="shared" si="74"/>
        <v>1</v>
      </c>
      <c r="AW143" s="68"/>
      <c r="AX143" s="27" t="s">
        <v>45</v>
      </c>
      <c r="AY143" s="21">
        <f t="shared" si="35"/>
        <v>0</v>
      </c>
      <c r="AZ143" s="21">
        <f t="shared" si="36"/>
        <v>0</v>
      </c>
      <c r="BA143" s="21">
        <f t="shared" si="37"/>
        <v>1</v>
      </c>
      <c r="BB143" s="21">
        <f t="shared" si="38"/>
        <v>0</v>
      </c>
      <c r="BC143" s="65" t="str">
        <f t="shared" si="39"/>
        <v>Job</v>
      </c>
      <c r="BD143" s="27" t="s">
        <v>131</v>
      </c>
      <c r="BE143" s="21">
        <f t="shared" si="40"/>
        <v>1</v>
      </c>
      <c r="BF143" s="21">
        <f t="shared" si="41"/>
        <v>0</v>
      </c>
      <c r="BG143" s="21">
        <f t="shared" si="42"/>
        <v>0</v>
      </c>
      <c r="BH143" s="21">
        <f t="shared" si="43"/>
        <v>0</v>
      </c>
      <c r="BI143" s="65" t="str">
        <f t="shared" si="44"/>
        <v>Dhaka</v>
      </c>
      <c r="BJ143" s="27" t="s">
        <v>138</v>
      </c>
      <c r="BK143" s="21">
        <f t="shared" si="45"/>
        <v>0</v>
      </c>
      <c r="BL143" s="21">
        <f t="shared" si="46"/>
        <v>0</v>
      </c>
      <c r="BM143" s="21">
        <f t="shared" si="47"/>
        <v>1</v>
      </c>
      <c r="BN143" s="65" t="str">
        <f t="shared" si="48"/>
        <v>More_than_6</v>
      </c>
      <c r="BO143" s="29">
        <v>1500.0</v>
      </c>
      <c r="BP143" s="21">
        <f t="shared" si="49"/>
        <v>0</v>
      </c>
      <c r="BQ143" s="21">
        <f t="shared" si="50"/>
        <v>1</v>
      </c>
      <c r="BR143" s="21">
        <f t="shared" si="51"/>
        <v>0</v>
      </c>
      <c r="BS143" s="65" t="str">
        <f t="shared" si="52"/>
        <v>Between_1k_to_2k</v>
      </c>
      <c r="BT143" s="29" t="s">
        <v>156</v>
      </c>
      <c r="BU143" s="75" t="str">
        <f t="shared" si="53"/>
        <v>Every_6_months</v>
      </c>
      <c r="BV143" s="29">
        <v>0.0</v>
      </c>
      <c r="BW143" s="67" t="str">
        <f t="shared" si="54"/>
        <v>No</v>
      </c>
      <c r="BX143" s="29">
        <v>1.0</v>
      </c>
      <c r="BY143" s="67" t="str">
        <f t="shared" si="55"/>
        <v>Yes</v>
      </c>
      <c r="BZ143" s="29">
        <v>0.0</v>
      </c>
      <c r="CA143" s="67" t="str">
        <f t="shared" si="56"/>
        <v>No</v>
      </c>
      <c r="CB143" s="29">
        <v>0.0</v>
      </c>
      <c r="CC143" s="67" t="str">
        <f t="shared" si="57"/>
        <v>No</v>
      </c>
      <c r="CD143" s="29">
        <v>0.0</v>
      </c>
      <c r="CE143" s="67" t="str">
        <f t="shared" si="58"/>
        <v>No</v>
      </c>
      <c r="CF143" s="29">
        <v>1.0</v>
      </c>
      <c r="CG143" s="76"/>
      <c r="CH143" s="29">
        <v>1.0</v>
      </c>
      <c r="CI143" s="67" t="str">
        <f t="shared" si="59"/>
        <v>Yes</v>
      </c>
      <c r="CJ143" s="29">
        <v>1.0</v>
      </c>
      <c r="CK143" s="76"/>
      <c r="CL143" s="29">
        <v>1.0</v>
      </c>
      <c r="CM143" s="77"/>
      <c r="CN143" s="29" t="s">
        <v>176</v>
      </c>
      <c r="CO143" s="71" t="str">
        <f t="shared" si="60"/>
        <v>Poor</v>
      </c>
      <c r="CP143" s="27" t="s">
        <v>177</v>
      </c>
      <c r="CQ143" s="21">
        <f t="shared" si="61"/>
        <v>1</v>
      </c>
      <c r="CR143" s="21">
        <f t="shared" si="62"/>
        <v>0</v>
      </c>
      <c r="CS143" s="21">
        <f t="shared" si="63"/>
        <v>0</v>
      </c>
      <c r="CT143" s="21">
        <f t="shared" si="64"/>
        <v>0</v>
      </c>
      <c r="CU143" s="68"/>
      <c r="CV143" s="27" t="s">
        <v>178</v>
      </c>
      <c r="CW143" s="21">
        <f t="shared" si="65"/>
        <v>0</v>
      </c>
      <c r="CX143" s="21">
        <f t="shared" si="66"/>
        <v>0</v>
      </c>
      <c r="CY143" s="21">
        <f t="shared" si="67"/>
        <v>0</v>
      </c>
      <c r="CZ143" s="21">
        <f t="shared" si="68"/>
        <v>1</v>
      </c>
      <c r="DA143" s="21">
        <f t="shared" si="69"/>
        <v>0</v>
      </c>
      <c r="DB143" s="68"/>
      <c r="DC143" s="27" t="s">
        <v>136</v>
      </c>
      <c r="DD143" s="29">
        <v>2.0</v>
      </c>
      <c r="DE143" s="27" t="s">
        <v>136</v>
      </c>
      <c r="DF143" s="27" t="s">
        <v>136</v>
      </c>
      <c r="DG143" s="29">
        <v>1.0</v>
      </c>
      <c r="DH143" s="25">
        <f t="shared" si="70"/>
        <v>15</v>
      </c>
      <c r="DI143" s="72" t="str">
        <f t="shared" si="71"/>
        <v>Moderate_Safety</v>
      </c>
      <c r="DJ143" s="26">
        <v>9.0</v>
      </c>
      <c r="DK143" s="26">
        <v>15.0</v>
      </c>
      <c r="DL143" s="16" t="str">
        <f t="shared" ref="DL143:DM143" si="214">IF(DJ143 &lt;= 11, "Poor", IF(DJ143 &lt;= 15 , "Moderate", "Good"))</f>
        <v>Poor</v>
      </c>
      <c r="DM143" s="16" t="str">
        <f t="shared" si="214"/>
        <v>Moderate</v>
      </c>
    </row>
    <row r="144" ht="15.75" customHeight="1">
      <c r="A144" s="73" t="s">
        <v>125</v>
      </c>
      <c r="B144" s="62" t="s">
        <v>37</v>
      </c>
      <c r="C144" s="35">
        <v>47.0</v>
      </c>
      <c r="D144" s="16">
        <f t="shared" si="2"/>
        <v>0</v>
      </c>
      <c r="E144" s="16">
        <f t="shared" si="73"/>
        <v>0</v>
      </c>
      <c r="F144" s="16">
        <f t="shared" si="3"/>
        <v>1</v>
      </c>
      <c r="G144" s="16">
        <f t="shared" si="4"/>
        <v>0</v>
      </c>
      <c r="H144" s="63" t="str">
        <f t="shared" si="5"/>
        <v>Between_40_to_60</v>
      </c>
      <c r="I144" s="74" t="s">
        <v>126</v>
      </c>
      <c r="J144" s="36">
        <v>9000.0</v>
      </c>
      <c r="K144" s="21">
        <f t="shared" si="6"/>
        <v>1</v>
      </c>
      <c r="L144" s="21">
        <f t="shared" si="7"/>
        <v>0</v>
      </c>
      <c r="M144" s="21">
        <f t="shared" si="8"/>
        <v>0</v>
      </c>
      <c r="N144" s="21">
        <f t="shared" si="9"/>
        <v>0</v>
      </c>
      <c r="O144" s="65" t="str">
        <f t="shared" si="10"/>
        <v>Less_than_15k</v>
      </c>
      <c r="P144" s="75" t="s">
        <v>127</v>
      </c>
      <c r="Q144" s="37">
        <v>0.0</v>
      </c>
      <c r="R144" s="67" t="str">
        <f t="shared" si="11"/>
        <v>No</v>
      </c>
      <c r="S144" s="37">
        <v>0.0</v>
      </c>
      <c r="T144" s="67" t="str">
        <f t="shared" si="12"/>
        <v>No</v>
      </c>
      <c r="U144" s="37">
        <v>0.0</v>
      </c>
      <c r="V144" s="67" t="str">
        <f t="shared" si="13"/>
        <v>No</v>
      </c>
      <c r="W144" s="36" t="s">
        <v>187</v>
      </c>
      <c r="X144" s="21">
        <f t="shared" si="14"/>
        <v>0</v>
      </c>
      <c r="Y144" s="21">
        <f t="shared" si="15"/>
        <v>0</v>
      </c>
      <c r="Z144" s="21">
        <f t="shared" si="16"/>
        <v>0</v>
      </c>
      <c r="AA144" s="21">
        <f t="shared" si="17"/>
        <v>0</v>
      </c>
      <c r="AB144" s="21">
        <f t="shared" si="18"/>
        <v>1</v>
      </c>
      <c r="AC144" s="65" t="str">
        <f t="shared" si="19"/>
        <v>Other</v>
      </c>
      <c r="AD144" s="36" t="s">
        <v>161</v>
      </c>
      <c r="AE144" s="21">
        <f t="shared" si="20"/>
        <v>0</v>
      </c>
      <c r="AF144" s="21">
        <f t="shared" si="21"/>
        <v>0</v>
      </c>
      <c r="AG144" s="21">
        <f t="shared" si="22"/>
        <v>0</v>
      </c>
      <c r="AH144" s="21">
        <f t="shared" si="23"/>
        <v>1</v>
      </c>
      <c r="AI144" s="65" t="str">
        <f t="shared" si="24"/>
        <v>Others</v>
      </c>
      <c r="AJ144" s="27" t="s">
        <v>128</v>
      </c>
      <c r="AK144" s="21">
        <f t="shared" si="25"/>
        <v>1</v>
      </c>
      <c r="AL144" s="21">
        <f t="shared" si="26"/>
        <v>0</v>
      </c>
      <c r="AM144" s="21">
        <f t="shared" si="27"/>
        <v>0</v>
      </c>
      <c r="AN144" s="21">
        <f t="shared" si="28"/>
        <v>0</v>
      </c>
      <c r="AO144" s="65" t="str">
        <f t="shared" si="29"/>
        <v>Bus</v>
      </c>
      <c r="AP144" s="27" t="s">
        <v>37</v>
      </c>
      <c r="AQ144" s="21">
        <f t="shared" si="30"/>
        <v>1</v>
      </c>
      <c r="AR144" s="21">
        <f t="shared" si="31"/>
        <v>0</v>
      </c>
      <c r="AS144" s="21">
        <f t="shared" si="32"/>
        <v>0</v>
      </c>
      <c r="AT144" s="21">
        <f t="shared" si="33"/>
        <v>0</v>
      </c>
      <c r="AU144" s="21">
        <f t="shared" si="34"/>
        <v>0</v>
      </c>
      <c r="AV144" s="21">
        <f t="shared" si="74"/>
        <v>0</v>
      </c>
      <c r="AW144" s="68"/>
      <c r="AX144" s="27" t="s">
        <v>130</v>
      </c>
      <c r="AY144" s="21">
        <f t="shared" si="35"/>
        <v>1</v>
      </c>
      <c r="AZ144" s="21">
        <f t="shared" si="36"/>
        <v>0</v>
      </c>
      <c r="BA144" s="21">
        <f t="shared" si="37"/>
        <v>0</v>
      </c>
      <c r="BB144" s="21">
        <f t="shared" si="38"/>
        <v>0</v>
      </c>
      <c r="BC144" s="65" t="str">
        <f t="shared" si="39"/>
        <v>Home_Visit</v>
      </c>
      <c r="BD144" s="38" t="s">
        <v>188</v>
      </c>
      <c r="BE144" s="21">
        <f t="shared" si="40"/>
        <v>0</v>
      </c>
      <c r="BF144" s="21">
        <f t="shared" si="41"/>
        <v>0</v>
      </c>
      <c r="BG144" s="21">
        <f t="shared" si="42"/>
        <v>0</v>
      </c>
      <c r="BH144" s="21">
        <f t="shared" si="43"/>
        <v>1</v>
      </c>
      <c r="BI144" s="65" t="str">
        <f t="shared" si="44"/>
        <v>Others</v>
      </c>
      <c r="BJ144" s="27">
        <v>5.0</v>
      </c>
      <c r="BK144" s="21">
        <f t="shared" si="45"/>
        <v>0</v>
      </c>
      <c r="BL144" s="21">
        <f t="shared" si="46"/>
        <v>1</v>
      </c>
      <c r="BM144" s="21">
        <f t="shared" si="47"/>
        <v>0</v>
      </c>
      <c r="BN144" s="65" t="str">
        <f t="shared" si="48"/>
        <v>4_to_6</v>
      </c>
      <c r="BO144" s="29">
        <v>1500.0</v>
      </c>
      <c r="BP144" s="21">
        <f t="shared" si="49"/>
        <v>0</v>
      </c>
      <c r="BQ144" s="21">
        <f t="shared" si="50"/>
        <v>1</v>
      </c>
      <c r="BR144" s="21">
        <f t="shared" si="51"/>
        <v>0</v>
      </c>
      <c r="BS144" s="65" t="str">
        <f t="shared" si="52"/>
        <v>Between_1k_to_2k</v>
      </c>
      <c r="BT144" s="29" t="s">
        <v>156</v>
      </c>
      <c r="BU144" s="75" t="str">
        <f t="shared" si="53"/>
        <v>Every_6_months</v>
      </c>
      <c r="BV144" s="29">
        <v>1.0</v>
      </c>
      <c r="BW144" s="67" t="str">
        <f t="shared" si="54"/>
        <v>Yes</v>
      </c>
      <c r="BX144" s="29">
        <v>0.0</v>
      </c>
      <c r="BY144" s="67" t="str">
        <f t="shared" si="55"/>
        <v>No</v>
      </c>
      <c r="BZ144" s="29">
        <v>1.0</v>
      </c>
      <c r="CA144" s="67" t="str">
        <f t="shared" si="56"/>
        <v>Yes</v>
      </c>
      <c r="CB144" s="29">
        <v>0.0</v>
      </c>
      <c r="CC144" s="67" t="str">
        <f t="shared" si="57"/>
        <v>No</v>
      </c>
      <c r="CD144" s="29">
        <v>0.0</v>
      </c>
      <c r="CE144" s="67" t="str">
        <f t="shared" si="58"/>
        <v>No</v>
      </c>
      <c r="CF144" s="29">
        <v>0.0</v>
      </c>
      <c r="CG144" s="76"/>
      <c r="CH144" s="29">
        <v>1.0</v>
      </c>
      <c r="CI144" s="67" t="str">
        <f t="shared" si="59"/>
        <v>Yes</v>
      </c>
      <c r="CJ144" s="29">
        <v>0.0</v>
      </c>
      <c r="CK144" s="76"/>
      <c r="CL144" s="29">
        <v>1.0</v>
      </c>
      <c r="CM144" s="77"/>
      <c r="CN144" s="29" t="s">
        <v>176</v>
      </c>
      <c r="CO144" s="71" t="str">
        <f t="shared" si="60"/>
        <v>Poor</v>
      </c>
      <c r="CP144" s="27" t="s">
        <v>177</v>
      </c>
      <c r="CQ144" s="21">
        <f t="shared" si="61"/>
        <v>1</v>
      </c>
      <c r="CR144" s="21">
        <f t="shared" si="62"/>
        <v>0</v>
      </c>
      <c r="CS144" s="21">
        <f t="shared" si="63"/>
        <v>0</v>
      </c>
      <c r="CT144" s="21">
        <f t="shared" si="64"/>
        <v>0</v>
      </c>
      <c r="CU144" s="68"/>
      <c r="CV144" s="27" t="s">
        <v>178</v>
      </c>
      <c r="CW144" s="21">
        <f t="shared" si="65"/>
        <v>0</v>
      </c>
      <c r="CX144" s="21">
        <f t="shared" si="66"/>
        <v>0</v>
      </c>
      <c r="CY144" s="21">
        <f t="shared" si="67"/>
        <v>0</v>
      </c>
      <c r="CZ144" s="21">
        <f t="shared" si="68"/>
        <v>1</v>
      </c>
      <c r="DA144" s="21">
        <f t="shared" si="69"/>
        <v>0</v>
      </c>
      <c r="DB144" s="68"/>
      <c r="DC144" s="27" t="s">
        <v>137</v>
      </c>
      <c r="DD144" s="27" t="s">
        <v>140</v>
      </c>
      <c r="DE144" s="27" t="s">
        <v>140</v>
      </c>
      <c r="DF144" s="27" t="s">
        <v>140</v>
      </c>
      <c r="DG144" s="27" t="s">
        <v>139</v>
      </c>
      <c r="DH144" s="25">
        <f t="shared" si="70"/>
        <v>8</v>
      </c>
      <c r="DI144" s="72" t="str">
        <f t="shared" si="71"/>
        <v>Poor_Safety</v>
      </c>
      <c r="DJ144" s="26">
        <v>18.0</v>
      </c>
      <c r="DK144" s="26">
        <v>19.0</v>
      </c>
      <c r="DL144" s="16" t="str">
        <f t="shared" ref="DL144:DM144" si="215">IF(DJ144 &lt;= 11, "Poor", IF(DJ144 &lt;= 15 , "Moderate", "Good"))</f>
        <v>Good</v>
      </c>
      <c r="DM144" s="16" t="str">
        <f t="shared" si="215"/>
        <v>Good</v>
      </c>
    </row>
    <row r="145" ht="15.75" customHeight="1">
      <c r="A145" s="73" t="s">
        <v>125</v>
      </c>
      <c r="B145" s="62" t="s">
        <v>37</v>
      </c>
      <c r="C145" s="35">
        <v>80.0</v>
      </c>
      <c r="D145" s="16">
        <f t="shared" si="2"/>
        <v>0</v>
      </c>
      <c r="E145" s="16">
        <f t="shared" si="73"/>
        <v>0</v>
      </c>
      <c r="F145" s="16">
        <f t="shared" si="3"/>
        <v>0</v>
      </c>
      <c r="G145" s="16">
        <f t="shared" si="4"/>
        <v>1</v>
      </c>
      <c r="H145" s="63" t="str">
        <f t="shared" si="5"/>
        <v>More_than_60</v>
      </c>
      <c r="I145" s="75" t="s">
        <v>260</v>
      </c>
      <c r="J145" s="36">
        <v>10000.0</v>
      </c>
      <c r="K145" s="21">
        <f t="shared" si="6"/>
        <v>1</v>
      </c>
      <c r="L145" s="21">
        <f t="shared" si="7"/>
        <v>0</v>
      </c>
      <c r="M145" s="21">
        <f t="shared" si="8"/>
        <v>0</v>
      </c>
      <c r="N145" s="21">
        <f t="shared" si="9"/>
        <v>0</v>
      </c>
      <c r="O145" s="65" t="str">
        <f t="shared" si="10"/>
        <v>Less_than_15k</v>
      </c>
      <c r="P145" s="75" t="s">
        <v>127</v>
      </c>
      <c r="Q145" s="37">
        <v>0.0</v>
      </c>
      <c r="R145" s="67" t="str">
        <f t="shared" si="11"/>
        <v>No</v>
      </c>
      <c r="S145" s="37">
        <v>0.0</v>
      </c>
      <c r="T145" s="67" t="str">
        <f t="shared" si="12"/>
        <v>No</v>
      </c>
      <c r="U145" s="37">
        <v>0.0</v>
      </c>
      <c r="V145" s="67" t="str">
        <f t="shared" si="13"/>
        <v>No</v>
      </c>
      <c r="W145" s="36" t="s">
        <v>187</v>
      </c>
      <c r="X145" s="21">
        <f t="shared" si="14"/>
        <v>0</v>
      </c>
      <c r="Y145" s="21">
        <f t="shared" si="15"/>
        <v>0</v>
      </c>
      <c r="Z145" s="21">
        <f t="shared" si="16"/>
        <v>0</v>
      </c>
      <c r="AA145" s="21">
        <f t="shared" si="17"/>
        <v>0</v>
      </c>
      <c r="AB145" s="21">
        <f t="shared" si="18"/>
        <v>1</v>
      </c>
      <c r="AC145" s="65" t="str">
        <f t="shared" si="19"/>
        <v>Other</v>
      </c>
      <c r="AD145" s="36" t="s">
        <v>31</v>
      </c>
      <c r="AE145" s="21">
        <f t="shared" si="20"/>
        <v>1</v>
      </c>
      <c r="AF145" s="21">
        <f t="shared" si="21"/>
        <v>0</v>
      </c>
      <c r="AG145" s="21">
        <f t="shared" si="22"/>
        <v>0</v>
      </c>
      <c r="AH145" s="21">
        <f t="shared" si="23"/>
        <v>0</v>
      </c>
      <c r="AI145" s="65" t="str">
        <f t="shared" si="24"/>
        <v>Bus</v>
      </c>
      <c r="AJ145" s="27" t="s">
        <v>128</v>
      </c>
      <c r="AK145" s="21">
        <f t="shared" si="25"/>
        <v>1</v>
      </c>
      <c r="AL145" s="21">
        <f t="shared" si="26"/>
        <v>0</v>
      </c>
      <c r="AM145" s="21">
        <f t="shared" si="27"/>
        <v>0</v>
      </c>
      <c r="AN145" s="21">
        <f t="shared" si="28"/>
        <v>0</v>
      </c>
      <c r="AO145" s="65" t="str">
        <f t="shared" si="29"/>
        <v>Bus</v>
      </c>
      <c r="AP145" s="27" t="s">
        <v>37</v>
      </c>
      <c r="AQ145" s="21">
        <f t="shared" si="30"/>
        <v>1</v>
      </c>
      <c r="AR145" s="21">
        <f t="shared" si="31"/>
        <v>0</v>
      </c>
      <c r="AS145" s="21">
        <f t="shared" si="32"/>
        <v>0</v>
      </c>
      <c r="AT145" s="21">
        <f t="shared" si="33"/>
        <v>0</v>
      </c>
      <c r="AU145" s="21">
        <f t="shared" si="34"/>
        <v>0</v>
      </c>
      <c r="AV145" s="21">
        <f t="shared" si="74"/>
        <v>0</v>
      </c>
      <c r="AW145" s="68"/>
      <c r="AX145" s="27" t="s">
        <v>197</v>
      </c>
      <c r="AY145" s="21">
        <f t="shared" si="35"/>
        <v>0</v>
      </c>
      <c r="AZ145" s="21">
        <f t="shared" si="36"/>
        <v>0</v>
      </c>
      <c r="BA145" s="21">
        <f t="shared" si="37"/>
        <v>0</v>
      </c>
      <c r="BB145" s="21">
        <f t="shared" si="38"/>
        <v>1</v>
      </c>
      <c r="BC145" s="65" t="str">
        <f t="shared" si="39"/>
        <v>Others</v>
      </c>
      <c r="BD145" s="38" t="s">
        <v>37</v>
      </c>
      <c r="BE145" s="21">
        <f t="shared" si="40"/>
        <v>0</v>
      </c>
      <c r="BF145" s="21">
        <f t="shared" si="41"/>
        <v>1</v>
      </c>
      <c r="BG145" s="21">
        <f t="shared" si="42"/>
        <v>0</v>
      </c>
      <c r="BH145" s="21">
        <f t="shared" si="43"/>
        <v>0</v>
      </c>
      <c r="BI145" s="65" t="str">
        <f t="shared" si="44"/>
        <v>Barishal</v>
      </c>
      <c r="BJ145" s="27" t="s">
        <v>136</v>
      </c>
      <c r="BK145" s="21">
        <f t="shared" si="45"/>
        <v>0</v>
      </c>
      <c r="BL145" s="21">
        <f t="shared" si="46"/>
        <v>0</v>
      </c>
      <c r="BM145" s="21">
        <f t="shared" si="47"/>
        <v>1</v>
      </c>
      <c r="BN145" s="65" t="str">
        <f t="shared" si="48"/>
        <v>More_than_6</v>
      </c>
      <c r="BO145" s="27" t="s">
        <v>179</v>
      </c>
      <c r="BP145" s="21">
        <f t="shared" si="49"/>
        <v>0</v>
      </c>
      <c r="BQ145" s="21">
        <f t="shared" si="50"/>
        <v>0</v>
      </c>
      <c r="BR145" s="21">
        <f t="shared" si="51"/>
        <v>1</v>
      </c>
      <c r="BS145" s="65" t="str">
        <f t="shared" si="52"/>
        <v>More_than_2k</v>
      </c>
      <c r="BT145" s="29" t="s">
        <v>132</v>
      </c>
      <c r="BU145" s="75" t="str">
        <f t="shared" si="53"/>
        <v>Every_3_months</v>
      </c>
      <c r="BV145" s="29">
        <v>0.0</v>
      </c>
      <c r="BW145" s="67" t="str">
        <f t="shared" si="54"/>
        <v>No</v>
      </c>
      <c r="BX145" s="29">
        <v>1.0</v>
      </c>
      <c r="BY145" s="67" t="str">
        <f t="shared" si="55"/>
        <v>Yes</v>
      </c>
      <c r="BZ145" s="29">
        <v>0.0</v>
      </c>
      <c r="CA145" s="67" t="str">
        <f t="shared" si="56"/>
        <v>No</v>
      </c>
      <c r="CB145" s="29">
        <v>0.0</v>
      </c>
      <c r="CC145" s="67" t="str">
        <f t="shared" si="57"/>
        <v>No</v>
      </c>
      <c r="CD145" s="29">
        <v>1.0</v>
      </c>
      <c r="CE145" s="67" t="str">
        <f t="shared" si="58"/>
        <v>Yes</v>
      </c>
      <c r="CF145" s="29">
        <v>1.0</v>
      </c>
      <c r="CG145" s="76"/>
      <c r="CH145" s="29">
        <v>0.0</v>
      </c>
      <c r="CI145" s="67" t="str">
        <f t="shared" si="59"/>
        <v>No</v>
      </c>
      <c r="CJ145" s="29">
        <v>0.0</v>
      </c>
      <c r="CK145" s="76"/>
      <c r="CL145" s="29">
        <v>0.0</v>
      </c>
      <c r="CM145" s="77"/>
      <c r="CN145" s="27" t="s">
        <v>133</v>
      </c>
      <c r="CO145" s="71" t="str">
        <f t="shared" si="60"/>
        <v>Good</v>
      </c>
      <c r="CP145" s="27" t="s">
        <v>152</v>
      </c>
      <c r="CQ145" s="21">
        <f t="shared" si="61"/>
        <v>0</v>
      </c>
      <c r="CR145" s="21">
        <f t="shared" si="62"/>
        <v>0</v>
      </c>
      <c r="CS145" s="21">
        <f t="shared" si="63"/>
        <v>0</v>
      </c>
      <c r="CT145" s="21">
        <f t="shared" si="64"/>
        <v>1</v>
      </c>
      <c r="CU145" s="68"/>
      <c r="CV145" s="27" t="s">
        <v>135</v>
      </c>
      <c r="CW145" s="21">
        <f t="shared" si="65"/>
        <v>1</v>
      </c>
      <c r="CX145" s="21">
        <f t="shared" si="66"/>
        <v>0</v>
      </c>
      <c r="CY145" s="21">
        <f t="shared" si="67"/>
        <v>0</v>
      </c>
      <c r="CZ145" s="21">
        <f t="shared" si="68"/>
        <v>0</v>
      </c>
      <c r="DA145" s="21">
        <f t="shared" si="69"/>
        <v>0</v>
      </c>
      <c r="DB145" s="68"/>
      <c r="DC145" s="27" t="s">
        <v>136</v>
      </c>
      <c r="DD145" s="27" t="s">
        <v>139</v>
      </c>
      <c r="DE145" s="29">
        <v>5.0</v>
      </c>
      <c r="DF145" s="27" t="s">
        <v>136</v>
      </c>
      <c r="DG145" s="27" t="s">
        <v>137</v>
      </c>
      <c r="DH145" s="25">
        <f t="shared" si="70"/>
        <v>18</v>
      </c>
      <c r="DI145" s="72" t="str">
        <f t="shared" si="71"/>
        <v>Moderate_Safety</v>
      </c>
      <c r="DJ145" s="26">
        <v>19.0</v>
      </c>
      <c r="DK145" s="26">
        <v>17.0</v>
      </c>
      <c r="DL145" s="16" t="str">
        <f t="shared" ref="DL145:DM145" si="216">IF(DJ145 &lt;= 11, "Poor", IF(DJ145 &lt;= 15 , "Moderate", "Good"))</f>
        <v>Good</v>
      </c>
      <c r="DM145" s="16" t="str">
        <f t="shared" si="216"/>
        <v>Good</v>
      </c>
    </row>
    <row r="146" ht="15.75" customHeight="1">
      <c r="A146" s="73" t="s">
        <v>125</v>
      </c>
      <c r="B146" s="62" t="s">
        <v>37</v>
      </c>
      <c r="C146" s="35">
        <v>75.0</v>
      </c>
      <c r="D146" s="16">
        <f t="shared" si="2"/>
        <v>0</v>
      </c>
      <c r="E146" s="16">
        <f t="shared" si="73"/>
        <v>0</v>
      </c>
      <c r="F146" s="16">
        <f t="shared" si="3"/>
        <v>0</v>
      </c>
      <c r="G146" s="16">
        <f t="shared" si="4"/>
        <v>1</v>
      </c>
      <c r="H146" s="63" t="str">
        <f t="shared" si="5"/>
        <v>More_than_60</v>
      </c>
      <c r="I146" s="75" t="s">
        <v>260</v>
      </c>
      <c r="J146" s="36">
        <v>6000.0</v>
      </c>
      <c r="K146" s="21">
        <f t="shared" si="6"/>
        <v>1</v>
      </c>
      <c r="L146" s="21">
        <f t="shared" si="7"/>
        <v>0</v>
      </c>
      <c r="M146" s="21">
        <f t="shared" si="8"/>
        <v>0</v>
      </c>
      <c r="N146" s="21">
        <f t="shared" si="9"/>
        <v>0</v>
      </c>
      <c r="O146" s="65" t="str">
        <f t="shared" si="10"/>
        <v>Less_than_15k</v>
      </c>
      <c r="P146" s="75" t="s">
        <v>127</v>
      </c>
      <c r="Q146" s="37">
        <v>0.0</v>
      </c>
      <c r="R146" s="67" t="str">
        <f t="shared" si="11"/>
        <v>No</v>
      </c>
      <c r="S146" s="37">
        <v>0.0</v>
      </c>
      <c r="T146" s="67" t="str">
        <f t="shared" si="12"/>
        <v>No</v>
      </c>
      <c r="U146" s="37">
        <v>0.0</v>
      </c>
      <c r="V146" s="67" t="str">
        <f t="shared" si="13"/>
        <v>No</v>
      </c>
      <c r="W146" s="36" t="s">
        <v>187</v>
      </c>
      <c r="X146" s="21">
        <f t="shared" si="14"/>
        <v>0</v>
      </c>
      <c r="Y146" s="21">
        <f t="shared" si="15"/>
        <v>0</v>
      </c>
      <c r="Z146" s="21">
        <f t="shared" si="16"/>
        <v>0</v>
      </c>
      <c r="AA146" s="21">
        <f t="shared" si="17"/>
        <v>0</v>
      </c>
      <c r="AB146" s="21">
        <f t="shared" si="18"/>
        <v>1</v>
      </c>
      <c r="AC146" s="65" t="str">
        <f t="shared" si="19"/>
        <v>Other</v>
      </c>
      <c r="AD146" s="36" t="s">
        <v>31</v>
      </c>
      <c r="AE146" s="21">
        <f t="shared" si="20"/>
        <v>1</v>
      </c>
      <c r="AF146" s="21">
        <f t="shared" si="21"/>
        <v>0</v>
      </c>
      <c r="AG146" s="21">
        <f t="shared" si="22"/>
        <v>0</v>
      </c>
      <c r="AH146" s="21">
        <f t="shared" si="23"/>
        <v>0</v>
      </c>
      <c r="AI146" s="65" t="str">
        <f t="shared" si="24"/>
        <v>Bus</v>
      </c>
      <c r="AJ146" s="27" t="s">
        <v>129</v>
      </c>
      <c r="AK146" s="21">
        <f t="shared" si="25"/>
        <v>0</v>
      </c>
      <c r="AL146" s="21">
        <f t="shared" si="26"/>
        <v>1</v>
      </c>
      <c r="AM146" s="21">
        <f t="shared" si="27"/>
        <v>0</v>
      </c>
      <c r="AN146" s="21">
        <f t="shared" si="28"/>
        <v>0</v>
      </c>
      <c r="AO146" s="65" t="str">
        <f t="shared" si="29"/>
        <v>Auto_Rickshaw</v>
      </c>
      <c r="AP146" s="27" t="s">
        <v>37</v>
      </c>
      <c r="AQ146" s="21">
        <f t="shared" si="30"/>
        <v>1</v>
      </c>
      <c r="AR146" s="21">
        <f t="shared" si="31"/>
        <v>0</v>
      </c>
      <c r="AS146" s="21">
        <f t="shared" si="32"/>
        <v>0</v>
      </c>
      <c r="AT146" s="21">
        <f t="shared" si="33"/>
        <v>0</v>
      </c>
      <c r="AU146" s="21">
        <f t="shared" si="34"/>
        <v>0</v>
      </c>
      <c r="AV146" s="21">
        <f t="shared" si="74"/>
        <v>0</v>
      </c>
      <c r="AW146" s="68"/>
      <c r="AX146" s="27" t="s">
        <v>44</v>
      </c>
      <c r="AY146" s="21">
        <f t="shared" si="35"/>
        <v>0</v>
      </c>
      <c r="AZ146" s="21">
        <f t="shared" si="36"/>
        <v>1</v>
      </c>
      <c r="BA146" s="21">
        <f t="shared" si="37"/>
        <v>0</v>
      </c>
      <c r="BB146" s="21">
        <f t="shared" si="38"/>
        <v>0</v>
      </c>
      <c r="BC146" s="65" t="str">
        <f t="shared" si="39"/>
        <v>Recreation</v>
      </c>
      <c r="BD146" s="38" t="s">
        <v>190</v>
      </c>
      <c r="BE146" s="21">
        <f t="shared" si="40"/>
        <v>0</v>
      </c>
      <c r="BF146" s="21">
        <f t="shared" si="41"/>
        <v>0</v>
      </c>
      <c r="BG146" s="21">
        <f t="shared" si="42"/>
        <v>0</v>
      </c>
      <c r="BH146" s="21">
        <f t="shared" si="43"/>
        <v>1</v>
      </c>
      <c r="BI146" s="65" t="str">
        <f t="shared" si="44"/>
        <v>Others</v>
      </c>
      <c r="BJ146" s="27" t="s">
        <v>150</v>
      </c>
      <c r="BK146" s="21">
        <f t="shared" si="45"/>
        <v>0</v>
      </c>
      <c r="BL146" s="21">
        <f t="shared" si="46"/>
        <v>0</v>
      </c>
      <c r="BM146" s="21">
        <f t="shared" si="47"/>
        <v>1</v>
      </c>
      <c r="BN146" s="65" t="str">
        <f t="shared" si="48"/>
        <v>More_than_6</v>
      </c>
      <c r="BO146" s="29">
        <v>1500.0</v>
      </c>
      <c r="BP146" s="21">
        <f t="shared" si="49"/>
        <v>0</v>
      </c>
      <c r="BQ146" s="21">
        <f t="shared" si="50"/>
        <v>1</v>
      </c>
      <c r="BR146" s="21">
        <f t="shared" si="51"/>
        <v>0</v>
      </c>
      <c r="BS146" s="65" t="str">
        <f t="shared" si="52"/>
        <v>Between_1k_to_2k</v>
      </c>
      <c r="BT146" s="29" t="s">
        <v>132</v>
      </c>
      <c r="BU146" s="75" t="str">
        <f t="shared" si="53"/>
        <v>Every_3_months</v>
      </c>
      <c r="BV146" s="29">
        <v>0.0</v>
      </c>
      <c r="BW146" s="67" t="str">
        <f t="shared" si="54"/>
        <v>No</v>
      </c>
      <c r="BX146" s="29">
        <v>0.0</v>
      </c>
      <c r="BY146" s="67" t="str">
        <f t="shared" si="55"/>
        <v>No</v>
      </c>
      <c r="BZ146" s="29">
        <v>0.0</v>
      </c>
      <c r="CA146" s="67" t="str">
        <f t="shared" si="56"/>
        <v>No</v>
      </c>
      <c r="CB146" s="29">
        <v>0.0</v>
      </c>
      <c r="CC146" s="67" t="str">
        <f t="shared" si="57"/>
        <v>No</v>
      </c>
      <c r="CD146" s="29">
        <v>0.0</v>
      </c>
      <c r="CE146" s="67" t="str">
        <f t="shared" si="58"/>
        <v>No</v>
      </c>
      <c r="CF146" s="29">
        <v>0.0</v>
      </c>
      <c r="CG146" s="76"/>
      <c r="CH146" s="29">
        <v>0.0</v>
      </c>
      <c r="CI146" s="67" t="str">
        <f t="shared" si="59"/>
        <v>No</v>
      </c>
      <c r="CJ146" s="29">
        <v>1.0</v>
      </c>
      <c r="CK146" s="76"/>
      <c r="CL146" s="29">
        <v>1.0</v>
      </c>
      <c r="CM146" s="77"/>
      <c r="CN146" s="27" t="s">
        <v>164</v>
      </c>
      <c r="CO146" s="71" t="str">
        <f t="shared" si="60"/>
        <v>Average</v>
      </c>
      <c r="CP146" s="27" t="s">
        <v>157</v>
      </c>
      <c r="CQ146" s="21">
        <f t="shared" si="61"/>
        <v>0</v>
      </c>
      <c r="CR146" s="21">
        <f t="shared" si="62"/>
        <v>1</v>
      </c>
      <c r="CS146" s="21">
        <f t="shared" si="63"/>
        <v>0</v>
      </c>
      <c r="CT146" s="21">
        <f t="shared" si="64"/>
        <v>0</v>
      </c>
      <c r="CU146" s="68"/>
      <c r="CV146" s="27" t="s">
        <v>170</v>
      </c>
      <c r="CW146" s="21">
        <f t="shared" si="65"/>
        <v>0</v>
      </c>
      <c r="CX146" s="21">
        <f t="shared" si="66"/>
        <v>1</v>
      </c>
      <c r="CY146" s="21">
        <f t="shared" si="67"/>
        <v>0</v>
      </c>
      <c r="CZ146" s="21">
        <f t="shared" si="68"/>
        <v>0</v>
      </c>
      <c r="DA146" s="21">
        <f t="shared" si="69"/>
        <v>0</v>
      </c>
      <c r="DB146" s="68"/>
      <c r="DC146" s="27" t="s">
        <v>139</v>
      </c>
      <c r="DD146" s="27" t="s">
        <v>140</v>
      </c>
      <c r="DE146" s="27" t="s">
        <v>137</v>
      </c>
      <c r="DF146" s="27" t="s">
        <v>139</v>
      </c>
      <c r="DG146" s="27" t="s">
        <v>136</v>
      </c>
      <c r="DH146" s="25">
        <f t="shared" si="70"/>
        <v>12</v>
      </c>
      <c r="DI146" s="72" t="str">
        <f t="shared" si="71"/>
        <v>Poor_Safety</v>
      </c>
      <c r="DJ146" s="26">
        <v>14.0</v>
      </c>
      <c r="DK146" s="26">
        <v>15.0</v>
      </c>
      <c r="DL146" s="16" t="str">
        <f t="shared" ref="DL146:DM146" si="217">IF(DJ146 &lt;= 11, "Poor", IF(DJ146 &lt;= 15 , "Moderate", "Good"))</f>
        <v>Moderate</v>
      </c>
      <c r="DM146" s="16" t="str">
        <f t="shared" si="217"/>
        <v>Moderate</v>
      </c>
    </row>
    <row r="147" ht="15.75" customHeight="1">
      <c r="A147" s="73" t="s">
        <v>125</v>
      </c>
      <c r="B147" s="62" t="s">
        <v>37</v>
      </c>
      <c r="C147" s="35">
        <v>30.0</v>
      </c>
      <c r="D147" s="16">
        <f t="shared" si="2"/>
        <v>0</v>
      </c>
      <c r="E147" s="16">
        <f t="shared" si="73"/>
        <v>1</v>
      </c>
      <c r="F147" s="16">
        <f t="shared" si="3"/>
        <v>0</v>
      </c>
      <c r="G147" s="16">
        <f t="shared" si="4"/>
        <v>0</v>
      </c>
      <c r="H147" s="63" t="str">
        <f t="shared" si="5"/>
        <v>Between_20_to_40</v>
      </c>
      <c r="I147" s="75" t="s">
        <v>266</v>
      </c>
      <c r="J147" s="36">
        <v>30000.0</v>
      </c>
      <c r="K147" s="21">
        <f t="shared" si="6"/>
        <v>0</v>
      </c>
      <c r="L147" s="21">
        <f t="shared" si="7"/>
        <v>0</v>
      </c>
      <c r="M147" s="21">
        <f t="shared" si="8"/>
        <v>1</v>
      </c>
      <c r="N147" s="21">
        <f t="shared" si="9"/>
        <v>0</v>
      </c>
      <c r="O147" s="65" t="str">
        <f t="shared" si="10"/>
        <v>Between_25k_to_40k</v>
      </c>
      <c r="P147" s="75" t="s">
        <v>159</v>
      </c>
      <c r="Q147" s="37">
        <v>0.0</v>
      </c>
      <c r="R147" s="67" t="str">
        <f t="shared" si="11"/>
        <v>No</v>
      </c>
      <c r="S147" s="37">
        <v>0.0</v>
      </c>
      <c r="T147" s="67" t="str">
        <f t="shared" si="12"/>
        <v>No</v>
      </c>
      <c r="U147" s="37">
        <v>0.0</v>
      </c>
      <c r="V147" s="67" t="str">
        <f t="shared" si="13"/>
        <v>No</v>
      </c>
      <c r="W147" s="36" t="s">
        <v>149</v>
      </c>
      <c r="X147" s="21">
        <f t="shared" si="14"/>
        <v>0</v>
      </c>
      <c r="Y147" s="21">
        <f t="shared" si="15"/>
        <v>1</v>
      </c>
      <c r="Z147" s="21">
        <f t="shared" si="16"/>
        <v>0</v>
      </c>
      <c r="AA147" s="21">
        <f t="shared" si="17"/>
        <v>0</v>
      </c>
      <c r="AB147" s="21">
        <f t="shared" si="18"/>
        <v>0</v>
      </c>
      <c r="AC147" s="65" t="str">
        <f t="shared" si="19"/>
        <v>Office_Worker</v>
      </c>
      <c r="AD147" s="36" t="s">
        <v>32</v>
      </c>
      <c r="AE147" s="21">
        <f t="shared" si="20"/>
        <v>0</v>
      </c>
      <c r="AF147" s="21">
        <f t="shared" si="21"/>
        <v>1</v>
      </c>
      <c r="AG147" s="21">
        <f t="shared" si="22"/>
        <v>0</v>
      </c>
      <c r="AH147" s="21">
        <f t="shared" si="23"/>
        <v>0</v>
      </c>
      <c r="AI147" s="65" t="str">
        <f t="shared" si="24"/>
        <v>Rickshaw</v>
      </c>
      <c r="AJ147" s="27" t="s">
        <v>162</v>
      </c>
      <c r="AK147" s="21">
        <f t="shared" si="25"/>
        <v>0</v>
      </c>
      <c r="AL147" s="21">
        <f t="shared" si="26"/>
        <v>0</v>
      </c>
      <c r="AM147" s="21">
        <f t="shared" si="27"/>
        <v>0</v>
      </c>
      <c r="AN147" s="21">
        <f t="shared" si="28"/>
        <v>1</v>
      </c>
      <c r="AO147" s="65" t="str">
        <f t="shared" si="29"/>
        <v>Others</v>
      </c>
      <c r="AP147" s="27" t="s">
        <v>40</v>
      </c>
      <c r="AQ147" s="21">
        <f t="shared" si="30"/>
        <v>0</v>
      </c>
      <c r="AR147" s="21">
        <f t="shared" si="31"/>
        <v>0</v>
      </c>
      <c r="AS147" s="21">
        <f t="shared" si="32"/>
        <v>0</v>
      </c>
      <c r="AT147" s="21">
        <f t="shared" si="33"/>
        <v>1</v>
      </c>
      <c r="AU147" s="21">
        <f t="shared" si="34"/>
        <v>0</v>
      </c>
      <c r="AV147" s="21">
        <f t="shared" si="74"/>
        <v>1</v>
      </c>
      <c r="AW147" s="68"/>
      <c r="AX147" s="27" t="s">
        <v>45</v>
      </c>
      <c r="AY147" s="21">
        <f t="shared" si="35"/>
        <v>0</v>
      </c>
      <c r="AZ147" s="21">
        <f t="shared" si="36"/>
        <v>0</v>
      </c>
      <c r="BA147" s="21">
        <f t="shared" si="37"/>
        <v>1</v>
      </c>
      <c r="BB147" s="21">
        <f t="shared" si="38"/>
        <v>0</v>
      </c>
      <c r="BC147" s="65" t="str">
        <f t="shared" si="39"/>
        <v>Job</v>
      </c>
      <c r="BD147" s="38" t="s">
        <v>182</v>
      </c>
      <c r="BE147" s="21">
        <f t="shared" si="40"/>
        <v>0</v>
      </c>
      <c r="BF147" s="21">
        <f t="shared" si="41"/>
        <v>0</v>
      </c>
      <c r="BG147" s="21">
        <f t="shared" si="42"/>
        <v>1</v>
      </c>
      <c r="BH147" s="21">
        <f t="shared" si="43"/>
        <v>0</v>
      </c>
      <c r="BI147" s="65" t="str">
        <f t="shared" si="44"/>
        <v>Narayanganj</v>
      </c>
      <c r="BJ147" s="27" t="s">
        <v>155</v>
      </c>
      <c r="BK147" s="21">
        <f t="shared" si="45"/>
        <v>0</v>
      </c>
      <c r="BL147" s="21">
        <f t="shared" si="46"/>
        <v>0</v>
      </c>
      <c r="BM147" s="21">
        <f t="shared" si="47"/>
        <v>1</v>
      </c>
      <c r="BN147" s="65" t="str">
        <f t="shared" si="48"/>
        <v>More_than_6</v>
      </c>
      <c r="BO147" s="29">
        <v>800.0</v>
      </c>
      <c r="BP147" s="21">
        <f t="shared" si="49"/>
        <v>1</v>
      </c>
      <c r="BQ147" s="21">
        <f t="shared" si="50"/>
        <v>0</v>
      </c>
      <c r="BR147" s="21">
        <f t="shared" si="51"/>
        <v>0</v>
      </c>
      <c r="BS147" s="65" t="str">
        <f t="shared" si="52"/>
        <v>Less_than_1k</v>
      </c>
      <c r="BT147" s="29" t="s">
        <v>132</v>
      </c>
      <c r="BU147" s="75" t="str">
        <f t="shared" si="53"/>
        <v>Every_3_months</v>
      </c>
      <c r="BV147" s="29">
        <v>1.0</v>
      </c>
      <c r="BW147" s="67" t="str">
        <f t="shared" si="54"/>
        <v>Yes</v>
      </c>
      <c r="BX147" s="29">
        <v>0.0</v>
      </c>
      <c r="BY147" s="67" t="str">
        <f t="shared" si="55"/>
        <v>No</v>
      </c>
      <c r="BZ147" s="29">
        <v>0.0</v>
      </c>
      <c r="CA147" s="67" t="str">
        <f t="shared" si="56"/>
        <v>No</v>
      </c>
      <c r="CB147" s="29">
        <v>1.0</v>
      </c>
      <c r="CC147" s="67" t="str">
        <f t="shared" si="57"/>
        <v>Yes</v>
      </c>
      <c r="CD147" s="29">
        <v>0.0</v>
      </c>
      <c r="CE147" s="67" t="str">
        <f t="shared" si="58"/>
        <v>No</v>
      </c>
      <c r="CF147" s="29">
        <v>1.0</v>
      </c>
      <c r="CG147" s="76"/>
      <c r="CH147" s="29">
        <v>0.0</v>
      </c>
      <c r="CI147" s="67" t="str">
        <f t="shared" si="59"/>
        <v>No</v>
      </c>
      <c r="CJ147" s="29">
        <v>0.0</v>
      </c>
      <c r="CK147" s="76"/>
      <c r="CL147" s="29">
        <v>1.0</v>
      </c>
      <c r="CM147" s="77"/>
      <c r="CN147" s="27" t="s">
        <v>164</v>
      </c>
      <c r="CO147" s="71" t="str">
        <f t="shared" si="60"/>
        <v>Average</v>
      </c>
      <c r="CP147" s="27" t="s">
        <v>177</v>
      </c>
      <c r="CQ147" s="21">
        <f t="shared" si="61"/>
        <v>1</v>
      </c>
      <c r="CR147" s="21">
        <f t="shared" si="62"/>
        <v>0</v>
      </c>
      <c r="CS147" s="21">
        <f t="shared" si="63"/>
        <v>0</v>
      </c>
      <c r="CT147" s="21">
        <f t="shared" si="64"/>
        <v>0</v>
      </c>
      <c r="CU147" s="68"/>
      <c r="CV147" s="27" t="s">
        <v>135</v>
      </c>
      <c r="CW147" s="21">
        <f t="shared" si="65"/>
        <v>1</v>
      </c>
      <c r="CX147" s="21">
        <f t="shared" si="66"/>
        <v>0</v>
      </c>
      <c r="CY147" s="21">
        <f t="shared" si="67"/>
        <v>0</v>
      </c>
      <c r="CZ147" s="21">
        <f t="shared" si="68"/>
        <v>0</v>
      </c>
      <c r="DA147" s="21">
        <f t="shared" si="69"/>
        <v>0</v>
      </c>
      <c r="DB147" s="68"/>
      <c r="DC147" s="27" t="s">
        <v>136</v>
      </c>
      <c r="DD147" s="29">
        <v>5.0</v>
      </c>
      <c r="DE147" s="29">
        <v>3.0</v>
      </c>
      <c r="DF147" s="27" t="s">
        <v>139</v>
      </c>
      <c r="DG147" s="27" t="s">
        <v>138</v>
      </c>
      <c r="DH147" s="25">
        <f t="shared" si="70"/>
        <v>19</v>
      </c>
      <c r="DI147" s="72" t="str">
        <f t="shared" si="71"/>
        <v>High_Safety</v>
      </c>
      <c r="DJ147" s="26">
        <v>15.0</v>
      </c>
      <c r="DK147" s="26">
        <v>13.0</v>
      </c>
      <c r="DL147" s="16" t="str">
        <f t="shared" ref="DL147:DM147" si="218">IF(DJ147 &lt;= 11, "Poor", IF(DJ147 &lt;= 15 , "Moderate", "Good"))</f>
        <v>Moderate</v>
      </c>
      <c r="DM147" s="16" t="str">
        <f t="shared" si="218"/>
        <v>Moderate</v>
      </c>
    </row>
    <row r="148" ht="15.75" customHeight="1">
      <c r="A148" s="73" t="s">
        <v>194</v>
      </c>
      <c r="B148" s="62" t="s">
        <v>37</v>
      </c>
      <c r="C148" s="35">
        <v>28.0</v>
      </c>
      <c r="D148" s="16">
        <f t="shared" si="2"/>
        <v>0</v>
      </c>
      <c r="E148" s="16">
        <f t="shared" si="73"/>
        <v>1</v>
      </c>
      <c r="F148" s="16">
        <f t="shared" si="3"/>
        <v>0</v>
      </c>
      <c r="G148" s="16">
        <f t="shared" si="4"/>
        <v>0</v>
      </c>
      <c r="H148" s="63" t="str">
        <f t="shared" si="5"/>
        <v>Between_20_to_40</v>
      </c>
      <c r="I148" s="74" t="s">
        <v>158</v>
      </c>
      <c r="J148" s="36">
        <v>22000.0</v>
      </c>
      <c r="K148" s="21">
        <f t="shared" si="6"/>
        <v>0</v>
      </c>
      <c r="L148" s="21">
        <f t="shared" si="7"/>
        <v>1</v>
      </c>
      <c r="M148" s="21">
        <f t="shared" si="8"/>
        <v>0</v>
      </c>
      <c r="N148" s="21">
        <f t="shared" si="9"/>
        <v>0</v>
      </c>
      <c r="O148" s="65" t="str">
        <f t="shared" si="10"/>
        <v>Between_15k_to_25k</v>
      </c>
      <c r="P148" s="75" t="s">
        <v>159</v>
      </c>
      <c r="Q148" s="37">
        <v>0.0</v>
      </c>
      <c r="R148" s="67" t="str">
        <f t="shared" si="11"/>
        <v>No</v>
      </c>
      <c r="S148" s="37">
        <v>0.0</v>
      </c>
      <c r="T148" s="67" t="str">
        <f t="shared" si="12"/>
        <v>No</v>
      </c>
      <c r="U148" s="37">
        <v>0.0</v>
      </c>
      <c r="V148" s="67" t="str">
        <f t="shared" si="13"/>
        <v>No</v>
      </c>
      <c r="W148" s="36" t="s">
        <v>149</v>
      </c>
      <c r="X148" s="21">
        <f t="shared" si="14"/>
        <v>0</v>
      </c>
      <c r="Y148" s="21">
        <f t="shared" si="15"/>
        <v>1</v>
      </c>
      <c r="Z148" s="21">
        <f t="shared" si="16"/>
        <v>0</v>
      </c>
      <c r="AA148" s="21">
        <f t="shared" si="17"/>
        <v>0</v>
      </c>
      <c r="AB148" s="21">
        <f t="shared" si="18"/>
        <v>0</v>
      </c>
      <c r="AC148" s="65" t="str">
        <f t="shared" si="19"/>
        <v>Office_Worker</v>
      </c>
      <c r="AD148" s="36" t="s">
        <v>31</v>
      </c>
      <c r="AE148" s="21">
        <f t="shared" si="20"/>
        <v>1</v>
      </c>
      <c r="AF148" s="21">
        <f t="shared" si="21"/>
        <v>0</v>
      </c>
      <c r="AG148" s="21">
        <f t="shared" si="22"/>
        <v>0</v>
      </c>
      <c r="AH148" s="21">
        <f t="shared" si="23"/>
        <v>0</v>
      </c>
      <c r="AI148" s="65" t="str">
        <f t="shared" si="24"/>
        <v>Bus</v>
      </c>
      <c r="AJ148" s="27" t="s">
        <v>128</v>
      </c>
      <c r="AK148" s="21">
        <f t="shared" si="25"/>
        <v>1</v>
      </c>
      <c r="AL148" s="21">
        <f t="shared" si="26"/>
        <v>0</v>
      </c>
      <c r="AM148" s="21">
        <f t="shared" si="27"/>
        <v>0</v>
      </c>
      <c r="AN148" s="21">
        <f t="shared" si="28"/>
        <v>0</v>
      </c>
      <c r="AO148" s="65" t="str">
        <f t="shared" si="29"/>
        <v>Bus</v>
      </c>
      <c r="AP148" s="27" t="s">
        <v>37</v>
      </c>
      <c r="AQ148" s="21">
        <f t="shared" si="30"/>
        <v>1</v>
      </c>
      <c r="AR148" s="21">
        <f t="shared" si="31"/>
        <v>0</v>
      </c>
      <c r="AS148" s="21">
        <f t="shared" si="32"/>
        <v>0</v>
      </c>
      <c r="AT148" s="21">
        <f t="shared" si="33"/>
        <v>0</v>
      </c>
      <c r="AU148" s="21">
        <f t="shared" si="34"/>
        <v>0</v>
      </c>
      <c r="AV148" s="21">
        <f t="shared" si="74"/>
        <v>0</v>
      </c>
      <c r="AW148" s="68"/>
      <c r="AX148" s="27" t="s">
        <v>130</v>
      </c>
      <c r="AY148" s="21">
        <f t="shared" si="35"/>
        <v>1</v>
      </c>
      <c r="AZ148" s="21">
        <f t="shared" si="36"/>
        <v>0</v>
      </c>
      <c r="BA148" s="21">
        <f t="shared" si="37"/>
        <v>0</v>
      </c>
      <c r="BB148" s="21">
        <f t="shared" si="38"/>
        <v>0</v>
      </c>
      <c r="BC148" s="65" t="str">
        <f t="shared" si="39"/>
        <v>Home_Visit</v>
      </c>
      <c r="BD148" s="38" t="s">
        <v>201</v>
      </c>
      <c r="BE148" s="21">
        <f t="shared" si="40"/>
        <v>0</v>
      </c>
      <c r="BF148" s="21">
        <f t="shared" si="41"/>
        <v>0</v>
      </c>
      <c r="BG148" s="21">
        <f t="shared" si="42"/>
        <v>0</v>
      </c>
      <c r="BH148" s="21">
        <f t="shared" si="43"/>
        <v>1</v>
      </c>
      <c r="BI148" s="65" t="str">
        <f t="shared" si="44"/>
        <v>Others</v>
      </c>
      <c r="BJ148" s="27" t="s">
        <v>150</v>
      </c>
      <c r="BK148" s="21">
        <f t="shared" si="45"/>
        <v>0</v>
      </c>
      <c r="BL148" s="21">
        <f t="shared" si="46"/>
        <v>0</v>
      </c>
      <c r="BM148" s="21">
        <f t="shared" si="47"/>
        <v>1</v>
      </c>
      <c r="BN148" s="65" t="str">
        <f t="shared" si="48"/>
        <v>More_than_6</v>
      </c>
      <c r="BO148" s="27" t="s">
        <v>184</v>
      </c>
      <c r="BP148" s="21">
        <f t="shared" si="49"/>
        <v>0</v>
      </c>
      <c r="BQ148" s="21">
        <f t="shared" si="50"/>
        <v>0</v>
      </c>
      <c r="BR148" s="21">
        <f t="shared" si="51"/>
        <v>1</v>
      </c>
      <c r="BS148" s="65" t="str">
        <f t="shared" si="52"/>
        <v>More_than_2k</v>
      </c>
      <c r="BT148" s="27" t="s">
        <v>185</v>
      </c>
      <c r="BU148" s="73" t="str">
        <f t="shared" si="53"/>
        <v>Yearly</v>
      </c>
      <c r="BV148" s="29">
        <v>0.0</v>
      </c>
      <c r="BW148" s="67" t="str">
        <f t="shared" si="54"/>
        <v>No</v>
      </c>
      <c r="BX148" s="29">
        <v>0.0</v>
      </c>
      <c r="BY148" s="67" t="str">
        <f t="shared" si="55"/>
        <v>No</v>
      </c>
      <c r="BZ148" s="29">
        <v>0.0</v>
      </c>
      <c r="CA148" s="67" t="str">
        <f t="shared" si="56"/>
        <v>No</v>
      </c>
      <c r="CB148" s="29">
        <v>0.0</v>
      </c>
      <c r="CC148" s="67" t="str">
        <f t="shared" si="57"/>
        <v>No</v>
      </c>
      <c r="CD148" s="29">
        <v>1.0</v>
      </c>
      <c r="CE148" s="67" t="str">
        <f t="shared" si="58"/>
        <v>Yes</v>
      </c>
      <c r="CF148" s="29">
        <v>1.0</v>
      </c>
      <c r="CG148" s="76"/>
      <c r="CH148" s="29">
        <v>1.0</v>
      </c>
      <c r="CI148" s="67" t="str">
        <f t="shared" si="59"/>
        <v>Yes</v>
      </c>
      <c r="CJ148" s="29">
        <v>0.0</v>
      </c>
      <c r="CK148" s="76"/>
      <c r="CL148" s="29">
        <v>0.0</v>
      </c>
      <c r="CM148" s="77"/>
      <c r="CN148" s="27" t="s">
        <v>133</v>
      </c>
      <c r="CO148" s="71" t="str">
        <f t="shared" si="60"/>
        <v>Good</v>
      </c>
      <c r="CP148" s="27" t="s">
        <v>146</v>
      </c>
      <c r="CQ148" s="21">
        <f t="shared" si="61"/>
        <v>0</v>
      </c>
      <c r="CR148" s="21">
        <f t="shared" si="62"/>
        <v>0</v>
      </c>
      <c r="CS148" s="21">
        <f t="shared" si="63"/>
        <v>1</v>
      </c>
      <c r="CT148" s="21">
        <f t="shared" si="64"/>
        <v>0</v>
      </c>
      <c r="CU148" s="68"/>
      <c r="CV148" s="27" t="s">
        <v>135</v>
      </c>
      <c r="CW148" s="21">
        <f t="shared" si="65"/>
        <v>1</v>
      </c>
      <c r="CX148" s="21">
        <f t="shared" si="66"/>
        <v>0</v>
      </c>
      <c r="CY148" s="21">
        <f t="shared" si="67"/>
        <v>0</v>
      </c>
      <c r="CZ148" s="21">
        <f t="shared" si="68"/>
        <v>0</v>
      </c>
      <c r="DA148" s="21">
        <f t="shared" si="69"/>
        <v>0</v>
      </c>
      <c r="DB148" s="68"/>
      <c r="DC148" s="27" t="s">
        <v>139</v>
      </c>
      <c r="DD148" s="27" t="s">
        <v>140</v>
      </c>
      <c r="DE148" s="27" t="s">
        <v>139</v>
      </c>
      <c r="DF148" s="27" t="s">
        <v>139</v>
      </c>
      <c r="DG148" s="29">
        <v>2.0</v>
      </c>
      <c r="DH148" s="25">
        <f t="shared" si="70"/>
        <v>9</v>
      </c>
      <c r="DI148" s="72" t="str">
        <f t="shared" si="71"/>
        <v>Poor_Safety</v>
      </c>
      <c r="DJ148" s="26">
        <v>18.0</v>
      </c>
      <c r="DK148" s="26">
        <v>12.0</v>
      </c>
      <c r="DL148" s="16" t="str">
        <f t="shared" ref="DL148:DM148" si="219">IF(DJ148 &lt;= 11, "Poor", IF(DJ148 &lt;= 15 , "Moderate", "Good"))</f>
        <v>Good</v>
      </c>
      <c r="DM148" s="16" t="str">
        <f t="shared" si="219"/>
        <v>Moderate</v>
      </c>
    </row>
    <row r="149" ht="15.75" customHeight="1">
      <c r="A149" s="73" t="s">
        <v>194</v>
      </c>
      <c r="B149" s="62" t="s">
        <v>37</v>
      </c>
      <c r="C149" s="35">
        <v>20.0</v>
      </c>
      <c r="D149" s="16">
        <f t="shared" si="2"/>
        <v>0</v>
      </c>
      <c r="E149" s="16">
        <f t="shared" si="73"/>
        <v>1</v>
      </c>
      <c r="F149" s="16">
        <f t="shared" si="3"/>
        <v>0</v>
      </c>
      <c r="G149" s="16">
        <f t="shared" si="4"/>
        <v>0</v>
      </c>
      <c r="H149" s="63" t="str">
        <f t="shared" si="5"/>
        <v>Between_20_to_40</v>
      </c>
      <c r="I149" s="75" t="s">
        <v>260</v>
      </c>
      <c r="J149" s="36">
        <v>15000.0</v>
      </c>
      <c r="K149" s="21">
        <f t="shared" si="6"/>
        <v>0</v>
      </c>
      <c r="L149" s="21">
        <f t="shared" si="7"/>
        <v>1</v>
      </c>
      <c r="M149" s="21">
        <f t="shared" si="8"/>
        <v>0</v>
      </c>
      <c r="N149" s="21">
        <f t="shared" si="9"/>
        <v>0</v>
      </c>
      <c r="O149" s="65" t="str">
        <f t="shared" si="10"/>
        <v>Between_15k_to_25k</v>
      </c>
      <c r="P149" s="75" t="s">
        <v>159</v>
      </c>
      <c r="Q149" s="37">
        <v>0.0</v>
      </c>
      <c r="R149" s="67" t="str">
        <f t="shared" si="11"/>
        <v>No</v>
      </c>
      <c r="S149" s="37">
        <v>0.0</v>
      </c>
      <c r="T149" s="67" t="str">
        <f t="shared" si="12"/>
        <v>No</v>
      </c>
      <c r="U149" s="37">
        <v>0.0</v>
      </c>
      <c r="V149" s="67" t="str">
        <f t="shared" si="13"/>
        <v>No</v>
      </c>
      <c r="W149" s="36" t="s">
        <v>149</v>
      </c>
      <c r="X149" s="21">
        <f t="shared" si="14"/>
        <v>0</v>
      </c>
      <c r="Y149" s="21">
        <f t="shared" si="15"/>
        <v>1</v>
      </c>
      <c r="Z149" s="21">
        <f t="shared" si="16"/>
        <v>0</v>
      </c>
      <c r="AA149" s="21">
        <f t="shared" si="17"/>
        <v>0</v>
      </c>
      <c r="AB149" s="21">
        <f t="shared" si="18"/>
        <v>0</v>
      </c>
      <c r="AC149" s="65" t="str">
        <f t="shared" si="19"/>
        <v>Office_Worker</v>
      </c>
      <c r="AD149" s="36" t="s">
        <v>31</v>
      </c>
      <c r="AE149" s="21">
        <f t="shared" si="20"/>
        <v>1</v>
      </c>
      <c r="AF149" s="21">
        <f t="shared" si="21"/>
        <v>0</v>
      </c>
      <c r="AG149" s="21">
        <f t="shared" si="22"/>
        <v>0</v>
      </c>
      <c r="AH149" s="21">
        <f t="shared" si="23"/>
        <v>0</v>
      </c>
      <c r="AI149" s="65" t="str">
        <f t="shared" si="24"/>
        <v>Bus</v>
      </c>
      <c r="AJ149" s="27" t="s">
        <v>129</v>
      </c>
      <c r="AK149" s="21">
        <f t="shared" si="25"/>
        <v>0</v>
      </c>
      <c r="AL149" s="21">
        <f t="shared" si="26"/>
        <v>1</v>
      </c>
      <c r="AM149" s="21">
        <f t="shared" si="27"/>
        <v>0</v>
      </c>
      <c r="AN149" s="21">
        <f t="shared" si="28"/>
        <v>0</v>
      </c>
      <c r="AO149" s="65" t="str">
        <f t="shared" si="29"/>
        <v>Auto_Rickshaw</v>
      </c>
      <c r="AP149" s="27" t="s">
        <v>37</v>
      </c>
      <c r="AQ149" s="21">
        <f t="shared" si="30"/>
        <v>1</v>
      </c>
      <c r="AR149" s="21">
        <f t="shared" si="31"/>
        <v>0</v>
      </c>
      <c r="AS149" s="21">
        <f t="shared" si="32"/>
        <v>0</v>
      </c>
      <c r="AT149" s="21">
        <f t="shared" si="33"/>
        <v>0</v>
      </c>
      <c r="AU149" s="21">
        <f t="shared" si="34"/>
        <v>0</v>
      </c>
      <c r="AV149" s="21">
        <f t="shared" si="74"/>
        <v>0</v>
      </c>
      <c r="AW149" s="68"/>
      <c r="AX149" s="27" t="s">
        <v>130</v>
      </c>
      <c r="AY149" s="21">
        <f t="shared" si="35"/>
        <v>1</v>
      </c>
      <c r="AZ149" s="21">
        <f t="shared" si="36"/>
        <v>0</v>
      </c>
      <c r="BA149" s="21">
        <f t="shared" si="37"/>
        <v>0</v>
      </c>
      <c r="BB149" s="21">
        <f t="shared" si="38"/>
        <v>0</v>
      </c>
      <c r="BC149" s="65" t="str">
        <f t="shared" si="39"/>
        <v>Home_Visit</v>
      </c>
      <c r="BD149" s="38" t="s">
        <v>186</v>
      </c>
      <c r="BE149" s="21">
        <f t="shared" si="40"/>
        <v>0</v>
      </c>
      <c r="BF149" s="21">
        <f t="shared" si="41"/>
        <v>0</v>
      </c>
      <c r="BG149" s="21">
        <f t="shared" si="42"/>
        <v>0</v>
      </c>
      <c r="BH149" s="21">
        <f t="shared" si="43"/>
        <v>1</v>
      </c>
      <c r="BI149" s="65" t="str">
        <f t="shared" si="44"/>
        <v>Others</v>
      </c>
      <c r="BJ149" s="27" t="s">
        <v>136</v>
      </c>
      <c r="BK149" s="21">
        <f t="shared" si="45"/>
        <v>0</v>
      </c>
      <c r="BL149" s="21">
        <f t="shared" si="46"/>
        <v>0</v>
      </c>
      <c r="BM149" s="21">
        <f t="shared" si="47"/>
        <v>1</v>
      </c>
      <c r="BN149" s="65" t="str">
        <f t="shared" si="48"/>
        <v>More_than_6</v>
      </c>
      <c r="BO149" s="27">
        <v>800.0</v>
      </c>
      <c r="BP149" s="21">
        <f t="shared" si="49"/>
        <v>1</v>
      </c>
      <c r="BQ149" s="21">
        <f t="shared" si="50"/>
        <v>0</v>
      </c>
      <c r="BR149" s="21">
        <f t="shared" si="51"/>
        <v>0</v>
      </c>
      <c r="BS149" s="65" t="str">
        <f t="shared" si="52"/>
        <v>Less_than_1k</v>
      </c>
      <c r="BT149" s="29" t="s">
        <v>132</v>
      </c>
      <c r="BU149" s="75" t="str">
        <f t="shared" si="53"/>
        <v>Every_3_months</v>
      </c>
      <c r="BV149" s="29">
        <v>0.0</v>
      </c>
      <c r="BW149" s="67" t="str">
        <f t="shared" si="54"/>
        <v>No</v>
      </c>
      <c r="BX149" s="29">
        <v>0.0</v>
      </c>
      <c r="BY149" s="67" t="str">
        <f t="shared" si="55"/>
        <v>No</v>
      </c>
      <c r="BZ149" s="29">
        <v>0.0</v>
      </c>
      <c r="CA149" s="67" t="str">
        <f t="shared" si="56"/>
        <v>No</v>
      </c>
      <c r="CB149" s="29">
        <v>1.0</v>
      </c>
      <c r="CC149" s="67" t="str">
        <f t="shared" si="57"/>
        <v>Yes</v>
      </c>
      <c r="CD149" s="29">
        <v>0.0</v>
      </c>
      <c r="CE149" s="67" t="str">
        <f t="shared" si="58"/>
        <v>No</v>
      </c>
      <c r="CF149" s="29">
        <v>0.0</v>
      </c>
      <c r="CG149" s="76"/>
      <c r="CH149" s="29">
        <v>0.0</v>
      </c>
      <c r="CI149" s="67" t="str">
        <f t="shared" si="59"/>
        <v>No</v>
      </c>
      <c r="CJ149" s="29">
        <v>0.0</v>
      </c>
      <c r="CK149" s="76"/>
      <c r="CL149" s="29">
        <v>1.0</v>
      </c>
      <c r="CM149" s="77"/>
      <c r="CN149" s="27" t="s">
        <v>133</v>
      </c>
      <c r="CO149" s="71" t="str">
        <f t="shared" si="60"/>
        <v>Good</v>
      </c>
      <c r="CP149" s="27" t="s">
        <v>134</v>
      </c>
      <c r="CQ149" s="21">
        <f t="shared" si="61"/>
        <v>0</v>
      </c>
      <c r="CR149" s="21">
        <f t="shared" si="62"/>
        <v>0</v>
      </c>
      <c r="CS149" s="21">
        <f t="shared" si="63"/>
        <v>0</v>
      </c>
      <c r="CT149" s="21">
        <f t="shared" si="64"/>
        <v>1</v>
      </c>
      <c r="CU149" s="68"/>
      <c r="CV149" s="27" t="s">
        <v>135</v>
      </c>
      <c r="CW149" s="21">
        <f t="shared" si="65"/>
        <v>1</v>
      </c>
      <c r="CX149" s="21">
        <f t="shared" si="66"/>
        <v>0</v>
      </c>
      <c r="CY149" s="21">
        <f t="shared" si="67"/>
        <v>0</v>
      </c>
      <c r="CZ149" s="21">
        <f t="shared" si="68"/>
        <v>0</v>
      </c>
      <c r="DA149" s="21">
        <f t="shared" si="69"/>
        <v>0</v>
      </c>
      <c r="DB149" s="68"/>
      <c r="DC149" s="27" t="s">
        <v>136</v>
      </c>
      <c r="DD149" s="27" t="s">
        <v>136</v>
      </c>
      <c r="DE149" s="27" t="s">
        <v>136</v>
      </c>
      <c r="DF149" s="27" t="s">
        <v>138</v>
      </c>
      <c r="DG149" s="27" t="s">
        <v>138</v>
      </c>
      <c r="DH149" s="25">
        <f t="shared" si="70"/>
        <v>22</v>
      </c>
      <c r="DI149" s="72" t="str">
        <f t="shared" si="71"/>
        <v>High_Safety</v>
      </c>
      <c r="DJ149" s="26">
        <v>7.0</v>
      </c>
      <c r="DK149" s="26">
        <v>11.0</v>
      </c>
      <c r="DL149" s="16" t="str">
        <f t="shared" ref="DL149:DM149" si="220">IF(DJ149 &lt;= 11, "Poor", IF(DJ149 &lt;= 15 , "Moderate", "Good"))</f>
        <v>Poor</v>
      </c>
      <c r="DM149" s="16" t="str">
        <f t="shared" si="220"/>
        <v>Poor</v>
      </c>
    </row>
    <row r="150" ht="15.75" customHeight="1">
      <c r="A150" s="73" t="s">
        <v>194</v>
      </c>
      <c r="B150" s="62" t="s">
        <v>37</v>
      </c>
      <c r="C150" s="35">
        <v>25.0</v>
      </c>
      <c r="D150" s="16">
        <f t="shared" si="2"/>
        <v>0</v>
      </c>
      <c r="E150" s="16">
        <f t="shared" si="73"/>
        <v>1</v>
      </c>
      <c r="F150" s="16">
        <f t="shared" si="3"/>
        <v>0</v>
      </c>
      <c r="G150" s="16">
        <f t="shared" si="4"/>
        <v>0</v>
      </c>
      <c r="H150" s="63" t="str">
        <f t="shared" si="5"/>
        <v>Between_20_to_40</v>
      </c>
      <c r="I150" s="75" t="s">
        <v>266</v>
      </c>
      <c r="J150" s="36">
        <v>20000.0</v>
      </c>
      <c r="K150" s="21">
        <f t="shared" si="6"/>
        <v>0</v>
      </c>
      <c r="L150" s="21">
        <f t="shared" si="7"/>
        <v>1</v>
      </c>
      <c r="M150" s="21">
        <f t="shared" si="8"/>
        <v>0</v>
      </c>
      <c r="N150" s="21">
        <f t="shared" si="9"/>
        <v>0</v>
      </c>
      <c r="O150" s="65" t="str">
        <f t="shared" si="10"/>
        <v>Between_15k_to_25k</v>
      </c>
      <c r="P150" s="75" t="s">
        <v>159</v>
      </c>
      <c r="Q150" s="37">
        <v>0.0</v>
      </c>
      <c r="R150" s="67" t="str">
        <f t="shared" si="11"/>
        <v>No</v>
      </c>
      <c r="S150" s="37">
        <v>0.0</v>
      </c>
      <c r="T150" s="67" t="str">
        <f t="shared" si="12"/>
        <v>No</v>
      </c>
      <c r="U150" s="37">
        <v>0.0</v>
      </c>
      <c r="V150" s="67" t="str">
        <f t="shared" si="13"/>
        <v>No</v>
      </c>
      <c r="W150" s="36" t="s">
        <v>149</v>
      </c>
      <c r="X150" s="21">
        <f t="shared" si="14"/>
        <v>0</v>
      </c>
      <c r="Y150" s="21">
        <f t="shared" si="15"/>
        <v>1</v>
      </c>
      <c r="Z150" s="21">
        <f t="shared" si="16"/>
        <v>0</v>
      </c>
      <c r="AA150" s="21">
        <f t="shared" si="17"/>
        <v>0</v>
      </c>
      <c r="AB150" s="21">
        <f t="shared" si="18"/>
        <v>0</v>
      </c>
      <c r="AC150" s="65" t="str">
        <f t="shared" si="19"/>
        <v>Office_Worker</v>
      </c>
      <c r="AD150" s="36" t="s">
        <v>31</v>
      </c>
      <c r="AE150" s="21">
        <f t="shared" si="20"/>
        <v>1</v>
      </c>
      <c r="AF150" s="21">
        <f t="shared" si="21"/>
        <v>0</v>
      </c>
      <c r="AG150" s="21">
        <f t="shared" si="22"/>
        <v>0</v>
      </c>
      <c r="AH150" s="21">
        <f t="shared" si="23"/>
        <v>0</v>
      </c>
      <c r="AI150" s="65" t="str">
        <f t="shared" si="24"/>
        <v>Bus</v>
      </c>
      <c r="AJ150" s="36" t="s">
        <v>171</v>
      </c>
      <c r="AK150" s="21">
        <f t="shared" si="25"/>
        <v>0</v>
      </c>
      <c r="AL150" s="21">
        <f t="shared" si="26"/>
        <v>0</v>
      </c>
      <c r="AM150" s="21">
        <f t="shared" si="27"/>
        <v>0</v>
      </c>
      <c r="AN150" s="21">
        <f t="shared" si="28"/>
        <v>1</v>
      </c>
      <c r="AO150" s="65" t="str">
        <f t="shared" si="29"/>
        <v>Others</v>
      </c>
      <c r="AP150" s="27" t="s">
        <v>144</v>
      </c>
      <c r="AQ150" s="21">
        <f t="shared" si="30"/>
        <v>0</v>
      </c>
      <c r="AR150" s="21">
        <f t="shared" si="31"/>
        <v>0</v>
      </c>
      <c r="AS150" s="21">
        <f t="shared" si="32"/>
        <v>0</v>
      </c>
      <c r="AT150" s="21">
        <f t="shared" si="33"/>
        <v>0</v>
      </c>
      <c r="AU150" s="21">
        <f t="shared" si="34"/>
        <v>0</v>
      </c>
      <c r="AV150" s="21">
        <f t="shared" si="74"/>
        <v>1</v>
      </c>
      <c r="AW150" s="68"/>
      <c r="AX150" s="27" t="s">
        <v>45</v>
      </c>
      <c r="AY150" s="21">
        <f t="shared" si="35"/>
        <v>0</v>
      </c>
      <c r="AZ150" s="21">
        <f t="shared" si="36"/>
        <v>0</v>
      </c>
      <c r="BA150" s="21">
        <f t="shared" si="37"/>
        <v>1</v>
      </c>
      <c r="BB150" s="21">
        <f t="shared" si="38"/>
        <v>0</v>
      </c>
      <c r="BC150" s="65" t="str">
        <f t="shared" si="39"/>
        <v>Job</v>
      </c>
      <c r="BD150" s="38" t="s">
        <v>188</v>
      </c>
      <c r="BE150" s="21">
        <f t="shared" si="40"/>
        <v>0</v>
      </c>
      <c r="BF150" s="21">
        <f t="shared" si="41"/>
        <v>0</v>
      </c>
      <c r="BG150" s="21">
        <f t="shared" si="42"/>
        <v>0</v>
      </c>
      <c r="BH150" s="21">
        <f t="shared" si="43"/>
        <v>1</v>
      </c>
      <c r="BI150" s="65" t="str">
        <f t="shared" si="44"/>
        <v>Others</v>
      </c>
      <c r="BJ150" s="27" t="s">
        <v>138</v>
      </c>
      <c r="BK150" s="21">
        <f t="shared" si="45"/>
        <v>0</v>
      </c>
      <c r="BL150" s="21">
        <f t="shared" si="46"/>
        <v>0</v>
      </c>
      <c r="BM150" s="21">
        <f t="shared" si="47"/>
        <v>1</v>
      </c>
      <c r="BN150" s="65" t="str">
        <f t="shared" si="48"/>
        <v>More_than_6</v>
      </c>
      <c r="BO150" s="27" t="s">
        <v>145</v>
      </c>
      <c r="BP150" s="21">
        <f t="shared" si="49"/>
        <v>0</v>
      </c>
      <c r="BQ150" s="21">
        <f t="shared" si="50"/>
        <v>0</v>
      </c>
      <c r="BR150" s="21">
        <f t="shared" si="51"/>
        <v>1</v>
      </c>
      <c r="BS150" s="65" t="str">
        <f t="shared" si="52"/>
        <v>More_than_2k</v>
      </c>
      <c r="BT150" s="29" t="s">
        <v>132</v>
      </c>
      <c r="BU150" s="75" t="str">
        <f t="shared" si="53"/>
        <v>Every_3_months</v>
      </c>
      <c r="BV150" s="29">
        <v>0.0</v>
      </c>
      <c r="BW150" s="67" t="str">
        <f t="shared" si="54"/>
        <v>No</v>
      </c>
      <c r="BX150" s="29">
        <v>0.0</v>
      </c>
      <c r="BY150" s="67" t="str">
        <f t="shared" si="55"/>
        <v>No</v>
      </c>
      <c r="BZ150" s="29">
        <v>1.0</v>
      </c>
      <c r="CA150" s="67" t="str">
        <f t="shared" si="56"/>
        <v>Yes</v>
      </c>
      <c r="CB150" s="29">
        <v>0.0</v>
      </c>
      <c r="CC150" s="67" t="str">
        <f t="shared" si="57"/>
        <v>No</v>
      </c>
      <c r="CD150" s="29">
        <v>0.0</v>
      </c>
      <c r="CE150" s="67" t="str">
        <f t="shared" si="58"/>
        <v>No</v>
      </c>
      <c r="CF150" s="29">
        <v>1.0</v>
      </c>
      <c r="CG150" s="76"/>
      <c r="CH150" s="29">
        <v>1.0</v>
      </c>
      <c r="CI150" s="67" t="str">
        <f t="shared" si="59"/>
        <v>Yes</v>
      </c>
      <c r="CJ150" s="29">
        <v>0.0</v>
      </c>
      <c r="CK150" s="76"/>
      <c r="CL150" s="29">
        <v>0.0</v>
      </c>
      <c r="CM150" s="77"/>
      <c r="CN150" s="27" t="s">
        <v>133</v>
      </c>
      <c r="CO150" s="71" t="str">
        <f t="shared" si="60"/>
        <v>Good</v>
      </c>
      <c r="CP150" s="27" t="s">
        <v>146</v>
      </c>
      <c r="CQ150" s="21">
        <f t="shared" si="61"/>
        <v>0</v>
      </c>
      <c r="CR150" s="21">
        <f t="shared" si="62"/>
        <v>0</v>
      </c>
      <c r="CS150" s="21">
        <f t="shared" si="63"/>
        <v>1</v>
      </c>
      <c r="CT150" s="21">
        <f t="shared" si="64"/>
        <v>0</v>
      </c>
      <c r="CU150" s="68"/>
      <c r="CV150" s="27" t="s">
        <v>147</v>
      </c>
      <c r="CW150" s="21">
        <f t="shared" si="65"/>
        <v>0</v>
      </c>
      <c r="CX150" s="21">
        <f t="shared" si="66"/>
        <v>0</v>
      </c>
      <c r="CY150" s="21">
        <f t="shared" si="67"/>
        <v>0</v>
      </c>
      <c r="CZ150" s="21">
        <f t="shared" si="68"/>
        <v>0</v>
      </c>
      <c r="DA150" s="21">
        <f t="shared" si="69"/>
        <v>1</v>
      </c>
      <c r="DB150" s="68"/>
      <c r="DC150" s="29">
        <v>5.0</v>
      </c>
      <c r="DD150" s="27" t="s">
        <v>136</v>
      </c>
      <c r="DE150" s="27" t="s">
        <v>136</v>
      </c>
      <c r="DF150" s="29">
        <v>5.0</v>
      </c>
      <c r="DG150" s="27" t="s">
        <v>138</v>
      </c>
      <c r="DH150" s="25">
        <f t="shared" si="70"/>
        <v>23</v>
      </c>
      <c r="DI150" s="72" t="str">
        <f t="shared" si="71"/>
        <v>High_Safety</v>
      </c>
      <c r="DJ150" s="26">
        <v>9.0</v>
      </c>
      <c r="DK150" s="26">
        <v>10.0</v>
      </c>
      <c r="DL150" s="16" t="str">
        <f t="shared" ref="DL150:DM150" si="221">IF(DJ150 &lt;= 11, "Poor", IF(DJ150 &lt;= 15 , "Moderate", "Good"))</f>
        <v>Poor</v>
      </c>
      <c r="DM150" s="16" t="str">
        <f t="shared" si="221"/>
        <v>Poor</v>
      </c>
    </row>
    <row r="151" ht="15.75" customHeight="1">
      <c r="A151" s="73" t="s">
        <v>194</v>
      </c>
      <c r="B151" s="62" t="s">
        <v>37</v>
      </c>
      <c r="C151" s="35">
        <v>37.0</v>
      </c>
      <c r="D151" s="16">
        <f t="shared" si="2"/>
        <v>0</v>
      </c>
      <c r="E151" s="16">
        <f t="shared" si="73"/>
        <v>1</v>
      </c>
      <c r="F151" s="16">
        <f t="shared" si="3"/>
        <v>0</v>
      </c>
      <c r="G151" s="16">
        <f t="shared" si="4"/>
        <v>0</v>
      </c>
      <c r="H151" s="63" t="str">
        <f t="shared" si="5"/>
        <v>Between_20_to_40</v>
      </c>
      <c r="I151" s="75" t="s">
        <v>260</v>
      </c>
      <c r="J151" s="36">
        <v>14000.0</v>
      </c>
      <c r="K151" s="21">
        <f t="shared" si="6"/>
        <v>1</v>
      </c>
      <c r="L151" s="21">
        <f t="shared" si="7"/>
        <v>0</v>
      </c>
      <c r="M151" s="21">
        <f t="shared" si="8"/>
        <v>0</v>
      </c>
      <c r="N151" s="21">
        <f t="shared" si="9"/>
        <v>0</v>
      </c>
      <c r="O151" s="65" t="str">
        <f t="shared" si="10"/>
        <v>Less_than_15k</v>
      </c>
      <c r="P151" s="75" t="s">
        <v>159</v>
      </c>
      <c r="Q151" s="37">
        <v>0.0</v>
      </c>
      <c r="R151" s="67" t="str">
        <f t="shared" si="11"/>
        <v>No</v>
      </c>
      <c r="S151" s="37">
        <v>0.0</v>
      </c>
      <c r="T151" s="67" t="str">
        <f t="shared" si="12"/>
        <v>No</v>
      </c>
      <c r="U151" s="37">
        <v>0.0</v>
      </c>
      <c r="V151" s="67" t="str">
        <f t="shared" si="13"/>
        <v>No</v>
      </c>
      <c r="W151" s="36" t="s">
        <v>149</v>
      </c>
      <c r="X151" s="21">
        <f t="shared" si="14"/>
        <v>0</v>
      </c>
      <c r="Y151" s="21">
        <f t="shared" si="15"/>
        <v>1</v>
      </c>
      <c r="Z151" s="21">
        <f t="shared" si="16"/>
        <v>0</v>
      </c>
      <c r="AA151" s="21">
        <f t="shared" si="17"/>
        <v>0</v>
      </c>
      <c r="AB151" s="21">
        <f t="shared" si="18"/>
        <v>0</v>
      </c>
      <c r="AC151" s="65" t="str">
        <f t="shared" si="19"/>
        <v>Office_Worker</v>
      </c>
      <c r="AD151" s="36" t="s">
        <v>143</v>
      </c>
      <c r="AE151" s="21">
        <f t="shared" si="20"/>
        <v>0</v>
      </c>
      <c r="AF151" s="21">
        <f t="shared" si="21"/>
        <v>1</v>
      </c>
      <c r="AG151" s="21">
        <f t="shared" si="22"/>
        <v>0</v>
      </c>
      <c r="AH151" s="21">
        <f t="shared" si="23"/>
        <v>0</v>
      </c>
      <c r="AI151" s="65" t="str">
        <f t="shared" si="24"/>
        <v>Rickshaw</v>
      </c>
      <c r="AJ151" s="27" t="s">
        <v>129</v>
      </c>
      <c r="AK151" s="21">
        <f t="shared" si="25"/>
        <v>0</v>
      </c>
      <c r="AL151" s="21">
        <f t="shared" si="26"/>
        <v>1</v>
      </c>
      <c r="AM151" s="21">
        <f t="shared" si="27"/>
        <v>0</v>
      </c>
      <c r="AN151" s="21">
        <f t="shared" si="28"/>
        <v>0</v>
      </c>
      <c r="AO151" s="65" t="str">
        <f t="shared" si="29"/>
        <v>Auto_Rickshaw</v>
      </c>
      <c r="AP151" s="27" t="s">
        <v>37</v>
      </c>
      <c r="AQ151" s="21">
        <f t="shared" si="30"/>
        <v>1</v>
      </c>
      <c r="AR151" s="21">
        <f t="shared" si="31"/>
        <v>0</v>
      </c>
      <c r="AS151" s="21">
        <f t="shared" si="32"/>
        <v>0</v>
      </c>
      <c r="AT151" s="21">
        <f t="shared" si="33"/>
        <v>0</v>
      </c>
      <c r="AU151" s="21">
        <f t="shared" si="34"/>
        <v>0</v>
      </c>
      <c r="AV151" s="21">
        <f t="shared" si="74"/>
        <v>0</v>
      </c>
      <c r="AW151" s="68"/>
      <c r="AX151" s="27" t="s">
        <v>44</v>
      </c>
      <c r="AY151" s="21">
        <f t="shared" si="35"/>
        <v>0</v>
      </c>
      <c r="AZ151" s="21">
        <f t="shared" si="36"/>
        <v>1</v>
      </c>
      <c r="BA151" s="21">
        <f t="shared" si="37"/>
        <v>0</v>
      </c>
      <c r="BB151" s="21">
        <f t="shared" si="38"/>
        <v>0</v>
      </c>
      <c r="BC151" s="65" t="str">
        <f t="shared" si="39"/>
        <v>Recreation</v>
      </c>
      <c r="BD151" s="38" t="s">
        <v>37</v>
      </c>
      <c r="BE151" s="21">
        <f t="shared" si="40"/>
        <v>0</v>
      </c>
      <c r="BF151" s="21">
        <f t="shared" si="41"/>
        <v>1</v>
      </c>
      <c r="BG151" s="21">
        <f t="shared" si="42"/>
        <v>0</v>
      </c>
      <c r="BH151" s="21">
        <f t="shared" si="43"/>
        <v>0</v>
      </c>
      <c r="BI151" s="65" t="str">
        <f t="shared" si="44"/>
        <v>Barishal</v>
      </c>
      <c r="BJ151" s="27" t="s">
        <v>138</v>
      </c>
      <c r="BK151" s="21">
        <f t="shared" si="45"/>
        <v>0</v>
      </c>
      <c r="BL151" s="21">
        <f t="shared" si="46"/>
        <v>0</v>
      </c>
      <c r="BM151" s="21">
        <f t="shared" si="47"/>
        <v>1</v>
      </c>
      <c r="BN151" s="65" t="str">
        <f t="shared" si="48"/>
        <v>More_than_6</v>
      </c>
      <c r="BO151" s="29">
        <v>800.0</v>
      </c>
      <c r="BP151" s="21">
        <f t="shared" si="49"/>
        <v>1</v>
      </c>
      <c r="BQ151" s="21">
        <f t="shared" si="50"/>
        <v>0</v>
      </c>
      <c r="BR151" s="21">
        <f t="shared" si="51"/>
        <v>0</v>
      </c>
      <c r="BS151" s="65" t="str">
        <f t="shared" si="52"/>
        <v>Less_than_1k</v>
      </c>
      <c r="BT151" s="27" t="s">
        <v>151</v>
      </c>
      <c r="BU151" s="73" t="str">
        <f t="shared" si="53"/>
        <v>Monthly</v>
      </c>
      <c r="BV151" s="29">
        <v>0.0</v>
      </c>
      <c r="BW151" s="67" t="str">
        <f t="shared" si="54"/>
        <v>No</v>
      </c>
      <c r="BX151" s="29">
        <v>0.0</v>
      </c>
      <c r="BY151" s="67" t="str">
        <f t="shared" si="55"/>
        <v>No</v>
      </c>
      <c r="BZ151" s="29">
        <v>0.0</v>
      </c>
      <c r="CA151" s="67" t="str">
        <f t="shared" si="56"/>
        <v>No</v>
      </c>
      <c r="CB151" s="29">
        <v>0.0</v>
      </c>
      <c r="CC151" s="67" t="str">
        <f t="shared" si="57"/>
        <v>No</v>
      </c>
      <c r="CD151" s="29">
        <v>0.0</v>
      </c>
      <c r="CE151" s="67" t="str">
        <f t="shared" si="58"/>
        <v>No</v>
      </c>
      <c r="CF151" s="29">
        <v>1.0</v>
      </c>
      <c r="CG151" s="76"/>
      <c r="CH151" s="29">
        <v>0.0</v>
      </c>
      <c r="CI151" s="67" t="str">
        <f t="shared" si="59"/>
        <v>No</v>
      </c>
      <c r="CJ151" s="29">
        <v>0.0</v>
      </c>
      <c r="CK151" s="76"/>
      <c r="CL151" s="29">
        <v>1.0</v>
      </c>
      <c r="CM151" s="77"/>
      <c r="CN151" s="27" t="s">
        <v>133</v>
      </c>
      <c r="CO151" s="71" t="str">
        <f t="shared" si="60"/>
        <v>Good</v>
      </c>
      <c r="CP151" s="27" t="s">
        <v>152</v>
      </c>
      <c r="CQ151" s="21">
        <f t="shared" si="61"/>
        <v>0</v>
      </c>
      <c r="CR151" s="21">
        <f t="shared" si="62"/>
        <v>0</v>
      </c>
      <c r="CS151" s="21">
        <f t="shared" si="63"/>
        <v>0</v>
      </c>
      <c r="CT151" s="21">
        <f t="shared" si="64"/>
        <v>1</v>
      </c>
      <c r="CU151" s="68"/>
      <c r="CV151" s="27" t="s">
        <v>135</v>
      </c>
      <c r="CW151" s="21">
        <f t="shared" si="65"/>
        <v>1</v>
      </c>
      <c r="CX151" s="21">
        <f t="shared" si="66"/>
        <v>0</v>
      </c>
      <c r="CY151" s="21">
        <f t="shared" si="67"/>
        <v>0</v>
      </c>
      <c r="CZ151" s="21">
        <f t="shared" si="68"/>
        <v>0</v>
      </c>
      <c r="DA151" s="21">
        <f t="shared" si="69"/>
        <v>0</v>
      </c>
      <c r="DB151" s="68"/>
      <c r="DC151" s="27" t="s">
        <v>139</v>
      </c>
      <c r="DD151" s="27" t="s">
        <v>138</v>
      </c>
      <c r="DE151" s="27" t="s">
        <v>136</v>
      </c>
      <c r="DF151" s="27" t="s">
        <v>136</v>
      </c>
      <c r="DG151" s="27" t="s">
        <v>138</v>
      </c>
      <c r="DH151" s="25">
        <f t="shared" si="70"/>
        <v>20</v>
      </c>
      <c r="DI151" s="72" t="str">
        <f t="shared" si="71"/>
        <v>High_Safety</v>
      </c>
      <c r="DJ151" s="26">
        <v>12.0</v>
      </c>
      <c r="DK151" s="26">
        <v>13.0</v>
      </c>
      <c r="DL151" s="16" t="str">
        <f t="shared" ref="DL151:DM151" si="222">IF(DJ151 &lt;= 11, "Poor", IF(DJ151 &lt;= 15 , "Moderate", "Good"))</f>
        <v>Moderate</v>
      </c>
      <c r="DM151" s="16" t="str">
        <f t="shared" si="222"/>
        <v>Moderate</v>
      </c>
    </row>
    <row r="152" ht="15.75" customHeight="1">
      <c r="A152" s="73" t="s">
        <v>194</v>
      </c>
      <c r="B152" s="62" t="s">
        <v>37</v>
      </c>
      <c r="C152" s="35">
        <v>36.0</v>
      </c>
      <c r="D152" s="16">
        <f t="shared" si="2"/>
        <v>0</v>
      </c>
      <c r="E152" s="16">
        <f t="shared" si="73"/>
        <v>1</v>
      </c>
      <c r="F152" s="16">
        <f t="shared" si="3"/>
        <v>0</v>
      </c>
      <c r="G152" s="16">
        <f t="shared" si="4"/>
        <v>0</v>
      </c>
      <c r="H152" s="63" t="str">
        <f t="shared" si="5"/>
        <v>Between_20_to_40</v>
      </c>
      <c r="I152" s="74" t="s">
        <v>158</v>
      </c>
      <c r="J152" s="36">
        <v>25000.0</v>
      </c>
      <c r="K152" s="21">
        <f t="shared" si="6"/>
        <v>0</v>
      </c>
      <c r="L152" s="21">
        <f t="shared" si="7"/>
        <v>1</v>
      </c>
      <c r="M152" s="21">
        <f t="shared" si="8"/>
        <v>0</v>
      </c>
      <c r="N152" s="21">
        <f t="shared" si="9"/>
        <v>0</v>
      </c>
      <c r="O152" s="65" t="str">
        <f t="shared" si="10"/>
        <v>Between_15k_to_25k</v>
      </c>
      <c r="P152" s="75" t="s">
        <v>159</v>
      </c>
      <c r="Q152" s="37">
        <v>0.0</v>
      </c>
      <c r="R152" s="67" t="str">
        <f t="shared" si="11"/>
        <v>No</v>
      </c>
      <c r="S152" s="37">
        <v>0.0</v>
      </c>
      <c r="T152" s="67" t="str">
        <f t="shared" si="12"/>
        <v>No</v>
      </c>
      <c r="U152" s="37">
        <v>0.0</v>
      </c>
      <c r="V152" s="67" t="str">
        <f t="shared" si="13"/>
        <v>No</v>
      </c>
      <c r="W152" s="36" t="s">
        <v>149</v>
      </c>
      <c r="X152" s="21">
        <f t="shared" si="14"/>
        <v>0</v>
      </c>
      <c r="Y152" s="21">
        <f t="shared" si="15"/>
        <v>1</v>
      </c>
      <c r="Z152" s="21">
        <f t="shared" si="16"/>
        <v>0</v>
      </c>
      <c r="AA152" s="21">
        <f t="shared" si="17"/>
        <v>0</v>
      </c>
      <c r="AB152" s="21">
        <f t="shared" si="18"/>
        <v>0</v>
      </c>
      <c r="AC152" s="65" t="str">
        <f t="shared" si="19"/>
        <v>Office_Worker</v>
      </c>
      <c r="AD152" s="36" t="s">
        <v>180</v>
      </c>
      <c r="AE152" s="21">
        <f t="shared" si="20"/>
        <v>0</v>
      </c>
      <c r="AF152" s="21">
        <f t="shared" si="21"/>
        <v>0</v>
      </c>
      <c r="AG152" s="21">
        <f t="shared" si="22"/>
        <v>1</v>
      </c>
      <c r="AH152" s="21">
        <f t="shared" si="23"/>
        <v>0</v>
      </c>
      <c r="AI152" s="65" t="str">
        <f t="shared" si="24"/>
        <v>Bicycle</v>
      </c>
      <c r="AJ152" s="27" t="s">
        <v>128</v>
      </c>
      <c r="AK152" s="21">
        <f t="shared" si="25"/>
        <v>1</v>
      </c>
      <c r="AL152" s="21">
        <f t="shared" si="26"/>
        <v>0</v>
      </c>
      <c r="AM152" s="21">
        <f t="shared" si="27"/>
        <v>0</v>
      </c>
      <c r="AN152" s="21">
        <f t="shared" si="28"/>
        <v>0</v>
      </c>
      <c r="AO152" s="65" t="str">
        <f t="shared" si="29"/>
        <v>Bus</v>
      </c>
      <c r="AP152" s="27" t="s">
        <v>154</v>
      </c>
      <c r="AQ152" s="21">
        <f t="shared" si="30"/>
        <v>0</v>
      </c>
      <c r="AR152" s="21">
        <f t="shared" si="31"/>
        <v>0</v>
      </c>
      <c r="AS152" s="21">
        <f t="shared" si="32"/>
        <v>0</v>
      </c>
      <c r="AT152" s="21">
        <f t="shared" si="33"/>
        <v>0</v>
      </c>
      <c r="AU152" s="21">
        <f t="shared" si="34"/>
        <v>0</v>
      </c>
      <c r="AV152" s="21">
        <f t="shared" si="74"/>
        <v>1</v>
      </c>
      <c r="AW152" s="68"/>
      <c r="AX152" s="27" t="s">
        <v>44</v>
      </c>
      <c r="AY152" s="21">
        <f t="shared" si="35"/>
        <v>0</v>
      </c>
      <c r="AZ152" s="21">
        <f t="shared" si="36"/>
        <v>1</v>
      </c>
      <c r="BA152" s="21">
        <f t="shared" si="37"/>
        <v>0</v>
      </c>
      <c r="BB152" s="21">
        <f t="shared" si="38"/>
        <v>0</v>
      </c>
      <c r="BC152" s="65" t="str">
        <f t="shared" si="39"/>
        <v>Recreation</v>
      </c>
      <c r="BD152" s="39" t="s">
        <v>190</v>
      </c>
      <c r="BE152" s="21">
        <f t="shared" si="40"/>
        <v>0</v>
      </c>
      <c r="BF152" s="21">
        <f t="shared" si="41"/>
        <v>0</v>
      </c>
      <c r="BG152" s="21">
        <f t="shared" si="42"/>
        <v>0</v>
      </c>
      <c r="BH152" s="21">
        <f t="shared" si="43"/>
        <v>1</v>
      </c>
      <c r="BI152" s="65" t="str">
        <f t="shared" si="44"/>
        <v>Others</v>
      </c>
      <c r="BJ152" s="27" t="s">
        <v>137</v>
      </c>
      <c r="BK152" s="21">
        <f t="shared" si="45"/>
        <v>0</v>
      </c>
      <c r="BL152" s="21">
        <f t="shared" si="46"/>
        <v>0</v>
      </c>
      <c r="BM152" s="21">
        <f t="shared" si="47"/>
        <v>1</v>
      </c>
      <c r="BN152" s="65" t="str">
        <f t="shared" si="48"/>
        <v>More_than_6</v>
      </c>
      <c r="BO152" s="29">
        <v>1500.0</v>
      </c>
      <c r="BP152" s="21">
        <f t="shared" si="49"/>
        <v>0</v>
      </c>
      <c r="BQ152" s="21">
        <f t="shared" si="50"/>
        <v>1</v>
      </c>
      <c r="BR152" s="21">
        <f t="shared" si="51"/>
        <v>0</v>
      </c>
      <c r="BS152" s="65" t="str">
        <f t="shared" si="52"/>
        <v>Between_1k_to_2k</v>
      </c>
      <c r="BT152" s="29" t="s">
        <v>156</v>
      </c>
      <c r="BU152" s="75" t="str">
        <f t="shared" si="53"/>
        <v>Every_6_months</v>
      </c>
      <c r="BV152" s="29">
        <v>0.0</v>
      </c>
      <c r="BW152" s="67" t="str">
        <f t="shared" si="54"/>
        <v>No</v>
      </c>
      <c r="BX152" s="29">
        <v>0.0</v>
      </c>
      <c r="BY152" s="67" t="str">
        <f t="shared" si="55"/>
        <v>No</v>
      </c>
      <c r="BZ152" s="29">
        <v>1.0</v>
      </c>
      <c r="CA152" s="67" t="str">
        <f t="shared" si="56"/>
        <v>Yes</v>
      </c>
      <c r="CB152" s="29">
        <v>0.0</v>
      </c>
      <c r="CC152" s="67" t="str">
        <f t="shared" si="57"/>
        <v>No</v>
      </c>
      <c r="CD152" s="29">
        <v>0.0</v>
      </c>
      <c r="CE152" s="67" t="str">
        <f t="shared" si="58"/>
        <v>No</v>
      </c>
      <c r="CF152" s="29">
        <v>1.0</v>
      </c>
      <c r="CG152" s="76"/>
      <c r="CH152" s="29">
        <v>1.0</v>
      </c>
      <c r="CI152" s="67" t="str">
        <f t="shared" si="59"/>
        <v>Yes</v>
      </c>
      <c r="CJ152" s="29">
        <v>0.0</v>
      </c>
      <c r="CK152" s="76"/>
      <c r="CL152" s="29">
        <v>1.0</v>
      </c>
      <c r="CM152" s="77"/>
      <c r="CN152" s="27" t="s">
        <v>133</v>
      </c>
      <c r="CO152" s="71" t="str">
        <f t="shared" si="60"/>
        <v>Good</v>
      </c>
      <c r="CP152" s="27" t="s">
        <v>157</v>
      </c>
      <c r="CQ152" s="21">
        <f t="shared" si="61"/>
        <v>0</v>
      </c>
      <c r="CR152" s="21">
        <f t="shared" si="62"/>
        <v>1</v>
      </c>
      <c r="CS152" s="21">
        <f t="shared" si="63"/>
        <v>0</v>
      </c>
      <c r="CT152" s="21">
        <f t="shared" si="64"/>
        <v>0</v>
      </c>
      <c r="CU152" s="68"/>
      <c r="CV152" s="27" t="s">
        <v>135</v>
      </c>
      <c r="CW152" s="21">
        <f t="shared" si="65"/>
        <v>1</v>
      </c>
      <c r="CX152" s="21">
        <f t="shared" si="66"/>
        <v>0</v>
      </c>
      <c r="CY152" s="21">
        <f t="shared" si="67"/>
        <v>0</v>
      </c>
      <c r="CZ152" s="21">
        <f t="shared" si="68"/>
        <v>0</v>
      </c>
      <c r="DA152" s="21">
        <f t="shared" si="69"/>
        <v>0</v>
      </c>
      <c r="DB152" s="68"/>
      <c r="DC152" s="27" t="s">
        <v>139</v>
      </c>
      <c r="DD152" s="27" t="s">
        <v>139</v>
      </c>
      <c r="DE152" s="27" t="s">
        <v>139</v>
      </c>
      <c r="DF152" s="27" t="s">
        <v>140</v>
      </c>
      <c r="DG152" s="27" t="s">
        <v>136</v>
      </c>
      <c r="DH152" s="25">
        <f t="shared" si="70"/>
        <v>11</v>
      </c>
      <c r="DI152" s="72" t="str">
        <f t="shared" si="71"/>
        <v>Poor_Safety</v>
      </c>
      <c r="DJ152" s="26">
        <v>14.0</v>
      </c>
      <c r="DK152" s="26">
        <v>15.0</v>
      </c>
      <c r="DL152" s="16" t="str">
        <f t="shared" ref="DL152:DM152" si="223">IF(DJ152 &lt;= 11, "Poor", IF(DJ152 &lt;= 15 , "Moderate", "Good"))</f>
        <v>Moderate</v>
      </c>
      <c r="DM152" s="16" t="str">
        <f t="shared" si="223"/>
        <v>Moderate</v>
      </c>
    </row>
    <row r="153" ht="15.75" customHeight="1">
      <c r="A153" s="73" t="s">
        <v>194</v>
      </c>
      <c r="B153" s="62" t="s">
        <v>37</v>
      </c>
      <c r="C153" s="35">
        <v>24.0</v>
      </c>
      <c r="D153" s="16">
        <f t="shared" si="2"/>
        <v>0</v>
      </c>
      <c r="E153" s="16">
        <f t="shared" si="73"/>
        <v>1</v>
      </c>
      <c r="F153" s="16">
        <f t="shared" si="3"/>
        <v>0</v>
      </c>
      <c r="G153" s="16">
        <f t="shared" si="4"/>
        <v>0</v>
      </c>
      <c r="H153" s="63" t="str">
        <f t="shared" si="5"/>
        <v>Between_20_to_40</v>
      </c>
      <c r="I153" s="74" t="s">
        <v>126</v>
      </c>
      <c r="J153" s="36">
        <v>15000.0</v>
      </c>
      <c r="K153" s="21">
        <f t="shared" si="6"/>
        <v>0</v>
      </c>
      <c r="L153" s="21">
        <f t="shared" si="7"/>
        <v>1</v>
      </c>
      <c r="M153" s="21">
        <f t="shared" si="8"/>
        <v>0</v>
      </c>
      <c r="N153" s="21">
        <f t="shared" si="9"/>
        <v>0</v>
      </c>
      <c r="O153" s="65" t="str">
        <f t="shared" si="10"/>
        <v>Between_15k_to_25k</v>
      </c>
      <c r="P153" s="75" t="s">
        <v>159</v>
      </c>
      <c r="Q153" s="37">
        <v>0.0</v>
      </c>
      <c r="R153" s="67" t="str">
        <f t="shared" si="11"/>
        <v>No</v>
      </c>
      <c r="S153" s="37">
        <v>0.0</v>
      </c>
      <c r="T153" s="67" t="str">
        <f t="shared" si="12"/>
        <v>No</v>
      </c>
      <c r="U153" s="37">
        <v>0.0</v>
      </c>
      <c r="V153" s="67" t="str">
        <f t="shared" si="13"/>
        <v>No</v>
      </c>
      <c r="W153" s="36" t="s">
        <v>149</v>
      </c>
      <c r="X153" s="21">
        <f t="shared" si="14"/>
        <v>0</v>
      </c>
      <c r="Y153" s="21">
        <f t="shared" si="15"/>
        <v>1</v>
      </c>
      <c r="Z153" s="21">
        <f t="shared" si="16"/>
        <v>0</v>
      </c>
      <c r="AA153" s="21">
        <f t="shared" si="17"/>
        <v>0</v>
      </c>
      <c r="AB153" s="21">
        <f t="shared" si="18"/>
        <v>0</v>
      </c>
      <c r="AC153" s="65" t="str">
        <f t="shared" si="19"/>
        <v>Office_Worker</v>
      </c>
      <c r="AD153" s="36" t="s">
        <v>204</v>
      </c>
      <c r="AE153" s="21">
        <f t="shared" si="20"/>
        <v>0</v>
      </c>
      <c r="AF153" s="21">
        <f t="shared" si="21"/>
        <v>0</v>
      </c>
      <c r="AG153" s="21">
        <f t="shared" si="22"/>
        <v>0</v>
      </c>
      <c r="AH153" s="21">
        <f t="shared" si="23"/>
        <v>1</v>
      </c>
      <c r="AI153" s="65" t="str">
        <f t="shared" si="24"/>
        <v>Others</v>
      </c>
      <c r="AJ153" s="27" t="s">
        <v>128</v>
      </c>
      <c r="AK153" s="21">
        <f t="shared" si="25"/>
        <v>1</v>
      </c>
      <c r="AL153" s="21">
        <f t="shared" si="26"/>
        <v>0</v>
      </c>
      <c r="AM153" s="21">
        <f t="shared" si="27"/>
        <v>0</v>
      </c>
      <c r="AN153" s="21">
        <f t="shared" si="28"/>
        <v>0</v>
      </c>
      <c r="AO153" s="65" t="str">
        <f t="shared" si="29"/>
        <v>Bus</v>
      </c>
      <c r="AP153" s="27" t="s">
        <v>37</v>
      </c>
      <c r="AQ153" s="21">
        <f t="shared" si="30"/>
        <v>1</v>
      </c>
      <c r="AR153" s="21">
        <f t="shared" si="31"/>
        <v>0</v>
      </c>
      <c r="AS153" s="21">
        <f t="shared" si="32"/>
        <v>0</v>
      </c>
      <c r="AT153" s="21">
        <f t="shared" si="33"/>
        <v>0</v>
      </c>
      <c r="AU153" s="21">
        <f t="shared" si="34"/>
        <v>0</v>
      </c>
      <c r="AV153" s="21">
        <f t="shared" si="74"/>
        <v>0</v>
      </c>
      <c r="AW153" s="68"/>
      <c r="AX153" s="27" t="s">
        <v>130</v>
      </c>
      <c r="AY153" s="21">
        <f t="shared" si="35"/>
        <v>1</v>
      </c>
      <c r="AZ153" s="21">
        <f t="shared" si="36"/>
        <v>0</v>
      </c>
      <c r="BA153" s="21">
        <f t="shared" si="37"/>
        <v>0</v>
      </c>
      <c r="BB153" s="21">
        <f t="shared" si="38"/>
        <v>0</v>
      </c>
      <c r="BC153" s="65" t="str">
        <f t="shared" si="39"/>
        <v>Home_Visit</v>
      </c>
      <c r="BD153" s="27" t="s">
        <v>131</v>
      </c>
      <c r="BE153" s="21">
        <f t="shared" si="40"/>
        <v>1</v>
      </c>
      <c r="BF153" s="21">
        <f t="shared" si="41"/>
        <v>0</v>
      </c>
      <c r="BG153" s="21">
        <f t="shared" si="42"/>
        <v>0</v>
      </c>
      <c r="BH153" s="21">
        <f t="shared" si="43"/>
        <v>0</v>
      </c>
      <c r="BI153" s="65" t="str">
        <f t="shared" si="44"/>
        <v>Dhaka</v>
      </c>
      <c r="BJ153" s="27" t="s">
        <v>150</v>
      </c>
      <c r="BK153" s="21">
        <f t="shared" si="45"/>
        <v>0</v>
      </c>
      <c r="BL153" s="21">
        <f t="shared" si="46"/>
        <v>0</v>
      </c>
      <c r="BM153" s="21">
        <f t="shared" si="47"/>
        <v>1</v>
      </c>
      <c r="BN153" s="65" t="str">
        <f t="shared" si="48"/>
        <v>More_than_6</v>
      </c>
      <c r="BO153" s="29">
        <v>1500.0</v>
      </c>
      <c r="BP153" s="21">
        <f t="shared" si="49"/>
        <v>0</v>
      </c>
      <c r="BQ153" s="21">
        <f t="shared" si="50"/>
        <v>1</v>
      </c>
      <c r="BR153" s="21">
        <f t="shared" si="51"/>
        <v>0</v>
      </c>
      <c r="BS153" s="65" t="str">
        <f t="shared" si="52"/>
        <v>Between_1k_to_2k</v>
      </c>
      <c r="BT153" s="29" t="s">
        <v>132</v>
      </c>
      <c r="BU153" s="75" t="str">
        <f t="shared" si="53"/>
        <v>Every_3_months</v>
      </c>
      <c r="BV153" s="29">
        <v>0.0</v>
      </c>
      <c r="BW153" s="67" t="str">
        <f t="shared" si="54"/>
        <v>No</v>
      </c>
      <c r="BX153" s="29">
        <v>0.0</v>
      </c>
      <c r="BY153" s="67" t="str">
        <f t="shared" si="55"/>
        <v>No</v>
      </c>
      <c r="BZ153" s="29">
        <v>0.0</v>
      </c>
      <c r="CA153" s="67" t="str">
        <f t="shared" si="56"/>
        <v>No</v>
      </c>
      <c r="CB153" s="29">
        <v>0.0</v>
      </c>
      <c r="CC153" s="67" t="str">
        <f t="shared" si="57"/>
        <v>No</v>
      </c>
      <c r="CD153" s="29">
        <v>0.0</v>
      </c>
      <c r="CE153" s="67" t="str">
        <f t="shared" si="58"/>
        <v>No</v>
      </c>
      <c r="CF153" s="29">
        <v>0.0</v>
      </c>
      <c r="CG153" s="76"/>
      <c r="CH153" s="29">
        <v>0.0</v>
      </c>
      <c r="CI153" s="67" t="str">
        <f t="shared" si="59"/>
        <v>No</v>
      </c>
      <c r="CJ153" s="29">
        <v>1.0</v>
      </c>
      <c r="CK153" s="76"/>
      <c r="CL153" s="29">
        <v>1.0</v>
      </c>
      <c r="CM153" s="77"/>
      <c r="CN153" s="27" t="s">
        <v>164</v>
      </c>
      <c r="CO153" s="71" t="str">
        <f t="shared" si="60"/>
        <v>Average</v>
      </c>
      <c r="CP153" s="27" t="s">
        <v>165</v>
      </c>
      <c r="CQ153" s="21">
        <f t="shared" si="61"/>
        <v>0</v>
      </c>
      <c r="CR153" s="21">
        <f t="shared" si="62"/>
        <v>0</v>
      </c>
      <c r="CS153" s="21">
        <f t="shared" si="63"/>
        <v>0</v>
      </c>
      <c r="CT153" s="21">
        <f t="shared" si="64"/>
        <v>1</v>
      </c>
      <c r="CU153" s="68"/>
      <c r="CV153" s="27" t="s">
        <v>135</v>
      </c>
      <c r="CW153" s="21">
        <f t="shared" si="65"/>
        <v>1</v>
      </c>
      <c r="CX153" s="21">
        <f t="shared" si="66"/>
        <v>0</v>
      </c>
      <c r="CY153" s="21">
        <f t="shared" si="67"/>
        <v>0</v>
      </c>
      <c r="CZ153" s="21">
        <f t="shared" si="68"/>
        <v>0</v>
      </c>
      <c r="DA153" s="21">
        <f t="shared" si="69"/>
        <v>0</v>
      </c>
      <c r="DB153" s="68"/>
      <c r="DC153" s="27" t="s">
        <v>136</v>
      </c>
      <c r="DD153" s="27" t="s">
        <v>140</v>
      </c>
      <c r="DE153" s="27" t="s">
        <v>139</v>
      </c>
      <c r="DF153" s="27" t="s">
        <v>139</v>
      </c>
      <c r="DG153" s="27" t="s">
        <v>138</v>
      </c>
      <c r="DH153" s="25">
        <f t="shared" si="70"/>
        <v>14</v>
      </c>
      <c r="DI153" s="72" t="str">
        <f t="shared" si="71"/>
        <v>Moderate_Safety</v>
      </c>
      <c r="DJ153" s="26">
        <v>18.0</v>
      </c>
      <c r="DK153" s="26">
        <v>16.0</v>
      </c>
      <c r="DL153" s="16" t="str">
        <f t="shared" ref="DL153:DM153" si="224">IF(DJ153 &lt;= 11, "Poor", IF(DJ153 &lt;= 15 , "Moderate", "Good"))</f>
        <v>Good</v>
      </c>
      <c r="DM153" s="16" t="str">
        <f t="shared" si="224"/>
        <v>Good</v>
      </c>
    </row>
    <row r="154" ht="15.75" customHeight="1">
      <c r="A154" s="73" t="s">
        <v>194</v>
      </c>
      <c r="B154" s="62" t="s">
        <v>37</v>
      </c>
      <c r="C154" s="35">
        <v>36.0</v>
      </c>
      <c r="D154" s="16">
        <f t="shared" si="2"/>
        <v>0</v>
      </c>
      <c r="E154" s="16">
        <f t="shared" si="73"/>
        <v>1</v>
      </c>
      <c r="F154" s="16">
        <f t="shared" si="3"/>
        <v>0</v>
      </c>
      <c r="G154" s="16">
        <f t="shared" si="4"/>
        <v>0</v>
      </c>
      <c r="H154" s="63" t="str">
        <f t="shared" si="5"/>
        <v>Between_20_to_40</v>
      </c>
      <c r="I154" s="74" t="s">
        <v>126</v>
      </c>
      <c r="J154" s="36">
        <v>20000.0</v>
      </c>
      <c r="K154" s="21">
        <f t="shared" si="6"/>
        <v>0</v>
      </c>
      <c r="L154" s="21">
        <f t="shared" si="7"/>
        <v>1</v>
      </c>
      <c r="M154" s="21">
        <f t="shared" si="8"/>
        <v>0</v>
      </c>
      <c r="N154" s="21">
        <f t="shared" si="9"/>
        <v>0</v>
      </c>
      <c r="O154" s="65" t="str">
        <f t="shared" si="10"/>
        <v>Between_15k_to_25k</v>
      </c>
      <c r="P154" s="75" t="s">
        <v>127</v>
      </c>
      <c r="Q154" s="37">
        <v>0.0</v>
      </c>
      <c r="R154" s="67" t="str">
        <f t="shared" si="11"/>
        <v>No</v>
      </c>
      <c r="S154" s="37">
        <v>0.0</v>
      </c>
      <c r="T154" s="67" t="str">
        <f t="shared" si="12"/>
        <v>No</v>
      </c>
      <c r="U154" s="37">
        <v>0.0</v>
      </c>
      <c r="V154" s="67" t="str">
        <f t="shared" si="13"/>
        <v>No</v>
      </c>
      <c r="W154" s="36" t="s">
        <v>142</v>
      </c>
      <c r="X154" s="21">
        <f t="shared" si="14"/>
        <v>0</v>
      </c>
      <c r="Y154" s="21">
        <f t="shared" si="15"/>
        <v>0</v>
      </c>
      <c r="Z154" s="21">
        <f t="shared" si="16"/>
        <v>0</v>
      </c>
      <c r="AA154" s="21">
        <f t="shared" si="17"/>
        <v>1</v>
      </c>
      <c r="AB154" s="21">
        <f t="shared" si="18"/>
        <v>0</v>
      </c>
      <c r="AC154" s="65" t="str">
        <f t="shared" si="19"/>
        <v>Farmer</v>
      </c>
      <c r="AD154" s="36" t="s">
        <v>32</v>
      </c>
      <c r="AE154" s="21">
        <f t="shared" si="20"/>
        <v>0</v>
      </c>
      <c r="AF154" s="21">
        <f t="shared" si="21"/>
        <v>1</v>
      </c>
      <c r="AG154" s="21">
        <f t="shared" si="22"/>
        <v>0</v>
      </c>
      <c r="AH154" s="21">
        <f t="shared" si="23"/>
        <v>0</v>
      </c>
      <c r="AI154" s="65" t="str">
        <f t="shared" si="24"/>
        <v>Rickshaw</v>
      </c>
      <c r="AJ154" s="27" t="s">
        <v>129</v>
      </c>
      <c r="AK154" s="21">
        <f t="shared" si="25"/>
        <v>0</v>
      </c>
      <c r="AL154" s="21">
        <f t="shared" si="26"/>
        <v>1</v>
      </c>
      <c r="AM154" s="21">
        <f t="shared" si="27"/>
        <v>0</v>
      </c>
      <c r="AN154" s="21">
        <f t="shared" si="28"/>
        <v>0</v>
      </c>
      <c r="AO154" s="65" t="str">
        <f t="shared" si="29"/>
        <v>Auto_Rickshaw</v>
      </c>
      <c r="AP154" s="27" t="s">
        <v>38</v>
      </c>
      <c r="AQ154" s="21">
        <f t="shared" si="30"/>
        <v>0</v>
      </c>
      <c r="AR154" s="21">
        <f t="shared" si="31"/>
        <v>1</v>
      </c>
      <c r="AS154" s="21">
        <f t="shared" si="32"/>
        <v>0</v>
      </c>
      <c r="AT154" s="21">
        <f t="shared" si="33"/>
        <v>0</v>
      </c>
      <c r="AU154" s="21">
        <f t="shared" si="34"/>
        <v>0</v>
      </c>
      <c r="AV154" s="21">
        <f t="shared" si="74"/>
        <v>0</v>
      </c>
      <c r="AW154" s="68"/>
      <c r="AX154" s="27" t="s">
        <v>130</v>
      </c>
      <c r="AY154" s="21">
        <f t="shared" si="35"/>
        <v>1</v>
      </c>
      <c r="AZ154" s="21">
        <f t="shared" si="36"/>
        <v>0</v>
      </c>
      <c r="BA154" s="21">
        <f t="shared" si="37"/>
        <v>0</v>
      </c>
      <c r="BB154" s="21">
        <f t="shared" si="38"/>
        <v>0</v>
      </c>
      <c r="BC154" s="65" t="str">
        <f t="shared" si="39"/>
        <v>Home_Visit</v>
      </c>
      <c r="BD154" s="27" t="s">
        <v>144</v>
      </c>
      <c r="BE154" s="21">
        <f t="shared" si="40"/>
        <v>0</v>
      </c>
      <c r="BF154" s="21">
        <f t="shared" si="41"/>
        <v>0</v>
      </c>
      <c r="BG154" s="21">
        <f t="shared" si="42"/>
        <v>0</v>
      </c>
      <c r="BH154" s="21">
        <f t="shared" si="43"/>
        <v>1</v>
      </c>
      <c r="BI154" s="65" t="str">
        <f t="shared" si="44"/>
        <v>Others</v>
      </c>
      <c r="BJ154" s="27" t="s">
        <v>136</v>
      </c>
      <c r="BK154" s="21">
        <f t="shared" si="45"/>
        <v>0</v>
      </c>
      <c r="BL154" s="21">
        <f t="shared" si="46"/>
        <v>0</v>
      </c>
      <c r="BM154" s="21">
        <f t="shared" si="47"/>
        <v>1</v>
      </c>
      <c r="BN154" s="65" t="str">
        <f t="shared" si="48"/>
        <v>More_than_6</v>
      </c>
      <c r="BO154" s="27" t="s">
        <v>167</v>
      </c>
      <c r="BP154" s="21">
        <f t="shared" si="49"/>
        <v>0</v>
      </c>
      <c r="BQ154" s="21">
        <f t="shared" si="50"/>
        <v>0</v>
      </c>
      <c r="BR154" s="21">
        <f t="shared" si="51"/>
        <v>1</v>
      </c>
      <c r="BS154" s="65" t="str">
        <f t="shared" si="52"/>
        <v>More_than_2k</v>
      </c>
      <c r="BT154" s="29" t="s">
        <v>264</v>
      </c>
      <c r="BU154" s="75" t="str">
        <f t="shared" si="53"/>
        <v>Biweekly</v>
      </c>
      <c r="BV154" s="29">
        <v>0.0</v>
      </c>
      <c r="BW154" s="67" t="str">
        <f t="shared" si="54"/>
        <v>No</v>
      </c>
      <c r="BX154" s="29">
        <v>0.0</v>
      </c>
      <c r="BY154" s="67" t="str">
        <f t="shared" si="55"/>
        <v>No</v>
      </c>
      <c r="BZ154" s="29">
        <v>0.0</v>
      </c>
      <c r="CA154" s="67" t="str">
        <f t="shared" si="56"/>
        <v>No</v>
      </c>
      <c r="CB154" s="29">
        <v>0.0</v>
      </c>
      <c r="CC154" s="67" t="str">
        <f t="shared" si="57"/>
        <v>No</v>
      </c>
      <c r="CD154" s="29">
        <v>0.0</v>
      </c>
      <c r="CE154" s="67" t="str">
        <f t="shared" si="58"/>
        <v>No</v>
      </c>
      <c r="CF154" s="29">
        <v>0.0</v>
      </c>
      <c r="CG154" s="76"/>
      <c r="CH154" s="29">
        <v>0.0</v>
      </c>
      <c r="CI154" s="67" t="str">
        <f t="shared" si="59"/>
        <v>No</v>
      </c>
      <c r="CJ154" s="29">
        <v>0.0</v>
      </c>
      <c r="CK154" s="76"/>
      <c r="CL154" s="29">
        <v>1.0</v>
      </c>
      <c r="CM154" s="77"/>
      <c r="CN154" s="29" t="s">
        <v>168</v>
      </c>
      <c r="CO154" s="71" t="str">
        <f t="shared" si="60"/>
        <v>Very_Good</v>
      </c>
      <c r="CP154" s="27" t="s">
        <v>169</v>
      </c>
      <c r="CQ154" s="21">
        <f t="shared" si="61"/>
        <v>0</v>
      </c>
      <c r="CR154" s="21">
        <f t="shared" si="62"/>
        <v>0</v>
      </c>
      <c r="CS154" s="21">
        <f t="shared" si="63"/>
        <v>0</v>
      </c>
      <c r="CT154" s="21">
        <f t="shared" si="64"/>
        <v>1</v>
      </c>
      <c r="CU154" s="68"/>
      <c r="CV154" s="27" t="s">
        <v>170</v>
      </c>
      <c r="CW154" s="21">
        <f t="shared" si="65"/>
        <v>0</v>
      </c>
      <c r="CX154" s="21">
        <f t="shared" si="66"/>
        <v>1</v>
      </c>
      <c r="CY154" s="21">
        <f t="shared" si="67"/>
        <v>0</v>
      </c>
      <c r="CZ154" s="21">
        <f t="shared" si="68"/>
        <v>0</v>
      </c>
      <c r="DA154" s="21">
        <f t="shared" si="69"/>
        <v>0</v>
      </c>
      <c r="DB154" s="68"/>
      <c r="DC154" s="27" t="s">
        <v>136</v>
      </c>
      <c r="DD154" s="29">
        <v>2.0</v>
      </c>
      <c r="DE154" s="27" t="s">
        <v>137</v>
      </c>
      <c r="DF154" s="27" t="s">
        <v>140</v>
      </c>
      <c r="DG154" s="27" t="s">
        <v>139</v>
      </c>
      <c r="DH154" s="25">
        <f t="shared" si="70"/>
        <v>12</v>
      </c>
      <c r="DI154" s="72" t="str">
        <f t="shared" si="71"/>
        <v>Poor_Safety</v>
      </c>
      <c r="DJ154" s="26">
        <v>12.0</v>
      </c>
      <c r="DK154" s="26">
        <v>18.0</v>
      </c>
      <c r="DL154" s="16" t="str">
        <f t="shared" ref="DL154:DM154" si="225">IF(DJ154 &lt;= 11, "Poor", IF(DJ154 &lt;= 15 , "Moderate", "Good"))</f>
        <v>Moderate</v>
      </c>
      <c r="DM154" s="16" t="str">
        <f t="shared" si="225"/>
        <v>Good</v>
      </c>
    </row>
    <row r="155" ht="15.75" customHeight="1">
      <c r="A155" s="73" t="s">
        <v>194</v>
      </c>
      <c r="B155" s="62" t="s">
        <v>37</v>
      </c>
      <c r="C155" s="35">
        <v>32.0</v>
      </c>
      <c r="D155" s="16">
        <f t="shared" si="2"/>
        <v>0</v>
      </c>
      <c r="E155" s="16">
        <f t="shared" si="73"/>
        <v>1</v>
      </c>
      <c r="F155" s="16">
        <f t="shared" si="3"/>
        <v>0</v>
      </c>
      <c r="G155" s="16">
        <f t="shared" si="4"/>
        <v>0</v>
      </c>
      <c r="H155" s="63" t="str">
        <f t="shared" si="5"/>
        <v>Between_20_to_40</v>
      </c>
      <c r="I155" s="74" t="s">
        <v>126</v>
      </c>
      <c r="J155" s="36">
        <v>26000.0</v>
      </c>
      <c r="K155" s="21">
        <f t="shared" si="6"/>
        <v>0</v>
      </c>
      <c r="L155" s="21">
        <f t="shared" si="7"/>
        <v>0</v>
      </c>
      <c r="M155" s="21">
        <f t="shared" si="8"/>
        <v>1</v>
      </c>
      <c r="N155" s="21">
        <f t="shared" si="9"/>
        <v>0</v>
      </c>
      <c r="O155" s="65" t="str">
        <f t="shared" si="10"/>
        <v>Between_25k_to_40k</v>
      </c>
      <c r="P155" s="75" t="s">
        <v>127</v>
      </c>
      <c r="Q155" s="37">
        <v>0.0</v>
      </c>
      <c r="R155" s="67" t="str">
        <f t="shared" si="11"/>
        <v>No</v>
      </c>
      <c r="S155" s="37">
        <v>0.0</v>
      </c>
      <c r="T155" s="67" t="str">
        <f t="shared" si="12"/>
        <v>No</v>
      </c>
      <c r="U155" s="37">
        <v>0.0</v>
      </c>
      <c r="V155" s="67" t="str">
        <f t="shared" si="13"/>
        <v>No</v>
      </c>
      <c r="W155" s="36" t="s">
        <v>142</v>
      </c>
      <c r="X155" s="21">
        <f t="shared" si="14"/>
        <v>0</v>
      </c>
      <c r="Y155" s="21">
        <f t="shared" si="15"/>
        <v>0</v>
      </c>
      <c r="Z155" s="21">
        <f t="shared" si="16"/>
        <v>0</v>
      </c>
      <c r="AA155" s="21">
        <f t="shared" si="17"/>
        <v>1</v>
      </c>
      <c r="AB155" s="21">
        <f t="shared" si="18"/>
        <v>0</v>
      </c>
      <c r="AC155" s="65" t="str">
        <f t="shared" si="19"/>
        <v>Farmer</v>
      </c>
      <c r="AD155" s="36" t="s">
        <v>153</v>
      </c>
      <c r="AE155" s="21">
        <f t="shared" si="20"/>
        <v>0</v>
      </c>
      <c r="AF155" s="21">
        <f t="shared" si="21"/>
        <v>0</v>
      </c>
      <c r="AG155" s="21">
        <f t="shared" si="22"/>
        <v>0</v>
      </c>
      <c r="AH155" s="21">
        <f t="shared" si="23"/>
        <v>1</v>
      </c>
      <c r="AI155" s="65" t="str">
        <f t="shared" si="24"/>
        <v>Others</v>
      </c>
      <c r="AJ155" s="27" t="s">
        <v>191</v>
      </c>
      <c r="AK155" s="21">
        <f t="shared" si="25"/>
        <v>0</v>
      </c>
      <c r="AL155" s="21">
        <f t="shared" si="26"/>
        <v>0</v>
      </c>
      <c r="AM155" s="21">
        <f t="shared" si="27"/>
        <v>0</v>
      </c>
      <c r="AN155" s="21">
        <f t="shared" si="28"/>
        <v>1</v>
      </c>
      <c r="AO155" s="65" t="str">
        <f t="shared" si="29"/>
        <v>Others</v>
      </c>
      <c r="AP155" s="27" t="s">
        <v>39</v>
      </c>
      <c r="AQ155" s="21">
        <f t="shared" si="30"/>
        <v>0</v>
      </c>
      <c r="AR155" s="21">
        <f t="shared" si="31"/>
        <v>0</v>
      </c>
      <c r="AS155" s="21">
        <f t="shared" si="32"/>
        <v>1</v>
      </c>
      <c r="AT155" s="21">
        <f t="shared" si="33"/>
        <v>0</v>
      </c>
      <c r="AU155" s="21">
        <f t="shared" si="34"/>
        <v>0</v>
      </c>
      <c r="AV155" s="21">
        <f t="shared" si="74"/>
        <v>0</v>
      </c>
      <c r="AW155" s="68"/>
      <c r="AX155" s="27" t="s">
        <v>130</v>
      </c>
      <c r="AY155" s="21">
        <f t="shared" si="35"/>
        <v>1</v>
      </c>
      <c r="AZ155" s="21">
        <f t="shared" si="36"/>
        <v>0</v>
      </c>
      <c r="BA155" s="21">
        <f t="shared" si="37"/>
        <v>0</v>
      </c>
      <c r="BB155" s="21">
        <f t="shared" si="38"/>
        <v>0</v>
      </c>
      <c r="BC155" s="65" t="str">
        <f t="shared" si="39"/>
        <v>Home_Visit</v>
      </c>
      <c r="BD155" s="27" t="s">
        <v>175</v>
      </c>
      <c r="BE155" s="21">
        <f t="shared" si="40"/>
        <v>0</v>
      </c>
      <c r="BF155" s="21">
        <f t="shared" si="41"/>
        <v>0</v>
      </c>
      <c r="BG155" s="21">
        <f t="shared" si="42"/>
        <v>0</v>
      </c>
      <c r="BH155" s="21">
        <f t="shared" si="43"/>
        <v>1</v>
      </c>
      <c r="BI155" s="65" t="str">
        <f t="shared" si="44"/>
        <v>Others</v>
      </c>
      <c r="BJ155" s="27" t="s">
        <v>150</v>
      </c>
      <c r="BK155" s="21">
        <f t="shared" si="45"/>
        <v>0</v>
      </c>
      <c r="BL155" s="21">
        <f t="shared" si="46"/>
        <v>0</v>
      </c>
      <c r="BM155" s="21">
        <f t="shared" si="47"/>
        <v>1</v>
      </c>
      <c r="BN155" s="65" t="str">
        <f t="shared" si="48"/>
        <v>More_than_6</v>
      </c>
      <c r="BO155" s="29">
        <v>800.0</v>
      </c>
      <c r="BP155" s="21">
        <f t="shared" si="49"/>
        <v>1</v>
      </c>
      <c r="BQ155" s="21">
        <f t="shared" si="50"/>
        <v>0</v>
      </c>
      <c r="BR155" s="21">
        <f t="shared" si="51"/>
        <v>0</v>
      </c>
      <c r="BS155" s="65" t="str">
        <f t="shared" si="52"/>
        <v>Less_than_1k</v>
      </c>
      <c r="BT155" s="29" t="s">
        <v>132</v>
      </c>
      <c r="BU155" s="75" t="str">
        <f t="shared" si="53"/>
        <v>Every_3_months</v>
      </c>
      <c r="BV155" s="29">
        <v>1.0</v>
      </c>
      <c r="BW155" s="67" t="str">
        <f t="shared" si="54"/>
        <v>Yes</v>
      </c>
      <c r="BX155" s="29">
        <v>0.0</v>
      </c>
      <c r="BY155" s="67" t="str">
        <f t="shared" si="55"/>
        <v>No</v>
      </c>
      <c r="BZ155" s="29">
        <v>0.0</v>
      </c>
      <c r="CA155" s="67" t="str">
        <f t="shared" si="56"/>
        <v>No</v>
      </c>
      <c r="CB155" s="29">
        <v>0.0</v>
      </c>
      <c r="CC155" s="67" t="str">
        <f t="shared" si="57"/>
        <v>No</v>
      </c>
      <c r="CD155" s="29">
        <v>0.0</v>
      </c>
      <c r="CE155" s="67" t="str">
        <f t="shared" si="58"/>
        <v>No</v>
      </c>
      <c r="CF155" s="29">
        <v>0.0</v>
      </c>
      <c r="CG155" s="76"/>
      <c r="CH155" s="29">
        <v>0.0</v>
      </c>
      <c r="CI155" s="67" t="str">
        <f t="shared" si="59"/>
        <v>No</v>
      </c>
      <c r="CJ155" s="29">
        <v>0.0</v>
      </c>
      <c r="CK155" s="76"/>
      <c r="CL155" s="29">
        <v>1.0</v>
      </c>
      <c r="CM155" s="77"/>
      <c r="CN155" s="27" t="s">
        <v>164</v>
      </c>
      <c r="CO155" s="71" t="str">
        <f t="shared" si="60"/>
        <v>Average</v>
      </c>
      <c r="CP155" s="27" t="s">
        <v>80</v>
      </c>
      <c r="CQ155" s="21">
        <f t="shared" si="61"/>
        <v>1</v>
      </c>
      <c r="CR155" s="21">
        <f t="shared" si="62"/>
        <v>0</v>
      </c>
      <c r="CS155" s="21">
        <f t="shared" si="63"/>
        <v>0</v>
      </c>
      <c r="CT155" s="21">
        <f t="shared" si="64"/>
        <v>0</v>
      </c>
      <c r="CU155" s="68"/>
      <c r="CV155" s="27" t="s">
        <v>170</v>
      </c>
      <c r="CW155" s="21">
        <f t="shared" si="65"/>
        <v>0</v>
      </c>
      <c r="CX155" s="21">
        <f t="shared" si="66"/>
        <v>1</v>
      </c>
      <c r="CY155" s="21">
        <f t="shared" si="67"/>
        <v>0</v>
      </c>
      <c r="CZ155" s="21">
        <f t="shared" si="68"/>
        <v>0</v>
      </c>
      <c r="DA155" s="21">
        <f t="shared" si="69"/>
        <v>0</v>
      </c>
      <c r="DB155" s="68"/>
      <c r="DC155" s="27" t="s">
        <v>138</v>
      </c>
      <c r="DD155" s="27" t="s">
        <v>136</v>
      </c>
      <c r="DE155" s="27" t="s">
        <v>139</v>
      </c>
      <c r="DF155" s="29">
        <v>5.0</v>
      </c>
      <c r="DG155" s="27" t="s">
        <v>139</v>
      </c>
      <c r="DH155" s="25">
        <f t="shared" si="70"/>
        <v>18</v>
      </c>
      <c r="DI155" s="72" t="str">
        <f t="shared" si="71"/>
        <v>Moderate_Safety</v>
      </c>
      <c r="DJ155" s="26">
        <v>19.0</v>
      </c>
      <c r="DK155" s="26">
        <v>17.0</v>
      </c>
      <c r="DL155" s="16" t="str">
        <f t="shared" ref="DL155:DM155" si="226">IF(DJ155 &lt;= 11, "Poor", IF(DJ155 &lt;= 15 , "Moderate", "Good"))</f>
        <v>Good</v>
      </c>
      <c r="DM155" s="16" t="str">
        <f t="shared" si="226"/>
        <v>Good</v>
      </c>
    </row>
    <row r="156" ht="15.75" customHeight="1">
      <c r="A156" s="73" t="s">
        <v>194</v>
      </c>
      <c r="B156" s="62" t="s">
        <v>37</v>
      </c>
      <c r="C156" s="35">
        <v>25.0</v>
      </c>
      <c r="D156" s="16">
        <f t="shared" si="2"/>
        <v>0</v>
      </c>
      <c r="E156" s="16">
        <f t="shared" si="73"/>
        <v>1</v>
      </c>
      <c r="F156" s="16">
        <f t="shared" si="3"/>
        <v>0</v>
      </c>
      <c r="G156" s="16">
        <f t="shared" si="4"/>
        <v>0</v>
      </c>
      <c r="H156" s="63" t="str">
        <f t="shared" si="5"/>
        <v>Between_20_to_40</v>
      </c>
      <c r="I156" s="75" t="s">
        <v>260</v>
      </c>
      <c r="J156" s="36">
        <v>17000.0</v>
      </c>
      <c r="K156" s="21">
        <f t="shared" si="6"/>
        <v>0</v>
      </c>
      <c r="L156" s="21">
        <f t="shared" si="7"/>
        <v>1</v>
      </c>
      <c r="M156" s="21">
        <f t="shared" si="8"/>
        <v>0</v>
      </c>
      <c r="N156" s="21">
        <f t="shared" si="9"/>
        <v>0</v>
      </c>
      <c r="O156" s="65" t="str">
        <f t="shared" si="10"/>
        <v>Between_15k_to_25k</v>
      </c>
      <c r="P156" s="75" t="s">
        <v>127</v>
      </c>
      <c r="Q156" s="37">
        <v>0.0</v>
      </c>
      <c r="R156" s="67" t="str">
        <f t="shared" si="11"/>
        <v>No</v>
      </c>
      <c r="S156" s="37">
        <v>0.0</v>
      </c>
      <c r="T156" s="67" t="str">
        <f t="shared" si="12"/>
        <v>No</v>
      </c>
      <c r="U156" s="37">
        <v>0.0</v>
      </c>
      <c r="V156" s="67" t="str">
        <f t="shared" si="13"/>
        <v>No</v>
      </c>
      <c r="W156" s="36" t="s">
        <v>142</v>
      </c>
      <c r="X156" s="21">
        <f t="shared" si="14"/>
        <v>0</v>
      </c>
      <c r="Y156" s="21">
        <f t="shared" si="15"/>
        <v>0</v>
      </c>
      <c r="Z156" s="21">
        <f t="shared" si="16"/>
        <v>0</v>
      </c>
      <c r="AA156" s="21">
        <f t="shared" si="17"/>
        <v>1</v>
      </c>
      <c r="AB156" s="21">
        <f t="shared" si="18"/>
        <v>0</v>
      </c>
      <c r="AC156" s="65" t="str">
        <f t="shared" si="19"/>
        <v>Farmer</v>
      </c>
      <c r="AD156" s="36" t="s">
        <v>153</v>
      </c>
      <c r="AE156" s="21">
        <f t="shared" si="20"/>
        <v>0</v>
      </c>
      <c r="AF156" s="21">
        <f t="shared" si="21"/>
        <v>0</v>
      </c>
      <c r="AG156" s="21">
        <f t="shared" si="22"/>
        <v>0</v>
      </c>
      <c r="AH156" s="21">
        <f t="shared" si="23"/>
        <v>1</v>
      </c>
      <c r="AI156" s="65" t="str">
        <f t="shared" si="24"/>
        <v>Others</v>
      </c>
      <c r="AJ156" s="27" t="s">
        <v>128</v>
      </c>
      <c r="AK156" s="21">
        <f t="shared" si="25"/>
        <v>1</v>
      </c>
      <c r="AL156" s="21">
        <f t="shared" si="26"/>
        <v>0</v>
      </c>
      <c r="AM156" s="21">
        <f t="shared" si="27"/>
        <v>0</v>
      </c>
      <c r="AN156" s="21">
        <f t="shared" si="28"/>
        <v>0</v>
      </c>
      <c r="AO156" s="65" t="str">
        <f t="shared" si="29"/>
        <v>Bus</v>
      </c>
      <c r="AP156" s="27" t="s">
        <v>172</v>
      </c>
      <c r="AQ156" s="21">
        <f t="shared" si="30"/>
        <v>0</v>
      </c>
      <c r="AR156" s="21">
        <f t="shared" si="31"/>
        <v>0</v>
      </c>
      <c r="AS156" s="21">
        <f t="shared" si="32"/>
        <v>0</v>
      </c>
      <c r="AT156" s="21">
        <f t="shared" si="33"/>
        <v>0</v>
      </c>
      <c r="AU156" s="21">
        <f t="shared" si="34"/>
        <v>0</v>
      </c>
      <c r="AV156" s="21">
        <f t="shared" si="74"/>
        <v>1</v>
      </c>
      <c r="AW156" s="68"/>
      <c r="AX156" s="27" t="s">
        <v>197</v>
      </c>
      <c r="AY156" s="21">
        <f t="shared" si="35"/>
        <v>0</v>
      </c>
      <c r="AZ156" s="21">
        <f t="shared" si="36"/>
        <v>0</v>
      </c>
      <c r="BA156" s="21">
        <f t="shared" si="37"/>
        <v>0</v>
      </c>
      <c r="BB156" s="21">
        <f t="shared" si="38"/>
        <v>1</v>
      </c>
      <c r="BC156" s="65" t="str">
        <f t="shared" si="39"/>
        <v>Others</v>
      </c>
      <c r="BD156" s="27" t="s">
        <v>182</v>
      </c>
      <c r="BE156" s="21">
        <f t="shared" si="40"/>
        <v>0</v>
      </c>
      <c r="BF156" s="21">
        <f t="shared" si="41"/>
        <v>0</v>
      </c>
      <c r="BG156" s="21">
        <f t="shared" si="42"/>
        <v>1</v>
      </c>
      <c r="BH156" s="21">
        <f t="shared" si="43"/>
        <v>0</v>
      </c>
      <c r="BI156" s="65" t="str">
        <f t="shared" si="44"/>
        <v>Narayanganj</v>
      </c>
      <c r="BJ156" s="27" t="s">
        <v>138</v>
      </c>
      <c r="BK156" s="21">
        <f t="shared" si="45"/>
        <v>0</v>
      </c>
      <c r="BL156" s="21">
        <f t="shared" si="46"/>
        <v>0</v>
      </c>
      <c r="BM156" s="21">
        <f t="shared" si="47"/>
        <v>1</v>
      </c>
      <c r="BN156" s="65" t="str">
        <f t="shared" si="48"/>
        <v>More_than_6</v>
      </c>
      <c r="BO156" s="29">
        <v>1500.0</v>
      </c>
      <c r="BP156" s="21">
        <f t="shared" si="49"/>
        <v>0</v>
      </c>
      <c r="BQ156" s="21">
        <f t="shared" si="50"/>
        <v>1</v>
      </c>
      <c r="BR156" s="21">
        <f t="shared" si="51"/>
        <v>0</v>
      </c>
      <c r="BS156" s="65" t="str">
        <f t="shared" si="52"/>
        <v>Between_1k_to_2k</v>
      </c>
      <c r="BT156" s="27" t="s">
        <v>151</v>
      </c>
      <c r="BU156" s="73" t="str">
        <f t="shared" si="53"/>
        <v>Monthly</v>
      </c>
      <c r="BV156" s="29">
        <v>0.0</v>
      </c>
      <c r="BW156" s="67" t="str">
        <f t="shared" si="54"/>
        <v>No</v>
      </c>
      <c r="BX156" s="29">
        <v>0.0</v>
      </c>
      <c r="BY156" s="67" t="str">
        <f t="shared" si="55"/>
        <v>No</v>
      </c>
      <c r="BZ156" s="29">
        <v>0.0</v>
      </c>
      <c r="CA156" s="67" t="str">
        <f t="shared" si="56"/>
        <v>No</v>
      </c>
      <c r="CB156" s="29">
        <v>1.0</v>
      </c>
      <c r="CC156" s="67" t="str">
        <f t="shared" si="57"/>
        <v>Yes</v>
      </c>
      <c r="CD156" s="29">
        <v>0.0</v>
      </c>
      <c r="CE156" s="67" t="str">
        <f t="shared" si="58"/>
        <v>No</v>
      </c>
      <c r="CF156" s="29">
        <v>1.0</v>
      </c>
      <c r="CG156" s="76"/>
      <c r="CH156" s="29">
        <v>1.0</v>
      </c>
      <c r="CI156" s="67" t="str">
        <f t="shared" si="59"/>
        <v>Yes</v>
      </c>
      <c r="CJ156" s="29">
        <v>1.0</v>
      </c>
      <c r="CK156" s="76"/>
      <c r="CL156" s="29">
        <v>1.0</v>
      </c>
      <c r="CM156" s="77"/>
      <c r="CN156" s="29" t="s">
        <v>168</v>
      </c>
      <c r="CO156" s="71" t="str">
        <f t="shared" si="60"/>
        <v>Very_Good</v>
      </c>
      <c r="CP156" s="27" t="s">
        <v>157</v>
      </c>
      <c r="CQ156" s="21">
        <f t="shared" si="61"/>
        <v>0</v>
      </c>
      <c r="CR156" s="21">
        <f t="shared" si="62"/>
        <v>1</v>
      </c>
      <c r="CS156" s="21">
        <f t="shared" si="63"/>
        <v>0</v>
      </c>
      <c r="CT156" s="21">
        <f t="shared" si="64"/>
        <v>0</v>
      </c>
      <c r="CU156" s="68"/>
      <c r="CV156" s="27" t="s">
        <v>173</v>
      </c>
      <c r="CW156" s="21">
        <f t="shared" si="65"/>
        <v>0</v>
      </c>
      <c r="CX156" s="21">
        <f t="shared" si="66"/>
        <v>0</v>
      </c>
      <c r="CY156" s="21">
        <f t="shared" si="67"/>
        <v>1</v>
      </c>
      <c r="CZ156" s="21">
        <f t="shared" si="68"/>
        <v>0</v>
      </c>
      <c r="DA156" s="21">
        <f t="shared" si="69"/>
        <v>0</v>
      </c>
      <c r="DB156" s="68"/>
      <c r="DC156" s="27" t="s">
        <v>136</v>
      </c>
      <c r="DD156" s="27" t="s">
        <v>139</v>
      </c>
      <c r="DE156" s="27" t="s">
        <v>137</v>
      </c>
      <c r="DF156" s="27" t="s">
        <v>139</v>
      </c>
      <c r="DG156" s="29">
        <v>1.0</v>
      </c>
      <c r="DH156" s="25">
        <f t="shared" si="70"/>
        <v>12</v>
      </c>
      <c r="DI156" s="72" t="str">
        <f t="shared" si="71"/>
        <v>Poor_Safety</v>
      </c>
      <c r="DJ156" s="26">
        <v>15.0</v>
      </c>
      <c r="DK156" s="26">
        <v>15.0</v>
      </c>
      <c r="DL156" s="16" t="str">
        <f t="shared" ref="DL156:DM156" si="227">IF(DJ156 &lt;= 11, "Poor", IF(DJ156 &lt;= 15 , "Moderate", "Good"))</f>
        <v>Moderate</v>
      </c>
      <c r="DM156" s="16" t="str">
        <f t="shared" si="227"/>
        <v>Moderate</v>
      </c>
    </row>
    <row r="157" ht="15.75" customHeight="1">
      <c r="A157" s="73" t="s">
        <v>194</v>
      </c>
      <c r="B157" s="62" t="s">
        <v>37</v>
      </c>
      <c r="C157" s="35">
        <v>48.0</v>
      </c>
      <c r="D157" s="16">
        <f t="shared" si="2"/>
        <v>0</v>
      </c>
      <c r="E157" s="16">
        <f t="shared" si="73"/>
        <v>0</v>
      </c>
      <c r="F157" s="16">
        <f t="shared" si="3"/>
        <v>1</v>
      </c>
      <c r="G157" s="16">
        <f t="shared" si="4"/>
        <v>0</v>
      </c>
      <c r="H157" s="63" t="str">
        <f t="shared" si="5"/>
        <v>Between_40_to_60</v>
      </c>
      <c r="I157" s="74" t="s">
        <v>148</v>
      </c>
      <c r="J157" s="36">
        <v>32000.0</v>
      </c>
      <c r="K157" s="21">
        <f t="shared" si="6"/>
        <v>0</v>
      </c>
      <c r="L157" s="21">
        <f t="shared" si="7"/>
        <v>0</v>
      </c>
      <c r="M157" s="21">
        <f t="shared" si="8"/>
        <v>1</v>
      </c>
      <c r="N157" s="21">
        <f t="shared" si="9"/>
        <v>0</v>
      </c>
      <c r="O157" s="65" t="str">
        <f t="shared" si="10"/>
        <v>Between_25k_to_40k</v>
      </c>
      <c r="P157" s="75" t="s">
        <v>127</v>
      </c>
      <c r="Q157" s="37">
        <v>0.0</v>
      </c>
      <c r="R157" s="67" t="str">
        <f t="shared" si="11"/>
        <v>No</v>
      </c>
      <c r="S157" s="37">
        <v>0.0</v>
      </c>
      <c r="T157" s="67" t="str">
        <f t="shared" si="12"/>
        <v>No</v>
      </c>
      <c r="U157" s="37">
        <v>0.0</v>
      </c>
      <c r="V157" s="67" t="str">
        <f t="shared" si="13"/>
        <v>No</v>
      </c>
      <c r="W157" s="36" t="s">
        <v>142</v>
      </c>
      <c r="X157" s="21">
        <f t="shared" si="14"/>
        <v>0</v>
      </c>
      <c r="Y157" s="21">
        <f t="shared" si="15"/>
        <v>0</v>
      </c>
      <c r="Z157" s="21">
        <f t="shared" si="16"/>
        <v>0</v>
      </c>
      <c r="AA157" s="21">
        <f t="shared" si="17"/>
        <v>1</v>
      </c>
      <c r="AB157" s="21">
        <f t="shared" si="18"/>
        <v>0</v>
      </c>
      <c r="AC157" s="65" t="str">
        <f t="shared" si="19"/>
        <v>Farmer</v>
      </c>
      <c r="AD157" s="36" t="s">
        <v>153</v>
      </c>
      <c r="AE157" s="21">
        <f t="shared" si="20"/>
        <v>0</v>
      </c>
      <c r="AF157" s="21">
        <f t="shared" si="21"/>
        <v>0</v>
      </c>
      <c r="AG157" s="21">
        <f t="shared" si="22"/>
        <v>0</v>
      </c>
      <c r="AH157" s="21">
        <f t="shared" si="23"/>
        <v>1</v>
      </c>
      <c r="AI157" s="65" t="str">
        <f t="shared" si="24"/>
        <v>Others</v>
      </c>
      <c r="AJ157" s="27" t="s">
        <v>129</v>
      </c>
      <c r="AK157" s="21">
        <f t="shared" si="25"/>
        <v>0</v>
      </c>
      <c r="AL157" s="21">
        <f t="shared" si="26"/>
        <v>1</v>
      </c>
      <c r="AM157" s="21">
        <f t="shared" si="27"/>
        <v>0</v>
      </c>
      <c r="AN157" s="21">
        <f t="shared" si="28"/>
        <v>0</v>
      </c>
      <c r="AO157" s="65" t="str">
        <f t="shared" si="29"/>
        <v>Auto_Rickshaw</v>
      </c>
      <c r="AP157" s="27" t="s">
        <v>37</v>
      </c>
      <c r="AQ157" s="21">
        <f t="shared" si="30"/>
        <v>1</v>
      </c>
      <c r="AR157" s="21">
        <f t="shared" si="31"/>
        <v>0</v>
      </c>
      <c r="AS157" s="21">
        <f t="shared" si="32"/>
        <v>0</v>
      </c>
      <c r="AT157" s="21">
        <f t="shared" si="33"/>
        <v>0</v>
      </c>
      <c r="AU157" s="21">
        <f t="shared" si="34"/>
        <v>0</v>
      </c>
      <c r="AV157" s="21">
        <f t="shared" si="74"/>
        <v>0</v>
      </c>
      <c r="AW157" s="68"/>
      <c r="AX157" s="27" t="s">
        <v>130</v>
      </c>
      <c r="AY157" s="21">
        <f t="shared" si="35"/>
        <v>1</v>
      </c>
      <c r="AZ157" s="21">
        <f t="shared" si="36"/>
        <v>0</v>
      </c>
      <c r="BA157" s="21">
        <f t="shared" si="37"/>
        <v>0</v>
      </c>
      <c r="BB157" s="21">
        <f t="shared" si="38"/>
        <v>0</v>
      </c>
      <c r="BC157" s="65" t="str">
        <f t="shared" si="39"/>
        <v>Home_Visit</v>
      </c>
      <c r="BD157" s="27" t="s">
        <v>131</v>
      </c>
      <c r="BE157" s="21">
        <f t="shared" si="40"/>
        <v>1</v>
      </c>
      <c r="BF157" s="21">
        <f t="shared" si="41"/>
        <v>0</v>
      </c>
      <c r="BG157" s="21">
        <f t="shared" si="42"/>
        <v>0</v>
      </c>
      <c r="BH157" s="21">
        <f t="shared" si="43"/>
        <v>0</v>
      </c>
      <c r="BI157" s="65" t="str">
        <f t="shared" si="44"/>
        <v>Dhaka</v>
      </c>
      <c r="BJ157" s="27">
        <v>5.0</v>
      </c>
      <c r="BK157" s="21">
        <f t="shared" si="45"/>
        <v>0</v>
      </c>
      <c r="BL157" s="21">
        <f t="shared" si="46"/>
        <v>1</v>
      </c>
      <c r="BM157" s="21">
        <f t="shared" si="47"/>
        <v>0</v>
      </c>
      <c r="BN157" s="65" t="str">
        <f t="shared" si="48"/>
        <v>4_to_6</v>
      </c>
      <c r="BO157" s="29">
        <v>800.0</v>
      </c>
      <c r="BP157" s="21">
        <f t="shared" si="49"/>
        <v>1</v>
      </c>
      <c r="BQ157" s="21">
        <f t="shared" si="50"/>
        <v>0</v>
      </c>
      <c r="BR157" s="21">
        <f t="shared" si="51"/>
        <v>0</v>
      </c>
      <c r="BS157" s="65" t="str">
        <f t="shared" si="52"/>
        <v>Less_than_1k</v>
      </c>
      <c r="BT157" s="29" t="s">
        <v>132</v>
      </c>
      <c r="BU157" s="75" t="str">
        <f t="shared" si="53"/>
        <v>Every_3_months</v>
      </c>
      <c r="BV157" s="29">
        <v>1.0</v>
      </c>
      <c r="BW157" s="67" t="str">
        <f t="shared" si="54"/>
        <v>Yes</v>
      </c>
      <c r="BX157" s="29">
        <v>0.0</v>
      </c>
      <c r="BY157" s="67" t="str">
        <f t="shared" si="55"/>
        <v>No</v>
      </c>
      <c r="BZ157" s="29">
        <v>1.0</v>
      </c>
      <c r="CA157" s="67" t="str">
        <f t="shared" si="56"/>
        <v>Yes</v>
      </c>
      <c r="CB157" s="29">
        <v>0.0</v>
      </c>
      <c r="CC157" s="67" t="str">
        <f t="shared" si="57"/>
        <v>No</v>
      </c>
      <c r="CD157" s="29">
        <v>0.0</v>
      </c>
      <c r="CE157" s="67" t="str">
        <f t="shared" si="58"/>
        <v>No</v>
      </c>
      <c r="CF157" s="29">
        <v>0.0</v>
      </c>
      <c r="CG157" s="76"/>
      <c r="CH157" s="29">
        <v>1.0</v>
      </c>
      <c r="CI157" s="67" t="str">
        <f t="shared" si="59"/>
        <v>Yes</v>
      </c>
      <c r="CJ157" s="29">
        <v>0.0</v>
      </c>
      <c r="CK157" s="76"/>
      <c r="CL157" s="29">
        <v>1.0</v>
      </c>
      <c r="CM157" s="77"/>
      <c r="CN157" s="27" t="s">
        <v>164</v>
      </c>
      <c r="CO157" s="71" t="str">
        <f t="shared" si="60"/>
        <v>Average</v>
      </c>
      <c r="CP157" s="27" t="s">
        <v>80</v>
      </c>
      <c r="CQ157" s="21">
        <f t="shared" si="61"/>
        <v>1</v>
      </c>
      <c r="CR157" s="21">
        <f t="shared" si="62"/>
        <v>0</v>
      </c>
      <c r="CS157" s="21">
        <f t="shared" si="63"/>
        <v>0</v>
      </c>
      <c r="CT157" s="21">
        <f t="shared" si="64"/>
        <v>0</v>
      </c>
      <c r="CU157" s="68"/>
      <c r="CV157" s="27" t="s">
        <v>170</v>
      </c>
      <c r="CW157" s="21">
        <f t="shared" si="65"/>
        <v>0</v>
      </c>
      <c r="CX157" s="21">
        <f t="shared" si="66"/>
        <v>1</v>
      </c>
      <c r="CY157" s="21">
        <f t="shared" si="67"/>
        <v>0</v>
      </c>
      <c r="CZ157" s="21">
        <f t="shared" si="68"/>
        <v>0</v>
      </c>
      <c r="DA157" s="21">
        <f t="shared" si="69"/>
        <v>0</v>
      </c>
      <c r="DB157" s="68"/>
      <c r="DC157" s="27" t="s">
        <v>136</v>
      </c>
      <c r="DD157" s="29">
        <v>5.0</v>
      </c>
      <c r="DE157" s="29">
        <v>4.0</v>
      </c>
      <c r="DF157" s="29">
        <v>3.0</v>
      </c>
      <c r="DG157" s="27" t="s">
        <v>139</v>
      </c>
      <c r="DH157" s="25">
        <f t="shared" si="70"/>
        <v>18</v>
      </c>
      <c r="DI157" s="72" t="str">
        <f t="shared" si="71"/>
        <v>Moderate_Safety</v>
      </c>
      <c r="DJ157" s="26">
        <v>14.0</v>
      </c>
      <c r="DK157" s="26">
        <v>16.0</v>
      </c>
      <c r="DL157" s="16" t="str">
        <f t="shared" ref="DL157:DM157" si="228">IF(DJ157 &lt;= 11, "Poor", IF(DJ157 &lt;= 15 , "Moderate", "Good"))</f>
        <v>Moderate</v>
      </c>
      <c r="DM157" s="16" t="str">
        <f t="shared" si="228"/>
        <v>Good</v>
      </c>
    </row>
    <row r="158" ht="15.75" customHeight="1">
      <c r="A158" s="73" t="s">
        <v>194</v>
      </c>
      <c r="B158" s="62" t="s">
        <v>37</v>
      </c>
      <c r="C158" s="35">
        <v>57.0</v>
      </c>
      <c r="D158" s="16">
        <f t="shared" si="2"/>
        <v>0</v>
      </c>
      <c r="E158" s="16">
        <f t="shared" si="73"/>
        <v>0</v>
      </c>
      <c r="F158" s="16">
        <f t="shared" si="3"/>
        <v>1</v>
      </c>
      <c r="G158" s="16">
        <f t="shared" si="4"/>
        <v>0</v>
      </c>
      <c r="H158" s="63" t="str">
        <f t="shared" si="5"/>
        <v>Between_40_to_60</v>
      </c>
      <c r="I158" s="74" t="s">
        <v>126</v>
      </c>
      <c r="J158" s="36">
        <v>22000.0</v>
      </c>
      <c r="K158" s="21">
        <f t="shared" si="6"/>
        <v>0</v>
      </c>
      <c r="L158" s="21">
        <f t="shared" si="7"/>
        <v>1</v>
      </c>
      <c r="M158" s="21">
        <f t="shared" si="8"/>
        <v>0</v>
      </c>
      <c r="N158" s="21">
        <f t="shared" si="9"/>
        <v>0</v>
      </c>
      <c r="O158" s="65" t="str">
        <f t="shared" si="10"/>
        <v>Between_15k_to_25k</v>
      </c>
      <c r="P158" s="75" t="s">
        <v>127</v>
      </c>
      <c r="Q158" s="37">
        <v>0.0</v>
      </c>
      <c r="R158" s="67" t="str">
        <f t="shared" si="11"/>
        <v>No</v>
      </c>
      <c r="S158" s="37">
        <v>0.0</v>
      </c>
      <c r="T158" s="67" t="str">
        <f t="shared" si="12"/>
        <v>No</v>
      </c>
      <c r="U158" s="37">
        <v>0.0</v>
      </c>
      <c r="V158" s="67" t="str">
        <f t="shared" si="13"/>
        <v>No</v>
      </c>
      <c r="W158" s="36" t="s">
        <v>142</v>
      </c>
      <c r="X158" s="21">
        <f t="shared" si="14"/>
        <v>0</v>
      </c>
      <c r="Y158" s="21">
        <f t="shared" si="15"/>
        <v>0</v>
      </c>
      <c r="Z158" s="21">
        <f t="shared" si="16"/>
        <v>0</v>
      </c>
      <c r="AA158" s="21">
        <f t="shared" si="17"/>
        <v>1</v>
      </c>
      <c r="AB158" s="21">
        <f t="shared" si="18"/>
        <v>0</v>
      </c>
      <c r="AC158" s="65" t="str">
        <f t="shared" si="19"/>
        <v>Farmer</v>
      </c>
      <c r="AD158" s="36" t="s">
        <v>31</v>
      </c>
      <c r="AE158" s="21">
        <f t="shared" si="20"/>
        <v>1</v>
      </c>
      <c r="AF158" s="21">
        <f t="shared" si="21"/>
        <v>0</v>
      </c>
      <c r="AG158" s="21">
        <f t="shared" si="22"/>
        <v>0</v>
      </c>
      <c r="AH158" s="21">
        <f t="shared" si="23"/>
        <v>0</v>
      </c>
      <c r="AI158" s="65" t="str">
        <f t="shared" si="24"/>
        <v>Bus</v>
      </c>
      <c r="AJ158" s="36" t="s">
        <v>171</v>
      </c>
      <c r="AK158" s="21">
        <f t="shared" si="25"/>
        <v>0</v>
      </c>
      <c r="AL158" s="21">
        <f t="shared" si="26"/>
        <v>0</v>
      </c>
      <c r="AM158" s="21">
        <f t="shared" si="27"/>
        <v>0</v>
      </c>
      <c r="AN158" s="21">
        <f t="shared" si="28"/>
        <v>1</v>
      </c>
      <c r="AO158" s="65" t="str">
        <f t="shared" si="29"/>
        <v>Others</v>
      </c>
      <c r="AP158" s="27" t="s">
        <v>37</v>
      </c>
      <c r="AQ158" s="21">
        <f t="shared" si="30"/>
        <v>1</v>
      </c>
      <c r="AR158" s="21">
        <f t="shared" si="31"/>
        <v>0</v>
      </c>
      <c r="AS158" s="21">
        <f t="shared" si="32"/>
        <v>0</v>
      </c>
      <c r="AT158" s="21">
        <f t="shared" si="33"/>
        <v>0</v>
      </c>
      <c r="AU158" s="21">
        <f t="shared" si="34"/>
        <v>0</v>
      </c>
      <c r="AV158" s="21">
        <f t="shared" si="74"/>
        <v>0</v>
      </c>
      <c r="AW158" s="68"/>
      <c r="AX158" s="27" t="s">
        <v>130</v>
      </c>
      <c r="AY158" s="21">
        <f t="shared" si="35"/>
        <v>1</v>
      </c>
      <c r="AZ158" s="21">
        <f t="shared" si="36"/>
        <v>0</v>
      </c>
      <c r="BA158" s="21">
        <f t="shared" si="37"/>
        <v>0</v>
      </c>
      <c r="BB158" s="21">
        <f t="shared" si="38"/>
        <v>0</v>
      </c>
      <c r="BC158" s="65" t="str">
        <f t="shared" si="39"/>
        <v>Home_Visit</v>
      </c>
      <c r="BD158" s="27" t="s">
        <v>131</v>
      </c>
      <c r="BE158" s="21">
        <f t="shared" si="40"/>
        <v>1</v>
      </c>
      <c r="BF158" s="21">
        <f t="shared" si="41"/>
        <v>0</v>
      </c>
      <c r="BG158" s="21">
        <f t="shared" si="42"/>
        <v>0</v>
      </c>
      <c r="BH158" s="21">
        <f t="shared" si="43"/>
        <v>0</v>
      </c>
      <c r="BI158" s="65" t="str">
        <f t="shared" si="44"/>
        <v>Dhaka</v>
      </c>
      <c r="BJ158" s="27" t="s">
        <v>136</v>
      </c>
      <c r="BK158" s="21">
        <f t="shared" si="45"/>
        <v>0</v>
      </c>
      <c r="BL158" s="21">
        <f t="shared" si="46"/>
        <v>0</v>
      </c>
      <c r="BM158" s="21">
        <f t="shared" si="47"/>
        <v>1</v>
      </c>
      <c r="BN158" s="65" t="str">
        <f t="shared" si="48"/>
        <v>More_than_6</v>
      </c>
      <c r="BO158" s="29">
        <v>1500.0</v>
      </c>
      <c r="BP158" s="21">
        <f t="shared" si="49"/>
        <v>0</v>
      </c>
      <c r="BQ158" s="21">
        <f t="shared" si="50"/>
        <v>1</v>
      </c>
      <c r="BR158" s="21">
        <f t="shared" si="51"/>
        <v>0</v>
      </c>
      <c r="BS158" s="65" t="str">
        <f t="shared" si="52"/>
        <v>Between_1k_to_2k</v>
      </c>
      <c r="BT158" s="27" t="s">
        <v>151</v>
      </c>
      <c r="BU158" s="73" t="str">
        <f t="shared" si="53"/>
        <v>Monthly</v>
      </c>
      <c r="BV158" s="29">
        <v>0.0</v>
      </c>
      <c r="BW158" s="67" t="str">
        <f t="shared" si="54"/>
        <v>No</v>
      </c>
      <c r="BX158" s="29">
        <v>1.0</v>
      </c>
      <c r="BY158" s="67" t="str">
        <f t="shared" si="55"/>
        <v>Yes</v>
      </c>
      <c r="BZ158" s="29">
        <v>0.0</v>
      </c>
      <c r="CA158" s="67" t="str">
        <f t="shared" si="56"/>
        <v>No</v>
      </c>
      <c r="CB158" s="29">
        <v>0.0</v>
      </c>
      <c r="CC158" s="67" t="str">
        <f t="shared" si="57"/>
        <v>No</v>
      </c>
      <c r="CD158" s="29">
        <v>1.0</v>
      </c>
      <c r="CE158" s="67" t="str">
        <f t="shared" si="58"/>
        <v>Yes</v>
      </c>
      <c r="CF158" s="29">
        <v>1.0</v>
      </c>
      <c r="CG158" s="76"/>
      <c r="CH158" s="29">
        <v>0.0</v>
      </c>
      <c r="CI158" s="67" t="str">
        <f t="shared" si="59"/>
        <v>No</v>
      </c>
      <c r="CJ158" s="29">
        <v>0.0</v>
      </c>
      <c r="CK158" s="76"/>
      <c r="CL158" s="29">
        <v>1.0</v>
      </c>
      <c r="CM158" s="77"/>
      <c r="CN158" s="29" t="s">
        <v>168</v>
      </c>
      <c r="CO158" s="71" t="str">
        <f t="shared" si="60"/>
        <v>Very_Good</v>
      </c>
      <c r="CP158" s="27" t="s">
        <v>157</v>
      </c>
      <c r="CQ158" s="21">
        <f t="shared" si="61"/>
        <v>0</v>
      </c>
      <c r="CR158" s="21">
        <f t="shared" si="62"/>
        <v>1</v>
      </c>
      <c r="CS158" s="21">
        <f t="shared" si="63"/>
        <v>0</v>
      </c>
      <c r="CT158" s="21">
        <f t="shared" si="64"/>
        <v>0</v>
      </c>
      <c r="CU158" s="68"/>
      <c r="CV158" s="27" t="s">
        <v>173</v>
      </c>
      <c r="CW158" s="21">
        <f t="shared" si="65"/>
        <v>0</v>
      </c>
      <c r="CX158" s="21">
        <f t="shared" si="66"/>
        <v>0</v>
      </c>
      <c r="CY158" s="21">
        <f t="shared" si="67"/>
        <v>1</v>
      </c>
      <c r="CZ158" s="21">
        <f t="shared" si="68"/>
        <v>0</v>
      </c>
      <c r="DA158" s="21">
        <f t="shared" si="69"/>
        <v>0</v>
      </c>
      <c r="DB158" s="68"/>
      <c r="DC158" s="27" t="s">
        <v>136</v>
      </c>
      <c r="DD158" s="27" t="s">
        <v>139</v>
      </c>
      <c r="DE158" s="27" t="s">
        <v>140</v>
      </c>
      <c r="DF158" s="27" t="s">
        <v>136</v>
      </c>
      <c r="DG158" s="27" t="s">
        <v>137</v>
      </c>
      <c r="DH158" s="25">
        <f t="shared" si="70"/>
        <v>14</v>
      </c>
      <c r="DI158" s="72" t="str">
        <f t="shared" si="71"/>
        <v>Moderate_Safety</v>
      </c>
      <c r="DJ158" s="26">
        <v>9.0</v>
      </c>
      <c r="DK158" s="26">
        <v>17.0</v>
      </c>
      <c r="DL158" s="16" t="str">
        <f t="shared" ref="DL158:DM158" si="229">IF(DJ158 &lt;= 11, "Poor", IF(DJ158 &lt;= 15 , "Moderate", "Good"))</f>
        <v>Poor</v>
      </c>
      <c r="DM158" s="16" t="str">
        <f t="shared" si="229"/>
        <v>Good</v>
      </c>
    </row>
    <row r="159" ht="15.75" customHeight="1">
      <c r="A159" s="73" t="s">
        <v>194</v>
      </c>
      <c r="B159" s="62" t="s">
        <v>37</v>
      </c>
      <c r="C159" s="35">
        <v>78.0</v>
      </c>
      <c r="D159" s="16">
        <f t="shared" si="2"/>
        <v>0</v>
      </c>
      <c r="E159" s="16">
        <f t="shared" si="73"/>
        <v>0</v>
      </c>
      <c r="F159" s="16">
        <f t="shared" si="3"/>
        <v>0</v>
      </c>
      <c r="G159" s="16">
        <f t="shared" si="4"/>
        <v>1</v>
      </c>
      <c r="H159" s="63" t="str">
        <f t="shared" si="5"/>
        <v>More_than_60</v>
      </c>
      <c r="I159" s="75" t="s">
        <v>266</v>
      </c>
      <c r="J159" s="36">
        <v>22000.0</v>
      </c>
      <c r="K159" s="21">
        <f t="shared" si="6"/>
        <v>0</v>
      </c>
      <c r="L159" s="21">
        <f t="shared" si="7"/>
        <v>1</v>
      </c>
      <c r="M159" s="21">
        <f t="shared" si="8"/>
        <v>0</v>
      </c>
      <c r="N159" s="21">
        <f t="shared" si="9"/>
        <v>0</v>
      </c>
      <c r="O159" s="65" t="str">
        <f t="shared" si="10"/>
        <v>Between_15k_to_25k</v>
      </c>
      <c r="P159" s="75" t="s">
        <v>127</v>
      </c>
      <c r="Q159" s="37">
        <v>0.0</v>
      </c>
      <c r="R159" s="67" t="str">
        <f t="shared" si="11"/>
        <v>No</v>
      </c>
      <c r="S159" s="37">
        <v>0.0</v>
      </c>
      <c r="T159" s="67" t="str">
        <f t="shared" si="12"/>
        <v>No</v>
      </c>
      <c r="U159" s="37">
        <v>0.0</v>
      </c>
      <c r="V159" s="67" t="str">
        <f t="shared" si="13"/>
        <v>No</v>
      </c>
      <c r="W159" s="36" t="s">
        <v>207</v>
      </c>
      <c r="X159" s="21">
        <f t="shared" si="14"/>
        <v>0</v>
      </c>
      <c r="Y159" s="21">
        <f t="shared" si="15"/>
        <v>0</v>
      </c>
      <c r="Z159" s="21">
        <f t="shared" si="16"/>
        <v>0</v>
      </c>
      <c r="AA159" s="21">
        <f t="shared" si="17"/>
        <v>0</v>
      </c>
      <c r="AB159" s="21">
        <f t="shared" si="18"/>
        <v>1</v>
      </c>
      <c r="AC159" s="65" t="str">
        <f t="shared" si="19"/>
        <v>Other</v>
      </c>
      <c r="AD159" s="36" t="s">
        <v>31</v>
      </c>
      <c r="AE159" s="21">
        <f t="shared" si="20"/>
        <v>1</v>
      </c>
      <c r="AF159" s="21">
        <f t="shared" si="21"/>
        <v>0</v>
      </c>
      <c r="AG159" s="21">
        <f t="shared" si="22"/>
        <v>0</v>
      </c>
      <c r="AH159" s="21">
        <f t="shared" si="23"/>
        <v>0</v>
      </c>
      <c r="AI159" s="65" t="str">
        <f t="shared" si="24"/>
        <v>Bus</v>
      </c>
      <c r="AJ159" s="27" t="s">
        <v>129</v>
      </c>
      <c r="AK159" s="21">
        <f t="shared" si="25"/>
        <v>0</v>
      </c>
      <c r="AL159" s="21">
        <f t="shared" si="26"/>
        <v>1</v>
      </c>
      <c r="AM159" s="21">
        <f t="shared" si="27"/>
        <v>0</v>
      </c>
      <c r="AN159" s="21">
        <f t="shared" si="28"/>
        <v>0</v>
      </c>
      <c r="AO159" s="65" t="str">
        <f t="shared" si="29"/>
        <v>Auto_Rickshaw</v>
      </c>
      <c r="AP159" s="27" t="s">
        <v>40</v>
      </c>
      <c r="AQ159" s="21">
        <f t="shared" si="30"/>
        <v>0</v>
      </c>
      <c r="AR159" s="21">
        <f t="shared" si="31"/>
        <v>0</v>
      </c>
      <c r="AS159" s="21">
        <f t="shared" si="32"/>
        <v>0</v>
      </c>
      <c r="AT159" s="21">
        <f t="shared" si="33"/>
        <v>1</v>
      </c>
      <c r="AU159" s="21">
        <f t="shared" si="34"/>
        <v>0</v>
      </c>
      <c r="AV159" s="21">
        <f t="shared" si="74"/>
        <v>1</v>
      </c>
      <c r="AW159" s="68"/>
      <c r="AX159" s="27" t="s">
        <v>130</v>
      </c>
      <c r="AY159" s="21">
        <f t="shared" si="35"/>
        <v>1</v>
      </c>
      <c r="AZ159" s="21">
        <f t="shared" si="36"/>
        <v>0</v>
      </c>
      <c r="BA159" s="21">
        <f t="shared" si="37"/>
        <v>0</v>
      </c>
      <c r="BB159" s="21">
        <f t="shared" si="38"/>
        <v>0</v>
      </c>
      <c r="BC159" s="65" t="str">
        <f t="shared" si="39"/>
        <v>Home_Visit</v>
      </c>
      <c r="BD159" s="38" t="s">
        <v>188</v>
      </c>
      <c r="BE159" s="21">
        <f t="shared" si="40"/>
        <v>0</v>
      </c>
      <c r="BF159" s="21">
        <f t="shared" si="41"/>
        <v>0</v>
      </c>
      <c r="BG159" s="21">
        <f t="shared" si="42"/>
        <v>0</v>
      </c>
      <c r="BH159" s="21">
        <f t="shared" si="43"/>
        <v>1</v>
      </c>
      <c r="BI159" s="65" t="str">
        <f t="shared" si="44"/>
        <v>Others</v>
      </c>
      <c r="BJ159" s="27" t="s">
        <v>150</v>
      </c>
      <c r="BK159" s="21">
        <f t="shared" si="45"/>
        <v>0</v>
      </c>
      <c r="BL159" s="21">
        <f t="shared" si="46"/>
        <v>0</v>
      </c>
      <c r="BM159" s="21">
        <f t="shared" si="47"/>
        <v>1</v>
      </c>
      <c r="BN159" s="65" t="str">
        <f t="shared" si="48"/>
        <v>More_than_6</v>
      </c>
      <c r="BO159" s="29">
        <v>1500.0</v>
      </c>
      <c r="BP159" s="21">
        <f t="shared" si="49"/>
        <v>0</v>
      </c>
      <c r="BQ159" s="21">
        <f t="shared" si="50"/>
        <v>1</v>
      </c>
      <c r="BR159" s="21">
        <f t="shared" si="51"/>
        <v>0</v>
      </c>
      <c r="BS159" s="65" t="str">
        <f t="shared" si="52"/>
        <v>Between_1k_to_2k</v>
      </c>
      <c r="BT159" s="29" t="s">
        <v>156</v>
      </c>
      <c r="BU159" s="75" t="str">
        <f t="shared" si="53"/>
        <v>Every_6_months</v>
      </c>
      <c r="BV159" s="29">
        <v>0.0</v>
      </c>
      <c r="BW159" s="67" t="str">
        <f t="shared" si="54"/>
        <v>No</v>
      </c>
      <c r="BX159" s="29">
        <v>0.0</v>
      </c>
      <c r="BY159" s="67" t="str">
        <f t="shared" si="55"/>
        <v>No</v>
      </c>
      <c r="BZ159" s="29">
        <v>1.0</v>
      </c>
      <c r="CA159" s="67" t="str">
        <f t="shared" si="56"/>
        <v>Yes</v>
      </c>
      <c r="CB159" s="29">
        <v>0.0</v>
      </c>
      <c r="CC159" s="67" t="str">
        <f t="shared" si="57"/>
        <v>No</v>
      </c>
      <c r="CD159" s="29">
        <v>0.0</v>
      </c>
      <c r="CE159" s="67" t="str">
        <f t="shared" si="58"/>
        <v>No</v>
      </c>
      <c r="CF159" s="29">
        <v>0.0</v>
      </c>
      <c r="CG159" s="76"/>
      <c r="CH159" s="29">
        <v>0.0</v>
      </c>
      <c r="CI159" s="67" t="str">
        <f t="shared" si="59"/>
        <v>No</v>
      </c>
      <c r="CJ159" s="29">
        <v>1.0</v>
      </c>
      <c r="CK159" s="76"/>
      <c r="CL159" s="29">
        <v>1.0</v>
      </c>
      <c r="CM159" s="77"/>
      <c r="CN159" s="29" t="s">
        <v>176</v>
      </c>
      <c r="CO159" s="71" t="str">
        <f t="shared" si="60"/>
        <v>Poor</v>
      </c>
      <c r="CP159" s="27" t="s">
        <v>177</v>
      </c>
      <c r="CQ159" s="21">
        <f t="shared" si="61"/>
        <v>1</v>
      </c>
      <c r="CR159" s="21">
        <f t="shared" si="62"/>
        <v>0</v>
      </c>
      <c r="CS159" s="21">
        <f t="shared" si="63"/>
        <v>0</v>
      </c>
      <c r="CT159" s="21">
        <f t="shared" si="64"/>
        <v>0</v>
      </c>
      <c r="CU159" s="68"/>
      <c r="CV159" s="27" t="s">
        <v>178</v>
      </c>
      <c r="CW159" s="21">
        <f t="shared" si="65"/>
        <v>0</v>
      </c>
      <c r="CX159" s="21">
        <f t="shared" si="66"/>
        <v>0</v>
      </c>
      <c r="CY159" s="21">
        <f t="shared" si="67"/>
        <v>0</v>
      </c>
      <c r="CZ159" s="21">
        <f t="shared" si="68"/>
        <v>1</v>
      </c>
      <c r="DA159" s="21">
        <f t="shared" si="69"/>
        <v>0</v>
      </c>
      <c r="DB159" s="68"/>
      <c r="DC159" s="27" t="s">
        <v>137</v>
      </c>
      <c r="DD159" s="27" t="s">
        <v>140</v>
      </c>
      <c r="DE159" s="27" t="s">
        <v>137</v>
      </c>
      <c r="DF159" s="27" t="s">
        <v>139</v>
      </c>
      <c r="DG159" s="27" t="s">
        <v>136</v>
      </c>
      <c r="DH159" s="25">
        <f t="shared" si="70"/>
        <v>13</v>
      </c>
      <c r="DI159" s="72" t="str">
        <f t="shared" si="71"/>
        <v>Poor_Safety</v>
      </c>
      <c r="DJ159" s="26">
        <v>10.0</v>
      </c>
      <c r="DK159" s="26">
        <v>6.0</v>
      </c>
      <c r="DL159" s="16" t="str">
        <f t="shared" ref="DL159:DM159" si="230">IF(DJ159 &lt;= 11, "Poor", IF(DJ159 &lt;= 15 , "Moderate", "Good"))</f>
        <v>Poor</v>
      </c>
      <c r="DM159" s="16" t="str">
        <f t="shared" si="230"/>
        <v>Poor</v>
      </c>
    </row>
    <row r="160" ht="15.75" customHeight="1">
      <c r="A160" s="73" t="s">
        <v>194</v>
      </c>
      <c r="B160" s="62" t="s">
        <v>37</v>
      </c>
      <c r="C160" s="35">
        <v>21.0</v>
      </c>
      <c r="D160" s="16">
        <f t="shared" si="2"/>
        <v>0</v>
      </c>
      <c r="E160" s="16">
        <f t="shared" si="73"/>
        <v>1</v>
      </c>
      <c r="F160" s="16">
        <f t="shared" si="3"/>
        <v>0</v>
      </c>
      <c r="G160" s="16">
        <f t="shared" si="4"/>
        <v>0</v>
      </c>
      <c r="H160" s="63" t="str">
        <f t="shared" si="5"/>
        <v>Between_20_to_40</v>
      </c>
      <c r="I160" s="75" t="s">
        <v>266</v>
      </c>
      <c r="J160" s="36">
        <v>22000.0</v>
      </c>
      <c r="K160" s="21">
        <f t="shared" si="6"/>
        <v>0</v>
      </c>
      <c r="L160" s="21">
        <f t="shared" si="7"/>
        <v>1</v>
      </c>
      <c r="M160" s="21">
        <f t="shared" si="8"/>
        <v>0</v>
      </c>
      <c r="N160" s="21">
        <f t="shared" si="9"/>
        <v>0</v>
      </c>
      <c r="O160" s="65" t="str">
        <f t="shared" si="10"/>
        <v>Between_15k_to_25k</v>
      </c>
      <c r="P160" s="75" t="s">
        <v>159</v>
      </c>
      <c r="Q160" s="37">
        <v>0.0</v>
      </c>
      <c r="R160" s="67" t="str">
        <f t="shared" si="11"/>
        <v>No</v>
      </c>
      <c r="S160" s="37">
        <v>0.0</v>
      </c>
      <c r="T160" s="67" t="str">
        <f t="shared" si="12"/>
        <v>No</v>
      </c>
      <c r="U160" s="37">
        <v>0.0</v>
      </c>
      <c r="V160" s="67" t="str">
        <f t="shared" si="13"/>
        <v>No</v>
      </c>
      <c r="W160" s="36" t="s">
        <v>149</v>
      </c>
      <c r="X160" s="21">
        <f t="shared" si="14"/>
        <v>0</v>
      </c>
      <c r="Y160" s="21">
        <f t="shared" si="15"/>
        <v>1</v>
      </c>
      <c r="Z160" s="21">
        <f t="shared" si="16"/>
        <v>0</v>
      </c>
      <c r="AA160" s="21">
        <f t="shared" si="17"/>
        <v>0</v>
      </c>
      <c r="AB160" s="21">
        <f t="shared" si="18"/>
        <v>0</v>
      </c>
      <c r="AC160" s="65" t="str">
        <f t="shared" si="19"/>
        <v>Office_Worker</v>
      </c>
      <c r="AD160" s="36" t="s">
        <v>180</v>
      </c>
      <c r="AE160" s="21">
        <f t="shared" si="20"/>
        <v>0</v>
      </c>
      <c r="AF160" s="21">
        <f t="shared" si="21"/>
        <v>0</v>
      </c>
      <c r="AG160" s="21">
        <f t="shared" si="22"/>
        <v>1</v>
      </c>
      <c r="AH160" s="21">
        <f t="shared" si="23"/>
        <v>0</v>
      </c>
      <c r="AI160" s="65" t="str">
        <f t="shared" si="24"/>
        <v>Bicycle</v>
      </c>
      <c r="AJ160" s="27" t="s">
        <v>128</v>
      </c>
      <c r="AK160" s="21">
        <f t="shared" si="25"/>
        <v>1</v>
      </c>
      <c r="AL160" s="21">
        <f t="shared" si="26"/>
        <v>0</v>
      </c>
      <c r="AM160" s="21">
        <f t="shared" si="27"/>
        <v>0</v>
      </c>
      <c r="AN160" s="21">
        <f t="shared" si="28"/>
        <v>0</v>
      </c>
      <c r="AO160" s="65" t="str">
        <f t="shared" si="29"/>
        <v>Bus</v>
      </c>
      <c r="AP160" s="27" t="s">
        <v>37</v>
      </c>
      <c r="AQ160" s="21">
        <f t="shared" si="30"/>
        <v>1</v>
      </c>
      <c r="AR160" s="21">
        <f t="shared" si="31"/>
        <v>0</v>
      </c>
      <c r="AS160" s="21">
        <f t="shared" si="32"/>
        <v>0</v>
      </c>
      <c r="AT160" s="21">
        <f t="shared" si="33"/>
        <v>0</v>
      </c>
      <c r="AU160" s="21">
        <f t="shared" si="34"/>
        <v>0</v>
      </c>
      <c r="AV160" s="21">
        <f t="shared" si="74"/>
        <v>0</v>
      </c>
      <c r="AW160" s="68"/>
      <c r="AX160" s="27" t="s">
        <v>197</v>
      </c>
      <c r="AY160" s="21">
        <f t="shared" si="35"/>
        <v>0</v>
      </c>
      <c r="AZ160" s="21">
        <f t="shared" si="36"/>
        <v>0</v>
      </c>
      <c r="BA160" s="21">
        <f t="shared" si="37"/>
        <v>0</v>
      </c>
      <c r="BB160" s="21">
        <f t="shared" si="38"/>
        <v>1</v>
      </c>
      <c r="BC160" s="65" t="str">
        <f t="shared" si="39"/>
        <v>Others</v>
      </c>
      <c r="BD160" s="38" t="s">
        <v>37</v>
      </c>
      <c r="BE160" s="21">
        <f t="shared" si="40"/>
        <v>0</v>
      </c>
      <c r="BF160" s="21">
        <f t="shared" si="41"/>
        <v>1</v>
      </c>
      <c r="BG160" s="21">
        <f t="shared" si="42"/>
        <v>0</v>
      </c>
      <c r="BH160" s="21">
        <f t="shared" si="43"/>
        <v>0</v>
      </c>
      <c r="BI160" s="65" t="str">
        <f t="shared" si="44"/>
        <v>Barishal</v>
      </c>
      <c r="BJ160" s="27" t="s">
        <v>155</v>
      </c>
      <c r="BK160" s="21">
        <f t="shared" si="45"/>
        <v>0</v>
      </c>
      <c r="BL160" s="21">
        <f t="shared" si="46"/>
        <v>0</v>
      </c>
      <c r="BM160" s="21">
        <f t="shared" si="47"/>
        <v>1</v>
      </c>
      <c r="BN160" s="65" t="str">
        <f t="shared" si="48"/>
        <v>More_than_6</v>
      </c>
      <c r="BO160" s="27" t="s">
        <v>179</v>
      </c>
      <c r="BP160" s="21">
        <f t="shared" si="49"/>
        <v>0</v>
      </c>
      <c r="BQ160" s="21">
        <f t="shared" si="50"/>
        <v>0</v>
      </c>
      <c r="BR160" s="21">
        <f t="shared" si="51"/>
        <v>1</v>
      </c>
      <c r="BS160" s="65" t="str">
        <f t="shared" si="52"/>
        <v>More_than_2k</v>
      </c>
      <c r="BT160" s="29" t="s">
        <v>132</v>
      </c>
      <c r="BU160" s="75" t="str">
        <f t="shared" si="53"/>
        <v>Every_3_months</v>
      </c>
      <c r="BV160" s="29">
        <v>1.0</v>
      </c>
      <c r="BW160" s="67" t="str">
        <f t="shared" si="54"/>
        <v>Yes</v>
      </c>
      <c r="BX160" s="29">
        <v>1.0</v>
      </c>
      <c r="BY160" s="67" t="str">
        <f t="shared" si="55"/>
        <v>Yes</v>
      </c>
      <c r="BZ160" s="29">
        <v>0.0</v>
      </c>
      <c r="CA160" s="67" t="str">
        <f t="shared" si="56"/>
        <v>No</v>
      </c>
      <c r="CB160" s="29">
        <v>1.0</v>
      </c>
      <c r="CC160" s="67" t="str">
        <f t="shared" si="57"/>
        <v>Yes</v>
      </c>
      <c r="CD160" s="29">
        <v>0.0</v>
      </c>
      <c r="CE160" s="67" t="str">
        <f t="shared" si="58"/>
        <v>No</v>
      </c>
      <c r="CF160" s="29">
        <v>1.0</v>
      </c>
      <c r="CG160" s="76"/>
      <c r="CH160" s="29">
        <v>0.0</v>
      </c>
      <c r="CI160" s="67" t="str">
        <f t="shared" si="59"/>
        <v>No</v>
      </c>
      <c r="CJ160" s="29">
        <v>0.0</v>
      </c>
      <c r="CK160" s="76"/>
      <c r="CL160" s="29">
        <v>0.0</v>
      </c>
      <c r="CM160" s="77"/>
      <c r="CN160" s="27" t="s">
        <v>133</v>
      </c>
      <c r="CO160" s="71" t="str">
        <f t="shared" si="60"/>
        <v>Good</v>
      </c>
      <c r="CP160" s="27" t="s">
        <v>152</v>
      </c>
      <c r="CQ160" s="21">
        <f t="shared" si="61"/>
        <v>0</v>
      </c>
      <c r="CR160" s="21">
        <f t="shared" si="62"/>
        <v>0</v>
      </c>
      <c r="CS160" s="21">
        <f t="shared" si="63"/>
        <v>0</v>
      </c>
      <c r="CT160" s="21">
        <f t="shared" si="64"/>
        <v>1</v>
      </c>
      <c r="CU160" s="68"/>
      <c r="CV160" s="27" t="s">
        <v>135</v>
      </c>
      <c r="CW160" s="21">
        <f t="shared" si="65"/>
        <v>1</v>
      </c>
      <c r="CX160" s="21">
        <f t="shared" si="66"/>
        <v>0</v>
      </c>
      <c r="CY160" s="21">
        <f t="shared" si="67"/>
        <v>0</v>
      </c>
      <c r="CZ160" s="21">
        <f t="shared" si="68"/>
        <v>0</v>
      </c>
      <c r="DA160" s="21">
        <f t="shared" si="69"/>
        <v>0</v>
      </c>
      <c r="DB160" s="68"/>
      <c r="DC160" s="27" t="s">
        <v>136</v>
      </c>
      <c r="DD160" s="29">
        <v>3.0</v>
      </c>
      <c r="DE160" s="29">
        <v>5.0</v>
      </c>
      <c r="DF160" s="27" t="s">
        <v>139</v>
      </c>
      <c r="DG160" s="27" t="s">
        <v>138</v>
      </c>
      <c r="DH160" s="25">
        <f t="shared" si="70"/>
        <v>19</v>
      </c>
      <c r="DI160" s="72" t="str">
        <f t="shared" si="71"/>
        <v>High_Safety</v>
      </c>
      <c r="DJ160" s="26">
        <v>6.0</v>
      </c>
      <c r="DK160" s="26">
        <v>14.0</v>
      </c>
      <c r="DL160" s="16" t="str">
        <f t="shared" ref="DL160:DM160" si="231">IF(DJ160 &lt;= 11, "Poor", IF(DJ160 &lt;= 15 , "Moderate", "Good"))</f>
        <v>Poor</v>
      </c>
      <c r="DM160" s="16" t="str">
        <f t="shared" si="231"/>
        <v>Moderate</v>
      </c>
    </row>
    <row r="161" ht="15.75" customHeight="1">
      <c r="A161" s="73" t="s">
        <v>194</v>
      </c>
      <c r="B161" s="62" t="s">
        <v>37</v>
      </c>
      <c r="C161" s="35">
        <v>25.0</v>
      </c>
      <c r="D161" s="16">
        <f t="shared" si="2"/>
        <v>0</v>
      </c>
      <c r="E161" s="16">
        <f t="shared" si="73"/>
        <v>1</v>
      </c>
      <c r="F161" s="16">
        <f t="shared" si="3"/>
        <v>0</v>
      </c>
      <c r="G161" s="16">
        <f t="shared" si="4"/>
        <v>0</v>
      </c>
      <c r="H161" s="63" t="str">
        <f t="shared" si="5"/>
        <v>Between_20_to_40</v>
      </c>
      <c r="I161" s="75" t="s">
        <v>266</v>
      </c>
      <c r="J161" s="36">
        <v>10000.0</v>
      </c>
      <c r="K161" s="21">
        <f t="shared" si="6"/>
        <v>1</v>
      </c>
      <c r="L161" s="21">
        <f t="shared" si="7"/>
        <v>0</v>
      </c>
      <c r="M161" s="21">
        <f t="shared" si="8"/>
        <v>0</v>
      </c>
      <c r="N161" s="21">
        <f t="shared" si="9"/>
        <v>0</v>
      </c>
      <c r="O161" s="65" t="str">
        <f t="shared" si="10"/>
        <v>Less_than_15k</v>
      </c>
      <c r="P161" s="75" t="s">
        <v>159</v>
      </c>
      <c r="Q161" s="37">
        <v>0.0</v>
      </c>
      <c r="R161" s="67" t="str">
        <f t="shared" si="11"/>
        <v>No</v>
      </c>
      <c r="S161" s="37">
        <v>0.0</v>
      </c>
      <c r="T161" s="67" t="str">
        <f t="shared" si="12"/>
        <v>No</v>
      </c>
      <c r="U161" s="37">
        <v>0.0</v>
      </c>
      <c r="V161" s="67" t="str">
        <f t="shared" si="13"/>
        <v>No</v>
      </c>
      <c r="W161" s="36" t="s">
        <v>149</v>
      </c>
      <c r="X161" s="21">
        <f t="shared" si="14"/>
        <v>0</v>
      </c>
      <c r="Y161" s="21">
        <f t="shared" si="15"/>
        <v>1</v>
      </c>
      <c r="Z161" s="21">
        <f t="shared" si="16"/>
        <v>0</v>
      </c>
      <c r="AA161" s="21">
        <f t="shared" si="17"/>
        <v>0</v>
      </c>
      <c r="AB161" s="21">
        <f t="shared" si="18"/>
        <v>0</v>
      </c>
      <c r="AC161" s="65" t="str">
        <f t="shared" si="19"/>
        <v>Office_Worker</v>
      </c>
      <c r="AD161" s="36" t="s">
        <v>143</v>
      </c>
      <c r="AE161" s="21">
        <f t="shared" si="20"/>
        <v>0</v>
      </c>
      <c r="AF161" s="21">
        <f t="shared" si="21"/>
        <v>1</v>
      </c>
      <c r="AG161" s="21">
        <f t="shared" si="22"/>
        <v>0</v>
      </c>
      <c r="AH161" s="21">
        <f t="shared" si="23"/>
        <v>0</v>
      </c>
      <c r="AI161" s="65" t="str">
        <f t="shared" si="24"/>
        <v>Rickshaw</v>
      </c>
      <c r="AJ161" s="27" t="s">
        <v>128</v>
      </c>
      <c r="AK161" s="21">
        <f t="shared" si="25"/>
        <v>1</v>
      </c>
      <c r="AL161" s="21">
        <f t="shared" si="26"/>
        <v>0</v>
      </c>
      <c r="AM161" s="21">
        <f t="shared" si="27"/>
        <v>0</v>
      </c>
      <c r="AN161" s="21">
        <f t="shared" si="28"/>
        <v>0</v>
      </c>
      <c r="AO161" s="65" t="str">
        <f t="shared" si="29"/>
        <v>Bus</v>
      </c>
      <c r="AP161" s="27" t="s">
        <v>37</v>
      </c>
      <c r="AQ161" s="21">
        <f t="shared" si="30"/>
        <v>1</v>
      </c>
      <c r="AR161" s="21">
        <f t="shared" si="31"/>
        <v>0</v>
      </c>
      <c r="AS161" s="21">
        <f t="shared" si="32"/>
        <v>0</v>
      </c>
      <c r="AT161" s="21">
        <f t="shared" si="33"/>
        <v>0</v>
      </c>
      <c r="AU161" s="21">
        <f t="shared" si="34"/>
        <v>0</v>
      </c>
      <c r="AV161" s="21">
        <f t="shared" si="74"/>
        <v>0</v>
      </c>
      <c r="AW161" s="68"/>
      <c r="AX161" s="27" t="s">
        <v>197</v>
      </c>
      <c r="AY161" s="21">
        <f t="shared" si="35"/>
        <v>0</v>
      </c>
      <c r="AZ161" s="21">
        <f t="shared" si="36"/>
        <v>0</v>
      </c>
      <c r="BA161" s="21">
        <f t="shared" si="37"/>
        <v>0</v>
      </c>
      <c r="BB161" s="21">
        <f t="shared" si="38"/>
        <v>1</v>
      </c>
      <c r="BC161" s="65" t="str">
        <f t="shared" si="39"/>
        <v>Others</v>
      </c>
      <c r="BD161" s="38" t="s">
        <v>190</v>
      </c>
      <c r="BE161" s="21">
        <f t="shared" si="40"/>
        <v>0</v>
      </c>
      <c r="BF161" s="21">
        <f t="shared" si="41"/>
        <v>0</v>
      </c>
      <c r="BG161" s="21">
        <f t="shared" si="42"/>
        <v>0</v>
      </c>
      <c r="BH161" s="21">
        <f t="shared" si="43"/>
        <v>1</v>
      </c>
      <c r="BI161" s="65" t="str">
        <f t="shared" si="44"/>
        <v>Others</v>
      </c>
      <c r="BJ161" s="27" t="s">
        <v>150</v>
      </c>
      <c r="BK161" s="21">
        <f t="shared" si="45"/>
        <v>0</v>
      </c>
      <c r="BL161" s="21">
        <f t="shared" si="46"/>
        <v>0</v>
      </c>
      <c r="BM161" s="21">
        <f t="shared" si="47"/>
        <v>1</v>
      </c>
      <c r="BN161" s="65" t="str">
        <f t="shared" si="48"/>
        <v>More_than_6</v>
      </c>
      <c r="BO161" s="29">
        <v>1500.0</v>
      </c>
      <c r="BP161" s="21">
        <f t="shared" si="49"/>
        <v>0</v>
      </c>
      <c r="BQ161" s="21">
        <f t="shared" si="50"/>
        <v>1</v>
      </c>
      <c r="BR161" s="21">
        <f t="shared" si="51"/>
        <v>0</v>
      </c>
      <c r="BS161" s="65" t="str">
        <f t="shared" si="52"/>
        <v>Between_1k_to_2k</v>
      </c>
      <c r="BT161" s="29" t="s">
        <v>132</v>
      </c>
      <c r="BU161" s="75" t="str">
        <f t="shared" si="53"/>
        <v>Every_3_months</v>
      </c>
      <c r="BV161" s="29">
        <v>0.0</v>
      </c>
      <c r="BW161" s="67" t="str">
        <f t="shared" si="54"/>
        <v>No</v>
      </c>
      <c r="BX161" s="29">
        <v>0.0</v>
      </c>
      <c r="BY161" s="67" t="str">
        <f t="shared" si="55"/>
        <v>No</v>
      </c>
      <c r="BZ161" s="29">
        <v>0.0</v>
      </c>
      <c r="CA161" s="67" t="str">
        <f t="shared" si="56"/>
        <v>No</v>
      </c>
      <c r="CB161" s="29">
        <v>0.0</v>
      </c>
      <c r="CC161" s="67" t="str">
        <f t="shared" si="57"/>
        <v>No</v>
      </c>
      <c r="CD161" s="29">
        <v>1.0</v>
      </c>
      <c r="CE161" s="67" t="str">
        <f t="shared" si="58"/>
        <v>Yes</v>
      </c>
      <c r="CF161" s="29">
        <v>1.0</v>
      </c>
      <c r="CG161" s="76"/>
      <c r="CH161" s="29">
        <v>1.0</v>
      </c>
      <c r="CI161" s="67" t="str">
        <f t="shared" si="59"/>
        <v>Yes</v>
      </c>
      <c r="CJ161" s="29">
        <v>0.0</v>
      </c>
      <c r="CK161" s="76"/>
      <c r="CL161" s="29">
        <v>1.0</v>
      </c>
      <c r="CM161" s="77"/>
      <c r="CN161" s="27" t="s">
        <v>164</v>
      </c>
      <c r="CO161" s="71" t="str">
        <f t="shared" si="60"/>
        <v>Average</v>
      </c>
      <c r="CP161" s="27" t="s">
        <v>157</v>
      </c>
      <c r="CQ161" s="21">
        <f t="shared" si="61"/>
        <v>0</v>
      </c>
      <c r="CR161" s="21">
        <f t="shared" si="62"/>
        <v>1</v>
      </c>
      <c r="CS161" s="21">
        <f t="shared" si="63"/>
        <v>0</v>
      </c>
      <c r="CT161" s="21">
        <f t="shared" si="64"/>
        <v>0</v>
      </c>
      <c r="CU161" s="68"/>
      <c r="CV161" s="27" t="s">
        <v>170</v>
      </c>
      <c r="CW161" s="21">
        <f t="shared" si="65"/>
        <v>0</v>
      </c>
      <c r="CX161" s="21">
        <f t="shared" si="66"/>
        <v>1</v>
      </c>
      <c r="CY161" s="21">
        <f t="shared" si="67"/>
        <v>0</v>
      </c>
      <c r="CZ161" s="21">
        <f t="shared" si="68"/>
        <v>0</v>
      </c>
      <c r="DA161" s="21">
        <f t="shared" si="69"/>
        <v>0</v>
      </c>
      <c r="DB161" s="68"/>
      <c r="DC161" s="27" t="s">
        <v>139</v>
      </c>
      <c r="DD161" s="27" t="s">
        <v>140</v>
      </c>
      <c r="DE161" s="27" t="s">
        <v>139</v>
      </c>
      <c r="DF161" s="27" t="s">
        <v>139</v>
      </c>
      <c r="DG161" s="27" t="s">
        <v>138</v>
      </c>
      <c r="DH161" s="25">
        <f t="shared" si="70"/>
        <v>12</v>
      </c>
      <c r="DI161" s="72" t="str">
        <f t="shared" si="71"/>
        <v>Poor_Safety</v>
      </c>
      <c r="DJ161" s="26">
        <v>18.0</v>
      </c>
      <c r="DK161" s="26">
        <v>10.0</v>
      </c>
      <c r="DL161" s="16" t="str">
        <f t="shared" ref="DL161:DM161" si="232">IF(DJ161 &lt;= 11, "Poor", IF(DJ161 &lt;= 15 , "Moderate", "Good"))</f>
        <v>Good</v>
      </c>
      <c r="DM161" s="16" t="str">
        <f t="shared" si="232"/>
        <v>Poor</v>
      </c>
    </row>
    <row r="162" ht="15.75" customHeight="1">
      <c r="A162" s="73" t="s">
        <v>194</v>
      </c>
      <c r="B162" s="62" t="s">
        <v>37</v>
      </c>
      <c r="C162" s="35">
        <v>36.0</v>
      </c>
      <c r="D162" s="16">
        <f t="shared" si="2"/>
        <v>0</v>
      </c>
      <c r="E162" s="16">
        <f t="shared" si="73"/>
        <v>1</v>
      </c>
      <c r="F162" s="16">
        <f t="shared" si="3"/>
        <v>0</v>
      </c>
      <c r="G162" s="16">
        <f t="shared" si="4"/>
        <v>0</v>
      </c>
      <c r="H162" s="63" t="str">
        <f t="shared" si="5"/>
        <v>Between_20_to_40</v>
      </c>
      <c r="I162" s="75" t="s">
        <v>266</v>
      </c>
      <c r="J162" s="36">
        <v>40000.0</v>
      </c>
      <c r="K162" s="21">
        <f t="shared" si="6"/>
        <v>0</v>
      </c>
      <c r="L162" s="21">
        <f t="shared" si="7"/>
        <v>0</v>
      </c>
      <c r="M162" s="21">
        <f t="shared" si="8"/>
        <v>1</v>
      </c>
      <c r="N162" s="21">
        <f t="shared" si="9"/>
        <v>0</v>
      </c>
      <c r="O162" s="65" t="str">
        <f t="shared" si="10"/>
        <v>Between_25k_to_40k</v>
      </c>
      <c r="P162" s="75" t="s">
        <v>159</v>
      </c>
      <c r="Q162" s="37">
        <v>0.0</v>
      </c>
      <c r="R162" s="67" t="str">
        <f t="shared" si="11"/>
        <v>No</v>
      </c>
      <c r="S162" s="37">
        <v>0.0</v>
      </c>
      <c r="T162" s="67" t="str">
        <f t="shared" si="12"/>
        <v>No</v>
      </c>
      <c r="U162" s="37">
        <v>0.0</v>
      </c>
      <c r="V162" s="67" t="str">
        <f t="shared" si="13"/>
        <v>No</v>
      </c>
      <c r="W162" s="36" t="s">
        <v>149</v>
      </c>
      <c r="X162" s="21">
        <f t="shared" si="14"/>
        <v>0</v>
      </c>
      <c r="Y162" s="21">
        <f t="shared" si="15"/>
        <v>1</v>
      </c>
      <c r="Z162" s="21">
        <f t="shared" si="16"/>
        <v>0</v>
      </c>
      <c r="AA162" s="21">
        <f t="shared" si="17"/>
        <v>0</v>
      </c>
      <c r="AB162" s="21">
        <f t="shared" si="18"/>
        <v>0</v>
      </c>
      <c r="AC162" s="65" t="str">
        <f t="shared" si="19"/>
        <v>Office_Worker</v>
      </c>
      <c r="AD162" s="36" t="s">
        <v>161</v>
      </c>
      <c r="AE162" s="21">
        <f t="shared" si="20"/>
        <v>0</v>
      </c>
      <c r="AF162" s="21">
        <f t="shared" si="21"/>
        <v>0</v>
      </c>
      <c r="AG162" s="21">
        <f t="shared" si="22"/>
        <v>0</v>
      </c>
      <c r="AH162" s="21">
        <f t="shared" si="23"/>
        <v>1</v>
      </c>
      <c r="AI162" s="65" t="str">
        <f t="shared" si="24"/>
        <v>Others</v>
      </c>
      <c r="AJ162" s="27" t="s">
        <v>129</v>
      </c>
      <c r="AK162" s="21">
        <f t="shared" si="25"/>
        <v>0</v>
      </c>
      <c r="AL162" s="21">
        <f t="shared" si="26"/>
        <v>1</v>
      </c>
      <c r="AM162" s="21">
        <f t="shared" si="27"/>
        <v>0</v>
      </c>
      <c r="AN162" s="21">
        <f t="shared" si="28"/>
        <v>0</v>
      </c>
      <c r="AO162" s="65" t="str">
        <f t="shared" si="29"/>
        <v>Auto_Rickshaw</v>
      </c>
      <c r="AP162" s="27" t="s">
        <v>37</v>
      </c>
      <c r="AQ162" s="21">
        <f t="shared" si="30"/>
        <v>1</v>
      </c>
      <c r="AR162" s="21">
        <f t="shared" si="31"/>
        <v>0</v>
      </c>
      <c r="AS162" s="21">
        <f t="shared" si="32"/>
        <v>0</v>
      </c>
      <c r="AT162" s="21">
        <f t="shared" si="33"/>
        <v>0</v>
      </c>
      <c r="AU162" s="21">
        <f t="shared" si="34"/>
        <v>0</v>
      </c>
      <c r="AV162" s="21">
        <f t="shared" si="74"/>
        <v>0</v>
      </c>
      <c r="AW162" s="68"/>
      <c r="AX162" s="27" t="s">
        <v>44</v>
      </c>
      <c r="AY162" s="21">
        <f t="shared" si="35"/>
        <v>0</v>
      </c>
      <c r="AZ162" s="21">
        <f t="shared" si="36"/>
        <v>1</v>
      </c>
      <c r="BA162" s="21">
        <f t="shared" si="37"/>
        <v>0</v>
      </c>
      <c r="BB162" s="21">
        <f t="shared" si="38"/>
        <v>0</v>
      </c>
      <c r="BC162" s="65" t="str">
        <f t="shared" si="39"/>
        <v>Recreation</v>
      </c>
      <c r="BD162" s="38" t="s">
        <v>182</v>
      </c>
      <c r="BE162" s="21">
        <f t="shared" si="40"/>
        <v>0</v>
      </c>
      <c r="BF162" s="21">
        <f t="shared" si="41"/>
        <v>0</v>
      </c>
      <c r="BG162" s="21">
        <f t="shared" si="42"/>
        <v>1</v>
      </c>
      <c r="BH162" s="21">
        <f t="shared" si="43"/>
        <v>0</v>
      </c>
      <c r="BI162" s="65" t="str">
        <f t="shared" si="44"/>
        <v>Narayanganj</v>
      </c>
      <c r="BJ162" s="27" t="s">
        <v>136</v>
      </c>
      <c r="BK162" s="21">
        <f t="shared" si="45"/>
        <v>0</v>
      </c>
      <c r="BL162" s="21">
        <f t="shared" si="46"/>
        <v>0</v>
      </c>
      <c r="BM162" s="21">
        <f t="shared" si="47"/>
        <v>1</v>
      </c>
      <c r="BN162" s="65" t="str">
        <f t="shared" si="48"/>
        <v>More_than_6</v>
      </c>
      <c r="BO162" s="29">
        <v>800.0</v>
      </c>
      <c r="BP162" s="21">
        <f t="shared" si="49"/>
        <v>1</v>
      </c>
      <c r="BQ162" s="21">
        <f t="shared" si="50"/>
        <v>0</v>
      </c>
      <c r="BR162" s="21">
        <f t="shared" si="51"/>
        <v>0</v>
      </c>
      <c r="BS162" s="65" t="str">
        <f t="shared" si="52"/>
        <v>Less_than_1k</v>
      </c>
      <c r="BT162" s="29" t="s">
        <v>132</v>
      </c>
      <c r="BU162" s="75" t="str">
        <f t="shared" si="53"/>
        <v>Every_3_months</v>
      </c>
      <c r="BV162" s="29">
        <v>0.0</v>
      </c>
      <c r="BW162" s="67" t="str">
        <f t="shared" si="54"/>
        <v>No</v>
      </c>
      <c r="BX162" s="29">
        <v>0.0</v>
      </c>
      <c r="BY162" s="67" t="str">
        <f t="shared" si="55"/>
        <v>No</v>
      </c>
      <c r="BZ162" s="29">
        <v>0.0</v>
      </c>
      <c r="CA162" s="67" t="str">
        <f t="shared" si="56"/>
        <v>No</v>
      </c>
      <c r="CB162" s="29">
        <v>1.0</v>
      </c>
      <c r="CC162" s="67" t="str">
        <f t="shared" si="57"/>
        <v>Yes</v>
      </c>
      <c r="CD162" s="29">
        <v>0.0</v>
      </c>
      <c r="CE162" s="67" t="str">
        <f t="shared" si="58"/>
        <v>No</v>
      </c>
      <c r="CF162" s="29">
        <v>0.0</v>
      </c>
      <c r="CG162" s="76"/>
      <c r="CH162" s="29">
        <v>0.0</v>
      </c>
      <c r="CI162" s="67" t="str">
        <f t="shared" si="59"/>
        <v>No</v>
      </c>
      <c r="CJ162" s="29">
        <v>0.0</v>
      </c>
      <c r="CK162" s="76"/>
      <c r="CL162" s="29">
        <v>1.0</v>
      </c>
      <c r="CM162" s="77"/>
      <c r="CN162" s="27" t="s">
        <v>164</v>
      </c>
      <c r="CO162" s="71" t="str">
        <f t="shared" si="60"/>
        <v>Average</v>
      </c>
      <c r="CP162" s="27" t="s">
        <v>177</v>
      </c>
      <c r="CQ162" s="21">
        <f t="shared" si="61"/>
        <v>1</v>
      </c>
      <c r="CR162" s="21">
        <f t="shared" si="62"/>
        <v>0</v>
      </c>
      <c r="CS162" s="21">
        <f t="shared" si="63"/>
        <v>0</v>
      </c>
      <c r="CT162" s="21">
        <f t="shared" si="64"/>
        <v>0</v>
      </c>
      <c r="CU162" s="68"/>
      <c r="CV162" s="27" t="s">
        <v>135</v>
      </c>
      <c r="CW162" s="21">
        <f t="shared" si="65"/>
        <v>1</v>
      </c>
      <c r="CX162" s="21">
        <f t="shared" si="66"/>
        <v>0</v>
      </c>
      <c r="CY162" s="21">
        <f t="shared" si="67"/>
        <v>0</v>
      </c>
      <c r="CZ162" s="21">
        <f t="shared" si="68"/>
        <v>0</v>
      </c>
      <c r="DA162" s="21">
        <f t="shared" si="69"/>
        <v>0</v>
      </c>
      <c r="DB162" s="68"/>
      <c r="DC162" s="27" t="s">
        <v>136</v>
      </c>
      <c r="DD162" s="27" t="s">
        <v>136</v>
      </c>
      <c r="DE162" s="27" t="s">
        <v>136</v>
      </c>
      <c r="DF162" s="27" t="s">
        <v>138</v>
      </c>
      <c r="DG162" s="27" t="s">
        <v>138</v>
      </c>
      <c r="DH162" s="25">
        <f t="shared" si="70"/>
        <v>22</v>
      </c>
      <c r="DI162" s="72" t="str">
        <f t="shared" si="71"/>
        <v>High_Safety</v>
      </c>
      <c r="DJ162" s="26">
        <v>13.0</v>
      </c>
      <c r="DK162" s="26">
        <v>10.0</v>
      </c>
      <c r="DL162" s="16" t="str">
        <f t="shared" ref="DL162:DM162" si="233">IF(DJ162 &lt;= 11, "Poor", IF(DJ162 &lt;= 15 , "Moderate", "Good"))</f>
        <v>Moderate</v>
      </c>
      <c r="DM162" s="16" t="str">
        <f t="shared" si="233"/>
        <v>Poor</v>
      </c>
    </row>
    <row r="163" ht="15.75" customHeight="1">
      <c r="A163" s="73" t="s">
        <v>194</v>
      </c>
      <c r="B163" s="62" t="s">
        <v>37</v>
      </c>
      <c r="C163" s="35">
        <v>35.0</v>
      </c>
      <c r="D163" s="16">
        <f t="shared" si="2"/>
        <v>0</v>
      </c>
      <c r="E163" s="16">
        <f t="shared" si="73"/>
        <v>1</v>
      </c>
      <c r="F163" s="16">
        <f t="shared" si="3"/>
        <v>0</v>
      </c>
      <c r="G163" s="16">
        <f t="shared" si="4"/>
        <v>0</v>
      </c>
      <c r="H163" s="63" t="str">
        <f t="shared" si="5"/>
        <v>Between_20_to_40</v>
      </c>
      <c r="I163" s="74" t="s">
        <v>158</v>
      </c>
      <c r="J163" s="36">
        <v>10000.0</v>
      </c>
      <c r="K163" s="21">
        <f t="shared" si="6"/>
        <v>1</v>
      </c>
      <c r="L163" s="21">
        <f t="shared" si="7"/>
        <v>0</v>
      </c>
      <c r="M163" s="21">
        <f t="shared" si="8"/>
        <v>0</v>
      </c>
      <c r="N163" s="21">
        <f t="shared" si="9"/>
        <v>0</v>
      </c>
      <c r="O163" s="65" t="str">
        <f t="shared" si="10"/>
        <v>Less_than_15k</v>
      </c>
      <c r="P163" s="75" t="s">
        <v>159</v>
      </c>
      <c r="Q163" s="37">
        <v>0.0</v>
      </c>
      <c r="R163" s="67" t="str">
        <f t="shared" si="11"/>
        <v>No</v>
      </c>
      <c r="S163" s="37">
        <v>0.0</v>
      </c>
      <c r="T163" s="67" t="str">
        <f t="shared" si="12"/>
        <v>No</v>
      </c>
      <c r="U163" s="37">
        <v>0.0</v>
      </c>
      <c r="V163" s="67" t="str">
        <f t="shared" si="13"/>
        <v>No</v>
      </c>
      <c r="W163" s="36" t="s">
        <v>149</v>
      </c>
      <c r="X163" s="21">
        <f t="shared" si="14"/>
        <v>0</v>
      </c>
      <c r="Y163" s="21">
        <f t="shared" si="15"/>
        <v>1</v>
      </c>
      <c r="Z163" s="21">
        <f t="shared" si="16"/>
        <v>0</v>
      </c>
      <c r="AA163" s="21">
        <f t="shared" si="17"/>
        <v>0</v>
      </c>
      <c r="AB163" s="21">
        <f t="shared" si="18"/>
        <v>0</v>
      </c>
      <c r="AC163" s="65" t="str">
        <f t="shared" si="19"/>
        <v>Office_Worker</v>
      </c>
      <c r="AD163" s="36" t="s">
        <v>31</v>
      </c>
      <c r="AE163" s="21">
        <f t="shared" si="20"/>
        <v>1</v>
      </c>
      <c r="AF163" s="21">
        <f t="shared" si="21"/>
        <v>0</v>
      </c>
      <c r="AG163" s="21">
        <f t="shared" si="22"/>
        <v>0</v>
      </c>
      <c r="AH163" s="21">
        <f t="shared" si="23"/>
        <v>0</v>
      </c>
      <c r="AI163" s="65" t="str">
        <f t="shared" si="24"/>
        <v>Bus</v>
      </c>
      <c r="AJ163" s="27" t="s">
        <v>162</v>
      </c>
      <c r="AK163" s="21">
        <f t="shared" si="25"/>
        <v>0</v>
      </c>
      <c r="AL163" s="21">
        <f t="shared" si="26"/>
        <v>0</v>
      </c>
      <c r="AM163" s="21">
        <f t="shared" si="27"/>
        <v>0</v>
      </c>
      <c r="AN163" s="21">
        <f t="shared" si="28"/>
        <v>1</v>
      </c>
      <c r="AO163" s="65" t="str">
        <f t="shared" si="29"/>
        <v>Others</v>
      </c>
      <c r="AP163" s="27" t="s">
        <v>37</v>
      </c>
      <c r="AQ163" s="21">
        <f t="shared" si="30"/>
        <v>1</v>
      </c>
      <c r="AR163" s="21">
        <f t="shared" si="31"/>
        <v>0</v>
      </c>
      <c r="AS163" s="21">
        <f t="shared" si="32"/>
        <v>0</v>
      </c>
      <c r="AT163" s="21">
        <f t="shared" si="33"/>
        <v>0</v>
      </c>
      <c r="AU163" s="21">
        <f t="shared" si="34"/>
        <v>0</v>
      </c>
      <c r="AV163" s="21">
        <f t="shared" si="74"/>
        <v>0</v>
      </c>
      <c r="AW163" s="68"/>
      <c r="AX163" s="27" t="s">
        <v>130</v>
      </c>
      <c r="AY163" s="21">
        <f t="shared" si="35"/>
        <v>1</v>
      </c>
      <c r="AZ163" s="21">
        <f t="shared" si="36"/>
        <v>0</v>
      </c>
      <c r="BA163" s="21">
        <f t="shared" si="37"/>
        <v>0</v>
      </c>
      <c r="BB163" s="21">
        <f t="shared" si="38"/>
        <v>0</v>
      </c>
      <c r="BC163" s="65" t="str">
        <f t="shared" si="39"/>
        <v>Home_Visit</v>
      </c>
      <c r="BD163" s="38" t="s">
        <v>201</v>
      </c>
      <c r="BE163" s="21">
        <f t="shared" si="40"/>
        <v>0</v>
      </c>
      <c r="BF163" s="21">
        <f t="shared" si="41"/>
        <v>0</v>
      </c>
      <c r="BG163" s="21">
        <f t="shared" si="42"/>
        <v>0</v>
      </c>
      <c r="BH163" s="21">
        <f t="shared" si="43"/>
        <v>1</v>
      </c>
      <c r="BI163" s="65" t="str">
        <f t="shared" si="44"/>
        <v>Others</v>
      </c>
      <c r="BJ163" s="27" t="s">
        <v>138</v>
      </c>
      <c r="BK163" s="21">
        <f t="shared" si="45"/>
        <v>0</v>
      </c>
      <c r="BL163" s="21">
        <f t="shared" si="46"/>
        <v>0</v>
      </c>
      <c r="BM163" s="21">
        <f t="shared" si="47"/>
        <v>1</v>
      </c>
      <c r="BN163" s="65" t="str">
        <f t="shared" si="48"/>
        <v>More_than_6</v>
      </c>
      <c r="BO163" s="27" t="s">
        <v>184</v>
      </c>
      <c r="BP163" s="21">
        <f t="shared" si="49"/>
        <v>0</v>
      </c>
      <c r="BQ163" s="21">
        <f t="shared" si="50"/>
        <v>0</v>
      </c>
      <c r="BR163" s="21">
        <f t="shared" si="51"/>
        <v>1</v>
      </c>
      <c r="BS163" s="65" t="str">
        <f t="shared" si="52"/>
        <v>More_than_2k</v>
      </c>
      <c r="BT163" s="27" t="s">
        <v>185</v>
      </c>
      <c r="BU163" s="73" t="str">
        <f t="shared" si="53"/>
        <v>Yearly</v>
      </c>
      <c r="BV163" s="29">
        <v>0.0</v>
      </c>
      <c r="BW163" s="67" t="str">
        <f t="shared" si="54"/>
        <v>No</v>
      </c>
      <c r="BX163" s="29">
        <v>0.0</v>
      </c>
      <c r="BY163" s="67" t="str">
        <f t="shared" si="55"/>
        <v>No</v>
      </c>
      <c r="BZ163" s="29">
        <v>1.0</v>
      </c>
      <c r="CA163" s="67" t="str">
        <f t="shared" si="56"/>
        <v>Yes</v>
      </c>
      <c r="CB163" s="29">
        <v>0.0</v>
      </c>
      <c r="CC163" s="67" t="str">
        <f t="shared" si="57"/>
        <v>No</v>
      </c>
      <c r="CD163" s="29">
        <v>0.0</v>
      </c>
      <c r="CE163" s="67" t="str">
        <f t="shared" si="58"/>
        <v>No</v>
      </c>
      <c r="CF163" s="29">
        <v>1.0</v>
      </c>
      <c r="CG163" s="76"/>
      <c r="CH163" s="29">
        <v>1.0</v>
      </c>
      <c r="CI163" s="67" t="str">
        <f t="shared" si="59"/>
        <v>Yes</v>
      </c>
      <c r="CJ163" s="29">
        <v>0.0</v>
      </c>
      <c r="CK163" s="76"/>
      <c r="CL163" s="29">
        <v>0.0</v>
      </c>
      <c r="CM163" s="77"/>
      <c r="CN163" s="27" t="s">
        <v>133</v>
      </c>
      <c r="CO163" s="71" t="str">
        <f t="shared" si="60"/>
        <v>Good</v>
      </c>
      <c r="CP163" s="27" t="s">
        <v>146</v>
      </c>
      <c r="CQ163" s="21">
        <f t="shared" si="61"/>
        <v>0</v>
      </c>
      <c r="CR163" s="21">
        <f t="shared" si="62"/>
        <v>0</v>
      </c>
      <c r="CS163" s="21">
        <f t="shared" si="63"/>
        <v>1</v>
      </c>
      <c r="CT163" s="21">
        <f t="shared" si="64"/>
        <v>0</v>
      </c>
      <c r="CU163" s="68"/>
      <c r="CV163" s="27" t="s">
        <v>135</v>
      </c>
      <c r="CW163" s="21">
        <f t="shared" si="65"/>
        <v>1</v>
      </c>
      <c r="CX163" s="21">
        <f t="shared" si="66"/>
        <v>0</v>
      </c>
      <c r="CY163" s="21">
        <f t="shared" si="67"/>
        <v>0</v>
      </c>
      <c r="CZ163" s="21">
        <f t="shared" si="68"/>
        <v>0</v>
      </c>
      <c r="DA163" s="21">
        <f t="shared" si="69"/>
        <v>0</v>
      </c>
      <c r="DB163" s="68"/>
      <c r="DC163" s="27" t="s">
        <v>139</v>
      </c>
      <c r="DD163" s="29">
        <v>2.0</v>
      </c>
      <c r="DE163" s="27" t="s">
        <v>136</v>
      </c>
      <c r="DF163" s="27" t="s">
        <v>137</v>
      </c>
      <c r="DG163" s="29">
        <v>1.0</v>
      </c>
      <c r="DH163" s="25">
        <f t="shared" si="70"/>
        <v>12</v>
      </c>
      <c r="DI163" s="72" t="str">
        <f t="shared" si="71"/>
        <v>Poor_Safety</v>
      </c>
      <c r="DJ163" s="26">
        <v>13.0</v>
      </c>
      <c r="DK163" s="26">
        <v>11.0</v>
      </c>
      <c r="DL163" s="16" t="str">
        <f t="shared" ref="DL163:DM163" si="234">IF(DJ163 &lt;= 11, "Poor", IF(DJ163 &lt;= 15 , "Moderate", "Good"))</f>
        <v>Moderate</v>
      </c>
      <c r="DM163" s="16" t="str">
        <f t="shared" si="234"/>
        <v>Poor</v>
      </c>
    </row>
    <row r="164" ht="15.75" customHeight="1">
      <c r="A164" s="73" t="s">
        <v>194</v>
      </c>
      <c r="B164" s="62" t="s">
        <v>37</v>
      </c>
      <c r="C164" s="35">
        <v>32.0</v>
      </c>
      <c r="D164" s="16">
        <f t="shared" si="2"/>
        <v>0</v>
      </c>
      <c r="E164" s="16">
        <f t="shared" si="73"/>
        <v>1</v>
      </c>
      <c r="F164" s="16">
        <f t="shared" si="3"/>
        <v>0</v>
      </c>
      <c r="G164" s="16">
        <f t="shared" si="4"/>
        <v>0</v>
      </c>
      <c r="H164" s="63" t="str">
        <f t="shared" si="5"/>
        <v>Between_20_to_40</v>
      </c>
      <c r="I164" s="74" t="s">
        <v>158</v>
      </c>
      <c r="J164" s="36">
        <v>30000.0</v>
      </c>
      <c r="K164" s="21">
        <f t="shared" si="6"/>
        <v>0</v>
      </c>
      <c r="L164" s="21">
        <f t="shared" si="7"/>
        <v>0</v>
      </c>
      <c r="M164" s="21">
        <f t="shared" si="8"/>
        <v>1</v>
      </c>
      <c r="N164" s="21">
        <f t="shared" si="9"/>
        <v>0</v>
      </c>
      <c r="O164" s="65" t="str">
        <f t="shared" si="10"/>
        <v>Between_25k_to_40k</v>
      </c>
      <c r="P164" s="75" t="s">
        <v>159</v>
      </c>
      <c r="Q164" s="37">
        <v>0.0</v>
      </c>
      <c r="R164" s="67" t="str">
        <f t="shared" si="11"/>
        <v>No</v>
      </c>
      <c r="S164" s="37">
        <v>0.0</v>
      </c>
      <c r="T164" s="67" t="str">
        <f t="shared" si="12"/>
        <v>No</v>
      </c>
      <c r="U164" s="37">
        <v>0.0</v>
      </c>
      <c r="V164" s="67" t="str">
        <f t="shared" si="13"/>
        <v>No</v>
      </c>
      <c r="W164" s="36" t="s">
        <v>149</v>
      </c>
      <c r="X164" s="21">
        <f t="shared" si="14"/>
        <v>0</v>
      </c>
      <c r="Y164" s="21">
        <f t="shared" si="15"/>
        <v>1</v>
      </c>
      <c r="Z164" s="21">
        <f t="shared" si="16"/>
        <v>0</v>
      </c>
      <c r="AA164" s="21">
        <f t="shared" si="17"/>
        <v>0</v>
      </c>
      <c r="AB164" s="21">
        <f t="shared" si="18"/>
        <v>0</v>
      </c>
      <c r="AC164" s="65" t="str">
        <f t="shared" si="19"/>
        <v>Office_Worker</v>
      </c>
      <c r="AD164" s="36" t="s">
        <v>31</v>
      </c>
      <c r="AE164" s="21">
        <f t="shared" si="20"/>
        <v>1</v>
      </c>
      <c r="AF164" s="21">
        <f t="shared" si="21"/>
        <v>0</v>
      </c>
      <c r="AG164" s="21">
        <f t="shared" si="22"/>
        <v>0</v>
      </c>
      <c r="AH164" s="21">
        <f t="shared" si="23"/>
        <v>0</v>
      </c>
      <c r="AI164" s="65" t="str">
        <f t="shared" si="24"/>
        <v>Bus</v>
      </c>
      <c r="AJ164" s="27" t="s">
        <v>128</v>
      </c>
      <c r="AK164" s="21">
        <f t="shared" si="25"/>
        <v>1</v>
      </c>
      <c r="AL164" s="21">
        <f t="shared" si="26"/>
        <v>0</v>
      </c>
      <c r="AM164" s="21">
        <f t="shared" si="27"/>
        <v>0</v>
      </c>
      <c r="AN164" s="21">
        <f t="shared" si="28"/>
        <v>0</v>
      </c>
      <c r="AO164" s="65" t="str">
        <f t="shared" si="29"/>
        <v>Bus</v>
      </c>
      <c r="AP164" s="27" t="s">
        <v>144</v>
      </c>
      <c r="AQ164" s="21">
        <f t="shared" si="30"/>
        <v>0</v>
      </c>
      <c r="AR164" s="21">
        <f t="shared" si="31"/>
        <v>0</v>
      </c>
      <c r="AS164" s="21">
        <f t="shared" si="32"/>
        <v>0</v>
      </c>
      <c r="AT164" s="21">
        <f t="shared" si="33"/>
        <v>0</v>
      </c>
      <c r="AU164" s="21">
        <f t="shared" si="34"/>
        <v>0</v>
      </c>
      <c r="AV164" s="21">
        <f t="shared" si="74"/>
        <v>1</v>
      </c>
      <c r="AW164" s="68"/>
      <c r="AX164" s="27" t="s">
        <v>45</v>
      </c>
      <c r="AY164" s="21">
        <f t="shared" si="35"/>
        <v>0</v>
      </c>
      <c r="AZ164" s="21">
        <f t="shared" si="36"/>
        <v>0</v>
      </c>
      <c r="BA164" s="21">
        <f t="shared" si="37"/>
        <v>1</v>
      </c>
      <c r="BB164" s="21">
        <f t="shared" si="38"/>
        <v>0</v>
      </c>
      <c r="BC164" s="65" t="str">
        <f t="shared" si="39"/>
        <v>Job</v>
      </c>
      <c r="BD164" s="38" t="s">
        <v>186</v>
      </c>
      <c r="BE164" s="21">
        <f t="shared" si="40"/>
        <v>0</v>
      </c>
      <c r="BF164" s="21">
        <f t="shared" si="41"/>
        <v>0</v>
      </c>
      <c r="BG164" s="21">
        <f t="shared" si="42"/>
        <v>0</v>
      </c>
      <c r="BH164" s="21">
        <f t="shared" si="43"/>
        <v>1</v>
      </c>
      <c r="BI164" s="65" t="str">
        <f t="shared" si="44"/>
        <v>Others</v>
      </c>
      <c r="BJ164" s="27" t="s">
        <v>138</v>
      </c>
      <c r="BK164" s="21">
        <f t="shared" si="45"/>
        <v>0</v>
      </c>
      <c r="BL164" s="21">
        <f t="shared" si="46"/>
        <v>0</v>
      </c>
      <c r="BM164" s="21">
        <f t="shared" si="47"/>
        <v>1</v>
      </c>
      <c r="BN164" s="65" t="str">
        <f t="shared" si="48"/>
        <v>More_than_6</v>
      </c>
      <c r="BO164" s="27">
        <v>800.0</v>
      </c>
      <c r="BP164" s="21">
        <f t="shared" si="49"/>
        <v>1</v>
      </c>
      <c r="BQ164" s="21">
        <f t="shared" si="50"/>
        <v>0</v>
      </c>
      <c r="BR164" s="21">
        <f t="shared" si="51"/>
        <v>0</v>
      </c>
      <c r="BS164" s="65" t="str">
        <f t="shared" si="52"/>
        <v>Less_than_1k</v>
      </c>
      <c r="BT164" s="29" t="s">
        <v>132</v>
      </c>
      <c r="BU164" s="75" t="str">
        <f t="shared" si="53"/>
        <v>Every_3_months</v>
      </c>
      <c r="BV164" s="29">
        <v>0.0</v>
      </c>
      <c r="BW164" s="67" t="str">
        <f t="shared" si="54"/>
        <v>No</v>
      </c>
      <c r="BX164" s="29">
        <v>0.0</v>
      </c>
      <c r="BY164" s="67" t="str">
        <f t="shared" si="55"/>
        <v>No</v>
      </c>
      <c r="BZ164" s="29">
        <v>0.0</v>
      </c>
      <c r="CA164" s="67" t="str">
        <f t="shared" si="56"/>
        <v>No</v>
      </c>
      <c r="CB164" s="29">
        <v>0.0</v>
      </c>
      <c r="CC164" s="67" t="str">
        <f t="shared" si="57"/>
        <v>No</v>
      </c>
      <c r="CD164" s="29">
        <v>0.0</v>
      </c>
      <c r="CE164" s="67" t="str">
        <f t="shared" si="58"/>
        <v>No</v>
      </c>
      <c r="CF164" s="29">
        <v>1.0</v>
      </c>
      <c r="CG164" s="76"/>
      <c r="CH164" s="29">
        <v>0.0</v>
      </c>
      <c r="CI164" s="67" t="str">
        <f t="shared" si="59"/>
        <v>No</v>
      </c>
      <c r="CJ164" s="29">
        <v>0.0</v>
      </c>
      <c r="CK164" s="76"/>
      <c r="CL164" s="29">
        <v>1.0</v>
      </c>
      <c r="CM164" s="77"/>
      <c r="CN164" s="27" t="s">
        <v>133</v>
      </c>
      <c r="CO164" s="71" t="str">
        <f t="shared" si="60"/>
        <v>Good</v>
      </c>
      <c r="CP164" s="27" t="s">
        <v>134</v>
      </c>
      <c r="CQ164" s="21">
        <f t="shared" si="61"/>
        <v>0</v>
      </c>
      <c r="CR164" s="21">
        <f t="shared" si="62"/>
        <v>0</v>
      </c>
      <c r="CS164" s="21">
        <f t="shared" si="63"/>
        <v>0</v>
      </c>
      <c r="CT164" s="21">
        <f t="shared" si="64"/>
        <v>1</v>
      </c>
      <c r="CU164" s="68"/>
      <c r="CV164" s="27" t="s">
        <v>135</v>
      </c>
      <c r="CW164" s="21">
        <f t="shared" si="65"/>
        <v>1</v>
      </c>
      <c r="CX164" s="21">
        <f t="shared" si="66"/>
        <v>0</v>
      </c>
      <c r="CY164" s="21">
        <f t="shared" si="67"/>
        <v>0</v>
      </c>
      <c r="CZ164" s="21">
        <f t="shared" si="68"/>
        <v>0</v>
      </c>
      <c r="DA164" s="21">
        <f t="shared" si="69"/>
        <v>0</v>
      </c>
      <c r="DB164" s="68"/>
      <c r="DC164" s="27" t="s">
        <v>139</v>
      </c>
      <c r="DD164" s="27" t="s">
        <v>138</v>
      </c>
      <c r="DE164" s="27" t="s">
        <v>136</v>
      </c>
      <c r="DF164" s="27" t="s">
        <v>136</v>
      </c>
      <c r="DG164" s="27" t="s">
        <v>138</v>
      </c>
      <c r="DH164" s="25">
        <f t="shared" si="70"/>
        <v>20</v>
      </c>
      <c r="DI164" s="72" t="str">
        <f t="shared" si="71"/>
        <v>High_Safety</v>
      </c>
      <c r="DJ164" s="26">
        <v>12.0</v>
      </c>
      <c r="DK164" s="26">
        <v>12.0</v>
      </c>
      <c r="DL164" s="16" t="str">
        <f t="shared" ref="DL164:DM164" si="235">IF(DJ164 &lt;= 11, "Poor", IF(DJ164 &lt;= 15 , "Moderate", "Good"))</f>
        <v>Moderate</v>
      </c>
      <c r="DM164" s="16" t="str">
        <f t="shared" si="235"/>
        <v>Moderate</v>
      </c>
    </row>
    <row r="165" ht="15.75" customHeight="1">
      <c r="A165" s="73" t="s">
        <v>194</v>
      </c>
      <c r="B165" s="62" t="s">
        <v>37</v>
      </c>
      <c r="C165" s="35">
        <v>28.0</v>
      </c>
      <c r="D165" s="16">
        <f t="shared" si="2"/>
        <v>0</v>
      </c>
      <c r="E165" s="16">
        <f t="shared" si="73"/>
        <v>1</v>
      </c>
      <c r="F165" s="16">
        <f t="shared" si="3"/>
        <v>0</v>
      </c>
      <c r="G165" s="16">
        <f t="shared" si="4"/>
        <v>0</v>
      </c>
      <c r="H165" s="63" t="str">
        <f t="shared" si="5"/>
        <v>Between_20_to_40</v>
      </c>
      <c r="I165" s="75" t="s">
        <v>266</v>
      </c>
      <c r="J165" s="36">
        <v>10000.0</v>
      </c>
      <c r="K165" s="21">
        <f t="shared" si="6"/>
        <v>1</v>
      </c>
      <c r="L165" s="21">
        <f t="shared" si="7"/>
        <v>0</v>
      </c>
      <c r="M165" s="21">
        <f t="shared" si="8"/>
        <v>0</v>
      </c>
      <c r="N165" s="21">
        <f t="shared" si="9"/>
        <v>0</v>
      </c>
      <c r="O165" s="65" t="str">
        <f t="shared" si="10"/>
        <v>Less_than_15k</v>
      </c>
      <c r="P165" s="75" t="s">
        <v>159</v>
      </c>
      <c r="Q165" s="37">
        <v>0.0</v>
      </c>
      <c r="R165" s="67" t="str">
        <f t="shared" si="11"/>
        <v>No</v>
      </c>
      <c r="S165" s="37">
        <v>0.0</v>
      </c>
      <c r="T165" s="67" t="str">
        <f t="shared" si="12"/>
        <v>No</v>
      </c>
      <c r="U165" s="37">
        <v>0.0</v>
      </c>
      <c r="V165" s="67" t="str">
        <f t="shared" si="13"/>
        <v>No</v>
      </c>
      <c r="W165" s="36" t="s">
        <v>149</v>
      </c>
      <c r="X165" s="21">
        <f t="shared" si="14"/>
        <v>0</v>
      </c>
      <c r="Y165" s="21">
        <f t="shared" si="15"/>
        <v>1</v>
      </c>
      <c r="Z165" s="21">
        <f t="shared" si="16"/>
        <v>0</v>
      </c>
      <c r="AA165" s="21">
        <f t="shared" si="17"/>
        <v>0</v>
      </c>
      <c r="AB165" s="21">
        <f t="shared" si="18"/>
        <v>0</v>
      </c>
      <c r="AC165" s="65" t="str">
        <f t="shared" si="19"/>
        <v>Office_Worker</v>
      </c>
      <c r="AD165" s="36" t="s">
        <v>32</v>
      </c>
      <c r="AE165" s="21">
        <f t="shared" si="20"/>
        <v>0</v>
      </c>
      <c r="AF165" s="21">
        <f t="shared" si="21"/>
        <v>1</v>
      </c>
      <c r="AG165" s="21">
        <f t="shared" si="22"/>
        <v>0</v>
      </c>
      <c r="AH165" s="21">
        <f t="shared" si="23"/>
        <v>0</v>
      </c>
      <c r="AI165" s="65" t="str">
        <f t="shared" si="24"/>
        <v>Rickshaw</v>
      </c>
      <c r="AJ165" s="27" t="s">
        <v>129</v>
      </c>
      <c r="AK165" s="21">
        <f t="shared" si="25"/>
        <v>0</v>
      </c>
      <c r="AL165" s="21">
        <f t="shared" si="26"/>
        <v>1</v>
      </c>
      <c r="AM165" s="21">
        <f t="shared" si="27"/>
        <v>0</v>
      </c>
      <c r="AN165" s="21">
        <f t="shared" si="28"/>
        <v>0</v>
      </c>
      <c r="AO165" s="65" t="str">
        <f t="shared" si="29"/>
        <v>Auto_Rickshaw</v>
      </c>
      <c r="AP165" s="27" t="s">
        <v>37</v>
      </c>
      <c r="AQ165" s="21">
        <f t="shared" si="30"/>
        <v>1</v>
      </c>
      <c r="AR165" s="21">
        <f t="shared" si="31"/>
        <v>0</v>
      </c>
      <c r="AS165" s="21">
        <f t="shared" si="32"/>
        <v>0</v>
      </c>
      <c r="AT165" s="21">
        <f t="shared" si="33"/>
        <v>0</v>
      </c>
      <c r="AU165" s="21">
        <f t="shared" si="34"/>
        <v>0</v>
      </c>
      <c r="AV165" s="21">
        <f t="shared" si="74"/>
        <v>0</v>
      </c>
      <c r="AW165" s="68"/>
      <c r="AX165" s="27" t="s">
        <v>130</v>
      </c>
      <c r="AY165" s="21">
        <f t="shared" si="35"/>
        <v>1</v>
      </c>
      <c r="AZ165" s="21">
        <f t="shared" si="36"/>
        <v>0</v>
      </c>
      <c r="BA165" s="21">
        <f t="shared" si="37"/>
        <v>0</v>
      </c>
      <c r="BB165" s="21">
        <f t="shared" si="38"/>
        <v>0</v>
      </c>
      <c r="BC165" s="65" t="str">
        <f t="shared" si="39"/>
        <v>Home_Visit</v>
      </c>
      <c r="BD165" s="38" t="s">
        <v>188</v>
      </c>
      <c r="BE165" s="21">
        <f t="shared" si="40"/>
        <v>0</v>
      </c>
      <c r="BF165" s="21">
        <f t="shared" si="41"/>
        <v>0</v>
      </c>
      <c r="BG165" s="21">
        <f t="shared" si="42"/>
        <v>0</v>
      </c>
      <c r="BH165" s="21">
        <f t="shared" si="43"/>
        <v>1</v>
      </c>
      <c r="BI165" s="65" t="str">
        <f t="shared" si="44"/>
        <v>Others</v>
      </c>
      <c r="BJ165" s="27" t="s">
        <v>137</v>
      </c>
      <c r="BK165" s="21">
        <f t="shared" si="45"/>
        <v>0</v>
      </c>
      <c r="BL165" s="21">
        <f t="shared" si="46"/>
        <v>0</v>
      </c>
      <c r="BM165" s="21">
        <f t="shared" si="47"/>
        <v>1</v>
      </c>
      <c r="BN165" s="65" t="str">
        <f t="shared" si="48"/>
        <v>More_than_6</v>
      </c>
      <c r="BO165" s="27" t="s">
        <v>145</v>
      </c>
      <c r="BP165" s="21">
        <f t="shared" si="49"/>
        <v>0</v>
      </c>
      <c r="BQ165" s="21">
        <f t="shared" si="50"/>
        <v>0</v>
      </c>
      <c r="BR165" s="21">
        <f t="shared" si="51"/>
        <v>1</v>
      </c>
      <c r="BS165" s="65" t="str">
        <f t="shared" si="52"/>
        <v>More_than_2k</v>
      </c>
      <c r="BT165" s="29" t="s">
        <v>132</v>
      </c>
      <c r="BU165" s="75" t="str">
        <f t="shared" si="53"/>
        <v>Every_3_months</v>
      </c>
      <c r="BV165" s="29">
        <v>1.0</v>
      </c>
      <c r="BW165" s="67" t="str">
        <f t="shared" si="54"/>
        <v>Yes</v>
      </c>
      <c r="BX165" s="29">
        <v>0.0</v>
      </c>
      <c r="BY165" s="67" t="str">
        <f t="shared" si="55"/>
        <v>No</v>
      </c>
      <c r="BZ165" s="29">
        <v>1.0</v>
      </c>
      <c r="CA165" s="67" t="str">
        <f t="shared" si="56"/>
        <v>Yes</v>
      </c>
      <c r="CB165" s="29">
        <v>0.0</v>
      </c>
      <c r="CC165" s="67" t="str">
        <f t="shared" si="57"/>
        <v>No</v>
      </c>
      <c r="CD165" s="29">
        <v>0.0</v>
      </c>
      <c r="CE165" s="67" t="str">
        <f t="shared" si="58"/>
        <v>No</v>
      </c>
      <c r="CF165" s="29">
        <v>1.0</v>
      </c>
      <c r="CG165" s="76"/>
      <c r="CH165" s="29">
        <v>1.0</v>
      </c>
      <c r="CI165" s="67" t="str">
        <f t="shared" si="59"/>
        <v>Yes</v>
      </c>
      <c r="CJ165" s="29">
        <v>0.0</v>
      </c>
      <c r="CK165" s="76"/>
      <c r="CL165" s="29">
        <v>0.0</v>
      </c>
      <c r="CM165" s="77"/>
      <c r="CN165" s="27" t="s">
        <v>133</v>
      </c>
      <c r="CO165" s="71" t="str">
        <f t="shared" si="60"/>
        <v>Good</v>
      </c>
      <c r="CP165" s="27" t="s">
        <v>146</v>
      </c>
      <c r="CQ165" s="21">
        <f t="shared" si="61"/>
        <v>0</v>
      </c>
      <c r="CR165" s="21">
        <f t="shared" si="62"/>
        <v>0</v>
      </c>
      <c r="CS165" s="21">
        <f t="shared" si="63"/>
        <v>1</v>
      </c>
      <c r="CT165" s="21">
        <f t="shared" si="64"/>
        <v>0</v>
      </c>
      <c r="CU165" s="68"/>
      <c r="CV165" s="27" t="s">
        <v>147</v>
      </c>
      <c r="CW165" s="21">
        <f t="shared" si="65"/>
        <v>0</v>
      </c>
      <c r="CX165" s="21">
        <f t="shared" si="66"/>
        <v>0</v>
      </c>
      <c r="CY165" s="21">
        <f t="shared" si="67"/>
        <v>0</v>
      </c>
      <c r="CZ165" s="21">
        <f t="shared" si="68"/>
        <v>0</v>
      </c>
      <c r="DA165" s="21">
        <f t="shared" si="69"/>
        <v>1</v>
      </c>
      <c r="DB165" s="68"/>
      <c r="DC165" s="29">
        <v>4.0</v>
      </c>
      <c r="DD165" s="29">
        <v>4.0</v>
      </c>
      <c r="DE165" s="27" t="s">
        <v>139</v>
      </c>
      <c r="DF165" s="29">
        <v>5.0</v>
      </c>
      <c r="DG165" s="27" t="s">
        <v>136</v>
      </c>
      <c r="DH165" s="25">
        <f t="shared" si="70"/>
        <v>19</v>
      </c>
      <c r="DI165" s="72" t="str">
        <f t="shared" si="71"/>
        <v>High_Safety</v>
      </c>
      <c r="DJ165" s="26">
        <v>14.0</v>
      </c>
      <c r="DK165" s="26">
        <v>17.0</v>
      </c>
      <c r="DL165" s="16" t="str">
        <f t="shared" ref="DL165:DM165" si="236">IF(DJ165 &lt;= 11, "Poor", IF(DJ165 &lt;= 15 , "Moderate", "Good"))</f>
        <v>Moderate</v>
      </c>
      <c r="DM165" s="16" t="str">
        <f t="shared" si="236"/>
        <v>Good</v>
      </c>
    </row>
    <row r="166" ht="15.75" customHeight="1">
      <c r="A166" s="73" t="s">
        <v>194</v>
      </c>
      <c r="B166" s="62" t="s">
        <v>37</v>
      </c>
      <c r="C166" s="35">
        <v>54.0</v>
      </c>
      <c r="D166" s="16">
        <f t="shared" si="2"/>
        <v>0</v>
      </c>
      <c r="E166" s="16">
        <f t="shared" si="73"/>
        <v>0</v>
      </c>
      <c r="F166" s="16">
        <f t="shared" si="3"/>
        <v>1</v>
      </c>
      <c r="G166" s="16">
        <f t="shared" si="4"/>
        <v>0</v>
      </c>
      <c r="H166" s="63" t="str">
        <f t="shared" si="5"/>
        <v>Between_40_to_60</v>
      </c>
      <c r="I166" s="75" t="s">
        <v>260</v>
      </c>
      <c r="J166" s="36">
        <v>30000.0</v>
      </c>
      <c r="K166" s="21">
        <f t="shared" si="6"/>
        <v>0</v>
      </c>
      <c r="L166" s="21">
        <f t="shared" si="7"/>
        <v>0</v>
      </c>
      <c r="M166" s="21">
        <f t="shared" si="8"/>
        <v>1</v>
      </c>
      <c r="N166" s="21">
        <f t="shared" si="9"/>
        <v>0</v>
      </c>
      <c r="O166" s="65" t="str">
        <f t="shared" si="10"/>
        <v>Between_25k_to_40k</v>
      </c>
      <c r="P166" s="75" t="s">
        <v>127</v>
      </c>
      <c r="Q166" s="37">
        <v>0.0</v>
      </c>
      <c r="R166" s="67" t="str">
        <f t="shared" si="11"/>
        <v>No</v>
      </c>
      <c r="S166" s="37">
        <v>0.0</v>
      </c>
      <c r="T166" s="67" t="str">
        <f t="shared" si="12"/>
        <v>No</v>
      </c>
      <c r="U166" s="37">
        <v>0.0</v>
      </c>
      <c r="V166" s="67" t="str">
        <f t="shared" si="13"/>
        <v>No</v>
      </c>
      <c r="W166" s="36" t="s">
        <v>207</v>
      </c>
      <c r="X166" s="21">
        <f t="shared" si="14"/>
        <v>0</v>
      </c>
      <c r="Y166" s="21">
        <f t="shared" si="15"/>
        <v>0</v>
      </c>
      <c r="Z166" s="21">
        <f t="shared" si="16"/>
        <v>0</v>
      </c>
      <c r="AA166" s="21">
        <f t="shared" si="17"/>
        <v>0</v>
      </c>
      <c r="AB166" s="21">
        <f t="shared" si="18"/>
        <v>1</v>
      </c>
      <c r="AC166" s="65" t="str">
        <f t="shared" si="19"/>
        <v>Other</v>
      </c>
      <c r="AD166" s="36" t="s">
        <v>31</v>
      </c>
      <c r="AE166" s="21">
        <f t="shared" si="20"/>
        <v>1</v>
      </c>
      <c r="AF166" s="21">
        <f t="shared" si="21"/>
        <v>0</v>
      </c>
      <c r="AG166" s="21">
        <f t="shared" si="22"/>
        <v>0</v>
      </c>
      <c r="AH166" s="21">
        <f t="shared" si="23"/>
        <v>0</v>
      </c>
      <c r="AI166" s="65" t="str">
        <f t="shared" si="24"/>
        <v>Bus</v>
      </c>
      <c r="AJ166" s="36" t="s">
        <v>171</v>
      </c>
      <c r="AK166" s="21">
        <f t="shared" si="25"/>
        <v>0</v>
      </c>
      <c r="AL166" s="21">
        <f t="shared" si="26"/>
        <v>0</v>
      </c>
      <c r="AM166" s="21">
        <f t="shared" si="27"/>
        <v>0</v>
      </c>
      <c r="AN166" s="21">
        <f t="shared" si="28"/>
        <v>1</v>
      </c>
      <c r="AO166" s="65" t="str">
        <f t="shared" si="29"/>
        <v>Others</v>
      </c>
      <c r="AP166" s="27" t="s">
        <v>154</v>
      </c>
      <c r="AQ166" s="21">
        <f t="shared" si="30"/>
        <v>0</v>
      </c>
      <c r="AR166" s="21">
        <f t="shared" si="31"/>
        <v>0</v>
      </c>
      <c r="AS166" s="21">
        <f t="shared" si="32"/>
        <v>0</v>
      </c>
      <c r="AT166" s="21">
        <f t="shared" si="33"/>
        <v>0</v>
      </c>
      <c r="AU166" s="21">
        <f t="shared" si="34"/>
        <v>0</v>
      </c>
      <c r="AV166" s="21">
        <f t="shared" si="74"/>
        <v>1</v>
      </c>
      <c r="AW166" s="68"/>
      <c r="AX166" s="27" t="s">
        <v>130</v>
      </c>
      <c r="AY166" s="21">
        <f t="shared" si="35"/>
        <v>1</v>
      </c>
      <c r="AZ166" s="21">
        <f t="shared" si="36"/>
        <v>0</v>
      </c>
      <c r="BA166" s="21">
        <f t="shared" si="37"/>
        <v>0</v>
      </c>
      <c r="BB166" s="21">
        <f t="shared" si="38"/>
        <v>0</v>
      </c>
      <c r="BC166" s="65" t="str">
        <f t="shared" si="39"/>
        <v>Home_Visit</v>
      </c>
      <c r="BD166" s="38" t="s">
        <v>37</v>
      </c>
      <c r="BE166" s="21">
        <f t="shared" si="40"/>
        <v>0</v>
      </c>
      <c r="BF166" s="21">
        <f t="shared" si="41"/>
        <v>1</v>
      </c>
      <c r="BG166" s="21">
        <f t="shared" si="42"/>
        <v>0</v>
      </c>
      <c r="BH166" s="21">
        <f t="shared" si="43"/>
        <v>0</v>
      </c>
      <c r="BI166" s="65" t="str">
        <f t="shared" si="44"/>
        <v>Barishal</v>
      </c>
      <c r="BJ166" s="27" t="s">
        <v>150</v>
      </c>
      <c r="BK166" s="21">
        <f t="shared" si="45"/>
        <v>0</v>
      </c>
      <c r="BL166" s="21">
        <f t="shared" si="46"/>
        <v>0</v>
      </c>
      <c r="BM166" s="21">
        <f t="shared" si="47"/>
        <v>1</v>
      </c>
      <c r="BN166" s="65" t="str">
        <f t="shared" si="48"/>
        <v>More_than_6</v>
      </c>
      <c r="BO166" s="29">
        <v>800.0</v>
      </c>
      <c r="BP166" s="21">
        <f t="shared" si="49"/>
        <v>1</v>
      </c>
      <c r="BQ166" s="21">
        <f t="shared" si="50"/>
        <v>0</v>
      </c>
      <c r="BR166" s="21">
        <f t="shared" si="51"/>
        <v>0</v>
      </c>
      <c r="BS166" s="65" t="str">
        <f t="shared" si="52"/>
        <v>Less_than_1k</v>
      </c>
      <c r="BT166" s="27" t="s">
        <v>151</v>
      </c>
      <c r="BU166" s="73" t="str">
        <f t="shared" si="53"/>
        <v>Monthly</v>
      </c>
      <c r="BV166" s="29">
        <v>0.0</v>
      </c>
      <c r="BW166" s="67" t="str">
        <f t="shared" si="54"/>
        <v>No</v>
      </c>
      <c r="BX166" s="29">
        <v>0.0</v>
      </c>
      <c r="BY166" s="67" t="str">
        <f t="shared" si="55"/>
        <v>No</v>
      </c>
      <c r="BZ166" s="29">
        <v>0.0</v>
      </c>
      <c r="CA166" s="67" t="str">
        <f t="shared" si="56"/>
        <v>No</v>
      </c>
      <c r="CB166" s="29">
        <v>0.0</v>
      </c>
      <c r="CC166" s="67" t="str">
        <f t="shared" si="57"/>
        <v>No</v>
      </c>
      <c r="CD166" s="29">
        <v>0.0</v>
      </c>
      <c r="CE166" s="67" t="str">
        <f t="shared" si="58"/>
        <v>No</v>
      </c>
      <c r="CF166" s="29">
        <v>0.0</v>
      </c>
      <c r="CG166" s="76"/>
      <c r="CH166" s="29">
        <v>0.0</v>
      </c>
      <c r="CI166" s="67" t="str">
        <f t="shared" si="59"/>
        <v>No</v>
      </c>
      <c r="CJ166" s="29">
        <v>1.0</v>
      </c>
      <c r="CK166" s="76"/>
      <c r="CL166" s="29">
        <v>1.0</v>
      </c>
      <c r="CM166" s="77"/>
      <c r="CN166" s="27" t="s">
        <v>133</v>
      </c>
      <c r="CO166" s="71" t="str">
        <f t="shared" si="60"/>
        <v>Good</v>
      </c>
      <c r="CP166" s="27" t="s">
        <v>152</v>
      </c>
      <c r="CQ166" s="21">
        <f t="shared" si="61"/>
        <v>0</v>
      </c>
      <c r="CR166" s="21">
        <f t="shared" si="62"/>
        <v>0</v>
      </c>
      <c r="CS166" s="21">
        <f t="shared" si="63"/>
        <v>0</v>
      </c>
      <c r="CT166" s="21">
        <f t="shared" si="64"/>
        <v>1</v>
      </c>
      <c r="CU166" s="68"/>
      <c r="CV166" s="27" t="s">
        <v>135</v>
      </c>
      <c r="CW166" s="21">
        <f t="shared" si="65"/>
        <v>1</v>
      </c>
      <c r="CX166" s="21">
        <f t="shared" si="66"/>
        <v>0</v>
      </c>
      <c r="CY166" s="21">
        <f t="shared" si="67"/>
        <v>0</v>
      </c>
      <c r="CZ166" s="21">
        <f t="shared" si="68"/>
        <v>0</v>
      </c>
      <c r="DA166" s="21">
        <f t="shared" si="69"/>
        <v>0</v>
      </c>
      <c r="DB166" s="68"/>
      <c r="DC166" s="27" t="s">
        <v>136</v>
      </c>
      <c r="DD166" s="27" t="s">
        <v>140</v>
      </c>
      <c r="DE166" s="27" t="s">
        <v>139</v>
      </c>
      <c r="DF166" s="27" t="s">
        <v>139</v>
      </c>
      <c r="DG166" s="27" t="s">
        <v>138</v>
      </c>
      <c r="DH166" s="25">
        <f t="shared" si="70"/>
        <v>14</v>
      </c>
      <c r="DI166" s="72" t="str">
        <f t="shared" si="71"/>
        <v>Moderate_Safety</v>
      </c>
      <c r="DJ166" s="26">
        <v>14.0</v>
      </c>
      <c r="DK166" s="26">
        <v>14.0</v>
      </c>
      <c r="DL166" s="16" t="str">
        <f t="shared" ref="DL166:DM166" si="237">IF(DJ166 &lt;= 11, "Poor", IF(DJ166 &lt;= 15 , "Moderate", "Good"))</f>
        <v>Moderate</v>
      </c>
      <c r="DM166" s="16" t="str">
        <f t="shared" si="237"/>
        <v>Moderate</v>
      </c>
    </row>
    <row r="167" ht="15.75" customHeight="1">
      <c r="A167" s="73" t="s">
        <v>194</v>
      </c>
      <c r="B167" s="62" t="s">
        <v>37</v>
      </c>
      <c r="C167" s="35">
        <v>45.0</v>
      </c>
      <c r="D167" s="16">
        <f t="shared" si="2"/>
        <v>0</v>
      </c>
      <c r="E167" s="16">
        <f t="shared" si="73"/>
        <v>0</v>
      </c>
      <c r="F167" s="16">
        <f t="shared" si="3"/>
        <v>1</v>
      </c>
      <c r="G167" s="16">
        <f t="shared" si="4"/>
        <v>0</v>
      </c>
      <c r="H167" s="63" t="str">
        <f t="shared" si="5"/>
        <v>Between_40_to_60</v>
      </c>
      <c r="I167" s="75" t="s">
        <v>260</v>
      </c>
      <c r="J167" s="36">
        <v>30000.0</v>
      </c>
      <c r="K167" s="21">
        <f t="shared" si="6"/>
        <v>0</v>
      </c>
      <c r="L167" s="21">
        <f t="shared" si="7"/>
        <v>0</v>
      </c>
      <c r="M167" s="21">
        <f t="shared" si="8"/>
        <v>1</v>
      </c>
      <c r="N167" s="21">
        <f t="shared" si="9"/>
        <v>0</v>
      </c>
      <c r="O167" s="65" t="str">
        <f t="shared" si="10"/>
        <v>Between_25k_to_40k</v>
      </c>
      <c r="P167" s="75" t="s">
        <v>127</v>
      </c>
      <c r="Q167" s="37">
        <v>0.0</v>
      </c>
      <c r="R167" s="67" t="str">
        <f t="shared" si="11"/>
        <v>No</v>
      </c>
      <c r="S167" s="37">
        <v>0.0</v>
      </c>
      <c r="T167" s="67" t="str">
        <f t="shared" si="12"/>
        <v>No</v>
      </c>
      <c r="U167" s="37">
        <v>0.0</v>
      </c>
      <c r="V167" s="67" t="str">
        <f t="shared" si="13"/>
        <v>No</v>
      </c>
      <c r="W167" s="36" t="s">
        <v>207</v>
      </c>
      <c r="X167" s="21">
        <f t="shared" si="14"/>
        <v>0</v>
      </c>
      <c r="Y167" s="21">
        <f t="shared" si="15"/>
        <v>0</v>
      </c>
      <c r="Z167" s="21">
        <f t="shared" si="16"/>
        <v>0</v>
      </c>
      <c r="AA167" s="21">
        <f t="shared" si="17"/>
        <v>0</v>
      </c>
      <c r="AB167" s="21">
        <f t="shared" si="18"/>
        <v>1</v>
      </c>
      <c r="AC167" s="65" t="str">
        <f t="shared" si="19"/>
        <v>Other</v>
      </c>
      <c r="AD167" s="36" t="s">
        <v>31</v>
      </c>
      <c r="AE167" s="21">
        <f t="shared" si="20"/>
        <v>1</v>
      </c>
      <c r="AF167" s="21">
        <f t="shared" si="21"/>
        <v>0</v>
      </c>
      <c r="AG167" s="21">
        <f t="shared" si="22"/>
        <v>0</v>
      </c>
      <c r="AH167" s="21">
        <f t="shared" si="23"/>
        <v>0</v>
      </c>
      <c r="AI167" s="65" t="str">
        <f t="shared" si="24"/>
        <v>Bus</v>
      </c>
      <c r="AJ167" s="27" t="s">
        <v>129</v>
      </c>
      <c r="AK167" s="21">
        <f t="shared" si="25"/>
        <v>0</v>
      </c>
      <c r="AL167" s="21">
        <f t="shared" si="26"/>
        <v>1</v>
      </c>
      <c r="AM167" s="21">
        <f t="shared" si="27"/>
        <v>0</v>
      </c>
      <c r="AN167" s="21">
        <f t="shared" si="28"/>
        <v>0</v>
      </c>
      <c r="AO167" s="65" t="str">
        <f t="shared" si="29"/>
        <v>Auto_Rickshaw</v>
      </c>
      <c r="AP167" s="27" t="s">
        <v>37</v>
      </c>
      <c r="AQ167" s="21">
        <f t="shared" si="30"/>
        <v>1</v>
      </c>
      <c r="AR167" s="21">
        <f t="shared" si="31"/>
        <v>0</v>
      </c>
      <c r="AS167" s="21">
        <f t="shared" si="32"/>
        <v>0</v>
      </c>
      <c r="AT167" s="21">
        <f t="shared" si="33"/>
        <v>0</v>
      </c>
      <c r="AU167" s="21">
        <f t="shared" si="34"/>
        <v>0</v>
      </c>
      <c r="AV167" s="21">
        <f t="shared" si="74"/>
        <v>0</v>
      </c>
      <c r="AW167" s="68"/>
      <c r="AX167" s="27" t="s">
        <v>197</v>
      </c>
      <c r="AY167" s="21">
        <f t="shared" si="35"/>
        <v>0</v>
      </c>
      <c r="AZ167" s="21">
        <f t="shared" si="36"/>
        <v>0</v>
      </c>
      <c r="BA167" s="21">
        <f t="shared" si="37"/>
        <v>0</v>
      </c>
      <c r="BB167" s="21">
        <f t="shared" si="38"/>
        <v>1</v>
      </c>
      <c r="BC167" s="65" t="str">
        <f t="shared" si="39"/>
        <v>Others</v>
      </c>
      <c r="BD167" s="39" t="s">
        <v>190</v>
      </c>
      <c r="BE167" s="21">
        <f t="shared" si="40"/>
        <v>0</v>
      </c>
      <c r="BF167" s="21">
        <f t="shared" si="41"/>
        <v>0</v>
      </c>
      <c r="BG167" s="21">
        <f t="shared" si="42"/>
        <v>0</v>
      </c>
      <c r="BH167" s="21">
        <f t="shared" si="43"/>
        <v>1</v>
      </c>
      <c r="BI167" s="65" t="str">
        <f t="shared" si="44"/>
        <v>Others</v>
      </c>
      <c r="BJ167" s="27" t="s">
        <v>155</v>
      </c>
      <c r="BK167" s="21">
        <f t="shared" si="45"/>
        <v>0</v>
      </c>
      <c r="BL167" s="21">
        <f t="shared" si="46"/>
        <v>0</v>
      </c>
      <c r="BM167" s="21">
        <f t="shared" si="47"/>
        <v>1</v>
      </c>
      <c r="BN167" s="65" t="str">
        <f t="shared" si="48"/>
        <v>More_than_6</v>
      </c>
      <c r="BO167" s="29">
        <v>1500.0</v>
      </c>
      <c r="BP167" s="21">
        <f t="shared" si="49"/>
        <v>0</v>
      </c>
      <c r="BQ167" s="21">
        <f t="shared" si="50"/>
        <v>1</v>
      </c>
      <c r="BR167" s="21">
        <f t="shared" si="51"/>
        <v>0</v>
      </c>
      <c r="BS167" s="65" t="str">
        <f t="shared" si="52"/>
        <v>Between_1k_to_2k</v>
      </c>
      <c r="BT167" s="29" t="s">
        <v>156</v>
      </c>
      <c r="BU167" s="75" t="str">
        <f t="shared" si="53"/>
        <v>Every_6_months</v>
      </c>
      <c r="BV167" s="29">
        <v>1.0</v>
      </c>
      <c r="BW167" s="67" t="str">
        <f t="shared" si="54"/>
        <v>Yes</v>
      </c>
      <c r="BX167" s="29">
        <v>0.0</v>
      </c>
      <c r="BY167" s="67" t="str">
        <f t="shared" si="55"/>
        <v>No</v>
      </c>
      <c r="BZ167" s="29">
        <v>0.0</v>
      </c>
      <c r="CA167" s="67" t="str">
        <f t="shared" si="56"/>
        <v>No</v>
      </c>
      <c r="CB167" s="29">
        <v>0.0</v>
      </c>
      <c r="CC167" s="67" t="str">
        <f t="shared" si="57"/>
        <v>No</v>
      </c>
      <c r="CD167" s="29">
        <v>0.0</v>
      </c>
      <c r="CE167" s="67" t="str">
        <f t="shared" si="58"/>
        <v>No</v>
      </c>
      <c r="CF167" s="29">
        <v>0.0</v>
      </c>
      <c r="CG167" s="76"/>
      <c r="CH167" s="29">
        <v>0.0</v>
      </c>
      <c r="CI167" s="67" t="str">
        <f t="shared" si="59"/>
        <v>No</v>
      </c>
      <c r="CJ167" s="29">
        <v>0.0</v>
      </c>
      <c r="CK167" s="76"/>
      <c r="CL167" s="29">
        <v>1.0</v>
      </c>
      <c r="CM167" s="77"/>
      <c r="CN167" s="27" t="s">
        <v>133</v>
      </c>
      <c r="CO167" s="71" t="str">
        <f t="shared" si="60"/>
        <v>Good</v>
      </c>
      <c r="CP167" s="27" t="s">
        <v>157</v>
      </c>
      <c r="CQ167" s="21">
        <f t="shared" si="61"/>
        <v>0</v>
      </c>
      <c r="CR167" s="21">
        <f t="shared" si="62"/>
        <v>1</v>
      </c>
      <c r="CS167" s="21">
        <f t="shared" si="63"/>
        <v>0</v>
      </c>
      <c r="CT167" s="21">
        <f t="shared" si="64"/>
        <v>0</v>
      </c>
      <c r="CU167" s="68"/>
      <c r="CV167" s="27" t="s">
        <v>135</v>
      </c>
      <c r="CW167" s="21">
        <f t="shared" si="65"/>
        <v>1</v>
      </c>
      <c r="CX167" s="21">
        <f t="shared" si="66"/>
        <v>0</v>
      </c>
      <c r="CY167" s="21">
        <f t="shared" si="67"/>
        <v>0</v>
      </c>
      <c r="CZ167" s="21">
        <f t="shared" si="68"/>
        <v>0</v>
      </c>
      <c r="DA167" s="21">
        <f t="shared" si="69"/>
        <v>0</v>
      </c>
      <c r="DB167" s="68"/>
      <c r="DC167" s="27" t="s">
        <v>136</v>
      </c>
      <c r="DD167" s="27" t="s">
        <v>140</v>
      </c>
      <c r="DE167" s="27" t="s">
        <v>140</v>
      </c>
      <c r="DF167" s="27" t="s">
        <v>139</v>
      </c>
      <c r="DG167" s="27" t="s">
        <v>138</v>
      </c>
      <c r="DH167" s="25">
        <f t="shared" si="70"/>
        <v>13</v>
      </c>
      <c r="DI167" s="72" t="str">
        <f t="shared" si="71"/>
        <v>Poor_Safety</v>
      </c>
      <c r="DJ167" s="26">
        <v>17.0</v>
      </c>
      <c r="DK167" s="26">
        <v>17.0</v>
      </c>
      <c r="DL167" s="16" t="str">
        <f t="shared" ref="DL167:DM167" si="238">IF(DJ167 &lt;= 11, "Poor", IF(DJ167 &lt;= 15 , "Moderate", "Good"))</f>
        <v>Good</v>
      </c>
      <c r="DM167" s="16" t="str">
        <f t="shared" si="238"/>
        <v>Good</v>
      </c>
    </row>
    <row r="168" ht="15.75" customHeight="1">
      <c r="A168" s="73" t="s">
        <v>194</v>
      </c>
      <c r="B168" s="62" t="s">
        <v>37</v>
      </c>
      <c r="C168" s="35">
        <v>59.0</v>
      </c>
      <c r="D168" s="16">
        <f t="shared" si="2"/>
        <v>0</v>
      </c>
      <c r="E168" s="16">
        <f t="shared" si="73"/>
        <v>0</v>
      </c>
      <c r="F168" s="16">
        <f t="shared" si="3"/>
        <v>1</v>
      </c>
      <c r="G168" s="16">
        <f t="shared" si="4"/>
        <v>0</v>
      </c>
      <c r="H168" s="63" t="str">
        <f t="shared" si="5"/>
        <v>Between_40_to_60</v>
      </c>
      <c r="I168" s="74" t="s">
        <v>126</v>
      </c>
      <c r="J168" s="36">
        <v>30000.0</v>
      </c>
      <c r="K168" s="21">
        <f t="shared" si="6"/>
        <v>0</v>
      </c>
      <c r="L168" s="21">
        <f t="shared" si="7"/>
        <v>0</v>
      </c>
      <c r="M168" s="21">
        <f t="shared" si="8"/>
        <v>1</v>
      </c>
      <c r="N168" s="21">
        <f t="shared" si="9"/>
        <v>0</v>
      </c>
      <c r="O168" s="65" t="str">
        <f t="shared" si="10"/>
        <v>Between_25k_to_40k</v>
      </c>
      <c r="P168" s="75" t="s">
        <v>127</v>
      </c>
      <c r="Q168" s="37">
        <v>0.0</v>
      </c>
      <c r="R168" s="67" t="str">
        <f t="shared" si="11"/>
        <v>No</v>
      </c>
      <c r="S168" s="37">
        <v>0.0</v>
      </c>
      <c r="T168" s="67" t="str">
        <f t="shared" si="12"/>
        <v>No</v>
      </c>
      <c r="U168" s="37">
        <v>0.0</v>
      </c>
      <c r="V168" s="67" t="str">
        <f t="shared" si="13"/>
        <v>No</v>
      </c>
      <c r="W168" s="36" t="s">
        <v>207</v>
      </c>
      <c r="X168" s="21">
        <f t="shared" si="14"/>
        <v>0</v>
      </c>
      <c r="Y168" s="21">
        <f t="shared" si="15"/>
        <v>0</v>
      </c>
      <c r="Z168" s="21">
        <f t="shared" si="16"/>
        <v>0</v>
      </c>
      <c r="AA168" s="21">
        <f t="shared" si="17"/>
        <v>0</v>
      </c>
      <c r="AB168" s="21">
        <f t="shared" si="18"/>
        <v>1</v>
      </c>
      <c r="AC168" s="65" t="str">
        <f t="shared" si="19"/>
        <v>Other</v>
      </c>
      <c r="AD168" s="36" t="s">
        <v>31</v>
      </c>
      <c r="AE168" s="21">
        <f t="shared" si="20"/>
        <v>1</v>
      </c>
      <c r="AF168" s="21">
        <f t="shared" si="21"/>
        <v>0</v>
      </c>
      <c r="AG168" s="21">
        <f t="shared" si="22"/>
        <v>0</v>
      </c>
      <c r="AH168" s="21">
        <f t="shared" si="23"/>
        <v>0</v>
      </c>
      <c r="AI168" s="65" t="str">
        <f t="shared" si="24"/>
        <v>Bus</v>
      </c>
      <c r="AJ168" s="27" t="s">
        <v>128</v>
      </c>
      <c r="AK168" s="21">
        <f t="shared" si="25"/>
        <v>1</v>
      </c>
      <c r="AL168" s="21">
        <f t="shared" si="26"/>
        <v>0</v>
      </c>
      <c r="AM168" s="21">
        <f t="shared" si="27"/>
        <v>0</v>
      </c>
      <c r="AN168" s="21">
        <f t="shared" si="28"/>
        <v>0</v>
      </c>
      <c r="AO168" s="65" t="str">
        <f t="shared" si="29"/>
        <v>Bus</v>
      </c>
      <c r="AP168" s="27" t="s">
        <v>38</v>
      </c>
      <c r="AQ168" s="21">
        <f t="shared" si="30"/>
        <v>0</v>
      </c>
      <c r="AR168" s="21">
        <f t="shared" si="31"/>
        <v>1</v>
      </c>
      <c r="AS168" s="21">
        <f t="shared" si="32"/>
        <v>0</v>
      </c>
      <c r="AT168" s="21">
        <f t="shared" si="33"/>
        <v>0</v>
      </c>
      <c r="AU168" s="21">
        <f t="shared" si="34"/>
        <v>0</v>
      </c>
      <c r="AV168" s="21">
        <f t="shared" si="74"/>
        <v>0</v>
      </c>
      <c r="AW168" s="68"/>
      <c r="AX168" s="27" t="s">
        <v>130</v>
      </c>
      <c r="AY168" s="21">
        <f t="shared" si="35"/>
        <v>1</v>
      </c>
      <c r="AZ168" s="21">
        <f t="shared" si="36"/>
        <v>0</v>
      </c>
      <c r="BA168" s="21">
        <f t="shared" si="37"/>
        <v>0</v>
      </c>
      <c r="BB168" s="21">
        <f t="shared" si="38"/>
        <v>0</v>
      </c>
      <c r="BC168" s="65" t="str">
        <f t="shared" si="39"/>
        <v>Home_Visit</v>
      </c>
      <c r="BD168" s="27" t="s">
        <v>131</v>
      </c>
      <c r="BE168" s="21">
        <f t="shared" si="40"/>
        <v>1</v>
      </c>
      <c r="BF168" s="21">
        <f t="shared" si="41"/>
        <v>0</v>
      </c>
      <c r="BG168" s="21">
        <f t="shared" si="42"/>
        <v>0</v>
      </c>
      <c r="BH168" s="21">
        <f t="shared" si="43"/>
        <v>0</v>
      </c>
      <c r="BI168" s="65" t="str">
        <f t="shared" si="44"/>
        <v>Dhaka</v>
      </c>
      <c r="BJ168" s="27" t="s">
        <v>150</v>
      </c>
      <c r="BK168" s="21">
        <f t="shared" si="45"/>
        <v>0</v>
      </c>
      <c r="BL168" s="21">
        <f t="shared" si="46"/>
        <v>0</v>
      </c>
      <c r="BM168" s="21">
        <f t="shared" si="47"/>
        <v>1</v>
      </c>
      <c r="BN168" s="65" t="str">
        <f t="shared" si="48"/>
        <v>More_than_6</v>
      </c>
      <c r="BO168" s="29">
        <v>1500.0</v>
      </c>
      <c r="BP168" s="21">
        <f t="shared" si="49"/>
        <v>0</v>
      </c>
      <c r="BQ168" s="21">
        <f t="shared" si="50"/>
        <v>1</v>
      </c>
      <c r="BR168" s="21">
        <f t="shared" si="51"/>
        <v>0</v>
      </c>
      <c r="BS168" s="65" t="str">
        <f t="shared" si="52"/>
        <v>Between_1k_to_2k</v>
      </c>
      <c r="BT168" s="29" t="s">
        <v>132</v>
      </c>
      <c r="BU168" s="75" t="str">
        <f t="shared" si="53"/>
        <v>Every_3_months</v>
      </c>
      <c r="BV168" s="29">
        <v>0.0</v>
      </c>
      <c r="BW168" s="67" t="str">
        <f t="shared" si="54"/>
        <v>No</v>
      </c>
      <c r="BX168" s="29">
        <v>0.0</v>
      </c>
      <c r="BY168" s="67" t="str">
        <f t="shared" si="55"/>
        <v>No</v>
      </c>
      <c r="BZ168" s="29">
        <v>0.0</v>
      </c>
      <c r="CA168" s="67" t="str">
        <f t="shared" si="56"/>
        <v>No</v>
      </c>
      <c r="CB168" s="29">
        <v>0.0</v>
      </c>
      <c r="CC168" s="67" t="str">
        <f t="shared" si="57"/>
        <v>No</v>
      </c>
      <c r="CD168" s="29">
        <v>0.0</v>
      </c>
      <c r="CE168" s="67" t="str">
        <f t="shared" si="58"/>
        <v>No</v>
      </c>
      <c r="CF168" s="29">
        <v>0.0</v>
      </c>
      <c r="CG168" s="76"/>
      <c r="CH168" s="29">
        <v>0.0</v>
      </c>
      <c r="CI168" s="67" t="str">
        <f t="shared" si="59"/>
        <v>No</v>
      </c>
      <c r="CJ168" s="29">
        <v>0.0</v>
      </c>
      <c r="CK168" s="76"/>
      <c r="CL168" s="29">
        <v>1.0</v>
      </c>
      <c r="CM168" s="77"/>
      <c r="CN168" s="27" t="s">
        <v>164</v>
      </c>
      <c r="CO168" s="71" t="str">
        <f t="shared" si="60"/>
        <v>Average</v>
      </c>
      <c r="CP168" s="27" t="s">
        <v>165</v>
      </c>
      <c r="CQ168" s="21">
        <f t="shared" si="61"/>
        <v>0</v>
      </c>
      <c r="CR168" s="21">
        <f t="shared" si="62"/>
        <v>0</v>
      </c>
      <c r="CS168" s="21">
        <f t="shared" si="63"/>
        <v>0</v>
      </c>
      <c r="CT168" s="21">
        <f t="shared" si="64"/>
        <v>1</v>
      </c>
      <c r="CU168" s="68"/>
      <c r="CV168" s="27" t="s">
        <v>135</v>
      </c>
      <c r="CW168" s="21">
        <f t="shared" si="65"/>
        <v>1</v>
      </c>
      <c r="CX168" s="21">
        <f t="shared" si="66"/>
        <v>0</v>
      </c>
      <c r="CY168" s="21">
        <f t="shared" si="67"/>
        <v>0</v>
      </c>
      <c r="CZ168" s="21">
        <f t="shared" si="68"/>
        <v>0</v>
      </c>
      <c r="DA168" s="21">
        <f t="shared" si="69"/>
        <v>0</v>
      </c>
      <c r="DB168" s="68"/>
      <c r="DC168" s="27" t="s">
        <v>138</v>
      </c>
      <c r="DD168" s="27" t="s">
        <v>140</v>
      </c>
      <c r="DE168" s="27" t="s">
        <v>139</v>
      </c>
      <c r="DF168" s="27" t="s">
        <v>139</v>
      </c>
      <c r="DG168" s="27" t="s">
        <v>138</v>
      </c>
      <c r="DH168" s="25">
        <f t="shared" si="70"/>
        <v>15</v>
      </c>
      <c r="DI168" s="72" t="str">
        <f t="shared" si="71"/>
        <v>Moderate_Safety</v>
      </c>
      <c r="DJ168" s="26">
        <v>16.0</v>
      </c>
      <c r="DK168" s="26">
        <v>18.0</v>
      </c>
      <c r="DL168" s="16" t="str">
        <f t="shared" ref="DL168:DM168" si="239">IF(DJ168 &lt;= 11, "Poor", IF(DJ168 &lt;= 15 , "Moderate", "Good"))</f>
        <v>Good</v>
      </c>
      <c r="DM168" s="16" t="str">
        <f t="shared" si="239"/>
        <v>Good</v>
      </c>
    </row>
    <row r="169" ht="15.75" customHeight="1">
      <c r="A169" s="73" t="s">
        <v>194</v>
      </c>
      <c r="B169" s="62" t="s">
        <v>37</v>
      </c>
      <c r="C169" s="35">
        <v>32.0</v>
      </c>
      <c r="D169" s="16">
        <f t="shared" si="2"/>
        <v>0</v>
      </c>
      <c r="E169" s="16">
        <f t="shared" si="73"/>
        <v>1</v>
      </c>
      <c r="F169" s="16">
        <f t="shared" si="3"/>
        <v>0</v>
      </c>
      <c r="G169" s="16">
        <f t="shared" si="4"/>
        <v>0</v>
      </c>
      <c r="H169" s="63" t="str">
        <f t="shared" si="5"/>
        <v>Between_20_to_40</v>
      </c>
      <c r="I169" s="74" t="s">
        <v>126</v>
      </c>
      <c r="J169" s="36">
        <v>30000.0</v>
      </c>
      <c r="K169" s="21">
        <f t="shared" si="6"/>
        <v>0</v>
      </c>
      <c r="L169" s="21">
        <f t="shared" si="7"/>
        <v>0</v>
      </c>
      <c r="M169" s="21">
        <f t="shared" si="8"/>
        <v>1</v>
      </c>
      <c r="N169" s="21">
        <f t="shared" si="9"/>
        <v>0</v>
      </c>
      <c r="O169" s="65" t="str">
        <f t="shared" si="10"/>
        <v>Between_25k_to_40k</v>
      </c>
      <c r="P169" s="75" t="s">
        <v>127</v>
      </c>
      <c r="Q169" s="37">
        <v>0.0</v>
      </c>
      <c r="R169" s="67" t="str">
        <f t="shared" si="11"/>
        <v>No</v>
      </c>
      <c r="S169" s="37">
        <v>0.0</v>
      </c>
      <c r="T169" s="67" t="str">
        <f t="shared" si="12"/>
        <v>No</v>
      </c>
      <c r="U169" s="37">
        <v>0.0</v>
      </c>
      <c r="V169" s="67" t="str">
        <f t="shared" si="13"/>
        <v>No</v>
      </c>
      <c r="W169" s="36" t="s">
        <v>207</v>
      </c>
      <c r="X169" s="21">
        <f t="shared" si="14"/>
        <v>0</v>
      </c>
      <c r="Y169" s="21">
        <f t="shared" si="15"/>
        <v>0</v>
      </c>
      <c r="Z169" s="21">
        <f t="shared" si="16"/>
        <v>0</v>
      </c>
      <c r="AA169" s="21">
        <f t="shared" si="17"/>
        <v>0</v>
      </c>
      <c r="AB169" s="21">
        <f t="shared" si="18"/>
        <v>1</v>
      </c>
      <c r="AC169" s="65" t="str">
        <f t="shared" si="19"/>
        <v>Other</v>
      </c>
      <c r="AD169" s="36" t="s">
        <v>143</v>
      </c>
      <c r="AE169" s="21">
        <f t="shared" si="20"/>
        <v>0</v>
      </c>
      <c r="AF169" s="21">
        <f t="shared" si="21"/>
        <v>1</v>
      </c>
      <c r="AG169" s="21">
        <f t="shared" si="22"/>
        <v>0</v>
      </c>
      <c r="AH169" s="21">
        <f t="shared" si="23"/>
        <v>0</v>
      </c>
      <c r="AI169" s="65" t="str">
        <f t="shared" si="24"/>
        <v>Rickshaw</v>
      </c>
      <c r="AJ169" s="27" t="s">
        <v>128</v>
      </c>
      <c r="AK169" s="21">
        <f t="shared" si="25"/>
        <v>1</v>
      </c>
      <c r="AL169" s="21">
        <f t="shared" si="26"/>
        <v>0</v>
      </c>
      <c r="AM169" s="21">
        <f t="shared" si="27"/>
        <v>0</v>
      </c>
      <c r="AN169" s="21">
        <f t="shared" si="28"/>
        <v>0</v>
      </c>
      <c r="AO169" s="65" t="str">
        <f t="shared" si="29"/>
        <v>Bus</v>
      </c>
      <c r="AP169" s="27" t="s">
        <v>39</v>
      </c>
      <c r="AQ169" s="21">
        <f t="shared" si="30"/>
        <v>0</v>
      </c>
      <c r="AR169" s="21">
        <f t="shared" si="31"/>
        <v>0</v>
      </c>
      <c r="AS169" s="21">
        <f t="shared" si="32"/>
        <v>1</v>
      </c>
      <c r="AT169" s="21">
        <f t="shared" si="33"/>
        <v>0</v>
      </c>
      <c r="AU169" s="21">
        <f t="shared" si="34"/>
        <v>0</v>
      </c>
      <c r="AV169" s="21">
        <f t="shared" si="74"/>
        <v>0</v>
      </c>
      <c r="AW169" s="68"/>
      <c r="AX169" s="27" t="s">
        <v>197</v>
      </c>
      <c r="AY169" s="21">
        <f t="shared" si="35"/>
        <v>0</v>
      </c>
      <c r="AZ169" s="21">
        <f t="shared" si="36"/>
        <v>0</v>
      </c>
      <c r="BA169" s="21">
        <f t="shared" si="37"/>
        <v>0</v>
      </c>
      <c r="BB169" s="21">
        <f t="shared" si="38"/>
        <v>1</v>
      </c>
      <c r="BC169" s="65" t="str">
        <f t="shared" si="39"/>
        <v>Others</v>
      </c>
      <c r="BD169" s="27" t="s">
        <v>144</v>
      </c>
      <c r="BE169" s="21">
        <f t="shared" si="40"/>
        <v>0</v>
      </c>
      <c r="BF169" s="21">
        <f t="shared" si="41"/>
        <v>0</v>
      </c>
      <c r="BG169" s="21">
        <f t="shared" si="42"/>
        <v>0</v>
      </c>
      <c r="BH169" s="21">
        <f t="shared" si="43"/>
        <v>1</v>
      </c>
      <c r="BI169" s="65" t="str">
        <f t="shared" si="44"/>
        <v>Others</v>
      </c>
      <c r="BJ169" s="27" t="s">
        <v>150</v>
      </c>
      <c r="BK169" s="21">
        <f t="shared" si="45"/>
        <v>0</v>
      </c>
      <c r="BL169" s="21">
        <f t="shared" si="46"/>
        <v>0</v>
      </c>
      <c r="BM169" s="21">
        <f t="shared" si="47"/>
        <v>1</v>
      </c>
      <c r="BN169" s="65" t="str">
        <f t="shared" si="48"/>
        <v>More_than_6</v>
      </c>
      <c r="BO169" s="27" t="s">
        <v>167</v>
      </c>
      <c r="BP169" s="21">
        <f t="shared" si="49"/>
        <v>0</v>
      </c>
      <c r="BQ169" s="21">
        <f t="shared" si="50"/>
        <v>0</v>
      </c>
      <c r="BR169" s="21">
        <f t="shared" si="51"/>
        <v>1</v>
      </c>
      <c r="BS169" s="65" t="str">
        <f t="shared" si="52"/>
        <v>More_than_2k</v>
      </c>
      <c r="BT169" s="29" t="s">
        <v>264</v>
      </c>
      <c r="BU169" s="75" t="str">
        <f t="shared" si="53"/>
        <v>Biweekly</v>
      </c>
      <c r="BV169" s="29">
        <v>0.0</v>
      </c>
      <c r="BW169" s="67" t="str">
        <f t="shared" si="54"/>
        <v>No</v>
      </c>
      <c r="BX169" s="29">
        <v>0.0</v>
      </c>
      <c r="BY169" s="67" t="str">
        <f t="shared" si="55"/>
        <v>No</v>
      </c>
      <c r="BZ169" s="29">
        <v>0.0</v>
      </c>
      <c r="CA169" s="67" t="str">
        <f t="shared" si="56"/>
        <v>No</v>
      </c>
      <c r="CB169" s="29">
        <v>1.0</v>
      </c>
      <c r="CC169" s="67" t="str">
        <f t="shared" si="57"/>
        <v>Yes</v>
      </c>
      <c r="CD169" s="29">
        <v>0.0</v>
      </c>
      <c r="CE169" s="67" t="str">
        <f t="shared" si="58"/>
        <v>No</v>
      </c>
      <c r="CF169" s="29">
        <v>1.0</v>
      </c>
      <c r="CG169" s="76"/>
      <c r="CH169" s="29">
        <v>1.0</v>
      </c>
      <c r="CI169" s="67" t="str">
        <f t="shared" si="59"/>
        <v>Yes</v>
      </c>
      <c r="CJ169" s="29">
        <v>1.0</v>
      </c>
      <c r="CK169" s="76"/>
      <c r="CL169" s="29">
        <v>1.0</v>
      </c>
      <c r="CM169" s="77"/>
      <c r="CN169" s="29" t="s">
        <v>168</v>
      </c>
      <c r="CO169" s="71" t="str">
        <f t="shared" si="60"/>
        <v>Very_Good</v>
      </c>
      <c r="CP169" s="27" t="s">
        <v>169</v>
      </c>
      <c r="CQ169" s="21">
        <f t="shared" si="61"/>
        <v>0</v>
      </c>
      <c r="CR169" s="21">
        <f t="shared" si="62"/>
        <v>0</v>
      </c>
      <c r="CS169" s="21">
        <f t="shared" si="63"/>
        <v>0</v>
      </c>
      <c r="CT169" s="21">
        <f t="shared" si="64"/>
        <v>1</v>
      </c>
      <c r="CU169" s="68"/>
      <c r="CV169" s="27" t="s">
        <v>170</v>
      </c>
      <c r="CW169" s="21">
        <f t="shared" si="65"/>
        <v>0</v>
      </c>
      <c r="CX169" s="21">
        <f t="shared" si="66"/>
        <v>1</v>
      </c>
      <c r="CY169" s="21">
        <f t="shared" si="67"/>
        <v>0</v>
      </c>
      <c r="CZ169" s="21">
        <f t="shared" si="68"/>
        <v>0</v>
      </c>
      <c r="DA169" s="21">
        <f t="shared" si="69"/>
        <v>0</v>
      </c>
      <c r="DB169" s="68"/>
      <c r="DC169" s="27" t="s">
        <v>136</v>
      </c>
      <c r="DD169" s="27" t="s">
        <v>140</v>
      </c>
      <c r="DE169" s="27" t="s">
        <v>137</v>
      </c>
      <c r="DF169" s="27" t="s">
        <v>139</v>
      </c>
      <c r="DG169" s="27" t="s">
        <v>136</v>
      </c>
      <c r="DH169" s="25">
        <f t="shared" si="70"/>
        <v>14</v>
      </c>
      <c r="DI169" s="72" t="str">
        <f t="shared" si="71"/>
        <v>Moderate_Safety</v>
      </c>
      <c r="DJ169" s="26">
        <v>17.0</v>
      </c>
      <c r="DK169" s="26">
        <v>19.0</v>
      </c>
      <c r="DL169" s="16" t="str">
        <f t="shared" ref="DL169:DM169" si="240">IF(DJ169 &lt;= 11, "Poor", IF(DJ169 &lt;= 15 , "Moderate", "Good"))</f>
        <v>Good</v>
      </c>
      <c r="DM169" s="16" t="str">
        <f t="shared" si="240"/>
        <v>Good</v>
      </c>
    </row>
    <row r="170" ht="15.75" customHeight="1">
      <c r="A170" s="73" t="s">
        <v>194</v>
      </c>
      <c r="B170" s="62" t="s">
        <v>37</v>
      </c>
      <c r="C170" s="35">
        <v>36.0</v>
      </c>
      <c r="D170" s="16">
        <f t="shared" si="2"/>
        <v>0</v>
      </c>
      <c r="E170" s="16">
        <f t="shared" si="73"/>
        <v>1</v>
      </c>
      <c r="F170" s="16">
        <f t="shared" si="3"/>
        <v>0</v>
      </c>
      <c r="G170" s="16">
        <f t="shared" si="4"/>
        <v>0</v>
      </c>
      <c r="H170" s="63" t="str">
        <f t="shared" si="5"/>
        <v>Between_20_to_40</v>
      </c>
      <c r="I170" s="74" t="s">
        <v>158</v>
      </c>
      <c r="J170" s="36">
        <v>50000.0</v>
      </c>
      <c r="K170" s="21">
        <f t="shared" si="6"/>
        <v>0</v>
      </c>
      <c r="L170" s="21">
        <f t="shared" si="7"/>
        <v>0</v>
      </c>
      <c r="M170" s="21">
        <f t="shared" si="8"/>
        <v>0</v>
      </c>
      <c r="N170" s="21">
        <f t="shared" si="9"/>
        <v>1</v>
      </c>
      <c r="O170" s="65" t="str">
        <f t="shared" si="10"/>
        <v>More_than_40k</v>
      </c>
      <c r="P170" s="75" t="s">
        <v>127</v>
      </c>
      <c r="Q170" s="37">
        <v>1.0</v>
      </c>
      <c r="R170" s="67" t="str">
        <f t="shared" si="11"/>
        <v>Yes</v>
      </c>
      <c r="S170" s="37">
        <v>1.0</v>
      </c>
      <c r="T170" s="67" t="str">
        <f t="shared" si="12"/>
        <v>Yes</v>
      </c>
      <c r="U170" s="37">
        <v>1.0</v>
      </c>
      <c r="V170" s="67" t="str">
        <f t="shared" si="13"/>
        <v>Yes</v>
      </c>
      <c r="W170" s="36" t="s">
        <v>149</v>
      </c>
      <c r="X170" s="21">
        <f t="shared" si="14"/>
        <v>0</v>
      </c>
      <c r="Y170" s="21">
        <f t="shared" si="15"/>
        <v>1</v>
      </c>
      <c r="Z170" s="21">
        <f t="shared" si="16"/>
        <v>0</v>
      </c>
      <c r="AA170" s="21">
        <f t="shared" si="17"/>
        <v>0</v>
      </c>
      <c r="AB170" s="21">
        <f t="shared" si="18"/>
        <v>0</v>
      </c>
      <c r="AC170" s="65" t="str">
        <f t="shared" si="19"/>
        <v>Office_Worker</v>
      </c>
      <c r="AD170" s="36" t="s">
        <v>193</v>
      </c>
      <c r="AE170" s="21">
        <f t="shared" si="20"/>
        <v>0</v>
      </c>
      <c r="AF170" s="21">
        <f t="shared" si="21"/>
        <v>0</v>
      </c>
      <c r="AG170" s="21">
        <f t="shared" si="22"/>
        <v>0</v>
      </c>
      <c r="AH170" s="21">
        <f t="shared" si="23"/>
        <v>1</v>
      </c>
      <c r="AI170" s="65" t="str">
        <f t="shared" si="24"/>
        <v>Others</v>
      </c>
      <c r="AJ170" s="27" t="s">
        <v>129</v>
      </c>
      <c r="AK170" s="21">
        <f t="shared" si="25"/>
        <v>0</v>
      </c>
      <c r="AL170" s="21">
        <f t="shared" si="26"/>
        <v>1</v>
      </c>
      <c r="AM170" s="21">
        <f t="shared" si="27"/>
        <v>0</v>
      </c>
      <c r="AN170" s="21">
        <f t="shared" si="28"/>
        <v>0</v>
      </c>
      <c r="AO170" s="65" t="str">
        <f t="shared" si="29"/>
        <v>Auto_Rickshaw</v>
      </c>
      <c r="AP170" s="27" t="s">
        <v>172</v>
      </c>
      <c r="AQ170" s="21">
        <f t="shared" si="30"/>
        <v>0</v>
      </c>
      <c r="AR170" s="21">
        <f t="shared" si="31"/>
        <v>0</v>
      </c>
      <c r="AS170" s="21">
        <f t="shared" si="32"/>
        <v>0</v>
      </c>
      <c r="AT170" s="21">
        <f t="shared" si="33"/>
        <v>0</v>
      </c>
      <c r="AU170" s="21">
        <f t="shared" si="34"/>
        <v>0</v>
      </c>
      <c r="AV170" s="21">
        <f t="shared" si="74"/>
        <v>1</v>
      </c>
      <c r="AW170" s="68"/>
      <c r="AX170" s="27" t="s">
        <v>197</v>
      </c>
      <c r="AY170" s="21">
        <f t="shared" si="35"/>
        <v>0</v>
      </c>
      <c r="AZ170" s="21">
        <f t="shared" si="36"/>
        <v>0</v>
      </c>
      <c r="BA170" s="21">
        <f t="shared" si="37"/>
        <v>0</v>
      </c>
      <c r="BB170" s="21">
        <f t="shared" si="38"/>
        <v>1</v>
      </c>
      <c r="BC170" s="65" t="str">
        <f t="shared" si="39"/>
        <v>Others</v>
      </c>
      <c r="BD170" s="27" t="s">
        <v>175</v>
      </c>
      <c r="BE170" s="21">
        <f t="shared" si="40"/>
        <v>0</v>
      </c>
      <c r="BF170" s="21">
        <f t="shared" si="41"/>
        <v>0</v>
      </c>
      <c r="BG170" s="21">
        <f t="shared" si="42"/>
        <v>0</v>
      </c>
      <c r="BH170" s="21">
        <f t="shared" si="43"/>
        <v>1</v>
      </c>
      <c r="BI170" s="65" t="str">
        <f t="shared" si="44"/>
        <v>Others</v>
      </c>
      <c r="BJ170" s="27" t="s">
        <v>155</v>
      </c>
      <c r="BK170" s="21">
        <f t="shared" si="45"/>
        <v>0</v>
      </c>
      <c r="BL170" s="21">
        <f t="shared" si="46"/>
        <v>0</v>
      </c>
      <c r="BM170" s="21">
        <f t="shared" si="47"/>
        <v>1</v>
      </c>
      <c r="BN170" s="65" t="str">
        <f t="shared" si="48"/>
        <v>More_than_6</v>
      </c>
      <c r="BO170" s="29">
        <v>800.0</v>
      </c>
      <c r="BP170" s="21">
        <f t="shared" si="49"/>
        <v>1</v>
      </c>
      <c r="BQ170" s="21">
        <f t="shared" si="50"/>
        <v>0</v>
      </c>
      <c r="BR170" s="21">
        <f t="shared" si="51"/>
        <v>0</v>
      </c>
      <c r="BS170" s="65" t="str">
        <f t="shared" si="52"/>
        <v>Less_than_1k</v>
      </c>
      <c r="BT170" s="29" t="s">
        <v>132</v>
      </c>
      <c r="BU170" s="75" t="str">
        <f t="shared" si="53"/>
        <v>Every_3_months</v>
      </c>
      <c r="BV170" s="29">
        <v>1.0</v>
      </c>
      <c r="BW170" s="67" t="str">
        <f t="shared" si="54"/>
        <v>Yes</v>
      </c>
      <c r="BX170" s="29">
        <v>0.0</v>
      </c>
      <c r="BY170" s="67" t="str">
        <f t="shared" si="55"/>
        <v>No</v>
      </c>
      <c r="BZ170" s="29">
        <v>1.0</v>
      </c>
      <c r="CA170" s="67" t="str">
        <f t="shared" si="56"/>
        <v>Yes</v>
      </c>
      <c r="CB170" s="29">
        <v>0.0</v>
      </c>
      <c r="CC170" s="67" t="str">
        <f t="shared" si="57"/>
        <v>No</v>
      </c>
      <c r="CD170" s="29">
        <v>0.0</v>
      </c>
      <c r="CE170" s="67" t="str">
        <f t="shared" si="58"/>
        <v>No</v>
      </c>
      <c r="CF170" s="29">
        <v>0.0</v>
      </c>
      <c r="CG170" s="76"/>
      <c r="CH170" s="29">
        <v>1.0</v>
      </c>
      <c r="CI170" s="67" t="str">
        <f t="shared" si="59"/>
        <v>Yes</v>
      </c>
      <c r="CJ170" s="29">
        <v>0.0</v>
      </c>
      <c r="CK170" s="76"/>
      <c r="CL170" s="29">
        <v>1.0</v>
      </c>
      <c r="CM170" s="77"/>
      <c r="CN170" s="27" t="s">
        <v>164</v>
      </c>
      <c r="CO170" s="71" t="str">
        <f t="shared" si="60"/>
        <v>Average</v>
      </c>
      <c r="CP170" s="27" t="s">
        <v>80</v>
      </c>
      <c r="CQ170" s="21">
        <f t="shared" si="61"/>
        <v>1</v>
      </c>
      <c r="CR170" s="21">
        <f t="shared" si="62"/>
        <v>0</v>
      </c>
      <c r="CS170" s="21">
        <f t="shared" si="63"/>
        <v>0</v>
      </c>
      <c r="CT170" s="21">
        <f t="shared" si="64"/>
        <v>0</v>
      </c>
      <c r="CU170" s="68"/>
      <c r="CV170" s="27" t="s">
        <v>170</v>
      </c>
      <c r="CW170" s="21">
        <f t="shared" si="65"/>
        <v>0</v>
      </c>
      <c r="CX170" s="21">
        <f t="shared" si="66"/>
        <v>1</v>
      </c>
      <c r="CY170" s="21">
        <f t="shared" si="67"/>
        <v>0</v>
      </c>
      <c r="CZ170" s="21">
        <f t="shared" si="68"/>
        <v>0</v>
      </c>
      <c r="DA170" s="21">
        <f t="shared" si="69"/>
        <v>0</v>
      </c>
      <c r="DB170" s="68"/>
      <c r="DC170" s="27" t="s">
        <v>136</v>
      </c>
      <c r="DD170" s="29">
        <v>4.0</v>
      </c>
      <c r="DE170" s="29">
        <v>4.0</v>
      </c>
      <c r="DF170" s="27" t="s">
        <v>139</v>
      </c>
      <c r="DG170" s="27" t="s">
        <v>138</v>
      </c>
      <c r="DH170" s="25">
        <f t="shared" si="70"/>
        <v>19</v>
      </c>
      <c r="DI170" s="72" t="str">
        <f t="shared" si="71"/>
        <v>High_Safety</v>
      </c>
      <c r="DJ170" s="26">
        <v>16.0</v>
      </c>
      <c r="DK170" s="26">
        <v>18.0</v>
      </c>
      <c r="DL170" s="16" t="str">
        <f t="shared" ref="DL170:DM170" si="241">IF(DJ170 &lt;= 11, "Poor", IF(DJ170 &lt;= 15 , "Moderate", "Good"))</f>
        <v>Good</v>
      </c>
      <c r="DM170" s="16" t="str">
        <f t="shared" si="241"/>
        <v>Good</v>
      </c>
    </row>
    <row r="171" ht="15.75" customHeight="1">
      <c r="A171" s="73" t="s">
        <v>194</v>
      </c>
      <c r="B171" s="62" t="s">
        <v>37</v>
      </c>
      <c r="C171" s="35">
        <v>35.0</v>
      </c>
      <c r="D171" s="16">
        <f t="shared" si="2"/>
        <v>0</v>
      </c>
      <c r="E171" s="16">
        <f t="shared" si="73"/>
        <v>1</v>
      </c>
      <c r="F171" s="16">
        <f t="shared" si="3"/>
        <v>0</v>
      </c>
      <c r="G171" s="16">
        <f t="shared" si="4"/>
        <v>0</v>
      </c>
      <c r="H171" s="63" t="str">
        <f t="shared" si="5"/>
        <v>Between_20_to_40</v>
      </c>
      <c r="I171" s="74" t="s">
        <v>126</v>
      </c>
      <c r="J171" s="36">
        <v>800.0</v>
      </c>
      <c r="K171" s="21">
        <f t="shared" si="6"/>
        <v>1</v>
      </c>
      <c r="L171" s="21">
        <f t="shared" si="7"/>
        <v>0</v>
      </c>
      <c r="M171" s="21">
        <f t="shared" si="8"/>
        <v>0</v>
      </c>
      <c r="N171" s="21">
        <f t="shared" si="9"/>
        <v>0</v>
      </c>
      <c r="O171" s="65" t="str">
        <f t="shared" si="10"/>
        <v>Less_than_15k</v>
      </c>
      <c r="P171" s="75" t="s">
        <v>127</v>
      </c>
      <c r="Q171" s="37">
        <v>0.0</v>
      </c>
      <c r="R171" s="67" t="str">
        <f t="shared" si="11"/>
        <v>No</v>
      </c>
      <c r="S171" s="37">
        <v>0.0</v>
      </c>
      <c r="T171" s="67" t="str">
        <f t="shared" si="12"/>
        <v>No</v>
      </c>
      <c r="U171" s="37">
        <v>0.0</v>
      </c>
      <c r="V171" s="67" t="str">
        <f t="shared" si="13"/>
        <v>No</v>
      </c>
      <c r="W171" s="36" t="s">
        <v>198</v>
      </c>
      <c r="X171" s="21">
        <f t="shared" si="14"/>
        <v>0</v>
      </c>
      <c r="Y171" s="21">
        <f t="shared" si="15"/>
        <v>0</v>
      </c>
      <c r="Z171" s="21">
        <f t="shared" si="16"/>
        <v>0</v>
      </c>
      <c r="AA171" s="21">
        <f t="shared" si="17"/>
        <v>0</v>
      </c>
      <c r="AB171" s="21">
        <f t="shared" si="18"/>
        <v>1</v>
      </c>
      <c r="AC171" s="65" t="str">
        <f t="shared" si="19"/>
        <v>Other</v>
      </c>
      <c r="AD171" s="36" t="s">
        <v>204</v>
      </c>
      <c r="AE171" s="21">
        <f t="shared" si="20"/>
        <v>0</v>
      </c>
      <c r="AF171" s="21">
        <f t="shared" si="21"/>
        <v>0</v>
      </c>
      <c r="AG171" s="21">
        <f t="shared" si="22"/>
        <v>0</v>
      </c>
      <c r="AH171" s="21">
        <f t="shared" si="23"/>
        <v>1</v>
      </c>
      <c r="AI171" s="65" t="str">
        <f t="shared" si="24"/>
        <v>Others</v>
      </c>
      <c r="AJ171" s="27" t="s">
        <v>162</v>
      </c>
      <c r="AK171" s="21">
        <f t="shared" si="25"/>
        <v>0</v>
      </c>
      <c r="AL171" s="21">
        <f t="shared" si="26"/>
        <v>0</v>
      </c>
      <c r="AM171" s="21">
        <f t="shared" si="27"/>
        <v>0</v>
      </c>
      <c r="AN171" s="21">
        <f t="shared" si="28"/>
        <v>1</v>
      </c>
      <c r="AO171" s="65" t="str">
        <f t="shared" si="29"/>
        <v>Others</v>
      </c>
      <c r="AP171" s="27" t="s">
        <v>37</v>
      </c>
      <c r="AQ171" s="21">
        <f t="shared" si="30"/>
        <v>1</v>
      </c>
      <c r="AR171" s="21">
        <f t="shared" si="31"/>
        <v>0</v>
      </c>
      <c r="AS171" s="21">
        <f t="shared" si="32"/>
        <v>0</v>
      </c>
      <c r="AT171" s="21">
        <f t="shared" si="33"/>
        <v>0</v>
      </c>
      <c r="AU171" s="21">
        <f t="shared" si="34"/>
        <v>0</v>
      </c>
      <c r="AV171" s="21">
        <f t="shared" si="74"/>
        <v>0</v>
      </c>
      <c r="AW171" s="68"/>
      <c r="AX171" s="27" t="s">
        <v>44</v>
      </c>
      <c r="AY171" s="21">
        <f t="shared" si="35"/>
        <v>0</v>
      </c>
      <c r="AZ171" s="21">
        <f t="shared" si="36"/>
        <v>1</v>
      </c>
      <c r="BA171" s="21">
        <f t="shared" si="37"/>
        <v>0</v>
      </c>
      <c r="BB171" s="21">
        <f t="shared" si="38"/>
        <v>0</v>
      </c>
      <c r="BC171" s="65" t="str">
        <f t="shared" si="39"/>
        <v>Recreation</v>
      </c>
      <c r="BD171" s="27" t="s">
        <v>182</v>
      </c>
      <c r="BE171" s="21">
        <f t="shared" si="40"/>
        <v>0</v>
      </c>
      <c r="BF171" s="21">
        <f t="shared" si="41"/>
        <v>0</v>
      </c>
      <c r="BG171" s="21">
        <f t="shared" si="42"/>
        <v>1</v>
      </c>
      <c r="BH171" s="21">
        <f t="shared" si="43"/>
        <v>0</v>
      </c>
      <c r="BI171" s="65" t="str">
        <f t="shared" si="44"/>
        <v>Narayanganj</v>
      </c>
      <c r="BJ171" s="27" t="s">
        <v>150</v>
      </c>
      <c r="BK171" s="21">
        <f t="shared" si="45"/>
        <v>0</v>
      </c>
      <c r="BL171" s="21">
        <f t="shared" si="46"/>
        <v>0</v>
      </c>
      <c r="BM171" s="21">
        <f t="shared" si="47"/>
        <v>1</v>
      </c>
      <c r="BN171" s="65" t="str">
        <f t="shared" si="48"/>
        <v>More_than_6</v>
      </c>
      <c r="BO171" s="29">
        <v>1500.0</v>
      </c>
      <c r="BP171" s="21">
        <f t="shared" si="49"/>
        <v>0</v>
      </c>
      <c r="BQ171" s="21">
        <f t="shared" si="50"/>
        <v>1</v>
      </c>
      <c r="BR171" s="21">
        <f t="shared" si="51"/>
        <v>0</v>
      </c>
      <c r="BS171" s="65" t="str">
        <f t="shared" si="52"/>
        <v>Between_1k_to_2k</v>
      </c>
      <c r="BT171" s="27" t="s">
        <v>151</v>
      </c>
      <c r="BU171" s="73" t="str">
        <f t="shared" si="53"/>
        <v>Monthly</v>
      </c>
      <c r="BV171" s="29">
        <v>0.0</v>
      </c>
      <c r="BW171" s="67" t="str">
        <f t="shared" si="54"/>
        <v>No</v>
      </c>
      <c r="BX171" s="29">
        <v>1.0</v>
      </c>
      <c r="BY171" s="67" t="str">
        <f t="shared" si="55"/>
        <v>Yes</v>
      </c>
      <c r="BZ171" s="29">
        <v>0.0</v>
      </c>
      <c r="CA171" s="67" t="str">
        <f t="shared" si="56"/>
        <v>No</v>
      </c>
      <c r="CB171" s="29">
        <v>0.0</v>
      </c>
      <c r="CC171" s="67" t="str">
        <f t="shared" si="57"/>
        <v>No</v>
      </c>
      <c r="CD171" s="29">
        <v>1.0</v>
      </c>
      <c r="CE171" s="67" t="str">
        <f t="shared" si="58"/>
        <v>Yes</v>
      </c>
      <c r="CF171" s="29">
        <v>1.0</v>
      </c>
      <c r="CG171" s="76"/>
      <c r="CH171" s="29">
        <v>0.0</v>
      </c>
      <c r="CI171" s="67" t="str">
        <f t="shared" si="59"/>
        <v>No</v>
      </c>
      <c r="CJ171" s="29">
        <v>0.0</v>
      </c>
      <c r="CK171" s="76"/>
      <c r="CL171" s="29">
        <v>1.0</v>
      </c>
      <c r="CM171" s="77"/>
      <c r="CN171" s="29" t="s">
        <v>168</v>
      </c>
      <c r="CO171" s="71" t="str">
        <f t="shared" si="60"/>
        <v>Very_Good</v>
      </c>
      <c r="CP171" s="27" t="s">
        <v>157</v>
      </c>
      <c r="CQ171" s="21">
        <f t="shared" si="61"/>
        <v>0</v>
      </c>
      <c r="CR171" s="21">
        <f t="shared" si="62"/>
        <v>1</v>
      </c>
      <c r="CS171" s="21">
        <f t="shared" si="63"/>
        <v>0</v>
      </c>
      <c r="CT171" s="21">
        <f t="shared" si="64"/>
        <v>0</v>
      </c>
      <c r="CU171" s="68"/>
      <c r="CV171" s="27" t="s">
        <v>173</v>
      </c>
      <c r="CW171" s="21">
        <f t="shared" si="65"/>
        <v>0</v>
      </c>
      <c r="CX171" s="21">
        <f t="shared" si="66"/>
        <v>0</v>
      </c>
      <c r="CY171" s="21">
        <f t="shared" si="67"/>
        <v>1</v>
      </c>
      <c r="CZ171" s="21">
        <f t="shared" si="68"/>
        <v>0</v>
      </c>
      <c r="DA171" s="21">
        <f t="shared" si="69"/>
        <v>0</v>
      </c>
      <c r="DB171" s="68"/>
      <c r="DC171" s="27" t="s">
        <v>136</v>
      </c>
      <c r="DD171" s="27" t="s">
        <v>140</v>
      </c>
      <c r="DE171" s="27" t="s">
        <v>139</v>
      </c>
      <c r="DF171" s="27" t="s">
        <v>139</v>
      </c>
      <c r="DG171" s="27" t="s">
        <v>138</v>
      </c>
      <c r="DH171" s="25">
        <f t="shared" si="70"/>
        <v>14</v>
      </c>
      <c r="DI171" s="72" t="str">
        <f t="shared" si="71"/>
        <v>Moderate_Safety</v>
      </c>
      <c r="DJ171" s="26">
        <v>16.0</v>
      </c>
      <c r="DK171" s="26">
        <v>12.0</v>
      </c>
      <c r="DL171" s="16" t="str">
        <f t="shared" ref="DL171:DM171" si="242">IF(DJ171 &lt;= 11, "Poor", IF(DJ171 &lt;= 15 , "Moderate", "Good"))</f>
        <v>Good</v>
      </c>
      <c r="DM171" s="16" t="str">
        <f t="shared" si="242"/>
        <v>Moderate</v>
      </c>
    </row>
    <row r="172" ht="15.75" customHeight="1">
      <c r="A172" s="73" t="s">
        <v>194</v>
      </c>
      <c r="B172" s="62" t="s">
        <v>37</v>
      </c>
      <c r="C172" s="35">
        <v>38.0</v>
      </c>
      <c r="D172" s="16">
        <f t="shared" si="2"/>
        <v>0</v>
      </c>
      <c r="E172" s="16">
        <f t="shared" si="73"/>
        <v>1</v>
      </c>
      <c r="F172" s="16">
        <f t="shared" si="3"/>
        <v>0</v>
      </c>
      <c r="G172" s="16">
        <f t="shared" si="4"/>
        <v>0</v>
      </c>
      <c r="H172" s="63" t="str">
        <f t="shared" si="5"/>
        <v>Between_20_to_40</v>
      </c>
      <c r="I172" s="74" t="s">
        <v>126</v>
      </c>
      <c r="J172" s="36">
        <v>5000.0</v>
      </c>
      <c r="K172" s="21">
        <f t="shared" si="6"/>
        <v>1</v>
      </c>
      <c r="L172" s="21">
        <f t="shared" si="7"/>
        <v>0</v>
      </c>
      <c r="M172" s="21">
        <f t="shared" si="8"/>
        <v>0</v>
      </c>
      <c r="N172" s="21">
        <f t="shared" si="9"/>
        <v>0</v>
      </c>
      <c r="O172" s="65" t="str">
        <f t="shared" si="10"/>
        <v>Less_than_15k</v>
      </c>
      <c r="P172" s="75" t="s">
        <v>127</v>
      </c>
      <c r="Q172" s="37">
        <v>0.0</v>
      </c>
      <c r="R172" s="67" t="str">
        <f t="shared" si="11"/>
        <v>No</v>
      </c>
      <c r="S172" s="37">
        <v>0.0</v>
      </c>
      <c r="T172" s="67" t="str">
        <f t="shared" si="12"/>
        <v>No</v>
      </c>
      <c r="U172" s="37">
        <v>0.0</v>
      </c>
      <c r="V172" s="67" t="str">
        <f t="shared" si="13"/>
        <v>No</v>
      </c>
      <c r="W172" s="36" t="s">
        <v>198</v>
      </c>
      <c r="X172" s="21">
        <f t="shared" si="14"/>
        <v>0</v>
      </c>
      <c r="Y172" s="21">
        <f t="shared" si="15"/>
        <v>0</v>
      </c>
      <c r="Z172" s="21">
        <f t="shared" si="16"/>
        <v>0</v>
      </c>
      <c r="AA172" s="21">
        <f t="shared" si="17"/>
        <v>0</v>
      </c>
      <c r="AB172" s="21">
        <f t="shared" si="18"/>
        <v>1</v>
      </c>
      <c r="AC172" s="65" t="str">
        <f t="shared" si="19"/>
        <v>Other</v>
      </c>
      <c r="AD172" s="36" t="s">
        <v>32</v>
      </c>
      <c r="AE172" s="21">
        <f t="shared" si="20"/>
        <v>0</v>
      </c>
      <c r="AF172" s="21">
        <f t="shared" si="21"/>
        <v>1</v>
      </c>
      <c r="AG172" s="21">
        <f t="shared" si="22"/>
        <v>0</v>
      </c>
      <c r="AH172" s="21">
        <f t="shared" si="23"/>
        <v>0</v>
      </c>
      <c r="AI172" s="65" t="str">
        <f t="shared" si="24"/>
        <v>Rickshaw</v>
      </c>
      <c r="AJ172" s="27" t="s">
        <v>128</v>
      </c>
      <c r="AK172" s="21">
        <f t="shared" si="25"/>
        <v>1</v>
      </c>
      <c r="AL172" s="21">
        <f t="shared" si="26"/>
        <v>0</v>
      </c>
      <c r="AM172" s="21">
        <f t="shared" si="27"/>
        <v>0</v>
      </c>
      <c r="AN172" s="21">
        <f t="shared" si="28"/>
        <v>0</v>
      </c>
      <c r="AO172" s="65" t="str">
        <f t="shared" si="29"/>
        <v>Bus</v>
      </c>
      <c r="AP172" s="27" t="s">
        <v>37</v>
      </c>
      <c r="AQ172" s="21">
        <f t="shared" si="30"/>
        <v>1</v>
      </c>
      <c r="AR172" s="21">
        <f t="shared" si="31"/>
        <v>0</v>
      </c>
      <c r="AS172" s="21">
        <f t="shared" si="32"/>
        <v>0</v>
      </c>
      <c r="AT172" s="21">
        <f t="shared" si="33"/>
        <v>0</v>
      </c>
      <c r="AU172" s="21">
        <f t="shared" si="34"/>
        <v>0</v>
      </c>
      <c r="AV172" s="21">
        <f t="shared" si="74"/>
        <v>0</v>
      </c>
      <c r="AW172" s="68"/>
      <c r="AX172" s="27" t="s">
        <v>44</v>
      </c>
      <c r="AY172" s="21">
        <f t="shared" si="35"/>
        <v>0</v>
      </c>
      <c r="AZ172" s="21">
        <f t="shared" si="36"/>
        <v>1</v>
      </c>
      <c r="BA172" s="21">
        <f t="shared" si="37"/>
        <v>0</v>
      </c>
      <c r="BB172" s="21">
        <f t="shared" si="38"/>
        <v>0</v>
      </c>
      <c r="BC172" s="65" t="str">
        <f t="shared" si="39"/>
        <v>Recreation</v>
      </c>
      <c r="BD172" s="27" t="s">
        <v>131</v>
      </c>
      <c r="BE172" s="21">
        <f t="shared" si="40"/>
        <v>1</v>
      </c>
      <c r="BF172" s="21">
        <f t="shared" si="41"/>
        <v>0</v>
      </c>
      <c r="BG172" s="21">
        <f t="shared" si="42"/>
        <v>0</v>
      </c>
      <c r="BH172" s="21">
        <f t="shared" si="43"/>
        <v>0</v>
      </c>
      <c r="BI172" s="65" t="str">
        <f t="shared" si="44"/>
        <v>Dhaka</v>
      </c>
      <c r="BJ172" s="27" t="s">
        <v>136</v>
      </c>
      <c r="BK172" s="21">
        <f t="shared" si="45"/>
        <v>0</v>
      </c>
      <c r="BL172" s="21">
        <f t="shared" si="46"/>
        <v>0</v>
      </c>
      <c r="BM172" s="21">
        <f t="shared" si="47"/>
        <v>1</v>
      </c>
      <c r="BN172" s="65" t="str">
        <f t="shared" si="48"/>
        <v>More_than_6</v>
      </c>
      <c r="BO172" s="29">
        <v>1500.0</v>
      </c>
      <c r="BP172" s="21">
        <f t="shared" si="49"/>
        <v>0</v>
      </c>
      <c r="BQ172" s="21">
        <f t="shared" si="50"/>
        <v>1</v>
      </c>
      <c r="BR172" s="21">
        <f t="shared" si="51"/>
        <v>0</v>
      </c>
      <c r="BS172" s="65" t="str">
        <f t="shared" si="52"/>
        <v>Between_1k_to_2k</v>
      </c>
      <c r="BT172" s="29" t="s">
        <v>156</v>
      </c>
      <c r="BU172" s="75" t="str">
        <f t="shared" si="53"/>
        <v>Every_6_months</v>
      </c>
      <c r="BV172" s="29">
        <v>0.0</v>
      </c>
      <c r="BW172" s="67" t="str">
        <f t="shared" si="54"/>
        <v>No</v>
      </c>
      <c r="BX172" s="29">
        <v>0.0</v>
      </c>
      <c r="BY172" s="67" t="str">
        <f t="shared" si="55"/>
        <v>No</v>
      </c>
      <c r="BZ172" s="29">
        <v>1.0</v>
      </c>
      <c r="CA172" s="67" t="str">
        <f t="shared" si="56"/>
        <v>Yes</v>
      </c>
      <c r="CB172" s="29">
        <v>0.0</v>
      </c>
      <c r="CC172" s="67" t="str">
        <f t="shared" si="57"/>
        <v>No</v>
      </c>
      <c r="CD172" s="29">
        <v>0.0</v>
      </c>
      <c r="CE172" s="67" t="str">
        <f t="shared" si="58"/>
        <v>No</v>
      </c>
      <c r="CF172" s="29">
        <v>0.0</v>
      </c>
      <c r="CG172" s="76"/>
      <c r="CH172" s="29">
        <v>0.0</v>
      </c>
      <c r="CI172" s="67" t="str">
        <f t="shared" si="59"/>
        <v>No</v>
      </c>
      <c r="CJ172" s="29">
        <v>1.0</v>
      </c>
      <c r="CK172" s="76"/>
      <c r="CL172" s="29">
        <v>1.0</v>
      </c>
      <c r="CM172" s="77"/>
      <c r="CN172" s="29" t="s">
        <v>176</v>
      </c>
      <c r="CO172" s="71" t="str">
        <f t="shared" si="60"/>
        <v>Poor</v>
      </c>
      <c r="CP172" s="27" t="s">
        <v>177</v>
      </c>
      <c r="CQ172" s="21">
        <f t="shared" si="61"/>
        <v>1</v>
      </c>
      <c r="CR172" s="21">
        <f t="shared" si="62"/>
        <v>0</v>
      </c>
      <c r="CS172" s="21">
        <f t="shared" si="63"/>
        <v>0</v>
      </c>
      <c r="CT172" s="21">
        <f t="shared" si="64"/>
        <v>0</v>
      </c>
      <c r="CU172" s="68"/>
      <c r="CV172" s="27" t="s">
        <v>178</v>
      </c>
      <c r="CW172" s="21">
        <f t="shared" si="65"/>
        <v>0</v>
      </c>
      <c r="CX172" s="21">
        <f t="shared" si="66"/>
        <v>0</v>
      </c>
      <c r="CY172" s="21">
        <f t="shared" si="67"/>
        <v>0</v>
      </c>
      <c r="CZ172" s="21">
        <f t="shared" si="68"/>
        <v>1</v>
      </c>
      <c r="DA172" s="21">
        <f t="shared" si="69"/>
        <v>0</v>
      </c>
      <c r="DB172" s="68"/>
      <c r="DC172" s="27" t="s">
        <v>137</v>
      </c>
      <c r="DD172" s="27" t="s">
        <v>136</v>
      </c>
      <c r="DE172" s="27" t="s">
        <v>136</v>
      </c>
      <c r="DF172" s="29">
        <v>2.0</v>
      </c>
      <c r="DG172" s="29">
        <v>3.0</v>
      </c>
      <c r="DH172" s="25">
        <f t="shared" si="70"/>
        <v>16</v>
      </c>
      <c r="DI172" s="72" t="str">
        <f t="shared" si="71"/>
        <v>Moderate_Safety</v>
      </c>
      <c r="DJ172" s="26">
        <v>19.0</v>
      </c>
      <c r="DK172" s="26">
        <v>14.0</v>
      </c>
      <c r="DL172" s="16" t="str">
        <f t="shared" ref="DL172:DM172" si="243">IF(DJ172 &lt;= 11, "Poor", IF(DJ172 &lt;= 15 , "Moderate", "Good"))</f>
        <v>Good</v>
      </c>
      <c r="DM172" s="16" t="str">
        <f t="shared" si="243"/>
        <v>Moderate</v>
      </c>
    </row>
    <row r="173" ht="15.75" customHeight="1">
      <c r="A173" s="73" t="s">
        <v>194</v>
      </c>
      <c r="B173" s="62" t="s">
        <v>37</v>
      </c>
      <c r="C173" s="35">
        <v>31.0</v>
      </c>
      <c r="D173" s="16">
        <f t="shared" si="2"/>
        <v>0</v>
      </c>
      <c r="E173" s="16">
        <f t="shared" si="73"/>
        <v>1</v>
      </c>
      <c r="F173" s="16">
        <f t="shared" si="3"/>
        <v>0</v>
      </c>
      <c r="G173" s="16">
        <f t="shared" si="4"/>
        <v>0</v>
      </c>
      <c r="H173" s="63" t="str">
        <f t="shared" si="5"/>
        <v>Between_20_to_40</v>
      </c>
      <c r="I173" s="74" t="s">
        <v>126</v>
      </c>
      <c r="J173" s="36">
        <v>7000.0</v>
      </c>
      <c r="K173" s="21">
        <f t="shared" si="6"/>
        <v>1</v>
      </c>
      <c r="L173" s="21">
        <f t="shared" si="7"/>
        <v>0</v>
      </c>
      <c r="M173" s="21">
        <f t="shared" si="8"/>
        <v>0</v>
      </c>
      <c r="N173" s="21">
        <f t="shared" si="9"/>
        <v>0</v>
      </c>
      <c r="O173" s="65" t="str">
        <f t="shared" si="10"/>
        <v>Less_than_15k</v>
      </c>
      <c r="P173" s="75" t="s">
        <v>127</v>
      </c>
      <c r="Q173" s="37">
        <v>0.0</v>
      </c>
      <c r="R173" s="67" t="str">
        <f t="shared" si="11"/>
        <v>No</v>
      </c>
      <c r="S173" s="37">
        <v>0.0</v>
      </c>
      <c r="T173" s="67" t="str">
        <f t="shared" si="12"/>
        <v>No</v>
      </c>
      <c r="U173" s="37">
        <v>0.0</v>
      </c>
      <c r="V173" s="67" t="str">
        <f t="shared" si="13"/>
        <v>No</v>
      </c>
      <c r="W173" s="36" t="s">
        <v>198</v>
      </c>
      <c r="X173" s="21">
        <f t="shared" si="14"/>
        <v>0</v>
      </c>
      <c r="Y173" s="21">
        <f t="shared" si="15"/>
        <v>0</v>
      </c>
      <c r="Z173" s="21">
        <f t="shared" si="16"/>
        <v>0</v>
      </c>
      <c r="AA173" s="21">
        <f t="shared" si="17"/>
        <v>0</v>
      </c>
      <c r="AB173" s="21">
        <f t="shared" si="18"/>
        <v>1</v>
      </c>
      <c r="AC173" s="65" t="str">
        <f t="shared" si="19"/>
        <v>Other</v>
      </c>
      <c r="AD173" s="36" t="s">
        <v>31</v>
      </c>
      <c r="AE173" s="21">
        <f t="shared" si="20"/>
        <v>1</v>
      </c>
      <c r="AF173" s="21">
        <f t="shared" si="21"/>
        <v>0</v>
      </c>
      <c r="AG173" s="21">
        <f t="shared" si="22"/>
        <v>0</v>
      </c>
      <c r="AH173" s="21">
        <f t="shared" si="23"/>
        <v>0</v>
      </c>
      <c r="AI173" s="65" t="str">
        <f t="shared" si="24"/>
        <v>Bus</v>
      </c>
      <c r="AJ173" s="27" t="s">
        <v>129</v>
      </c>
      <c r="AK173" s="21">
        <f t="shared" si="25"/>
        <v>0</v>
      </c>
      <c r="AL173" s="21">
        <f t="shared" si="26"/>
        <v>1</v>
      </c>
      <c r="AM173" s="21">
        <f t="shared" si="27"/>
        <v>0</v>
      </c>
      <c r="AN173" s="21">
        <f t="shared" si="28"/>
        <v>0</v>
      </c>
      <c r="AO173" s="65" t="str">
        <f t="shared" si="29"/>
        <v>Auto_Rickshaw</v>
      </c>
      <c r="AP173" s="27" t="s">
        <v>40</v>
      </c>
      <c r="AQ173" s="21">
        <f t="shared" si="30"/>
        <v>0</v>
      </c>
      <c r="AR173" s="21">
        <f t="shared" si="31"/>
        <v>0</v>
      </c>
      <c r="AS173" s="21">
        <f t="shared" si="32"/>
        <v>0</v>
      </c>
      <c r="AT173" s="21">
        <f t="shared" si="33"/>
        <v>1</v>
      </c>
      <c r="AU173" s="21">
        <f t="shared" si="34"/>
        <v>0</v>
      </c>
      <c r="AV173" s="21">
        <f t="shared" si="74"/>
        <v>1</v>
      </c>
      <c r="AW173" s="68"/>
      <c r="AX173" s="27" t="s">
        <v>130</v>
      </c>
      <c r="AY173" s="21">
        <f t="shared" si="35"/>
        <v>1</v>
      </c>
      <c r="AZ173" s="21">
        <f t="shared" si="36"/>
        <v>0</v>
      </c>
      <c r="BA173" s="21">
        <f t="shared" si="37"/>
        <v>0</v>
      </c>
      <c r="BB173" s="21">
        <f t="shared" si="38"/>
        <v>0</v>
      </c>
      <c r="BC173" s="65" t="str">
        <f t="shared" si="39"/>
        <v>Home_Visit</v>
      </c>
      <c r="BD173" s="27" t="s">
        <v>131</v>
      </c>
      <c r="BE173" s="21">
        <f t="shared" si="40"/>
        <v>1</v>
      </c>
      <c r="BF173" s="21">
        <f t="shared" si="41"/>
        <v>0</v>
      </c>
      <c r="BG173" s="21">
        <f t="shared" si="42"/>
        <v>0</v>
      </c>
      <c r="BH173" s="21">
        <f t="shared" si="43"/>
        <v>0</v>
      </c>
      <c r="BI173" s="65" t="str">
        <f t="shared" si="44"/>
        <v>Dhaka</v>
      </c>
      <c r="BJ173" s="27" t="s">
        <v>138</v>
      </c>
      <c r="BK173" s="21">
        <f t="shared" si="45"/>
        <v>0</v>
      </c>
      <c r="BL173" s="21">
        <f t="shared" si="46"/>
        <v>0</v>
      </c>
      <c r="BM173" s="21">
        <f t="shared" si="47"/>
        <v>1</v>
      </c>
      <c r="BN173" s="65" t="str">
        <f t="shared" si="48"/>
        <v>More_than_6</v>
      </c>
      <c r="BO173" s="29">
        <v>1500.0</v>
      </c>
      <c r="BP173" s="21">
        <f t="shared" si="49"/>
        <v>0</v>
      </c>
      <c r="BQ173" s="21">
        <f t="shared" si="50"/>
        <v>1</v>
      </c>
      <c r="BR173" s="21">
        <f t="shared" si="51"/>
        <v>0</v>
      </c>
      <c r="BS173" s="65" t="str">
        <f t="shared" si="52"/>
        <v>Between_1k_to_2k</v>
      </c>
      <c r="BT173" s="29" t="s">
        <v>156</v>
      </c>
      <c r="BU173" s="75" t="str">
        <f t="shared" si="53"/>
        <v>Every_6_months</v>
      </c>
      <c r="BV173" s="29">
        <v>1.0</v>
      </c>
      <c r="BW173" s="67" t="str">
        <f t="shared" si="54"/>
        <v>Yes</v>
      </c>
      <c r="BX173" s="29">
        <v>1.0</v>
      </c>
      <c r="BY173" s="67" t="str">
        <f t="shared" si="55"/>
        <v>Yes</v>
      </c>
      <c r="BZ173" s="29">
        <v>0.0</v>
      </c>
      <c r="CA173" s="67" t="str">
        <f t="shared" si="56"/>
        <v>No</v>
      </c>
      <c r="CB173" s="29">
        <v>1.0</v>
      </c>
      <c r="CC173" s="67" t="str">
        <f t="shared" si="57"/>
        <v>Yes</v>
      </c>
      <c r="CD173" s="29">
        <v>0.0</v>
      </c>
      <c r="CE173" s="67" t="str">
        <f t="shared" si="58"/>
        <v>No</v>
      </c>
      <c r="CF173" s="29">
        <v>1.0</v>
      </c>
      <c r="CG173" s="76"/>
      <c r="CH173" s="29">
        <v>0.0</v>
      </c>
      <c r="CI173" s="67" t="str">
        <f t="shared" si="59"/>
        <v>No</v>
      </c>
      <c r="CJ173" s="29">
        <v>0.0</v>
      </c>
      <c r="CK173" s="76"/>
      <c r="CL173" s="29">
        <v>1.0</v>
      </c>
      <c r="CM173" s="77"/>
      <c r="CN173" s="29" t="s">
        <v>176</v>
      </c>
      <c r="CO173" s="71" t="str">
        <f t="shared" si="60"/>
        <v>Poor</v>
      </c>
      <c r="CP173" s="27" t="s">
        <v>177</v>
      </c>
      <c r="CQ173" s="21">
        <f t="shared" si="61"/>
        <v>1</v>
      </c>
      <c r="CR173" s="21">
        <f t="shared" si="62"/>
        <v>0</v>
      </c>
      <c r="CS173" s="21">
        <f t="shared" si="63"/>
        <v>0</v>
      </c>
      <c r="CT173" s="21">
        <f t="shared" si="64"/>
        <v>0</v>
      </c>
      <c r="CU173" s="68"/>
      <c r="CV173" s="27" t="s">
        <v>178</v>
      </c>
      <c r="CW173" s="21">
        <f t="shared" si="65"/>
        <v>0</v>
      </c>
      <c r="CX173" s="21">
        <f t="shared" si="66"/>
        <v>0</v>
      </c>
      <c r="CY173" s="21">
        <f t="shared" si="67"/>
        <v>0</v>
      </c>
      <c r="CZ173" s="21">
        <f t="shared" si="68"/>
        <v>1</v>
      </c>
      <c r="DA173" s="21">
        <f t="shared" si="69"/>
        <v>0</v>
      </c>
      <c r="DB173" s="68"/>
      <c r="DC173" s="29">
        <v>1.0</v>
      </c>
      <c r="DD173" s="27" t="s">
        <v>136</v>
      </c>
      <c r="DE173" s="27" t="s">
        <v>136</v>
      </c>
      <c r="DF173" s="27" t="s">
        <v>137</v>
      </c>
      <c r="DG173" s="29">
        <v>2.0</v>
      </c>
      <c r="DH173" s="25">
        <f t="shared" si="70"/>
        <v>14</v>
      </c>
      <c r="DI173" s="72" t="str">
        <f t="shared" si="71"/>
        <v>Moderate_Safety</v>
      </c>
      <c r="DJ173" s="26">
        <v>18.0</v>
      </c>
      <c r="DK173" s="26">
        <v>17.0</v>
      </c>
      <c r="DL173" s="16" t="str">
        <f t="shared" ref="DL173:DM173" si="244">IF(DJ173 &lt;= 11, "Poor", IF(DJ173 &lt;= 15 , "Moderate", "Good"))</f>
        <v>Good</v>
      </c>
      <c r="DM173" s="16" t="str">
        <f t="shared" si="244"/>
        <v>Good</v>
      </c>
    </row>
    <row r="174" ht="15.75" customHeight="1">
      <c r="A174" s="73" t="s">
        <v>194</v>
      </c>
      <c r="B174" s="62" t="s">
        <v>37</v>
      </c>
      <c r="C174" s="35">
        <v>34.0</v>
      </c>
      <c r="D174" s="16">
        <f t="shared" si="2"/>
        <v>0</v>
      </c>
      <c r="E174" s="16">
        <f t="shared" si="73"/>
        <v>1</v>
      </c>
      <c r="F174" s="16">
        <f t="shared" si="3"/>
        <v>0</v>
      </c>
      <c r="G174" s="16">
        <f t="shared" si="4"/>
        <v>0</v>
      </c>
      <c r="H174" s="63" t="str">
        <f t="shared" si="5"/>
        <v>Between_20_to_40</v>
      </c>
      <c r="I174" s="74" t="s">
        <v>126</v>
      </c>
      <c r="J174" s="36">
        <v>6000.0</v>
      </c>
      <c r="K174" s="21">
        <f t="shared" si="6"/>
        <v>1</v>
      </c>
      <c r="L174" s="21">
        <f t="shared" si="7"/>
        <v>0</v>
      </c>
      <c r="M174" s="21">
        <f t="shared" si="8"/>
        <v>0</v>
      </c>
      <c r="N174" s="21">
        <f t="shared" si="9"/>
        <v>0</v>
      </c>
      <c r="O174" s="65" t="str">
        <f t="shared" si="10"/>
        <v>Less_than_15k</v>
      </c>
      <c r="P174" s="75" t="s">
        <v>127</v>
      </c>
      <c r="Q174" s="37">
        <v>0.0</v>
      </c>
      <c r="R174" s="67" t="str">
        <f t="shared" si="11"/>
        <v>No</v>
      </c>
      <c r="S174" s="37">
        <v>0.0</v>
      </c>
      <c r="T174" s="67" t="str">
        <f t="shared" si="12"/>
        <v>No</v>
      </c>
      <c r="U174" s="37">
        <v>0.0</v>
      </c>
      <c r="V174" s="67" t="str">
        <f t="shared" si="13"/>
        <v>No</v>
      </c>
      <c r="W174" s="36" t="s">
        <v>198</v>
      </c>
      <c r="X174" s="21">
        <f t="shared" si="14"/>
        <v>0</v>
      </c>
      <c r="Y174" s="21">
        <f t="shared" si="15"/>
        <v>0</v>
      </c>
      <c r="Z174" s="21">
        <f t="shared" si="16"/>
        <v>0</v>
      </c>
      <c r="AA174" s="21">
        <f t="shared" si="17"/>
        <v>0</v>
      </c>
      <c r="AB174" s="21">
        <f t="shared" si="18"/>
        <v>1</v>
      </c>
      <c r="AC174" s="65" t="str">
        <f t="shared" si="19"/>
        <v>Other</v>
      </c>
      <c r="AD174" s="36" t="s">
        <v>31</v>
      </c>
      <c r="AE174" s="21">
        <f t="shared" si="20"/>
        <v>1</v>
      </c>
      <c r="AF174" s="21">
        <f t="shared" si="21"/>
        <v>0</v>
      </c>
      <c r="AG174" s="21">
        <f t="shared" si="22"/>
        <v>0</v>
      </c>
      <c r="AH174" s="21">
        <f t="shared" si="23"/>
        <v>0</v>
      </c>
      <c r="AI174" s="65" t="str">
        <f t="shared" si="24"/>
        <v>Bus</v>
      </c>
      <c r="AJ174" s="36" t="s">
        <v>171</v>
      </c>
      <c r="AK174" s="21">
        <f t="shared" si="25"/>
        <v>0</v>
      </c>
      <c r="AL174" s="21">
        <f t="shared" si="26"/>
        <v>0</v>
      </c>
      <c r="AM174" s="21">
        <f t="shared" si="27"/>
        <v>0</v>
      </c>
      <c r="AN174" s="21">
        <f t="shared" si="28"/>
        <v>1</v>
      </c>
      <c r="AO174" s="65" t="str">
        <f t="shared" si="29"/>
        <v>Others</v>
      </c>
      <c r="AP174" s="27" t="s">
        <v>37</v>
      </c>
      <c r="AQ174" s="21">
        <f t="shared" si="30"/>
        <v>1</v>
      </c>
      <c r="AR174" s="21">
        <f t="shared" si="31"/>
        <v>0</v>
      </c>
      <c r="AS174" s="21">
        <f t="shared" si="32"/>
        <v>0</v>
      </c>
      <c r="AT174" s="21">
        <f t="shared" si="33"/>
        <v>0</v>
      </c>
      <c r="AU174" s="21">
        <f t="shared" si="34"/>
        <v>0</v>
      </c>
      <c r="AV174" s="21">
        <f t="shared" si="74"/>
        <v>0</v>
      </c>
      <c r="AW174" s="68"/>
      <c r="AX174" s="27" t="s">
        <v>130</v>
      </c>
      <c r="AY174" s="21">
        <f t="shared" si="35"/>
        <v>1</v>
      </c>
      <c r="AZ174" s="21">
        <f t="shared" si="36"/>
        <v>0</v>
      </c>
      <c r="BA174" s="21">
        <f t="shared" si="37"/>
        <v>0</v>
      </c>
      <c r="BB174" s="21">
        <f t="shared" si="38"/>
        <v>0</v>
      </c>
      <c r="BC174" s="65" t="str">
        <f t="shared" si="39"/>
        <v>Home_Visit</v>
      </c>
      <c r="BD174" s="38" t="s">
        <v>188</v>
      </c>
      <c r="BE174" s="21">
        <f t="shared" si="40"/>
        <v>0</v>
      </c>
      <c r="BF174" s="21">
        <f t="shared" si="41"/>
        <v>0</v>
      </c>
      <c r="BG174" s="21">
        <f t="shared" si="42"/>
        <v>0</v>
      </c>
      <c r="BH174" s="21">
        <f t="shared" si="43"/>
        <v>1</v>
      </c>
      <c r="BI174" s="65" t="str">
        <f t="shared" si="44"/>
        <v>Others</v>
      </c>
      <c r="BJ174" s="27" t="s">
        <v>138</v>
      </c>
      <c r="BK174" s="21">
        <f t="shared" si="45"/>
        <v>0</v>
      </c>
      <c r="BL174" s="21">
        <f t="shared" si="46"/>
        <v>0</v>
      </c>
      <c r="BM174" s="21">
        <f t="shared" si="47"/>
        <v>1</v>
      </c>
      <c r="BN174" s="65" t="str">
        <f t="shared" si="48"/>
        <v>More_than_6</v>
      </c>
      <c r="BO174" s="27" t="s">
        <v>179</v>
      </c>
      <c r="BP174" s="21">
        <f t="shared" si="49"/>
        <v>0</v>
      </c>
      <c r="BQ174" s="21">
        <f t="shared" si="50"/>
        <v>0</v>
      </c>
      <c r="BR174" s="21">
        <f t="shared" si="51"/>
        <v>1</v>
      </c>
      <c r="BS174" s="65" t="str">
        <f t="shared" si="52"/>
        <v>More_than_2k</v>
      </c>
      <c r="BT174" s="29" t="s">
        <v>132</v>
      </c>
      <c r="BU174" s="75" t="str">
        <f t="shared" si="53"/>
        <v>Every_3_months</v>
      </c>
      <c r="BV174" s="29">
        <v>0.0</v>
      </c>
      <c r="BW174" s="67" t="str">
        <f t="shared" si="54"/>
        <v>No</v>
      </c>
      <c r="BX174" s="29">
        <v>0.0</v>
      </c>
      <c r="BY174" s="67" t="str">
        <f t="shared" si="55"/>
        <v>No</v>
      </c>
      <c r="BZ174" s="29">
        <v>0.0</v>
      </c>
      <c r="CA174" s="67" t="str">
        <f t="shared" si="56"/>
        <v>No</v>
      </c>
      <c r="CB174" s="29">
        <v>0.0</v>
      </c>
      <c r="CC174" s="67" t="str">
        <f t="shared" si="57"/>
        <v>No</v>
      </c>
      <c r="CD174" s="29">
        <v>1.0</v>
      </c>
      <c r="CE174" s="67" t="str">
        <f t="shared" si="58"/>
        <v>Yes</v>
      </c>
      <c r="CF174" s="29">
        <v>1.0</v>
      </c>
      <c r="CG174" s="76"/>
      <c r="CH174" s="29">
        <v>1.0</v>
      </c>
      <c r="CI174" s="67" t="str">
        <f t="shared" si="59"/>
        <v>Yes</v>
      </c>
      <c r="CJ174" s="29">
        <v>0.0</v>
      </c>
      <c r="CK174" s="76"/>
      <c r="CL174" s="29">
        <v>0.0</v>
      </c>
      <c r="CM174" s="77"/>
      <c r="CN174" s="27" t="s">
        <v>133</v>
      </c>
      <c r="CO174" s="71" t="str">
        <f t="shared" si="60"/>
        <v>Good</v>
      </c>
      <c r="CP174" s="27" t="s">
        <v>152</v>
      </c>
      <c r="CQ174" s="21">
        <f t="shared" si="61"/>
        <v>0</v>
      </c>
      <c r="CR174" s="21">
        <f t="shared" si="62"/>
        <v>0</v>
      </c>
      <c r="CS174" s="21">
        <f t="shared" si="63"/>
        <v>0</v>
      </c>
      <c r="CT174" s="21">
        <f t="shared" si="64"/>
        <v>1</v>
      </c>
      <c r="CU174" s="68"/>
      <c r="CV174" s="27" t="s">
        <v>135</v>
      </c>
      <c r="CW174" s="21">
        <f t="shared" si="65"/>
        <v>1</v>
      </c>
      <c r="CX174" s="21">
        <f t="shared" si="66"/>
        <v>0</v>
      </c>
      <c r="CY174" s="21">
        <f t="shared" si="67"/>
        <v>0</v>
      </c>
      <c r="CZ174" s="21">
        <f t="shared" si="68"/>
        <v>0</v>
      </c>
      <c r="DA174" s="21">
        <f t="shared" si="69"/>
        <v>0</v>
      </c>
      <c r="DB174" s="68"/>
      <c r="DC174" s="27" t="s">
        <v>139</v>
      </c>
      <c r="DD174" s="27" t="s">
        <v>138</v>
      </c>
      <c r="DE174" s="27" t="s">
        <v>136</v>
      </c>
      <c r="DF174" s="27" t="s">
        <v>136</v>
      </c>
      <c r="DG174" s="27" t="s">
        <v>138</v>
      </c>
      <c r="DH174" s="25">
        <f t="shared" si="70"/>
        <v>20</v>
      </c>
      <c r="DI174" s="72" t="str">
        <f t="shared" si="71"/>
        <v>High_Safety</v>
      </c>
      <c r="DJ174" s="26">
        <v>18.0</v>
      </c>
      <c r="DK174" s="26">
        <v>16.0</v>
      </c>
      <c r="DL174" s="16" t="str">
        <f t="shared" ref="DL174:DM174" si="245">IF(DJ174 &lt;= 11, "Poor", IF(DJ174 &lt;= 15 , "Moderate", "Good"))</f>
        <v>Good</v>
      </c>
      <c r="DM174" s="16" t="str">
        <f t="shared" si="245"/>
        <v>Good</v>
      </c>
    </row>
    <row r="175" ht="15.75" customHeight="1">
      <c r="A175" s="73" t="s">
        <v>194</v>
      </c>
      <c r="B175" s="62" t="s">
        <v>37</v>
      </c>
      <c r="C175" s="35">
        <v>52.0</v>
      </c>
      <c r="D175" s="16">
        <f t="shared" si="2"/>
        <v>0</v>
      </c>
      <c r="E175" s="16">
        <f t="shared" si="73"/>
        <v>0</v>
      </c>
      <c r="F175" s="16">
        <f t="shared" si="3"/>
        <v>1</v>
      </c>
      <c r="G175" s="16">
        <f t="shared" si="4"/>
        <v>0</v>
      </c>
      <c r="H175" s="63" t="str">
        <f t="shared" si="5"/>
        <v>Between_40_to_60</v>
      </c>
      <c r="I175" s="74" t="s">
        <v>126</v>
      </c>
      <c r="J175" s="36">
        <v>20000.0</v>
      </c>
      <c r="K175" s="21">
        <f t="shared" si="6"/>
        <v>0</v>
      </c>
      <c r="L175" s="21">
        <f t="shared" si="7"/>
        <v>1</v>
      </c>
      <c r="M175" s="21">
        <f t="shared" si="8"/>
        <v>0</v>
      </c>
      <c r="N175" s="21">
        <f t="shared" si="9"/>
        <v>0</v>
      </c>
      <c r="O175" s="65" t="str">
        <f t="shared" si="10"/>
        <v>Between_15k_to_25k</v>
      </c>
      <c r="P175" s="75" t="s">
        <v>127</v>
      </c>
      <c r="Q175" s="37">
        <v>0.0</v>
      </c>
      <c r="R175" s="67" t="str">
        <f t="shared" si="11"/>
        <v>No</v>
      </c>
      <c r="S175" s="37">
        <v>0.0</v>
      </c>
      <c r="T175" s="67" t="str">
        <f t="shared" si="12"/>
        <v>No</v>
      </c>
      <c r="U175" s="37">
        <v>0.0</v>
      </c>
      <c r="V175" s="67" t="str">
        <f t="shared" si="13"/>
        <v>No</v>
      </c>
      <c r="W175" s="36" t="s">
        <v>25</v>
      </c>
      <c r="X175" s="21">
        <f t="shared" si="14"/>
        <v>1</v>
      </c>
      <c r="Y175" s="21">
        <f t="shared" si="15"/>
        <v>0</v>
      </c>
      <c r="Z175" s="21">
        <f t="shared" si="16"/>
        <v>0</v>
      </c>
      <c r="AA175" s="21">
        <f t="shared" si="17"/>
        <v>0</v>
      </c>
      <c r="AB175" s="21">
        <f t="shared" si="18"/>
        <v>0</v>
      </c>
      <c r="AC175" s="65" t="str">
        <f t="shared" si="19"/>
        <v>Business</v>
      </c>
      <c r="AD175" s="36" t="s">
        <v>31</v>
      </c>
      <c r="AE175" s="21">
        <f t="shared" si="20"/>
        <v>1</v>
      </c>
      <c r="AF175" s="21">
        <f t="shared" si="21"/>
        <v>0</v>
      </c>
      <c r="AG175" s="21">
        <f t="shared" si="22"/>
        <v>0</v>
      </c>
      <c r="AH175" s="21">
        <f t="shared" si="23"/>
        <v>0</v>
      </c>
      <c r="AI175" s="65" t="str">
        <f t="shared" si="24"/>
        <v>Bus</v>
      </c>
      <c r="AJ175" s="27" t="s">
        <v>129</v>
      </c>
      <c r="AK175" s="21">
        <f t="shared" si="25"/>
        <v>0</v>
      </c>
      <c r="AL175" s="21">
        <f t="shared" si="26"/>
        <v>1</v>
      </c>
      <c r="AM175" s="21">
        <f t="shared" si="27"/>
        <v>0</v>
      </c>
      <c r="AN175" s="21">
        <f t="shared" si="28"/>
        <v>0</v>
      </c>
      <c r="AO175" s="65" t="str">
        <f t="shared" si="29"/>
        <v>Auto_Rickshaw</v>
      </c>
      <c r="AP175" s="27" t="s">
        <v>37</v>
      </c>
      <c r="AQ175" s="21">
        <f t="shared" si="30"/>
        <v>1</v>
      </c>
      <c r="AR175" s="21">
        <f t="shared" si="31"/>
        <v>0</v>
      </c>
      <c r="AS175" s="21">
        <f t="shared" si="32"/>
        <v>0</v>
      </c>
      <c r="AT175" s="21">
        <f t="shared" si="33"/>
        <v>0</v>
      </c>
      <c r="AU175" s="21">
        <f t="shared" si="34"/>
        <v>0</v>
      </c>
      <c r="AV175" s="21">
        <f t="shared" si="74"/>
        <v>0</v>
      </c>
      <c r="AW175" s="68"/>
      <c r="AX175" s="27" t="s">
        <v>130</v>
      </c>
      <c r="AY175" s="21">
        <f t="shared" si="35"/>
        <v>1</v>
      </c>
      <c r="AZ175" s="21">
        <f t="shared" si="36"/>
        <v>0</v>
      </c>
      <c r="BA175" s="21">
        <f t="shared" si="37"/>
        <v>0</v>
      </c>
      <c r="BB175" s="21">
        <f t="shared" si="38"/>
        <v>0</v>
      </c>
      <c r="BC175" s="65" t="str">
        <f t="shared" si="39"/>
        <v>Home_Visit</v>
      </c>
      <c r="BD175" s="38" t="s">
        <v>37</v>
      </c>
      <c r="BE175" s="21">
        <f t="shared" si="40"/>
        <v>0</v>
      </c>
      <c r="BF175" s="21">
        <f t="shared" si="41"/>
        <v>1</v>
      </c>
      <c r="BG175" s="21">
        <f t="shared" si="42"/>
        <v>0</v>
      </c>
      <c r="BH175" s="21">
        <f t="shared" si="43"/>
        <v>0</v>
      </c>
      <c r="BI175" s="65" t="str">
        <f t="shared" si="44"/>
        <v>Barishal</v>
      </c>
      <c r="BJ175" s="27">
        <v>5.0</v>
      </c>
      <c r="BK175" s="21">
        <f t="shared" si="45"/>
        <v>0</v>
      </c>
      <c r="BL175" s="21">
        <f t="shared" si="46"/>
        <v>1</v>
      </c>
      <c r="BM175" s="21">
        <f t="shared" si="47"/>
        <v>0</v>
      </c>
      <c r="BN175" s="65" t="str">
        <f t="shared" si="48"/>
        <v>4_to_6</v>
      </c>
      <c r="BO175" s="29">
        <v>1500.0</v>
      </c>
      <c r="BP175" s="21">
        <f t="shared" si="49"/>
        <v>0</v>
      </c>
      <c r="BQ175" s="21">
        <f t="shared" si="50"/>
        <v>1</v>
      </c>
      <c r="BR175" s="21">
        <f t="shared" si="51"/>
        <v>0</v>
      </c>
      <c r="BS175" s="65" t="str">
        <f t="shared" si="52"/>
        <v>Between_1k_to_2k</v>
      </c>
      <c r="BT175" s="29" t="s">
        <v>132</v>
      </c>
      <c r="BU175" s="75" t="str">
        <f t="shared" si="53"/>
        <v>Every_3_months</v>
      </c>
      <c r="BV175" s="29">
        <v>0.0</v>
      </c>
      <c r="BW175" s="67" t="str">
        <f t="shared" si="54"/>
        <v>No</v>
      </c>
      <c r="BX175" s="29">
        <v>0.0</v>
      </c>
      <c r="BY175" s="67" t="str">
        <f t="shared" si="55"/>
        <v>No</v>
      </c>
      <c r="BZ175" s="29">
        <v>0.0</v>
      </c>
      <c r="CA175" s="67" t="str">
        <f t="shared" si="56"/>
        <v>No</v>
      </c>
      <c r="CB175" s="29">
        <v>1.0</v>
      </c>
      <c r="CC175" s="67" t="str">
        <f t="shared" si="57"/>
        <v>Yes</v>
      </c>
      <c r="CD175" s="29">
        <v>0.0</v>
      </c>
      <c r="CE175" s="67" t="str">
        <f t="shared" si="58"/>
        <v>No</v>
      </c>
      <c r="CF175" s="29">
        <v>0.0</v>
      </c>
      <c r="CG175" s="76"/>
      <c r="CH175" s="29">
        <v>0.0</v>
      </c>
      <c r="CI175" s="67" t="str">
        <f t="shared" si="59"/>
        <v>No</v>
      </c>
      <c r="CJ175" s="29">
        <v>0.0</v>
      </c>
      <c r="CK175" s="76"/>
      <c r="CL175" s="29">
        <v>1.0</v>
      </c>
      <c r="CM175" s="77"/>
      <c r="CN175" s="27" t="s">
        <v>164</v>
      </c>
      <c r="CO175" s="71" t="str">
        <f t="shared" si="60"/>
        <v>Average</v>
      </c>
      <c r="CP175" s="27" t="s">
        <v>157</v>
      </c>
      <c r="CQ175" s="21">
        <f t="shared" si="61"/>
        <v>0</v>
      </c>
      <c r="CR175" s="21">
        <f t="shared" si="62"/>
        <v>1</v>
      </c>
      <c r="CS175" s="21">
        <f t="shared" si="63"/>
        <v>0</v>
      </c>
      <c r="CT175" s="21">
        <f t="shared" si="64"/>
        <v>0</v>
      </c>
      <c r="CU175" s="68"/>
      <c r="CV175" s="27" t="s">
        <v>170</v>
      </c>
      <c r="CW175" s="21">
        <f t="shared" si="65"/>
        <v>0</v>
      </c>
      <c r="CX175" s="21">
        <f t="shared" si="66"/>
        <v>1</v>
      </c>
      <c r="CY175" s="21">
        <f t="shared" si="67"/>
        <v>0</v>
      </c>
      <c r="CZ175" s="21">
        <f t="shared" si="68"/>
        <v>0</v>
      </c>
      <c r="DA175" s="21">
        <f t="shared" si="69"/>
        <v>0</v>
      </c>
      <c r="DB175" s="68"/>
      <c r="DC175" s="27" t="s">
        <v>136</v>
      </c>
      <c r="DD175" s="27" t="s">
        <v>140</v>
      </c>
      <c r="DE175" s="27" t="s">
        <v>140</v>
      </c>
      <c r="DF175" s="27" t="s">
        <v>140</v>
      </c>
      <c r="DG175" s="27" t="s">
        <v>139</v>
      </c>
      <c r="DH175" s="25">
        <f t="shared" si="70"/>
        <v>9</v>
      </c>
      <c r="DI175" s="72" t="str">
        <f t="shared" si="71"/>
        <v>Poor_Safety</v>
      </c>
      <c r="DJ175" s="26">
        <v>13.0</v>
      </c>
      <c r="DK175" s="26">
        <v>15.0</v>
      </c>
      <c r="DL175" s="16" t="str">
        <f t="shared" ref="DL175:DM175" si="246">IF(DJ175 &lt;= 11, "Poor", IF(DJ175 &lt;= 15 , "Moderate", "Good"))</f>
        <v>Moderate</v>
      </c>
      <c r="DM175" s="16" t="str">
        <f t="shared" si="246"/>
        <v>Moderate</v>
      </c>
    </row>
    <row r="176" ht="15.75" customHeight="1">
      <c r="A176" s="73" t="s">
        <v>194</v>
      </c>
      <c r="B176" s="62" t="s">
        <v>37</v>
      </c>
      <c r="C176" s="35">
        <v>54.0</v>
      </c>
      <c r="D176" s="16">
        <f t="shared" si="2"/>
        <v>0</v>
      </c>
      <c r="E176" s="16">
        <f t="shared" si="73"/>
        <v>0</v>
      </c>
      <c r="F176" s="16">
        <f t="shared" si="3"/>
        <v>1</v>
      </c>
      <c r="G176" s="16">
        <f t="shared" si="4"/>
        <v>0</v>
      </c>
      <c r="H176" s="63" t="str">
        <f t="shared" si="5"/>
        <v>Between_40_to_60</v>
      </c>
      <c r="I176" s="75" t="s">
        <v>260</v>
      </c>
      <c r="J176" s="36">
        <v>20000.0</v>
      </c>
      <c r="K176" s="21">
        <f t="shared" si="6"/>
        <v>0</v>
      </c>
      <c r="L176" s="21">
        <f t="shared" si="7"/>
        <v>1</v>
      </c>
      <c r="M176" s="21">
        <f t="shared" si="8"/>
        <v>0</v>
      </c>
      <c r="N176" s="21">
        <f t="shared" si="9"/>
        <v>0</v>
      </c>
      <c r="O176" s="65" t="str">
        <f t="shared" si="10"/>
        <v>Between_15k_to_25k</v>
      </c>
      <c r="P176" s="75" t="s">
        <v>127</v>
      </c>
      <c r="Q176" s="37">
        <v>0.0</v>
      </c>
      <c r="R176" s="67" t="str">
        <f t="shared" si="11"/>
        <v>No</v>
      </c>
      <c r="S176" s="37">
        <v>0.0</v>
      </c>
      <c r="T176" s="67" t="str">
        <f t="shared" si="12"/>
        <v>No</v>
      </c>
      <c r="U176" s="37">
        <v>0.0</v>
      </c>
      <c r="V176" s="67" t="str">
        <f t="shared" si="13"/>
        <v>No</v>
      </c>
      <c r="W176" s="36" t="s">
        <v>25</v>
      </c>
      <c r="X176" s="21">
        <f t="shared" si="14"/>
        <v>1</v>
      </c>
      <c r="Y176" s="21">
        <f t="shared" si="15"/>
        <v>0</v>
      </c>
      <c r="Z176" s="21">
        <f t="shared" si="16"/>
        <v>0</v>
      </c>
      <c r="AA176" s="21">
        <f t="shared" si="17"/>
        <v>0</v>
      </c>
      <c r="AB176" s="21">
        <f t="shared" si="18"/>
        <v>0</v>
      </c>
      <c r="AC176" s="65" t="str">
        <f t="shared" si="19"/>
        <v>Business</v>
      </c>
      <c r="AD176" s="36" t="s">
        <v>31</v>
      </c>
      <c r="AE176" s="21">
        <f t="shared" si="20"/>
        <v>1</v>
      </c>
      <c r="AF176" s="21">
        <f t="shared" si="21"/>
        <v>0</v>
      </c>
      <c r="AG176" s="21">
        <f t="shared" si="22"/>
        <v>0</v>
      </c>
      <c r="AH176" s="21">
        <f t="shared" si="23"/>
        <v>0</v>
      </c>
      <c r="AI176" s="65" t="str">
        <f t="shared" si="24"/>
        <v>Bus</v>
      </c>
      <c r="AJ176" s="27" t="s">
        <v>128</v>
      </c>
      <c r="AK176" s="21">
        <f t="shared" si="25"/>
        <v>1</v>
      </c>
      <c r="AL176" s="21">
        <f t="shared" si="26"/>
        <v>0</v>
      </c>
      <c r="AM176" s="21">
        <f t="shared" si="27"/>
        <v>0</v>
      </c>
      <c r="AN176" s="21">
        <f t="shared" si="28"/>
        <v>0</v>
      </c>
      <c r="AO176" s="65" t="str">
        <f t="shared" si="29"/>
        <v>Bus</v>
      </c>
      <c r="AP176" s="27" t="s">
        <v>37</v>
      </c>
      <c r="AQ176" s="21">
        <f t="shared" si="30"/>
        <v>1</v>
      </c>
      <c r="AR176" s="21">
        <f t="shared" si="31"/>
        <v>0</v>
      </c>
      <c r="AS176" s="21">
        <f t="shared" si="32"/>
        <v>0</v>
      </c>
      <c r="AT176" s="21">
        <f t="shared" si="33"/>
        <v>0</v>
      </c>
      <c r="AU176" s="21">
        <f t="shared" si="34"/>
        <v>0</v>
      </c>
      <c r="AV176" s="21">
        <f t="shared" si="74"/>
        <v>0</v>
      </c>
      <c r="AW176" s="68"/>
      <c r="AX176" s="27" t="s">
        <v>130</v>
      </c>
      <c r="AY176" s="21">
        <f t="shared" si="35"/>
        <v>1</v>
      </c>
      <c r="AZ176" s="21">
        <f t="shared" si="36"/>
        <v>0</v>
      </c>
      <c r="BA176" s="21">
        <f t="shared" si="37"/>
        <v>0</v>
      </c>
      <c r="BB176" s="21">
        <f t="shared" si="38"/>
        <v>0</v>
      </c>
      <c r="BC176" s="65" t="str">
        <f t="shared" si="39"/>
        <v>Home_Visit</v>
      </c>
      <c r="BD176" s="39" t="s">
        <v>190</v>
      </c>
      <c r="BE176" s="21">
        <f t="shared" si="40"/>
        <v>0</v>
      </c>
      <c r="BF176" s="21">
        <f t="shared" si="41"/>
        <v>0</v>
      </c>
      <c r="BG176" s="21">
        <f t="shared" si="42"/>
        <v>0</v>
      </c>
      <c r="BH176" s="21">
        <f t="shared" si="43"/>
        <v>1</v>
      </c>
      <c r="BI176" s="65" t="str">
        <f t="shared" si="44"/>
        <v>Others</v>
      </c>
      <c r="BJ176" s="27" t="s">
        <v>136</v>
      </c>
      <c r="BK176" s="21">
        <f t="shared" si="45"/>
        <v>0</v>
      </c>
      <c r="BL176" s="21">
        <f t="shared" si="46"/>
        <v>0</v>
      </c>
      <c r="BM176" s="21">
        <f t="shared" si="47"/>
        <v>1</v>
      </c>
      <c r="BN176" s="65" t="str">
        <f t="shared" si="48"/>
        <v>More_than_6</v>
      </c>
      <c r="BO176" s="29">
        <v>800.0</v>
      </c>
      <c r="BP176" s="21">
        <f t="shared" si="49"/>
        <v>1</v>
      </c>
      <c r="BQ176" s="21">
        <f t="shared" si="50"/>
        <v>0</v>
      </c>
      <c r="BR176" s="21">
        <f t="shared" si="51"/>
        <v>0</v>
      </c>
      <c r="BS176" s="65" t="str">
        <f t="shared" si="52"/>
        <v>Less_than_1k</v>
      </c>
      <c r="BT176" s="29" t="s">
        <v>132</v>
      </c>
      <c r="BU176" s="75" t="str">
        <f t="shared" si="53"/>
        <v>Every_3_months</v>
      </c>
      <c r="BV176" s="29">
        <v>0.0</v>
      </c>
      <c r="BW176" s="67" t="str">
        <f t="shared" si="54"/>
        <v>No</v>
      </c>
      <c r="BX176" s="29">
        <v>0.0</v>
      </c>
      <c r="BY176" s="67" t="str">
        <f t="shared" si="55"/>
        <v>No</v>
      </c>
      <c r="BZ176" s="29">
        <v>1.0</v>
      </c>
      <c r="CA176" s="67" t="str">
        <f t="shared" si="56"/>
        <v>Yes</v>
      </c>
      <c r="CB176" s="29">
        <v>0.0</v>
      </c>
      <c r="CC176" s="67" t="str">
        <f t="shared" si="57"/>
        <v>No</v>
      </c>
      <c r="CD176" s="29">
        <v>0.0</v>
      </c>
      <c r="CE176" s="67" t="str">
        <f t="shared" si="58"/>
        <v>No</v>
      </c>
      <c r="CF176" s="29">
        <v>1.0</v>
      </c>
      <c r="CG176" s="76"/>
      <c r="CH176" s="29">
        <v>1.0</v>
      </c>
      <c r="CI176" s="67" t="str">
        <f t="shared" si="59"/>
        <v>Yes</v>
      </c>
      <c r="CJ176" s="29">
        <v>0.0</v>
      </c>
      <c r="CK176" s="76"/>
      <c r="CL176" s="29">
        <v>1.0</v>
      </c>
      <c r="CM176" s="77"/>
      <c r="CN176" s="27" t="s">
        <v>164</v>
      </c>
      <c r="CO176" s="71" t="str">
        <f t="shared" si="60"/>
        <v>Average</v>
      </c>
      <c r="CP176" s="27" t="s">
        <v>177</v>
      </c>
      <c r="CQ176" s="21">
        <f t="shared" si="61"/>
        <v>1</v>
      </c>
      <c r="CR176" s="21">
        <f t="shared" si="62"/>
        <v>0</v>
      </c>
      <c r="CS176" s="21">
        <f t="shared" si="63"/>
        <v>0</v>
      </c>
      <c r="CT176" s="21">
        <f t="shared" si="64"/>
        <v>0</v>
      </c>
      <c r="CU176" s="68"/>
      <c r="CV176" s="27" t="s">
        <v>135</v>
      </c>
      <c r="CW176" s="21">
        <f t="shared" si="65"/>
        <v>1</v>
      </c>
      <c r="CX176" s="21">
        <f t="shared" si="66"/>
        <v>0</v>
      </c>
      <c r="CY176" s="21">
        <f t="shared" si="67"/>
        <v>0</v>
      </c>
      <c r="CZ176" s="21">
        <f t="shared" si="68"/>
        <v>0</v>
      </c>
      <c r="DA176" s="21">
        <f t="shared" si="69"/>
        <v>0</v>
      </c>
      <c r="DB176" s="68"/>
      <c r="DC176" s="27" t="s">
        <v>139</v>
      </c>
      <c r="DD176" s="29">
        <v>4.0</v>
      </c>
      <c r="DE176" s="29">
        <v>5.0</v>
      </c>
      <c r="DF176" s="27" t="s">
        <v>136</v>
      </c>
      <c r="DG176" s="27" t="s">
        <v>137</v>
      </c>
      <c r="DH176" s="25">
        <f t="shared" si="70"/>
        <v>18</v>
      </c>
      <c r="DI176" s="72" t="str">
        <f t="shared" si="71"/>
        <v>Moderate_Safety</v>
      </c>
      <c r="DJ176" s="26">
        <v>16.0</v>
      </c>
      <c r="DK176" s="26">
        <v>14.0</v>
      </c>
      <c r="DL176" s="16" t="str">
        <f t="shared" ref="DL176:DM176" si="247">IF(DJ176 &lt;= 11, "Poor", IF(DJ176 &lt;= 15 , "Moderate", "Good"))</f>
        <v>Good</v>
      </c>
      <c r="DM176" s="16" t="str">
        <f t="shared" si="247"/>
        <v>Moderate</v>
      </c>
    </row>
    <row r="177" ht="15.75" customHeight="1">
      <c r="A177" s="73" t="s">
        <v>194</v>
      </c>
      <c r="B177" s="62" t="s">
        <v>37</v>
      </c>
      <c r="C177" s="35">
        <v>46.0</v>
      </c>
      <c r="D177" s="16">
        <f t="shared" si="2"/>
        <v>0</v>
      </c>
      <c r="E177" s="16">
        <f t="shared" si="73"/>
        <v>0</v>
      </c>
      <c r="F177" s="16">
        <f t="shared" si="3"/>
        <v>1</v>
      </c>
      <c r="G177" s="16">
        <f t="shared" si="4"/>
        <v>0</v>
      </c>
      <c r="H177" s="63" t="str">
        <f t="shared" si="5"/>
        <v>Between_40_to_60</v>
      </c>
      <c r="I177" s="75" t="s">
        <v>260</v>
      </c>
      <c r="J177" s="36">
        <v>20000.0</v>
      </c>
      <c r="K177" s="21">
        <f t="shared" si="6"/>
        <v>0</v>
      </c>
      <c r="L177" s="21">
        <f t="shared" si="7"/>
        <v>1</v>
      </c>
      <c r="M177" s="21">
        <f t="shared" si="8"/>
        <v>0</v>
      </c>
      <c r="N177" s="21">
        <f t="shared" si="9"/>
        <v>0</v>
      </c>
      <c r="O177" s="65" t="str">
        <f t="shared" si="10"/>
        <v>Between_15k_to_25k</v>
      </c>
      <c r="P177" s="75" t="s">
        <v>127</v>
      </c>
      <c r="Q177" s="37">
        <v>0.0</v>
      </c>
      <c r="R177" s="67" t="str">
        <f t="shared" si="11"/>
        <v>No</v>
      </c>
      <c r="S177" s="37">
        <v>0.0</v>
      </c>
      <c r="T177" s="67" t="str">
        <f t="shared" si="12"/>
        <v>No</v>
      </c>
      <c r="U177" s="37">
        <v>0.0</v>
      </c>
      <c r="V177" s="67" t="str">
        <f t="shared" si="13"/>
        <v>No</v>
      </c>
      <c r="W177" s="36" t="s">
        <v>25</v>
      </c>
      <c r="X177" s="21">
        <f t="shared" si="14"/>
        <v>1</v>
      </c>
      <c r="Y177" s="21">
        <f t="shared" si="15"/>
        <v>0</v>
      </c>
      <c r="Z177" s="21">
        <f t="shared" si="16"/>
        <v>0</v>
      </c>
      <c r="AA177" s="21">
        <f t="shared" si="17"/>
        <v>0</v>
      </c>
      <c r="AB177" s="21">
        <f t="shared" si="18"/>
        <v>0</v>
      </c>
      <c r="AC177" s="65" t="str">
        <f t="shared" si="19"/>
        <v>Business</v>
      </c>
      <c r="AD177" s="36" t="s">
        <v>31</v>
      </c>
      <c r="AE177" s="21">
        <f t="shared" si="20"/>
        <v>1</v>
      </c>
      <c r="AF177" s="21">
        <f t="shared" si="21"/>
        <v>0</v>
      </c>
      <c r="AG177" s="21">
        <f t="shared" si="22"/>
        <v>0</v>
      </c>
      <c r="AH177" s="21">
        <f t="shared" si="23"/>
        <v>0</v>
      </c>
      <c r="AI177" s="65" t="str">
        <f t="shared" si="24"/>
        <v>Bus</v>
      </c>
      <c r="AJ177" s="27" t="s">
        <v>128</v>
      </c>
      <c r="AK177" s="21">
        <f t="shared" si="25"/>
        <v>1</v>
      </c>
      <c r="AL177" s="21">
        <f t="shared" si="26"/>
        <v>0</v>
      </c>
      <c r="AM177" s="21">
        <f t="shared" si="27"/>
        <v>0</v>
      </c>
      <c r="AN177" s="21">
        <f t="shared" si="28"/>
        <v>0</v>
      </c>
      <c r="AO177" s="65" t="str">
        <f t="shared" si="29"/>
        <v>Bus</v>
      </c>
      <c r="AP177" s="27" t="s">
        <v>37</v>
      </c>
      <c r="AQ177" s="21">
        <f t="shared" si="30"/>
        <v>1</v>
      </c>
      <c r="AR177" s="21">
        <f t="shared" si="31"/>
        <v>0</v>
      </c>
      <c r="AS177" s="21">
        <f t="shared" si="32"/>
        <v>0</v>
      </c>
      <c r="AT177" s="21">
        <f t="shared" si="33"/>
        <v>0</v>
      </c>
      <c r="AU177" s="21">
        <f t="shared" si="34"/>
        <v>0</v>
      </c>
      <c r="AV177" s="21">
        <f t="shared" si="74"/>
        <v>0</v>
      </c>
      <c r="AW177" s="68"/>
      <c r="AX177" s="27" t="s">
        <v>130</v>
      </c>
      <c r="AY177" s="21">
        <f t="shared" si="35"/>
        <v>1</v>
      </c>
      <c r="AZ177" s="21">
        <f t="shared" si="36"/>
        <v>0</v>
      </c>
      <c r="BA177" s="21">
        <f t="shared" si="37"/>
        <v>0</v>
      </c>
      <c r="BB177" s="21">
        <f t="shared" si="38"/>
        <v>0</v>
      </c>
      <c r="BC177" s="65" t="str">
        <f t="shared" si="39"/>
        <v>Home_Visit</v>
      </c>
      <c r="BD177" s="27" t="s">
        <v>131</v>
      </c>
      <c r="BE177" s="21">
        <f t="shared" si="40"/>
        <v>1</v>
      </c>
      <c r="BF177" s="21">
        <f t="shared" si="41"/>
        <v>0</v>
      </c>
      <c r="BG177" s="21">
        <f t="shared" si="42"/>
        <v>0</v>
      </c>
      <c r="BH177" s="21">
        <f t="shared" si="43"/>
        <v>0</v>
      </c>
      <c r="BI177" s="65" t="str">
        <f t="shared" si="44"/>
        <v>Dhaka</v>
      </c>
      <c r="BJ177" s="27" t="s">
        <v>150</v>
      </c>
      <c r="BK177" s="21">
        <f t="shared" si="45"/>
        <v>0</v>
      </c>
      <c r="BL177" s="21">
        <f t="shared" si="46"/>
        <v>0</v>
      </c>
      <c r="BM177" s="21">
        <f t="shared" si="47"/>
        <v>1</v>
      </c>
      <c r="BN177" s="65" t="str">
        <f t="shared" si="48"/>
        <v>More_than_6</v>
      </c>
      <c r="BO177" s="27" t="s">
        <v>184</v>
      </c>
      <c r="BP177" s="21">
        <f t="shared" si="49"/>
        <v>0</v>
      </c>
      <c r="BQ177" s="21">
        <f t="shared" si="50"/>
        <v>0</v>
      </c>
      <c r="BR177" s="21">
        <f t="shared" si="51"/>
        <v>1</v>
      </c>
      <c r="BS177" s="65" t="str">
        <f t="shared" si="52"/>
        <v>More_than_2k</v>
      </c>
      <c r="BT177" s="27" t="s">
        <v>185</v>
      </c>
      <c r="BU177" s="73" t="str">
        <f t="shared" si="53"/>
        <v>Yearly</v>
      </c>
      <c r="BV177" s="29">
        <v>0.0</v>
      </c>
      <c r="BW177" s="67" t="str">
        <f t="shared" si="54"/>
        <v>No</v>
      </c>
      <c r="BX177" s="29">
        <v>0.0</v>
      </c>
      <c r="BY177" s="67" t="str">
        <f t="shared" si="55"/>
        <v>No</v>
      </c>
      <c r="BZ177" s="29">
        <v>0.0</v>
      </c>
      <c r="CA177" s="67" t="str">
        <f t="shared" si="56"/>
        <v>No</v>
      </c>
      <c r="CB177" s="29">
        <v>0.0</v>
      </c>
      <c r="CC177" s="67" t="str">
        <f t="shared" si="57"/>
        <v>No</v>
      </c>
      <c r="CD177" s="29">
        <v>0.0</v>
      </c>
      <c r="CE177" s="67" t="str">
        <f t="shared" si="58"/>
        <v>No</v>
      </c>
      <c r="CF177" s="29">
        <v>1.0</v>
      </c>
      <c r="CG177" s="76"/>
      <c r="CH177" s="29">
        <v>0.0</v>
      </c>
      <c r="CI177" s="67" t="str">
        <f t="shared" si="59"/>
        <v>No</v>
      </c>
      <c r="CJ177" s="29">
        <v>0.0</v>
      </c>
      <c r="CK177" s="76"/>
      <c r="CL177" s="29">
        <v>0.0</v>
      </c>
      <c r="CM177" s="77"/>
      <c r="CN177" s="27" t="s">
        <v>133</v>
      </c>
      <c r="CO177" s="71" t="str">
        <f t="shared" si="60"/>
        <v>Good</v>
      </c>
      <c r="CP177" s="27" t="s">
        <v>146</v>
      </c>
      <c r="CQ177" s="21">
        <f t="shared" si="61"/>
        <v>0</v>
      </c>
      <c r="CR177" s="21">
        <f t="shared" si="62"/>
        <v>0</v>
      </c>
      <c r="CS177" s="21">
        <f t="shared" si="63"/>
        <v>1</v>
      </c>
      <c r="CT177" s="21">
        <f t="shared" si="64"/>
        <v>0</v>
      </c>
      <c r="CU177" s="68"/>
      <c r="CV177" s="27" t="s">
        <v>135</v>
      </c>
      <c r="CW177" s="21">
        <f t="shared" si="65"/>
        <v>1</v>
      </c>
      <c r="CX177" s="21">
        <f t="shared" si="66"/>
        <v>0</v>
      </c>
      <c r="CY177" s="21">
        <f t="shared" si="67"/>
        <v>0</v>
      </c>
      <c r="CZ177" s="21">
        <f t="shared" si="68"/>
        <v>0</v>
      </c>
      <c r="DA177" s="21">
        <f t="shared" si="69"/>
        <v>0</v>
      </c>
      <c r="DB177" s="68"/>
      <c r="DC177" s="27" t="s">
        <v>139</v>
      </c>
      <c r="DD177" s="27" t="s">
        <v>140</v>
      </c>
      <c r="DE177" s="27" t="s">
        <v>137</v>
      </c>
      <c r="DF177" s="27" t="s">
        <v>139</v>
      </c>
      <c r="DG177" s="27" t="s">
        <v>136</v>
      </c>
      <c r="DH177" s="25">
        <f t="shared" si="70"/>
        <v>12</v>
      </c>
      <c r="DI177" s="72" t="str">
        <f t="shared" si="71"/>
        <v>Poor_Safety</v>
      </c>
      <c r="DJ177" s="26">
        <v>14.0</v>
      </c>
      <c r="DK177" s="26">
        <v>18.0</v>
      </c>
      <c r="DL177" s="16" t="str">
        <f t="shared" ref="DL177:DM177" si="248">IF(DJ177 &lt;= 11, "Poor", IF(DJ177 &lt;= 15 , "Moderate", "Good"))</f>
        <v>Moderate</v>
      </c>
      <c r="DM177" s="16" t="str">
        <f t="shared" si="248"/>
        <v>Good</v>
      </c>
    </row>
    <row r="178" ht="15.75" customHeight="1">
      <c r="A178" s="73" t="s">
        <v>194</v>
      </c>
      <c r="B178" s="62" t="s">
        <v>37</v>
      </c>
      <c r="C178" s="35">
        <v>39.0</v>
      </c>
      <c r="D178" s="16">
        <f t="shared" si="2"/>
        <v>0</v>
      </c>
      <c r="E178" s="16">
        <f t="shared" si="73"/>
        <v>1</v>
      </c>
      <c r="F178" s="16">
        <f t="shared" si="3"/>
        <v>0</v>
      </c>
      <c r="G178" s="16">
        <f t="shared" si="4"/>
        <v>0</v>
      </c>
      <c r="H178" s="63" t="str">
        <f t="shared" si="5"/>
        <v>Between_20_to_40</v>
      </c>
      <c r="I178" s="75" t="s">
        <v>266</v>
      </c>
      <c r="J178" s="36">
        <v>30000.0</v>
      </c>
      <c r="K178" s="21">
        <f t="shared" si="6"/>
        <v>0</v>
      </c>
      <c r="L178" s="21">
        <f t="shared" si="7"/>
        <v>0</v>
      </c>
      <c r="M178" s="21">
        <f t="shared" si="8"/>
        <v>1</v>
      </c>
      <c r="N178" s="21">
        <f t="shared" si="9"/>
        <v>0</v>
      </c>
      <c r="O178" s="65" t="str">
        <f t="shared" si="10"/>
        <v>Between_25k_to_40k</v>
      </c>
      <c r="P178" s="75" t="s">
        <v>127</v>
      </c>
      <c r="Q178" s="37">
        <v>0.0</v>
      </c>
      <c r="R178" s="67" t="str">
        <f t="shared" si="11"/>
        <v>No</v>
      </c>
      <c r="S178" s="37">
        <v>0.0</v>
      </c>
      <c r="T178" s="67" t="str">
        <f t="shared" si="12"/>
        <v>No</v>
      </c>
      <c r="U178" s="37">
        <v>0.0</v>
      </c>
      <c r="V178" s="67" t="str">
        <f t="shared" si="13"/>
        <v>No</v>
      </c>
      <c r="W178" s="36" t="s">
        <v>25</v>
      </c>
      <c r="X178" s="21">
        <f t="shared" si="14"/>
        <v>1</v>
      </c>
      <c r="Y178" s="21">
        <f t="shared" si="15"/>
        <v>0</v>
      </c>
      <c r="Z178" s="21">
        <f t="shared" si="16"/>
        <v>0</v>
      </c>
      <c r="AA178" s="21">
        <f t="shared" si="17"/>
        <v>0</v>
      </c>
      <c r="AB178" s="21">
        <f t="shared" si="18"/>
        <v>0</v>
      </c>
      <c r="AC178" s="65" t="str">
        <f t="shared" si="19"/>
        <v>Business</v>
      </c>
      <c r="AD178" s="36" t="s">
        <v>180</v>
      </c>
      <c r="AE178" s="21">
        <f t="shared" si="20"/>
        <v>0</v>
      </c>
      <c r="AF178" s="21">
        <f t="shared" si="21"/>
        <v>0</v>
      </c>
      <c r="AG178" s="21">
        <f t="shared" si="22"/>
        <v>1</v>
      </c>
      <c r="AH178" s="21">
        <f t="shared" si="23"/>
        <v>0</v>
      </c>
      <c r="AI178" s="65" t="str">
        <f t="shared" si="24"/>
        <v>Bicycle</v>
      </c>
      <c r="AJ178" s="27" t="s">
        <v>129</v>
      </c>
      <c r="AK178" s="21">
        <f t="shared" si="25"/>
        <v>0</v>
      </c>
      <c r="AL178" s="21">
        <f t="shared" si="26"/>
        <v>1</v>
      </c>
      <c r="AM178" s="21">
        <f t="shared" si="27"/>
        <v>0</v>
      </c>
      <c r="AN178" s="21">
        <f t="shared" si="28"/>
        <v>0</v>
      </c>
      <c r="AO178" s="65" t="str">
        <f t="shared" si="29"/>
        <v>Auto_Rickshaw</v>
      </c>
      <c r="AP178" s="27" t="s">
        <v>144</v>
      </c>
      <c r="AQ178" s="21">
        <f t="shared" si="30"/>
        <v>0</v>
      </c>
      <c r="AR178" s="21">
        <f t="shared" si="31"/>
        <v>0</v>
      </c>
      <c r="AS178" s="21">
        <f t="shared" si="32"/>
        <v>0</v>
      </c>
      <c r="AT178" s="21">
        <f t="shared" si="33"/>
        <v>0</v>
      </c>
      <c r="AU178" s="21">
        <f t="shared" si="34"/>
        <v>0</v>
      </c>
      <c r="AV178" s="21">
        <f t="shared" si="74"/>
        <v>1</v>
      </c>
      <c r="AW178" s="68"/>
      <c r="AX178" s="27" t="s">
        <v>45</v>
      </c>
      <c r="AY178" s="21">
        <f t="shared" si="35"/>
        <v>0</v>
      </c>
      <c r="AZ178" s="21">
        <f t="shared" si="36"/>
        <v>0</v>
      </c>
      <c r="BA178" s="21">
        <f t="shared" si="37"/>
        <v>1</v>
      </c>
      <c r="BB178" s="21">
        <f t="shared" si="38"/>
        <v>0</v>
      </c>
      <c r="BC178" s="65" t="str">
        <f t="shared" si="39"/>
        <v>Job</v>
      </c>
      <c r="BD178" s="27" t="s">
        <v>144</v>
      </c>
      <c r="BE178" s="21">
        <f t="shared" si="40"/>
        <v>0</v>
      </c>
      <c r="BF178" s="21">
        <f t="shared" si="41"/>
        <v>0</v>
      </c>
      <c r="BG178" s="21">
        <f t="shared" si="42"/>
        <v>0</v>
      </c>
      <c r="BH178" s="21">
        <f t="shared" si="43"/>
        <v>1</v>
      </c>
      <c r="BI178" s="65" t="str">
        <f t="shared" si="44"/>
        <v>Others</v>
      </c>
      <c r="BJ178" s="27" t="s">
        <v>155</v>
      </c>
      <c r="BK178" s="21">
        <f t="shared" si="45"/>
        <v>0</v>
      </c>
      <c r="BL178" s="21">
        <f t="shared" si="46"/>
        <v>0</v>
      </c>
      <c r="BM178" s="21">
        <f t="shared" si="47"/>
        <v>1</v>
      </c>
      <c r="BN178" s="65" t="str">
        <f t="shared" si="48"/>
        <v>More_than_6</v>
      </c>
      <c r="BO178" s="27">
        <v>800.0</v>
      </c>
      <c r="BP178" s="21">
        <f t="shared" si="49"/>
        <v>1</v>
      </c>
      <c r="BQ178" s="21">
        <f t="shared" si="50"/>
        <v>0</v>
      </c>
      <c r="BR178" s="21">
        <f t="shared" si="51"/>
        <v>0</v>
      </c>
      <c r="BS178" s="65" t="str">
        <f t="shared" si="52"/>
        <v>Less_than_1k</v>
      </c>
      <c r="BT178" s="29" t="s">
        <v>132</v>
      </c>
      <c r="BU178" s="75" t="str">
        <f t="shared" si="53"/>
        <v>Every_3_months</v>
      </c>
      <c r="BV178" s="29">
        <v>0.0</v>
      </c>
      <c r="BW178" s="67" t="str">
        <f t="shared" si="54"/>
        <v>No</v>
      </c>
      <c r="BX178" s="29">
        <v>0.0</v>
      </c>
      <c r="BY178" s="67" t="str">
        <f t="shared" si="55"/>
        <v>No</v>
      </c>
      <c r="BZ178" s="29">
        <v>1.0</v>
      </c>
      <c r="CA178" s="67" t="str">
        <f t="shared" si="56"/>
        <v>Yes</v>
      </c>
      <c r="CB178" s="29">
        <v>0.0</v>
      </c>
      <c r="CC178" s="67" t="str">
        <f t="shared" si="57"/>
        <v>No</v>
      </c>
      <c r="CD178" s="29">
        <v>0.0</v>
      </c>
      <c r="CE178" s="67" t="str">
        <f t="shared" si="58"/>
        <v>No</v>
      </c>
      <c r="CF178" s="29">
        <v>1.0</v>
      </c>
      <c r="CG178" s="76"/>
      <c r="CH178" s="29">
        <v>1.0</v>
      </c>
      <c r="CI178" s="67" t="str">
        <f t="shared" si="59"/>
        <v>Yes</v>
      </c>
      <c r="CJ178" s="29">
        <v>0.0</v>
      </c>
      <c r="CK178" s="76"/>
      <c r="CL178" s="29">
        <v>1.0</v>
      </c>
      <c r="CM178" s="77"/>
      <c r="CN178" s="27" t="s">
        <v>133</v>
      </c>
      <c r="CO178" s="71" t="str">
        <f t="shared" si="60"/>
        <v>Good</v>
      </c>
      <c r="CP178" s="27" t="s">
        <v>134</v>
      </c>
      <c r="CQ178" s="21">
        <f t="shared" si="61"/>
        <v>0</v>
      </c>
      <c r="CR178" s="21">
        <f t="shared" si="62"/>
        <v>0</v>
      </c>
      <c r="CS178" s="21">
        <f t="shared" si="63"/>
        <v>0</v>
      </c>
      <c r="CT178" s="21">
        <f t="shared" si="64"/>
        <v>1</v>
      </c>
      <c r="CU178" s="68"/>
      <c r="CV178" s="27" t="s">
        <v>135</v>
      </c>
      <c r="CW178" s="21">
        <f t="shared" si="65"/>
        <v>1</v>
      </c>
      <c r="CX178" s="21">
        <f t="shared" si="66"/>
        <v>0</v>
      </c>
      <c r="CY178" s="21">
        <f t="shared" si="67"/>
        <v>0</v>
      </c>
      <c r="CZ178" s="21">
        <f t="shared" si="68"/>
        <v>0</v>
      </c>
      <c r="DA178" s="21">
        <f t="shared" si="69"/>
        <v>0</v>
      </c>
      <c r="DB178" s="68"/>
      <c r="DC178" s="27" t="s">
        <v>139</v>
      </c>
      <c r="DD178" s="29">
        <v>4.0</v>
      </c>
      <c r="DE178" s="29">
        <v>4.0</v>
      </c>
      <c r="DF178" s="27" t="s">
        <v>139</v>
      </c>
      <c r="DG178" s="27" t="s">
        <v>138</v>
      </c>
      <c r="DH178" s="25">
        <f t="shared" si="70"/>
        <v>17</v>
      </c>
      <c r="DI178" s="72" t="str">
        <f t="shared" si="71"/>
        <v>Moderate_Safety</v>
      </c>
      <c r="DJ178" s="26">
        <v>18.0</v>
      </c>
      <c r="DK178" s="26">
        <v>19.0</v>
      </c>
      <c r="DL178" s="16" t="str">
        <f t="shared" ref="DL178:DM178" si="249">IF(DJ178 &lt;= 11, "Poor", IF(DJ178 &lt;= 15 , "Moderate", "Good"))</f>
        <v>Good</v>
      </c>
      <c r="DM178" s="16" t="str">
        <f t="shared" si="249"/>
        <v>Good</v>
      </c>
    </row>
    <row r="179" ht="15.75" customHeight="1">
      <c r="A179" s="73" t="s">
        <v>194</v>
      </c>
      <c r="B179" s="62" t="s">
        <v>37</v>
      </c>
      <c r="C179" s="35">
        <v>37.0</v>
      </c>
      <c r="D179" s="16">
        <f t="shared" si="2"/>
        <v>0</v>
      </c>
      <c r="E179" s="16">
        <f t="shared" si="73"/>
        <v>1</v>
      </c>
      <c r="F179" s="16">
        <f t="shared" si="3"/>
        <v>0</v>
      </c>
      <c r="G179" s="16">
        <f t="shared" si="4"/>
        <v>0</v>
      </c>
      <c r="H179" s="63" t="str">
        <f t="shared" si="5"/>
        <v>Between_20_to_40</v>
      </c>
      <c r="I179" s="75" t="s">
        <v>260</v>
      </c>
      <c r="J179" s="36">
        <v>1800.0</v>
      </c>
      <c r="K179" s="21">
        <f t="shared" si="6"/>
        <v>1</v>
      </c>
      <c r="L179" s="21">
        <f t="shared" si="7"/>
        <v>0</v>
      </c>
      <c r="M179" s="21">
        <f t="shared" si="8"/>
        <v>0</v>
      </c>
      <c r="N179" s="21">
        <f t="shared" si="9"/>
        <v>0</v>
      </c>
      <c r="O179" s="65" t="str">
        <f t="shared" si="10"/>
        <v>Less_than_15k</v>
      </c>
      <c r="P179" s="75" t="s">
        <v>127</v>
      </c>
      <c r="Q179" s="37">
        <v>0.0</v>
      </c>
      <c r="R179" s="67" t="str">
        <f t="shared" si="11"/>
        <v>No</v>
      </c>
      <c r="S179" s="37">
        <v>0.0</v>
      </c>
      <c r="T179" s="67" t="str">
        <f t="shared" si="12"/>
        <v>No</v>
      </c>
      <c r="U179" s="37">
        <v>0.0</v>
      </c>
      <c r="V179" s="67" t="str">
        <f t="shared" si="13"/>
        <v>No</v>
      </c>
      <c r="W179" s="36" t="s">
        <v>25</v>
      </c>
      <c r="X179" s="21">
        <f t="shared" si="14"/>
        <v>1</v>
      </c>
      <c r="Y179" s="21">
        <f t="shared" si="15"/>
        <v>0</v>
      </c>
      <c r="Z179" s="21">
        <f t="shared" si="16"/>
        <v>0</v>
      </c>
      <c r="AA179" s="21">
        <f t="shared" si="17"/>
        <v>0</v>
      </c>
      <c r="AB179" s="21">
        <f t="shared" si="18"/>
        <v>0</v>
      </c>
      <c r="AC179" s="65" t="str">
        <f t="shared" si="19"/>
        <v>Business</v>
      </c>
      <c r="AD179" s="36" t="s">
        <v>31</v>
      </c>
      <c r="AE179" s="21">
        <f t="shared" si="20"/>
        <v>1</v>
      </c>
      <c r="AF179" s="21">
        <f t="shared" si="21"/>
        <v>0</v>
      </c>
      <c r="AG179" s="21">
        <f t="shared" si="22"/>
        <v>0</v>
      </c>
      <c r="AH179" s="21">
        <f t="shared" si="23"/>
        <v>0</v>
      </c>
      <c r="AI179" s="65" t="str">
        <f t="shared" si="24"/>
        <v>Bus</v>
      </c>
      <c r="AJ179" s="27" t="s">
        <v>162</v>
      </c>
      <c r="AK179" s="21">
        <f t="shared" si="25"/>
        <v>0</v>
      </c>
      <c r="AL179" s="21">
        <f t="shared" si="26"/>
        <v>0</v>
      </c>
      <c r="AM179" s="21">
        <f t="shared" si="27"/>
        <v>0</v>
      </c>
      <c r="AN179" s="21">
        <f t="shared" si="28"/>
        <v>1</v>
      </c>
      <c r="AO179" s="65" t="str">
        <f t="shared" si="29"/>
        <v>Others</v>
      </c>
      <c r="AP179" s="27" t="s">
        <v>37</v>
      </c>
      <c r="AQ179" s="21">
        <f t="shared" si="30"/>
        <v>1</v>
      </c>
      <c r="AR179" s="21">
        <f t="shared" si="31"/>
        <v>0</v>
      </c>
      <c r="AS179" s="21">
        <f t="shared" si="32"/>
        <v>0</v>
      </c>
      <c r="AT179" s="21">
        <f t="shared" si="33"/>
        <v>0</v>
      </c>
      <c r="AU179" s="21">
        <f t="shared" si="34"/>
        <v>0</v>
      </c>
      <c r="AV179" s="21">
        <f t="shared" si="74"/>
        <v>0</v>
      </c>
      <c r="AW179" s="68"/>
      <c r="AX179" s="27" t="s">
        <v>130</v>
      </c>
      <c r="AY179" s="21">
        <f t="shared" si="35"/>
        <v>1</v>
      </c>
      <c r="AZ179" s="21">
        <f t="shared" si="36"/>
        <v>0</v>
      </c>
      <c r="BA179" s="21">
        <f t="shared" si="37"/>
        <v>0</v>
      </c>
      <c r="BB179" s="21">
        <f t="shared" si="38"/>
        <v>0</v>
      </c>
      <c r="BC179" s="65" t="str">
        <f t="shared" si="39"/>
        <v>Home_Visit</v>
      </c>
      <c r="BD179" s="27" t="s">
        <v>175</v>
      </c>
      <c r="BE179" s="21">
        <f t="shared" si="40"/>
        <v>0</v>
      </c>
      <c r="BF179" s="21">
        <f t="shared" si="41"/>
        <v>0</v>
      </c>
      <c r="BG179" s="21">
        <f t="shared" si="42"/>
        <v>0</v>
      </c>
      <c r="BH179" s="21">
        <f t="shared" si="43"/>
        <v>1</v>
      </c>
      <c r="BI179" s="65" t="str">
        <f t="shared" si="44"/>
        <v>Others</v>
      </c>
      <c r="BJ179" s="27" t="s">
        <v>150</v>
      </c>
      <c r="BK179" s="21">
        <f t="shared" si="45"/>
        <v>0</v>
      </c>
      <c r="BL179" s="21">
        <f t="shared" si="46"/>
        <v>0</v>
      </c>
      <c r="BM179" s="21">
        <f t="shared" si="47"/>
        <v>1</v>
      </c>
      <c r="BN179" s="65" t="str">
        <f t="shared" si="48"/>
        <v>More_than_6</v>
      </c>
      <c r="BO179" s="27" t="s">
        <v>145</v>
      </c>
      <c r="BP179" s="21">
        <f t="shared" si="49"/>
        <v>0</v>
      </c>
      <c r="BQ179" s="21">
        <f t="shared" si="50"/>
        <v>0</v>
      </c>
      <c r="BR179" s="21">
        <f t="shared" si="51"/>
        <v>1</v>
      </c>
      <c r="BS179" s="65" t="str">
        <f t="shared" si="52"/>
        <v>More_than_2k</v>
      </c>
      <c r="BT179" s="29" t="s">
        <v>132</v>
      </c>
      <c r="BU179" s="75" t="str">
        <f t="shared" si="53"/>
        <v>Every_3_months</v>
      </c>
      <c r="BV179" s="29">
        <v>0.0</v>
      </c>
      <c r="BW179" s="67" t="str">
        <f t="shared" si="54"/>
        <v>No</v>
      </c>
      <c r="BX179" s="29">
        <v>0.0</v>
      </c>
      <c r="BY179" s="67" t="str">
        <f t="shared" si="55"/>
        <v>No</v>
      </c>
      <c r="BZ179" s="29">
        <v>0.0</v>
      </c>
      <c r="CA179" s="67" t="str">
        <f t="shared" si="56"/>
        <v>No</v>
      </c>
      <c r="CB179" s="29">
        <v>0.0</v>
      </c>
      <c r="CC179" s="67" t="str">
        <f t="shared" si="57"/>
        <v>No</v>
      </c>
      <c r="CD179" s="29">
        <v>0.0</v>
      </c>
      <c r="CE179" s="67" t="str">
        <f t="shared" si="58"/>
        <v>No</v>
      </c>
      <c r="CF179" s="29">
        <v>0.0</v>
      </c>
      <c r="CG179" s="76"/>
      <c r="CH179" s="29">
        <v>0.0</v>
      </c>
      <c r="CI179" s="67" t="str">
        <f t="shared" si="59"/>
        <v>No</v>
      </c>
      <c r="CJ179" s="29">
        <v>1.0</v>
      </c>
      <c r="CK179" s="76"/>
      <c r="CL179" s="29">
        <v>0.0</v>
      </c>
      <c r="CM179" s="77"/>
      <c r="CN179" s="27" t="s">
        <v>133</v>
      </c>
      <c r="CO179" s="71" t="str">
        <f t="shared" si="60"/>
        <v>Good</v>
      </c>
      <c r="CP179" s="27" t="s">
        <v>146</v>
      </c>
      <c r="CQ179" s="21">
        <f t="shared" si="61"/>
        <v>0</v>
      </c>
      <c r="CR179" s="21">
        <f t="shared" si="62"/>
        <v>0</v>
      </c>
      <c r="CS179" s="21">
        <f t="shared" si="63"/>
        <v>1</v>
      </c>
      <c r="CT179" s="21">
        <f t="shared" si="64"/>
        <v>0</v>
      </c>
      <c r="CU179" s="68"/>
      <c r="CV179" s="27" t="s">
        <v>147</v>
      </c>
      <c r="CW179" s="21">
        <f t="shared" si="65"/>
        <v>0</v>
      </c>
      <c r="CX179" s="21">
        <f t="shared" si="66"/>
        <v>0</v>
      </c>
      <c r="CY179" s="21">
        <f t="shared" si="67"/>
        <v>0</v>
      </c>
      <c r="CZ179" s="21">
        <f t="shared" si="68"/>
        <v>0</v>
      </c>
      <c r="DA179" s="21">
        <f t="shared" si="69"/>
        <v>1</v>
      </c>
      <c r="DB179" s="68"/>
      <c r="DC179" s="27" t="s">
        <v>136</v>
      </c>
      <c r="DD179" s="29">
        <v>5.0</v>
      </c>
      <c r="DE179" s="27" t="s">
        <v>139</v>
      </c>
      <c r="DF179" s="29">
        <v>4.0</v>
      </c>
      <c r="DG179" s="27" t="s">
        <v>138</v>
      </c>
      <c r="DH179" s="25">
        <f t="shared" si="70"/>
        <v>20</v>
      </c>
      <c r="DI179" s="72" t="str">
        <f t="shared" si="71"/>
        <v>High_Safety</v>
      </c>
      <c r="DJ179" s="26">
        <v>18.0</v>
      </c>
      <c r="DK179" s="26">
        <v>18.0</v>
      </c>
      <c r="DL179" s="16" t="str">
        <f t="shared" ref="DL179:DM179" si="250">IF(DJ179 &lt;= 11, "Poor", IF(DJ179 &lt;= 15 , "Moderate", "Good"))</f>
        <v>Good</v>
      </c>
      <c r="DM179" s="16" t="str">
        <f t="shared" si="250"/>
        <v>Good</v>
      </c>
    </row>
    <row r="180" ht="15.75" customHeight="1">
      <c r="A180" s="73" t="s">
        <v>194</v>
      </c>
      <c r="B180" s="62" t="s">
        <v>37</v>
      </c>
      <c r="C180" s="35">
        <v>50.0</v>
      </c>
      <c r="D180" s="16">
        <f t="shared" si="2"/>
        <v>0</v>
      </c>
      <c r="E180" s="16">
        <f t="shared" si="73"/>
        <v>0</v>
      </c>
      <c r="F180" s="16">
        <f t="shared" si="3"/>
        <v>1</v>
      </c>
      <c r="G180" s="16">
        <f t="shared" si="4"/>
        <v>0</v>
      </c>
      <c r="H180" s="63" t="str">
        <f t="shared" si="5"/>
        <v>Between_40_to_60</v>
      </c>
      <c r="I180" s="75" t="s">
        <v>260</v>
      </c>
      <c r="J180" s="36">
        <v>25000.0</v>
      </c>
      <c r="K180" s="21">
        <f t="shared" si="6"/>
        <v>0</v>
      </c>
      <c r="L180" s="21">
        <f t="shared" si="7"/>
        <v>1</v>
      </c>
      <c r="M180" s="21">
        <f t="shared" si="8"/>
        <v>0</v>
      </c>
      <c r="N180" s="21">
        <f t="shared" si="9"/>
        <v>0</v>
      </c>
      <c r="O180" s="65" t="str">
        <f t="shared" si="10"/>
        <v>Between_15k_to_25k</v>
      </c>
      <c r="P180" s="75" t="s">
        <v>127</v>
      </c>
      <c r="Q180" s="37">
        <v>0.0</v>
      </c>
      <c r="R180" s="67" t="str">
        <f t="shared" si="11"/>
        <v>No</v>
      </c>
      <c r="S180" s="37">
        <v>0.0</v>
      </c>
      <c r="T180" s="67" t="str">
        <f t="shared" si="12"/>
        <v>No</v>
      </c>
      <c r="U180" s="37">
        <v>0.0</v>
      </c>
      <c r="V180" s="67" t="str">
        <f t="shared" si="13"/>
        <v>No</v>
      </c>
      <c r="W180" s="36" t="s">
        <v>25</v>
      </c>
      <c r="X180" s="21">
        <f t="shared" si="14"/>
        <v>1</v>
      </c>
      <c r="Y180" s="21">
        <f t="shared" si="15"/>
        <v>0</v>
      </c>
      <c r="Z180" s="21">
        <f t="shared" si="16"/>
        <v>0</v>
      </c>
      <c r="AA180" s="21">
        <f t="shared" si="17"/>
        <v>0</v>
      </c>
      <c r="AB180" s="21">
        <f t="shared" si="18"/>
        <v>0</v>
      </c>
      <c r="AC180" s="65" t="str">
        <f t="shared" si="19"/>
        <v>Business</v>
      </c>
      <c r="AD180" s="36" t="s">
        <v>31</v>
      </c>
      <c r="AE180" s="21">
        <f t="shared" si="20"/>
        <v>1</v>
      </c>
      <c r="AF180" s="21">
        <f t="shared" si="21"/>
        <v>0</v>
      </c>
      <c r="AG180" s="21">
        <f t="shared" si="22"/>
        <v>0</v>
      </c>
      <c r="AH180" s="21">
        <f t="shared" si="23"/>
        <v>0</v>
      </c>
      <c r="AI180" s="65" t="str">
        <f t="shared" si="24"/>
        <v>Bus</v>
      </c>
      <c r="AJ180" s="27" t="s">
        <v>128</v>
      </c>
      <c r="AK180" s="21">
        <f t="shared" si="25"/>
        <v>1</v>
      </c>
      <c r="AL180" s="21">
        <f t="shared" si="26"/>
        <v>0</v>
      </c>
      <c r="AM180" s="21">
        <f t="shared" si="27"/>
        <v>0</v>
      </c>
      <c r="AN180" s="21">
        <f t="shared" si="28"/>
        <v>0</v>
      </c>
      <c r="AO180" s="65" t="str">
        <f t="shared" si="29"/>
        <v>Bus</v>
      </c>
      <c r="AP180" s="27" t="s">
        <v>154</v>
      </c>
      <c r="AQ180" s="21">
        <f t="shared" si="30"/>
        <v>0</v>
      </c>
      <c r="AR180" s="21">
        <f t="shared" si="31"/>
        <v>0</v>
      </c>
      <c r="AS180" s="21">
        <f t="shared" si="32"/>
        <v>0</v>
      </c>
      <c r="AT180" s="21">
        <f t="shared" si="33"/>
        <v>0</v>
      </c>
      <c r="AU180" s="21">
        <f t="shared" si="34"/>
        <v>0</v>
      </c>
      <c r="AV180" s="21">
        <f t="shared" si="74"/>
        <v>1</v>
      </c>
      <c r="AW180" s="68"/>
      <c r="AX180" s="27" t="s">
        <v>130</v>
      </c>
      <c r="AY180" s="21">
        <f t="shared" si="35"/>
        <v>1</v>
      </c>
      <c r="AZ180" s="21">
        <f t="shared" si="36"/>
        <v>0</v>
      </c>
      <c r="BA180" s="21">
        <f t="shared" si="37"/>
        <v>0</v>
      </c>
      <c r="BB180" s="21">
        <f t="shared" si="38"/>
        <v>0</v>
      </c>
      <c r="BC180" s="65" t="str">
        <f t="shared" si="39"/>
        <v>Home_Visit</v>
      </c>
      <c r="BD180" s="27" t="s">
        <v>182</v>
      </c>
      <c r="BE180" s="21">
        <f t="shared" si="40"/>
        <v>0</v>
      </c>
      <c r="BF180" s="21">
        <f t="shared" si="41"/>
        <v>0</v>
      </c>
      <c r="BG180" s="21">
        <f t="shared" si="42"/>
        <v>1</v>
      </c>
      <c r="BH180" s="21">
        <f t="shared" si="43"/>
        <v>0</v>
      </c>
      <c r="BI180" s="65" t="str">
        <f t="shared" si="44"/>
        <v>Narayanganj</v>
      </c>
      <c r="BJ180" s="27" t="s">
        <v>136</v>
      </c>
      <c r="BK180" s="21">
        <f t="shared" si="45"/>
        <v>0</v>
      </c>
      <c r="BL180" s="21">
        <f t="shared" si="46"/>
        <v>0</v>
      </c>
      <c r="BM180" s="21">
        <f t="shared" si="47"/>
        <v>1</v>
      </c>
      <c r="BN180" s="65" t="str">
        <f t="shared" si="48"/>
        <v>More_than_6</v>
      </c>
      <c r="BO180" s="29">
        <v>800.0</v>
      </c>
      <c r="BP180" s="21">
        <f t="shared" si="49"/>
        <v>1</v>
      </c>
      <c r="BQ180" s="21">
        <f t="shared" si="50"/>
        <v>0</v>
      </c>
      <c r="BR180" s="21">
        <f t="shared" si="51"/>
        <v>0</v>
      </c>
      <c r="BS180" s="65" t="str">
        <f t="shared" si="52"/>
        <v>Less_than_1k</v>
      </c>
      <c r="BT180" s="27" t="s">
        <v>151</v>
      </c>
      <c r="BU180" s="73" t="str">
        <f t="shared" si="53"/>
        <v>Monthly</v>
      </c>
      <c r="BV180" s="29">
        <v>0.0</v>
      </c>
      <c r="BW180" s="67" t="str">
        <f t="shared" si="54"/>
        <v>No</v>
      </c>
      <c r="BX180" s="29">
        <v>0.0</v>
      </c>
      <c r="BY180" s="67" t="str">
        <f t="shared" si="55"/>
        <v>No</v>
      </c>
      <c r="BZ180" s="29">
        <v>0.0</v>
      </c>
      <c r="CA180" s="67" t="str">
        <f t="shared" si="56"/>
        <v>No</v>
      </c>
      <c r="CB180" s="29">
        <v>1.0</v>
      </c>
      <c r="CC180" s="67" t="str">
        <f t="shared" si="57"/>
        <v>Yes</v>
      </c>
      <c r="CD180" s="29">
        <v>0.0</v>
      </c>
      <c r="CE180" s="67" t="str">
        <f t="shared" si="58"/>
        <v>No</v>
      </c>
      <c r="CF180" s="29">
        <v>0.0</v>
      </c>
      <c r="CG180" s="76"/>
      <c r="CH180" s="29">
        <v>0.0</v>
      </c>
      <c r="CI180" s="67" t="str">
        <f t="shared" si="59"/>
        <v>No</v>
      </c>
      <c r="CJ180" s="29">
        <v>0.0</v>
      </c>
      <c r="CK180" s="76"/>
      <c r="CL180" s="29">
        <v>1.0</v>
      </c>
      <c r="CM180" s="77"/>
      <c r="CN180" s="27" t="s">
        <v>133</v>
      </c>
      <c r="CO180" s="71" t="str">
        <f t="shared" si="60"/>
        <v>Good</v>
      </c>
      <c r="CP180" s="27" t="s">
        <v>152</v>
      </c>
      <c r="CQ180" s="21">
        <f t="shared" si="61"/>
        <v>0</v>
      </c>
      <c r="CR180" s="21">
        <f t="shared" si="62"/>
        <v>0</v>
      </c>
      <c r="CS180" s="21">
        <f t="shared" si="63"/>
        <v>0</v>
      </c>
      <c r="CT180" s="21">
        <f t="shared" si="64"/>
        <v>1</v>
      </c>
      <c r="CU180" s="68"/>
      <c r="CV180" s="27" t="s">
        <v>135</v>
      </c>
      <c r="CW180" s="21">
        <f t="shared" si="65"/>
        <v>1</v>
      </c>
      <c r="CX180" s="21">
        <f t="shared" si="66"/>
        <v>0</v>
      </c>
      <c r="CY180" s="21">
        <f t="shared" si="67"/>
        <v>0</v>
      </c>
      <c r="CZ180" s="21">
        <f t="shared" si="68"/>
        <v>0</v>
      </c>
      <c r="DA180" s="21">
        <f t="shared" si="69"/>
        <v>0</v>
      </c>
      <c r="DB180" s="68"/>
      <c r="DC180" s="27" t="s">
        <v>136</v>
      </c>
      <c r="DD180" s="27" t="s">
        <v>136</v>
      </c>
      <c r="DE180" s="27" t="s">
        <v>136</v>
      </c>
      <c r="DF180" s="27" t="s">
        <v>138</v>
      </c>
      <c r="DG180" s="27" t="s">
        <v>138</v>
      </c>
      <c r="DH180" s="25">
        <f t="shared" si="70"/>
        <v>22</v>
      </c>
      <c r="DI180" s="72" t="str">
        <f t="shared" si="71"/>
        <v>High_Safety</v>
      </c>
      <c r="DJ180" s="26">
        <v>15.0</v>
      </c>
      <c r="DK180" s="26">
        <v>14.0</v>
      </c>
      <c r="DL180" s="16" t="str">
        <f t="shared" ref="DL180:DM180" si="251">IF(DJ180 &lt;= 11, "Poor", IF(DJ180 &lt;= 15 , "Moderate", "Good"))</f>
        <v>Moderate</v>
      </c>
      <c r="DM180" s="16" t="str">
        <f t="shared" si="251"/>
        <v>Moderate</v>
      </c>
    </row>
    <row r="181" ht="15.75" customHeight="1">
      <c r="A181" s="73" t="s">
        <v>194</v>
      </c>
      <c r="B181" s="62" t="s">
        <v>37</v>
      </c>
      <c r="C181" s="35">
        <v>24.0</v>
      </c>
      <c r="D181" s="16">
        <f t="shared" si="2"/>
        <v>0</v>
      </c>
      <c r="E181" s="16">
        <f t="shared" si="73"/>
        <v>1</v>
      </c>
      <c r="F181" s="16">
        <f t="shared" si="3"/>
        <v>0</v>
      </c>
      <c r="G181" s="16">
        <f t="shared" si="4"/>
        <v>0</v>
      </c>
      <c r="H181" s="63" t="str">
        <f t="shared" si="5"/>
        <v>Between_20_to_40</v>
      </c>
      <c r="I181" s="74" t="s">
        <v>126</v>
      </c>
      <c r="J181" s="36">
        <v>15000.0</v>
      </c>
      <c r="K181" s="21">
        <f t="shared" si="6"/>
        <v>0</v>
      </c>
      <c r="L181" s="21">
        <f t="shared" si="7"/>
        <v>1</v>
      </c>
      <c r="M181" s="21">
        <f t="shared" si="8"/>
        <v>0</v>
      </c>
      <c r="N181" s="21">
        <f t="shared" si="9"/>
        <v>0</v>
      </c>
      <c r="O181" s="65" t="str">
        <f t="shared" si="10"/>
        <v>Between_15k_to_25k</v>
      </c>
      <c r="P181" s="75" t="s">
        <v>127</v>
      </c>
      <c r="Q181" s="37">
        <v>0.0</v>
      </c>
      <c r="R181" s="67" t="str">
        <f t="shared" si="11"/>
        <v>No</v>
      </c>
      <c r="S181" s="37">
        <v>0.0</v>
      </c>
      <c r="T181" s="67" t="str">
        <f t="shared" si="12"/>
        <v>No</v>
      </c>
      <c r="U181" s="37">
        <v>0.0</v>
      </c>
      <c r="V181" s="67" t="str">
        <f t="shared" si="13"/>
        <v>No</v>
      </c>
      <c r="W181" s="36" t="s">
        <v>25</v>
      </c>
      <c r="X181" s="21">
        <f t="shared" si="14"/>
        <v>1</v>
      </c>
      <c r="Y181" s="21">
        <f t="shared" si="15"/>
        <v>0</v>
      </c>
      <c r="Z181" s="21">
        <f t="shared" si="16"/>
        <v>0</v>
      </c>
      <c r="AA181" s="21">
        <f t="shared" si="17"/>
        <v>0</v>
      </c>
      <c r="AB181" s="21">
        <f t="shared" si="18"/>
        <v>0</v>
      </c>
      <c r="AC181" s="65" t="str">
        <f t="shared" si="19"/>
        <v>Business</v>
      </c>
      <c r="AD181" s="36" t="s">
        <v>32</v>
      </c>
      <c r="AE181" s="21">
        <f t="shared" si="20"/>
        <v>0</v>
      </c>
      <c r="AF181" s="21">
        <f t="shared" si="21"/>
        <v>1</v>
      </c>
      <c r="AG181" s="21">
        <f t="shared" si="22"/>
        <v>0</v>
      </c>
      <c r="AH181" s="21">
        <f t="shared" si="23"/>
        <v>0</v>
      </c>
      <c r="AI181" s="65" t="str">
        <f t="shared" si="24"/>
        <v>Rickshaw</v>
      </c>
      <c r="AJ181" s="27" t="s">
        <v>129</v>
      </c>
      <c r="AK181" s="21">
        <f t="shared" si="25"/>
        <v>0</v>
      </c>
      <c r="AL181" s="21">
        <f t="shared" si="26"/>
        <v>1</v>
      </c>
      <c r="AM181" s="21">
        <f t="shared" si="27"/>
        <v>0</v>
      </c>
      <c r="AN181" s="21">
        <f t="shared" si="28"/>
        <v>0</v>
      </c>
      <c r="AO181" s="65" t="str">
        <f t="shared" si="29"/>
        <v>Auto_Rickshaw</v>
      </c>
      <c r="AP181" s="27" t="s">
        <v>37</v>
      </c>
      <c r="AQ181" s="21">
        <f t="shared" si="30"/>
        <v>1</v>
      </c>
      <c r="AR181" s="21">
        <f t="shared" si="31"/>
        <v>0</v>
      </c>
      <c r="AS181" s="21">
        <f t="shared" si="32"/>
        <v>0</v>
      </c>
      <c r="AT181" s="21">
        <f t="shared" si="33"/>
        <v>0</v>
      </c>
      <c r="AU181" s="21">
        <f t="shared" si="34"/>
        <v>0</v>
      </c>
      <c r="AV181" s="21">
        <f t="shared" si="74"/>
        <v>0</v>
      </c>
      <c r="AW181" s="68"/>
      <c r="AX181" s="27" t="s">
        <v>130</v>
      </c>
      <c r="AY181" s="21">
        <f t="shared" si="35"/>
        <v>1</v>
      </c>
      <c r="AZ181" s="21">
        <f t="shared" si="36"/>
        <v>0</v>
      </c>
      <c r="BA181" s="21">
        <f t="shared" si="37"/>
        <v>0</v>
      </c>
      <c r="BB181" s="21">
        <f t="shared" si="38"/>
        <v>0</v>
      </c>
      <c r="BC181" s="65" t="str">
        <f t="shared" si="39"/>
        <v>Home_Visit</v>
      </c>
      <c r="BD181" s="27" t="s">
        <v>131</v>
      </c>
      <c r="BE181" s="21">
        <f t="shared" si="40"/>
        <v>1</v>
      </c>
      <c r="BF181" s="21">
        <f t="shared" si="41"/>
        <v>0</v>
      </c>
      <c r="BG181" s="21">
        <f t="shared" si="42"/>
        <v>0</v>
      </c>
      <c r="BH181" s="21">
        <f t="shared" si="43"/>
        <v>0</v>
      </c>
      <c r="BI181" s="65" t="str">
        <f t="shared" si="44"/>
        <v>Dhaka</v>
      </c>
      <c r="BJ181" s="27" t="s">
        <v>138</v>
      </c>
      <c r="BK181" s="21">
        <f t="shared" si="45"/>
        <v>0</v>
      </c>
      <c r="BL181" s="21">
        <f t="shared" si="46"/>
        <v>0</v>
      </c>
      <c r="BM181" s="21">
        <f t="shared" si="47"/>
        <v>1</v>
      </c>
      <c r="BN181" s="65" t="str">
        <f t="shared" si="48"/>
        <v>More_than_6</v>
      </c>
      <c r="BO181" s="29">
        <v>1500.0</v>
      </c>
      <c r="BP181" s="21">
        <f t="shared" si="49"/>
        <v>0</v>
      </c>
      <c r="BQ181" s="21">
        <f t="shared" si="50"/>
        <v>1</v>
      </c>
      <c r="BR181" s="21">
        <f t="shared" si="51"/>
        <v>0</v>
      </c>
      <c r="BS181" s="65" t="str">
        <f t="shared" si="52"/>
        <v>Between_1k_to_2k</v>
      </c>
      <c r="BT181" s="29" t="s">
        <v>156</v>
      </c>
      <c r="BU181" s="75" t="str">
        <f t="shared" si="53"/>
        <v>Every_6_months</v>
      </c>
      <c r="BV181" s="29">
        <v>1.0</v>
      </c>
      <c r="BW181" s="67" t="str">
        <f t="shared" si="54"/>
        <v>Yes</v>
      </c>
      <c r="BX181" s="29">
        <v>0.0</v>
      </c>
      <c r="BY181" s="67" t="str">
        <f t="shared" si="55"/>
        <v>No</v>
      </c>
      <c r="BZ181" s="29">
        <v>0.0</v>
      </c>
      <c r="CA181" s="67" t="str">
        <f t="shared" si="56"/>
        <v>No</v>
      </c>
      <c r="CB181" s="29">
        <v>0.0</v>
      </c>
      <c r="CC181" s="67" t="str">
        <f t="shared" si="57"/>
        <v>No</v>
      </c>
      <c r="CD181" s="29">
        <v>0.0</v>
      </c>
      <c r="CE181" s="67" t="str">
        <f t="shared" si="58"/>
        <v>No</v>
      </c>
      <c r="CF181" s="29">
        <v>0.0</v>
      </c>
      <c r="CG181" s="76"/>
      <c r="CH181" s="29">
        <v>0.0</v>
      </c>
      <c r="CI181" s="67" t="str">
        <f t="shared" si="59"/>
        <v>No</v>
      </c>
      <c r="CJ181" s="29">
        <v>0.0</v>
      </c>
      <c r="CK181" s="76"/>
      <c r="CL181" s="29">
        <v>1.0</v>
      </c>
      <c r="CM181" s="77"/>
      <c r="CN181" s="27" t="s">
        <v>133</v>
      </c>
      <c r="CO181" s="71" t="str">
        <f t="shared" si="60"/>
        <v>Good</v>
      </c>
      <c r="CP181" s="27" t="s">
        <v>157</v>
      </c>
      <c r="CQ181" s="21">
        <f t="shared" si="61"/>
        <v>0</v>
      </c>
      <c r="CR181" s="21">
        <f t="shared" si="62"/>
        <v>1</v>
      </c>
      <c r="CS181" s="21">
        <f t="shared" si="63"/>
        <v>0</v>
      </c>
      <c r="CT181" s="21">
        <f t="shared" si="64"/>
        <v>0</v>
      </c>
      <c r="CU181" s="68"/>
      <c r="CV181" s="27" t="s">
        <v>135</v>
      </c>
      <c r="CW181" s="21">
        <f t="shared" si="65"/>
        <v>1</v>
      </c>
      <c r="CX181" s="21">
        <f t="shared" si="66"/>
        <v>0</v>
      </c>
      <c r="CY181" s="21">
        <f t="shared" si="67"/>
        <v>0</v>
      </c>
      <c r="CZ181" s="21">
        <f t="shared" si="68"/>
        <v>0</v>
      </c>
      <c r="DA181" s="21">
        <f t="shared" si="69"/>
        <v>0</v>
      </c>
      <c r="DB181" s="68"/>
      <c r="DC181" s="29">
        <v>2.0</v>
      </c>
      <c r="DD181" s="29">
        <v>2.0</v>
      </c>
      <c r="DE181" s="27" t="s">
        <v>136</v>
      </c>
      <c r="DF181" s="27" t="s">
        <v>137</v>
      </c>
      <c r="DG181" s="29">
        <v>1.0</v>
      </c>
      <c r="DH181" s="25">
        <f t="shared" si="70"/>
        <v>12</v>
      </c>
      <c r="DI181" s="72" t="str">
        <f t="shared" si="71"/>
        <v>Poor_Safety</v>
      </c>
      <c r="DJ181" s="26">
        <v>19.0</v>
      </c>
      <c r="DK181" s="26">
        <v>16.0</v>
      </c>
      <c r="DL181" s="16" t="str">
        <f t="shared" ref="DL181:DM181" si="252">IF(DJ181 &lt;= 11, "Poor", IF(DJ181 &lt;= 15 , "Moderate", "Good"))</f>
        <v>Good</v>
      </c>
      <c r="DM181" s="16" t="str">
        <f t="shared" si="252"/>
        <v>Good</v>
      </c>
    </row>
    <row r="182" ht="15.75" customHeight="1">
      <c r="A182" s="73" t="s">
        <v>194</v>
      </c>
      <c r="B182" s="62" t="s">
        <v>37</v>
      </c>
      <c r="C182" s="35">
        <v>52.0</v>
      </c>
      <c r="D182" s="16">
        <f t="shared" si="2"/>
        <v>0</v>
      </c>
      <c r="E182" s="16">
        <f t="shared" si="73"/>
        <v>0</v>
      </c>
      <c r="F182" s="16">
        <f t="shared" si="3"/>
        <v>1</v>
      </c>
      <c r="G182" s="16">
        <f t="shared" si="4"/>
        <v>0</v>
      </c>
      <c r="H182" s="63" t="str">
        <f t="shared" si="5"/>
        <v>Between_40_to_60</v>
      </c>
      <c r="I182" s="74" t="s">
        <v>126</v>
      </c>
      <c r="J182" s="36">
        <v>25000.0</v>
      </c>
      <c r="K182" s="21">
        <f t="shared" si="6"/>
        <v>0</v>
      </c>
      <c r="L182" s="21">
        <f t="shared" si="7"/>
        <v>1</v>
      </c>
      <c r="M182" s="21">
        <f t="shared" si="8"/>
        <v>0</v>
      </c>
      <c r="N182" s="21">
        <f t="shared" si="9"/>
        <v>0</v>
      </c>
      <c r="O182" s="65" t="str">
        <f t="shared" si="10"/>
        <v>Between_15k_to_25k</v>
      </c>
      <c r="P182" s="75" t="s">
        <v>127</v>
      </c>
      <c r="Q182" s="37">
        <v>0.0</v>
      </c>
      <c r="R182" s="67" t="str">
        <f t="shared" si="11"/>
        <v>No</v>
      </c>
      <c r="S182" s="37">
        <v>0.0</v>
      </c>
      <c r="T182" s="67" t="str">
        <f t="shared" si="12"/>
        <v>No</v>
      </c>
      <c r="U182" s="37">
        <v>0.0</v>
      </c>
      <c r="V182" s="67" t="str">
        <f t="shared" si="13"/>
        <v>No</v>
      </c>
      <c r="W182" s="36" t="s">
        <v>25</v>
      </c>
      <c r="X182" s="21">
        <f t="shared" si="14"/>
        <v>1</v>
      </c>
      <c r="Y182" s="21">
        <f t="shared" si="15"/>
        <v>0</v>
      </c>
      <c r="Z182" s="21">
        <f t="shared" si="16"/>
        <v>0</v>
      </c>
      <c r="AA182" s="21">
        <f t="shared" si="17"/>
        <v>0</v>
      </c>
      <c r="AB182" s="21">
        <f t="shared" si="18"/>
        <v>0</v>
      </c>
      <c r="AC182" s="65" t="str">
        <f t="shared" si="19"/>
        <v>Business</v>
      </c>
      <c r="AD182" s="36" t="s">
        <v>31</v>
      </c>
      <c r="AE182" s="21">
        <f t="shared" si="20"/>
        <v>1</v>
      </c>
      <c r="AF182" s="21">
        <f t="shared" si="21"/>
        <v>0</v>
      </c>
      <c r="AG182" s="21">
        <f t="shared" si="22"/>
        <v>0</v>
      </c>
      <c r="AH182" s="21">
        <f t="shared" si="23"/>
        <v>0</v>
      </c>
      <c r="AI182" s="65" t="str">
        <f t="shared" si="24"/>
        <v>Bus</v>
      </c>
      <c r="AJ182" s="36" t="s">
        <v>171</v>
      </c>
      <c r="AK182" s="21">
        <f t="shared" si="25"/>
        <v>0</v>
      </c>
      <c r="AL182" s="21">
        <f t="shared" si="26"/>
        <v>0</v>
      </c>
      <c r="AM182" s="21">
        <f t="shared" si="27"/>
        <v>0</v>
      </c>
      <c r="AN182" s="21">
        <f t="shared" si="28"/>
        <v>1</v>
      </c>
      <c r="AO182" s="65" t="str">
        <f t="shared" si="29"/>
        <v>Others</v>
      </c>
      <c r="AP182" s="27" t="s">
        <v>38</v>
      </c>
      <c r="AQ182" s="21">
        <f t="shared" si="30"/>
        <v>0</v>
      </c>
      <c r="AR182" s="21">
        <f t="shared" si="31"/>
        <v>1</v>
      </c>
      <c r="AS182" s="21">
        <f t="shared" si="32"/>
        <v>0</v>
      </c>
      <c r="AT182" s="21">
        <f t="shared" si="33"/>
        <v>0</v>
      </c>
      <c r="AU182" s="21">
        <f t="shared" si="34"/>
        <v>0</v>
      </c>
      <c r="AV182" s="21">
        <f t="shared" si="74"/>
        <v>0</v>
      </c>
      <c r="AW182" s="68"/>
      <c r="AX182" s="27" t="s">
        <v>130</v>
      </c>
      <c r="AY182" s="21">
        <f t="shared" si="35"/>
        <v>1</v>
      </c>
      <c r="AZ182" s="21">
        <f t="shared" si="36"/>
        <v>0</v>
      </c>
      <c r="BA182" s="21">
        <f t="shared" si="37"/>
        <v>0</v>
      </c>
      <c r="BB182" s="21">
        <f t="shared" si="38"/>
        <v>0</v>
      </c>
      <c r="BC182" s="65" t="str">
        <f t="shared" si="39"/>
        <v>Home_Visit</v>
      </c>
      <c r="BD182" s="27" t="s">
        <v>131</v>
      </c>
      <c r="BE182" s="21">
        <f t="shared" si="40"/>
        <v>1</v>
      </c>
      <c r="BF182" s="21">
        <f t="shared" si="41"/>
        <v>0</v>
      </c>
      <c r="BG182" s="21">
        <f t="shared" si="42"/>
        <v>0</v>
      </c>
      <c r="BH182" s="21">
        <f t="shared" si="43"/>
        <v>0</v>
      </c>
      <c r="BI182" s="65" t="str">
        <f t="shared" si="44"/>
        <v>Dhaka</v>
      </c>
      <c r="BJ182" s="27" t="s">
        <v>138</v>
      </c>
      <c r="BK182" s="21">
        <f t="shared" si="45"/>
        <v>0</v>
      </c>
      <c r="BL182" s="21">
        <f t="shared" si="46"/>
        <v>0</v>
      </c>
      <c r="BM182" s="21">
        <f t="shared" si="47"/>
        <v>1</v>
      </c>
      <c r="BN182" s="65" t="str">
        <f t="shared" si="48"/>
        <v>More_than_6</v>
      </c>
      <c r="BO182" s="29">
        <v>1500.0</v>
      </c>
      <c r="BP182" s="21">
        <f t="shared" si="49"/>
        <v>0</v>
      </c>
      <c r="BQ182" s="21">
        <f t="shared" si="50"/>
        <v>1</v>
      </c>
      <c r="BR182" s="21">
        <f t="shared" si="51"/>
        <v>0</v>
      </c>
      <c r="BS182" s="65" t="str">
        <f t="shared" si="52"/>
        <v>Between_1k_to_2k</v>
      </c>
      <c r="BT182" s="29" t="s">
        <v>132</v>
      </c>
      <c r="BU182" s="75" t="str">
        <f t="shared" si="53"/>
        <v>Every_3_months</v>
      </c>
      <c r="BV182" s="29">
        <v>0.0</v>
      </c>
      <c r="BW182" s="67" t="str">
        <f t="shared" si="54"/>
        <v>No</v>
      </c>
      <c r="BX182" s="29">
        <v>0.0</v>
      </c>
      <c r="BY182" s="67" t="str">
        <f t="shared" si="55"/>
        <v>No</v>
      </c>
      <c r="BZ182" s="29">
        <v>0.0</v>
      </c>
      <c r="CA182" s="67" t="str">
        <f t="shared" si="56"/>
        <v>No</v>
      </c>
      <c r="CB182" s="29">
        <v>1.0</v>
      </c>
      <c r="CC182" s="67" t="str">
        <f t="shared" si="57"/>
        <v>Yes</v>
      </c>
      <c r="CD182" s="29">
        <v>0.0</v>
      </c>
      <c r="CE182" s="67" t="str">
        <f t="shared" si="58"/>
        <v>No</v>
      </c>
      <c r="CF182" s="29">
        <v>1.0</v>
      </c>
      <c r="CG182" s="76"/>
      <c r="CH182" s="29">
        <v>1.0</v>
      </c>
      <c r="CI182" s="67" t="str">
        <f t="shared" si="59"/>
        <v>Yes</v>
      </c>
      <c r="CJ182" s="29">
        <v>1.0</v>
      </c>
      <c r="CK182" s="76"/>
      <c r="CL182" s="29">
        <v>1.0</v>
      </c>
      <c r="CM182" s="77"/>
      <c r="CN182" s="27" t="s">
        <v>164</v>
      </c>
      <c r="CO182" s="71" t="str">
        <f t="shared" si="60"/>
        <v>Average</v>
      </c>
      <c r="CP182" s="27" t="s">
        <v>165</v>
      </c>
      <c r="CQ182" s="21">
        <f t="shared" si="61"/>
        <v>0</v>
      </c>
      <c r="CR182" s="21">
        <f t="shared" si="62"/>
        <v>0</v>
      </c>
      <c r="CS182" s="21">
        <f t="shared" si="63"/>
        <v>0</v>
      </c>
      <c r="CT182" s="21">
        <f t="shared" si="64"/>
        <v>1</v>
      </c>
      <c r="CU182" s="68"/>
      <c r="CV182" s="27" t="s">
        <v>135</v>
      </c>
      <c r="CW182" s="21">
        <f t="shared" si="65"/>
        <v>1</v>
      </c>
      <c r="CX182" s="21">
        <f t="shared" si="66"/>
        <v>0</v>
      </c>
      <c r="CY182" s="21">
        <f t="shared" si="67"/>
        <v>0</v>
      </c>
      <c r="CZ182" s="21">
        <f t="shared" si="68"/>
        <v>0</v>
      </c>
      <c r="DA182" s="21">
        <f t="shared" si="69"/>
        <v>0</v>
      </c>
      <c r="DB182" s="68"/>
      <c r="DC182" s="29">
        <v>2.0</v>
      </c>
      <c r="DD182" s="29">
        <v>2.0</v>
      </c>
      <c r="DE182" s="27" t="s">
        <v>136</v>
      </c>
      <c r="DF182" s="29">
        <v>3.0</v>
      </c>
      <c r="DG182" s="29">
        <v>1.0</v>
      </c>
      <c r="DH182" s="25">
        <f t="shared" si="70"/>
        <v>12</v>
      </c>
      <c r="DI182" s="72" t="str">
        <f t="shared" si="71"/>
        <v>Poor_Safety</v>
      </c>
      <c r="DJ182" s="26">
        <v>19.0</v>
      </c>
      <c r="DK182" s="26">
        <v>17.0</v>
      </c>
      <c r="DL182" s="16" t="str">
        <f t="shared" ref="DL182:DM182" si="253">IF(DJ182 &lt;= 11, "Poor", IF(DJ182 &lt;= 15 , "Moderate", "Good"))</f>
        <v>Good</v>
      </c>
      <c r="DM182" s="16" t="str">
        <f t="shared" si="253"/>
        <v>Good</v>
      </c>
    </row>
    <row r="183" ht="15.75" customHeight="1">
      <c r="A183" s="73" t="s">
        <v>194</v>
      </c>
      <c r="B183" s="62" t="s">
        <v>37</v>
      </c>
      <c r="C183" s="35">
        <v>51.0</v>
      </c>
      <c r="D183" s="16">
        <f t="shared" si="2"/>
        <v>0</v>
      </c>
      <c r="E183" s="16">
        <f t="shared" si="73"/>
        <v>0</v>
      </c>
      <c r="F183" s="16">
        <f t="shared" si="3"/>
        <v>1</v>
      </c>
      <c r="G183" s="16">
        <f t="shared" si="4"/>
        <v>0</v>
      </c>
      <c r="H183" s="63" t="str">
        <f t="shared" si="5"/>
        <v>Between_40_to_60</v>
      </c>
      <c r="I183" s="74" t="s">
        <v>126</v>
      </c>
      <c r="J183" s="36">
        <v>30000.0</v>
      </c>
      <c r="K183" s="21">
        <f t="shared" si="6"/>
        <v>0</v>
      </c>
      <c r="L183" s="21">
        <f t="shared" si="7"/>
        <v>0</v>
      </c>
      <c r="M183" s="21">
        <f t="shared" si="8"/>
        <v>1</v>
      </c>
      <c r="N183" s="21">
        <f t="shared" si="9"/>
        <v>0</v>
      </c>
      <c r="O183" s="65" t="str">
        <f t="shared" si="10"/>
        <v>Between_25k_to_40k</v>
      </c>
      <c r="P183" s="75" t="s">
        <v>127</v>
      </c>
      <c r="Q183" s="37">
        <v>0.0</v>
      </c>
      <c r="R183" s="67" t="str">
        <f t="shared" si="11"/>
        <v>No</v>
      </c>
      <c r="S183" s="37">
        <v>0.0</v>
      </c>
      <c r="T183" s="67" t="str">
        <f t="shared" si="12"/>
        <v>No</v>
      </c>
      <c r="U183" s="37">
        <v>0.0</v>
      </c>
      <c r="V183" s="67" t="str">
        <f t="shared" si="13"/>
        <v>No</v>
      </c>
      <c r="W183" s="36" t="s">
        <v>25</v>
      </c>
      <c r="X183" s="21">
        <f t="shared" si="14"/>
        <v>1</v>
      </c>
      <c r="Y183" s="21">
        <f t="shared" si="15"/>
        <v>0</v>
      </c>
      <c r="Z183" s="21">
        <f t="shared" si="16"/>
        <v>0</v>
      </c>
      <c r="AA183" s="21">
        <f t="shared" si="17"/>
        <v>0</v>
      </c>
      <c r="AB183" s="21">
        <f t="shared" si="18"/>
        <v>0</v>
      </c>
      <c r="AC183" s="65" t="str">
        <f t="shared" si="19"/>
        <v>Business</v>
      </c>
      <c r="AD183" s="36" t="s">
        <v>31</v>
      </c>
      <c r="AE183" s="21">
        <f t="shared" si="20"/>
        <v>1</v>
      </c>
      <c r="AF183" s="21">
        <f t="shared" si="21"/>
        <v>0</v>
      </c>
      <c r="AG183" s="21">
        <f t="shared" si="22"/>
        <v>0</v>
      </c>
      <c r="AH183" s="21">
        <f t="shared" si="23"/>
        <v>0</v>
      </c>
      <c r="AI183" s="65" t="str">
        <f t="shared" si="24"/>
        <v>Bus</v>
      </c>
      <c r="AJ183" s="27" t="s">
        <v>129</v>
      </c>
      <c r="AK183" s="21">
        <f t="shared" si="25"/>
        <v>0</v>
      </c>
      <c r="AL183" s="21">
        <f t="shared" si="26"/>
        <v>1</v>
      </c>
      <c r="AM183" s="21">
        <f t="shared" si="27"/>
        <v>0</v>
      </c>
      <c r="AN183" s="21">
        <f t="shared" si="28"/>
        <v>0</v>
      </c>
      <c r="AO183" s="65" t="str">
        <f t="shared" si="29"/>
        <v>Auto_Rickshaw</v>
      </c>
      <c r="AP183" s="27" t="s">
        <v>39</v>
      </c>
      <c r="AQ183" s="21">
        <f t="shared" si="30"/>
        <v>0</v>
      </c>
      <c r="AR183" s="21">
        <f t="shared" si="31"/>
        <v>0</v>
      </c>
      <c r="AS183" s="21">
        <f t="shared" si="32"/>
        <v>1</v>
      </c>
      <c r="AT183" s="21">
        <f t="shared" si="33"/>
        <v>0</v>
      </c>
      <c r="AU183" s="21">
        <f t="shared" si="34"/>
        <v>0</v>
      </c>
      <c r="AV183" s="21">
        <f t="shared" si="74"/>
        <v>0</v>
      </c>
      <c r="AW183" s="68"/>
      <c r="AX183" s="27" t="s">
        <v>197</v>
      </c>
      <c r="AY183" s="21">
        <f t="shared" si="35"/>
        <v>0</v>
      </c>
      <c r="AZ183" s="21">
        <f t="shared" si="36"/>
        <v>0</v>
      </c>
      <c r="BA183" s="21">
        <f t="shared" si="37"/>
        <v>0</v>
      </c>
      <c r="BB183" s="21">
        <f t="shared" si="38"/>
        <v>1</v>
      </c>
      <c r="BC183" s="65" t="str">
        <f t="shared" si="39"/>
        <v>Others</v>
      </c>
      <c r="BD183" s="38" t="s">
        <v>188</v>
      </c>
      <c r="BE183" s="21">
        <f t="shared" si="40"/>
        <v>0</v>
      </c>
      <c r="BF183" s="21">
        <f t="shared" si="41"/>
        <v>0</v>
      </c>
      <c r="BG183" s="21">
        <f t="shared" si="42"/>
        <v>0</v>
      </c>
      <c r="BH183" s="21">
        <f t="shared" si="43"/>
        <v>1</v>
      </c>
      <c r="BI183" s="65" t="str">
        <f t="shared" si="44"/>
        <v>Others</v>
      </c>
      <c r="BJ183" s="27" t="s">
        <v>137</v>
      </c>
      <c r="BK183" s="21">
        <f t="shared" si="45"/>
        <v>0</v>
      </c>
      <c r="BL183" s="21">
        <f t="shared" si="46"/>
        <v>0</v>
      </c>
      <c r="BM183" s="21">
        <f t="shared" si="47"/>
        <v>1</v>
      </c>
      <c r="BN183" s="65" t="str">
        <f t="shared" si="48"/>
        <v>More_than_6</v>
      </c>
      <c r="BO183" s="27" t="s">
        <v>167</v>
      </c>
      <c r="BP183" s="21">
        <f t="shared" si="49"/>
        <v>0</v>
      </c>
      <c r="BQ183" s="21">
        <f t="shared" si="50"/>
        <v>0</v>
      </c>
      <c r="BR183" s="21">
        <f t="shared" si="51"/>
        <v>1</v>
      </c>
      <c r="BS183" s="65" t="str">
        <f t="shared" si="52"/>
        <v>More_than_2k</v>
      </c>
      <c r="BT183" s="29" t="s">
        <v>264</v>
      </c>
      <c r="BU183" s="75" t="str">
        <f t="shared" si="53"/>
        <v>Biweekly</v>
      </c>
      <c r="BV183" s="29">
        <v>1.0</v>
      </c>
      <c r="BW183" s="67" t="str">
        <f t="shared" si="54"/>
        <v>Yes</v>
      </c>
      <c r="BX183" s="29">
        <v>0.0</v>
      </c>
      <c r="BY183" s="67" t="str">
        <f t="shared" si="55"/>
        <v>No</v>
      </c>
      <c r="BZ183" s="29">
        <v>1.0</v>
      </c>
      <c r="CA183" s="67" t="str">
        <f t="shared" si="56"/>
        <v>Yes</v>
      </c>
      <c r="CB183" s="29">
        <v>0.0</v>
      </c>
      <c r="CC183" s="67" t="str">
        <f t="shared" si="57"/>
        <v>No</v>
      </c>
      <c r="CD183" s="29">
        <v>0.0</v>
      </c>
      <c r="CE183" s="67" t="str">
        <f t="shared" si="58"/>
        <v>No</v>
      </c>
      <c r="CF183" s="29">
        <v>0.0</v>
      </c>
      <c r="CG183" s="76"/>
      <c r="CH183" s="29">
        <v>1.0</v>
      </c>
      <c r="CI183" s="67" t="str">
        <f t="shared" si="59"/>
        <v>Yes</v>
      </c>
      <c r="CJ183" s="29">
        <v>0.0</v>
      </c>
      <c r="CK183" s="76"/>
      <c r="CL183" s="29">
        <v>1.0</v>
      </c>
      <c r="CM183" s="77"/>
      <c r="CN183" s="29" t="s">
        <v>168</v>
      </c>
      <c r="CO183" s="71" t="str">
        <f t="shared" si="60"/>
        <v>Very_Good</v>
      </c>
      <c r="CP183" s="27" t="s">
        <v>169</v>
      </c>
      <c r="CQ183" s="21">
        <f t="shared" si="61"/>
        <v>0</v>
      </c>
      <c r="CR183" s="21">
        <f t="shared" si="62"/>
        <v>0</v>
      </c>
      <c r="CS183" s="21">
        <f t="shared" si="63"/>
        <v>0</v>
      </c>
      <c r="CT183" s="21">
        <f t="shared" si="64"/>
        <v>1</v>
      </c>
      <c r="CU183" s="68"/>
      <c r="CV183" s="27" t="s">
        <v>170</v>
      </c>
      <c r="CW183" s="21">
        <f t="shared" si="65"/>
        <v>0</v>
      </c>
      <c r="CX183" s="21">
        <f t="shared" si="66"/>
        <v>1</v>
      </c>
      <c r="CY183" s="21">
        <f t="shared" si="67"/>
        <v>0</v>
      </c>
      <c r="CZ183" s="21">
        <f t="shared" si="68"/>
        <v>0</v>
      </c>
      <c r="DA183" s="21">
        <f t="shared" si="69"/>
        <v>0</v>
      </c>
      <c r="DB183" s="68"/>
      <c r="DC183" s="27" t="s">
        <v>136</v>
      </c>
      <c r="DD183" s="27" t="s">
        <v>139</v>
      </c>
      <c r="DE183" s="27" t="s">
        <v>139</v>
      </c>
      <c r="DF183" s="29">
        <v>3.0</v>
      </c>
      <c r="DG183" s="27" t="s">
        <v>136</v>
      </c>
      <c r="DH183" s="25">
        <f t="shared" si="70"/>
        <v>15</v>
      </c>
      <c r="DI183" s="72" t="str">
        <f t="shared" si="71"/>
        <v>Moderate_Safety</v>
      </c>
      <c r="DJ183" s="26">
        <v>10.0</v>
      </c>
      <c r="DK183" s="26">
        <v>16.0</v>
      </c>
      <c r="DL183" s="16" t="str">
        <f t="shared" ref="DL183:DM183" si="254">IF(DJ183 &lt;= 11, "Poor", IF(DJ183 &lt;= 15 , "Moderate", "Good"))</f>
        <v>Poor</v>
      </c>
      <c r="DM183" s="16" t="str">
        <f t="shared" si="254"/>
        <v>Good</v>
      </c>
    </row>
    <row r="184" ht="15.75" customHeight="1">
      <c r="A184" s="73" t="s">
        <v>194</v>
      </c>
      <c r="B184" s="62" t="s">
        <v>37</v>
      </c>
      <c r="C184" s="35">
        <v>45.0</v>
      </c>
      <c r="D184" s="16">
        <f t="shared" si="2"/>
        <v>0</v>
      </c>
      <c r="E184" s="16">
        <f t="shared" si="73"/>
        <v>0</v>
      </c>
      <c r="F184" s="16">
        <f t="shared" si="3"/>
        <v>1</v>
      </c>
      <c r="G184" s="16">
        <f t="shared" si="4"/>
        <v>0</v>
      </c>
      <c r="H184" s="63" t="str">
        <f t="shared" si="5"/>
        <v>Between_40_to_60</v>
      </c>
      <c r="I184" s="75" t="s">
        <v>260</v>
      </c>
      <c r="J184" s="36">
        <v>12000.0</v>
      </c>
      <c r="K184" s="21">
        <f t="shared" si="6"/>
        <v>1</v>
      </c>
      <c r="L184" s="21">
        <f t="shared" si="7"/>
        <v>0</v>
      </c>
      <c r="M184" s="21">
        <f t="shared" si="8"/>
        <v>0</v>
      </c>
      <c r="N184" s="21">
        <f t="shared" si="9"/>
        <v>0</v>
      </c>
      <c r="O184" s="65" t="str">
        <f t="shared" si="10"/>
        <v>Less_than_15k</v>
      </c>
      <c r="P184" s="75" t="s">
        <v>127</v>
      </c>
      <c r="Q184" s="37">
        <v>0.0</v>
      </c>
      <c r="R184" s="67" t="str">
        <f t="shared" si="11"/>
        <v>No</v>
      </c>
      <c r="S184" s="37">
        <v>0.0</v>
      </c>
      <c r="T184" s="67" t="str">
        <f t="shared" si="12"/>
        <v>No</v>
      </c>
      <c r="U184" s="37">
        <v>0.0</v>
      </c>
      <c r="V184" s="67" t="str">
        <f t="shared" si="13"/>
        <v>No</v>
      </c>
      <c r="W184" s="36" t="s">
        <v>207</v>
      </c>
      <c r="X184" s="21">
        <f t="shared" si="14"/>
        <v>0</v>
      </c>
      <c r="Y184" s="21">
        <f t="shared" si="15"/>
        <v>0</v>
      </c>
      <c r="Z184" s="21">
        <f t="shared" si="16"/>
        <v>0</v>
      </c>
      <c r="AA184" s="21">
        <f t="shared" si="17"/>
        <v>0</v>
      </c>
      <c r="AB184" s="21">
        <f t="shared" si="18"/>
        <v>1</v>
      </c>
      <c r="AC184" s="65" t="str">
        <f t="shared" si="19"/>
        <v>Other</v>
      </c>
      <c r="AD184" s="36" t="s">
        <v>31</v>
      </c>
      <c r="AE184" s="21">
        <f t="shared" si="20"/>
        <v>1</v>
      </c>
      <c r="AF184" s="21">
        <f t="shared" si="21"/>
        <v>0</v>
      </c>
      <c r="AG184" s="21">
        <f t="shared" si="22"/>
        <v>0</v>
      </c>
      <c r="AH184" s="21">
        <f t="shared" si="23"/>
        <v>0</v>
      </c>
      <c r="AI184" s="65" t="str">
        <f t="shared" si="24"/>
        <v>Bus</v>
      </c>
      <c r="AJ184" s="27" t="s">
        <v>128</v>
      </c>
      <c r="AK184" s="21">
        <f t="shared" si="25"/>
        <v>1</v>
      </c>
      <c r="AL184" s="21">
        <f t="shared" si="26"/>
        <v>0</v>
      </c>
      <c r="AM184" s="21">
        <f t="shared" si="27"/>
        <v>0</v>
      </c>
      <c r="AN184" s="21">
        <f t="shared" si="28"/>
        <v>0</v>
      </c>
      <c r="AO184" s="65" t="str">
        <f t="shared" si="29"/>
        <v>Bus</v>
      </c>
      <c r="AP184" s="27" t="s">
        <v>172</v>
      </c>
      <c r="AQ184" s="21">
        <f t="shared" si="30"/>
        <v>0</v>
      </c>
      <c r="AR184" s="21">
        <f t="shared" si="31"/>
        <v>0</v>
      </c>
      <c r="AS184" s="21">
        <f t="shared" si="32"/>
        <v>0</v>
      </c>
      <c r="AT184" s="21">
        <f t="shared" si="33"/>
        <v>0</v>
      </c>
      <c r="AU184" s="21">
        <f t="shared" si="34"/>
        <v>0</v>
      </c>
      <c r="AV184" s="21">
        <f t="shared" si="74"/>
        <v>1</v>
      </c>
      <c r="AW184" s="68"/>
      <c r="AX184" s="27" t="s">
        <v>197</v>
      </c>
      <c r="AY184" s="21">
        <f t="shared" si="35"/>
        <v>0</v>
      </c>
      <c r="AZ184" s="21">
        <f t="shared" si="36"/>
        <v>0</v>
      </c>
      <c r="BA184" s="21">
        <f t="shared" si="37"/>
        <v>0</v>
      </c>
      <c r="BB184" s="21">
        <f t="shared" si="38"/>
        <v>1</v>
      </c>
      <c r="BC184" s="65" t="str">
        <f t="shared" si="39"/>
        <v>Others</v>
      </c>
      <c r="BD184" s="38" t="s">
        <v>37</v>
      </c>
      <c r="BE184" s="21">
        <f t="shared" si="40"/>
        <v>0</v>
      </c>
      <c r="BF184" s="21">
        <f t="shared" si="41"/>
        <v>1</v>
      </c>
      <c r="BG184" s="21">
        <f t="shared" si="42"/>
        <v>0</v>
      </c>
      <c r="BH184" s="21">
        <f t="shared" si="43"/>
        <v>0</v>
      </c>
      <c r="BI184" s="65" t="str">
        <f t="shared" si="44"/>
        <v>Barishal</v>
      </c>
      <c r="BJ184" s="27" t="s">
        <v>150</v>
      </c>
      <c r="BK184" s="21">
        <f t="shared" si="45"/>
        <v>0</v>
      </c>
      <c r="BL184" s="21">
        <f t="shared" si="46"/>
        <v>0</v>
      </c>
      <c r="BM184" s="21">
        <f t="shared" si="47"/>
        <v>1</v>
      </c>
      <c r="BN184" s="65" t="str">
        <f t="shared" si="48"/>
        <v>More_than_6</v>
      </c>
      <c r="BO184" s="29">
        <v>800.0</v>
      </c>
      <c r="BP184" s="21">
        <f t="shared" si="49"/>
        <v>1</v>
      </c>
      <c r="BQ184" s="21">
        <f t="shared" si="50"/>
        <v>0</v>
      </c>
      <c r="BR184" s="21">
        <f t="shared" si="51"/>
        <v>0</v>
      </c>
      <c r="BS184" s="65" t="str">
        <f t="shared" si="52"/>
        <v>Less_than_1k</v>
      </c>
      <c r="BT184" s="29" t="s">
        <v>132</v>
      </c>
      <c r="BU184" s="75" t="str">
        <f t="shared" si="53"/>
        <v>Every_3_months</v>
      </c>
      <c r="BV184" s="29">
        <v>0.0</v>
      </c>
      <c r="BW184" s="67" t="str">
        <f t="shared" si="54"/>
        <v>No</v>
      </c>
      <c r="BX184" s="29">
        <v>1.0</v>
      </c>
      <c r="BY184" s="67" t="str">
        <f t="shared" si="55"/>
        <v>Yes</v>
      </c>
      <c r="BZ184" s="29">
        <v>0.0</v>
      </c>
      <c r="CA184" s="67" t="str">
        <f t="shared" si="56"/>
        <v>No</v>
      </c>
      <c r="CB184" s="29">
        <v>0.0</v>
      </c>
      <c r="CC184" s="67" t="str">
        <f t="shared" si="57"/>
        <v>No</v>
      </c>
      <c r="CD184" s="29">
        <v>1.0</v>
      </c>
      <c r="CE184" s="67" t="str">
        <f t="shared" si="58"/>
        <v>Yes</v>
      </c>
      <c r="CF184" s="29">
        <v>1.0</v>
      </c>
      <c r="CG184" s="76"/>
      <c r="CH184" s="29">
        <v>0.0</v>
      </c>
      <c r="CI184" s="67" t="str">
        <f t="shared" si="59"/>
        <v>No</v>
      </c>
      <c r="CJ184" s="29">
        <v>0.0</v>
      </c>
      <c r="CK184" s="76"/>
      <c r="CL184" s="29">
        <v>1.0</v>
      </c>
      <c r="CM184" s="77"/>
      <c r="CN184" s="27" t="s">
        <v>164</v>
      </c>
      <c r="CO184" s="71" t="str">
        <f t="shared" si="60"/>
        <v>Average</v>
      </c>
      <c r="CP184" s="27" t="s">
        <v>80</v>
      </c>
      <c r="CQ184" s="21">
        <f t="shared" si="61"/>
        <v>1</v>
      </c>
      <c r="CR184" s="21">
        <f t="shared" si="62"/>
        <v>0</v>
      </c>
      <c r="CS184" s="21">
        <f t="shared" si="63"/>
        <v>0</v>
      </c>
      <c r="CT184" s="21">
        <f t="shared" si="64"/>
        <v>0</v>
      </c>
      <c r="CU184" s="68"/>
      <c r="CV184" s="27" t="s">
        <v>170</v>
      </c>
      <c r="CW184" s="21">
        <f t="shared" si="65"/>
        <v>0</v>
      </c>
      <c r="CX184" s="21">
        <f t="shared" si="66"/>
        <v>1</v>
      </c>
      <c r="CY184" s="21">
        <f t="shared" si="67"/>
        <v>0</v>
      </c>
      <c r="CZ184" s="21">
        <f t="shared" si="68"/>
        <v>0</v>
      </c>
      <c r="DA184" s="21">
        <f t="shared" si="69"/>
        <v>0</v>
      </c>
      <c r="DB184" s="68"/>
      <c r="DC184" s="27" t="s">
        <v>136</v>
      </c>
      <c r="DD184" s="29">
        <v>4.0</v>
      </c>
      <c r="DE184" s="27" t="s">
        <v>139</v>
      </c>
      <c r="DF184" s="27" t="s">
        <v>139</v>
      </c>
      <c r="DG184" s="27" t="s">
        <v>138</v>
      </c>
      <c r="DH184" s="25">
        <f t="shared" si="70"/>
        <v>17</v>
      </c>
      <c r="DI184" s="72" t="str">
        <f t="shared" si="71"/>
        <v>Moderate_Safety</v>
      </c>
      <c r="DJ184" s="26">
        <v>8.0</v>
      </c>
      <c r="DK184" s="26">
        <v>11.0</v>
      </c>
      <c r="DL184" s="16" t="str">
        <f t="shared" ref="DL184:DM184" si="255">IF(DJ184 &lt;= 11, "Poor", IF(DJ184 &lt;= 15 , "Moderate", "Good"))</f>
        <v>Poor</v>
      </c>
      <c r="DM184" s="16" t="str">
        <f t="shared" si="255"/>
        <v>Poor</v>
      </c>
    </row>
    <row r="185" ht="15.75" customHeight="1">
      <c r="A185" s="73" t="s">
        <v>194</v>
      </c>
      <c r="B185" s="62" t="s">
        <v>37</v>
      </c>
      <c r="C185" s="35">
        <v>28.0</v>
      </c>
      <c r="D185" s="16">
        <f t="shared" si="2"/>
        <v>0</v>
      </c>
      <c r="E185" s="16">
        <f t="shared" si="73"/>
        <v>1</v>
      </c>
      <c r="F185" s="16">
        <f t="shared" si="3"/>
        <v>0</v>
      </c>
      <c r="G185" s="16">
        <f t="shared" si="4"/>
        <v>0</v>
      </c>
      <c r="H185" s="63" t="str">
        <f t="shared" si="5"/>
        <v>Between_20_to_40</v>
      </c>
      <c r="I185" s="75" t="s">
        <v>260</v>
      </c>
      <c r="J185" s="36">
        <v>12000.0</v>
      </c>
      <c r="K185" s="21">
        <f t="shared" si="6"/>
        <v>1</v>
      </c>
      <c r="L185" s="21">
        <f t="shared" si="7"/>
        <v>0</v>
      </c>
      <c r="M185" s="21">
        <f t="shared" si="8"/>
        <v>0</v>
      </c>
      <c r="N185" s="21">
        <f t="shared" si="9"/>
        <v>0</v>
      </c>
      <c r="O185" s="65" t="str">
        <f t="shared" si="10"/>
        <v>Less_than_15k</v>
      </c>
      <c r="P185" s="75" t="s">
        <v>127</v>
      </c>
      <c r="Q185" s="37">
        <v>0.0</v>
      </c>
      <c r="R185" s="67" t="str">
        <f t="shared" si="11"/>
        <v>No</v>
      </c>
      <c r="S185" s="37">
        <v>0.0</v>
      </c>
      <c r="T185" s="67" t="str">
        <f t="shared" si="12"/>
        <v>No</v>
      </c>
      <c r="U185" s="37">
        <v>0.0</v>
      </c>
      <c r="V185" s="67" t="str">
        <f t="shared" si="13"/>
        <v>No</v>
      </c>
      <c r="W185" s="36" t="s">
        <v>207</v>
      </c>
      <c r="X185" s="21">
        <f t="shared" si="14"/>
        <v>0</v>
      </c>
      <c r="Y185" s="21">
        <f t="shared" si="15"/>
        <v>0</v>
      </c>
      <c r="Z185" s="21">
        <f t="shared" si="16"/>
        <v>0</v>
      </c>
      <c r="AA185" s="21">
        <f t="shared" si="17"/>
        <v>0</v>
      </c>
      <c r="AB185" s="21">
        <f t="shared" si="18"/>
        <v>1</v>
      </c>
      <c r="AC185" s="65" t="str">
        <f t="shared" si="19"/>
        <v>Other</v>
      </c>
      <c r="AD185" s="36" t="s">
        <v>143</v>
      </c>
      <c r="AE185" s="21">
        <f t="shared" si="20"/>
        <v>0</v>
      </c>
      <c r="AF185" s="21">
        <f t="shared" si="21"/>
        <v>1</v>
      </c>
      <c r="AG185" s="21">
        <f t="shared" si="22"/>
        <v>0</v>
      </c>
      <c r="AH185" s="21">
        <f t="shared" si="23"/>
        <v>0</v>
      </c>
      <c r="AI185" s="65" t="str">
        <f t="shared" si="24"/>
        <v>Rickshaw</v>
      </c>
      <c r="AJ185" s="27" t="s">
        <v>128</v>
      </c>
      <c r="AK185" s="21">
        <f t="shared" si="25"/>
        <v>1</v>
      </c>
      <c r="AL185" s="21">
        <f t="shared" si="26"/>
        <v>0</v>
      </c>
      <c r="AM185" s="21">
        <f t="shared" si="27"/>
        <v>0</v>
      </c>
      <c r="AN185" s="21">
        <f t="shared" si="28"/>
        <v>0</v>
      </c>
      <c r="AO185" s="65" t="str">
        <f t="shared" si="29"/>
        <v>Bus</v>
      </c>
      <c r="AP185" s="27" t="s">
        <v>37</v>
      </c>
      <c r="AQ185" s="21">
        <f t="shared" si="30"/>
        <v>1</v>
      </c>
      <c r="AR185" s="21">
        <f t="shared" si="31"/>
        <v>0</v>
      </c>
      <c r="AS185" s="21">
        <f t="shared" si="32"/>
        <v>0</v>
      </c>
      <c r="AT185" s="21">
        <f t="shared" si="33"/>
        <v>0</v>
      </c>
      <c r="AU185" s="21">
        <f t="shared" si="34"/>
        <v>0</v>
      </c>
      <c r="AV185" s="21">
        <f t="shared" si="74"/>
        <v>0</v>
      </c>
      <c r="AW185" s="68"/>
      <c r="AX185" s="27" t="s">
        <v>197</v>
      </c>
      <c r="AY185" s="21">
        <f t="shared" si="35"/>
        <v>0</v>
      </c>
      <c r="AZ185" s="21">
        <f t="shared" si="36"/>
        <v>0</v>
      </c>
      <c r="BA185" s="21">
        <f t="shared" si="37"/>
        <v>0</v>
      </c>
      <c r="BB185" s="21">
        <f t="shared" si="38"/>
        <v>1</v>
      </c>
      <c r="BC185" s="65" t="str">
        <f t="shared" si="39"/>
        <v>Others</v>
      </c>
      <c r="BD185" s="38" t="s">
        <v>190</v>
      </c>
      <c r="BE185" s="21">
        <f t="shared" si="40"/>
        <v>0</v>
      </c>
      <c r="BF185" s="21">
        <f t="shared" si="41"/>
        <v>0</v>
      </c>
      <c r="BG185" s="21">
        <f t="shared" si="42"/>
        <v>0</v>
      </c>
      <c r="BH185" s="21">
        <f t="shared" si="43"/>
        <v>1</v>
      </c>
      <c r="BI185" s="65" t="str">
        <f t="shared" si="44"/>
        <v>Others</v>
      </c>
      <c r="BJ185" s="27" t="s">
        <v>136</v>
      </c>
      <c r="BK185" s="21">
        <f t="shared" si="45"/>
        <v>0</v>
      </c>
      <c r="BL185" s="21">
        <f t="shared" si="46"/>
        <v>0</v>
      </c>
      <c r="BM185" s="21">
        <f t="shared" si="47"/>
        <v>1</v>
      </c>
      <c r="BN185" s="65" t="str">
        <f t="shared" si="48"/>
        <v>More_than_6</v>
      </c>
      <c r="BO185" s="29">
        <v>1500.0</v>
      </c>
      <c r="BP185" s="21">
        <f t="shared" si="49"/>
        <v>0</v>
      </c>
      <c r="BQ185" s="21">
        <f t="shared" si="50"/>
        <v>1</v>
      </c>
      <c r="BR185" s="21">
        <f t="shared" si="51"/>
        <v>0</v>
      </c>
      <c r="BS185" s="65" t="str">
        <f t="shared" si="52"/>
        <v>Between_1k_to_2k</v>
      </c>
      <c r="BT185" s="27" t="s">
        <v>151</v>
      </c>
      <c r="BU185" s="73" t="str">
        <f t="shared" si="53"/>
        <v>Monthly</v>
      </c>
      <c r="BV185" s="29">
        <v>0.0</v>
      </c>
      <c r="BW185" s="67" t="str">
        <f t="shared" si="54"/>
        <v>No</v>
      </c>
      <c r="BX185" s="29">
        <v>0.0</v>
      </c>
      <c r="BY185" s="67" t="str">
        <f t="shared" si="55"/>
        <v>No</v>
      </c>
      <c r="BZ185" s="29">
        <v>0.0</v>
      </c>
      <c r="CA185" s="67" t="str">
        <f t="shared" si="56"/>
        <v>No</v>
      </c>
      <c r="CB185" s="29">
        <v>0.0</v>
      </c>
      <c r="CC185" s="67" t="str">
        <f t="shared" si="57"/>
        <v>No</v>
      </c>
      <c r="CD185" s="29">
        <v>0.0</v>
      </c>
      <c r="CE185" s="67" t="str">
        <f t="shared" si="58"/>
        <v>No</v>
      </c>
      <c r="CF185" s="29">
        <v>0.0</v>
      </c>
      <c r="CG185" s="76"/>
      <c r="CH185" s="29">
        <v>0.0</v>
      </c>
      <c r="CI185" s="67" t="str">
        <f t="shared" si="59"/>
        <v>No</v>
      </c>
      <c r="CJ185" s="29">
        <v>1.0</v>
      </c>
      <c r="CK185" s="76"/>
      <c r="CL185" s="29">
        <v>1.0</v>
      </c>
      <c r="CM185" s="77"/>
      <c r="CN185" s="29" t="s">
        <v>168</v>
      </c>
      <c r="CO185" s="71" t="str">
        <f t="shared" si="60"/>
        <v>Very_Good</v>
      </c>
      <c r="CP185" s="27" t="s">
        <v>157</v>
      </c>
      <c r="CQ185" s="21">
        <f t="shared" si="61"/>
        <v>0</v>
      </c>
      <c r="CR185" s="21">
        <f t="shared" si="62"/>
        <v>1</v>
      </c>
      <c r="CS185" s="21">
        <f t="shared" si="63"/>
        <v>0</v>
      </c>
      <c r="CT185" s="21">
        <f t="shared" si="64"/>
        <v>0</v>
      </c>
      <c r="CU185" s="68"/>
      <c r="CV185" s="27" t="s">
        <v>173</v>
      </c>
      <c r="CW185" s="21">
        <f t="shared" si="65"/>
        <v>0</v>
      </c>
      <c r="CX185" s="21">
        <f t="shared" si="66"/>
        <v>0</v>
      </c>
      <c r="CY185" s="21">
        <f t="shared" si="67"/>
        <v>1</v>
      </c>
      <c r="CZ185" s="21">
        <f t="shared" si="68"/>
        <v>0</v>
      </c>
      <c r="DA185" s="21">
        <f t="shared" si="69"/>
        <v>0</v>
      </c>
      <c r="DB185" s="68"/>
      <c r="DC185" s="27" t="s">
        <v>139</v>
      </c>
      <c r="DD185" s="27" t="s">
        <v>140</v>
      </c>
      <c r="DE185" s="27" t="s">
        <v>137</v>
      </c>
      <c r="DF185" s="27" t="s">
        <v>140</v>
      </c>
      <c r="DG185" s="27" t="s">
        <v>139</v>
      </c>
      <c r="DH185" s="25">
        <f t="shared" si="70"/>
        <v>9</v>
      </c>
      <c r="DI185" s="72" t="str">
        <f t="shared" si="71"/>
        <v>Poor_Safety</v>
      </c>
      <c r="DJ185" s="26">
        <v>9.0</v>
      </c>
      <c r="DK185" s="26">
        <v>12.0</v>
      </c>
      <c r="DL185" s="16" t="str">
        <f t="shared" ref="DL185:DM185" si="256">IF(DJ185 &lt;= 11, "Poor", IF(DJ185 &lt;= 15 , "Moderate", "Good"))</f>
        <v>Poor</v>
      </c>
      <c r="DM185" s="16" t="str">
        <f t="shared" si="256"/>
        <v>Moderate</v>
      </c>
    </row>
    <row r="186" ht="15.75" customHeight="1">
      <c r="A186" s="73" t="s">
        <v>194</v>
      </c>
      <c r="B186" s="62" t="s">
        <v>37</v>
      </c>
      <c r="C186" s="35">
        <v>35.0</v>
      </c>
      <c r="D186" s="16">
        <f t="shared" si="2"/>
        <v>0</v>
      </c>
      <c r="E186" s="16">
        <f t="shared" si="73"/>
        <v>1</v>
      </c>
      <c r="F186" s="16">
        <f t="shared" si="3"/>
        <v>0</v>
      </c>
      <c r="G186" s="16">
        <f t="shared" si="4"/>
        <v>0</v>
      </c>
      <c r="H186" s="63" t="str">
        <f t="shared" si="5"/>
        <v>Between_20_to_40</v>
      </c>
      <c r="I186" s="75" t="s">
        <v>266</v>
      </c>
      <c r="J186" s="36">
        <v>20000.0</v>
      </c>
      <c r="K186" s="21">
        <f t="shared" si="6"/>
        <v>0</v>
      </c>
      <c r="L186" s="21">
        <f t="shared" si="7"/>
        <v>1</v>
      </c>
      <c r="M186" s="21">
        <f t="shared" si="8"/>
        <v>0</v>
      </c>
      <c r="N186" s="21">
        <f t="shared" si="9"/>
        <v>0</v>
      </c>
      <c r="O186" s="65" t="str">
        <f t="shared" si="10"/>
        <v>Between_15k_to_25k</v>
      </c>
      <c r="P186" s="75" t="s">
        <v>127</v>
      </c>
      <c r="Q186" s="37">
        <v>0.0</v>
      </c>
      <c r="R186" s="67" t="str">
        <f t="shared" si="11"/>
        <v>No</v>
      </c>
      <c r="S186" s="37">
        <v>0.0</v>
      </c>
      <c r="T186" s="67" t="str">
        <f t="shared" si="12"/>
        <v>No</v>
      </c>
      <c r="U186" s="37">
        <v>0.0</v>
      </c>
      <c r="V186" s="67" t="str">
        <f t="shared" si="13"/>
        <v>No</v>
      </c>
      <c r="W186" s="36" t="s">
        <v>207</v>
      </c>
      <c r="X186" s="21">
        <f t="shared" si="14"/>
        <v>0</v>
      </c>
      <c r="Y186" s="21">
        <f t="shared" si="15"/>
        <v>0</v>
      </c>
      <c r="Z186" s="21">
        <f t="shared" si="16"/>
        <v>0</v>
      </c>
      <c r="AA186" s="21">
        <f t="shared" si="17"/>
        <v>0</v>
      </c>
      <c r="AB186" s="21">
        <f t="shared" si="18"/>
        <v>1</v>
      </c>
      <c r="AC186" s="65" t="str">
        <f t="shared" si="19"/>
        <v>Other</v>
      </c>
      <c r="AD186" s="36" t="s">
        <v>180</v>
      </c>
      <c r="AE186" s="21">
        <f t="shared" si="20"/>
        <v>0</v>
      </c>
      <c r="AF186" s="21">
        <f t="shared" si="21"/>
        <v>0</v>
      </c>
      <c r="AG186" s="21">
        <f t="shared" si="22"/>
        <v>1</v>
      </c>
      <c r="AH186" s="21">
        <f t="shared" si="23"/>
        <v>0</v>
      </c>
      <c r="AI186" s="65" t="str">
        <f t="shared" si="24"/>
        <v>Bicycle</v>
      </c>
      <c r="AJ186" s="27" t="s">
        <v>129</v>
      </c>
      <c r="AK186" s="21">
        <f t="shared" si="25"/>
        <v>0</v>
      </c>
      <c r="AL186" s="21">
        <f t="shared" si="26"/>
        <v>1</v>
      </c>
      <c r="AM186" s="21">
        <f t="shared" si="27"/>
        <v>0</v>
      </c>
      <c r="AN186" s="21">
        <f t="shared" si="28"/>
        <v>0</v>
      </c>
      <c r="AO186" s="65" t="str">
        <f t="shared" si="29"/>
        <v>Auto_Rickshaw</v>
      </c>
      <c r="AP186" s="27" t="s">
        <v>37</v>
      </c>
      <c r="AQ186" s="21">
        <f t="shared" si="30"/>
        <v>1</v>
      </c>
      <c r="AR186" s="21">
        <f t="shared" si="31"/>
        <v>0</v>
      </c>
      <c r="AS186" s="21">
        <f t="shared" si="32"/>
        <v>0</v>
      </c>
      <c r="AT186" s="21">
        <f t="shared" si="33"/>
        <v>0</v>
      </c>
      <c r="AU186" s="21">
        <f t="shared" si="34"/>
        <v>0</v>
      </c>
      <c r="AV186" s="21">
        <f t="shared" si="74"/>
        <v>0</v>
      </c>
      <c r="AW186" s="68"/>
      <c r="AX186" s="27" t="s">
        <v>197</v>
      </c>
      <c r="AY186" s="21">
        <f t="shared" si="35"/>
        <v>0</v>
      </c>
      <c r="AZ186" s="21">
        <f t="shared" si="36"/>
        <v>0</v>
      </c>
      <c r="BA186" s="21">
        <f t="shared" si="37"/>
        <v>0</v>
      </c>
      <c r="BB186" s="21">
        <f t="shared" si="38"/>
        <v>1</v>
      </c>
      <c r="BC186" s="65" t="str">
        <f t="shared" si="39"/>
        <v>Others</v>
      </c>
      <c r="BD186" s="38" t="s">
        <v>182</v>
      </c>
      <c r="BE186" s="21">
        <f t="shared" si="40"/>
        <v>0</v>
      </c>
      <c r="BF186" s="21">
        <f t="shared" si="41"/>
        <v>0</v>
      </c>
      <c r="BG186" s="21">
        <f t="shared" si="42"/>
        <v>1</v>
      </c>
      <c r="BH186" s="21">
        <f t="shared" si="43"/>
        <v>0</v>
      </c>
      <c r="BI186" s="65" t="str">
        <f t="shared" si="44"/>
        <v>Narayanganj</v>
      </c>
      <c r="BJ186" s="27" t="s">
        <v>150</v>
      </c>
      <c r="BK186" s="21">
        <f t="shared" si="45"/>
        <v>0</v>
      </c>
      <c r="BL186" s="21">
        <f t="shared" si="46"/>
        <v>0</v>
      </c>
      <c r="BM186" s="21">
        <f t="shared" si="47"/>
        <v>1</v>
      </c>
      <c r="BN186" s="65" t="str">
        <f t="shared" si="48"/>
        <v>More_than_6</v>
      </c>
      <c r="BO186" s="29">
        <v>800.0</v>
      </c>
      <c r="BP186" s="21">
        <f t="shared" si="49"/>
        <v>1</v>
      </c>
      <c r="BQ186" s="21">
        <f t="shared" si="50"/>
        <v>0</v>
      </c>
      <c r="BR186" s="21">
        <f t="shared" si="51"/>
        <v>0</v>
      </c>
      <c r="BS186" s="65" t="str">
        <f t="shared" si="52"/>
        <v>Less_than_1k</v>
      </c>
      <c r="BT186" s="29" t="s">
        <v>132</v>
      </c>
      <c r="BU186" s="75" t="str">
        <f t="shared" si="53"/>
        <v>Every_3_months</v>
      </c>
      <c r="BV186" s="29">
        <v>1.0</v>
      </c>
      <c r="BW186" s="67" t="str">
        <f t="shared" si="54"/>
        <v>Yes</v>
      </c>
      <c r="BX186" s="29">
        <v>0.0</v>
      </c>
      <c r="BY186" s="67" t="str">
        <f t="shared" si="55"/>
        <v>No</v>
      </c>
      <c r="BZ186" s="29">
        <v>0.0</v>
      </c>
      <c r="CA186" s="67" t="str">
        <f t="shared" si="56"/>
        <v>No</v>
      </c>
      <c r="CB186" s="29">
        <v>0.0</v>
      </c>
      <c r="CC186" s="67" t="str">
        <f t="shared" si="57"/>
        <v>No</v>
      </c>
      <c r="CD186" s="29">
        <v>0.0</v>
      </c>
      <c r="CE186" s="67" t="str">
        <f t="shared" si="58"/>
        <v>No</v>
      </c>
      <c r="CF186" s="29">
        <v>1.0</v>
      </c>
      <c r="CG186" s="76"/>
      <c r="CH186" s="29">
        <v>0.0</v>
      </c>
      <c r="CI186" s="67" t="str">
        <f t="shared" si="59"/>
        <v>No</v>
      </c>
      <c r="CJ186" s="29">
        <v>0.0</v>
      </c>
      <c r="CK186" s="76"/>
      <c r="CL186" s="29">
        <v>1.0</v>
      </c>
      <c r="CM186" s="77"/>
      <c r="CN186" s="27" t="s">
        <v>164</v>
      </c>
      <c r="CO186" s="71" t="str">
        <f t="shared" si="60"/>
        <v>Average</v>
      </c>
      <c r="CP186" s="27" t="s">
        <v>80</v>
      </c>
      <c r="CQ186" s="21">
        <f t="shared" si="61"/>
        <v>1</v>
      </c>
      <c r="CR186" s="21">
        <f t="shared" si="62"/>
        <v>0</v>
      </c>
      <c r="CS186" s="21">
        <f t="shared" si="63"/>
        <v>0</v>
      </c>
      <c r="CT186" s="21">
        <f t="shared" si="64"/>
        <v>0</v>
      </c>
      <c r="CU186" s="68"/>
      <c r="CV186" s="27" t="s">
        <v>209</v>
      </c>
      <c r="CW186" s="21">
        <f t="shared" si="65"/>
        <v>0</v>
      </c>
      <c r="CX186" s="21">
        <f t="shared" si="66"/>
        <v>0</v>
      </c>
      <c r="CY186" s="21">
        <f t="shared" si="67"/>
        <v>0</v>
      </c>
      <c r="CZ186" s="21">
        <f t="shared" si="68"/>
        <v>0</v>
      </c>
      <c r="DA186" s="21">
        <f t="shared" si="69"/>
        <v>1</v>
      </c>
      <c r="DB186" s="68"/>
      <c r="DC186" s="27" t="s">
        <v>136</v>
      </c>
      <c r="DD186" s="27" t="s">
        <v>136</v>
      </c>
      <c r="DE186" s="27" t="s">
        <v>139</v>
      </c>
      <c r="DF186" s="27" t="s">
        <v>139</v>
      </c>
      <c r="DG186" s="27" t="s">
        <v>139</v>
      </c>
      <c r="DH186" s="25">
        <f t="shared" si="70"/>
        <v>14</v>
      </c>
      <c r="DI186" s="72" t="str">
        <f t="shared" si="71"/>
        <v>Moderate_Safety</v>
      </c>
      <c r="DJ186" s="26">
        <v>17.0</v>
      </c>
      <c r="DK186" s="26">
        <v>17.0</v>
      </c>
      <c r="DL186" s="16" t="str">
        <f t="shared" ref="DL186:DM186" si="257">IF(DJ186 &lt;= 11, "Poor", IF(DJ186 &lt;= 15 , "Moderate", "Good"))</f>
        <v>Good</v>
      </c>
      <c r="DM186" s="16" t="str">
        <f t="shared" si="257"/>
        <v>Good</v>
      </c>
    </row>
    <row r="187" ht="15.75" customHeight="1">
      <c r="A187" s="73" t="s">
        <v>194</v>
      </c>
      <c r="B187" s="62" t="s">
        <v>37</v>
      </c>
      <c r="C187" s="35">
        <v>58.0</v>
      </c>
      <c r="D187" s="16">
        <f t="shared" si="2"/>
        <v>0</v>
      </c>
      <c r="E187" s="16">
        <f t="shared" si="73"/>
        <v>0</v>
      </c>
      <c r="F187" s="16">
        <f t="shared" si="3"/>
        <v>1</v>
      </c>
      <c r="G187" s="16">
        <f t="shared" si="4"/>
        <v>0</v>
      </c>
      <c r="H187" s="63" t="str">
        <f t="shared" si="5"/>
        <v>Between_40_to_60</v>
      </c>
      <c r="I187" s="75" t="s">
        <v>260</v>
      </c>
      <c r="J187" s="36">
        <v>20000.0</v>
      </c>
      <c r="K187" s="21">
        <f t="shared" si="6"/>
        <v>0</v>
      </c>
      <c r="L187" s="21">
        <f t="shared" si="7"/>
        <v>1</v>
      </c>
      <c r="M187" s="21">
        <f t="shared" si="8"/>
        <v>0</v>
      </c>
      <c r="N187" s="21">
        <f t="shared" si="9"/>
        <v>0</v>
      </c>
      <c r="O187" s="65" t="str">
        <f t="shared" si="10"/>
        <v>Between_15k_to_25k</v>
      </c>
      <c r="P187" s="75" t="s">
        <v>127</v>
      </c>
      <c r="Q187" s="37">
        <v>0.0</v>
      </c>
      <c r="R187" s="67" t="str">
        <f t="shared" si="11"/>
        <v>No</v>
      </c>
      <c r="S187" s="37">
        <v>0.0</v>
      </c>
      <c r="T187" s="67" t="str">
        <f t="shared" si="12"/>
        <v>No</v>
      </c>
      <c r="U187" s="37">
        <v>0.0</v>
      </c>
      <c r="V187" s="67" t="str">
        <f t="shared" si="13"/>
        <v>No</v>
      </c>
      <c r="W187" s="36" t="s">
        <v>207</v>
      </c>
      <c r="X187" s="21">
        <f t="shared" si="14"/>
        <v>0</v>
      </c>
      <c r="Y187" s="21">
        <f t="shared" si="15"/>
        <v>0</v>
      </c>
      <c r="Z187" s="21">
        <f t="shared" si="16"/>
        <v>0</v>
      </c>
      <c r="AA187" s="21">
        <f t="shared" si="17"/>
        <v>0</v>
      </c>
      <c r="AB187" s="21">
        <f t="shared" si="18"/>
        <v>1</v>
      </c>
      <c r="AC187" s="65" t="str">
        <f t="shared" si="19"/>
        <v>Other</v>
      </c>
      <c r="AD187" s="36" t="s">
        <v>204</v>
      </c>
      <c r="AE187" s="21">
        <f t="shared" si="20"/>
        <v>0</v>
      </c>
      <c r="AF187" s="21">
        <f t="shared" si="21"/>
        <v>0</v>
      </c>
      <c r="AG187" s="21">
        <f t="shared" si="22"/>
        <v>0</v>
      </c>
      <c r="AH187" s="21">
        <f t="shared" si="23"/>
        <v>1</v>
      </c>
      <c r="AI187" s="65" t="str">
        <f t="shared" si="24"/>
        <v>Others</v>
      </c>
      <c r="AJ187" s="27" t="s">
        <v>162</v>
      </c>
      <c r="AK187" s="21">
        <f t="shared" si="25"/>
        <v>0</v>
      </c>
      <c r="AL187" s="21">
        <f t="shared" si="26"/>
        <v>0</v>
      </c>
      <c r="AM187" s="21">
        <f t="shared" si="27"/>
        <v>0</v>
      </c>
      <c r="AN187" s="21">
        <f t="shared" si="28"/>
        <v>1</v>
      </c>
      <c r="AO187" s="65" t="str">
        <f t="shared" si="29"/>
        <v>Others</v>
      </c>
      <c r="AP187" s="27" t="s">
        <v>40</v>
      </c>
      <c r="AQ187" s="21">
        <f t="shared" si="30"/>
        <v>0</v>
      </c>
      <c r="AR187" s="21">
        <f t="shared" si="31"/>
        <v>0</v>
      </c>
      <c r="AS187" s="21">
        <f t="shared" si="32"/>
        <v>0</v>
      </c>
      <c r="AT187" s="21">
        <f t="shared" si="33"/>
        <v>1</v>
      </c>
      <c r="AU187" s="21">
        <f t="shared" si="34"/>
        <v>0</v>
      </c>
      <c r="AV187" s="21">
        <f t="shared" si="74"/>
        <v>1</v>
      </c>
      <c r="AW187" s="68"/>
      <c r="AX187" s="27" t="s">
        <v>197</v>
      </c>
      <c r="AY187" s="21">
        <f t="shared" si="35"/>
        <v>0</v>
      </c>
      <c r="AZ187" s="21">
        <f t="shared" si="36"/>
        <v>0</v>
      </c>
      <c r="BA187" s="21">
        <f t="shared" si="37"/>
        <v>0</v>
      </c>
      <c r="BB187" s="21">
        <f t="shared" si="38"/>
        <v>1</v>
      </c>
      <c r="BC187" s="65" t="str">
        <f t="shared" si="39"/>
        <v>Others</v>
      </c>
      <c r="BD187" s="38" t="s">
        <v>201</v>
      </c>
      <c r="BE187" s="21">
        <f t="shared" si="40"/>
        <v>0</v>
      </c>
      <c r="BF187" s="21">
        <f t="shared" si="41"/>
        <v>0</v>
      </c>
      <c r="BG187" s="21">
        <f t="shared" si="42"/>
        <v>0</v>
      </c>
      <c r="BH187" s="21">
        <f t="shared" si="43"/>
        <v>1</v>
      </c>
      <c r="BI187" s="65" t="str">
        <f t="shared" si="44"/>
        <v>Others</v>
      </c>
      <c r="BJ187" s="27" t="s">
        <v>138</v>
      </c>
      <c r="BK187" s="21">
        <f t="shared" si="45"/>
        <v>0</v>
      </c>
      <c r="BL187" s="21">
        <f t="shared" si="46"/>
        <v>0</v>
      </c>
      <c r="BM187" s="21">
        <f t="shared" si="47"/>
        <v>1</v>
      </c>
      <c r="BN187" s="65" t="str">
        <f t="shared" si="48"/>
        <v>More_than_6</v>
      </c>
      <c r="BO187" s="29">
        <v>1500.0</v>
      </c>
      <c r="BP187" s="21">
        <f t="shared" si="49"/>
        <v>0</v>
      </c>
      <c r="BQ187" s="21">
        <f t="shared" si="50"/>
        <v>1</v>
      </c>
      <c r="BR187" s="21">
        <f t="shared" si="51"/>
        <v>0</v>
      </c>
      <c r="BS187" s="65" t="str">
        <f t="shared" si="52"/>
        <v>Between_1k_to_2k</v>
      </c>
      <c r="BT187" s="27" t="s">
        <v>151</v>
      </c>
      <c r="BU187" s="73" t="str">
        <f t="shared" si="53"/>
        <v>Monthly</v>
      </c>
      <c r="BV187" s="29">
        <v>0.0</v>
      </c>
      <c r="BW187" s="67" t="str">
        <f t="shared" si="54"/>
        <v>No</v>
      </c>
      <c r="BX187" s="29">
        <v>0.0</v>
      </c>
      <c r="BY187" s="67" t="str">
        <f t="shared" si="55"/>
        <v>No</v>
      </c>
      <c r="BZ187" s="29">
        <v>1.0</v>
      </c>
      <c r="CA187" s="67" t="str">
        <f t="shared" si="56"/>
        <v>Yes</v>
      </c>
      <c r="CB187" s="29">
        <v>0.0</v>
      </c>
      <c r="CC187" s="67" t="str">
        <f t="shared" si="57"/>
        <v>No</v>
      </c>
      <c r="CD187" s="29">
        <v>1.0</v>
      </c>
      <c r="CE187" s="67" t="str">
        <f t="shared" si="58"/>
        <v>Yes</v>
      </c>
      <c r="CF187" s="29">
        <v>1.0</v>
      </c>
      <c r="CG187" s="76"/>
      <c r="CH187" s="29">
        <v>1.0</v>
      </c>
      <c r="CI187" s="67" t="str">
        <f t="shared" si="59"/>
        <v>Yes</v>
      </c>
      <c r="CJ187" s="29">
        <v>0.0</v>
      </c>
      <c r="CK187" s="76"/>
      <c r="CL187" s="29">
        <v>1.0</v>
      </c>
      <c r="CM187" s="77"/>
      <c r="CN187" s="29" t="s">
        <v>168</v>
      </c>
      <c r="CO187" s="71" t="str">
        <f t="shared" si="60"/>
        <v>Very_Good</v>
      </c>
      <c r="CP187" s="27" t="s">
        <v>157</v>
      </c>
      <c r="CQ187" s="21">
        <f t="shared" si="61"/>
        <v>0</v>
      </c>
      <c r="CR187" s="21">
        <f t="shared" si="62"/>
        <v>1</v>
      </c>
      <c r="CS187" s="21">
        <f t="shared" si="63"/>
        <v>0</v>
      </c>
      <c r="CT187" s="21">
        <f t="shared" si="64"/>
        <v>0</v>
      </c>
      <c r="CU187" s="68"/>
      <c r="CV187" s="27" t="s">
        <v>173</v>
      </c>
      <c r="CW187" s="21">
        <f t="shared" si="65"/>
        <v>0</v>
      </c>
      <c r="CX187" s="21">
        <f t="shared" si="66"/>
        <v>0</v>
      </c>
      <c r="CY187" s="21">
        <f t="shared" si="67"/>
        <v>1</v>
      </c>
      <c r="CZ187" s="21">
        <f t="shared" si="68"/>
        <v>0</v>
      </c>
      <c r="DA187" s="21">
        <f t="shared" si="69"/>
        <v>0</v>
      </c>
      <c r="DB187" s="68"/>
      <c r="DC187" s="27" t="s">
        <v>139</v>
      </c>
      <c r="DD187" s="27" t="s">
        <v>139</v>
      </c>
      <c r="DE187" s="27" t="s">
        <v>137</v>
      </c>
      <c r="DF187" s="27" t="s">
        <v>139</v>
      </c>
      <c r="DG187" s="27" t="s">
        <v>136</v>
      </c>
      <c r="DH187" s="25">
        <f t="shared" si="70"/>
        <v>13</v>
      </c>
      <c r="DI187" s="72" t="str">
        <f t="shared" si="71"/>
        <v>Poor_Safety</v>
      </c>
      <c r="DJ187" s="26">
        <v>14.0</v>
      </c>
      <c r="DK187" s="26">
        <v>18.0</v>
      </c>
      <c r="DL187" s="16" t="str">
        <f t="shared" ref="DL187:DM187" si="258">IF(DJ187 &lt;= 11, "Poor", IF(DJ187 &lt;= 15 , "Moderate", "Good"))</f>
        <v>Moderate</v>
      </c>
      <c r="DM187" s="16" t="str">
        <f t="shared" si="258"/>
        <v>Good</v>
      </c>
    </row>
    <row r="188" ht="15.75" customHeight="1">
      <c r="A188" s="73" t="s">
        <v>194</v>
      </c>
      <c r="B188" s="62" t="s">
        <v>37</v>
      </c>
      <c r="C188" s="35">
        <v>29.0</v>
      </c>
      <c r="D188" s="16">
        <f t="shared" si="2"/>
        <v>0</v>
      </c>
      <c r="E188" s="16">
        <f t="shared" si="73"/>
        <v>1</v>
      </c>
      <c r="F188" s="16">
        <f t="shared" si="3"/>
        <v>0</v>
      </c>
      <c r="G188" s="16">
        <f t="shared" si="4"/>
        <v>0</v>
      </c>
      <c r="H188" s="63" t="str">
        <f t="shared" si="5"/>
        <v>Between_20_to_40</v>
      </c>
      <c r="I188" s="75" t="s">
        <v>260</v>
      </c>
      <c r="J188" s="36">
        <v>20000.0</v>
      </c>
      <c r="K188" s="21">
        <f t="shared" si="6"/>
        <v>0</v>
      </c>
      <c r="L188" s="21">
        <f t="shared" si="7"/>
        <v>1</v>
      </c>
      <c r="M188" s="21">
        <f t="shared" si="8"/>
        <v>0</v>
      </c>
      <c r="N188" s="21">
        <f t="shared" si="9"/>
        <v>0</v>
      </c>
      <c r="O188" s="65" t="str">
        <f t="shared" si="10"/>
        <v>Between_15k_to_25k</v>
      </c>
      <c r="P188" s="75" t="s">
        <v>127</v>
      </c>
      <c r="Q188" s="37">
        <v>0.0</v>
      </c>
      <c r="R188" s="67" t="str">
        <f t="shared" si="11"/>
        <v>No</v>
      </c>
      <c r="S188" s="37">
        <v>0.0</v>
      </c>
      <c r="T188" s="67" t="str">
        <f t="shared" si="12"/>
        <v>No</v>
      </c>
      <c r="U188" s="37">
        <v>0.0</v>
      </c>
      <c r="V188" s="67" t="str">
        <f t="shared" si="13"/>
        <v>No</v>
      </c>
      <c r="W188" s="36" t="s">
        <v>207</v>
      </c>
      <c r="X188" s="21">
        <f t="shared" si="14"/>
        <v>0</v>
      </c>
      <c r="Y188" s="21">
        <f t="shared" si="15"/>
        <v>0</v>
      </c>
      <c r="Z188" s="21">
        <f t="shared" si="16"/>
        <v>0</v>
      </c>
      <c r="AA188" s="21">
        <f t="shared" si="17"/>
        <v>0</v>
      </c>
      <c r="AB188" s="21">
        <f t="shared" si="18"/>
        <v>1</v>
      </c>
      <c r="AC188" s="65" t="str">
        <f t="shared" si="19"/>
        <v>Other</v>
      </c>
      <c r="AD188" s="36" t="s">
        <v>32</v>
      </c>
      <c r="AE188" s="21">
        <f t="shared" si="20"/>
        <v>0</v>
      </c>
      <c r="AF188" s="21">
        <f t="shared" si="21"/>
        <v>1</v>
      </c>
      <c r="AG188" s="21">
        <f t="shared" si="22"/>
        <v>0</v>
      </c>
      <c r="AH188" s="21">
        <f t="shared" si="23"/>
        <v>0</v>
      </c>
      <c r="AI188" s="65" t="str">
        <f t="shared" si="24"/>
        <v>Rickshaw</v>
      </c>
      <c r="AJ188" s="27" t="s">
        <v>128</v>
      </c>
      <c r="AK188" s="21">
        <f t="shared" si="25"/>
        <v>1</v>
      </c>
      <c r="AL188" s="21">
        <f t="shared" si="26"/>
        <v>0</v>
      </c>
      <c r="AM188" s="21">
        <f t="shared" si="27"/>
        <v>0</v>
      </c>
      <c r="AN188" s="21">
        <f t="shared" si="28"/>
        <v>0</v>
      </c>
      <c r="AO188" s="65" t="str">
        <f t="shared" si="29"/>
        <v>Bus</v>
      </c>
      <c r="AP188" s="27" t="s">
        <v>37</v>
      </c>
      <c r="AQ188" s="21">
        <f t="shared" si="30"/>
        <v>1</v>
      </c>
      <c r="AR188" s="21">
        <f t="shared" si="31"/>
        <v>0</v>
      </c>
      <c r="AS188" s="21">
        <f t="shared" si="32"/>
        <v>0</v>
      </c>
      <c r="AT188" s="21">
        <f t="shared" si="33"/>
        <v>0</v>
      </c>
      <c r="AU188" s="21">
        <f t="shared" si="34"/>
        <v>0</v>
      </c>
      <c r="AV188" s="21">
        <f t="shared" si="74"/>
        <v>0</v>
      </c>
      <c r="AW188" s="68"/>
      <c r="AX188" s="27" t="s">
        <v>197</v>
      </c>
      <c r="AY188" s="21">
        <f t="shared" si="35"/>
        <v>0</v>
      </c>
      <c r="AZ188" s="21">
        <f t="shared" si="36"/>
        <v>0</v>
      </c>
      <c r="BA188" s="21">
        <f t="shared" si="37"/>
        <v>0</v>
      </c>
      <c r="BB188" s="21">
        <f t="shared" si="38"/>
        <v>1</v>
      </c>
      <c r="BC188" s="65" t="str">
        <f t="shared" si="39"/>
        <v>Others</v>
      </c>
      <c r="BD188" s="38" t="s">
        <v>186</v>
      </c>
      <c r="BE188" s="21">
        <f t="shared" si="40"/>
        <v>0</v>
      </c>
      <c r="BF188" s="21">
        <f t="shared" si="41"/>
        <v>0</v>
      </c>
      <c r="BG188" s="21">
        <f t="shared" si="42"/>
        <v>0</v>
      </c>
      <c r="BH188" s="21">
        <f t="shared" si="43"/>
        <v>1</v>
      </c>
      <c r="BI188" s="65" t="str">
        <f t="shared" si="44"/>
        <v>Others</v>
      </c>
      <c r="BJ188" s="27">
        <v>5.0</v>
      </c>
      <c r="BK188" s="21">
        <f t="shared" si="45"/>
        <v>0</v>
      </c>
      <c r="BL188" s="21">
        <f t="shared" si="46"/>
        <v>1</v>
      </c>
      <c r="BM188" s="21">
        <f t="shared" si="47"/>
        <v>0</v>
      </c>
      <c r="BN188" s="65" t="str">
        <f t="shared" si="48"/>
        <v>4_to_6</v>
      </c>
      <c r="BO188" s="29">
        <v>1500.0</v>
      </c>
      <c r="BP188" s="21">
        <f t="shared" si="49"/>
        <v>0</v>
      </c>
      <c r="BQ188" s="21">
        <f t="shared" si="50"/>
        <v>1</v>
      </c>
      <c r="BR188" s="21">
        <f t="shared" si="51"/>
        <v>0</v>
      </c>
      <c r="BS188" s="65" t="str">
        <f t="shared" si="52"/>
        <v>Between_1k_to_2k</v>
      </c>
      <c r="BT188" s="29" t="s">
        <v>156</v>
      </c>
      <c r="BU188" s="75" t="str">
        <f t="shared" si="53"/>
        <v>Every_6_months</v>
      </c>
      <c r="BV188" s="29">
        <v>0.0</v>
      </c>
      <c r="BW188" s="67" t="str">
        <f t="shared" si="54"/>
        <v>No</v>
      </c>
      <c r="BX188" s="29">
        <v>0.0</v>
      </c>
      <c r="BY188" s="67" t="str">
        <f t="shared" si="55"/>
        <v>No</v>
      </c>
      <c r="BZ188" s="29">
        <v>0.0</v>
      </c>
      <c r="CA188" s="67" t="str">
        <f t="shared" si="56"/>
        <v>No</v>
      </c>
      <c r="CB188" s="29">
        <v>0.0</v>
      </c>
      <c r="CC188" s="67" t="str">
        <f t="shared" si="57"/>
        <v>No</v>
      </c>
      <c r="CD188" s="29">
        <v>0.0</v>
      </c>
      <c r="CE188" s="67" t="str">
        <f t="shared" si="58"/>
        <v>No</v>
      </c>
      <c r="CF188" s="29">
        <v>0.0</v>
      </c>
      <c r="CG188" s="76"/>
      <c r="CH188" s="29">
        <v>0.0</v>
      </c>
      <c r="CI188" s="67" t="str">
        <f t="shared" si="59"/>
        <v>No</v>
      </c>
      <c r="CJ188" s="29">
        <v>0.0</v>
      </c>
      <c r="CK188" s="76"/>
      <c r="CL188" s="29">
        <v>1.0</v>
      </c>
      <c r="CM188" s="77"/>
      <c r="CN188" s="29" t="s">
        <v>176</v>
      </c>
      <c r="CO188" s="71" t="str">
        <f t="shared" si="60"/>
        <v>Poor</v>
      </c>
      <c r="CP188" s="27" t="s">
        <v>177</v>
      </c>
      <c r="CQ188" s="21">
        <f t="shared" si="61"/>
        <v>1</v>
      </c>
      <c r="CR188" s="21">
        <f t="shared" si="62"/>
        <v>0</v>
      </c>
      <c r="CS188" s="21">
        <f t="shared" si="63"/>
        <v>0</v>
      </c>
      <c r="CT188" s="21">
        <f t="shared" si="64"/>
        <v>0</v>
      </c>
      <c r="CU188" s="68"/>
      <c r="CV188" s="27" t="s">
        <v>178</v>
      </c>
      <c r="CW188" s="21">
        <f t="shared" si="65"/>
        <v>0</v>
      </c>
      <c r="CX188" s="21">
        <f t="shared" si="66"/>
        <v>0</v>
      </c>
      <c r="CY188" s="21">
        <f t="shared" si="67"/>
        <v>0</v>
      </c>
      <c r="CZ188" s="21">
        <f t="shared" si="68"/>
        <v>1</v>
      </c>
      <c r="DA188" s="21">
        <f t="shared" si="69"/>
        <v>0</v>
      </c>
      <c r="DB188" s="68"/>
      <c r="DC188" s="27" t="s">
        <v>139</v>
      </c>
      <c r="DD188" s="27" t="s">
        <v>140</v>
      </c>
      <c r="DE188" s="27" t="s">
        <v>140</v>
      </c>
      <c r="DF188" s="27" t="s">
        <v>140</v>
      </c>
      <c r="DG188" s="27" t="s">
        <v>139</v>
      </c>
      <c r="DH188" s="25">
        <f t="shared" si="70"/>
        <v>7</v>
      </c>
      <c r="DI188" s="72" t="str">
        <f t="shared" si="71"/>
        <v>Poor_Safety</v>
      </c>
      <c r="DJ188" s="26">
        <v>17.0</v>
      </c>
      <c r="DK188" s="26">
        <v>12.0</v>
      </c>
      <c r="DL188" s="16" t="str">
        <f t="shared" ref="DL188:DM188" si="259">IF(DJ188 &lt;= 11, "Poor", IF(DJ188 &lt;= 15 , "Moderate", "Good"))</f>
        <v>Good</v>
      </c>
      <c r="DM188" s="16" t="str">
        <f t="shared" si="259"/>
        <v>Moderate</v>
      </c>
    </row>
    <row r="189" ht="15.75" customHeight="1">
      <c r="A189" s="73" t="s">
        <v>125</v>
      </c>
      <c r="B189" s="62" t="s">
        <v>37</v>
      </c>
      <c r="C189" s="35">
        <v>25.0</v>
      </c>
      <c r="D189" s="16">
        <f t="shared" si="2"/>
        <v>0</v>
      </c>
      <c r="E189" s="16">
        <f t="shared" si="73"/>
        <v>1</v>
      </c>
      <c r="F189" s="16">
        <f t="shared" si="3"/>
        <v>0</v>
      </c>
      <c r="G189" s="16">
        <f t="shared" si="4"/>
        <v>0</v>
      </c>
      <c r="H189" s="63" t="str">
        <f t="shared" si="5"/>
        <v>Between_20_to_40</v>
      </c>
      <c r="I189" s="74" t="s">
        <v>126</v>
      </c>
      <c r="J189" s="36">
        <v>20000.0</v>
      </c>
      <c r="K189" s="21">
        <f t="shared" si="6"/>
        <v>0</v>
      </c>
      <c r="L189" s="21">
        <f t="shared" si="7"/>
        <v>1</v>
      </c>
      <c r="M189" s="21">
        <f t="shared" si="8"/>
        <v>0</v>
      </c>
      <c r="N189" s="21">
        <f t="shared" si="9"/>
        <v>0</v>
      </c>
      <c r="O189" s="65" t="str">
        <f t="shared" si="10"/>
        <v>Between_15k_to_25k</v>
      </c>
      <c r="P189" s="75" t="s">
        <v>127</v>
      </c>
      <c r="Q189" s="37">
        <v>0.0</v>
      </c>
      <c r="R189" s="67" t="str">
        <f t="shared" si="11"/>
        <v>No</v>
      </c>
      <c r="S189" s="37">
        <v>0.0</v>
      </c>
      <c r="T189" s="67" t="str">
        <f t="shared" si="12"/>
        <v>No</v>
      </c>
      <c r="U189" s="37">
        <v>0.0</v>
      </c>
      <c r="V189" s="67" t="str">
        <f t="shared" si="13"/>
        <v>No</v>
      </c>
      <c r="W189" s="36" t="s">
        <v>149</v>
      </c>
      <c r="X189" s="21">
        <f t="shared" si="14"/>
        <v>0</v>
      </c>
      <c r="Y189" s="21">
        <f t="shared" si="15"/>
        <v>1</v>
      </c>
      <c r="Z189" s="21">
        <f t="shared" si="16"/>
        <v>0</v>
      </c>
      <c r="AA189" s="21">
        <f t="shared" si="17"/>
        <v>0</v>
      </c>
      <c r="AB189" s="21">
        <f t="shared" si="18"/>
        <v>0</v>
      </c>
      <c r="AC189" s="65" t="str">
        <f t="shared" si="19"/>
        <v>Office_Worker</v>
      </c>
      <c r="AD189" s="36" t="s">
        <v>31</v>
      </c>
      <c r="AE189" s="21">
        <f t="shared" si="20"/>
        <v>1</v>
      </c>
      <c r="AF189" s="21">
        <f t="shared" si="21"/>
        <v>0</v>
      </c>
      <c r="AG189" s="21">
        <f t="shared" si="22"/>
        <v>0</v>
      </c>
      <c r="AH189" s="21">
        <f t="shared" si="23"/>
        <v>0</v>
      </c>
      <c r="AI189" s="65" t="str">
        <f t="shared" si="24"/>
        <v>Bus</v>
      </c>
      <c r="AJ189" s="27" t="s">
        <v>129</v>
      </c>
      <c r="AK189" s="21">
        <f t="shared" si="25"/>
        <v>0</v>
      </c>
      <c r="AL189" s="21">
        <f t="shared" si="26"/>
        <v>1</v>
      </c>
      <c r="AM189" s="21">
        <f t="shared" si="27"/>
        <v>0</v>
      </c>
      <c r="AN189" s="21">
        <f t="shared" si="28"/>
        <v>0</v>
      </c>
      <c r="AO189" s="65" t="str">
        <f t="shared" si="29"/>
        <v>Auto_Rickshaw</v>
      </c>
      <c r="AP189" s="27" t="s">
        <v>37</v>
      </c>
      <c r="AQ189" s="21">
        <f t="shared" si="30"/>
        <v>1</v>
      </c>
      <c r="AR189" s="21">
        <f t="shared" si="31"/>
        <v>0</v>
      </c>
      <c r="AS189" s="21">
        <f t="shared" si="32"/>
        <v>0</v>
      </c>
      <c r="AT189" s="21">
        <f t="shared" si="33"/>
        <v>0</v>
      </c>
      <c r="AU189" s="21">
        <f t="shared" si="34"/>
        <v>0</v>
      </c>
      <c r="AV189" s="21">
        <f t="shared" si="74"/>
        <v>0</v>
      </c>
      <c r="AW189" s="68"/>
      <c r="AX189" s="27" t="s">
        <v>44</v>
      </c>
      <c r="AY189" s="21">
        <f t="shared" si="35"/>
        <v>0</v>
      </c>
      <c r="AZ189" s="21">
        <f t="shared" si="36"/>
        <v>1</v>
      </c>
      <c r="BA189" s="21">
        <f t="shared" si="37"/>
        <v>0</v>
      </c>
      <c r="BB189" s="21">
        <f t="shared" si="38"/>
        <v>0</v>
      </c>
      <c r="BC189" s="65" t="str">
        <f t="shared" si="39"/>
        <v>Recreation</v>
      </c>
      <c r="BD189" s="38" t="s">
        <v>188</v>
      </c>
      <c r="BE189" s="21">
        <f t="shared" si="40"/>
        <v>0</v>
      </c>
      <c r="BF189" s="21">
        <f t="shared" si="41"/>
        <v>0</v>
      </c>
      <c r="BG189" s="21">
        <f t="shared" si="42"/>
        <v>0</v>
      </c>
      <c r="BH189" s="21">
        <f t="shared" si="43"/>
        <v>1</v>
      </c>
      <c r="BI189" s="65" t="str">
        <f t="shared" si="44"/>
        <v>Others</v>
      </c>
      <c r="BJ189" s="27" t="s">
        <v>136</v>
      </c>
      <c r="BK189" s="21">
        <f t="shared" si="45"/>
        <v>0</v>
      </c>
      <c r="BL189" s="21">
        <f t="shared" si="46"/>
        <v>0</v>
      </c>
      <c r="BM189" s="21">
        <f t="shared" si="47"/>
        <v>1</v>
      </c>
      <c r="BN189" s="65" t="str">
        <f t="shared" si="48"/>
        <v>More_than_6</v>
      </c>
      <c r="BO189" s="27" t="s">
        <v>179</v>
      </c>
      <c r="BP189" s="21">
        <f t="shared" si="49"/>
        <v>0</v>
      </c>
      <c r="BQ189" s="21">
        <f t="shared" si="50"/>
        <v>0</v>
      </c>
      <c r="BR189" s="21">
        <f t="shared" si="51"/>
        <v>1</v>
      </c>
      <c r="BS189" s="65" t="str">
        <f t="shared" si="52"/>
        <v>More_than_2k</v>
      </c>
      <c r="BT189" s="29" t="s">
        <v>132</v>
      </c>
      <c r="BU189" s="75" t="str">
        <f t="shared" si="53"/>
        <v>Every_3_months</v>
      </c>
      <c r="BV189" s="29">
        <v>0.0</v>
      </c>
      <c r="BW189" s="67" t="str">
        <f t="shared" si="54"/>
        <v>No</v>
      </c>
      <c r="BX189" s="29">
        <v>0.0</v>
      </c>
      <c r="BY189" s="67" t="str">
        <f t="shared" si="55"/>
        <v>No</v>
      </c>
      <c r="BZ189" s="29">
        <v>1.0</v>
      </c>
      <c r="CA189" s="67" t="str">
        <f t="shared" si="56"/>
        <v>Yes</v>
      </c>
      <c r="CB189" s="29">
        <v>1.0</v>
      </c>
      <c r="CC189" s="67" t="str">
        <f t="shared" si="57"/>
        <v>Yes</v>
      </c>
      <c r="CD189" s="29">
        <v>0.0</v>
      </c>
      <c r="CE189" s="67" t="str">
        <f t="shared" si="58"/>
        <v>No</v>
      </c>
      <c r="CF189" s="29">
        <v>1.0</v>
      </c>
      <c r="CG189" s="76"/>
      <c r="CH189" s="29">
        <v>1.0</v>
      </c>
      <c r="CI189" s="67" t="str">
        <f t="shared" si="59"/>
        <v>Yes</v>
      </c>
      <c r="CJ189" s="29">
        <v>0.0</v>
      </c>
      <c r="CK189" s="76"/>
      <c r="CL189" s="29">
        <v>0.0</v>
      </c>
      <c r="CM189" s="77"/>
      <c r="CN189" s="27" t="s">
        <v>133</v>
      </c>
      <c r="CO189" s="71" t="str">
        <f t="shared" si="60"/>
        <v>Good</v>
      </c>
      <c r="CP189" s="27" t="s">
        <v>152</v>
      </c>
      <c r="CQ189" s="21">
        <f t="shared" si="61"/>
        <v>0</v>
      </c>
      <c r="CR189" s="21">
        <f t="shared" si="62"/>
        <v>0</v>
      </c>
      <c r="CS189" s="21">
        <f t="shared" si="63"/>
        <v>0</v>
      </c>
      <c r="CT189" s="21">
        <f t="shared" si="64"/>
        <v>1</v>
      </c>
      <c r="CU189" s="68"/>
      <c r="CV189" s="27" t="s">
        <v>135</v>
      </c>
      <c r="CW189" s="21">
        <f t="shared" si="65"/>
        <v>1</v>
      </c>
      <c r="CX189" s="21">
        <f t="shared" si="66"/>
        <v>0</v>
      </c>
      <c r="CY189" s="21">
        <f t="shared" si="67"/>
        <v>0</v>
      </c>
      <c r="CZ189" s="21">
        <f t="shared" si="68"/>
        <v>0</v>
      </c>
      <c r="DA189" s="21">
        <f t="shared" si="69"/>
        <v>0</v>
      </c>
      <c r="DB189" s="68"/>
      <c r="DC189" s="27" t="s">
        <v>139</v>
      </c>
      <c r="DD189" s="29">
        <v>4.0</v>
      </c>
      <c r="DE189" s="29">
        <v>5.0</v>
      </c>
      <c r="DF189" s="27" t="s">
        <v>136</v>
      </c>
      <c r="DG189" s="27" t="s">
        <v>137</v>
      </c>
      <c r="DH189" s="25">
        <f t="shared" si="70"/>
        <v>18</v>
      </c>
      <c r="DI189" s="72" t="str">
        <f t="shared" si="71"/>
        <v>Moderate_Safety</v>
      </c>
      <c r="DJ189" s="26">
        <v>16.0</v>
      </c>
      <c r="DK189" s="26">
        <v>16.0</v>
      </c>
      <c r="DL189" s="16" t="str">
        <f t="shared" ref="DL189:DM189" si="260">IF(DJ189 &lt;= 11, "Poor", IF(DJ189 &lt;= 15 , "Moderate", "Good"))</f>
        <v>Good</v>
      </c>
      <c r="DM189" s="16" t="str">
        <f t="shared" si="260"/>
        <v>Good</v>
      </c>
    </row>
    <row r="190" ht="15.75" customHeight="1">
      <c r="A190" s="73" t="s">
        <v>125</v>
      </c>
      <c r="B190" s="62" t="s">
        <v>37</v>
      </c>
      <c r="C190" s="35">
        <v>29.0</v>
      </c>
      <c r="D190" s="16">
        <f t="shared" si="2"/>
        <v>0</v>
      </c>
      <c r="E190" s="16">
        <f t="shared" si="73"/>
        <v>1</v>
      </c>
      <c r="F190" s="16">
        <f t="shared" si="3"/>
        <v>0</v>
      </c>
      <c r="G190" s="16">
        <f t="shared" si="4"/>
        <v>0</v>
      </c>
      <c r="H190" s="63" t="str">
        <f t="shared" si="5"/>
        <v>Between_20_to_40</v>
      </c>
      <c r="I190" s="74" t="s">
        <v>158</v>
      </c>
      <c r="J190" s="36">
        <v>2800.0</v>
      </c>
      <c r="K190" s="21">
        <f t="shared" si="6"/>
        <v>1</v>
      </c>
      <c r="L190" s="21">
        <f t="shared" si="7"/>
        <v>0</v>
      </c>
      <c r="M190" s="21">
        <f t="shared" si="8"/>
        <v>0</v>
      </c>
      <c r="N190" s="21">
        <f t="shared" si="9"/>
        <v>0</v>
      </c>
      <c r="O190" s="65" t="str">
        <f t="shared" si="10"/>
        <v>Less_than_15k</v>
      </c>
      <c r="P190" s="75" t="s">
        <v>159</v>
      </c>
      <c r="Q190" s="37">
        <v>0.0</v>
      </c>
      <c r="R190" s="67" t="str">
        <f t="shared" si="11"/>
        <v>No</v>
      </c>
      <c r="S190" s="37">
        <v>0.0</v>
      </c>
      <c r="T190" s="67" t="str">
        <f t="shared" si="12"/>
        <v>No</v>
      </c>
      <c r="U190" s="37">
        <v>0.0</v>
      </c>
      <c r="V190" s="67" t="str">
        <f t="shared" si="13"/>
        <v>No</v>
      </c>
      <c r="W190" s="36" t="s">
        <v>192</v>
      </c>
      <c r="X190" s="21">
        <f t="shared" si="14"/>
        <v>0</v>
      </c>
      <c r="Y190" s="21">
        <f t="shared" si="15"/>
        <v>0</v>
      </c>
      <c r="Z190" s="21">
        <f t="shared" si="16"/>
        <v>0</v>
      </c>
      <c r="AA190" s="21">
        <f t="shared" si="17"/>
        <v>0</v>
      </c>
      <c r="AB190" s="21">
        <f t="shared" si="18"/>
        <v>1</v>
      </c>
      <c r="AC190" s="65" t="str">
        <f t="shared" si="19"/>
        <v>Other</v>
      </c>
      <c r="AD190" s="36" t="s">
        <v>31</v>
      </c>
      <c r="AE190" s="21">
        <f t="shared" si="20"/>
        <v>1</v>
      </c>
      <c r="AF190" s="21">
        <f t="shared" si="21"/>
        <v>0</v>
      </c>
      <c r="AG190" s="21">
        <f t="shared" si="22"/>
        <v>0</v>
      </c>
      <c r="AH190" s="21">
        <f t="shared" si="23"/>
        <v>0</v>
      </c>
      <c r="AI190" s="65" t="str">
        <f t="shared" si="24"/>
        <v>Bus</v>
      </c>
      <c r="AJ190" s="36" t="s">
        <v>171</v>
      </c>
      <c r="AK190" s="21">
        <f t="shared" si="25"/>
        <v>0</v>
      </c>
      <c r="AL190" s="21">
        <f t="shared" si="26"/>
        <v>0</v>
      </c>
      <c r="AM190" s="21">
        <f t="shared" si="27"/>
        <v>0</v>
      </c>
      <c r="AN190" s="21">
        <f t="shared" si="28"/>
        <v>1</v>
      </c>
      <c r="AO190" s="65" t="str">
        <f t="shared" si="29"/>
        <v>Others</v>
      </c>
      <c r="AP190" s="27" t="s">
        <v>144</v>
      </c>
      <c r="AQ190" s="21">
        <f t="shared" si="30"/>
        <v>0</v>
      </c>
      <c r="AR190" s="21">
        <f t="shared" si="31"/>
        <v>0</v>
      </c>
      <c r="AS190" s="21">
        <f t="shared" si="32"/>
        <v>0</v>
      </c>
      <c r="AT190" s="21">
        <f t="shared" si="33"/>
        <v>0</v>
      </c>
      <c r="AU190" s="21">
        <f t="shared" si="34"/>
        <v>0</v>
      </c>
      <c r="AV190" s="21">
        <f t="shared" si="74"/>
        <v>1</v>
      </c>
      <c r="AW190" s="68"/>
      <c r="AX190" s="27" t="s">
        <v>45</v>
      </c>
      <c r="AY190" s="21">
        <f t="shared" si="35"/>
        <v>0</v>
      </c>
      <c r="AZ190" s="21">
        <f t="shared" si="36"/>
        <v>0</v>
      </c>
      <c r="BA190" s="21">
        <f t="shared" si="37"/>
        <v>1</v>
      </c>
      <c r="BB190" s="21">
        <f t="shared" si="38"/>
        <v>0</v>
      </c>
      <c r="BC190" s="65" t="str">
        <f t="shared" si="39"/>
        <v>Job</v>
      </c>
      <c r="BD190" s="38" t="s">
        <v>37</v>
      </c>
      <c r="BE190" s="21">
        <f t="shared" si="40"/>
        <v>0</v>
      </c>
      <c r="BF190" s="21">
        <f t="shared" si="41"/>
        <v>1</v>
      </c>
      <c r="BG190" s="21">
        <f t="shared" si="42"/>
        <v>0</v>
      </c>
      <c r="BH190" s="21">
        <f t="shared" si="43"/>
        <v>0</v>
      </c>
      <c r="BI190" s="65" t="str">
        <f t="shared" si="44"/>
        <v>Barishal</v>
      </c>
      <c r="BJ190" s="27" t="s">
        <v>150</v>
      </c>
      <c r="BK190" s="21">
        <f t="shared" si="45"/>
        <v>0</v>
      </c>
      <c r="BL190" s="21">
        <f t="shared" si="46"/>
        <v>0</v>
      </c>
      <c r="BM190" s="21">
        <f t="shared" si="47"/>
        <v>1</v>
      </c>
      <c r="BN190" s="65" t="str">
        <f t="shared" si="48"/>
        <v>More_than_6</v>
      </c>
      <c r="BO190" s="29">
        <v>1500.0</v>
      </c>
      <c r="BP190" s="21">
        <f t="shared" si="49"/>
        <v>0</v>
      </c>
      <c r="BQ190" s="21">
        <f t="shared" si="50"/>
        <v>1</v>
      </c>
      <c r="BR190" s="21">
        <f t="shared" si="51"/>
        <v>0</v>
      </c>
      <c r="BS190" s="65" t="str">
        <f t="shared" si="52"/>
        <v>Between_1k_to_2k</v>
      </c>
      <c r="BT190" s="29" t="s">
        <v>132</v>
      </c>
      <c r="BU190" s="75" t="str">
        <f t="shared" si="53"/>
        <v>Every_3_months</v>
      </c>
      <c r="BV190" s="29">
        <v>0.0</v>
      </c>
      <c r="BW190" s="67" t="str">
        <f t="shared" si="54"/>
        <v>No</v>
      </c>
      <c r="BX190" s="29">
        <v>0.0</v>
      </c>
      <c r="BY190" s="67" t="str">
        <f t="shared" si="55"/>
        <v>No</v>
      </c>
      <c r="BZ190" s="29">
        <v>0.0</v>
      </c>
      <c r="CA190" s="67" t="str">
        <f t="shared" si="56"/>
        <v>No</v>
      </c>
      <c r="CB190" s="29">
        <v>0.0</v>
      </c>
      <c r="CC190" s="67" t="str">
        <f t="shared" si="57"/>
        <v>No</v>
      </c>
      <c r="CD190" s="29">
        <v>0.0</v>
      </c>
      <c r="CE190" s="67" t="str">
        <f t="shared" si="58"/>
        <v>No</v>
      </c>
      <c r="CF190" s="29">
        <v>1.0</v>
      </c>
      <c r="CG190" s="76"/>
      <c r="CH190" s="29">
        <v>0.0</v>
      </c>
      <c r="CI190" s="67" t="str">
        <f t="shared" si="59"/>
        <v>No</v>
      </c>
      <c r="CJ190" s="29">
        <v>0.0</v>
      </c>
      <c r="CK190" s="76"/>
      <c r="CL190" s="29">
        <v>1.0</v>
      </c>
      <c r="CM190" s="77"/>
      <c r="CN190" s="27" t="s">
        <v>164</v>
      </c>
      <c r="CO190" s="71" t="str">
        <f t="shared" si="60"/>
        <v>Average</v>
      </c>
      <c r="CP190" s="27" t="s">
        <v>157</v>
      </c>
      <c r="CQ190" s="21">
        <f t="shared" si="61"/>
        <v>0</v>
      </c>
      <c r="CR190" s="21">
        <f t="shared" si="62"/>
        <v>1</v>
      </c>
      <c r="CS190" s="21">
        <f t="shared" si="63"/>
        <v>0</v>
      </c>
      <c r="CT190" s="21">
        <f t="shared" si="64"/>
        <v>0</v>
      </c>
      <c r="CU190" s="68"/>
      <c r="CV190" s="27" t="s">
        <v>170</v>
      </c>
      <c r="CW190" s="21">
        <f t="shared" si="65"/>
        <v>0</v>
      </c>
      <c r="CX190" s="21">
        <f t="shared" si="66"/>
        <v>1</v>
      </c>
      <c r="CY190" s="21">
        <f t="shared" si="67"/>
        <v>0</v>
      </c>
      <c r="CZ190" s="21">
        <f t="shared" si="68"/>
        <v>0</v>
      </c>
      <c r="DA190" s="21">
        <f t="shared" si="69"/>
        <v>0</v>
      </c>
      <c r="DB190" s="68"/>
      <c r="DC190" s="29">
        <v>2.0</v>
      </c>
      <c r="DD190" s="27" t="s">
        <v>140</v>
      </c>
      <c r="DE190" s="27" t="s">
        <v>137</v>
      </c>
      <c r="DF190" s="27" t="s">
        <v>139</v>
      </c>
      <c r="DG190" s="27" t="s">
        <v>136</v>
      </c>
      <c r="DH190" s="25">
        <f t="shared" si="70"/>
        <v>12</v>
      </c>
      <c r="DI190" s="72" t="str">
        <f t="shared" si="71"/>
        <v>Poor_Safety</v>
      </c>
      <c r="DJ190" s="26">
        <v>19.0</v>
      </c>
      <c r="DK190" s="26">
        <v>17.0</v>
      </c>
      <c r="DL190" s="16" t="str">
        <f t="shared" ref="DL190:DM190" si="261">IF(DJ190 &lt;= 11, "Poor", IF(DJ190 &lt;= 15 , "Moderate", "Good"))</f>
        <v>Good</v>
      </c>
      <c r="DM190" s="16" t="str">
        <f t="shared" si="261"/>
        <v>Good</v>
      </c>
    </row>
    <row r="191" ht="15.75" customHeight="1">
      <c r="A191" s="73" t="s">
        <v>125</v>
      </c>
      <c r="B191" s="62" t="s">
        <v>37</v>
      </c>
      <c r="C191" s="35">
        <v>35.0</v>
      </c>
      <c r="D191" s="16">
        <f t="shared" si="2"/>
        <v>0</v>
      </c>
      <c r="E191" s="16">
        <f t="shared" si="73"/>
        <v>1</v>
      </c>
      <c r="F191" s="16">
        <f t="shared" si="3"/>
        <v>0</v>
      </c>
      <c r="G191" s="16">
        <f t="shared" si="4"/>
        <v>0</v>
      </c>
      <c r="H191" s="63" t="str">
        <f t="shared" si="5"/>
        <v>Between_20_to_40</v>
      </c>
      <c r="I191" s="74" t="s">
        <v>158</v>
      </c>
      <c r="J191" s="36">
        <v>30000.0</v>
      </c>
      <c r="K191" s="21">
        <f t="shared" si="6"/>
        <v>0</v>
      </c>
      <c r="L191" s="21">
        <f t="shared" si="7"/>
        <v>0</v>
      </c>
      <c r="M191" s="21">
        <f t="shared" si="8"/>
        <v>1</v>
      </c>
      <c r="N191" s="21">
        <f t="shared" si="9"/>
        <v>0</v>
      </c>
      <c r="O191" s="65" t="str">
        <f t="shared" si="10"/>
        <v>Between_25k_to_40k</v>
      </c>
      <c r="P191" s="75" t="s">
        <v>159</v>
      </c>
      <c r="Q191" s="37">
        <v>0.0</v>
      </c>
      <c r="R191" s="67" t="str">
        <f t="shared" si="11"/>
        <v>No</v>
      </c>
      <c r="S191" s="37">
        <v>0.0</v>
      </c>
      <c r="T191" s="67" t="str">
        <f t="shared" si="12"/>
        <v>No</v>
      </c>
      <c r="U191" s="37">
        <v>0.0</v>
      </c>
      <c r="V191" s="67" t="str">
        <f t="shared" si="13"/>
        <v>No</v>
      </c>
      <c r="W191" s="36" t="s">
        <v>192</v>
      </c>
      <c r="X191" s="21">
        <f t="shared" si="14"/>
        <v>0</v>
      </c>
      <c r="Y191" s="21">
        <f t="shared" si="15"/>
        <v>0</v>
      </c>
      <c r="Z191" s="21">
        <f t="shared" si="16"/>
        <v>0</v>
      </c>
      <c r="AA191" s="21">
        <f t="shared" si="17"/>
        <v>0</v>
      </c>
      <c r="AB191" s="21">
        <f t="shared" si="18"/>
        <v>1</v>
      </c>
      <c r="AC191" s="65" t="str">
        <f t="shared" si="19"/>
        <v>Other</v>
      </c>
      <c r="AD191" s="36" t="s">
        <v>31</v>
      </c>
      <c r="AE191" s="21">
        <f t="shared" si="20"/>
        <v>1</v>
      </c>
      <c r="AF191" s="21">
        <f t="shared" si="21"/>
        <v>0</v>
      </c>
      <c r="AG191" s="21">
        <f t="shared" si="22"/>
        <v>0</v>
      </c>
      <c r="AH191" s="21">
        <f t="shared" si="23"/>
        <v>0</v>
      </c>
      <c r="AI191" s="65" t="str">
        <f t="shared" si="24"/>
        <v>Bus</v>
      </c>
      <c r="AJ191" s="27" t="s">
        <v>129</v>
      </c>
      <c r="AK191" s="21">
        <f t="shared" si="25"/>
        <v>0</v>
      </c>
      <c r="AL191" s="21">
        <f t="shared" si="26"/>
        <v>1</v>
      </c>
      <c r="AM191" s="21">
        <f t="shared" si="27"/>
        <v>0</v>
      </c>
      <c r="AN191" s="21">
        <f t="shared" si="28"/>
        <v>0</v>
      </c>
      <c r="AO191" s="65" t="str">
        <f t="shared" si="29"/>
        <v>Auto_Rickshaw</v>
      </c>
      <c r="AP191" s="27" t="s">
        <v>37</v>
      </c>
      <c r="AQ191" s="21">
        <f t="shared" si="30"/>
        <v>1</v>
      </c>
      <c r="AR191" s="21">
        <f t="shared" si="31"/>
        <v>0</v>
      </c>
      <c r="AS191" s="21">
        <f t="shared" si="32"/>
        <v>0</v>
      </c>
      <c r="AT191" s="21">
        <f t="shared" si="33"/>
        <v>0</v>
      </c>
      <c r="AU191" s="21">
        <f t="shared" si="34"/>
        <v>0</v>
      </c>
      <c r="AV191" s="21">
        <f t="shared" si="74"/>
        <v>0</v>
      </c>
      <c r="AW191" s="68"/>
      <c r="AX191" s="27" t="s">
        <v>130</v>
      </c>
      <c r="AY191" s="21">
        <f t="shared" si="35"/>
        <v>1</v>
      </c>
      <c r="AZ191" s="21">
        <f t="shared" si="36"/>
        <v>0</v>
      </c>
      <c r="BA191" s="21">
        <f t="shared" si="37"/>
        <v>0</v>
      </c>
      <c r="BB191" s="21">
        <f t="shared" si="38"/>
        <v>0</v>
      </c>
      <c r="BC191" s="65" t="str">
        <f t="shared" si="39"/>
        <v>Home_Visit</v>
      </c>
      <c r="BD191" s="39" t="s">
        <v>190</v>
      </c>
      <c r="BE191" s="21">
        <f t="shared" si="40"/>
        <v>0</v>
      </c>
      <c r="BF191" s="21">
        <f t="shared" si="41"/>
        <v>0</v>
      </c>
      <c r="BG191" s="21">
        <f t="shared" si="42"/>
        <v>0</v>
      </c>
      <c r="BH191" s="21">
        <f t="shared" si="43"/>
        <v>1</v>
      </c>
      <c r="BI191" s="65" t="str">
        <f t="shared" si="44"/>
        <v>Others</v>
      </c>
      <c r="BJ191" s="27" t="s">
        <v>155</v>
      </c>
      <c r="BK191" s="21">
        <f t="shared" si="45"/>
        <v>0</v>
      </c>
      <c r="BL191" s="21">
        <f t="shared" si="46"/>
        <v>0</v>
      </c>
      <c r="BM191" s="21">
        <f t="shared" si="47"/>
        <v>1</v>
      </c>
      <c r="BN191" s="65" t="str">
        <f t="shared" si="48"/>
        <v>More_than_6</v>
      </c>
      <c r="BO191" s="29">
        <v>800.0</v>
      </c>
      <c r="BP191" s="21">
        <f t="shared" si="49"/>
        <v>1</v>
      </c>
      <c r="BQ191" s="21">
        <f t="shared" si="50"/>
        <v>0</v>
      </c>
      <c r="BR191" s="21">
        <f t="shared" si="51"/>
        <v>0</v>
      </c>
      <c r="BS191" s="65" t="str">
        <f t="shared" si="52"/>
        <v>Less_than_1k</v>
      </c>
      <c r="BT191" s="29" t="s">
        <v>132</v>
      </c>
      <c r="BU191" s="75" t="str">
        <f t="shared" si="53"/>
        <v>Every_3_months</v>
      </c>
      <c r="BV191" s="29">
        <v>0.0</v>
      </c>
      <c r="BW191" s="67" t="str">
        <f t="shared" si="54"/>
        <v>No</v>
      </c>
      <c r="BX191" s="29">
        <v>0.0</v>
      </c>
      <c r="BY191" s="67" t="str">
        <f t="shared" si="55"/>
        <v>No</v>
      </c>
      <c r="BZ191" s="29">
        <v>0.0</v>
      </c>
      <c r="CA191" s="67" t="str">
        <f t="shared" si="56"/>
        <v>No</v>
      </c>
      <c r="CB191" s="29">
        <v>0.0</v>
      </c>
      <c r="CC191" s="67" t="str">
        <f t="shared" si="57"/>
        <v>No</v>
      </c>
      <c r="CD191" s="29">
        <v>0.0</v>
      </c>
      <c r="CE191" s="67" t="str">
        <f t="shared" si="58"/>
        <v>No</v>
      </c>
      <c r="CF191" s="29">
        <v>1.0</v>
      </c>
      <c r="CG191" s="76"/>
      <c r="CH191" s="29">
        <v>1.0</v>
      </c>
      <c r="CI191" s="67" t="str">
        <f t="shared" si="59"/>
        <v>Yes</v>
      </c>
      <c r="CJ191" s="29">
        <v>0.0</v>
      </c>
      <c r="CK191" s="76"/>
      <c r="CL191" s="29">
        <v>1.0</v>
      </c>
      <c r="CM191" s="77"/>
      <c r="CN191" s="27" t="s">
        <v>164</v>
      </c>
      <c r="CO191" s="71" t="str">
        <f t="shared" si="60"/>
        <v>Average</v>
      </c>
      <c r="CP191" s="27" t="s">
        <v>177</v>
      </c>
      <c r="CQ191" s="21">
        <f t="shared" si="61"/>
        <v>1</v>
      </c>
      <c r="CR191" s="21">
        <f t="shared" si="62"/>
        <v>0</v>
      </c>
      <c r="CS191" s="21">
        <f t="shared" si="63"/>
        <v>0</v>
      </c>
      <c r="CT191" s="21">
        <f t="shared" si="64"/>
        <v>0</v>
      </c>
      <c r="CU191" s="68"/>
      <c r="CV191" s="27" t="s">
        <v>135</v>
      </c>
      <c r="CW191" s="21">
        <f t="shared" si="65"/>
        <v>1</v>
      </c>
      <c r="CX191" s="21">
        <f t="shared" si="66"/>
        <v>0</v>
      </c>
      <c r="CY191" s="21">
        <f t="shared" si="67"/>
        <v>0</v>
      </c>
      <c r="CZ191" s="21">
        <f t="shared" si="68"/>
        <v>0</v>
      </c>
      <c r="DA191" s="21">
        <f t="shared" si="69"/>
        <v>0</v>
      </c>
      <c r="DB191" s="68"/>
      <c r="DC191" s="27" t="s">
        <v>136</v>
      </c>
      <c r="DD191" s="29">
        <v>3.0</v>
      </c>
      <c r="DE191" s="29">
        <v>3.0</v>
      </c>
      <c r="DF191" s="27" t="s">
        <v>139</v>
      </c>
      <c r="DG191" s="29">
        <v>5.0</v>
      </c>
      <c r="DH191" s="25">
        <f t="shared" si="70"/>
        <v>17</v>
      </c>
      <c r="DI191" s="72" t="str">
        <f t="shared" si="71"/>
        <v>Moderate_Safety</v>
      </c>
      <c r="DJ191" s="26">
        <v>16.0</v>
      </c>
      <c r="DK191" s="26">
        <v>15.0</v>
      </c>
      <c r="DL191" s="16" t="str">
        <f t="shared" ref="DL191:DM191" si="262">IF(DJ191 &lt;= 11, "Poor", IF(DJ191 &lt;= 15 , "Moderate", "Good"))</f>
        <v>Good</v>
      </c>
      <c r="DM191" s="16" t="str">
        <f t="shared" si="262"/>
        <v>Moderate</v>
      </c>
    </row>
    <row r="192" ht="15.75" customHeight="1">
      <c r="A192" s="73" t="s">
        <v>125</v>
      </c>
      <c r="B192" s="62" t="s">
        <v>37</v>
      </c>
      <c r="C192" s="35">
        <v>30.0</v>
      </c>
      <c r="D192" s="16">
        <f t="shared" si="2"/>
        <v>0</v>
      </c>
      <c r="E192" s="16">
        <f t="shared" si="73"/>
        <v>1</v>
      </c>
      <c r="F192" s="16">
        <f t="shared" si="3"/>
        <v>0</v>
      </c>
      <c r="G192" s="16">
        <f t="shared" si="4"/>
        <v>0</v>
      </c>
      <c r="H192" s="63" t="str">
        <f t="shared" si="5"/>
        <v>Between_20_to_40</v>
      </c>
      <c r="I192" s="74" t="s">
        <v>158</v>
      </c>
      <c r="J192" s="36">
        <v>27000.0</v>
      </c>
      <c r="K192" s="21">
        <f t="shared" si="6"/>
        <v>0</v>
      </c>
      <c r="L192" s="21">
        <f t="shared" si="7"/>
        <v>0</v>
      </c>
      <c r="M192" s="21">
        <f t="shared" si="8"/>
        <v>1</v>
      </c>
      <c r="N192" s="21">
        <f t="shared" si="9"/>
        <v>0</v>
      </c>
      <c r="O192" s="65" t="str">
        <f t="shared" si="10"/>
        <v>Between_25k_to_40k</v>
      </c>
      <c r="P192" s="75" t="s">
        <v>159</v>
      </c>
      <c r="Q192" s="37">
        <v>0.0</v>
      </c>
      <c r="R192" s="67" t="str">
        <f t="shared" si="11"/>
        <v>No</v>
      </c>
      <c r="S192" s="37">
        <v>0.0</v>
      </c>
      <c r="T192" s="67" t="str">
        <f t="shared" si="12"/>
        <v>No</v>
      </c>
      <c r="U192" s="37">
        <v>0.0</v>
      </c>
      <c r="V192" s="67" t="str">
        <f t="shared" si="13"/>
        <v>No</v>
      </c>
      <c r="W192" s="36" t="s">
        <v>192</v>
      </c>
      <c r="X192" s="21">
        <f t="shared" si="14"/>
        <v>0</v>
      </c>
      <c r="Y192" s="21">
        <f t="shared" si="15"/>
        <v>0</v>
      </c>
      <c r="Z192" s="21">
        <f t="shared" si="16"/>
        <v>0</v>
      </c>
      <c r="AA192" s="21">
        <f t="shared" si="17"/>
        <v>0</v>
      </c>
      <c r="AB192" s="21">
        <f t="shared" si="18"/>
        <v>1</v>
      </c>
      <c r="AC192" s="65" t="str">
        <f t="shared" si="19"/>
        <v>Other</v>
      </c>
      <c r="AD192" s="36" t="s">
        <v>31</v>
      </c>
      <c r="AE192" s="21">
        <f t="shared" si="20"/>
        <v>1</v>
      </c>
      <c r="AF192" s="21">
        <f t="shared" si="21"/>
        <v>0</v>
      </c>
      <c r="AG192" s="21">
        <f t="shared" si="22"/>
        <v>0</v>
      </c>
      <c r="AH192" s="21">
        <f t="shared" si="23"/>
        <v>0</v>
      </c>
      <c r="AI192" s="65" t="str">
        <f t="shared" si="24"/>
        <v>Bus</v>
      </c>
      <c r="AJ192" s="27" t="s">
        <v>128</v>
      </c>
      <c r="AK192" s="21">
        <f t="shared" si="25"/>
        <v>1</v>
      </c>
      <c r="AL192" s="21">
        <f t="shared" si="26"/>
        <v>0</v>
      </c>
      <c r="AM192" s="21">
        <f t="shared" si="27"/>
        <v>0</v>
      </c>
      <c r="AN192" s="21">
        <f t="shared" si="28"/>
        <v>0</v>
      </c>
      <c r="AO192" s="65" t="str">
        <f t="shared" si="29"/>
        <v>Bus</v>
      </c>
      <c r="AP192" s="27" t="s">
        <v>154</v>
      </c>
      <c r="AQ192" s="21">
        <f t="shared" si="30"/>
        <v>0</v>
      </c>
      <c r="AR192" s="21">
        <f t="shared" si="31"/>
        <v>0</v>
      </c>
      <c r="AS192" s="21">
        <f t="shared" si="32"/>
        <v>0</v>
      </c>
      <c r="AT192" s="21">
        <f t="shared" si="33"/>
        <v>0</v>
      </c>
      <c r="AU192" s="21">
        <f t="shared" si="34"/>
        <v>0</v>
      </c>
      <c r="AV192" s="21">
        <f t="shared" si="74"/>
        <v>1</v>
      </c>
      <c r="AW192" s="68"/>
      <c r="AX192" s="27" t="s">
        <v>130</v>
      </c>
      <c r="AY192" s="21">
        <f t="shared" si="35"/>
        <v>1</v>
      </c>
      <c r="AZ192" s="21">
        <f t="shared" si="36"/>
        <v>0</v>
      </c>
      <c r="BA192" s="21">
        <f t="shared" si="37"/>
        <v>0</v>
      </c>
      <c r="BB192" s="21">
        <f t="shared" si="38"/>
        <v>0</v>
      </c>
      <c r="BC192" s="65" t="str">
        <f t="shared" si="39"/>
        <v>Home_Visit</v>
      </c>
      <c r="BD192" s="27" t="s">
        <v>131</v>
      </c>
      <c r="BE192" s="21">
        <f t="shared" si="40"/>
        <v>1</v>
      </c>
      <c r="BF192" s="21">
        <f t="shared" si="41"/>
        <v>0</v>
      </c>
      <c r="BG192" s="21">
        <f t="shared" si="42"/>
        <v>0</v>
      </c>
      <c r="BH192" s="21">
        <f t="shared" si="43"/>
        <v>0</v>
      </c>
      <c r="BI192" s="65" t="str">
        <f t="shared" si="44"/>
        <v>Dhaka</v>
      </c>
      <c r="BJ192" s="27" t="s">
        <v>150</v>
      </c>
      <c r="BK192" s="21">
        <f t="shared" si="45"/>
        <v>0</v>
      </c>
      <c r="BL192" s="21">
        <f t="shared" si="46"/>
        <v>0</v>
      </c>
      <c r="BM192" s="21">
        <f t="shared" si="47"/>
        <v>1</v>
      </c>
      <c r="BN192" s="65" t="str">
        <f t="shared" si="48"/>
        <v>More_than_6</v>
      </c>
      <c r="BO192" s="27" t="s">
        <v>184</v>
      </c>
      <c r="BP192" s="21">
        <f t="shared" si="49"/>
        <v>0</v>
      </c>
      <c r="BQ192" s="21">
        <f t="shared" si="50"/>
        <v>0</v>
      </c>
      <c r="BR192" s="21">
        <f t="shared" si="51"/>
        <v>1</v>
      </c>
      <c r="BS192" s="65" t="str">
        <f t="shared" si="52"/>
        <v>More_than_2k</v>
      </c>
      <c r="BT192" s="27" t="s">
        <v>185</v>
      </c>
      <c r="BU192" s="73" t="str">
        <f t="shared" si="53"/>
        <v>Yearly</v>
      </c>
      <c r="BV192" s="29">
        <v>1.0</v>
      </c>
      <c r="BW192" s="67" t="str">
        <f t="shared" si="54"/>
        <v>Yes</v>
      </c>
      <c r="BX192" s="29">
        <v>0.0</v>
      </c>
      <c r="BY192" s="67" t="str">
        <f t="shared" si="55"/>
        <v>No</v>
      </c>
      <c r="BZ192" s="29">
        <v>0.0</v>
      </c>
      <c r="CA192" s="67" t="str">
        <f t="shared" si="56"/>
        <v>No</v>
      </c>
      <c r="CB192" s="29">
        <v>0.0</v>
      </c>
      <c r="CC192" s="67" t="str">
        <f t="shared" si="57"/>
        <v>No</v>
      </c>
      <c r="CD192" s="29">
        <v>0.0</v>
      </c>
      <c r="CE192" s="67" t="str">
        <f t="shared" si="58"/>
        <v>No</v>
      </c>
      <c r="CF192" s="29">
        <v>0.0</v>
      </c>
      <c r="CG192" s="76"/>
      <c r="CH192" s="29">
        <v>0.0</v>
      </c>
      <c r="CI192" s="67" t="str">
        <f t="shared" si="59"/>
        <v>No</v>
      </c>
      <c r="CJ192" s="29">
        <v>1.0</v>
      </c>
      <c r="CK192" s="76"/>
      <c r="CL192" s="29">
        <v>0.0</v>
      </c>
      <c r="CM192" s="77"/>
      <c r="CN192" s="27" t="s">
        <v>133</v>
      </c>
      <c r="CO192" s="71" t="str">
        <f t="shared" si="60"/>
        <v>Good</v>
      </c>
      <c r="CP192" s="27" t="s">
        <v>146</v>
      </c>
      <c r="CQ192" s="21">
        <f t="shared" si="61"/>
        <v>0</v>
      </c>
      <c r="CR192" s="21">
        <f t="shared" si="62"/>
        <v>0</v>
      </c>
      <c r="CS192" s="21">
        <f t="shared" si="63"/>
        <v>1</v>
      </c>
      <c r="CT192" s="21">
        <f t="shared" si="64"/>
        <v>0</v>
      </c>
      <c r="CU192" s="68"/>
      <c r="CV192" s="27" t="s">
        <v>135</v>
      </c>
      <c r="CW192" s="21">
        <f t="shared" si="65"/>
        <v>1</v>
      </c>
      <c r="CX192" s="21">
        <f t="shared" si="66"/>
        <v>0</v>
      </c>
      <c r="CY192" s="21">
        <f t="shared" si="67"/>
        <v>0</v>
      </c>
      <c r="CZ192" s="21">
        <f t="shared" si="68"/>
        <v>0</v>
      </c>
      <c r="DA192" s="21">
        <f t="shared" si="69"/>
        <v>0</v>
      </c>
      <c r="DB192" s="68"/>
      <c r="DC192" s="29">
        <v>2.0</v>
      </c>
      <c r="DD192" s="27" t="s">
        <v>140</v>
      </c>
      <c r="DE192" s="27" t="s">
        <v>139</v>
      </c>
      <c r="DF192" s="27" t="s">
        <v>139</v>
      </c>
      <c r="DG192" s="29">
        <v>1.0</v>
      </c>
      <c r="DH192" s="25">
        <f t="shared" si="70"/>
        <v>8</v>
      </c>
      <c r="DI192" s="72" t="str">
        <f t="shared" si="71"/>
        <v>Poor_Safety</v>
      </c>
      <c r="DJ192" s="26">
        <v>19.0</v>
      </c>
      <c r="DK192" s="26">
        <v>17.0</v>
      </c>
      <c r="DL192" s="16" t="str">
        <f t="shared" ref="DL192:DM192" si="263">IF(DJ192 &lt;= 11, "Poor", IF(DJ192 &lt;= 15 , "Moderate", "Good"))</f>
        <v>Good</v>
      </c>
      <c r="DM192" s="16" t="str">
        <f t="shared" si="263"/>
        <v>Good</v>
      </c>
    </row>
    <row r="193" ht="15.75" customHeight="1">
      <c r="A193" s="73" t="s">
        <v>125</v>
      </c>
      <c r="B193" s="62" t="s">
        <v>37</v>
      </c>
      <c r="C193" s="35">
        <v>28.0</v>
      </c>
      <c r="D193" s="16">
        <f t="shared" si="2"/>
        <v>0</v>
      </c>
      <c r="E193" s="16">
        <f t="shared" si="73"/>
        <v>1</v>
      </c>
      <c r="F193" s="16">
        <f t="shared" si="3"/>
        <v>0</v>
      </c>
      <c r="G193" s="16">
        <f t="shared" si="4"/>
        <v>0</v>
      </c>
      <c r="H193" s="63" t="str">
        <f t="shared" si="5"/>
        <v>Between_20_to_40</v>
      </c>
      <c r="I193" s="74" t="s">
        <v>158</v>
      </c>
      <c r="J193" s="36">
        <v>32000.0</v>
      </c>
      <c r="K193" s="21">
        <f t="shared" si="6"/>
        <v>0</v>
      </c>
      <c r="L193" s="21">
        <f t="shared" si="7"/>
        <v>0</v>
      </c>
      <c r="M193" s="21">
        <f t="shared" si="8"/>
        <v>1</v>
      </c>
      <c r="N193" s="21">
        <f t="shared" si="9"/>
        <v>0</v>
      </c>
      <c r="O193" s="65" t="str">
        <f t="shared" si="10"/>
        <v>Between_25k_to_40k</v>
      </c>
      <c r="P193" s="75" t="s">
        <v>159</v>
      </c>
      <c r="Q193" s="37">
        <v>0.0</v>
      </c>
      <c r="R193" s="67" t="str">
        <f t="shared" si="11"/>
        <v>No</v>
      </c>
      <c r="S193" s="37">
        <v>0.0</v>
      </c>
      <c r="T193" s="67" t="str">
        <f t="shared" si="12"/>
        <v>No</v>
      </c>
      <c r="U193" s="37">
        <v>0.0</v>
      </c>
      <c r="V193" s="67" t="str">
        <f t="shared" si="13"/>
        <v>No</v>
      </c>
      <c r="W193" s="36" t="s">
        <v>192</v>
      </c>
      <c r="X193" s="21">
        <f t="shared" si="14"/>
        <v>0</v>
      </c>
      <c r="Y193" s="21">
        <f t="shared" si="15"/>
        <v>0</v>
      </c>
      <c r="Z193" s="21">
        <f t="shared" si="16"/>
        <v>0</v>
      </c>
      <c r="AA193" s="21">
        <f t="shared" si="17"/>
        <v>0</v>
      </c>
      <c r="AB193" s="21">
        <f t="shared" si="18"/>
        <v>1</v>
      </c>
      <c r="AC193" s="65" t="str">
        <f t="shared" si="19"/>
        <v>Other</v>
      </c>
      <c r="AD193" s="36" t="s">
        <v>31</v>
      </c>
      <c r="AE193" s="21">
        <f t="shared" si="20"/>
        <v>1</v>
      </c>
      <c r="AF193" s="21">
        <f t="shared" si="21"/>
        <v>0</v>
      </c>
      <c r="AG193" s="21">
        <f t="shared" si="22"/>
        <v>0</v>
      </c>
      <c r="AH193" s="21">
        <f t="shared" si="23"/>
        <v>0</v>
      </c>
      <c r="AI193" s="65" t="str">
        <f t="shared" si="24"/>
        <v>Bus</v>
      </c>
      <c r="AJ193" s="27" t="s">
        <v>128</v>
      </c>
      <c r="AK193" s="21">
        <f t="shared" si="25"/>
        <v>1</v>
      </c>
      <c r="AL193" s="21">
        <f t="shared" si="26"/>
        <v>0</v>
      </c>
      <c r="AM193" s="21">
        <f t="shared" si="27"/>
        <v>0</v>
      </c>
      <c r="AN193" s="21">
        <f t="shared" si="28"/>
        <v>0</v>
      </c>
      <c r="AO193" s="65" t="str">
        <f t="shared" si="29"/>
        <v>Bus</v>
      </c>
      <c r="AP193" s="27" t="s">
        <v>37</v>
      </c>
      <c r="AQ193" s="21">
        <f t="shared" si="30"/>
        <v>1</v>
      </c>
      <c r="AR193" s="21">
        <f t="shared" si="31"/>
        <v>0</v>
      </c>
      <c r="AS193" s="21">
        <f t="shared" si="32"/>
        <v>0</v>
      </c>
      <c r="AT193" s="21">
        <f t="shared" si="33"/>
        <v>0</v>
      </c>
      <c r="AU193" s="21">
        <f t="shared" si="34"/>
        <v>0</v>
      </c>
      <c r="AV193" s="21">
        <f t="shared" si="74"/>
        <v>0</v>
      </c>
      <c r="AW193" s="68"/>
      <c r="AX193" s="27" t="s">
        <v>130</v>
      </c>
      <c r="AY193" s="21">
        <f t="shared" si="35"/>
        <v>1</v>
      </c>
      <c r="AZ193" s="21">
        <f t="shared" si="36"/>
        <v>0</v>
      </c>
      <c r="BA193" s="21">
        <f t="shared" si="37"/>
        <v>0</v>
      </c>
      <c r="BB193" s="21">
        <f t="shared" si="38"/>
        <v>0</v>
      </c>
      <c r="BC193" s="65" t="str">
        <f t="shared" si="39"/>
        <v>Home_Visit</v>
      </c>
      <c r="BD193" s="27" t="s">
        <v>144</v>
      </c>
      <c r="BE193" s="21">
        <f t="shared" si="40"/>
        <v>0</v>
      </c>
      <c r="BF193" s="21">
        <f t="shared" si="41"/>
        <v>0</v>
      </c>
      <c r="BG193" s="21">
        <f t="shared" si="42"/>
        <v>0</v>
      </c>
      <c r="BH193" s="21">
        <f t="shared" si="43"/>
        <v>1</v>
      </c>
      <c r="BI193" s="65" t="str">
        <f t="shared" si="44"/>
        <v>Others</v>
      </c>
      <c r="BJ193" s="27" t="s">
        <v>136</v>
      </c>
      <c r="BK193" s="21">
        <f t="shared" si="45"/>
        <v>0</v>
      </c>
      <c r="BL193" s="21">
        <f t="shared" si="46"/>
        <v>0</v>
      </c>
      <c r="BM193" s="21">
        <f t="shared" si="47"/>
        <v>1</v>
      </c>
      <c r="BN193" s="65" t="str">
        <f t="shared" si="48"/>
        <v>More_than_6</v>
      </c>
      <c r="BO193" s="27">
        <v>800.0</v>
      </c>
      <c r="BP193" s="21">
        <f t="shared" si="49"/>
        <v>1</v>
      </c>
      <c r="BQ193" s="21">
        <f t="shared" si="50"/>
        <v>0</v>
      </c>
      <c r="BR193" s="21">
        <f t="shared" si="51"/>
        <v>0</v>
      </c>
      <c r="BS193" s="65" t="str">
        <f t="shared" si="52"/>
        <v>Less_than_1k</v>
      </c>
      <c r="BT193" s="29" t="s">
        <v>132</v>
      </c>
      <c r="BU193" s="75" t="str">
        <f t="shared" si="53"/>
        <v>Every_3_months</v>
      </c>
      <c r="BV193" s="29">
        <v>0.0</v>
      </c>
      <c r="BW193" s="67" t="str">
        <f t="shared" si="54"/>
        <v>No</v>
      </c>
      <c r="BX193" s="29">
        <v>0.0</v>
      </c>
      <c r="BY193" s="67" t="str">
        <f t="shared" si="55"/>
        <v>No</v>
      </c>
      <c r="BZ193" s="29">
        <v>0.0</v>
      </c>
      <c r="CA193" s="67" t="str">
        <f t="shared" si="56"/>
        <v>No</v>
      </c>
      <c r="CB193" s="29">
        <v>1.0</v>
      </c>
      <c r="CC193" s="67" t="str">
        <f t="shared" si="57"/>
        <v>Yes</v>
      </c>
      <c r="CD193" s="29">
        <v>0.0</v>
      </c>
      <c r="CE193" s="67" t="str">
        <f t="shared" si="58"/>
        <v>No</v>
      </c>
      <c r="CF193" s="29">
        <v>0.0</v>
      </c>
      <c r="CG193" s="76"/>
      <c r="CH193" s="29">
        <v>0.0</v>
      </c>
      <c r="CI193" s="67" t="str">
        <f t="shared" si="59"/>
        <v>No</v>
      </c>
      <c r="CJ193" s="29">
        <v>0.0</v>
      </c>
      <c r="CK193" s="76"/>
      <c r="CL193" s="29">
        <v>1.0</v>
      </c>
      <c r="CM193" s="77"/>
      <c r="CN193" s="27" t="s">
        <v>133</v>
      </c>
      <c r="CO193" s="71" t="str">
        <f t="shared" si="60"/>
        <v>Good</v>
      </c>
      <c r="CP193" s="27" t="s">
        <v>134</v>
      </c>
      <c r="CQ193" s="21">
        <f t="shared" si="61"/>
        <v>0</v>
      </c>
      <c r="CR193" s="21">
        <f t="shared" si="62"/>
        <v>0</v>
      </c>
      <c r="CS193" s="21">
        <f t="shared" si="63"/>
        <v>0</v>
      </c>
      <c r="CT193" s="21">
        <f t="shared" si="64"/>
        <v>1</v>
      </c>
      <c r="CU193" s="68"/>
      <c r="CV193" s="27" t="s">
        <v>135</v>
      </c>
      <c r="CW193" s="21">
        <f t="shared" si="65"/>
        <v>1</v>
      </c>
      <c r="CX193" s="21">
        <f t="shared" si="66"/>
        <v>0</v>
      </c>
      <c r="CY193" s="21">
        <f t="shared" si="67"/>
        <v>0</v>
      </c>
      <c r="CZ193" s="21">
        <f t="shared" si="68"/>
        <v>0</v>
      </c>
      <c r="DA193" s="21">
        <f t="shared" si="69"/>
        <v>0</v>
      </c>
      <c r="DB193" s="68"/>
      <c r="DC193" s="27" t="s">
        <v>136</v>
      </c>
      <c r="DD193" s="27" t="s">
        <v>136</v>
      </c>
      <c r="DE193" s="27" t="s">
        <v>136</v>
      </c>
      <c r="DF193" s="27" t="s">
        <v>138</v>
      </c>
      <c r="DG193" s="27" t="s">
        <v>138</v>
      </c>
      <c r="DH193" s="25">
        <f t="shared" si="70"/>
        <v>22</v>
      </c>
      <c r="DI193" s="72" t="str">
        <f t="shared" si="71"/>
        <v>High_Safety</v>
      </c>
      <c r="DJ193" s="26">
        <v>14.0</v>
      </c>
      <c r="DK193" s="26">
        <v>18.0</v>
      </c>
      <c r="DL193" s="16" t="str">
        <f t="shared" ref="DL193:DM193" si="264">IF(DJ193 &lt;= 11, "Poor", IF(DJ193 &lt;= 15 , "Moderate", "Good"))</f>
        <v>Moderate</v>
      </c>
      <c r="DM193" s="16" t="str">
        <f t="shared" si="264"/>
        <v>Good</v>
      </c>
    </row>
    <row r="194" ht="15.75" customHeight="1">
      <c r="A194" s="73" t="s">
        <v>125</v>
      </c>
      <c r="B194" s="62" t="s">
        <v>37</v>
      </c>
      <c r="C194" s="35">
        <v>43.0</v>
      </c>
      <c r="D194" s="16">
        <f t="shared" si="2"/>
        <v>0</v>
      </c>
      <c r="E194" s="16">
        <f t="shared" si="73"/>
        <v>0</v>
      </c>
      <c r="F194" s="16">
        <f t="shared" si="3"/>
        <v>1</v>
      </c>
      <c r="G194" s="16">
        <f t="shared" si="4"/>
        <v>0</v>
      </c>
      <c r="H194" s="63" t="str">
        <f t="shared" si="5"/>
        <v>Between_40_to_60</v>
      </c>
      <c r="I194" s="74" t="s">
        <v>158</v>
      </c>
      <c r="J194" s="36">
        <v>40000.0</v>
      </c>
      <c r="K194" s="21">
        <f t="shared" si="6"/>
        <v>0</v>
      </c>
      <c r="L194" s="21">
        <f t="shared" si="7"/>
        <v>0</v>
      </c>
      <c r="M194" s="21">
        <f t="shared" si="8"/>
        <v>1</v>
      </c>
      <c r="N194" s="21">
        <f t="shared" si="9"/>
        <v>0</v>
      </c>
      <c r="O194" s="65" t="str">
        <f t="shared" si="10"/>
        <v>Between_25k_to_40k</v>
      </c>
      <c r="P194" s="75" t="s">
        <v>159</v>
      </c>
      <c r="Q194" s="37">
        <v>0.0</v>
      </c>
      <c r="R194" s="67" t="str">
        <f t="shared" si="11"/>
        <v>No</v>
      </c>
      <c r="S194" s="37">
        <v>0.0</v>
      </c>
      <c r="T194" s="67" t="str">
        <f t="shared" si="12"/>
        <v>No</v>
      </c>
      <c r="U194" s="37">
        <v>0.0</v>
      </c>
      <c r="V194" s="67" t="str">
        <f t="shared" si="13"/>
        <v>No</v>
      </c>
      <c r="W194" s="36" t="s">
        <v>192</v>
      </c>
      <c r="X194" s="21">
        <f t="shared" si="14"/>
        <v>0</v>
      </c>
      <c r="Y194" s="21">
        <f t="shared" si="15"/>
        <v>0</v>
      </c>
      <c r="Z194" s="21">
        <f t="shared" si="16"/>
        <v>0</v>
      </c>
      <c r="AA194" s="21">
        <f t="shared" si="17"/>
        <v>0</v>
      </c>
      <c r="AB194" s="21">
        <f t="shared" si="18"/>
        <v>1</v>
      </c>
      <c r="AC194" s="65" t="str">
        <f t="shared" si="19"/>
        <v>Other</v>
      </c>
      <c r="AD194" s="36" t="s">
        <v>180</v>
      </c>
      <c r="AE194" s="21">
        <f t="shared" si="20"/>
        <v>0</v>
      </c>
      <c r="AF194" s="21">
        <f t="shared" si="21"/>
        <v>0</v>
      </c>
      <c r="AG194" s="21">
        <f t="shared" si="22"/>
        <v>1</v>
      </c>
      <c r="AH194" s="21">
        <f t="shared" si="23"/>
        <v>0</v>
      </c>
      <c r="AI194" s="65" t="str">
        <f t="shared" si="24"/>
        <v>Bicycle</v>
      </c>
      <c r="AJ194" s="27" t="s">
        <v>129</v>
      </c>
      <c r="AK194" s="21">
        <f t="shared" si="25"/>
        <v>0</v>
      </c>
      <c r="AL194" s="21">
        <f t="shared" si="26"/>
        <v>1</v>
      </c>
      <c r="AM194" s="21">
        <f t="shared" si="27"/>
        <v>0</v>
      </c>
      <c r="AN194" s="21">
        <f t="shared" si="28"/>
        <v>0</v>
      </c>
      <c r="AO194" s="65" t="str">
        <f t="shared" si="29"/>
        <v>Auto_Rickshaw</v>
      </c>
      <c r="AP194" s="27" t="s">
        <v>38</v>
      </c>
      <c r="AQ194" s="21">
        <f t="shared" si="30"/>
        <v>0</v>
      </c>
      <c r="AR194" s="21">
        <f t="shared" si="31"/>
        <v>1</v>
      </c>
      <c r="AS194" s="21">
        <f t="shared" si="32"/>
        <v>0</v>
      </c>
      <c r="AT194" s="21">
        <f t="shared" si="33"/>
        <v>0</v>
      </c>
      <c r="AU194" s="21">
        <f t="shared" si="34"/>
        <v>0</v>
      </c>
      <c r="AV194" s="21">
        <f t="shared" si="74"/>
        <v>0</v>
      </c>
      <c r="AW194" s="68"/>
      <c r="AX194" s="27" t="s">
        <v>130</v>
      </c>
      <c r="AY194" s="21">
        <f t="shared" si="35"/>
        <v>1</v>
      </c>
      <c r="AZ194" s="21">
        <f t="shared" si="36"/>
        <v>0</v>
      </c>
      <c r="BA194" s="21">
        <f t="shared" si="37"/>
        <v>0</v>
      </c>
      <c r="BB194" s="21">
        <f t="shared" si="38"/>
        <v>0</v>
      </c>
      <c r="BC194" s="65" t="str">
        <f t="shared" si="39"/>
        <v>Home_Visit</v>
      </c>
      <c r="BD194" s="27" t="s">
        <v>175</v>
      </c>
      <c r="BE194" s="21">
        <f t="shared" si="40"/>
        <v>0</v>
      </c>
      <c r="BF194" s="21">
        <f t="shared" si="41"/>
        <v>0</v>
      </c>
      <c r="BG194" s="21">
        <f t="shared" si="42"/>
        <v>0</v>
      </c>
      <c r="BH194" s="21">
        <f t="shared" si="43"/>
        <v>1</v>
      </c>
      <c r="BI194" s="65" t="str">
        <f t="shared" si="44"/>
        <v>Others</v>
      </c>
      <c r="BJ194" s="27" t="s">
        <v>138</v>
      </c>
      <c r="BK194" s="21">
        <f t="shared" si="45"/>
        <v>0</v>
      </c>
      <c r="BL194" s="21">
        <f t="shared" si="46"/>
        <v>0</v>
      </c>
      <c r="BM194" s="21">
        <f t="shared" si="47"/>
        <v>1</v>
      </c>
      <c r="BN194" s="65" t="str">
        <f t="shared" si="48"/>
        <v>More_than_6</v>
      </c>
      <c r="BO194" s="27" t="s">
        <v>145</v>
      </c>
      <c r="BP194" s="21">
        <f t="shared" si="49"/>
        <v>0</v>
      </c>
      <c r="BQ194" s="21">
        <f t="shared" si="50"/>
        <v>0</v>
      </c>
      <c r="BR194" s="21">
        <f t="shared" si="51"/>
        <v>1</v>
      </c>
      <c r="BS194" s="65" t="str">
        <f t="shared" si="52"/>
        <v>More_than_2k</v>
      </c>
      <c r="BT194" s="29" t="s">
        <v>132</v>
      </c>
      <c r="BU194" s="75" t="str">
        <f t="shared" si="53"/>
        <v>Every_3_months</v>
      </c>
      <c r="BV194" s="29">
        <v>0.0</v>
      </c>
      <c r="BW194" s="67" t="str">
        <f t="shared" si="54"/>
        <v>No</v>
      </c>
      <c r="BX194" s="29">
        <v>0.0</v>
      </c>
      <c r="BY194" s="67" t="str">
        <f t="shared" si="55"/>
        <v>No</v>
      </c>
      <c r="BZ194" s="29">
        <v>1.0</v>
      </c>
      <c r="CA194" s="67" t="str">
        <f t="shared" si="56"/>
        <v>Yes</v>
      </c>
      <c r="CB194" s="29">
        <v>0.0</v>
      </c>
      <c r="CC194" s="67" t="str">
        <f t="shared" si="57"/>
        <v>No</v>
      </c>
      <c r="CD194" s="29">
        <v>0.0</v>
      </c>
      <c r="CE194" s="67" t="str">
        <f t="shared" si="58"/>
        <v>No</v>
      </c>
      <c r="CF194" s="29">
        <v>0.0</v>
      </c>
      <c r="CG194" s="76"/>
      <c r="CH194" s="29">
        <v>0.0</v>
      </c>
      <c r="CI194" s="67" t="str">
        <f t="shared" si="59"/>
        <v>No</v>
      </c>
      <c r="CJ194" s="29">
        <v>0.0</v>
      </c>
      <c r="CK194" s="76"/>
      <c r="CL194" s="29">
        <v>0.0</v>
      </c>
      <c r="CM194" s="77"/>
      <c r="CN194" s="27" t="s">
        <v>133</v>
      </c>
      <c r="CO194" s="71" t="str">
        <f t="shared" si="60"/>
        <v>Good</v>
      </c>
      <c r="CP194" s="27" t="s">
        <v>146</v>
      </c>
      <c r="CQ194" s="21">
        <f t="shared" si="61"/>
        <v>0</v>
      </c>
      <c r="CR194" s="21">
        <f t="shared" si="62"/>
        <v>0</v>
      </c>
      <c r="CS194" s="21">
        <f t="shared" si="63"/>
        <v>1</v>
      </c>
      <c r="CT194" s="21">
        <f t="shared" si="64"/>
        <v>0</v>
      </c>
      <c r="CU194" s="68"/>
      <c r="CV194" s="27" t="s">
        <v>147</v>
      </c>
      <c r="CW194" s="21">
        <f t="shared" si="65"/>
        <v>0</v>
      </c>
      <c r="CX194" s="21">
        <f t="shared" si="66"/>
        <v>0</v>
      </c>
      <c r="CY194" s="21">
        <f t="shared" si="67"/>
        <v>0</v>
      </c>
      <c r="CZ194" s="21">
        <f t="shared" si="68"/>
        <v>0</v>
      </c>
      <c r="DA194" s="21">
        <f t="shared" si="69"/>
        <v>1</v>
      </c>
      <c r="DB194" s="68"/>
      <c r="DC194" s="27" t="s">
        <v>136</v>
      </c>
      <c r="DD194" s="29">
        <v>5.0</v>
      </c>
      <c r="DE194" s="27" t="s">
        <v>136</v>
      </c>
      <c r="DF194" s="29">
        <v>5.0</v>
      </c>
      <c r="DG194" s="27" t="s">
        <v>138</v>
      </c>
      <c r="DH194" s="25">
        <f t="shared" si="70"/>
        <v>23</v>
      </c>
      <c r="DI194" s="72" t="str">
        <f t="shared" si="71"/>
        <v>High_Safety</v>
      </c>
      <c r="DJ194" s="26">
        <v>16.0</v>
      </c>
      <c r="DK194" s="26">
        <v>11.0</v>
      </c>
      <c r="DL194" s="16" t="str">
        <f t="shared" ref="DL194:DM194" si="265">IF(DJ194 &lt;= 11, "Poor", IF(DJ194 &lt;= 15 , "Moderate", "Good"))</f>
        <v>Good</v>
      </c>
      <c r="DM194" s="16" t="str">
        <f t="shared" si="265"/>
        <v>Poor</v>
      </c>
    </row>
    <row r="195" ht="15.75" customHeight="1">
      <c r="A195" s="73" t="s">
        <v>125</v>
      </c>
      <c r="B195" s="62" t="s">
        <v>37</v>
      </c>
      <c r="C195" s="35">
        <v>51.0</v>
      </c>
      <c r="D195" s="16">
        <f t="shared" si="2"/>
        <v>0</v>
      </c>
      <c r="E195" s="16">
        <f t="shared" si="73"/>
        <v>0</v>
      </c>
      <c r="F195" s="16">
        <f t="shared" si="3"/>
        <v>1</v>
      </c>
      <c r="G195" s="16">
        <f t="shared" si="4"/>
        <v>0</v>
      </c>
      <c r="H195" s="63" t="str">
        <f t="shared" si="5"/>
        <v>Between_40_to_60</v>
      </c>
      <c r="I195" s="74" t="s">
        <v>158</v>
      </c>
      <c r="J195" s="36">
        <v>55000.0</v>
      </c>
      <c r="K195" s="21">
        <f t="shared" si="6"/>
        <v>0</v>
      </c>
      <c r="L195" s="21">
        <f t="shared" si="7"/>
        <v>0</v>
      </c>
      <c r="M195" s="21">
        <f t="shared" si="8"/>
        <v>0</v>
      </c>
      <c r="N195" s="21">
        <f t="shared" si="9"/>
        <v>1</v>
      </c>
      <c r="O195" s="65" t="str">
        <f t="shared" si="10"/>
        <v>More_than_40k</v>
      </c>
      <c r="P195" s="75" t="s">
        <v>159</v>
      </c>
      <c r="Q195" s="37">
        <v>0.0</v>
      </c>
      <c r="R195" s="67" t="str">
        <f t="shared" si="11"/>
        <v>No</v>
      </c>
      <c r="S195" s="37">
        <v>0.0</v>
      </c>
      <c r="T195" s="67" t="str">
        <f t="shared" si="12"/>
        <v>No</v>
      </c>
      <c r="U195" s="37">
        <v>0.0</v>
      </c>
      <c r="V195" s="67" t="str">
        <f t="shared" si="13"/>
        <v>No</v>
      </c>
      <c r="W195" s="36" t="s">
        <v>192</v>
      </c>
      <c r="X195" s="21">
        <f t="shared" si="14"/>
        <v>0</v>
      </c>
      <c r="Y195" s="21">
        <f t="shared" si="15"/>
        <v>0</v>
      </c>
      <c r="Z195" s="21">
        <f t="shared" si="16"/>
        <v>0</v>
      </c>
      <c r="AA195" s="21">
        <f t="shared" si="17"/>
        <v>0</v>
      </c>
      <c r="AB195" s="21">
        <f t="shared" si="18"/>
        <v>1</v>
      </c>
      <c r="AC195" s="65" t="str">
        <f t="shared" si="19"/>
        <v>Other</v>
      </c>
      <c r="AD195" s="36" t="s">
        <v>31</v>
      </c>
      <c r="AE195" s="21">
        <f t="shared" si="20"/>
        <v>1</v>
      </c>
      <c r="AF195" s="21">
        <f t="shared" si="21"/>
        <v>0</v>
      </c>
      <c r="AG195" s="21">
        <f t="shared" si="22"/>
        <v>0</v>
      </c>
      <c r="AH195" s="21">
        <f t="shared" si="23"/>
        <v>0</v>
      </c>
      <c r="AI195" s="65" t="str">
        <f t="shared" si="24"/>
        <v>Bus</v>
      </c>
      <c r="AJ195" s="27" t="s">
        <v>162</v>
      </c>
      <c r="AK195" s="21">
        <f t="shared" si="25"/>
        <v>0</v>
      </c>
      <c r="AL195" s="21">
        <f t="shared" si="26"/>
        <v>0</v>
      </c>
      <c r="AM195" s="21">
        <f t="shared" si="27"/>
        <v>0</v>
      </c>
      <c r="AN195" s="21">
        <f t="shared" si="28"/>
        <v>1</v>
      </c>
      <c r="AO195" s="65" t="str">
        <f t="shared" si="29"/>
        <v>Others</v>
      </c>
      <c r="AP195" s="27" t="s">
        <v>39</v>
      </c>
      <c r="AQ195" s="21">
        <f t="shared" si="30"/>
        <v>0</v>
      </c>
      <c r="AR195" s="21">
        <f t="shared" si="31"/>
        <v>0</v>
      </c>
      <c r="AS195" s="21">
        <f t="shared" si="32"/>
        <v>1</v>
      </c>
      <c r="AT195" s="21">
        <f t="shared" si="33"/>
        <v>0</v>
      </c>
      <c r="AU195" s="21">
        <f t="shared" si="34"/>
        <v>0</v>
      </c>
      <c r="AV195" s="21">
        <f t="shared" si="74"/>
        <v>0</v>
      </c>
      <c r="AW195" s="68"/>
      <c r="AX195" s="27" t="s">
        <v>45</v>
      </c>
      <c r="AY195" s="21">
        <f t="shared" si="35"/>
        <v>0</v>
      </c>
      <c r="AZ195" s="21">
        <f t="shared" si="36"/>
        <v>0</v>
      </c>
      <c r="BA195" s="21">
        <f t="shared" si="37"/>
        <v>1</v>
      </c>
      <c r="BB195" s="21">
        <f t="shared" si="38"/>
        <v>0</v>
      </c>
      <c r="BC195" s="65" t="str">
        <f t="shared" si="39"/>
        <v>Job</v>
      </c>
      <c r="BD195" s="27" t="s">
        <v>182</v>
      </c>
      <c r="BE195" s="21">
        <f t="shared" si="40"/>
        <v>0</v>
      </c>
      <c r="BF195" s="21">
        <f t="shared" si="41"/>
        <v>0</v>
      </c>
      <c r="BG195" s="21">
        <f t="shared" si="42"/>
        <v>1</v>
      </c>
      <c r="BH195" s="21">
        <f t="shared" si="43"/>
        <v>0</v>
      </c>
      <c r="BI195" s="65" t="str">
        <f t="shared" si="44"/>
        <v>Narayanganj</v>
      </c>
      <c r="BJ195" s="27" t="s">
        <v>138</v>
      </c>
      <c r="BK195" s="21">
        <f t="shared" si="45"/>
        <v>0</v>
      </c>
      <c r="BL195" s="21">
        <f t="shared" si="46"/>
        <v>0</v>
      </c>
      <c r="BM195" s="21">
        <f t="shared" si="47"/>
        <v>1</v>
      </c>
      <c r="BN195" s="65" t="str">
        <f t="shared" si="48"/>
        <v>More_than_6</v>
      </c>
      <c r="BO195" s="29">
        <v>800.0</v>
      </c>
      <c r="BP195" s="21">
        <f t="shared" si="49"/>
        <v>1</v>
      </c>
      <c r="BQ195" s="21">
        <f t="shared" si="50"/>
        <v>0</v>
      </c>
      <c r="BR195" s="21">
        <f t="shared" si="51"/>
        <v>0</v>
      </c>
      <c r="BS195" s="65" t="str">
        <f t="shared" si="52"/>
        <v>Less_than_1k</v>
      </c>
      <c r="BT195" s="27" t="s">
        <v>151</v>
      </c>
      <c r="BU195" s="73" t="str">
        <f t="shared" si="53"/>
        <v>Monthly</v>
      </c>
      <c r="BV195" s="29">
        <v>0.0</v>
      </c>
      <c r="BW195" s="67" t="str">
        <f t="shared" si="54"/>
        <v>No</v>
      </c>
      <c r="BX195" s="29">
        <v>1.0</v>
      </c>
      <c r="BY195" s="67" t="str">
        <f t="shared" si="55"/>
        <v>Yes</v>
      </c>
      <c r="BZ195" s="29">
        <v>0.0</v>
      </c>
      <c r="CA195" s="67" t="str">
        <f t="shared" si="56"/>
        <v>No</v>
      </c>
      <c r="CB195" s="29">
        <v>1.0</v>
      </c>
      <c r="CC195" s="67" t="str">
        <f t="shared" si="57"/>
        <v>Yes</v>
      </c>
      <c r="CD195" s="29">
        <v>0.0</v>
      </c>
      <c r="CE195" s="67" t="str">
        <f t="shared" si="58"/>
        <v>No</v>
      </c>
      <c r="CF195" s="29">
        <v>1.0</v>
      </c>
      <c r="CG195" s="76"/>
      <c r="CH195" s="29">
        <v>1.0</v>
      </c>
      <c r="CI195" s="67" t="str">
        <f t="shared" si="59"/>
        <v>Yes</v>
      </c>
      <c r="CJ195" s="29">
        <v>1.0</v>
      </c>
      <c r="CK195" s="76"/>
      <c r="CL195" s="29">
        <v>1.0</v>
      </c>
      <c r="CM195" s="77"/>
      <c r="CN195" s="27" t="s">
        <v>133</v>
      </c>
      <c r="CO195" s="71" t="str">
        <f t="shared" si="60"/>
        <v>Good</v>
      </c>
      <c r="CP195" s="27" t="s">
        <v>152</v>
      </c>
      <c r="CQ195" s="21">
        <f t="shared" si="61"/>
        <v>0</v>
      </c>
      <c r="CR195" s="21">
        <f t="shared" si="62"/>
        <v>0</v>
      </c>
      <c r="CS195" s="21">
        <f t="shared" si="63"/>
        <v>0</v>
      </c>
      <c r="CT195" s="21">
        <f t="shared" si="64"/>
        <v>1</v>
      </c>
      <c r="CU195" s="68"/>
      <c r="CV195" s="27" t="s">
        <v>135</v>
      </c>
      <c r="CW195" s="21">
        <f t="shared" si="65"/>
        <v>1</v>
      </c>
      <c r="CX195" s="21">
        <f t="shared" si="66"/>
        <v>0</v>
      </c>
      <c r="CY195" s="21">
        <f t="shared" si="67"/>
        <v>0</v>
      </c>
      <c r="CZ195" s="21">
        <f t="shared" si="68"/>
        <v>0</v>
      </c>
      <c r="DA195" s="21">
        <f t="shared" si="69"/>
        <v>0</v>
      </c>
      <c r="DB195" s="68"/>
      <c r="DC195" s="27" t="s">
        <v>136</v>
      </c>
      <c r="DD195" s="27" t="s">
        <v>138</v>
      </c>
      <c r="DE195" s="27" t="s">
        <v>136</v>
      </c>
      <c r="DF195" s="27" t="s">
        <v>136</v>
      </c>
      <c r="DG195" s="27" t="s">
        <v>138</v>
      </c>
      <c r="DH195" s="25">
        <f t="shared" si="70"/>
        <v>22</v>
      </c>
      <c r="DI195" s="72" t="str">
        <f t="shared" si="71"/>
        <v>High_Safety</v>
      </c>
      <c r="DJ195" s="26">
        <v>14.0</v>
      </c>
      <c r="DK195" s="26">
        <v>17.0</v>
      </c>
      <c r="DL195" s="16" t="str">
        <f t="shared" ref="DL195:DM195" si="266">IF(DJ195 &lt;= 11, "Poor", IF(DJ195 &lt;= 15 , "Moderate", "Good"))</f>
        <v>Moderate</v>
      </c>
      <c r="DM195" s="16" t="str">
        <f t="shared" si="266"/>
        <v>Good</v>
      </c>
    </row>
    <row r="196" ht="15.75" customHeight="1">
      <c r="A196" s="73" t="s">
        <v>125</v>
      </c>
      <c r="B196" s="62" t="s">
        <v>37</v>
      </c>
      <c r="C196" s="35">
        <v>37.0</v>
      </c>
      <c r="D196" s="16">
        <f t="shared" si="2"/>
        <v>0</v>
      </c>
      <c r="E196" s="16">
        <f t="shared" si="73"/>
        <v>1</v>
      </c>
      <c r="F196" s="16">
        <f t="shared" si="3"/>
        <v>0</v>
      </c>
      <c r="G196" s="16">
        <f t="shared" si="4"/>
        <v>0</v>
      </c>
      <c r="H196" s="63" t="str">
        <f t="shared" si="5"/>
        <v>Between_20_to_40</v>
      </c>
      <c r="I196" s="74" t="s">
        <v>158</v>
      </c>
      <c r="J196" s="36">
        <v>20000.0</v>
      </c>
      <c r="K196" s="21">
        <f t="shared" si="6"/>
        <v>0</v>
      </c>
      <c r="L196" s="21">
        <f t="shared" si="7"/>
        <v>1</v>
      </c>
      <c r="M196" s="21">
        <f t="shared" si="8"/>
        <v>0</v>
      </c>
      <c r="N196" s="21">
        <f t="shared" si="9"/>
        <v>0</v>
      </c>
      <c r="O196" s="65" t="str">
        <f t="shared" si="10"/>
        <v>Between_15k_to_25k</v>
      </c>
      <c r="P196" s="75" t="s">
        <v>159</v>
      </c>
      <c r="Q196" s="37">
        <v>0.0</v>
      </c>
      <c r="R196" s="67" t="str">
        <f t="shared" si="11"/>
        <v>No</v>
      </c>
      <c r="S196" s="37">
        <v>0.0</v>
      </c>
      <c r="T196" s="67" t="str">
        <f t="shared" si="12"/>
        <v>No</v>
      </c>
      <c r="U196" s="37">
        <v>0.0</v>
      </c>
      <c r="V196" s="67" t="str">
        <f t="shared" si="13"/>
        <v>No</v>
      </c>
      <c r="W196" s="36" t="s">
        <v>192</v>
      </c>
      <c r="X196" s="21">
        <f t="shared" si="14"/>
        <v>0</v>
      </c>
      <c r="Y196" s="21">
        <f t="shared" si="15"/>
        <v>0</v>
      </c>
      <c r="Z196" s="21">
        <f t="shared" si="16"/>
        <v>0</v>
      </c>
      <c r="AA196" s="21">
        <f t="shared" si="17"/>
        <v>0</v>
      </c>
      <c r="AB196" s="21">
        <f t="shared" si="18"/>
        <v>1</v>
      </c>
      <c r="AC196" s="65" t="str">
        <f t="shared" si="19"/>
        <v>Other</v>
      </c>
      <c r="AD196" s="36" t="s">
        <v>31</v>
      </c>
      <c r="AE196" s="21">
        <f t="shared" si="20"/>
        <v>1</v>
      </c>
      <c r="AF196" s="21">
        <f t="shared" si="21"/>
        <v>0</v>
      </c>
      <c r="AG196" s="21">
        <f t="shared" si="22"/>
        <v>0</v>
      </c>
      <c r="AH196" s="21">
        <f t="shared" si="23"/>
        <v>0</v>
      </c>
      <c r="AI196" s="65" t="str">
        <f t="shared" si="24"/>
        <v>Bus</v>
      </c>
      <c r="AJ196" s="27" t="s">
        <v>128</v>
      </c>
      <c r="AK196" s="21">
        <f t="shared" si="25"/>
        <v>1</v>
      </c>
      <c r="AL196" s="21">
        <f t="shared" si="26"/>
        <v>0</v>
      </c>
      <c r="AM196" s="21">
        <f t="shared" si="27"/>
        <v>0</v>
      </c>
      <c r="AN196" s="21">
        <f t="shared" si="28"/>
        <v>0</v>
      </c>
      <c r="AO196" s="65" t="str">
        <f t="shared" si="29"/>
        <v>Bus</v>
      </c>
      <c r="AP196" s="27" t="s">
        <v>172</v>
      </c>
      <c r="AQ196" s="21">
        <f t="shared" si="30"/>
        <v>0</v>
      </c>
      <c r="AR196" s="21">
        <f t="shared" si="31"/>
        <v>0</v>
      </c>
      <c r="AS196" s="21">
        <f t="shared" si="32"/>
        <v>0</v>
      </c>
      <c r="AT196" s="21">
        <f t="shared" si="33"/>
        <v>0</v>
      </c>
      <c r="AU196" s="21">
        <f t="shared" si="34"/>
        <v>0</v>
      </c>
      <c r="AV196" s="21">
        <f t="shared" si="74"/>
        <v>1</v>
      </c>
      <c r="AW196" s="68"/>
      <c r="AX196" s="27" t="s">
        <v>45</v>
      </c>
      <c r="AY196" s="21">
        <f t="shared" si="35"/>
        <v>0</v>
      </c>
      <c r="AZ196" s="21">
        <f t="shared" si="36"/>
        <v>0</v>
      </c>
      <c r="BA196" s="21">
        <f t="shared" si="37"/>
        <v>1</v>
      </c>
      <c r="BB196" s="21">
        <f t="shared" si="38"/>
        <v>0</v>
      </c>
      <c r="BC196" s="65" t="str">
        <f t="shared" si="39"/>
        <v>Job</v>
      </c>
      <c r="BD196" s="27" t="s">
        <v>131</v>
      </c>
      <c r="BE196" s="21">
        <f t="shared" si="40"/>
        <v>1</v>
      </c>
      <c r="BF196" s="21">
        <f t="shared" si="41"/>
        <v>0</v>
      </c>
      <c r="BG196" s="21">
        <f t="shared" si="42"/>
        <v>0</v>
      </c>
      <c r="BH196" s="21">
        <f t="shared" si="43"/>
        <v>0</v>
      </c>
      <c r="BI196" s="65" t="str">
        <f t="shared" si="44"/>
        <v>Dhaka</v>
      </c>
      <c r="BJ196" s="27" t="s">
        <v>137</v>
      </c>
      <c r="BK196" s="21">
        <f t="shared" si="45"/>
        <v>0</v>
      </c>
      <c r="BL196" s="21">
        <f t="shared" si="46"/>
        <v>0</v>
      </c>
      <c r="BM196" s="21">
        <f t="shared" si="47"/>
        <v>1</v>
      </c>
      <c r="BN196" s="65" t="str">
        <f t="shared" si="48"/>
        <v>More_than_6</v>
      </c>
      <c r="BO196" s="29">
        <v>1500.0</v>
      </c>
      <c r="BP196" s="21">
        <f t="shared" si="49"/>
        <v>0</v>
      </c>
      <c r="BQ196" s="21">
        <f t="shared" si="50"/>
        <v>1</v>
      </c>
      <c r="BR196" s="21">
        <f t="shared" si="51"/>
        <v>0</v>
      </c>
      <c r="BS196" s="65" t="str">
        <f t="shared" si="52"/>
        <v>Between_1k_to_2k</v>
      </c>
      <c r="BT196" s="29" t="s">
        <v>156</v>
      </c>
      <c r="BU196" s="75" t="str">
        <f t="shared" si="53"/>
        <v>Every_6_months</v>
      </c>
      <c r="BV196" s="29">
        <v>0.0</v>
      </c>
      <c r="BW196" s="67" t="str">
        <f t="shared" si="54"/>
        <v>No</v>
      </c>
      <c r="BX196" s="29">
        <v>0.0</v>
      </c>
      <c r="BY196" s="67" t="str">
        <f t="shared" si="55"/>
        <v>No</v>
      </c>
      <c r="BZ196" s="29">
        <v>1.0</v>
      </c>
      <c r="CA196" s="67" t="str">
        <f t="shared" si="56"/>
        <v>Yes</v>
      </c>
      <c r="CB196" s="29">
        <v>0.0</v>
      </c>
      <c r="CC196" s="67" t="str">
        <f t="shared" si="57"/>
        <v>No</v>
      </c>
      <c r="CD196" s="29">
        <v>0.0</v>
      </c>
      <c r="CE196" s="67" t="str">
        <f t="shared" si="58"/>
        <v>No</v>
      </c>
      <c r="CF196" s="29">
        <v>0.0</v>
      </c>
      <c r="CG196" s="76"/>
      <c r="CH196" s="29">
        <v>1.0</v>
      </c>
      <c r="CI196" s="67" t="str">
        <f t="shared" si="59"/>
        <v>Yes</v>
      </c>
      <c r="CJ196" s="29">
        <v>0.0</v>
      </c>
      <c r="CK196" s="76"/>
      <c r="CL196" s="29">
        <v>1.0</v>
      </c>
      <c r="CM196" s="77"/>
      <c r="CN196" s="27" t="s">
        <v>133</v>
      </c>
      <c r="CO196" s="71" t="str">
        <f t="shared" si="60"/>
        <v>Good</v>
      </c>
      <c r="CP196" s="27" t="s">
        <v>157</v>
      </c>
      <c r="CQ196" s="21">
        <f t="shared" si="61"/>
        <v>0</v>
      </c>
      <c r="CR196" s="21">
        <f t="shared" si="62"/>
        <v>1</v>
      </c>
      <c r="CS196" s="21">
        <f t="shared" si="63"/>
        <v>0</v>
      </c>
      <c r="CT196" s="21">
        <f t="shared" si="64"/>
        <v>0</v>
      </c>
      <c r="CU196" s="68"/>
      <c r="CV196" s="27" t="s">
        <v>135</v>
      </c>
      <c r="CW196" s="21">
        <f t="shared" si="65"/>
        <v>1</v>
      </c>
      <c r="CX196" s="21">
        <f t="shared" si="66"/>
        <v>0</v>
      </c>
      <c r="CY196" s="21">
        <f t="shared" si="67"/>
        <v>0</v>
      </c>
      <c r="CZ196" s="21">
        <f t="shared" si="68"/>
        <v>0</v>
      </c>
      <c r="DA196" s="21">
        <f t="shared" si="69"/>
        <v>0</v>
      </c>
      <c r="DB196" s="68"/>
      <c r="DC196" s="27" t="s">
        <v>137</v>
      </c>
      <c r="DD196" s="27" t="s">
        <v>139</v>
      </c>
      <c r="DE196" s="27" t="s">
        <v>139</v>
      </c>
      <c r="DF196" s="27" t="s">
        <v>140</v>
      </c>
      <c r="DG196" s="27" t="s">
        <v>136</v>
      </c>
      <c r="DH196" s="25">
        <f t="shared" si="70"/>
        <v>12</v>
      </c>
      <c r="DI196" s="72" t="str">
        <f t="shared" si="71"/>
        <v>Poor_Safety</v>
      </c>
      <c r="DJ196" s="26">
        <v>11.0</v>
      </c>
      <c r="DK196" s="26">
        <v>9.0</v>
      </c>
      <c r="DL196" s="16" t="str">
        <f t="shared" ref="DL196:DM196" si="267">IF(DJ196 &lt;= 11, "Poor", IF(DJ196 &lt;= 15 , "Moderate", "Good"))</f>
        <v>Poor</v>
      </c>
      <c r="DM196" s="16" t="str">
        <f t="shared" si="267"/>
        <v>Poor</v>
      </c>
    </row>
    <row r="197" ht="15.75" customHeight="1">
      <c r="A197" s="73" t="s">
        <v>125</v>
      </c>
      <c r="B197" s="62" t="s">
        <v>37</v>
      </c>
      <c r="C197" s="35">
        <v>40.0</v>
      </c>
      <c r="D197" s="16">
        <f t="shared" si="2"/>
        <v>0</v>
      </c>
      <c r="E197" s="16">
        <f t="shared" si="73"/>
        <v>0</v>
      </c>
      <c r="F197" s="16">
        <f t="shared" si="3"/>
        <v>1</v>
      </c>
      <c r="G197" s="16">
        <f t="shared" si="4"/>
        <v>0</v>
      </c>
      <c r="H197" s="63" t="str">
        <f t="shared" si="5"/>
        <v>Between_40_to_60</v>
      </c>
      <c r="I197" s="74" t="s">
        <v>158</v>
      </c>
      <c r="J197" s="36">
        <v>26000.0</v>
      </c>
      <c r="K197" s="21">
        <f t="shared" si="6"/>
        <v>0</v>
      </c>
      <c r="L197" s="21">
        <f t="shared" si="7"/>
        <v>0</v>
      </c>
      <c r="M197" s="21">
        <f t="shared" si="8"/>
        <v>1</v>
      </c>
      <c r="N197" s="21">
        <f t="shared" si="9"/>
        <v>0</v>
      </c>
      <c r="O197" s="65" t="str">
        <f t="shared" si="10"/>
        <v>Between_25k_to_40k</v>
      </c>
      <c r="P197" s="75" t="s">
        <v>159</v>
      </c>
      <c r="Q197" s="37">
        <v>0.0</v>
      </c>
      <c r="R197" s="67" t="str">
        <f t="shared" si="11"/>
        <v>No</v>
      </c>
      <c r="S197" s="37">
        <v>0.0</v>
      </c>
      <c r="T197" s="67" t="str">
        <f t="shared" si="12"/>
        <v>No</v>
      </c>
      <c r="U197" s="37">
        <v>0.0</v>
      </c>
      <c r="V197" s="67" t="str">
        <f t="shared" si="13"/>
        <v>No</v>
      </c>
      <c r="W197" s="36" t="s">
        <v>192</v>
      </c>
      <c r="X197" s="21">
        <f t="shared" si="14"/>
        <v>0</v>
      </c>
      <c r="Y197" s="21">
        <f t="shared" si="15"/>
        <v>0</v>
      </c>
      <c r="Z197" s="21">
        <f t="shared" si="16"/>
        <v>0</v>
      </c>
      <c r="AA197" s="21">
        <f t="shared" si="17"/>
        <v>0</v>
      </c>
      <c r="AB197" s="21">
        <f t="shared" si="18"/>
        <v>1</v>
      </c>
      <c r="AC197" s="65" t="str">
        <f t="shared" si="19"/>
        <v>Other</v>
      </c>
      <c r="AD197" s="36" t="s">
        <v>32</v>
      </c>
      <c r="AE197" s="21">
        <f t="shared" si="20"/>
        <v>0</v>
      </c>
      <c r="AF197" s="21">
        <f t="shared" si="21"/>
        <v>1</v>
      </c>
      <c r="AG197" s="21">
        <f t="shared" si="22"/>
        <v>0</v>
      </c>
      <c r="AH197" s="21">
        <f t="shared" si="23"/>
        <v>0</v>
      </c>
      <c r="AI197" s="65" t="str">
        <f t="shared" si="24"/>
        <v>Rickshaw</v>
      </c>
      <c r="AJ197" s="27" t="s">
        <v>129</v>
      </c>
      <c r="AK197" s="21">
        <f t="shared" si="25"/>
        <v>0</v>
      </c>
      <c r="AL197" s="21">
        <f t="shared" si="26"/>
        <v>1</v>
      </c>
      <c r="AM197" s="21">
        <f t="shared" si="27"/>
        <v>0</v>
      </c>
      <c r="AN197" s="21">
        <f t="shared" si="28"/>
        <v>0</v>
      </c>
      <c r="AO197" s="65" t="str">
        <f t="shared" si="29"/>
        <v>Auto_Rickshaw</v>
      </c>
      <c r="AP197" s="27" t="s">
        <v>37</v>
      </c>
      <c r="AQ197" s="21">
        <f t="shared" si="30"/>
        <v>1</v>
      </c>
      <c r="AR197" s="21">
        <f t="shared" si="31"/>
        <v>0</v>
      </c>
      <c r="AS197" s="21">
        <f t="shared" si="32"/>
        <v>0</v>
      </c>
      <c r="AT197" s="21">
        <f t="shared" si="33"/>
        <v>0</v>
      </c>
      <c r="AU197" s="21">
        <f t="shared" si="34"/>
        <v>0</v>
      </c>
      <c r="AV197" s="21">
        <f t="shared" si="74"/>
        <v>0</v>
      </c>
      <c r="AW197" s="68"/>
      <c r="AX197" s="27" t="s">
        <v>130</v>
      </c>
      <c r="AY197" s="21">
        <f t="shared" si="35"/>
        <v>1</v>
      </c>
      <c r="AZ197" s="21">
        <f t="shared" si="36"/>
        <v>0</v>
      </c>
      <c r="BA197" s="21">
        <f t="shared" si="37"/>
        <v>0</v>
      </c>
      <c r="BB197" s="21">
        <f t="shared" si="38"/>
        <v>0</v>
      </c>
      <c r="BC197" s="65" t="str">
        <f t="shared" si="39"/>
        <v>Home_Visit</v>
      </c>
      <c r="BD197" s="38" t="s">
        <v>188</v>
      </c>
      <c r="BE197" s="21">
        <f t="shared" si="40"/>
        <v>0</v>
      </c>
      <c r="BF197" s="21">
        <f t="shared" si="41"/>
        <v>0</v>
      </c>
      <c r="BG197" s="21">
        <f t="shared" si="42"/>
        <v>0</v>
      </c>
      <c r="BH197" s="21">
        <f t="shared" si="43"/>
        <v>1</v>
      </c>
      <c r="BI197" s="65" t="str">
        <f t="shared" si="44"/>
        <v>Others</v>
      </c>
      <c r="BJ197" s="27" t="s">
        <v>150</v>
      </c>
      <c r="BK197" s="21">
        <f t="shared" si="45"/>
        <v>0</v>
      </c>
      <c r="BL197" s="21">
        <f t="shared" si="46"/>
        <v>0</v>
      </c>
      <c r="BM197" s="21">
        <f t="shared" si="47"/>
        <v>1</v>
      </c>
      <c r="BN197" s="65" t="str">
        <f t="shared" si="48"/>
        <v>More_than_6</v>
      </c>
      <c r="BO197" s="29">
        <v>1500.0</v>
      </c>
      <c r="BP197" s="21">
        <f t="shared" si="49"/>
        <v>0</v>
      </c>
      <c r="BQ197" s="21">
        <f t="shared" si="50"/>
        <v>1</v>
      </c>
      <c r="BR197" s="21">
        <f t="shared" si="51"/>
        <v>0</v>
      </c>
      <c r="BS197" s="65" t="str">
        <f t="shared" si="52"/>
        <v>Between_1k_to_2k</v>
      </c>
      <c r="BT197" s="29" t="s">
        <v>132</v>
      </c>
      <c r="BU197" s="75" t="str">
        <f t="shared" si="53"/>
        <v>Every_3_months</v>
      </c>
      <c r="BV197" s="29">
        <v>0.0</v>
      </c>
      <c r="BW197" s="67" t="str">
        <f t="shared" si="54"/>
        <v>No</v>
      </c>
      <c r="BX197" s="29">
        <v>1.0</v>
      </c>
      <c r="BY197" s="67" t="str">
        <f t="shared" si="55"/>
        <v>Yes</v>
      </c>
      <c r="BZ197" s="29">
        <v>0.0</v>
      </c>
      <c r="CA197" s="67" t="str">
        <f t="shared" si="56"/>
        <v>No</v>
      </c>
      <c r="CB197" s="29">
        <v>0.0</v>
      </c>
      <c r="CC197" s="67" t="str">
        <f t="shared" si="57"/>
        <v>No</v>
      </c>
      <c r="CD197" s="29">
        <v>1.0</v>
      </c>
      <c r="CE197" s="67" t="str">
        <f t="shared" si="58"/>
        <v>Yes</v>
      </c>
      <c r="CF197" s="29">
        <v>1.0</v>
      </c>
      <c r="CG197" s="76"/>
      <c r="CH197" s="29">
        <v>0.0</v>
      </c>
      <c r="CI197" s="67" t="str">
        <f t="shared" si="59"/>
        <v>No</v>
      </c>
      <c r="CJ197" s="29">
        <v>0.0</v>
      </c>
      <c r="CK197" s="76"/>
      <c r="CL197" s="29">
        <v>1.0</v>
      </c>
      <c r="CM197" s="77"/>
      <c r="CN197" s="27" t="s">
        <v>164</v>
      </c>
      <c r="CO197" s="71" t="str">
        <f t="shared" si="60"/>
        <v>Average</v>
      </c>
      <c r="CP197" s="27" t="s">
        <v>165</v>
      </c>
      <c r="CQ197" s="21">
        <f t="shared" si="61"/>
        <v>0</v>
      </c>
      <c r="CR197" s="21">
        <f t="shared" si="62"/>
        <v>0</v>
      </c>
      <c r="CS197" s="21">
        <f t="shared" si="63"/>
        <v>0</v>
      </c>
      <c r="CT197" s="21">
        <f t="shared" si="64"/>
        <v>1</v>
      </c>
      <c r="CU197" s="68"/>
      <c r="CV197" s="27" t="s">
        <v>135</v>
      </c>
      <c r="CW197" s="21">
        <f t="shared" si="65"/>
        <v>1</v>
      </c>
      <c r="CX197" s="21">
        <f t="shared" si="66"/>
        <v>0</v>
      </c>
      <c r="CY197" s="21">
        <f t="shared" si="67"/>
        <v>0</v>
      </c>
      <c r="CZ197" s="21">
        <f t="shared" si="68"/>
        <v>0</v>
      </c>
      <c r="DA197" s="21">
        <f t="shared" si="69"/>
        <v>0</v>
      </c>
      <c r="DB197" s="68"/>
      <c r="DC197" s="27" t="s">
        <v>136</v>
      </c>
      <c r="DD197" s="27" t="s">
        <v>140</v>
      </c>
      <c r="DE197" s="27" t="s">
        <v>139</v>
      </c>
      <c r="DF197" s="27" t="s">
        <v>139</v>
      </c>
      <c r="DG197" s="27" t="s">
        <v>138</v>
      </c>
      <c r="DH197" s="25">
        <f t="shared" si="70"/>
        <v>14</v>
      </c>
      <c r="DI197" s="72" t="str">
        <f t="shared" si="71"/>
        <v>Moderate_Safety</v>
      </c>
      <c r="DJ197" s="26">
        <v>6.0</v>
      </c>
      <c r="DK197" s="26">
        <v>6.0</v>
      </c>
      <c r="DL197" s="16" t="str">
        <f t="shared" ref="DL197:DM197" si="268">IF(DJ197 &lt;= 11, "Poor", IF(DJ197 &lt;= 15 , "Moderate", "Good"))</f>
        <v>Poor</v>
      </c>
      <c r="DM197" s="16" t="str">
        <f t="shared" si="268"/>
        <v>Poor</v>
      </c>
    </row>
    <row r="198" ht="15.75" customHeight="1">
      <c r="A198" s="73" t="s">
        <v>125</v>
      </c>
      <c r="B198" s="62" t="s">
        <v>37</v>
      </c>
      <c r="C198" s="35">
        <v>42.0</v>
      </c>
      <c r="D198" s="16">
        <f t="shared" si="2"/>
        <v>0</v>
      </c>
      <c r="E198" s="16">
        <f t="shared" si="73"/>
        <v>0</v>
      </c>
      <c r="F198" s="16">
        <f t="shared" si="3"/>
        <v>1</v>
      </c>
      <c r="G198" s="16">
        <f t="shared" si="4"/>
        <v>0</v>
      </c>
      <c r="H198" s="63" t="str">
        <f t="shared" si="5"/>
        <v>Between_40_to_60</v>
      </c>
      <c r="I198" s="75" t="s">
        <v>266</v>
      </c>
      <c r="J198" s="36">
        <v>20000.0</v>
      </c>
      <c r="K198" s="21">
        <f t="shared" si="6"/>
        <v>0</v>
      </c>
      <c r="L198" s="21">
        <f t="shared" si="7"/>
        <v>1</v>
      </c>
      <c r="M198" s="21">
        <f t="shared" si="8"/>
        <v>0</v>
      </c>
      <c r="N198" s="21">
        <f t="shared" si="9"/>
        <v>0</v>
      </c>
      <c r="O198" s="65" t="str">
        <f t="shared" si="10"/>
        <v>Between_15k_to_25k</v>
      </c>
      <c r="P198" s="75" t="s">
        <v>127</v>
      </c>
      <c r="Q198" s="37">
        <v>0.0</v>
      </c>
      <c r="R198" s="67" t="str">
        <f t="shared" si="11"/>
        <v>No</v>
      </c>
      <c r="S198" s="37">
        <v>0.0</v>
      </c>
      <c r="T198" s="67" t="str">
        <f t="shared" si="12"/>
        <v>No</v>
      </c>
      <c r="U198" s="37">
        <v>0.0</v>
      </c>
      <c r="V198" s="67" t="str">
        <f t="shared" si="13"/>
        <v>No</v>
      </c>
      <c r="W198" s="36" t="s">
        <v>142</v>
      </c>
      <c r="X198" s="21">
        <f t="shared" si="14"/>
        <v>0</v>
      </c>
      <c r="Y198" s="21">
        <f t="shared" si="15"/>
        <v>0</v>
      </c>
      <c r="Z198" s="21">
        <f t="shared" si="16"/>
        <v>0</v>
      </c>
      <c r="AA198" s="21">
        <f t="shared" si="17"/>
        <v>1</v>
      </c>
      <c r="AB198" s="21">
        <f t="shared" si="18"/>
        <v>0</v>
      </c>
      <c r="AC198" s="65" t="str">
        <f t="shared" si="19"/>
        <v>Farmer</v>
      </c>
      <c r="AD198" s="36" t="s">
        <v>31</v>
      </c>
      <c r="AE198" s="21">
        <f t="shared" si="20"/>
        <v>1</v>
      </c>
      <c r="AF198" s="21">
        <f t="shared" si="21"/>
        <v>0</v>
      </c>
      <c r="AG198" s="21">
        <f t="shared" si="22"/>
        <v>0</v>
      </c>
      <c r="AH198" s="21">
        <f t="shared" si="23"/>
        <v>0</v>
      </c>
      <c r="AI198" s="65" t="str">
        <f t="shared" si="24"/>
        <v>Bus</v>
      </c>
      <c r="AJ198" s="36" t="s">
        <v>171</v>
      </c>
      <c r="AK198" s="21">
        <f t="shared" si="25"/>
        <v>0</v>
      </c>
      <c r="AL198" s="21">
        <f t="shared" si="26"/>
        <v>0</v>
      </c>
      <c r="AM198" s="21">
        <f t="shared" si="27"/>
        <v>0</v>
      </c>
      <c r="AN198" s="21">
        <f t="shared" si="28"/>
        <v>1</v>
      </c>
      <c r="AO198" s="65" t="str">
        <f t="shared" si="29"/>
        <v>Others</v>
      </c>
      <c r="AP198" s="27" t="s">
        <v>37</v>
      </c>
      <c r="AQ198" s="21">
        <f t="shared" si="30"/>
        <v>1</v>
      </c>
      <c r="AR198" s="21">
        <f t="shared" si="31"/>
        <v>0</v>
      </c>
      <c r="AS198" s="21">
        <f t="shared" si="32"/>
        <v>0</v>
      </c>
      <c r="AT198" s="21">
        <f t="shared" si="33"/>
        <v>0</v>
      </c>
      <c r="AU198" s="21">
        <f t="shared" si="34"/>
        <v>0</v>
      </c>
      <c r="AV198" s="21">
        <f t="shared" si="74"/>
        <v>0</v>
      </c>
      <c r="AW198" s="68"/>
      <c r="AX198" s="27" t="s">
        <v>44</v>
      </c>
      <c r="AY198" s="21">
        <f t="shared" si="35"/>
        <v>0</v>
      </c>
      <c r="AZ198" s="21">
        <f t="shared" si="36"/>
        <v>1</v>
      </c>
      <c r="BA198" s="21">
        <f t="shared" si="37"/>
        <v>0</v>
      </c>
      <c r="BB198" s="21">
        <f t="shared" si="38"/>
        <v>0</v>
      </c>
      <c r="BC198" s="65" t="str">
        <f t="shared" si="39"/>
        <v>Recreation</v>
      </c>
      <c r="BD198" s="38" t="s">
        <v>37</v>
      </c>
      <c r="BE198" s="21">
        <f t="shared" si="40"/>
        <v>0</v>
      </c>
      <c r="BF198" s="21">
        <f t="shared" si="41"/>
        <v>1</v>
      </c>
      <c r="BG198" s="21">
        <f t="shared" si="42"/>
        <v>0</v>
      </c>
      <c r="BH198" s="21">
        <f t="shared" si="43"/>
        <v>0</v>
      </c>
      <c r="BI198" s="65" t="str">
        <f t="shared" si="44"/>
        <v>Barishal</v>
      </c>
      <c r="BJ198" s="27" t="s">
        <v>155</v>
      </c>
      <c r="BK198" s="21">
        <f t="shared" si="45"/>
        <v>0</v>
      </c>
      <c r="BL198" s="21">
        <f t="shared" si="46"/>
        <v>0</v>
      </c>
      <c r="BM198" s="21">
        <f t="shared" si="47"/>
        <v>1</v>
      </c>
      <c r="BN198" s="65" t="str">
        <f t="shared" si="48"/>
        <v>More_than_6</v>
      </c>
      <c r="BO198" s="27" t="s">
        <v>167</v>
      </c>
      <c r="BP198" s="21">
        <f t="shared" si="49"/>
        <v>0</v>
      </c>
      <c r="BQ198" s="21">
        <f t="shared" si="50"/>
        <v>0</v>
      </c>
      <c r="BR198" s="21">
        <f t="shared" si="51"/>
        <v>1</v>
      </c>
      <c r="BS198" s="65" t="str">
        <f t="shared" si="52"/>
        <v>More_than_2k</v>
      </c>
      <c r="BT198" s="29" t="s">
        <v>264</v>
      </c>
      <c r="BU198" s="75" t="str">
        <f t="shared" si="53"/>
        <v>Biweekly</v>
      </c>
      <c r="BV198" s="29">
        <v>0.0</v>
      </c>
      <c r="BW198" s="67" t="str">
        <f t="shared" si="54"/>
        <v>No</v>
      </c>
      <c r="BX198" s="29">
        <v>0.0</v>
      </c>
      <c r="BY198" s="67" t="str">
        <f t="shared" si="55"/>
        <v>No</v>
      </c>
      <c r="BZ198" s="29">
        <v>0.0</v>
      </c>
      <c r="CA198" s="67" t="str">
        <f t="shared" si="56"/>
        <v>No</v>
      </c>
      <c r="CB198" s="29">
        <v>0.0</v>
      </c>
      <c r="CC198" s="67" t="str">
        <f t="shared" si="57"/>
        <v>No</v>
      </c>
      <c r="CD198" s="29">
        <v>0.0</v>
      </c>
      <c r="CE198" s="67" t="str">
        <f t="shared" si="58"/>
        <v>No</v>
      </c>
      <c r="CF198" s="29">
        <v>0.0</v>
      </c>
      <c r="CG198" s="76"/>
      <c r="CH198" s="29">
        <v>0.0</v>
      </c>
      <c r="CI198" s="67" t="str">
        <f t="shared" si="59"/>
        <v>No</v>
      </c>
      <c r="CJ198" s="29">
        <v>1.0</v>
      </c>
      <c r="CK198" s="76"/>
      <c r="CL198" s="29">
        <v>1.0</v>
      </c>
      <c r="CM198" s="77"/>
      <c r="CN198" s="29" t="s">
        <v>168</v>
      </c>
      <c r="CO198" s="71" t="str">
        <f t="shared" si="60"/>
        <v>Very_Good</v>
      </c>
      <c r="CP198" s="27" t="s">
        <v>169</v>
      </c>
      <c r="CQ198" s="21">
        <f t="shared" si="61"/>
        <v>0</v>
      </c>
      <c r="CR198" s="21">
        <f t="shared" si="62"/>
        <v>0</v>
      </c>
      <c r="CS198" s="21">
        <f t="shared" si="63"/>
        <v>0</v>
      </c>
      <c r="CT198" s="21">
        <f t="shared" si="64"/>
        <v>1</v>
      </c>
      <c r="CU198" s="68"/>
      <c r="CV198" s="27" t="s">
        <v>209</v>
      </c>
      <c r="CW198" s="21">
        <f t="shared" si="65"/>
        <v>0</v>
      </c>
      <c r="CX198" s="21">
        <f t="shared" si="66"/>
        <v>0</v>
      </c>
      <c r="CY198" s="21">
        <f t="shared" si="67"/>
        <v>0</v>
      </c>
      <c r="CZ198" s="21">
        <f t="shared" si="68"/>
        <v>0</v>
      </c>
      <c r="DA198" s="21">
        <f t="shared" si="69"/>
        <v>1</v>
      </c>
      <c r="DB198" s="68"/>
      <c r="DC198" s="27" t="s">
        <v>139</v>
      </c>
      <c r="DD198" s="29">
        <v>4.0</v>
      </c>
      <c r="DE198" s="29">
        <v>2.0</v>
      </c>
      <c r="DF198" s="27" t="s">
        <v>139</v>
      </c>
      <c r="DG198" s="27" t="s">
        <v>138</v>
      </c>
      <c r="DH198" s="25">
        <f t="shared" si="70"/>
        <v>15</v>
      </c>
      <c r="DI198" s="72" t="str">
        <f t="shared" si="71"/>
        <v>Moderate_Safety</v>
      </c>
      <c r="DJ198" s="26">
        <v>8.0</v>
      </c>
      <c r="DK198" s="26">
        <v>13.0</v>
      </c>
      <c r="DL198" s="16" t="str">
        <f t="shared" ref="DL198:DM198" si="269">IF(DJ198 &lt;= 11, "Poor", IF(DJ198 &lt;= 15 , "Moderate", "Good"))</f>
        <v>Poor</v>
      </c>
      <c r="DM198" s="16" t="str">
        <f t="shared" si="269"/>
        <v>Moderate</v>
      </c>
    </row>
    <row r="199" ht="15.75" customHeight="1">
      <c r="A199" s="73" t="s">
        <v>125</v>
      </c>
      <c r="B199" s="62" t="s">
        <v>37</v>
      </c>
      <c r="C199" s="35">
        <v>48.0</v>
      </c>
      <c r="D199" s="16">
        <f t="shared" si="2"/>
        <v>0</v>
      </c>
      <c r="E199" s="16">
        <f t="shared" si="73"/>
        <v>0</v>
      </c>
      <c r="F199" s="16">
        <f t="shared" si="3"/>
        <v>1</v>
      </c>
      <c r="G199" s="16">
        <f t="shared" si="4"/>
        <v>0</v>
      </c>
      <c r="H199" s="63" t="str">
        <f t="shared" si="5"/>
        <v>Between_40_to_60</v>
      </c>
      <c r="I199" s="74" t="s">
        <v>126</v>
      </c>
      <c r="J199" s="36">
        <v>20000.0</v>
      </c>
      <c r="K199" s="21">
        <f t="shared" si="6"/>
        <v>0</v>
      </c>
      <c r="L199" s="21">
        <f t="shared" si="7"/>
        <v>1</v>
      </c>
      <c r="M199" s="21">
        <f t="shared" si="8"/>
        <v>0</v>
      </c>
      <c r="N199" s="21">
        <f t="shared" si="9"/>
        <v>0</v>
      </c>
      <c r="O199" s="65" t="str">
        <f t="shared" si="10"/>
        <v>Between_15k_to_25k</v>
      </c>
      <c r="P199" s="75" t="s">
        <v>127</v>
      </c>
      <c r="Q199" s="37">
        <v>0.0</v>
      </c>
      <c r="R199" s="67" t="str">
        <f t="shared" si="11"/>
        <v>No</v>
      </c>
      <c r="S199" s="37">
        <v>0.0</v>
      </c>
      <c r="T199" s="67" t="str">
        <f t="shared" si="12"/>
        <v>No</v>
      </c>
      <c r="U199" s="37">
        <v>0.0</v>
      </c>
      <c r="V199" s="67" t="str">
        <f t="shared" si="13"/>
        <v>No</v>
      </c>
      <c r="W199" s="36" t="s">
        <v>142</v>
      </c>
      <c r="X199" s="21">
        <f t="shared" si="14"/>
        <v>0</v>
      </c>
      <c r="Y199" s="21">
        <f t="shared" si="15"/>
        <v>0</v>
      </c>
      <c r="Z199" s="21">
        <f t="shared" si="16"/>
        <v>0</v>
      </c>
      <c r="AA199" s="21">
        <f t="shared" si="17"/>
        <v>1</v>
      </c>
      <c r="AB199" s="21">
        <f t="shared" si="18"/>
        <v>0</v>
      </c>
      <c r="AC199" s="65" t="str">
        <f t="shared" si="19"/>
        <v>Farmer</v>
      </c>
      <c r="AD199" s="36" t="s">
        <v>31</v>
      </c>
      <c r="AE199" s="21">
        <f t="shared" si="20"/>
        <v>1</v>
      </c>
      <c r="AF199" s="21">
        <f t="shared" si="21"/>
        <v>0</v>
      </c>
      <c r="AG199" s="21">
        <f t="shared" si="22"/>
        <v>0</v>
      </c>
      <c r="AH199" s="21">
        <f t="shared" si="23"/>
        <v>0</v>
      </c>
      <c r="AI199" s="65" t="str">
        <f t="shared" si="24"/>
        <v>Bus</v>
      </c>
      <c r="AJ199" s="27" t="s">
        <v>129</v>
      </c>
      <c r="AK199" s="21">
        <f t="shared" si="25"/>
        <v>0</v>
      </c>
      <c r="AL199" s="21">
        <f t="shared" si="26"/>
        <v>1</v>
      </c>
      <c r="AM199" s="21">
        <f t="shared" si="27"/>
        <v>0</v>
      </c>
      <c r="AN199" s="21">
        <f t="shared" si="28"/>
        <v>0</v>
      </c>
      <c r="AO199" s="65" t="str">
        <f t="shared" si="29"/>
        <v>Auto_Rickshaw</v>
      </c>
      <c r="AP199" s="27" t="s">
        <v>40</v>
      </c>
      <c r="AQ199" s="21">
        <f t="shared" si="30"/>
        <v>0</v>
      </c>
      <c r="AR199" s="21">
        <f t="shared" si="31"/>
        <v>0</v>
      </c>
      <c r="AS199" s="21">
        <f t="shared" si="32"/>
        <v>0</v>
      </c>
      <c r="AT199" s="21">
        <f t="shared" si="33"/>
        <v>1</v>
      </c>
      <c r="AU199" s="21">
        <f t="shared" si="34"/>
        <v>0</v>
      </c>
      <c r="AV199" s="21">
        <f t="shared" si="74"/>
        <v>1</v>
      </c>
      <c r="AW199" s="68"/>
      <c r="AX199" s="27" t="s">
        <v>44</v>
      </c>
      <c r="AY199" s="21">
        <f t="shared" si="35"/>
        <v>0</v>
      </c>
      <c r="AZ199" s="21">
        <f t="shared" si="36"/>
        <v>1</v>
      </c>
      <c r="BA199" s="21">
        <f t="shared" si="37"/>
        <v>0</v>
      </c>
      <c r="BB199" s="21">
        <f t="shared" si="38"/>
        <v>0</v>
      </c>
      <c r="BC199" s="65" t="str">
        <f t="shared" si="39"/>
        <v>Recreation</v>
      </c>
      <c r="BD199" s="39" t="s">
        <v>190</v>
      </c>
      <c r="BE199" s="21">
        <f t="shared" si="40"/>
        <v>0</v>
      </c>
      <c r="BF199" s="21">
        <f t="shared" si="41"/>
        <v>0</v>
      </c>
      <c r="BG199" s="21">
        <f t="shared" si="42"/>
        <v>0</v>
      </c>
      <c r="BH199" s="21">
        <f t="shared" si="43"/>
        <v>1</v>
      </c>
      <c r="BI199" s="65" t="str">
        <f t="shared" si="44"/>
        <v>Others</v>
      </c>
      <c r="BJ199" s="27" t="s">
        <v>150</v>
      </c>
      <c r="BK199" s="21">
        <f t="shared" si="45"/>
        <v>0</v>
      </c>
      <c r="BL199" s="21">
        <f t="shared" si="46"/>
        <v>0</v>
      </c>
      <c r="BM199" s="21">
        <f t="shared" si="47"/>
        <v>1</v>
      </c>
      <c r="BN199" s="65" t="str">
        <f t="shared" si="48"/>
        <v>More_than_6</v>
      </c>
      <c r="BO199" s="29">
        <v>800.0</v>
      </c>
      <c r="BP199" s="21">
        <f t="shared" si="49"/>
        <v>1</v>
      </c>
      <c r="BQ199" s="21">
        <f t="shared" si="50"/>
        <v>0</v>
      </c>
      <c r="BR199" s="21">
        <f t="shared" si="51"/>
        <v>0</v>
      </c>
      <c r="BS199" s="65" t="str">
        <f t="shared" si="52"/>
        <v>Less_than_1k</v>
      </c>
      <c r="BT199" s="29" t="s">
        <v>132</v>
      </c>
      <c r="BU199" s="75" t="str">
        <f t="shared" si="53"/>
        <v>Every_3_months</v>
      </c>
      <c r="BV199" s="29">
        <v>0.0</v>
      </c>
      <c r="BW199" s="67" t="str">
        <f t="shared" si="54"/>
        <v>No</v>
      </c>
      <c r="BX199" s="29">
        <v>0.0</v>
      </c>
      <c r="BY199" s="67" t="str">
        <f t="shared" si="55"/>
        <v>No</v>
      </c>
      <c r="BZ199" s="29">
        <v>0.0</v>
      </c>
      <c r="CA199" s="67" t="str">
        <f t="shared" si="56"/>
        <v>No</v>
      </c>
      <c r="CB199" s="29">
        <v>0.0</v>
      </c>
      <c r="CC199" s="67" t="str">
        <f t="shared" si="57"/>
        <v>No</v>
      </c>
      <c r="CD199" s="29">
        <v>0.0</v>
      </c>
      <c r="CE199" s="67" t="str">
        <f t="shared" si="58"/>
        <v>No</v>
      </c>
      <c r="CF199" s="29">
        <v>1.0</v>
      </c>
      <c r="CG199" s="76"/>
      <c r="CH199" s="29">
        <v>0.0</v>
      </c>
      <c r="CI199" s="67" t="str">
        <f t="shared" si="59"/>
        <v>No</v>
      </c>
      <c r="CJ199" s="29">
        <v>0.0</v>
      </c>
      <c r="CK199" s="76"/>
      <c r="CL199" s="29">
        <v>1.0</v>
      </c>
      <c r="CM199" s="77"/>
      <c r="CN199" s="27" t="s">
        <v>164</v>
      </c>
      <c r="CO199" s="71" t="str">
        <f t="shared" si="60"/>
        <v>Average</v>
      </c>
      <c r="CP199" s="27" t="s">
        <v>80</v>
      </c>
      <c r="CQ199" s="21">
        <f t="shared" si="61"/>
        <v>1</v>
      </c>
      <c r="CR199" s="21">
        <f t="shared" si="62"/>
        <v>0</v>
      </c>
      <c r="CS199" s="21">
        <f t="shared" si="63"/>
        <v>0</v>
      </c>
      <c r="CT199" s="21">
        <f t="shared" si="64"/>
        <v>0</v>
      </c>
      <c r="CU199" s="68"/>
      <c r="CV199" s="27" t="s">
        <v>209</v>
      </c>
      <c r="CW199" s="21">
        <f t="shared" si="65"/>
        <v>0</v>
      </c>
      <c r="CX199" s="21">
        <f t="shared" si="66"/>
        <v>0</v>
      </c>
      <c r="CY199" s="21">
        <f t="shared" si="67"/>
        <v>0</v>
      </c>
      <c r="CZ199" s="21">
        <f t="shared" si="68"/>
        <v>0</v>
      </c>
      <c r="DA199" s="21">
        <f t="shared" si="69"/>
        <v>1</v>
      </c>
      <c r="DB199" s="68"/>
      <c r="DC199" s="27" t="s">
        <v>139</v>
      </c>
      <c r="DD199" s="29">
        <v>5.0</v>
      </c>
      <c r="DE199" s="27" t="s">
        <v>139</v>
      </c>
      <c r="DF199" s="29">
        <v>4.0</v>
      </c>
      <c r="DG199" s="27" t="s">
        <v>138</v>
      </c>
      <c r="DH199" s="25">
        <f t="shared" si="70"/>
        <v>18</v>
      </c>
      <c r="DI199" s="72" t="str">
        <f t="shared" si="71"/>
        <v>Moderate_Safety</v>
      </c>
      <c r="DJ199" s="26">
        <v>9.0</v>
      </c>
      <c r="DK199" s="26">
        <v>14.0</v>
      </c>
      <c r="DL199" s="16" t="str">
        <f t="shared" ref="DL199:DM199" si="270">IF(DJ199 &lt;= 11, "Poor", IF(DJ199 &lt;= 15 , "Moderate", "Good"))</f>
        <v>Poor</v>
      </c>
      <c r="DM199" s="16" t="str">
        <f t="shared" si="270"/>
        <v>Moderate</v>
      </c>
    </row>
    <row r="200" ht="15.75" customHeight="1">
      <c r="A200" s="73" t="s">
        <v>125</v>
      </c>
      <c r="B200" s="62" t="s">
        <v>37</v>
      </c>
      <c r="C200" s="35">
        <v>47.0</v>
      </c>
      <c r="D200" s="16">
        <f t="shared" si="2"/>
        <v>0</v>
      </c>
      <c r="E200" s="16">
        <f t="shared" si="73"/>
        <v>0</v>
      </c>
      <c r="F200" s="16">
        <f t="shared" si="3"/>
        <v>1</v>
      </c>
      <c r="G200" s="16">
        <f t="shared" si="4"/>
        <v>0</v>
      </c>
      <c r="H200" s="63" t="str">
        <f t="shared" si="5"/>
        <v>Between_40_to_60</v>
      </c>
      <c r="I200" s="75" t="s">
        <v>260</v>
      </c>
      <c r="J200" s="36">
        <v>20000.0</v>
      </c>
      <c r="K200" s="21">
        <f t="shared" si="6"/>
        <v>0</v>
      </c>
      <c r="L200" s="21">
        <f t="shared" si="7"/>
        <v>1</v>
      </c>
      <c r="M200" s="21">
        <f t="shared" si="8"/>
        <v>0</v>
      </c>
      <c r="N200" s="21">
        <f t="shared" si="9"/>
        <v>0</v>
      </c>
      <c r="O200" s="65" t="str">
        <f t="shared" si="10"/>
        <v>Between_15k_to_25k</v>
      </c>
      <c r="P200" s="75" t="s">
        <v>127</v>
      </c>
      <c r="Q200" s="37">
        <v>0.0</v>
      </c>
      <c r="R200" s="67" t="str">
        <f t="shared" si="11"/>
        <v>No</v>
      </c>
      <c r="S200" s="37">
        <v>0.0</v>
      </c>
      <c r="T200" s="67" t="str">
        <f t="shared" si="12"/>
        <v>No</v>
      </c>
      <c r="U200" s="37">
        <v>0.0</v>
      </c>
      <c r="V200" s="67" t="str">
        <f t="shared" si="13"/>
        <v>No</v>
      </c>
      <c r="W200" s="36" t="s">
        <v>142</v>
      </c>
      <c r="X200" s="21">
        <f t="shared" si="14"/>
        <v>0</v>
      </c>
      <c r="Y200" s="21">
        <f t="shared" si="15"/>
        <v>0</v>
      </c>
      <c r="Z200" s="21">
        <f t="shared" si="16"/>
        <v>0</v>
      </c>
      <c r="AA200" s="21">
        <f t="shared" si="17"/>
        <v>1</v>
      </c>
      <c r="AB200" s="21">
        <f t="shared" si="18"/>
        <v>0</v>
      </c>
      <c r="AC200" s="65" t="str">
        <f t="shared" si="19"/>
        <v>Farmer</v>
      </c>
      <c r="AD200" s="36" t="s">
        <v>31</v>
      </c>
      <c r="AE200" s="21">
        <f t="shared" si="20"/>
        <v>1</v>
      </c>
      <c r="AF200" s="21">
        <f t="shared" si="21"/>
        <v>0</v>
      </c>
      <c r="AG200" s="21">
        <f t="shared" si="22"/>
        <v>0</v>
      </c>
      <c r="AH200" s="21">
        <f t="shared" si="23"/>
        <v>0</v>
      </c>
      <c r="AI200" s="65" t="str">
        <f t="shared" si="24"/>
        <v>Bus</v>
      </c>
      <c r="AJ200" s="27" t="s">
        <v>128</v>
      </c>
      <c r="AK200" s="21">
        <f t="shared" si="25"/>
        <v>1</v>
      </c>
      <c r="AL200" s="21">
        <f t="shared" si="26"/>
        <v>0</v>
      </c>
      <c r="AM200" s="21">
        <f t="shared" si="27"/>
        <v>0</v>
      </c>
      <c r="AN200" s="21">
        <f t="shared" si="28"/>
        <v>0</v>
      </c>
      <c r="AO200" s="65" t="str">
        <f t="shared" si="29"/>
        <v>Bus</v>
      </c>
      <c r="AP200" s="27" t="s">
        <v>37</v>
      </c>
      <c r="AQ200" s="21">
        <f t="shared" si="30"/>
        <v>1</v>
      </c>
      <c r="AR200" s="21">
        <f t="shared" si="31"/>
        <v>0</v>
      </c>
      <c r="AS200" s="21">
        <f t="shared" si="32"/>
        <v>0</v>
      </c>
      <c r="AT200" s="21">
        <f t="shared" si="33"/>
        <v>0</v>
      </c>
      <c r="AU200" s="21">
        <f t="shared" si="34"/>
        <v>0</v>
      </c>
      <c r="AV200" s="21">
        <f t="shared" si="74"/>
        <v>0</v>
      </c>
      <c r="AW200" s="68"/>
      <c r="AX200" s="27" t="s">
        <v>197</v>
      </c>
      <c r="AY200" s="21">
        <f t="shared" si="35"/>
        <v>0</v>
      </c>
      <c r="AZ200" s="21">
        <f t="shared" si="36"/>
        <v>0</v>
      </c>
      <c r="BA200" s="21">
        <f t="shared" si="37"/>
        <v>0</v>
      </c>
      <c r="BB200" s="21">
        <f t="shared" si="38"/>
        <v>1</v>
      </c>
      <c r="BC200" s="65" t="str">
        <f t="shared" si="39"/>
        <v>Others</v>
      </c>
      <c r="BD200" s="27" t="s">
        <v>131</v>
      </c>
      <c r="BE200" s="21">
        <f t="shared" si="40"/>
        <v>1</v>
      </c>
      <c r="BF200" s="21">
        <f t="shared" si="41"/>
        <v>0</v>
      </c>
      <c r="BG200" s="21">
        <f t="shared" si="42"/>
        <v>0</v>
      </c>
      <c r="BH200" s="21">
        <f t="shared" si="43"/>
        <v>0</v>
      </c>
      <c r="BI200" s="65" t="str">
        <f t="shared" si="44"/>
        <v>Dhaka</v>
      </c>
      <c r="BJ200" s="27" t="s">
        <v>150</v>
      </c>
      <c r="BK200" s="21">
        <f t="shared" si="45"/>
        <v>0</v>
      </c>
      <c r="BL200" s="21">
        <f t="shared" si="46"/>
        <v>0</v>
      </c>
      <c r="BM200" s="21">
        <f t="shared" si="47"/>
        <v>1</v>
      </c>
      <c r="BN200" s="65" t="str">
        <f t="shared" si="48"/>
        <v>More_than_6</v>
      </c>
      <c r="BO200" s="29">
        <v>1500.0</v>
      </c>
      <c r="BP200" s="21">
        <f t="shared" si="49"/>
        <v>0</v>
      </c>
      <c r="BQ200" s="21">
        <f t="shared" si="50"/>
        <v>1</v>
      </c>
      <c r="BR200" s="21">
        <f t="shared" si="51"/>
        <v>0</v>
      </c>
      <c r="BS200" s="65" t="str">
        <f t="shared" si="52"/>
        <v>Between_1k_to_2k</v>
      </c>
      <c r="BT200" s="27" t="s">
        <v>151</v>
      </c>
      <c r="BU200" s="73" t="str">
        <f t="shared" si="53"/>
        <v>Monthly</v>
      </c>
      <c r="BV200" s="29">
        <v>1.0</v>
      </c>
      <c r="BW200" s="67" t="str">
        <f t="shared" si="54"/>
        <v>Yes</v>
      </c>
      <c r="BX200" s="29">
        <v>0.0</v>
      </c>
      <c r="BY200" s="67" t="str">
        <f t="shared" si="55"/>
        <v>No</v>
      </c>
      <c r="BZ200" s="29">
        <v>0.0</v>
      </c>
      <c r="CA200" s="67" t="str">
        <f t="shared" si="56"/>
        <v>No</v>
      </c>
      <c r="CB200" s="29">
        <v>0.0</v>
      </c>
      <c r="CC200" s="67" t="str">
        <f t="shared" si="57"/>
        <v>No</v>
      </c>
      <c r="CD200" s="29">
        <v>1.0</v>
      </c>
      <c r="CE200" s="67" t="str">
        <f t="shared" si="58"/>
        <v>Yes</v>
      </c>
      <c r="CF200" s="29">
        <v>1.0</v>
      </c>
      <c r="CG200" s="76"/>
      <c r="CH200" s="29">
        <v>1.0</v>
      </c>
      <c r="CI200" s="67" t="str">
        <f t="shared" si="59"/>
        <v>Yes</v>
      </c>
      <c r="CJ200" s="29">
        <v>0.0</v>
      </c>
      <c r="CK200" s="76"/>
      <c r="CL200" s="29">
        <v>1.0</v>
      </c>
      <c r="CM200" s="77"/>
      <c r="CN200" s="29" t="s">
        <v>168</v>
      </c>
      <c r="CO200" s="71" t="str">
        <f t="shared" si="60"/>
        <v>Very_Good</v>
      </c>
      <c r="CP200" s="27" t="s">
        <v>157</v>
      </c>
      <c r="CQ200" s="21">
        <f t="shared" si="61"/>
        <v>0</v>
      </c>
      <c r="CR200" s="21">
        <f t="shared" si="62"/>
        <v>1</v>
      </c>
      <c r="CS200" s="21">
        <f t="shared" si="63"/>
        <v>0</v>
      </c>
      <c r="CT200" s="21">
        <f t="shared" si="64"/>
        <v>0</v>
      </c>
      <c r="CU200" s="68"/>
      <c r="CV200" s="27" t="s">
        <v>173</v>
      </c>
      <c r="CW200" s="21">
        <f t="shared" si="65"/>
        <v>0</v>
      </c>
      <c r="CX200" s="21">
        <f t="shared" si="66"/>
        <v>0</v>
      </c>
      <c r="CY200" s="21">
        <f t="shared" si="67"/>
        <v>1</v>
      </c>
      <c r="CZ200" s="21">
        <f t="shared" si="68"/>
        <v>0</v>
      </c>
      <c r="DA200" s="21">
        <f t="shared" si="69"/>
        <v>0</v>
      </c>
      <c r="DB200" s="68"/>
      <c r="DC200" s="27" t="s">
        <v>136</v>
      </c>
      <c r="DD200" s="27" t="s">
        <v>140</v>
      </c>
      <c r="DE200" s="27" t="s">
        <v>137</v>
      </c>
      <c r="DF200" s="27" t="s">
        <v>139</v>
      </c>
      <c r="DG200" s="27" t="s">
        <v>136</v>
      </c>
      <c r="DH200" s="25">
        <f t="shared" si="70"/>
        <v>14</v>
      </c>
      <c r="DI200" s="72" t="str">
        <f t="shared" si="71"/>
        <v>Moderate_Safety</v>
      </c>
      <c r="DJ200" s="26">
        <v>11.0</v>
      </c>
      <c r="DK200" s="26">
        <v>5.0</v>
      </c>
      <c r="DL200" s="16" t="str">
        <f t="shared" ref="DL200:DM200" si="271">IF(DJ200 &lt;= 11, "Poor", IF(DJ200 &lt;= 15 , "Moderate", "Good"))</f>
        <v>Poor</v>
      </c>
      <c r="DM200" s="16" t="str">
        <f t="shared" si="271"/>
        <v>Poor</v>
      </c>
    </row>
    <row r="201" ht="15.75" customHeight="1">
      <c r="A201" s="73" t="s">
        <v>125</v>
      </c>
      <c r="B201" s="62" t="s">
        <v>37</v>
      </c>
      <c r="C201" s="35">
        <v>46.0</v>
      </c>
      <c r="D201" s="16">
        <f t="shared" si="2"/>
        <v>0</v>
      </c>
      <c r="E201" s="16">
        <f t="shared" si="73"/>
        <v>0</v>
      </c>
      <c r="F201" s="16">
        <f t="shared" si="3"/>
        <v>1</v>
      </c>
      <c r="G201" s="16">
        <f t="shared" si="4"/>
        <v>0</v>
      </c>
      <c r="H201" s="63" t="str">
        <f t="shared" si="5"/>
        <v>Between_40_to_60</v>
      </c>
      <c r="I201" s="75" t="s">
        <v>266</v>
      </c>
      <c r="J201" s="36">
        <v>1800.0</v>
      </c>
      <c r="K201" s="21">
        <f t="shared" si="6"/>
        <v>1</v>
      </c>
      <c r="L201" s="21">
        <f t="shared" si="7"/>
        <v>0</v>
      </c>
      <c r="M201" s="21">
        <f t="shared" si="8"/>
        <v>0</v>
      </c>
      <c r="N201" s="21">
        <f t="shared" si="9"/>
        <v>0</v>
      </c>
      <c r="O201" s="65" t="str">
        <f t="shared" si="10"/>
        <v>Less_than_15k</v>
      </c>
      <c r="P201" s="75" t="s">
        <v>127</v>
      </c>
      <c r="Q201" s="37">
        <v>0.0</v>
      </c>
      <c r="R201" s="67" t="str">
        <f t="shared" si="11"/>
        <v>No</v>
      </c>
      <c r="S201" s="37">
        <v>0.0</v>
      </c>
      <c r="T201" s="67" t="str">
        <f t="shared" si="12"/>
        <v>No</v>
      </c>
      <c r="U201" s="37">
        <v>0.0</v>
      </c>
      <c r="V201" s="67" t="str">
        <f t="shared" si="13"/>
        <v>No</v>
      </c>
      <c r="W201" s="36" t="s">
        <v>142</v>
      </c>
      <c r="X201" s="21">
        <f t="shared" si="14"/>
        <v>0</v>
      </c>
      <c r="Y201" s="21">
        <f t="shared" si="15"/>
        <v>0</v>
      </c>
      <c r="Z201" s="21">
        <f t="shared" si="16"/>
        <v>0</v>
      </c>
      <c r="AA201" s="21">
        <f t="shared" si="17"/>
        <v>1</v>
      </c>
      <c r="AB201" s="21">
        <f t="shared" si="18"/>
        <v>0</v>
      </c>
      <c r="AC201" s="65" t="str">
        <f t="shared" si="19"/>
        <v>Farmer</v>
      </c>
      <c r="AD201" s="36" t="s">
        <v>143</v>
      </c>
      <c r="AE201" s="21">
        <f t="shared" si="20"/>
        <v>0</v>
      </c>
      <c r="AF201" s="21">
        <f t="shared" si="21"/>
        <v>1</v>
      </c>
      <c r="AG201" s="21">
        <f t="shared" si="22"/>
        <v>0</v>
      </c>
      <c r="AH201" s="21">
        <f t="shared" si="23"/>
        <v>0</v>
      </c>
      <c r="AI201" s="65" t="str">
        <f t="shared" si="24"/>
        <v>Rickshaw</v>
      </c>
      <c r="AJ201" s="27" t="s">
        <v>128</v>
      </c>
      <c r="AK201" s="21">
        <f t="shared" si="25"/>
        <v>1</v>
      </c>
      <c r="AL201" s="21">
        <f t="shared" si="26"/>
        <v>0</v>
      </c>
      <c r="AM201" s="21">
        <f t="shared" si="27"/>
        <v>0</v>
      </c>
      <c r="AN201" s="21">
        <f t="shared" si="28"/>
        <v>0</v>
      </c>
      <c r="AO201" s="65" t="str">
        <f t="shared" si="29"/>
        <v>Bus</v>
      </c>
      <c r="AP201" s="27" t="s">
        <v>37</v>
      </c>
      <c r="AQ201" s="21">
        <f t="shared" si="30"/>
        <v>1</v>
      </c>
      <c r="AR201" s="21">
        <f t="shared" si="31"/>
        <v>0</v>
      </c>
      <c r="AS201" s="21">
        <f t="shared" si="32"/>
        <v>0</v>
      </c>
      <c r="AT201" s="21">
        <f t="shared" si="33"/>
        <v>0</v>
      </c>
      <c r="AU201" s="21">
        <f t="shared" si="34"/>
        <v>0</v>
      </c>
      <c r="AV201" s="21">
        <f t="shared" si="74"/>
        <v>0</v>
      </c>
      <c r="AW201" s="68"/>
      <c r="AX201" s="27" t="s">
        <v>197</v>
      </c>
      <c r="AY201" s="21">
        <f t="shared" si="35"/>
        <v>0</v>
      </c>
      <c r="AZ201" s="21">
        <f t="shared" si="36"/>
        <v>0</v>
      </c>
      <c r="BA201" s="21">
        <f t="shared" si="37"/>
        <v>0</v>
      </c>
      <c r="BB201" s="21">
        <f t="shared" si="38"/>
        <v>1</v>
      </c>
      <c r="BC201" s="65" t="str">
        <f t="shared" si="39"/>
        <v>Others</v>
      </c>
      <c r="BD201" s="27" t="s">
        <v>144</v>
      </c>
      <c r="BE201" s="21">
        <f t="shared" si="40"/>
        <v>0</v>
      </c>
      <c r="BF201" s="21">
        <f t="shared" si="41"/>
        <v>0</v>
      </c>
      <c r="BG201" s="21">
        <f t="shared" si="42"/>
        <v>0</v>
      </c>
      <c r="BH201" s="21">
        <f t="shared" si="43"/>
        <v>1</v>
      </c>
      <c r="BI201" s="65" t="str">
        <f t="shared" si="44"/>
        <v>Others</v>
      </c>
      <c r="BJ201" s="27" t="s">
        <v>155</v>
      </c>
      <c r="BK201" s="21">
        <f t="shared" si="45"/>
        <v>0</v>
      </c>
      <c r="BL201" s="21">
        <f t="shared" si="46"/>
        <v>0</v>
      </c>
      <c r="BM201" s="21">
        <f t="shared" si="47"/>
        <v>1</v>
      </c>
      <c r="BN201" s="65" t="str">
        <f t="shared" si="48"/>
        <v>More_than_6</v>
      </c>
      <c r="BO201" s="29">
        <v>1500.0</v>
      </c>
      <c r="BP201" s="21">
        <f t="shared" si="49"/>
        <v>0</v>
      </c>
      <c r="BQ201" s="21">
        <f t="shared" si="50"/>
        <v>1</v>
      </c>
      <c r="BR201" s="21">
        <f t="shared" si="51"/>
        <v>0</v>
      </c>
      <c r="BS201" s="65" t="str">
        <f t="shared" si="52"/>
        <v>Between_1k_to_2k</v>
      </c>
      <c r="BT201" s="29" t="s">
        <v>156</v>
      </c>
      <c r="BU201" s="75" t="str">
        <f t="shared" si="53"/>
        <v>Every_6_months</v>
      </c>
      <c r="BV201" s="29">
        <v>0.0</v>
      </c>
      <c r="BW201" s="67" t="str">
        <f t="shared" si="54"/>
        <v>No</v>
      </c>
      <c r="BX201" s="29">
        <v>0.0</v>
      </c>
      <c r="BY201" s="67" t="str">
        <f t="shared" si="55"/>
        <v>No</v>
      </c>
      <c r="BZ201" s="29">
        <v>1.0</v>
      </c>
      <c r="CA201" s="67" t="str">
        <f t="shared" si="56"/>
        <v>Yes</v>
      </c>
      <c r="CB201" s="29">
        <v>0.0</v>
      </c>
      <c r="CC201" s="67" t="str">
        <f t="shared" si="57"/>
        <v>No</v>
      </c>
      <c r="CD201" s="29">
        <v>0.0</v>
      </c>
      <c r="CE201" s="67" t="str">
        <f t="shared" si="58"/>
        <v>No</v>
      </c>
      <c r="CF201" s="29">
        <v>0.0</v>
      </c>
      <c r="CG201" s="76"/>
      <c r="CH201" s="29">
        <v>0.0</v>
      </c>
      <c r="CI201" s="67" t="str">
        <f t="shared" si="59"/>
        <v>No</v>
      </c>
      <c r="CJ201" s="29">
        <v>0.0</v>
      </c>
      <c r="CK201" s="76"/>
      <c r="CL201" s="29">
        <v>1.0</v>
      </c>
      <c r="CM201" s="77"/>
      <c r="CN201" s="29" t="s">
        <v>176</v>
      </c>
      <c r="CO201" s="71" t="str">
        <f t="shared" si="60"/>
        <v>Poor</v>
      </c>
      <c r="CP201" s="27" t="s">
        <v>177</v>
      </c>
      <c r="CQ201" s="21">
        <f t="shared" si="61"/>
        <v>1</v>
      </c>
      <c r="CR201" s="21">
        <f t="shared" si="62"/>
        <v>0</v>
      </c>
      <c r="CS201" s="21">
        <f t="shared" si="63"/>
        <v>0</v>
      </c>
      <c r="CT201" s="21">
        <f t="shared" si="64"/>
        <v>0</v>
      </c>
      <c r="CU201" s="68"/>
      <c r="CV201" s="27" t="s">
        <v>178</v>
      </c>
      <c r="CW201" s="21">
        <f t="shared" si="65"/>
        <v>0</v>
      </c>
      <c r="CX201" s="21">
        <f t="shared" si="66"/>
        <v>0</v>
      </c>
      <c r="CY201" s="21">
        <f t="shared" si="67"/>
        <v>0</v>
      </c>
      <c r="CZ201" s="21">
        <f t="shared" si="68"/>
        <v>1</v>
      </c>
      <c r="DA201" s="21">
        <f t="shared" si="69"/>
        <v>0</v>
      </c>
      <c r="DB201" s="68"/>
      <c r="DC201" s="27" t="s">
        <v>139</v>
      </c>
      <c r="DD201" s="27" t="s">
        <v>140</v>
      </c>
      <c r="DE201" s="27" t="s">
        <v>140</v>
      </c>
      <c r="DF201" s="27" t="s">
        <v>139</v>
      </c>
      <c r="DG201" s="27" t="s">
        <v>138</v>
      </c>
      <c r="DH201" s="25">
        <f t="shared" si="70"/>
        <v>11</v>
      </c>
      <c r="DI201" s="72" t="str">
        <f t="shared" si="71"/>
        <v>Poor_Safety</v>
      </c>
      <c r="DJ201" s="26">
        <v>12.0</v>
      </c>
      <c r="DK201" s="26">
        <v>13.0</v>
      </c>
      <c r="DL201" s="16" t="str">
        <f t="shared" ref="DL201:DM201" si="272">IF(DJ201 &lt;= 11, "Poor", IF(DJ201 &lt;= 15 , "Moderate", "Good"))</f>
        <v>Moderate</v>
      </c>
      <c r="DM201" s="16" t="str">
        <f t="shared" si="272"/>
        <v>Moderate</v>
      </c>
    </row>
    <row r="202" ht="15.75" customHeight="1">
      <c r="A202" s="73" t="s">
        <v>125</v>
      </c>
      <c r="B202" s="62" t="s">
        <v>37</v>
      </c>
      <c r="C202" s="35">
        <v>25.0</v>
      </c>
      <c r="D202" s="16">
        <f t="shared" si="2"/>
        <v>0</v>
      </c>
      <c r="E202" s="16">
        <f t="shared" si="73"/>
        <v>1</v>
      </c>
      <c r="F202" s="16">
        <f t="shared" si="3"/>
        <v>0</v>
      </c>
      <c r="G202" s="16">
        <f t="shared" si="4"/>
        <v>0</v>
      </c>
      <c r="H202" s="63" t="str">
        <f t="shared" si="5"/>
        <v>Between_20_to_40</v>
      </c>
      <c r="I202" s="74" t="s">
        <v>126</v>
      </c>
      <c r="J202" s="36">
        <v>20000.0</v>
      </c>
      <c r="K202" s="21">
        <f t="shared" si="6"/>
        <v>0</v>
      </c>
      <c r="L202" s="21">
        <f t="shared" si="7"/>
        <v>1</v>
      </c>
      <c r="M202" s="21">
        <f t="shared" si="8"/>
        <v>0</v>
      </c>
      <c r="N202" s="21">
        <f t="shared" si="9"/>
        <v>0</v>
      </c>
      <c r="O202" s="65" t="str">
        <f t="shared" si="10"/>
        <v>Between_15k_to_25k</v>
      </c>
      <c r="P202" s="75" t="s">
        <v>127</v>
      </c>
      <c r="Q202" s="37">
        <v>0.0</v>
      </c>
      <c r="R202" s="67" t="str">
        <f t="shared" si="11"/>
        <v>No</v>
      </c>
      <c r="S202" s="37">
        <v>0.0</v>
      </c>
      <c r="T202" s="67" t="str">
        <f t="shared" si="12"/>
        <v>No</v>
      </c>
      <c r="U202" s="37">
        <v>0.0</v>
      </c>
      <c r="V202" s="67" t="str">
        <f t="shared" si="13"/>
        <v>No</v>
      </c>
      <c r="W202" s="36" t="s">
        <v>142</v>
      </c>
      <c r="X202" s="21">
        <f t="shared" si="14"/>
        <v>0</v>
      </c>
      <c r="Y202" s="21">
        <f t="shared" si="15"/>
        <v>0</v>
      </c>
      <c r="Z202" s="21">
        <f t="shared" si="16"/>
        <v>0</v>
      </c>
      <c r="AA202" s="21">
        <f t="shared" si="17"/>
        <v>1</v>
      </c>
      <c r="AB202" s="21">
        <f t="shared" si="18"/>
        <v>0</v>
      </c>
      <c r="AC202" s="65" t="str">
        <f t="shared" si="19"/>
        <v>Farmer</v>
      </c>
      <c r="AD202" s="36" t="s">
        <v>180</v>
      </c>
      <c r="AE202" s="21">
        <f t="shared" si="20"/>
        <v>0</v>
      </c>
      <c r="AF202" s="21">
        <f t="shared" si="21"/>
        <v>0</v>
      </c>
      <c r="AG202" s="21">
        <f t="shared" si="22"/>
        <v>1</v>
      </c>
      <c r="AH202" s="21">
        <f t="shared" si="23"/>
        <v>0</v>
      </c>
      <c r="AI202" s="65" t="str">
        <f t="shared" si="24"/>
        <v>Bicycle</v>
      </c>
      <c r="AJ202" s="27" t="s">
        <v>129</v>
      </c>
      <c r="AK202" s="21">
        <f t="shared" si="25"/>
        <v>0</v>
      </c>
      <c r="AL202" s="21">
        <f t="shared" si="26"/>
        <v>1</v>
      </c>
      <c r="AM202" s="21">
        <f t="shared" si="27"/>
        <v>0</v>
      </c>
      <c r="AN202" s="21">
        <f t="shared" si="28"/>
        <v>0</v>
      </c>
      <c r="AO202" s="65" t="str">
        <f t="shared" si="29"/>
        <v>Auto_Rickshaw</v>
      </c>
      <c r="AP202" s="27" t="s">
        <v>37</v>
      </c>
      <c r="AQ202" s="21">
        <f t="shared" si="30"/>
        <v>1</v>
      </c>
      <c r="AR202" s="21">
        <f t="shared" si="31"/>
        <v>0</v>
      </c>
      <c r="AS202" s="21">
        <f t="shared" si="32"/>
        <v>0</v>
      </c>
      <c r="AT202" s="21">
        <f t="shared" si="33"/>
        <v>0</v>
      </c>
      <c r="AU202" s="21">
        <f t="shared" si="34"/>
        <v>0</v>
      </c>
      <c r="AV202" s="21">
        <f t="shared" si="74"/>
        <v>0</v>
      </c>
      <c r="AW202" s="68"/>
      <c r="AX202" s="27" t="s">
        <v>44</v>
      </c>
      <c r="AY202" s="21">
        <f t="shared" si="35"/>
        <v>0</v>
      </c>
      <c r="AZ202" s="21">
        <f t="shared" si="36"/>
        <v>1</v>
      </c>
      <c r="BA202" s="21">
        <f t="shared" si="37"/>
        <v>0</v>
      </c>
      <c r="BB202" s="21">
        <f t="shared" si="38"/>
        <v>0</v>
      </c>
      <c r="BC202" s="65" t="str">
        <f t="shared" si="39"/>
        <v>Recreation</v>
      </c>
      <c r="BD202" s="27" t="s">
        <v>175</v>
      </c>
      <c r="BE202" s="21">
        <f t="shared" si="40"/>
        <v>0</v>
      </c>
      <c r="BF202" s="21">
        <f t="shared" si="41"/>
        <v>0</v>
      </c>
      <c r="BG202" s="21">
        <f t="shared" si="42"/>
        <v>0</v>
      </c>
      <c r="BH202" s="21">
        <f t="shared" si="43"/>
        <v>1</v>
      </c>
      <c r="BI202" s="65" t="str">
        <f t="shared" si="44"/>
        <v>Others</v>
      </c>
      <c r="BJ202" s="27" t="s">
        <v>150</v>
      </c>
      <c r="BK202" s="21">
        <f t="shared" si="45"/>
        <v>0</v>
      </c>
      <c r="BL202" s="21">
        <f t="shared" si="46"/>
        <v>0</v>
      </c>
      <c r="BM202" s="21">
        <f t="shared" si="47"/>
        <v>1</v>
      </c>
      <c r="BN202" s="65" t="str">
        <f t="shared" si="48"/>
        <v>More_than_6</v>
      </c>
      <c r="BO202" s="29">
        <v>1500.0</v>
      </c>
      <c r="BP202" s="21">
        <f t="shared" si="49"/>
        <v>0</v>
      </c>
      <c r="BQ202" s="21">
        <f t="shared" si="50"/>
        <v>1</v>
      </c>
      <c r="BR202" s="21">
        <f t="shared" si="51"/>
        <v>0</v>
      </c>
      <c r="BS202" s="65" t="str">
        <f t="shared" si="52"/>
        <v>Between_1k_to_2k</v>
      </c>
      <c r="BT202" s="29" t="s">
        <v>156</v>
      </c>
      <c r="BU202" s="75" t="str">
        <f t="shared" si="53"/>
        <v>Every_6_months</v>
      </c>
      <c r="BV202" s="29">
        <v>1.0</v>
      </c>
      <c r="BW202" s="67" t="str">
        <f t="shared" si="54"/>
        <v>Yes</v>
      </c>
      <c r="BX202" s="29">
        <v>0.0</v>
      </c>
      <c r="BY202" s="67" t="str">
        <f t="shared" si="55"/>
        <v>No</v>
      </c>
      <c r="BZ202" s="29">
        <v>0.0</v>
      </c>
      <c r="CA202" s="67" t="str">
        <f t="shared" si="56"/>
        <v>No</v>
      </c>
      <c r="CB202" s="29">
        <v>1.0</v>
      </c>
      <c r="CC202" s="67" t="str">
        <f t="shared" si="57"/>
        <v>Yes</v>
      </c>
      <c r="CD202" s="29">
        <v>0.0</v>
      </c>
      <c r="CE202" s="67" t="str">
        <f t="shared" si="58"/>
        <v>No</v>
      </c>
      <c r="CF202" s="29">
        <v>1.0</v>
      </c>
      <c r="CG202" s="76"/>
      <c r="CH202" s="29">
        <v>1.0</v>
      </c>
      <c r="CI202" s="67" t="str">
        <f t="shared" si="59"/>
        <v>Yes</v>
      </c>
      <c r="CJ202" s="29">
        <v>0.0</v>
      </c>
      <c r="CK202" s="76"/>
      <c r="CL202" s="29">
        <v>1.0</v>
      </c>
      <c r="CM202" s="77"/>
      <c r="CN202" s="29" t="s">
        <v>176</v>
      </c>
      <c r="CO202" s="71" t="str">
        <f t="shared" si="60"/>
        <v>Poor</v>
      </c>
      <c r="CP202" s="27" t="s">
        <v>177</v>
      </c>
      <c r="CQ202" s="21">
        <f t="shared" si="61"/>
        <v>1</v>
      </c>
      <c r="CR202" s="21">
        <f t="shared" si="62"/>
        <v>0</v>
      </c>
      <c r="CS202" s="21">
        <f t="shared" si="63"/>
        <v>0</v>
      </c>
      <c r="CT202" s="21">
        <f t="shared" si="64"/>
        <v>0</v>
      </c>
      <c r="CU202" s="68"/>
      <c r="CV202" s="27" t="s">
        <v>178</v>
      </c>
      <c r="CW202" s="21">
        <f t="shared" si="65"/>
        <v>0</v>
      </c>
      <c r="CX202" s="21">
        <f t="shared" si="66"/>
        <v>0</v>
      </c>
      <c r="CY202" s="21">
        <f t="shared" si="67"/>
        <v>0</v>
      </c>
      <c r="CZ202" s="21">
        <f t="shared" si="68"/>
        <v>1</v>
      </c>
      <c r="DA202" s="21">
        <f t="shared" si="69"/>
        <v>0</v>
      </c>
      <c r="DB202" s="68"/>
      <c r="DC202" s="27" t="s">
        <v>139</v>
      </c>
      <c r="DD202" s="27" t="s">
        <v>140</v>
      </c>
      <c r="DE202" s="27" t="s">
        <v>139</v>
      </c>
      <c r="DF202" s="27" t="s">
        <v>139</v>
      </c>
      <c r="DG202" s="27" t="s">
        <v>138</v>
      </c>
      <c r="DH202" s="25">
        <f t="shared" si="70"/>
        <v>12</v>
      </c>
      <c r="DI202" s="72" t="str">
        <f t="shared" si="71"/>
        <v>Poor_Safety</v>
      </c>
      <c r="DJ202" s="26">
        <v>11.0</v>
      </c>
      <c r="DK202" s="26">
        <v>9.0</v>
      </c>
      <c r="DL202" s="16" t="str">
        <f t="shared" ref="DL202:DM202" si="273">IF(DJ202 &lt;= 11, "Poor", IF(DJ202 &lt;= 15 , "Moderate", "Good"))</f>
        <v>Poor</v>
      </c>
      <c r="DM202" s="16" t="str">
        <f t="shared" si="273"/>
        <v>Poor</v>
      </c>
    </row>
    <row r="203" ht="15.75" customHeight="1">
      <c r="A203" s="73" t="s">
        <v>125</v>
      </c>
      <c r="B203" s="62" t="s">
        <v>37</v>
      </c>
      <c r="C203" s="35">
        <v>56.0</v>
      </c>
      <c r="D203" s="16">
        <f t="shared" si="2"/>
        <v>0</v>
      </c>
      <c r="E203" s="16">
        <f t="shared" si="73"/>
        <v>0</v>
      </c>
      <c r="F203" s="16">
        <f t="shared" si="3"/>
        <v>1</v>
      </c>
      <c r="G203" s="16">
        <f t="shared" si="4"/>
        <v>0</v>
      </c>
      <c r="H203" s="63" t="str">
        <f t="shared" si="5"/>
        <v>Between_40_to_60</v>
      </c>
      <c r="I203" s="75" t="s">
        <v>260</v>
      </c>
      <c r="J203" s="36">
        <v>20000.0</v>
      </c>
      <c r="K203" s="21">
        <f t="shared" si="6"/>
        <v>0</v>
      </c>
      <c r="L203" s="21">
        <f t="shared" si="7"/>
        <v>1</v>
      </c>
      <c r="M203" s="21">
        <f t="shared" si="8"/>
        <v>0</v>
      </c>
      <c r="N203" s="21">
        <f t="shared" si="9"/>
        <v>0</v>
      </c>
      <c r="O203" s="65" t="str">
        <f t="shared" si="10"/>
        <v>Between_15k_to_25k</v>
      </c>
      <c r="P203" s="75" t="s">
        <v>127</v>
      </c>
      <c r="Q203" s="37">
        <v>0.0</v>
      </c>
      <c r="R203" s="67" t="str">
        <f t="shared" si="11"/>
        <v>No</v>
      </c>
      <c r="S203" s="37">
        <v>0.0</v>
      </c>
      <c r="T203" s="67" t="str">
        <f t="shared" si="12"/>
        <v>No</v>
      </c>
      <c r="U203" s="37">
        <v>0.0</v>
      </c>
      <c r="V203" s="67" t="str">
        <f t="shared" si="13"/>
        <v>No</v>
      </c>
      <c r="W203" s="36" t="s">
        <v>142</v>
      </c>
      <c r="X203" s="21">
        <f t="shared" si="14"/>
        <v>0</v>
      </c>
      <c r="Y203" s="21">
        <f t="shared" si="15"/>
        <v>0</v>
      </c>
      <c r="Z203" s="21">
        <f t="shared" si="16"/>
        <v>0</v>
      </c>
      <c r="AA203" s="21">
        <f t="shared" si="17"/>
        <v>1</v>
      </c>
      <c r="AB203" s="21">
        <f t="shared" si="18"/>
        <v>0</v>
      </c>
      <c r="AC203" s="65" t="str">
        <f t="shared" si="19"/>
        <v>Farmer</v>
      </c>
      <c r="AD203" s="36" t="s">
        <v>204</v>
      </c>
      <c r="AE203" s="21">
        <f t="shared" si="20"/>
        <v>0</v>
      </c>
      <c r="AF203" s="21">
        <f t="shared" si="21"/>
        <v>0</v>
      </c>
      <c r="AG203" s="21">
        <f t="shared" si="22"/>
        <v>0</v>
      </c>
      <c r="AH203" s="21">
        <f t="shared" si="23"/>
        <v>1</v>
      </c>
      <c r="AI203" s="65" t="str">
        <f t="shared" si="24"/>
        <v>Others</v>
      </c>
      <c r="AJ203" s="27" t="s">
        <v>162</v>
      </c>
      <c r="AK203" s="21">
        <f t="shared" si="25"/>
        <v>0</v>
      </c>
      <c r="AL203" s="21">
        <f t="shared" si="26"/>
        <v>0</v>
      </c>
      <c r="AM203" s="21">
        <f t="shared" si="27"/>
        <v>0</v>
      </c>
      <c r="AN203" s="21">
        <f t="shared" si="28"/>
        <v>1</v>
      </c>
      <c r="AO203" s="65" t="str">
        <f t="shared" si="29"/>
        <v>Others</v>
      </c>
      <c r="AP203" s="27" t="s">
        <v>37</v>
      </c>
      <c r="AQ203" s="21">
        <f t="shared" si="30"/>
        <v>1</v>
      </c>
      <c r="AR203" s="21">
        <f t="shared" si="31"/>
        <v>0</v>
      </c>
      <c r="AS203" s="21">
        <f t="shared" si="32"/>
        <v>0</v>
      </c>
      <c r="AT203" s="21">
        <f t="shared" si="33"/>
        <v>0</v>
      </c>
      <c r="AU203" s="21">
        <f t="shared" si="34"/>
        <v>0</v>
      </c>
      <c r="AV203" s="21">
        <f t="shared" si="74"/>
        <v>0</v>
      </c>
      <c r="AW203" s="68"/>
      <c r="AX203" s="27" t="s">
        <v>130</v>
      </c>
      <c r="AY203" s="21">
        <f t="shared" si="35"/>
        <v>1</v>
      </c>
      <c r="AZ203" s="21">
        <f t="shared" si="36"/>
        <v>0</v>
      </c>
      <c r="BA203" s="21">
        <f t="shared" si="37"/>
        <v>0</v>
      </c>
      <c r="BB203" s="21">
        <f t="shared" si="38"/>
        <v>0</v>
      </c>
      <c r="BC203" s="65" t="str">
        <f t="shared" si="39"/>
        <v>Home_Visit</v>
      </c>
      <c r="BD203" s="27" t="s">
        <v>182</v>
      </c>
      <c r="BE203" s="21">
        <f t="shared" si="40"/>
        <v>0</v>
      </c>
      <c r="BF203" s="21">
        <f t="shared" si="41"/>
        <v>0</v>
      </c>
      <c r="BG203" s="21">
        <f t="shared" si="42"/>
        <v>1</v>
      </c>
      <c r="BH203" s="21">
        <f t="shared" si="43"/>
        <v>0</v>
      </c>
      <c r="BI203" s="65" t="str">
        <f t="shared" si="44"/>
        <v>Narayanganj</v>
      </c>
      <c r="BJ203" s="27" t="s">
        <v>136</v>
      </c>
      <c r="BK203" s="21">
        <f t="shared" si="45"/>
        <v>0</v>
      </c>
      <c r="BL203" s="21">
        <f t="shared" si="46"/>
        <v>0</v>
      </c>
      <c r="BM203" s="21">
        <f t="shared" si="47"/>
        <v>1</v>
      </c>
      <c r="BN203" s="65" t="str">
        <f t="shared" si="48"/>
        <v>More_than_6</v>
      </c>
      <c r="BO203" s="27" t="s">
        <v>179</v>
      </c>
      <c r="BP203" s="21">
        <f t="shared" si="49"/>
        <v>0</v>
      </c>
      <c r="BQ203" s="21">
        <f t="shared" si="50"/>
        <v>0</v>
      </c>
      <c r="BR203" s="21">
        <f t="shared" si="51"/>
        <v>1</v>
      </c>
      <c r="BS203" s="65" t="str">
        <f t="shared" si="52"/>
        <v>More_than_2k</v>
      </c>
      <c r="BT203" s="29" t="s">
        <v>132</v>
      </c>
      <c r="BU203" s="75" t="str">
        <f t="shared" si="53"/>
        <v>Every_3_months</v>
      </c>
      <c r="BV203" s="29">
        <v>0.0</v>
      </c>
      <c r="BW203" s="67" t="str">
        <f t="shared" si="54"/>
        <v>No</v>
      </c>
      <c r="BX203" s="29">
        <v>0.0</v>
      </c>
      <c r="BY203" s="67" t="str">
        <f t="shared" si="55"/>
        <v>No</v>
      </c>
      <c r="BZ203" s="29">
        <v>1.0</v>
      </c>
      <c r="CA203" s="67" t="str">
        <f t="shared" si="56"/>
        <v>Yes</v>
      </c>
      <c r="CB203" s="29">
        <v>0.0</v>
      </c>
      <c r="CC203" s="67" t="str">
        <f t="shared" si="57"/>
        <v>No</v>
      </c>
      <c r="CD203" s="29">
        <v>0.0</v>
      </c>
      <c r="CE203" s="67" t="str">
        <f t="shared" si="58"/>
        <v>No</v>
      </c>
      <c r="CF203" s="29">
        <v>1.0</v>
      </c>
      <c r="CG203" s="76"/>
      <c r="CH203" s="29">
        <v>0.0</v>
      </c>
      <c r="CI203" s="67" t="str">
        <f t="shared" si="59"/>
        <v>No</v>
      </c>
      <c r="CJ203" s="29">
        <v>0.0</v>
      </c>
      <c r="CK203" s="76"/>
      <c r="CL203" s="29">
        <v>0.0</v>
      </c>
      <c r="CM203" s="77"/>
      <c r="CN203" s="27" t="s">
        <v>133</v>
      </c>
      <c r="CO203" s="71" t="str">
        <f t="shared" si="60"/>
        <v>Good</v>
      </c>
      <c r="CP203" s="27" t="s">
        <v>152</v>
      </c>
      <c r="CQ203" s="21">
        <f t="shared" si="61"/>
        <v>0</v>
      </c>
      <c r="CR203" s="21">
        <f t="shared" si="62"/>
        <v>0</v>
      </c>
      <c r="CS203" s="21">
        <f t="shared" si="63"/>
        <v>0</v>
      </c>
      <c r="CT203" s="21">
        <f t="shared" si="64"/>
        <v>1</v>
      </c>
      <c r="CU203" s="68"/>
      <c r="CV203" s="27" t="s">
        <v>135</v>
      </c>
      <c r="CW203" s="21">
        <f t="shared" si="65"/>
        <v>1</v>
      </c>
      <c r="CX203" s="21">
        <f t="shared" si="66"/>
        <v>0</v>
      </c>
      <c r="CY203" s="21">
        <f t="shared" si="67"/>
        <v>0</v>
      </c>
      <c r="CZ203" s="21">
        <f t="shared" si="68"/>
        <v>0</v>
      </c>
      <c r="DA203" s="21">
        <f t="shared" si="69"/>
        <v>0</v>
      </c>
      <c r="DB203" s="68"/>
      <c r="DC203" s="27" t="s">
        <v>139</v>
      </c>
      <c r="DD203" s="27" t="s">
        <v>136</v>
      </c>
      <c r="DE203" s="27" t="s">
        <v>136</v>
      </c>
      <c r="DF203" s="27" t="s">
        <v>138</v>
      </c>
      <c r="DG203" s="27" t="s">
        <v>138</v>
      </c>
      <c r="DH203" s="25">
        <f t="shared" si="70"/>
        <v>20</v>
      </c>
      <c r="DI203" s="72" t="str">
        <f t="shared" si="71"/>
        <v>High_Safety</v>
      </c>
      <c r="DJ203" s="26">
        <v>14.0</v>
      </c>
      <c r="DK203" s="26">
        <v>15.0</v>
      </c>
      <c r="DL203" s="16" t="str">
        <f t="shared" ref="DL203:DM203" si="274">IF(DJ203 &lt;= 11, "Poor", IF(DJ203 &lt;= 15 , "Moderate", "Good"))</f>
        <v>Moderate</v>
      </c>
      <c r="DM203" s="16" t="str">
        <f t="shared" si="274"/>
        <v>Moderate</v>
      </c>
    </row>
    <row r="204" ht="15.75" customHeight="1">
      <c r="A204" s="73" t="s">
        <v>125</v>
      </c>
      <c r="B204" s="62" t="s">
        <v>37</v>
      </c>
      <c r="C204" s="35">
        <v>54.0</v>
      </c>
      <c r="D204" s="16">
        <f t="shared" si="2"/>
        <v>0</v>
      </c>
      <c r="E204" s="16">
        <f t="shared" si="73"/>
        <v>0</v>
      </c>
      <c r="F204" s="16">
        <f t="shared" si="3"/>
        <v>1</v>
      </c>
      <c r="G204" s="16">
        <f t="shared" si="4"/>
        <v>0</v>
      </c>
      <c r="H204" s="63" t="str">
        <f t="shared" si="5"/>
        <v>Between_40_to_60</v>
      </c>
      <c r="I204" s="75" t="s">
        <v>266</v>
      </c>
      <c r="J204" s="36">
        <v>10000.0</v>
      </c>
      <c r="K204" s="21">
        <f t="shared" si="6"/>
        <v>1</v>
      </c>
      <c r="L204" s="21">
        <f t="shared" si="7"/>
        <v>0</v>
      </c>
      <c r="M204" s="21">
        <f t="shared" si="8"/>
        <v>0</v>
      </c>
      <c r="N204" s="21">
        <f t="shared" si="9"/>
        <v>0</v>
      </c>
      <c r="O204" s="65" t="str">
        <f t="shared" si="10"/>
        <v>Less_than_15k</v>
      </c>
      <c r="P204" s="75" t="s">
        <v>127</v>
      </c>
      <c r="Q204" s="37">
        <v>0.0</v>
      </c>
      <c r="R204" s="67" t="str">
        <f t="shared" si="11"/>
        <v>No</v>
      </c>
      <c r="S204" s="37">
        <v>0.0</v>
      </c>
      <c r="T204" s="67" t="str">
        <f t="shared" si="12"/>
        <v>No</v>
      </c>
      <c r="U204" s="37">
        <v>0.0</v>
      </c>
      <c r="V204" s="67" t="str">
        <f t="shared" si="13"/>
        <v>No</v>
      </c>
      <c r="W204" s="36" t="s">
        <v>142</v>
      </c>
      <c r="X204" s="21">
        <f t="shared" si="14"/>
        <v>0</v>
      </c>
      <c r="Y204" s="21">
        <f t="shared" si="15"/>
        <v>0</v>
      </c>
      <c r="Z204" s="21">
        <f t="shared" si="16"/>
        <v>0</v>
      </c>
      <c r="AA204" s="21">
        <f t="shared" si="17"/>
        <v>1</v>
      </c>
      <c r="AB204" s="21">
        <f t="shared" si="18"/>
        <v>0</v>
      </c>
      <c r="AC204" s="65" t="str">
        <f t="shared" si="19"/>
        <v>Farmer</v>
      </c>
      <c r="AD204" s="36" t="s">
        <v>32</v>
      </c>
      <c r="AE204" s="21">
        <f t="shared" si="20"/>
        <v>0</v>
      </c>
      <c r="AF204" s="21">
        <f t="shared" si="21"/>
        <v>1</v>
      </c>
      <c r="AG204" s="21">
        <f t="shared" si="22"/>
        <v>0</v>
      </c>
      <c r="AH204" s="21">
        <f t="shared" si="23"/>
        <v>0</v>
      </c>
      <c r="AI204" s="65" t="str">
        <f t="shared" si="24"/>
        <v>Rickshaw</v>
      </c>
      <c r="AJ204" s="27" t="s">
        <v>128</v>
      </c>
      <c r="AK204" s="21">
        <f t="shared" si="25"/>
        <v>1</v>
      </c>
      <c r="AL204" s="21">
        <f t="shared" si="26"/>
        <v>0</v>
      </c>
      <c r="AM204" s="21">
        <f t="shared" si="27"/>
        <v>0</v>
      </c>
      <c r="AN204" s="21">
        <f t="shared" si="28"/>
        <v>0</v>
      </c>
      <c r="AO204" s="65" t="str">
        <f t="shared" si="29"/>
        <v>Bus</v>
      </c>
      <c r="AP204" s="27" t="s">
        <v>144</v>
      </c>
      <c r="AQ204" s="21">
        <f t="shared" si="30"/>
        <v>0</v>
      </c>
      <c r="AR204" s="21">
        <f t="shared" si="31"/>
        <v>0</v>
      </c>
      <c r="AS204" s="21">
        <f t="shared" si="32"/>
        <v>0</v>
      </c>
      <c r="AT204" s="21">
        <f t="shared" si="33"/>
        <v>0</v>
      </c>
      <c r="AU204" s="21">
        <f t="shared" si="34"/>
        <v>0</v>
      </c>
      <c r="AV204" s="21">
        <f t="shared" si="74"/>
        <v>1</v>
      </c>
      <c r="AW204" s="68"/>
      <c r="AX204" s="27" t="s">
        <v>45</v>
      </c>
      <c r="AY204" s="21">
        <f t="shared" si="35"/>
        <v>0</v>
      </c>
      <c r="AZ204" s="21">
        <f t="shared" si="36"/>
        <v>0</v>
      </c>
      <c r="BA204" s="21">
        <f t="shared" si="37"/>
        <v>1</v>
      </c>
      <c r="BB204" s="21">
        <f t="shared" si="38"/>
        <v>0</v>
      </c>
      <c r="BC204" s="65" t="str">
        <f t="shared" si="39"/>
        <v>Job</v>
      </c>
      <c r="BD204" s="27" t="s">
        <v>131</v>
      </c>
      <c r="BE204" s="21">
        <f t="shared" si="40"/>
        <v>1</v>
      </c>
      <c r="BF204" s="21">
        <f t="shared" si="41"/>
        <v>0</v>
      </c>
      <c r="BG204" s="21">
        <f t="shared" si="42"/>
        <v>0</v>
      </c>
      <c r="BH204" s="21">
        <f t="shared" si="43"/>
        <v>0</v>
      </c>
      <c r="BI204" s="65" t="str">
        <f t="shared" si="44"/>
        <v>Dhaka</v>
      </c>
      <c r="BJ204" s="27" t="s">
        <v>138</v>
      </c>
      <c r="BK204" s="21">
        <f t="shared" si="45"/>
        <v>0</v>
      </c>
      <c r="BL204" s="21">
        <f t="shared" si="46"/>
        <v>0</v>
      </c>
      <c r="BM204" s="21">
        <f t="shared" si="47"/>
        <v>1</v>
      </c>
      <c r="BN204" s="65" t="str">
        <f t="shared" si="48"/>
        <v>More_than_6</v>
      </c>
      <c r="BO204" s="29">
        <v>1500.0</v>
      </c>
      <c r="BP204" s="21">
        <f t="shared" si="49"/>
        <v>0</v>
      </c>
      <c r="BQ204" s="21">
        <f t="shared" si="50"/>
        <v>1</v>
      </c>
      <c r="BR204" s="21">
        <f t="shared" si="51"/>
        <v>0</v>
      </c>
      <c r="BS204" s="65" t="str">
        <f t="shared" si="52"/>
        <v>Between_1k_to_2k</v>
      </c>
      <c r="BT204" s="29" t="s">
        <v>132</v>
      </c>
      <c r="BU204" s="75" t="str">
        <f t="shared" si="53"/>
        <v>Every_3_months</v>
      </c>
      <c r="BV204" s="29">
        <v>0.0</v>
      </c>
      <c r="BW204" s="67" t="str">
        <f t="shared" si="54"/>
        <v>No</v>
      </c>
      <c r="BX204" s="29">
        <v>0.0</v>
      </c>
      <c r="BY204" s="67" t="str">
        <f t="shared" si="55"/>
        <v>No</v>
      </c>
      <c r="BZ204" s="29">
        <v>0.0</v>
      </c>
      <c r="CA204" s="67" t="str">
        <f t="shared" si="56"/>
        <v>No</v>
      </c>
      <c r="CB204" s="29">
        <v>0.0</v>
      </c>
      <c r="CC204" s="67" t="str">
        <f t="shared" si="57"/>
        <v>No</v>
      </c>
      <c r="CD204" s="29">
        <v>0.0</v>
      </c>
      <c r="CE204" s="67" t="str">
        <f t="shared" si="58"/>
        <v>No</v>
      </c>
      <c r="CF204" s="29">
        <v>1.0</v>
      </c>
      <c r="CG204" s="76"/>
      <c r="CH204" s="29">
        <v>1.0</v>
      </c>
      <c r="CI204" s="67" t="str">
        <f t="shared" si="59"/>
        <v>Yes</v>
      </c>
      <c r="CJ204" s="29">
        <v>0.0</v>
      </c>
      <c r="CK204" s="76"/>
      <c r="CL204" s="29">
        <v>1.0</v>
      </c>
      <c r="CM204" s="77"/>
      <c r="CN204" s="27" t="s">
        <v>164</v>
      </c>
      <c r="CO204" s="71" t="str">
        <f t="shared" si="60"/>
        <v>Average</v>
      </c>
      <c r="CP204" s="27" t="s">
        <v>157</v>
      </c>
      <c r="CQ204" s="21">
        <f t="shared" si="61"/>
        <v>0</v>
      </c>
      <c r="CR204" s="21">
        <f t="shared" si="62"/>
        <v>1</v>
      </c>
      <c r="CS204" s="21">
        <f t="shared" si="63"/>
        <v>0</v>
      </c>
      <c r="CT204" s="21">
        <f t="shared" si="64"/>
        <v>0</v>
      </c>
      <c r="CU204" s="68"/>
      <c r="CV204" s="27" t="s">
        <v>170</v>
      </c>
      <c r="CW204" s="21">
        <f t="shared" si="65"/>
        <v>0</v>
      </c>
      <c r="CX204" s="21">
        <f t="shared" si="66"/>
        <v>1</v>
      </c>
      <c r="CY204" s="21">
        <f t="shared" si="67"/>
        <v>0</v>
      </c>
      <c r="CZ204" s="21">
        <f t="shared" si="68"/>
        <v>0</v>
      </c>
      <c r="DA204" s="21">
        <f t="shared" si="69"/>
        <v>0</v>
      </c>
      <c r="DB204" s="68"/>
      <c r="DC204" s="27" t="s">
        <v>136</v>
      </c>
      <c r="DD204" s="29">
        <v>2.0</v>
      </c>
      <c r="DE204" s="27" t="s">
        <v>136</v>
      </c>
      <c r="DF204" s="27" t="s">
        <v>137</v>
      </c>
      <c r="DG204" s="29">
        <v>2.0</v>
      </c>
      <c r="DH204" s="25">
        <f t="shared" si="70"/>
        <v>15</v>
      </c>
      <c r="DI204" s="72" t="str">
        <f t="shared" si="71"/>
        <v>Moderate_Safety</v>
      </c>
      <c r="DJ204" s="26">
        <v>16.0</v>
      </c>
      <c r="DK204" s="26">
        <v>18.0</v>
      </c>
      <c r="DL204" s="16" t="str">
        <f t="shared" ref="DL204:DM204" si="275">IF(DJ204 &lt;= 11, "Poor", IF(DJ204 &lt;= 15 , "Moderate", "Good"))</f>
        <v>Good</v>
      </c>
      <c r="DM204" s="16" t="str">
        <f t="shared" si="275"/>
        <v>Good</v>
      </c>
    </row>
    <row r="205" ht="15.75" customHeight="1">
      <c r="A205" s="73" t="s">
        <v>125</v>
      </c>
      <c r="B205" s="62" t="s">
        <v>37</v>
      </c>
      <c r="C205" s="35">
        <v>57.0</v>
      </c>
      <c r="D205" s="16">
        <f t="shared" si="2"/>
        <v>0</v>
      </c>
      <c r="E205" s="16">
        <f t="shared" si="73"/>
        <v>0</v>
      </c>
      <c r="F205" s="16">
        <f t="shared" si="3"/>
        <v>1</v>
      </c>
      <c r="G205" s="16">
        <f t="shared" si="4"/>
        <v>0</v>
      </c>
      <c r="H205" s="63" t="str">
        <f t="shared" si="5"/>
        <v>Between_40_to_60</v>
      </c>
      <c r="I205" s="74" t="s">
        <v>126</v>
      </c>
      <c r="J205" s="36">
        <v>10000.0</v>
      </c>
      <c r="K205" s="21">
        <f t="shared" si="6"/>
        <v>1</v>
      </c>
      <c r="L205" s="21">
        <f t="shared" si="7"/>
        <v>0</v>
      </c>
      <c r="M205" s="21">
        <f t="shared" si="8"/>
        <v>0</v>
      </c>
      <c r="N205" s="21">
        <f t="shared" si="9"/>
        <v>0</v>
      </c>
      <c r="O205" s="65" t="str">
        <f t="shared" si="10"/>
        <v>Less_than_15k</v>
      </c>
      <c r="P205" s="75" t="s">
        <v>127</v>
      </c>
      <c r="Q205" s="37">
        <v>0.0</v>
      </c>
      <c r="R205" s="67" t="str">
        <f t="shared" si="11"/>
        <v>No</v>
      </c>
      <c r="S205" s="37">
        <v>0.0</v>
      </c>
      <c r="T205" s="67" t="str">
        <f t="shared" si="12"/>
        <v>No</v>
      </c>
      <c r="U205" s="37">
        <v>0.0</v>
      </c>
      <c r="V205" s="67" t="str">
        <f t="shared" si="13"/>
        <v>No</v>
      </c>
      <c r="W205" s="36" t="s">
        <v>142</v>
      </c>
      <c r="X205" s="21">
        <f t="shared" si="14"/>
        <v>0</v>
      </c>
      <c r="Y205" s="21">
        <f t="shared" si="15"/>
        <v>0</v>
      </c>
      <c r="Z205" s="21">
        <f t="shared" si="16"/>
        <v>0</v>
      </c>
      <c r="AA205" s="21">
        <f t="shared" si="17"/>
        <v>1</v>
      </c>
      <c r="AB205" s="21">
        <f t="shared" si="18"/>
        <v>0</v>
      </c>
      <c r="AC205" s="65" t="str">
        <f t="shared" si="19"/>
        <v>Farmer</v>
      </c>
      <c r="AD205" s="36" t="s">
        <v>31</v>
      </c>
      <c r="AE205" s="21">
        <f t="shared" si="20"/>
        <v>1</v>
      </c>
      <c r="AF205" s="21">
        <f t="shared" si="21"/>
        <v>0</v>
      </c>
      <c r="AG205" s="21">
        <f t="shared" si="22"/>
        <v>0</v>
      </c>
      <c r="AH205" s="21">
        <f t="shared" si="23"/>
        <v>0</v>
      </c>
      <c r="AI205" s="65" t="str">
        <f t="shared" si="24"/>
        <v>Bus</v>
      </c>
      <c r="AJ205" s="27" t="s">
        <v>129</v>
      </c>
      <c r="AK205" s="21">
        <f t="shared" si="25"/>
        <v>0</v>
      </c>
      <c r="AL205" s="21">
        <f t="shared" si="26"/>
        <v>1</v>
      </c>
      <c r="AM205" s="21">
        <f t="shared" si="27"/>
        <v>0</v>
      </c>
      <c r="AN205" s="21">
        <f t="shared" si="28"/>
        <v>0</v>
      </c>
      <c r="AO205" s="65" t="str">
        <f t="shared" si="29"/>
        <v>Auto_Rickshaw</v>
      </c>
      <c r="AP205" s="27" t="s">
        <v>37</v>
      </c>
      <c r="AQ205" s="21">
        <f t="shared" si="30"/>
        <v>1</v>
      </c>
      <c r="AR205" s="21">
        <f t="shared" si="31"/>
        <v>0</v>
      </c>
      <c r="AS205" s="21">
        <f t="shared" si="32"/>
        <v>0</v>
      </c>
      <c r="AT205" s="21">
        <f t="shared" si="33"/>
        <v>0</v>
      </c>
      <c r="AU205" s="21">
        <f t="shared" si="34"/>
        <v>0</v>
      </c>
      <c r="AV205" s="21">
        <f t="shared" si="74"/>
        <v>0</v>
      </c>
      <c r="AW205" s="68"/>
      <c r="AX205" s="27" t="s">
        <v>130</v>
      </c>
      <c r="AY205" s="21">
        <f t="shared" si="35"/>
        <v>1</v>
      </c>
      <c r="AZ205" s="21">
        <f t="shared" si="36"/>
        <v>0</v>
      </c>
      <c r="BA205" s="21">
        <f t="shared" si="37"/>
        <v>0</v>
      </c>
      <c r="BB205" s="21">
        <f t="shared" si="38"/>
        <v>0</v>
      </c>
      <c r="BC205" s="65" t="str">
        <f t="shared" si="39"/>
        <v>Home_Visit</v>
      </c>
      <c r="BD205" s="27" t="s">
        <v>131</v>
      </c>
      <c r="BE205" s="21">
        <f t="shared" si="40"/>
        <v>1</v>
      </c>
      <c r="BF205" s="21">
        <f t="shared" si="41"/>
        <v>0</v>
      </c>
      <c r="BG205" s="21">
        <f t="shared" si="42"/>
        <v>0</v>
      </c>
      <c r="BH205" s="21">
        <f t="shared" si="43"/>
        <v>0</v>
      </c>
      <c r="BI205" s="65" t="str">
        <f t="shared" si="44"/>
        <v>Dhaka</v>
      </c>
      <c r="BJ205" s="27" t="s">
        <v>138</v>
      </c>
      <c r="BK205" s="21">
        <f t="shared" si="45"/>
        <v>0</v>
      </c>
      <c r="BL205" s="21">
        <f t="shared" si="46"/>
        <v>0</v>
      </c>
      <c r="BM205" s="21">
        <f t="shared" si="47"/>
        <v>1</v>
      </c>
      <c r="BN205" s="65" t="str">
        <f t="shared" si="48"/>
        <v>More_than_6</v>
      </c>
      <c r="BO205" s="29">
        <v>800.0</v>
      </c>
      <c r="BP205" s="21">
        <f t="shared" si="49"/>
        <v>1</v>
      </c>
      <c r="BQ205" s="21">
        <f t="shared" si="50"/>
        <v>0</v>
      </c>
      <c r="BR205" s="21">
        <f t="shared" si="51"/>
        <v>0</v>
      </c>
      <c r="BS205" s="65" t="str">
        <f t="shared" si="52"/>
        <v>Less_than_1k</v>
      </c>
      <c r="BT205" s="29" t="s">
        <v>132</v>
      </c>
      <c r="BU205" s="75" t="str">
        <f t="shared" si="53"/>
        <v>Every_3_months</v>
      </c>
      <c r="BV205" s="29">
        <v>1.0</v>
      </c>
      <c r="BW205" s="67" t="str">
        <f t="shared" si="54"/>
        <v>Yes</v>
      </c>
      <c r="BX205" s="29">
        <v>0.0</v>
      </c>
      <c r="BY205" s="67" t="str">
        <f t="shared" si="55"/>
        <v>No</v>
      </c>
      <c r="BZ205" s="29">
        <v>0.0</v>
      </c>
      <c r="CA205" s="67" t="str">
        <f t="shared" si="56"/>
        <v>No</v>
      </c>
      <c r="CB205" s="29">
        <v>0.0</v>
      </c>
      <c r="CC205" s="67" t="str">
        <f t="shared" si="57"/>
        <v>No</v>
      </c>
      <c r="CD205" s="29">
        <v>0.0</v>
      </c>
      <c r="CE205" s="67" t="str">
        <f t="shared" si="58"/>
        <v>No</v>
      </c>
      <c r="CF205" s="29">
        <v>0.0</v>
      </c>
      <c r="CG205" s="76"/>
      <c r="CH205" s="29">
        <v>0.0</v>
      </c>
      <c r="CI205" s="67" t="str">
        <f t="shared" si="59"/>
        <v>No</v>
      </c>
      <c r="CJ205" s="29">
        <v>1.0</v>
      </c>
      <c r="CK205" s="76"/>
      <c r="CL205" s="29">
        <v>1.0</v>
      </c>
      <c r="CM205" s="77"/>
      <c r="CN205" s="27" t="s">
        <v>164</v>
      </c>
      <c r="CO205" s="71" t="str">
        <f t="shared" si="60"/>
        <v>Average</v>
      </c>
      <c r="CP205" s="27" t="s">
        <v>177</v>
      </c>
      <c r="CQ205" s="21">
        <f t="shared" si="61"/>
        <v>1</v>
      </c>
      <c r="CR205" s="21">
        <f t="shared" si="62"/>
        <v>0</v>
      </c>
      <c r="CS205" s="21">
        <f t="shared" si="63"/>
        <v>0</v>
      </c>
      <c r="CT205" s="21">
        <f t="shared" si="64"/>
        <v>0</v>
      </c>
      <c r="CU205" s="68"/>
      <c r="CV205" s="27" t="s">
        <v>135</v>
      </c>
      <c r="CW205" s="21">
        <f t="shared" si="65"/>
        <v>1</v>
      </c>
      <c r="CX205" s="21">
        <f t="shared" si="66"/>
        <v>0</v>
      </c>
      <c r="CY205" s="21">
        <f t="shared" si="67"/>
        <v>0</v>
      </c>
      <c r="CZ205" s="21">
        <f t="shared" si="68"/>
        <v>0</v>
      </c>
      <c r="DA205" s="21">
        <f t="shared" si="69"/>
        <v>0</v>
      </c>
      <c r="DB205" s="68"/>
      <c r="DC205" s="27" t="s">
        <v>136</v>
      </c>
      <c r="DD205" s="27" t="s">
        <v>138</v>
      </c>
      <c r="DE205" s="27" t="s">
        <v>136</v>
      </c>
      <c r="DF205" s="27" t="s">
        <v>136</v>
      </c>
      <c r="DG205" s="27" t="s">
        <v>138</v>
      </c>
      <c r="DH205" s="25">
        <f t="shared" si="70"/>
        <v>22</v>
      </c>
      <c r="DI205" s="72" t="str">
        <f t="shared" si="71"/>
        <v>High_Safety</v>
      </c>
      <c r="DJ205" s="26">
        <v>5.0</v>
      </c>
      <c r="DK205" s="26">
        <v>8.0</v>
      </c>
      <c r="DL205" s="16" t="str">
        <f t="shared" ref="DL205:DM205" si="276">IF(DJ205 &lt;= 11, "Poor", IF(DJ205 &lt;= 15 , "Moderate", "Good"))</f>
        <v>Poor</v>
      </c>
      <c r="DM205" s="16" t="str">
        <f t="shared" si="276"/>
        <v>Poor</v>
      </c>
    </row>
    <row r="206" ht="15.75" customHeight="1">
      <c r="A206" s="73" t="s">
        <v>125</v>
      </c>
      <c r="B206" s="62" t="s">
        <v>37</v>
      </c>
      <c r="C206" s="35">
        <v>58.0</v>
      </c>
      <c r="D206" s="16">
        <f t="shared" si="2"/>
        <v>0</v>
      </c>
      <c r="E206" s="16">
        <f t="shared" si="73"/>
        <v>0</v>
      </c>
      <c r="F206" s="16">
        <f t="shared" si="3"/>
        <v>1</v>
      </c>
      <c r="G206" s="16">
        <f t="shared" si="4"/>
        <v>0</v>
      </c>
      <c r="H206" s="63" t="str">
        <f t="shared" si="5"/>
        <v>Between_40_to_60</v>
      </c>
      <c r="I206" s="75" t="s">
        <v>260</v>
      </c>
      <c r="J206" s="36">
        <v>15000.0</v>
      </c>
      <c r="K206" s="21">
        <f t="shared" si="6"/>
        <v>0</v>
      </c>
      <c r="L206" s="21">
        <f t="shared" si="7"/>
        <v>1</v>
      </c>
      <c r="M206" s="21">
        <f t="shared" si="8"/>
        <v>0</v>
      </c>
      <c r="N206" s="21">
        <f t="shared" si="9"/>
        <v>0</v>
      </c>
      <c r="O206" s="65" t="str">
        <f t="shared" si="10"/>
        <v>Between_15k_to_25k</v>
      </c>
      <c r="P206" s="75" t="s">
        <v>127</v>
      </c>
      <c r="Q206" s="37">
        <v>0.0</v>
      </c>
      <c r="R206" s="67" t="str">
        <f t="shared" si="11"/>
        <v>No</v>
      </c>
      <c r="S206" s="37">
        <v>0.0</v>
      </c>
      <c r="T206" s="67" t="str">
        <f t="shared" si="12"/>
        <v>No</v>
      </c>
      <c r="U206" s="37">
        <v>0.0</v>
      </c>
      <c r="V206" s="67" t="str">
        <f t="shared" si="13"/>
        <v>No</v>
      </c>
      <c r="W206" s="36" t="s">
        <v>142</v>
      </c>
      <c r="X206" s="21">
        <f t="shared" si="14"/>
        <v>0</v>
      </c>
      <c r="Y206" s="21">
        <f t="shared" si="15"/>
        <v>0</v>
      </c>
      <c r="Z206" s="21">
        <f t="shared" si="16"/>
        <v>0</v>
      </c>
      <c r="AA206" s="21">
        <f t="shared" si="17"/>
        <v>1</v>
      </c>
      <c r="AB206" s="21">
        <f t="shared" si="18"/>
        <v>0</v>
      </c>
      <c r="AC206" s="65" t="str">
        <f t="shared" si="19"/>
        <v>Farmer</v>
      </c>
      <c r="AD206" s="36" t="s">
        <v>31</v>
      </c>
      <c r="AE206" s="21">
        <f t="shared" si="20"/>
        <v>1</v>
      </c>
      <c r="AF206" s="21">
        <f t="shared" si="21"/>
        <v>0</v>
      </c>
      <c r="AG206" s="21">
        <f t="shared" si="22"/>
        <v>0</v>
      </c>
      <c r="AH206" s="21">
        <f t="shared" si="23"/>
        <v>0</v>
      </c>
      <c r="AI206" s="65" t="str">
        <f t="shared" si="24"/>
        <v>Bus</v>
      </c>
      <c r="AJ206" s="36" t="s">
        <v>171</v>
      </c>
      <c r="AK206" s="21">
        <f t="shared" si="25"/>
        <v>0</v>
      </c>
      <c r="AL206" s="21">
        <f t="shared" si="26"/>
        <v>0</v>
      </c>
      <c r="AM206" s="21">
        <f t="shared" si="27"/>
        <v>0</v>
      </c>
      <c r="AN206" s="21">
        <f t="shared" si="28"/>
        <v>1</v>
      </c>
      <c r="AO206" s="65" t="str">
        <f t="shared" si="29"/>
        <v>Others</v>
      </c>
      <c r="AP206" s="27" t="s">
        <v>154</v>
      </c>
      <c r="AQ206" s="21">
        <f t="shared" si="30"/>
        <v>0</v>
      </c>
      <c r="AR206" s="21">
        <f t="shared" si="31"/>
        <v>0</v>
      </c>
      <c r="AS206" s="21">
        <f t="shared" si="32"/>
        <v>0</v>
      </c>
      <c r="AT206" s="21">
        <f t="shared" si="33"/>
        <v>0</v>
      </c>
      <c r="AU206" s="21">
        <f t="shared" si="34"/>
        <v>0</v>
      </c>
      <c r="AV206" s="21">
        <f t="shared" si="74"/>
        <v>1</v>
      </c>
      <c r="AW206" s="68"/>
      <c r="AX206" s="27" t="s">
        <v>130</v>
      </c>
      <c r="AY206" s="21">
        <f t="shared" si="35"/>
        <v>1</v>
      </c>
      <c r="AZ206" s="21">
        <f t="shared" si="36"/>
        <v>0</v>
      </c>
      <c r="BA206" s="21">
        <f t="shared" si="37"/>
        <v>0</v>
      </c>
      <c r="BB206" s="21">
        <f t="shared" si="38"/>
        <v>0</v>
      </c>
      <c r="BC206" s="65" t="str">
        <f t="shared" si="39"/>
        <v>Home_Visit</v>
      </c>
      <c r="BD206" s="38" t="s">
        <v>188</v>
      </c>
      <c r="BE206" s="21">
        <f t="shared" si="40"/>
        <v>0</v>
      </c>
      <c r="BF206" s="21">
        <f t="shared" si="41"/>
        <v>0</v>
      </c>
      <c r="BG206" s="21">
        <f t="shared" si="42"/>
        <v>0</v>
      </c>
      <c r="BH206" s="21">
        <f t="shared" si="43"/>
        <v>1</v>
      </c>
      <c r="BI206" s="65" t="str">
        <f t="shared" si="44"/>
        <v>Others</v>
      </c>
      <c r="BJ206" s="27">
        <v>5.0</v>
      </c>
      <c r="BK206" s="21">
        <f t="shared" si="45"/>
        <v>0</v>
      </c>
      <c r="BL206" s="21">
        <f t="shared" si="46"/>
        <v>1</v>
      </c>
      <c r="BM206" s="21">
        <f t="shared" si="47"/>
        <v>0</v>
      </c>
      <c r="BN206" s="65" t="str">
        <f t="shared" si="48"/>
        <v>4_to_6</v>
      </c>
      <c r="BO206" s="27" t="s">
        <v>184</v>
      </c>
      <c r="BP206" s="21">
        <f t="shared" si="49"/>
        <v>0</v>
      </c>
      <c r="BQ206" s="21">
        <f t="shared" si="50"/>
        <v>0</v>
      </c>
      <c r="BR206" s="21">
        <f t="shared" si="51"/>
        <v>1</v>
      </c>
      <c r="BS206" s="65" t="str">
        <f t="shared" si="52"/>
        <v>More_than_2k</v>
      </c>
      <c r="BT206" s="27" t="s">
        <v>185</v>
      </c>
      <c r="BU206" s="73" t="str">
        <f t="shared" si="53"/>
        <v>Yearly</v>
      </c>
      <c r="BV206" s="29">
        <v>0.0</v>
      </c>
      <c r="BW206" s="67" t="str">
        <f t="shared" si="54"/>
        <v>No</v>
      </c>
      <c r="BX206" s="29">
        <v>0.0</v>
      </c>
      <c r="BY206" s="67" t="str">
        <f t="shared" si="55"/>
        <v>No</v>
      </c>
      <c r="BZ206" s="29">
        <v>0.0</v>
      </c>
      <c r="CA206" s="67" t="str">
        <f t="shared" si="56"/>
        <v>No</v>
      </c>
      <c r="CB206" s="29">
        <v>1.0</v>
      </c>
      <c r="CC206" s="67" t="str">
        <f t="shared" si="57"/>
        <v>Yes</v>
      </c>
      <c r="CD206" s="29">
        <v>0.0</v>
      </c>
      <c r="CE206" s="67" t="str">
        <f t="shared" si="58"/>
        <v>No</v>
      </c>
      <c r="CF206" s="29">
        <v>0.0</v>
      </c>
      <c r="CG206" s="76"/>
      <c r="CH206" s="29">
        <v>0.0</v>
      </c>
      <c r="CI206" s="67" t="str">
        <f t="shared" si="59"/>
        <v>No</v>
      </c>
      <c r="CJ206" s="29">
        <v>0.0</v>
      </c>
      <c r="CK206" s="76"/>
      <c r="CL206" s="29">
        <v>0.0</v>
      </c>
      <c r="CM206" s="77"/>
      <c r="CN206" s="29" t="s">
        <v>176</v>
      </c>
      <c r="CO206" s="71" t="str">
        <f t="shared" si="60"/>
        <v>Poor</v>
      </c>
      <c r="CP206" s="27" t="s">
        <v>146</v>
      </c>
      <c r="CQ206" s="21">
        <f t="shared" si="61"/>
        <v>0</v>
      </c>
      <c r="CR206" s="21">
        <f t="shared" si="62"/>
        <v>0</v>
      </c>
      <c r="CS206" s="21">
        <f t="shared" si="63"/>
        <v>1</v>
      </c>
      <c r="CT206" s="21">
        <f t="shared" si="64"/>
        <v>0</v>
      </c>
      <c r="CU206" s="68"/>
      <c r="CV206" s="27" t="s">
        <v>135</v>
      </c>
      <c r="CW206" s="21">
        <f t="shared" si="65"/>
        <v>1</v>
      </c>
      <c r="CX206" s="21">
        <f t="shared" si="66"/>
        <v>0</v>
      </c>
      <c r="CY206" s="21">
        <f t="shared" si="67"/>
        <v>0</v>
      </c>
      <c r="CZ206" s="21">
        <f t="shared" si="68"/>
        <v>0</v>
      </c>
      <c r="DA206" s="21">
        <f t="shared" si="69"/>
        <v>0</v>
      </c>
      <c r="DB206" s="68"/>
      <c r="DC206" s="29">
        <v>4.0</v>
      </c>
      <c r="DD206" s="27" t="s">
        <v>140</v>
      </c>
      <c r="DE206" s="27" t="s">
        <v>140</v>
      </c>
      <c r="DF206" s="27" t="s">
        <v>140</v>
      </c>
      <c r="DG206" s="27" t="s">
        <v>139</v>
      </c>
      <c r="DH206" s="25">
        <f t="shared" si="70"/>
        <v>9</v>
      </c>
      <c r="DI206" s="72" t="str">
        <f t="shared" si="71"/>
        <v>Poor_Safety</v>
      </c>
      <c r="DJ206" s="26">
        <v>13.0</v>
      </c>
      <c r="DK206" s="26">
        <v>12.0</v>
      </c>
      <c r="DL206" s="16" t="str">
        <f t="shared" ref="DL206:DM206" si="277">IF(DJ206 &lt;= 11, "Poor", IF(DJ206 &lt;= 15 , "Moderate", "Good"))</f>
        <v>Moderate</v>
      </c>
      <c r="DM206" s="16" t="str">
        <f t="shared" si="277"/>
        <v>Moderate</v>
      </c>
    </row>
    <row r="207" ht="15.75" customHeight="1">
      <c r="A207" s="73" t="s">
        <v>125</v>
      </c>
      <c r="B207" s="62" t="s">
        <v>37</v>
      </c>
      <c r="C207" s="35">
        <v>21.0</v>
      </c>
      <c r="D207" s="16">
        <f t="shared" si="2"/>
        <v>0</v>
      </c>
      <c r="E207" s="16">
        <f t="shared" si="73"/>
        <v>1</v>
      </c>
      <c r="F207" s="16">
        <f t="shared" si="3"/>
        <v>0</v>
      </c>
      <c r="G207" s="16">
        <f t="shared" si="4"/>
        <v>0</v>
      </c>
      <c r="H207" s="63" t="str">
        <f t="shared" si="5"/>
        <v>Between_20_to_40</v>
      </c>
      <c r="I207" s="75" t="s">
        <v>266</v>
      </c>
      <c r="J207" s="36">
        <v>12000.0</v>
      </c>
      <c r="K207" s="21">
        <f t="shared" si="6"/>
        <v>1</v>
      </c>
      <c r="L207" s="21">
        <f t="shared" si="7"/>
        <v>0</v>
      </c>
      <c r="M207" s="21">
        <f t="shared" si="8"/>
        <v>0</v>
      </c>
      <c r="N207" s="21">
        <f t="shared" si="9"/>
        <v>0</v>
      </c>
      <c r="O207" s="65" t="str">
        <f t="shared" si="10"/>
        <v>Less_than_15k</v>
      </c>
      <c r="P207" s="75" t="s">
        <v>159</v>
      </c>
      <c r="Q207" s="37">
        <v>0.0</v>
      </c>
      <c r="R207" s="67" t="str">
        <f t="shared" si="11"/>
        <v>No</v>
      </c>
      <c r="S207" s="37">
        <v>0.0</v>
      </c>
      <c r="T207" s="67" t="str">
        <f t="shared" si="12"/>
        <v>No</v>
      </c>
      <c r="U207" s="37">
        <v>0.0</v>
      </c>
      <c r="V207" s="67" t="str">
        <f t="shared" si="13"/>
        <v>No</v>
      </c>
      <c r="W207" s="37" t="s">
        <v>26</v>
      </c>
      <c r="X207" s="21">
        <f t="shared" si="14"/>
        <v>0</v>
      </c>
      <c r="Y207" s="21">
        <f t="shared" si="15"/>
        <v>1</v>
      </c>
      <c r="Z207" s="21">
        <f t="shared" si="16"/>
        <v>0</v>
      </c>
      <c r="AA207" s="21">
        <f t="shared" si="17"/>
        <v>0</v>
      </c>
      <c r="AB207" s="21">
        <f t="shared" si="18"/>
        <v>0</v>
      </c>
      <c r="AC207" s="65" t="str">
        <f t="shared" si="19"/>
        <v>Office_Worker</v>
      </c>
      <c r="AD207" s="36" t="s">
        <v>31</v>
      </c>
      <c r="AE207" s="21">
        <f t="shared" si="20"/>
        <v>1</v>
      </c>
      <c r="AF207" s="21">
        <f t="shared" si="21"/>
        <v>0</v>
      </c>
      <c r="AG207" s="21">
        <f t="shared" si="22"/>
        <v>0</v>
      </c>
      <c r="AH207" s="21">
        <f t="shared" si="23"/>
        <v>0</v>
      </c>
      <c r="AI207" s="65" t="str">
        <f t="shared" si="24"/>
        <v>Bus</v>
      </c>
      <c r="AJ207" s="27" t="s">
        <v>129</v>
      </c>
      <c r="AK207" s="21">
        <f t="shared" si="25"/>
        <v>0</v>
      </c>
      <c r="AL207" s="21">
        <f t="shared" si="26"/>
        <v>1</v>
      </c>
      <c r="AM207" s="21">
        <f t="shared" si="27"/>
        <v>0</v>
      </c>
      <c r="AN207" s="21">
        <f t="shared" si="28"/>
        <v>0</v>
      </c>
      <c r="AO207" s="65" t="str">
        <f t="shared" si="29"/>
        <v>Auto_Rickshaw</v>
      </c>
      <c r="AP207" s="27" t="s">
        <v>37</v>
      </c>
      <c r="AQ207" s="21">
        <f t="shared" si="30"/>
        <v>1</v>
      </c>
      <c r="AR207" s="21">
        <f t="shared" si="31"/>
        <v>0</v>
      </c>
      <c r="AS207" s="21">
        <f t="shared" si="32"/>
        <v>0</v>
      </c>
      <c r="AT207" s="21">
        <f t="shared" si="33"/>
        <v>0</v>
      </c>
      <c r="AU207" s="21">
        <f t="shared" si="34"/>
        <v>0</v>
      </c>
      <c r="AV207" s="21">
        <f t="shared" si="74"/>
        <v>0</v>
      </c>
      <c r="AW207" s="68"/>
      <c r="AX207" s="27" t="s">
        <v>130</v>
      </c>
      <c r="AY207" s="21">
        <f t="shared" si="35"/>
        <v>1</v>
      </c>
      <c r="AZ207" s="21">
        <f t="shared" si="36"/>
        <v>0</v>
      </c>
      <c r="BA207" s="21">
        <f t="shared" si="37"/>
        <v>0</v>
      </c>
      <c r="BB207" s="21">
        <f t="shared" si="38"/>
        <v>0</v>
      </c>
      <c r="BC207" s="65" t="str">
        <f t="shared" si="39"/>
        <v>Home_Visit</v>
      </c>
      <c r="BD207" s="38" t="s">
        <v>37</v>
      </c>
      <c r="BE207" s="21">
        <f t="shared" si="40"/>
        <v>0</v>
      </c>
      <c r="BF207" s="21">
        <f t="shared" si="41"/>
        <v>1</v>
      </c>
      <c r="BG207" s="21">
        <f t="shared" si="42"/>
        <v>0</v>
      </c>
      <c r="BH207" s="21">
        <f t="shared" si="43"/>
        <v>0</v>
      </c>
      <c r="BI207" s="65" t="str">
        <f t="shared" si="44"/>
        <v>Barishal</v>
      </c>
      <c r="BJ207" s="27" t="s">
        <v>136</v>
      </c>
      <c r="BK207" s="21">
        <f t="shared" si="45"/>
        <v>0</v>
      </c>
      <c r="BL207" s="21">
        <f t="shared" si="46"/>
        <v>0</v>
      </c>
      <c r="BM207" s="21">
        <f t="shared" si="47"/>
        <v>1</v>
      </c>
      <c r="BN207" s="65" t="str">
        <f t="shared" si="48"/>
        <v>More_than_6</v>
      </c>
      <c r="BO207" s="27">
        <v>800.0</v>
      </c>
      <c r="BP207" s="21">
        <f t="shared" si="49"/>
        <v>1</v>
      </c>
      <c r="BQ207" s="21">
        <f t="shared" si="50"/>
        <v>0</v>
      </c>
      <c r="BR207" s="21">
        <f t="shared" si="51"/>
        <v>0</v>
      </c>
      <c r="BS207" s="65" t="str">
        <f t="shared" si="52"/>
        <v>Less_than_1k</v>
      </c>
      <c r="BT207" s="29" t="s">
        <v>132</v>
      </c>
      <c r="BU207" s="75" t="str">
        <f t="shared" si="53"/>
        <v>Every_3_months</v>
      </c>
      <c r="BV207" s="29">
        <v>0.0</v>
      </c>
      <c r="BW207" s="67" t="str">
        <f t="shared" si="54"/>
        <v>No</v>
      </c>
      <c r="BX207" s="29">
        <v>0.0</v>
      </c>
      <c r="BY207" s="67" t="str">
        <f t="shared" si="55"/>
        <v>No</v>
      </c>
      <c r="BZ207" s="29">
        <v>0.0</v>
      </c>
      <c r="CA207" s="67" t="str">
        <f t="shared" si="56"/>
        <v>No</v>
      </c>
      <c r="CB207" s="29">
        <v>0.0</v>
      </c>
      <c r="CC207" s="67" t="str">
        <f t="shared" si="57"/>
        <v>No</v>
      </c>
      <c r="CD207" s="29">
        <v>0.0</v>
      </c>
      <c r="CE207" s="67" t="str">
        <f t="shared" si="58"/>
        <v>No</v>
      </c>
      <c r="CF207" s="29">
        <v>0.0</v>
      </c>
      <c r="CG207" s="76"/>
      <c r="CH207" s="29">
        <v>0.0</v>
      </c>
      <c r="CI207" s="67" t="str">
        <f t="shared" si="59"/>
        <v>No</v>
      </c>
      <c r="CJ207" s="29">
        <v>0.0</v>
      </c>
      <c r="CK207" s="76"/>
      <c r="CL207" s="29">
        <v>1.0</v>
      </c>
      <c r="CM207" s="77"/>
      <c r="CN207" s="29" t="s">
        <v>176</v>
      </c>
      <c r="CO207" s="71" t="str">
        <f t="shared" si="60"/>
        <v>Poor</v>
      </c>
      <c r="CP207" s="27" t="s">
        <v>134</v>
      </c>
      <c r="CQ207" s="21">
        <f t="shared" si="61"/>
        <v>0</v>
      </c>
      <c r="CR207" s="21">
        <f t="shared" si="62"/>
        <v>0</v>
      </c>
      <c r="CS207" s="21">
        <f t="shared" si="63"/>
        <v>0</v>
      </c>
      <c r="CT207" s="21">
        <f t="shared" si="64"/>
        <v>1</v>
      </c>
      <c r="CU207" s="68"/>
      <c r="CV207" s="27" t="s">
        <v>135</v>
      </c>
      <c r="CW207" s="21">
        <f t="shared" si="65"/>
        <v>1</v>
      </c>
      <c r="CX207" s="21">
        <f t="shared" si="66"/>
        <v>0</v>
      </c>
      <c r="CY207" s="21">
        <f t="shared" si="67"/>
        <v>0</v>
      </c>
      <c r="CZ207" s="21">
        <f t="shared" si="68"/>
        <v>0</v>
      </c>
      <c r="DA207" s="21">
        <f t="shared" si="69"/>
        <v>0</v>
      </c>
      <c r="DB207" s="68"/>
      <c r="DC207" s="27" t="s">
        <v>136</v>
      </c>
      <c r="DD207" s="29">
        <v>4.0</v>
      </c>
      <c r="DE207" s="29">
        <v>5.0</v>
      </c>
      <c r="DF207" s="27" t="s">
        <v>136</v>
      </c>
      <c r="DG207" s="27" t="s">
        <v>137</v>
      </c>
      <c r="DH207" s="25">
        <f t="shared" si="70"/>
        <v>20</v>
      </c>
      <c r="DI207" s="72" t="str">
        <f t="shared" si="71"/>
        <v>High_Safety</v>
      </c>
      <c r="DJ207" s="26">
        <v>7.0</v>
      </c>
      <c r="DK207" s="26">
        <v>14.0</v>
      </c>
      <c r="DL207" s="16" t="str">
        <f t="shared" ref="DL207:DM207" si="278">IF(DJ207 &lt;= 11, "Poor", IF(DJ207 &lt;= 15 , "Moderate", "Good"))</f>
        <v>Poor</v>
      </c>
      <c r="DM207" s="16" t="str">
        <f t="shared" si="278"/>
        <v>Moderate</v>
      </c>
    </row>
    <row r="208" ht="15.75" customHeight="1">
      <c r="A208" s="73" t="s">
        <v>125</v>
      </c>
      <c r="B208" s="62" t="s">
        <v>37</v>
      </c>
      <c r="C208" s="35">
        <v>23.0</v>
      </c>
      <c r="D208" s="16">
        <f t="shared" si="2"/>
        <v>0</v>
      </c>
      <c r="E208" s="16">
        <f t="shared" si="73"/>
        <v>1</v>
      </c>
      <c r="F208" s="16">
        <f t="shared" si="3"/>
        <v>0</v>
      </c>
      <c r="G208" s="16">
        <f t="shared" si="4"/>
        <v>0</v>
      </c>
      <c r="H208" s="63" t="str">
        <f t="shared" si="5"/>
        <v>Between_20_to_40</v>
      </c>
      <c r="I208" s="75" t="s">
        <v>266</v>
      </c>
      <c r="J208" s="36">
        <v>12000.0</v>
      </c>
      <c r="K208" s="21">
        <f t="shared" si="6"/>
        <v>1</v>
      </c>
      <c r="L208" s="21">
        <f t="shared" si="7"/>
        <v>0</v>
      </c>
      <c r="M208" s="21">
        <f t="shared" si="8"/>
        <v>0</v>
      </c>
      <c r="N208" s="21">
        <f t="shared" si="9"/>
        <v>0</v>
      </c>
      <c r="O208" s="65" t="str">
        <f t="shared" si="10"/>
        <v>Less_than_15k</v>
      </c>
      <c r="P208" s="75" t="s">
        <v>159</v>
      </c>
      <c r="Q208" s="37">
        <v>0.0</v>
      </c>
      <c r="R208" s="67" t="str">
        <f t="shared" si="11"/>
        <v>No</v>
      </c>
      <c r="S208" s="37">
        <v>0.0</v>
      </c>
      <c r="T208" s="67" t="str">
        <f t="shared" si="12"/>
        <v>No</v>
      </c>
      <c r="U208" s="37">
        <v>0.0</v>
      </c>
      <c r="V208" s="67" t="str">
        <f t="shared" si="13"/>
        <v>No</v>
      </c>
      <c r="W208" s="37" t="s">
        <v>26</v>
      </c>
      <c r="X208" s="21">
        <f t="shared" si="14"/>
        <v>0</v>
      </c>
      <c r="Y208" s="21">
        <f t="shared" si="15"/>
        <v>1</v>
      </c>
      <c r="Z208" s="21">
        <f t="shared" si="16"/>
        <v>0</v>
      </c>
      <c r="AA208" s="21">
        <f t="shared" si="17"/>
        <v>0</v>
      </c>
      <c r="AB208" s="21">
        <f t="shared" si="18"/>
        <v>0</v>
      </c>
      <c r="AC208" s="65" t="str">
        <f t="shared" si="19"/>
        <v>Office_Worker</v>
      </c>
      <c r="AD208" s="36" t="s">
        <v>31</v>
      </c>
      <c r="AE208" s="21">
        <f t="shared" si="20"/>
        <v>1</v>
      </c>
      <c r="AF208" s="21">
        <f t="shared" si="21"/>
        <v>0</v>
      </c>
      <c r="AG208" s="21">
        <f t="shared" si="22"/>
        <v>0</v>
      </c>
      <c r="AH208" s="21">
        <f t="shared" si="23"/>
        <v>0</v>
      </c>
      <c r="AI208" s="65" t="str">
        <f t="shared" si="24"/>
        <v>Bus</v>
      </c>
      <c r="AJ208" s="27" t="s">
        <v>128</v>
      </c>
      <c r="AK208" s="21">
        <f t="shared" si="25"/>
        <v>1</v>
      </c>
      <c r="AL208" s="21">
        <f t="shared" si="26"/>
        <v>0</v>
      </c>
      <c r="AM208" s="21">
        <f t="shared" si="27"/>
        <v>0</v>
      </c>
      <c r="AN208" s="21">
        <f t="shared" si="28"/>
        <v>0</v>
      </c>
      <c r="AO208" s="65" t="str">
        <f t="shared" si="29"/>
        <v>Bus</v>
      </c>
      <c r="AP208" s="27" t="s">
        <v>38</v>
      </c>
      <c r="AQ208" s="21">
        <f t="shared" si="30"/>
        <v>0</v>
      </c>
      <c r="AR208" s="21">
        <f t="shared" si="31"/>
        <v>1</v>
      </c>
      <c r="AS208" s="21">
        <f t="shared" si="32"/>
        <v>0</v>
      </c>
      <c r="AT208" s="21">
        <f t="shared" si="33"/>
        <v>0</v>
      </c>
      <c r="AU208" s="21">
        <f t="shared" si="34"/>
        <v>0</v>
      </c>
      <c r="AV208" s="21">
        <f t="shared" si="74"/>
        <v>0</v>
      </c>
      <c r="AW208" s="68"/>
      <c r="AX208" s="27" t="s">
        <v>130</v>
      </c>
      <c r="AY208" s="21">
        <f t="shared" si="35"/>
        <v>1</v>
      </c>
      <c r="AZ208" s="21">
        <f t="shared" si="36"/>
        <v>0</v>
      </c>
      <c r="BA208" s="21">
        <f t="shared" si="37"/>
        <v>0</v>
      </c>
      <c r="BB208" s="21">
        <f t="shared" si="38"/>
        <v>0</v>
      </c>
      <c r="BC208" s="65" t="str">
        <f t="shared" si="39"/>
        <v>Home_Visit</v>
      </c>
      <c r="BD208" s="38" t="s">
        <v>190</v>
      </c>
      <c r="BE208" s="21">
        <f t="shared" si="40"/>
        <v>0</v>
      </c>
      <c r="BF208" s="21">
        <f t="shared" si="41"/>
        <v>0</v>
      </c>
      <c r="BG208" s="21">
        <f t="shared" si="42"/>
        <v>0</v>
      </c>
      <c r="BH208" s="21">
        <f t="shared" si="43"/>
        <v>1</v>
      </c>
      <c r="BI208" s="65" t="str">
        <f t="shared" si="44"/>
        <v>Others</v>
      </c>
      <c r="BJ208" s="27" t="s">
        <v>150</v>
      </c>
      <c r="BK208" s="21">
        <f t="shared" si="45"/>
        <v>0</v>
      </c>
      <c r="BL208" s="21">
        <f t="shared" si="46"/>
        <v>0</v>
      </c>
      <c r="BM208" s="21">
        <f t="shared" si="47"/>
        <v>1</v>
      </c>
      <c r="BN208" s="65" t="str">
        <f t="shared" si="48"/>
        <v>More_than_6</v>
      </c>
      <c r="BO208" s="27" t="s">
        <v>145</v>
      </c>
      <c r="BP208" s="21">
        <f t="shared" si="49"/>
        <v>0</v>
      </c>
      <c r="BQ208" s="21">
        <f t="shared" si="50"/>
        <v>0</v>
      </c>
      <c r="BR208" s="21">
        <f t="shared" si="51"/>
        <v>1</v>
      </c>
      <c r="BS208" s="65" t="str">
        <f t="shared" si="52"/>
        <v>More_than_2k</v>
      </c>
      <c r="BT208" s="29" t="s">
        <v>132</v>
      </c>
      <c r="BU208" s="75" t="str">
        <f t="shared" si="53"/>
        <v>Every_3_months</v>
      </c>
      <c r="BV208" s="29">
        <v>0.0</v>
      </c>
      <c r="BW208" s="67" t="str">
        <f t="shared" si="54"/>
        <v>No</v>
      </c>
      <c r="BX208" s="29">
        <v>0.0</v>
      </c>
      <c r="BY208" s="67" t="str">
        <f t="shared" si="55"/>
        <v>No</v>
      </c>
      <c r="BZ208" s="29">
        <v>1.0</v>
      </c>
      <c r="CA208" s="67" t="str">
        <f t="shared" si="56"/>
        <v>Yes</v>
      </c>
      <c r="CB208" s="29">
        <v>1.0</v>
      </c>
      <c r="CC208" s="67" t="str">
        <f t="shared" si="57"/>
        <v>Yes</v>
      </c>
      <c r="CD208" s="29">
        <v>0.0</v>
      </c>
      <c r="CE208" s="67" t="str">
        <f t="shared" si="58"/>
        <v>No</v>
      </c>
      <c r="CF208" s="29">
        <v>1.0</v>
      </c>
      <c r="CG208" s="76"/>
      <c r="CH208" s="29">
        <v>1.0</v>
      </c>
      <c r="CI208" s="67" t="str">
        <f t="shared" si="59"/>
        <v>Yes</v>
      </c>
      <c r="CJ208" s="29">
        <v>1.0</v>
      </c>
      <c r="CK208" s="76"/>
      <c r="CL208" s="29">
        <v>0.0</v>
      </c>
      <c r="CM208" s="77"/>
      <c r="CN208" s="29" t="s">
        <v>176</v>
      </c>
      <c r="CO208" s="71" t="str">
        <f t="shared" si="60"/>
        <v>Poor</v>
      </c>
      <c r="CP208" s="27" t="s">
        <v>146</v>
      </c>
      <c r="CQ208" s="21">
        <f t="shared" si="61"/>
        <v>0</v>
      </c>
      <c r="CR208" s="21">
        <f t="shared" si="62"/>
        <v>0</v>
      </c>
      <c r="CS208" s="21">
        <f t="shared" si="63"/>
        <v>1</v>
      </c>
      <c r="CT208" s="21">
        <f t="shared" si="64"/>
        <v>0</v>
      </c>
      <c r="CU208" s="68"/>
      <c r="CV208" s="27" t="s">
        <v>147</v>
      </c>
      <c r="CW208" s="21">
        <f t="shared" si="65"/>
        <v>0</v>
      </c>
      <c r="CX208" s="21">
        <f t="shared" si="66"/>
        <v>0</v>
      </c>
      <c r="CY208" s="21">
        <f t="shared" si="67"/>
        <v>0</v>
      </c>
      <c r="CZ208" s="21">
        <f t="shared" si="68"/>
        <v>0</v>
      </c>
      <c r="DA208" s="21">
        <f t="shared" si="69"/>
        <v>1</v>
      </c>
      <c r="DB208" s="68"/>
      <c r="DC208" s="29">
        <v>5.0</v>
      </c>
      <c r="DD208" s="29">
        <v>5.0</v>
      </c>
      <c r="DE208" s="27" t="s">
        <v>137</v>
      </c>
      <c r="DF208" s="29">
        <v>4.0</v>
      </c>
      <c r="DG208" s="27" t="s">
        <v>136</v>
      </c>
      <c r="DH208" s="25">
        <f t="shared" si="70"/>
        <v>21</v>
      </c>
      <c r="DI208" s="72" t="str">
        <f t="shared" si="71"/>
        <v>High_Safety</v>
      </c>
      <c r="DJ208" s="26">
        <v>9.0</v>
      </c>
      <c r="DK208" s="26">
        <v>15.0</v>
      </c>
      <c r="DL208" s="16" t="str">
        <f t="shared" ref="DL208:DM208" si="279">IF(DJ208 &lt;= 11, "Poor", IF(DJ208 &lt;= 15 , "Moderate", "Good"))</f>
        <v>Poor</v>
      </c>
      <c r="DM208" s="16" t="str">
        <f t="shared" si="279"/>
        <v>Moderate</v>
      </c>
    </row>
    <row r="209" ht="15.75" customHeight="1">
      <c r="A209" s="73" t="s">
        <v>125</v>
      </c>
      <c r="B209" s="62" t="s">
        <v>37</v>
      </c>
      <c r="C209" s="35">
        <v>21.0</v>
      </c>
      <c r="D209" s="16">
        <f t="shared" si="2"/>
        <v>0</v>
      </c>
      <c r="E209" s="16">
        <f t="shared" si="73"/>
        <v>1</v>
      </c>
      <c r="F209" s="16">
        <f t="shared" si="3"/>
        <v>0</v>
      </c>
      <c r="G209" s="16">
        <f t="shared" si="4"/>
        <v>0</v>
      </c>
      <c r="H209" s="63" t="str">
        <f t="shared" si="5"/>
        <v>Between_20_to_40</v>
      </c>
      <c r="I209" s="75" t="s">
        <v>266</v>
      </c>
      <c r="J209" s="36">
        <v>12000.0</v>
      </c>
      <c r="K209" s="21">
        <f t="shared" si="6"/>
        <v>1</v>
      </c>
      <c r="L209" s="21">
        <f t="shared" si="7"/>
        <v>0</v>
      </c>
      <c r="M209" s="21">
        <f t="shared" si="8"/>
        <v>0</v>
      </c>
      <c r="N209" s="21">
        <f t="shared" si="9"/>
        <v>0</v>
      </c>
      <c r="O209" s="65" t="str">
        <f t="shared" si="10"/>
        <v>Less_than_15k</v>
      </c>
      <c r="P209" s="75" t="s">
        <v>159</v>
      </c>
      <c r="Q209" s="37">
        <v>0.0</v>
      </c>
      <c r="R209" s="67" t="str">
        <f t="shared" si="11"/>
        <v>No</v>
      </c>
      <c r="S209" s="37">
        <v>0.0</v>
      </c>
      <c r="T209" s="67" t="str">
        <f t="shared" si="12"/>
        <v>No</v>
      </c>
      <c r="U209" s="37">
        <v>0.0</v>
      </c>
      <c r="V209" s="67" t="str">
        <f t="shared" si="13"/>
        <v>No</v>
      </c>
      <c r="W209" s="37" t="s">
        <v>26</v>
      </c>
      <c r="X209" s="21">
        <f t="shared" si="14"/>
        <v>0</v>
      </c>
      <c r="Y209" s="21">
        <f t="shared" si="15"/>
        <v>1</v>
      </c>
      <c r="Z209" s="21">
        <f t="shared" si="16"/>
        <v>0</v>
      </c>
      <c r="AA209" s="21">
        <f t="shared" si="17"/>
        <v>0</v>
      </c>
      <c r="AB209" s="21">
        <f t="shared" si="18"/>
        <v>0</v>
      </c>
      <c r="AC209" s="65" t="str">
        <f t="shared" si="19"/>
        <v>Office_Worker</v>
      </c>
      <c r="AD209" s="36" t="s">
        <v>31</v>
      </c>
      <c r="AE209" s="21">
        <f t="shared" si="20"/>
        <v>1</v>
      </c>
      <c r="AF209" s="21">
        <f t="shared" si="21"/>
        <v>0</v>
      </c>
      <c r="AG209" s="21">
        <f t="shared" si="22"/>
        <v>0</v>
      </c>
      <c r="AH209" s="21">
        <f t="shared" si="23"/>
        <v>0</v>
      </c>
      <c r="AI209" s="65" t="str">
        <f t="shared" si="24"/>
        <v>Bus</v>
      </c>
      <c r="AJ209" s="27" t="s">
        <v>128</v>
      </c>
      <c r="AK209" s="21">
        <f t="shared" si="25"/>
        <v>1</v>
      </c>
      <c r="AL209" s="21">
        <f t="shared" si="26"/>
        <v>0</v>
      </c>
      <c r="AM209" s="21">
        <f t="shared" si="27"/>
        <v>0</v>
      </c>
      <c r="AN209" s="21">
        <f t="shared" si="28"/>
        <v>0</v>
      </c>
      <c r="AO209" s="65" t="str">
        <f t="shared" si="29"/>
        <v>Bus</v>
      </c>
      <c r="AP209" s="27" t="s">
        <v>39</v>
      </c>
      <c r="AQ209" s="21">
        <f t="shared" si="30"/>
        <v>0</v>
      </c>
      <c r="AR209" s="21">
        <f t="shared" si="31"/>
        <v>0</v>
      </c>
      <c r="AS209" s="21">
        <f t="shared" si="32"/>
        <v>1</v>
      </c>
      <c r="AT209" s="21">
        <f t="shared" si="33"/>
        <v>0</v>
      </c>
      <c r="AU209" s="21">
        <f t="shared" si="34"/>
        <v>0</v>
      </c>
      <c r="AV209" s="21">
        <f t="shared" si="74"/>
        <v>0</v>
      </c>
      <c r="AW209" s="68"/>
      <c r="AX209" s="27" t="s">
        <v>130</v>
      </c>
      <c r="AY209" s="21">
        <f t="shared" si="35"/>
        <v>1</v>
      </c>
      <c r="AZ209" s="21">
        <f t="shared" si="36"/>
        <v>0</v>
      </c>
      <c r="BA209" s="21">
        <f t="shared" si="37"/>
        <v>0</v>
      </c>
      <c r="BB209" s="21">
        <f t="shared" si="38"/>
        <v>0</v>
      </c>
      <c r="BC209" s="65" t="str">
        <f t="shared" si="39"/>
        <v>Home_Visit</v>
      </c>
      <c r="BD209" s="38" t="s">
        <v>182</v>
      </c>
      <c r="BE209" s="21">
        <f t="shared" si="40"/>
        <v>0</v>
      </c>
      <c r="BF209" s="21">
        <f t="shared" si="41"/>
        <v>0</v>
      </c>
      <c r="BG209" s="21">
        <f t="shared" si="42"/>
        <v>1</v>
      </c>
      <c r="BH209" s="21">
        <f t="shared" si="43"/>
        <v>0</v>
      </c>
      <c r="BI209" s="65" t="str">
        <f t="shared" si="44"/>
        <v>Narayanganj</v>
      </c>
      <c r="BJ209" s="27" t="s">
        <v>155</v>
      </c>
      <c r="BK209" s="21">
        <f t="shared" si="45"/>
        <v>0</v>
      </c>
      <c r="BL209" s="21">
        <f t="shared" si="46"/>
        <v>0</v>
      </c>
      <c r="BM209" s="21">
        <f t="shared" si="47"/>
        <v>1</v>
      </c>
      <c r="BN209" s="65" t="str">
        <f t="shared" si="48"/>
        <v>More_than_6</v>
      </c>
      <c r="BO209" s="29">
        <v>800.0</v>
      </c>
      <c r="BP209" s="21">
        <f t="shared" si="49"/>
        <v>1</v>
      </c>
      <c r="BQ209" s="21">
        <f t="shared" si="50"/>
        <v>0</v>
      </c>
      <c r="BR209" s="21">
        <f t="shared" si="51"/>
        <v>0</v>
      </c>
      <c r="BS209" s="65" t="str">
        <f t="shared" si="52"/>
        <v>Less_than_1k</v>
      </c>
      <c r="BT209" s="27" t="s">
        <v>151</v>
      </c>
      <c r="BU209" s="73" t="str">
        <f t="shared" si="53"/>
        <v>Monthly</v>
      </c>
      <c r="BV209" s="29">
        <v>0.0</v>
      </c>
      <c r="BW209" s="67" t="str">
        <f t="shared" si="54"/>
        <v>No</v>
      </c>
      <c r="BX209" s="29">
        <v>1.0</v>
      </c>
      <c r="BY209" s="67" t="str">
        <f t="shared" si="55"/>
        <v>Yes</v>
      </c>
      <c r="BZ209" s="29">
        <v>0.0</v>
      </c>
      <c r="CA209" s="67" t="str">
        <f t="shared" si="56"/>
        <v>No</v>
      </c>
      <c r="CB209" s="29">
        <v>0.0</v>
      </c>
      <c r="CC209" s="67" t="str">
        <f t="shared" si="57"/>
        <v>No</v>
      </c>
      <c r="CD209" s="29">
        <v>0.0</v>
      </c>
      <c r="CE209" s="67" t="str">
        <f t="shared" si="58"/>
        <v>No</v>
      </c>
      <c r="CF209" s="29">
        <v>0.0</v>
      </c>
      <c r="CG209" s="76"/>
      <c r="CH209" s="29">
        <v>1.0</v>
      </c>
      <c r="CI209" s="67" t="str">
        <f t="shared" si="59"/>
        <v>Yes</v>
      </c>
      <c r="CJ209" s="29">
        <v>0.0</v>
      </c>
      <c r="CK209" s="76"/>
      <c r="CL209" s="29">
        <v>1.0</v>
      </c>
      <c r="CM209" s="77"/>
      <c r="CN209" s="29" t="s">
        <v>176</v>
      </c>
      <c r="CO209" s="71" t="str">
        <f t="shared" si="60"/>
        <v>Poor</v>
      </c>
      <c r="CP209" s="27" t="s">
        <v>152</v>
      </c>
      <c r="CQ209" s="21">
        <f t="shared" si="61"/>
        <v>0</v>
      </c>
      <c r="CR209" s="21">
        <f t="shared" si="62"/>
        <v>0</v>
      </c>
      <c r="CS209" s="21">
        <f t="shared" si="63"/>
        <v>0</v>
      </c>
      <c r="CT209" s="21">
        <f t="shared" si="64"/>
        <v>1</v>
      </c>
      <c r="CU209" s="68"/>
      <c r="CV209" s="27" t="s">
        <v>135</v>
      </c>
      <c r="CW209" s="21">
        <f t="shared" si="65"/>
        <v>1</v>
      </c>
      <c r="CX209" s="21">
        <f t="shared" si="66"/>
        <v>0</v>
      </c>
      <c r="CY209" s="21">
        <f t="shared" si="67"/>
        <v>0</v>
      </c>
      <c r="CZ209" s="21">
        <f t="shared" si="68"/>
        <v>0</v>
      </c>
      <c r="DA209" s="21">
        <f t="shared" si="69"/>
        <v>0</v>
      </c>
      <c r="DB209" s="68"/>
      <c r="DC209" s="27" t="s">
        <v>136</v>
      </c>
      <c r="DD209" s="29">
        <v>5.0</v>
      </c>
      <c r="DE209" s="29">
        <v>3.0</v>
      </c>
      <c r="DF209" s="27" t="s">
        <v>139</v>
      </c>
      <c r="DG209" s="27" t="s">
        <v>138</v>
      </c>
      <c r="DH209" s="25">
        <f t="shared" si="70"/>
        <v>19</v>
      </c>
      <c r="DI209" s="72" t="str">
        <f t="shared" si="71"/>
        <v>High_Safety</v>
      </c>
      <c r="DJ209" s="26">
        <v>13.0</v>
      </c>
      <c r="DK209" s="26">
        <v>9.0</v>
      </c>
      <c r="DL209" s="16" t="str">
        <f t="shared" ref="DL209:DM209" si="280">IF(DJ209 &lt;= 11, "Poor", IF(DJ209 &lt;= 15 , "Moderate", "Good"))</f>
        <v>Moderate</v>
      </c>
      <c r="DM209" s="16" t="str">
        <f t="shared" si="280"/>
        <v>Poor</v>
      </c>
    </row>
    <row r="210" ht="15.75" customHeight="1">
      <c r="A210" s="73" t="s">
        <v>125</v>
      </c>
      <c r="B210" s="62" t="s">
        <v>37</v>
      </c>
      <c r="C210" s="35">
        <v>25.0</v>
      </c>
      <c r="D210" s="16">
        <f t="shared" si="2"/>
        <v>0</v>
      </c>
      <c r="E210" s="16">
        <f t="shared" si="73"/>
        <v>1</v>
      </c>
      <c r="F210" s="16">
        <f t="shared" si="3"/>
        <v>0</v>
      </c>
      <c r="G210" s="16">
        <f t="shared" si="4"/>
        <v>0</v>
      </c>
      <c r="H210" s="63" t="str">
        <f t="shared" si="5"/>
        <v>Between_20_to_40</v>
      </c>
      <c r="I210" s="75" t="s">
        <v>266</v>
      </c>
      <c r="J210" s="36">
        <v>12000.0</v>
      </c>
      <c r="K210" s="21">
        <f t="shared" si="6"/>
        <v>1</v>
      </c>
      <c r="L210" s="21">
        <f t="shared" si="7"/>
        <v>0</v>
      </c>
      <c r="M210" s="21">
        <f t="shared" si="8"/>
        <v>0</v>
      </c>
      <c r="N210" s="21">
        <f t="shared" si="9"/>
        <v>0</v>
      </c>
      <c r="O210" s="65" t="str">
        <f t="shared" si="10"/>
        <v>Less_than_15k</v>
      </c>
      <c r="P210" s="75" t="s">
        <v>159</v>
      </c>
      <c r="Q210" s="37">
        <v>0.0</v>
      </c>
      <c r="R210" s="67" t="str">
        <f t="shared" si="11"/>
        <v>No</v>
      </c>
      <c r="S210" s="37">
        <v>0.0</v>
      </c>
      <c r="T210" s="67" t="str">
        <f t="shared" si="12"/>
        <v>No</v>
      </c>
      <c r="U210" s="37">
        <v>0.0</v>
      </c>
      <c r="V210" s="67" t="str">
        <f t="shared" si="13"/>
        <v>No</v>
      </c>
      <c r="W210" s="37" t="s">
        <v>26</v>
      </c>
      <c r="X210" s="21">
        <f t="shared" si="14"/>
        <v>0</v>
      </c>
      <c r="Y210" s="21">
        <f t="shared" si="15"/>
        <v>1</v>
      </c>
      <c r="Z210" s="21">
        <f t="shared" si="16"/>
        <v>0</v>
      </c>
      <c r="AA210" s="21">
        <f t="shared" si="17"/>
        <v>0</v>
      </c>
      <c r="AB210" s="21">
        <f t="shared" si="18"/>
        <v>0</v>
      </c>
      <c r="AC210" s="65" t="str">
        <f t="shared" si="19"/>
        <v>Office_Worker</v>
      </c>
      <c r="AD210" s="36" t="s">
        <v>180</v>
      </c>
      <c r="AE210" s="21">
        <f t="shared" si="20"/>
        <v>0</v>
      </c>
      <c r="AF210" s="21">
        <f t="shared" si="21"/>
        <v>0</v>
      </c>
      <c r="AG210" s="21">
        <f t="shared" si="22"/>
        <v>1</v>
      </c>
      <c r="AH210" s="21">
        <f t="shared" si="23"/>
        <v>0</v>
      </c>
      <c r="AI210" s="65" t="str">
        <f t="shared" si="24"/>
        <v>Bicycle</v>
      </c>
      <c r="AJ210" s="27" t="s">
        <v>129</v>
      </c>
      <c r="AK210" s="21">
        <f t="shared" si="25"/>
        <v>0</v>
      </c>
      <c r="AL210" s="21">
        <f t="shared" si="26"/>
        <v>1</v>
      </c>
      <c r="AM210" s="21">
        <f t="shared" si="27"/>
        <v>0</v>
      </c>
      <c r="AN210" s="21">
        <f t="shared" si="28"/>
        <v>0</v>
      </c>
      <c r="AO210" s="65" t="str">
        <f t="shared" si="29"/>
        <v>Auto_Rickshaw</v>
      </c>
      <c r="AP210" s="27" t="s">
        <v>172</v>
      </c>
      <c r="AQ210" s="21">
        <f t="shared" si="30"/>
        <v>0</v>
      </c>
      <c r="AR210" s="21">
        <f t="shared" si="31"/>
        <v>0</v>
      </c>
      <c r="AS210" s="21">
        <f t="shared" si="32"/>
        <v>0</v>
      </c>
      <c r="AT210" s="21">
        <f t="shared" si="33"/>
        <v>0</v>
      </c>
      <c r="AU210" s="21">
        <f t="shared" si="34"/>
        <v>0</v>
      </c>
      <c r="AV210" s="21">
        <f t="shared" si="74"/>
        <v>1</v>
      </c>
      <c r="AW210" s="68"/>
      <c r="AX210" s="27" t="s">
        <v>197</v>
      </c>
      <c r="AY210" s="21">
        <f t="shared" si="35"/>
        <v>0</v>
      </c>
      <c r="AZ210" s="21">
        <f t="shared" si="36"/>
        <v>0</v>
      </c>
      <c r="BA210" s="21">
        <f t="shared" si="37"/>
        <v>0</v>
      </c>
      <c r="BB210" s="21">
        <f t="shared" si="38"/>
        <v>1</v>
      </c>
      <c r="BC210" s="65" t="str">
        <f t="shared" si="39"/>
        <v>Others</v>
      </c>
      <c r="BD210" s="38" t="s">
        <v>201</v>
      </c>
      <c r="BE210" s="21">
        <f t="shared" si="40"/>
        <v>0</v>
      </c>
      <c r="BF210" s="21">
        <f t="shared" si="41"/>
        <v>0</v>
      </c>
      <c r="BG210" s="21">
        <f t="shared" si="42"/>
        <v>0</v>
      </c>
      <c r="BH210" s="21">
        <f t="shared" si="43"/>
        <v>1</v>
      </c>
      <c r="BI210" s="65" t="str">
        <f t="shared" si="44"/>
        <v>Others</v>
      </c>
      <c r="BJ210" s="27" t="s">
        <v>150</v>
      </c>
      <c r="BK210" s="21">
        <f t="shared" si="45"/>
        <v>0</v>
      </c>
      <c r="BL210" s="21">
        <f t="shared" si="46"/>
        <v>0</v>
      </c>
      <c r="BM210" s="21">
        <f t="shared" si="47"/>
        <v>1</v>
      </c>
      <c r="BN210" s="65" t="str">
        <f t="shared" si="48"/>
        <v>More_than_6</v>
      </c>
      <c r="BO210" s="29">
        <v>1500.0</v>
      </c>
      <c r="BP210" s="21">
        <f t="shared" si="49"/>
        <v>0</v>
      </c>
      <c r="BQ210" s="21">
        <f t="shared" si="50"/>
        <v>1</v>
      </c>
      <c r="BR210" s="21">
        <f t="shared" si="51"/>
        <v>0</v>
      </c>
      <c r="BS210" s="65" t="str">
        <f t="shared" si="52"/>
        <v>Between_1k_to_2k</v>
      </c>
      <c r="BT210" s="29" t="s">
        <v>156</v>
      </c>
      <c r="BU210" s="75" t="str">
        <f t="shared" si="53"/>
        <v>Every_6_months</v>
      </c>
      <c r="BV210" s="29">
        <v>0.0</v>
      </c>
      <c r="BW210" s="67" t="str">
        <f t="shared" si="54"/>
        <v>No</v>
      </c>
      <c r="BX210" s="29">
        <v>0.0</v>
      </c>
      <c r="BY210" s="67" t="str">
        <f t="shared" si="55"/>
        <v>No</v>
      </c>
      <c r="BZ210" s="29">
        <v>1.0</v>
      </c>
      <c r="CA210" s="67" t="str">
        <f t="shared" si="56"/>
        <v>Yes</v>
      </c>
      <c r="CB210" s="29">
        <v>0.0</v>
      </c>
      <c r="CC210" s="67" t="str">
        <f t="shared" si="57"/>
        <v>No</v>
      </c>
      <c r="CD210" s="29">
        <v>1.0</v>
      </c>
      <c r="CE210" s="67" t="str">
        <f t="shared" si="58"/>
        <v>Yes</v>
      </c>
      <c r="CF210" s="29">
        <v>1.0</v>
      </c>
      <c r="CG210" s="76"/>
      <c r="CH210" s="29">
        <v>0.0</v>
      </c>
      <c r="CI210" s="67" t="str">
        <f t="shared" si="59"/>
        <v>No</v>
      </c>
      <c r="CJ210" s="29">
        <v>0.0</v>
      </c>
      <c r="CK210" s="76"/>
      <c r="CL210" s="29">
        <v>1.0</v>
      </c>
      <c r="CM210" s="77"/>
      <c r="CN210" s="27" t="s">
        <v>133</v>
      </c>
      <c r="CO210" s="71" t="str">
        <f t="shared" si="60"/>
        <v>Good</v>
      </c>
      <c r="CP210" s="27" t="s">
        <v>157</v>
      </c>
      <c r="CQ210" s="21">
        <f t="shared" si="61"/>
        <v>0</v>
      </c>
      <c r="CR210" s="21">
        <f t="shared" si="62"/>
        <v>1</v>
      </c>
      <c r="CS210" s="21">
        <f t="shared" si="63"/>
        <v>0</v>
      </c>
      <c r="CT210" s="21">
        <f t="shared" si="64"/>
        <v>0</v>
      </c>
      <c r="CU210" s="68"/>
      <c r="CV210" s="27" t="s">
        <v>135</v>
      </c>
      <c r="CW210" s="21">
        <f t="shared" si="65"/>
        <v>1</v>
      </c>
      <c r="CX210" s="21">
        <f t="shared" si="66"/>
        <v>0</v>
      </c>
      <c r="CY210" s="21">
        <f t="shared" si="67"/>
        <v>0</v>
      </c>
      <c r="CZ210" s="21">
        <f t="shared" si="68"/>
        <v>0</v>
      </c>
      <c r="DA210" s="21">
        <f t="shared" si="69"/>
        <v>0</v>
      </c>
      <c r="DB210" s="68"/>
      <c r="DC210" s="27" t="s">
        <v>137</v>
      </c>
      <c r="DD210" s="27" t="s">
        <v>140</v>
      </c>
      <c r="DE210" s="27" t="s">
        <v>139</v>
      </c>
      <c r="DF210" s="27" t="s">
        <v>139</v>
      </c>
      <c r="DG210" s="29">
        <v>3.0</v>
      </c>
      <c r="DH210" s="25">
        <f t="shared" si="70"/>
        <v>11</v>
      </c>
      <c r="DI210" s="72" t="str">
        <f t="shared" si="71"/>
        <v>Poor_Safety</v>
      </c>
      <c r="DJ210" s="26">
        <v>15.0</v>
      </c>
      <c r="DK210" s="26">
        <v>18.0</v>
      </c>
      <c r="DL210" s="16" t="str">
        <f t="shared" ref="DL210:DM210" si="281">IF(DJ210 &lt;= 11, "Poor", IF(DJ210 &lt;= 15 , "Moderate", "Good"))</f>
        <v>Moderate</v>
      </c>
      <c r="DM210" s="16" t="str">
        <f t="shared" si="281"/>
        <v>Good</v>
      </c>
    </row>
    <row r="211" ht="15.75" customHeight="1">
      <c r="A211" s="73" t="s">
        <v>125</v>
      </c>
      <c r="B211" s="62" t="s">
        <v>37</v>
      </c>
      <c r="C211" s="35">
        <v>66.0</v>
      </c>
      <c r="D211" s="16">
        <f t="shared" si="2"/>
        <v>0</v>
      </c>
      <c r="E211" s="16">
        <f t="shared" si="73"/>
        <v>0</v>
      </c>
      <c r="F211" s="16">
        <f t="shared" si="3"/>
        <v>0</v>
      </c>
      <c r="G211" s="16">
        <f t="shared" si="4"/>
        <v>1</v>
      </c>
      <c r="H211" s="63" t="str">
        <f t="shared" si="5"/>
        <v>More_than_60</v>
      </c>
      <c r="I211" s="75" t="s">
        <v>266</v>
      </c>
      <c r="J211" s="36">
        <v>10000.0</v>
      </c>
      <c r="K211" s="21">
        <f t="shared" si="6"/>
        <v>1</v>
      </c>
      <c r="L211" s="21">
        <f t="shared" si="7"/>
        <v>0</v>
      </c>
      <c r="M211" s="21">
        <f t="shared" si="8"/>
        <v>0</v>
      </c>
      <c r="N211" s="21">
        <f t="shared" si="9"/>
        <v>0</v>
      </c>
      <c r="O211" s="65" t="str">
        <f t="shared" si="10"/>
        <v>Less_than_15k</v>
      </c>
      <c r="P211" s="75" t="s">
        <v>127</v>
      </c>
      <c r="Q211" s="37">
        <v>0.0</v>
      </c>
      <c r="R211" s="67" t="str">
        <f t="shared" si="11"/>
        <v>No</v>
      </c>
      <c r="S211" s="37">
        <v>0.0</v>
      </c>
      <c r="T211" s="67" t="str">
        <f t="shared" si="12"/>
        <v>No</v>
      </c>
      <c r="U211" s="37">
        <v>0.0</v>
      </c>
      <c r="V211" s="67" t="str">
        <f t="shared" si="13"/>
        <v>No</v>
      </c>
      <c r="W211" s="36" t="s">
        <v>142</v>
      </c>
      <c r="X211" s="21">
        <f t="shared" si="14"/>
        <v>0</v>
      </c>
      <c r="Y211" s="21">
        <f t="shared" si="15"/>
        <v>0</v>
      </c>
      <c r="Z211" s="21">
        <f t="shared" si="16"/>
        <v>0</v>
      </c>
      <c r="AA211" s="21">
        <f t="shared" si="17"/>
        <v>1</v>
      </c>
      <c r="AB211" s="21">
        <f t="shared" si="18"/>
        <v>0</v>
      </c>
      <c r="AC211" s="65" t="str">
        <f t="shared" si="19"/>
        <v>Farmer</v>
      </c>
      <c r="AD211" s="36" t="s">
        <v>31</v>
      </c>
      <c r="AE211" s="21">
        <f t="shared" si="20"/>
        <v>1</v>
      </c>
      <c r="AF211" s="21">
        <f t="shared" si="21"/>
        <v>0</v>
      </c>
      <c r="AG211" s="21">
        <f t="shared" si="22"/>
        <v>0</v>
      </c>
      <c r="AH211" s="21">
        <f t="shared" si="23"/>
        <v>0</v>
      </c>
      <c r="AI211" s="65" t="str">
        <f t="shared" si="24"/>
        <v>Bus</v>
      </c>
      <c r="AJ211" s="27" t="s">
        <v>162</v>
      </c>
      <c r="AK211" s="21">
        <f t="shared" si="25"/>
        <v>0</v>
      </c>
      <c r="AL211" s="21">
        <f t="shared" si="26"/>
        <v>0</v>
      </c>
      <c r="AM211" s="21">
        <f t="shared" si="27"/>
        <v>0</v>
      </c>
      <c r="AN211" s="21">
        <f t="shared" si="28"/>
        <v>1</v>
      </c>
      <c r="AO211" s="65" t="str">
        <f t="shared" si="29"/>
        <v>Others</v>
      </c>
      <c r="AP211" s="27" t="s">
        <v>37</v>
      </c>
      <c r="AQ211" s="21">
        <f t="shared" si="30"/>
        <v>1</v>
      </c>
      <c r="AR211" s="21">
        <f t="shared" si="31"/>
        <v>0</v>
      </c>
      <c r="AS211" s="21">
        <f t="shared" si="32"/>
        <v>0</v>
      </c>
      <c r="AT211" s="21">
        <f t="shared" si="33"/>
        <v>0</v>
      </c>
      <c r="AU211" s="21">
        <f t="shared" si="34"/>
        <v>0</v>
      </c>
      <c r="AV211" s="21">
        <f t="shared" si="74"/>
        <v>0</v>
      </c>
      <c r="AW211" s="68"/>
      <c r="AX211" s="27" t="s">
        <v>44</v>
      </c>
      <c r="AY211" s="21">
        <f t="shared" si="35"/>
        <v>0</v>
      </c>
      <c r="AZ211" s="21">
        <f t="shared" si="36"/>
        <v>1</v>
      </c>
      <c r="BA211" s="21">
        <f t="shared" si="37"/>
        <v>0</v>
      </c>
      <c r="BB211" s="21">
        <f t="shared" si="38"/>
        <v>0</v>
      </c>
      <c r="BC211" s="65" t="str">
        <f t="shared" si="39"/>
        <v>Recreation</v>
      </c>
      <c r="BD211" s="38" t="s">
        <v>186</v>
      </c>
      <c r="BE211" s="21">
        <f t="shared" si="40"/>
        <v>0</v>
      </c>
      <c r="BF211" s="21">
        <f t="shared" si="41"/>
        <v>0</v>
      </c>
      <c r="BG211" s="21">
        <f t="shared" si="42"/>
        <v>0</v>
      </c>
      <c r="BH211" s="21">
        <f t="shared" si="43"/>
        <v>1</v>
      </c>
      <c r="BI211" s="65" t="str">
        <f t="shared" si="44"/>
        <v>Others</v>
      </c>
      <c r="BJ211" s="27" t="s">
        <v>136</v>
      </c>
      <c r="BK211" s="21">
        <f t="shared" si="45"/>
        <v>0</v>
      </c>
      <c r="BL211" s="21">
        <f t="shared" si="46"/>
        <v>0</v>
      </c>
      <c r="BM211" s="21">
        <f t="shared" si="47"/>
        <v>1</v>
      </c>
      <c r="BN211" s="65" t="str">
        <f t="shared" si="48"/>
        <v>More_than_6</v>
      </c>
      <c r="BO211" s="29">
        <v>1500.0</v>
      </c>
      <c r="BP211" s="21">
        <f t="shared" si="49"/>
        <v>0</v>
      </c>
      <c r="BQ211" s="21">
        <f t="shared" si="50"/>
        <v>1</v>
      </c>
      <c r="BR211" s="21">
        <f t="shared" si="51"/>
        <v>0</v>
      </c>
      <c r="BS211" s="65" t="str">
        <f t="shared" si="52"/>
        <v>Between_1k_to_2k</v>
      </c>
      <c r="BT211" s="29" t="s">
        <v>132</v>
      </c>
      <c r="BU211" s="75" t="str">
        <f t="shared" si="53"/>
        <v>Every_3_months</v>
      </c>
      <c r="BV211" s="29">
        <v>0.0</v>
      </c>
      <c r="BW211" s="67" t="str">
        <f t="shared" si="54"/>
        <v>No</v>
      </c>
      <c r="BX211" s="29">
        <v>1.0</v>
      </c>
      <c r="BY211" s="67" t="str">
        <f t="shared" si="55"/>
        <v>Yes</v>
      </c>
      <c r="BZ211" s="29">
        <v>0.0</v>
      </c>
      <c r="CA211" s="67" t="str">
        <f t="shared" si="56"/>
        <v>No</v>
      </c>
      <c r="CB211" s="29">
        <v>0.0</v>
      </c>
      <c r="CC211" s="67" t="str">
        <f t="shared" si="57"/>
        <v>No</v>
      </c>
      <c r="CD211" s="29">
        <v>0.0</v>
      </c>
      <c r="CE211" s="67" t="str">
        <f t="shared" si="58"/>
        <v>No</v>
      </c>
      <c r="CF211" s="29">
        <v>0.0</v>
      </c>
      <c r="CG211" s="76"/>
      <c r="CH211" s="29">
        <v>0.0</v>
      </c>
      <c r="CI211" s="67" t="str">
        <f t="shared" si="59"/>
        <v>No</v>
      </c>
      <c r="CJ211" s="29">
        <v>1.0</v>
      </c>
      <c r="CK211" s="76"/>
      <c r="CL211" s="29">
        <v>1.0</v>
      </c>
      <c r="CM211" s="77"/>
      <c r="CN211" s="27" t="s">
        <v>164</v>
      </c>
      <c r="CO211" s="71" t="str">
        <f t="shared" si="60"/>
        <v>Average</v>
      </c>
      <c r="CP211" s="27" t="s">
        <v>165</v>
      </c>
      <c r="CQ211" s="21">
        <f t="shared" si="61"/>
        <v>0</v>
      </c>
      <c r="CR211" s="21">
        <f t="shared" si="62"/>
        <v>0</v>
      </c>
      <c r="CS211" s="21">
        <f t="shared" si="63"/>
        <v>0</v>
      </c>
      <c r="CT211" s="21">
        <f t="shared" si="64"/>
        <v>1</v>
      </c>
      <c r="CU211" s="68"/>
      <c r="CV211" s="27" t="s">
        <v>135</v>
      </c>
      <c r="CW211" s="21">
        <f t="shared" si="65"/>
        <v>1</v>
      </c>
      <c r="CX211" s="21">
        <f t="shared" si="66"/>
        <v>0</v>
      </c>
      <c r="CY211" s="21">
        <f t="shared" si="67"/>
        <v>0</v>
      </c>
      <c r="CZ211" s="21">
        <f t="shared" si="68"/>
        <v>0</v>
      </c>
      <c r="DA211" s="21">
        <f t="shared" si="69"/>
        <v>0</v>
      </c>
      <c r="DB211" s="68"/>
      <c r="DC211" s="27" t="s">
        <v>136</v>
      </c>
      <c r="DD211" s="29">
        <v>2.0</v>
      </c>
      <c r="DE211" s="27" t="s">
        <v>136</v>
      </c>
      <c r="DF211" s="29">
        <v>1.0</v>
      </c>
      <c r="DG211" s="29">
        <v>2.0</v>
      </c>
      <c r="DH211" s="25">
        <f t="shared" si="70"/>
        <v>13</v>
      </c>
      <c r="DI211" s="72" t="str">
        <f t="shared" si="71"/>
        <v>Poor_Safety</v>
      </c>
      <c r="DJ211" s="26">
        <v>11.0</v>
      </c>
      <c r="DK211" s="26">
        <v>6.0</v>
      </c>
      <c r="DL211" s="16" t="str">
        <f t="shared" ref="DL211:DM211" si="282">IF(DJ211 &lt;= 11, "Poor", IF(DJ211 &lt;= 15 , "Moderate", "Good"))</f>
        <v>Poor</v>
      </c>
      <c r="DM211" s="16" t="str">
        <f t="shared" si="282"/>
        <v>Poor</v>
      </c>
    </row>
    <row r="212" ht="15.75" customHeight="1">
      <c r="A212" s="73" t="s">
        <v>125</v>
      </c>
      <c r="B212" s="62" t="s">
        <v>37</v>
      </c>
      <c r="C212" s="35">
        <v>66.0</v>
      </c>
      <c r="D212" s="16">
        <f t="shared" si="2"/>
        <v>0</v>
      </c>
      <c r="E212" s="16">
        <f t="shared" si="73"/>
        <v>0</v>
      </c>
      <c r="F212" s="16">
        <f t="shared" si="3"/>
        <v>0</v>
      </c>
      <c r="G212" s="16">
        <f t="shared" si="4"/>
        <v>1</v>
      </c>
      <c r="H212" s="63" t="str">
        <f t="shared" si="5"/>
        <v>More_than_60</v>
      </c>
      <c r="I212" s="75" t="s">
        <v>260</v>
      </c>
      <c r="J212" s="36">
        <v>10000.0</v>
      </c>
      <c r="K212" s="21">
        <f t="shared" si="6"/>
        <v>1</v>
      </c>
      <c r="L212" s="21">
        <f t="shared" si="7"/>
        <v>0</v>
      </c>
      <c r="M212" s="21">
        <f t="shared" si="8"/>
        <v>0</v>
      </c>
      <c r="N212" s="21">
        <f t="shared" si="9"/>
        <v>0</v>
      </c>
      <c r="O212" s="65" t="str">
        <f t="shared" si="10"/>
        <v>Less_than_15k</v>
      </c>
      <c r="P212" s="75" t="s">
        <v>127</v>
      </c>
      <c r="Q212" s="37">
        <v>0.0</v>
      </c>
      <c r="R212" s="67" t="str">
        <f t="shared" si="11"/>
        <v>No</v>
      </c>
      <c r="S212" s="37">
        <v>0.0</v>
      </c>
      <c r="T212" s="67" t="str">
        <f t="shared" si="12"/>
        <v>No</v>
      </c>
      <c r="U212" s="37">
        <v>0.0</v>
      </c>
      <c r="V212" s="67" t="str">
        <f t="shared" si="13"/>
        <v>No</v>
      </c>
      <c r="W212" s="36" t="s">
        <v>142</v>
      </c>
      <c r="X212" s="21">
        <f t="shared" si="14"/>
        <v>0</v>
      </c>
      <c r="Y212" s="21">
        <f t="shared" si="15"/>
        <v>0</v>
      </c>
      <c r="Z212" s="21">
        <f t="shared" si="16"/>
        <v>0</v>
      </c>
      <c r="AA212" s="21">
        <f t="shared" si="17"/>
        <v>1</v>
      </c>
      <c r="AB212" s="21">
        <f t="shared" si="18"/>
        <v>0</v>
      </c>
      <c r="AC212" s="65" t="str">
        <f t="shared" si="19"/>
        <v>Farmer</v>
      </c>
      <c r="AD212" s="36" t="s">
        <v>31</v>
      </c>
      <c r="AE212" s="21">
        <f t="shared" si="20"/>
        <v>1</v>
      </c>
      <c r="AF212" s="21">
        <f t="shared" si="21"/>
        <v>0</v>
      </c>
      <c r="AG212" s="21">
        <f t="shared" si="22"/>
        <v>0</v>
      </c>
      <c r="AH212" s="21">
        <f t="shared" si="23"/>
        <v>0</v>
      </c>
      <c r="AI212" s="65" t="str">
        <f t="shared" si="24"/>
        <v>Bus</v>
      </c>
      <c r="AJ212" s="27" t="s">
        <v>128</v>
      </c>
      <c r="AK212" s="21">
        <f t="shared" si="25"/>
        <v>1</v>
      </c>
      <c r="AL212" s="21">
        <f t="shared" si="26"/>
        <v>0</v>
      </c>
      <c r="AM212" s="21">
        <f t="shared" si="27"/>
        <v>0</v>
      </c>
      <c r="AN212" s="21">
        <f t="shared" si="28"/>
        <v>0</v>
      </c>
      <c r="AO212" s="65" t="str">
        <f t="shared" si="29"/>
        <v>Bus</v>
      </c>
      <c r="AP212" s="27" t="s">
        <v>37</v>
      </c>
      <c r="AQ212" s="21">
        <f t="shared" si="30"/>
        <v>1</v>
      </c>
      <c r="AR212" s="21">
        <f t="shared" si="31"/>
        <v>0</v>
      </c>
      <c r="AS212" s="21">
        <f t="shared" si="32"/>
        <v>0</v>
      </c>
      <c r="AT212" s="21">
        <f t="shared" si="33"/>
        <v>0</v>
      </c>
      <c r="AU212" s="21">
        <f t="shared" si="34"/>
        <v>0</v>
      </c>
      <c r="AV212" s="21">
        <f t="shared" si="74"/>
        <v>0</v>
      </c>
      <c r="AW212" s="68"/>
      <c r="AX212" s="27" t="s">
        <v>44</v>
      </c>
      <c r="AY212" s="21">
        <f t="shared" si="35"/>
        <v>0</v>
      </c>
      <c r="AZ212" s="21">
        <f t="shared" si="36"/>
        <v>1</v>
      </c>
      <c r="BA212" s="21">
        <f t="shared" si="37"/>
        <v>0</v>
      </c>
      <c r="BB212" s="21">
        <f t="shared" si="38"/>
        <v>0</v>
      </c>
      <c r="BC212" s="65" t="str">
        <f t="shared" si="39"/>
        <v>Recreation</v>
      </c>
      <c r="BD212" s="38" t="s">
        <v>188</v>
      </c>
      <c r="BE212" s="21">
        <f t="shared" si="40"/>
        <v>0</v>
      </c>
      <c r="BF212" s="21">
        <f t="shared" si="41"/>
        <v>0</v>
      </c>
      <c r="BG212" s="21">
        <f t="shared" si="42"/>
        <v>0</v>
      </c>
      <c r="BH212" s="21">
        <f t="shared" si="43"/>
        <v>1</v>
      </c>
      <c r="BI212" s="65" t="str">
        <f t="shared" si="44"/>
        <v>Others</v>
      </c>
      <c r="BJ212" s="27" t="s">
        <v>138</v>
      </c>
      <c r="BK212" s="21">
        <f t="shared" si="45"/>
        <v>0</v>
      </c>
      <c r="BL212" s="21">
        <f t="shared" si="46"/>
        <v>0</v>
      </c>
      <c r="BM212" s="21">
        <f t="shared" si="47"/>
        <v>1</v>
      </c>
      <c r="BN212" s="65" t="str">
        <f t="shared" si="48"/>
        <v>More_than_6</v>
      </c>
      <c r="BO212" s="27" t="s">
        <v>167</v>
      </c>
      <c r="BP212" s="21">
        <f t="shared" si="49"/>
        <v>0</v>
      </c>
      <c r="BQ212" s="21">
        <f t="shared" si="50"/>
        <v>0</v>
      </c>
      <c r="BR212" s="21">
        <f t="shared" si="51"/>
        <v>1</v>
      </c>
      <c r="BS212" s="65" t="str">
        <f t="shared" si="52"/>
        <v>More_than_2k</v>
      </c>
      <c r="BT212" s="29" t="s">
        <v>264</v>
      </c>
      <c r="BU212" s="75" t="str">
        <f t="shared" si="53"/>
        <v>Biweekly</v>
      </c>
      <c r="BV212" s="29">
        <v>0.0</v>
      </c>
      <c r="BW212" s="67" t="str">
        <f t="shared" si="54"/>
        <v>No</v>
      </c>
      <c r="BX212" s="29">
        <v>0.0</v>
      </c>
      <c r="BY212" s="67" t="str">
        <f t="shared" si="55"/>
        <v>No</v>
      </c>
      <c r="BZ212" s="29">
        <v>0.0</v>
      </c>
      <c r="CA212" s="67" t="str">
        <f t="shared" si="56"/>
        <v>No</v>
      </c>
      <c r="CB212" s="29">
        <v>0.0</v>
      </c>
      <c r="CC212" s="67" t="str">
        <f t="shared" si="57"/>
        <v>No</v>
      </c>
      <c r="CD212" s="29">
        <v>0.0</v>
      </c>
      <c r="CE212" s="67" t="str">
        <f t="shared" si="58"/>
        <v>No</v>
      </c>
      <c r="CF212" s="29">
        <v>1.0</v>
      </c>
      <c r="CG212" s="76"/>
      <c r="CH212" s="29">
        <v>0.0</v>
      </c>
      <c r="CI212" s="67" t="str">
        <f t="shared" si="59"/>
        <v>No</v>
      </c>
      <c r="CJ212" s="29">
        <v>0.0</v>
      </c>
      <c r="CK212" s="76"/>
      <c r="CL212" s="29">
        <v>1.0</v>
      </c>
      <c r="CM212" s="77"/>
      <c r="CN212" s="29" t="s">
        <v>168</v>
      </c>
      <c r="CO212" s="71" t="str">
        <f t="shared" si="60"/>
        <v>Very_Good</v>
      </c>
      <c r="CP212" s="27" t="s">
        <v>169</v>
      </c>
      <c r="CQ212" s="21">
        <f t="shared" si="61"/>
        <v>0</v>
      </c>
      <c r="CR212" s="21">
        <f t="shared" si="62"/>
        <v>0</v>
      </c>
      <c r="CS212" s="21">
        <f t="shared" si="63"/>
        <v>0</v>
      </c>
      <c r="CT212" s="21">
        <f t="shared" si="64"/>
        <v>1</v>
      </c>
      <c r="CU212" s="68"/>
      <c r="CV212" s="27" t="s">
        <v>209</v>
      </c>
      <c r="CW212" s="21">
        <f t="shared" si="65"/>
        <v>0</v>
      </c>
      <c r="CX212" s="21">
        <f t="shared" si="66"/>
        <v>0</v>
      </c>
      <c r="CY212" s="21">
        <f t="shared" si="67"/>
        <v>0</v>
      </c>
      <c r="CZ212" s="21">
        <f t="shared" si="68"/>
        <v>0</v>
      </c>
      <c r="DA212" s="21">
        <f t="shared" si="69"/>
        <v>1</v>
      </c>
      <c r="DB212" s="68"/>
      <c r="DC212" s="27" t="s">
        <v>139</v>
      </c>
      <c r="DD212" s="27" t="s">
        <v>136</v>
      </c>
      <c r="DE212" s="29">
        <v>3.0</v>
      </c>
      <c r="DF212" s="27" t="s">
        <v>137</v>
      </c>
      <c r="DG212" s="29">
        <v>2.0</v>
      </c>
      <c r="DH212" s="25">
        <f t="shared" si="70"/>
        <v>14</v>
      </c>
      <c r="DI212" s="72" t="str">
        <f t="shared" si="71"/>
        <v>Moderate_Safety</v>
      </c>
      <c r="DJ212" s="26">
        <v>18.0</v>
      </c>
      <c r="DK212" s="26">
        <v>18.0</v>
      </c>
      <c r="DL212" s="16" t="str">
        <f t="shared" ref="DL212:DM212" si="283">IF(DJ212 &lt;= 11, "Poor", IF(DJ212 &lt;= 15 , "Moderate", "Good"))</f>
        <v>Good</v>
      </c>
      <c r="DM212" s="16" t="str">
        <f t="shared" si="283"/>
        <v>Good</v>
      </c>
    </row>
    <row r="213" ht="15.75" customHeight="1">
      <c r="A213" s="73" t="s">
        <v>125</v>
      </c>
      <c r="B213" s="62" t="s">
        <v>37</v>
      </c>
      <c r="C213" s="35">
        <v>63.0</v>
      </c>
      <c r="D213" s="16">
        <f t="shared" si="2"/>
        <v>0</v>
      </c>
      <c r="E213" s="16">
        <f t="shared" si="73"/>
        <v>0</v>
      </c>
      <c r="F213" s="16">
        <f t="shared" si="3"/>
        <v>0</v>
      </c>
      <c r="G213" s="16">
        <f t="shared" si="4"/>
        <v>1</v>
      </c>
      <c r="H213" s="63" t="str">
        <f t="shared" si="5"/>
        <v>More_than_60</v>
      </c>
      <c r="I213" s="75" t="s">
        <v>260</v>
      </c>
      <c r="J213" s="36">
        <v>10000.0</v>
      </c>
      <c r="K213" s="21">
        <f t="shared" si="6"/>
        <v>1</v>
      </c>
      <c r="L213" s="21">
        <f t="shared" si="7"/>
        <v>0</v>
      </c>
      <c r="M213" s="21">
        <f t="shared" si="8"/>
        <v>0</v>
      </c>
      <c r="N213" s="21">
        <f t="shared" si="9"/>
        <v>0</v>
      </c>
      <c r="O213" s="65" t="str">
        <f t="shared" si="10"/>
        <v>Less_than_15k</v>
      </c>
      <c r="P213" s="75" t="s">
        <v>127</v>
      </c>
      <c r="Q213" s="37">
        <v>0.0</v>
      </c>
      <c r="R213" s="67" t="str">
        <f t="shared" si="11"/>
        <v>No</v>
      </c>
      <c r="S213" s="37">
        <v>0.0</v>
      </c>
      <c r="T213" s="67" t="str">
        <f t="shared" si="12"/>
        <v>No</v>
      </c>
      <c r="U213" s="37">
        <v>0.0</v>
      </c>
      <c r="V213" s="67" t="str">
        <f t="shared" si="13"/>
        <v>No</v>
      </c>
      <c r="W213" s="36" t="s">
        <v>142</v>
      </c>
      <c r="X213" s="21">
        <f t="shared" si="14"/>
        <v>0</v>
      </c>
      <c r="Y213" s="21">
        <f t="shared" si="15"/>
        <v>0</v>
      </c>
      <c r="Z213" s="21">
        <f t="shared" si="16"/>
        <v>0</v>
      </c>
      <c r="AA213" s="21">
        <f t="shared" si="17"/>
        <v>1</v>
      </c>
      <c r="AB213" s="21">
        <f t="shared" si="18"/>
        <v>0</v>
      </c>
      <c r="AC213" s="65" t="str">
        <f t="shared" si="19"/>
        <v>Farmer</v>
      </c>
      <c r="AD213" s="36" t="s">
        <v>32</v>
      </c>
      <c r="AE213" s="21">
        <f t="shared" si="20"/>
        <v>0</v>
      </c>
      <c r="AF213" s="21">
        <f t="shared" si="21"/>
        <v>1</v>
      </c>
      <c r="AG213" s="21">
        <f t="shared" si="22"/>
        <v>0</v>
      </c>
      <c r="AH213" s="21">
        <f t="shared" si="23"/>
        <v>0</v>
      </c>
      <c r="AI213" s="65" t="str">
        <f t="shared" si="24"/>
        <v>Rickshaw</v>
      </c>
      <c r="AJ213" s="27" t="s">
        <v>129</v>
      </c>
      <c r="AK213" s="21">
        <f t="shared" si="25"/>
        <v>0</v>
      </c>
      <c r="AL213" s="21">
        <f t="shared" si="26"/>
        <v>1</v>
      </c>
      <c r="AM213" s="21">
        <f t="shared" si="27"/>
        <v>0</v>
      </c>
      <c r="AN213" s="21">
        <f t="shared" si="28"/>
        <v>0</v>
      </c>
      <c r="AO213" s="65" t="str">
        <f t="shared" si="29"/>
        <v>Auto_Rickshaw</v>
      </c>
      <c r="AP213" s="27" t="s">
        <v>40</v>
      </c>
      <c r="AQ213" s="21">
        <f t="shared" si="30"/>
        <v>0</v>
      </c>
      <c r="AR213" s="21">
        <f t="shared" si="31"/>
        <v>0</v>
      </c>
      <c r="AS213" s="21">
        <f t="shared" si="32"/>
        <v>0</v>
      </c>
      <c r="AT213" s="21">
        <f t="shared" si="33"/>
        <v>1</v>
      </c>
      <c r="AU213" s="21">
        <f t="shared" si="34"/>
        <v>0</v>
      </c>
      <c r="AV213" s="21">
        <f t="shared" si="74"/>
        <v>1</v>
      </c>
      <c r="AW213" s="68"/>
      <c r="AX213" s="27" t="s">
        <v>197</v>
      </c>
      <c r="AY213" s="21">
        <f t="shared" si="35"/>
        <v>0</v>
      </c>
      <c r="AZ213" s="21">
        <f t="shared" si="36"/>
        <v>0</v>
      </c>
      <c r="BA213" s="21">
        <f t="shared" si="37"/>
        <v>0</v>
      </c>
      <c r="BB213" s="21">
        <f t="shared" si="38"/>
        <v>1</v>
      </c>
      <c r="BC213" s="65" t="str">
        <f t="shared" si="39"/>
        <v>Others</v>
      </c>
      <c r="BD213" s="38" t="s">
        <v>37</v>
      </c>
      <c r="BE213" s="21">
        <f t="shared" si="40"/>
        <v>0</v>
      </c>
      <c r="BF213" s="21">
        <f t="shared" si="41"/>
        <v>1</v>
      </c>
      <c r="BG213" s="21">
        <f t="shared" si="42"/>
        <v>0</v>
      </c>
      <c r="BH213" s="21">
        <f t="shared" si="43"/>
        <v>0</v>
      </c>
      <c r="BI213" s="65" t="str">
        <f t="shared" si="44"/>
        <v>Barishal</v>
      </c>
      <c r="BJ213" s="27" t="s">
        <v>138</v>
      </c>
      <c r="BK213" s="21">
        <f t="shared" si="45"/>
        <v>0</v>
      </c>
      <c r="BL213" s="21">
        <f t="shared" si="46"/>
        <v>0</v>
      </c>
      <c r="BM213" s="21">
        <f t="shared" si="47"/>
        <v>1</v>
      </c>
      <c r="BN213" s="65" t="str">
        <f t="shared" si="48"/>
        <v>More_than_6</v>
      </c>
      <c r="BO213" s="29">
        <v>800.0</v>
      </c>
      <c r="BP213" s="21">
        <f t="shared" si="49"/>
        <v>1</v>
      </c>
      <c r="BQ213" s="21">
        <f t="shared" si="50"/>
        <v>0</v>
      </c>
      <c r="BR213" s="21">
        <f t="shared" si="51"/>
        <v>0</v>
      </c>
      <c r="BS213" s="65" t="str">
        <f t="shared" si="52"/>
        <v>Less_than_1k</v>
      </c>
      <c r="BT213" s="29" t="s">
        <v>132</v>
      </c>
      <c r="BU213" s="75" t="str">
        <f t="shared" si="53"/>
        <v>Every_3_months</v>
      </c>
      <c r="BV213" s="29">
        <v>1.0</v>
      </c>
      <c r="BW213" s="67" t="str">
        <f t="shared" si="54"/>
        <v>Yes</v>
      </c>
      <c r="BX213" s="29">
        <v>0.0</v>
      </c>
      <c r="BY213" s="67" t="str">
        <f t="shared" si="55"/>
        <v>No</v>
      </c>
      <c r="BZ213" s="29">
        <v>0.0</v>
      </c>
      <c r="CA213" s="67" t="str">
        <f t="shared" si="56"/>
        <v>No</v>
      </c>
      <c r="CB213" s="29">
        <v>1.0</v>
      </c>
      <c r="CC213" s="67" t="str">
        <f t="shared" si="57"/>
        <v>Yes</v>
      </c>
      <c r="CD213" s="29">
        <v>1.0</v>
      </c>
      <c r="CE213" s="67" t="str">
        <f t="shared" si="58"/>
        <v>Yes</v>
      </c>
      <c r="CF213" s="29">
        <v>1.0</v>
      </c>
      <c r="CG213" s="76"/>
      <c r="CH213" s="29">
        <v>1.0</v>
      </c>
      <c r="CI213" s="67" t="str">
        <f t="shared" si="59"/>
        <v>Yes</v>
      </c>
      <c r="CJ213" s="29">
        <v>0.0</v>
      </c>
      <c r="CK213" s="76"/>
      <c r="CL213" s="29">
        <v>1.0</v>
      </c>
      <c r="CM213" s="77"/>
      <c r="CN213" s="27" t="s">
        <v>164</v>
      </c>
      <c r="CO213" s="71" t="str">
        <f t="shared" si="60"/>
        <v>Average</v>
      </c>
      <c r="CP213" s="27" t="s">
        <v>80</v>
      </c>
      <c r="CQ213" s="21">
        <f t="shared" si="61"/>
        <v>1</v>
      </c>
      <c r="CR213" s="21">
        <f t="shared" si="62"/>
        <v>0</v>
      </c>
      <c r="CS213" s="21">
        <f t="shared" si="63"/>
        <v>0</v>
      </c>
      <c r="CT213" s="21">
        <f t="shared" si="64"/>
        <v>0</v>
      </c>
      <c r="CU213" s="68"/>
      <c r="CV213" s="27" t="s">
        <v>209</v>
      </c>
      <c r="CW213" s="21">
        <f t="shared" si="65"/>
        <v>0</v>
      </c>
      <c r="CX213" s="21">
        <f t="shared" si="66"/>
        <v>0</v>
      </c>
      <c r="CY213" s="21">
        <f t="shared" si="67"/>
        <v>0</v>
      </c>
      <c r="CZ213" s="21">
        <f t="shared" si="68"/>
        <v>0</v>
      </c>
      <c r="DA213" s="21">
        <f t="shared" si="69"/>
        <v>1</v>
      </c>
      <c r="DB213" s="68"/>
      <c r="DC213" s="27" t="s">
        <v>136</v>
      </c>
      <c r="DD213" s="27" t="s">
        <v>138</v>
      </c>
      <c r="DE213" s="27" t="s">
        <v>136</v>
      </c>
      <c r="DF213" s="27" t="s">
        <v>136</v>
      </c>
      <c r="DG213" s="27" t="s">
        <v>138</v>
      </c>
      <c r="DH213" s="25">
        <f t="shared" si="70"/>
        <v>22</v>
      </c>
      <c r="DI213" s="72" t="str">
        <f t="shared" si="71"/>
        <v>High_Safety</v>
      </c>
      <c r="DJ213" s="26">
        <v>13.0</v>
      </c>
      <c r="DK213" s="26">
        <v>13.0</v>
      </c>
      <c r="DL213" s="16" t="str">
        <f t="shared" ref="DL213:DM213" si="284">IF(DJ213 &lt;= 11, "Poor", IF(DJ213 &lt;= 15 , "Moderate", "Good"))</f>
        <v>Moderate</v>
      </c>
      <c r="DM213" s="16" t="str">
        <f t="shared" si="284"/>
        <v>Moderate</v>
      </c>
    </row>
    <row r="214" ht="15.75" customHeight="1">
      <c r="A214" s="73" t="s">
        <v>125</v>
      </c>
      <c r="B214" s="62" t="s">
        <v>37</v>
      </c>
      <c r="C214" s="35">
        <v>25.0</v>
      </c>
      <c r="D214" s="16">
        <f t="shared" si="2"/>
        <v>0</v>
      </c>
      <c r="E214" s="16">
        <f t="shared" si="73"/>
        <v>1</v>
      </c>
      <c r="F214" s="16">
        <f t="shared" si="3"/>
        <v>0</v>
      </c>
      <c r="G214" s="16">
        <f t="shared" si="4"/>
        <v>0</v>
      </c>
      <c r="H214" s="63" t="str">
        <f t="shared" si="5"/>
        <v>Between_20_to_40</v>
      </c>
      <c r="I214" s="74" t="s">
        <v>158</v>
      </c>
      <c r="J214" s="36">
        <v>25000.0</v>
      </c>
      <c r="K214" s="21">
        <f t="shared" si="6"/>
        <v>0</v>
      </c>
      <c r="L214" s="21">
        <f t="shared" si="7"/>
        <v>1</v>
      </c>
      <c r="M214" s="21">
        <f t="shared" si="8"/>
        <v>0</v>
      </c>
      <c r="N214" s="21">
        <f t="shared" si="9"/>
        <v>0</v>
      </c>
      <c r="O214" s="65" t="str">
        <f t="shared" si="10"/>
        <v>Between_15k_to_25k</v>
      </c>
      <c r="P214" s="75" t="s">
        <v>159</v>
      </c>
      <c r="Q214" s="37">
        <v>0.0</v>
      </c>
      <c r="R214" s="67" t="str">
        <f t="shared" si="11"/>
        <v>No</v>
      </c>
      <c r="S214" s="37">
        <v>0.0</v>
      </c>
      <c r="T214" s="67" t="str">
        <f t="shared" si="12"/>
        <v>No</v>
      </c>
      <c r="U214" s="37">
        <v>0.0</v>
      </c>
      <c r="V214" s="67" t="str">
        <f t="shared" si="13"/>
        <v>No</v>
      </c>
      <c r="W214" s="36" t="s">
        <v>149</v>
      </c>
      <c r="X214" s="21">
        <f t="shared" si="14"/>
        <v>0</v>
      </c>
      <c r="Y214" s="21">
        <f t="shared" si="15"/>
        <v>1</v>
      </c>
      <c r="Z214" s="21">
        <f t="shared" si="16"/>
        <v>0</v>
      </c>
      <c r="AA214" s="21">
        <f t="shared" si="17"/>
        <v>0</v>
      </c>
      <c r="AB214" s="21">
        <f t="shared" si="18"/>
        <v>0</v>
      </c>
      <c r="AC214" s="65" t="str">
        <f t="shared" si="19"/>
        <v>Office_Worker</v>
      </c>
      <c r="AD214" s="36" t="s">
        <v>31</v>
      </c>
      <c r="AE214" s="21">
        <f t="shared" si="20"/>
        <v>1</v>
      </c>
      <c r="AF214" s="21">
        <f t="shared" si="21"/>
        <v>0</v>
      </c>
      <c r="AG214" s="21">
        <f t="shared" si="22"/>
        <v>0</v>
      </c>
      <c r="AH214" s="21">
        <f t="shared" si="23"/>
        <v>0</v>
      </c>
      <c r="AI214" s="65" t="str">
        <f t="shared" si="24"/>
        <v>Bus</v>
      </c>
      <c r="AJ214" s="36" t="s">
        <v>171</v>
      </c>
      <c r="AK214" s="21">
        <f t="shared" si="25"/>
        <v>0</v>
      </c>
      <c r="AL214" s="21">
        <f t="shared" si="26"/>
        <v>0</v>
      </c>
      <c r="AM214" s="21">
        <f t="shared" si="27"/>
        <v>0</v>
      </c>
      <c r="AN214" s="21">
        <f t="shared" si="28"/>
        <v>1</v>
      </c>
      <c r="AO214" s="65" t="str">
        <f t="shared" si="29"/>
        <v>Others</v>
      </c>
      <c r="AP214" s="27" t="s">
        <v>37</v>
      </c>
      <c r="AQ214" s="21">
        <f t="shared" si="30"/>
        <v>1</v>
      </c>
      <c r="AR214" s="21">
        <f t="shared" si="31"/>
        <v>0</v>
      </c>
      <c r="AS214" s="21">
        <f t="shared" si="32"/>
        <v>0</v>
      </c>
      <c r="AT214" s="21">
        <f t="shared" si="33"/>
        <v>0</v>
      </c>
      <c r="AU214" s="21">
        <f t="shared" si="34"/>
        <v>0</v>
      </c>
      <c r="AV214" s="21">
        <f t="shared" si="74"/>
        <v>0</v>
      </c>
      <c r="AW214" s="68"/>
      <c r="AX214" s="27" t="s">
        <v>197</v>
      </c>
      <c r="AY214" s="21">
        <f t="shared" si="35"/>
        <v>0</v>
      </c>
      <c r="AZ214" s="21">
        <f t="shared" si="36"/>
        <v>0</v>
      </c>
      <c r="BA214" s="21">
        <f t="shared" si="37"/>
        <v>0</v>
      </c>
      <c r="BB214" s="21">
        <f t="shared" si="38"/>
        <v>1</v>
      </c>
      <c r="BC214" s="65" t="str">
        <f t="shared" si="39"/>
        <v>Others</v>
      </c>
      <c r="BD214" s="39" t="s">
        <v>190</v>
      </c>
      <c r="BE214" s="21">
        <f t="shared" si="40"/>
        <v>0</v>
      </c>
      <c r="BF214" s="21">
        <f t="shared" si="41"/>
        <v>0</v>
      </c>
      <c r="BG214" s="21">
        <f t="shared" si="42"/>
        <v>0</v>
      </c>
      <c r="BH214" s="21">
        <f t="shared" si="43"/>
        <v>1</v>
      </c>
      <c r="BI214" s="65" t="str">
        <f t="shared" si="44"/>
        <v>Others</v>
      </c>
      <c r="BJ214" s="27" t="s">
        <v>137</v>
      </c>
      <c r="BK214" s="21">
        <f t="shared" si="45"/>
        <v>0</v>
      </c>
      <c r="BL214" s="21">
        <f t="shared" si="46"/>
        <v>0</v>
      </c>
      <c r="BM214" s="21">
        <f t="shared" si="47"/>
        <v>1</v>
      </c>
      <c r="BN214" s="65" t="str">
        <f t="shared" si="48"/>
        <v>More_than_6</v>
      </c>
      <c r="BO214" s="29">
        <v>1500.0</v>
      </c>
      <c r="BP214" s="21">
        <f t="shared" si="49"/>
        <v>0</v>
      </c>
      <c r="BQ214" s="21">
        <f t="shared" si="50"/>
        <v>1</v>
      </c>
      <c r="BR214" s="21">
        <f t="shared" si="51"/>
        <v>0</v>
      </c>
      <c r="BS214" s="65" t="str">
        <f t="shared" si="52"/>
        <v>Between_1k_to_2k</v>
      </c>
      <c r="BT214" s="27" t="s">
        <v>151</v>
      </c>
      <c r="BU214" s="73" t="str">
        <f t="shared" si="53"/>
        <v>Monthly</v>
      </c>
      <c r="BV214" s="29">
        <v>0.0</v>
      </c>
      <c r="BW214" s="67" t="str">
        <f t="shared" si="54"/>
        <v>No</v>
      </c>
      <c r="BX214" s="29">
        <v>0.0</v>
      </c>
      <c r="BY214" s="67" t="str">
        <f t="shared" si="55"/>
        <v>No</v>
      </c>
      <c r="BZ214" s="29">
        <v>1.0</v>
      </c>
      <c r="CA214" s="67" t="str">
        <f t="shared" si="56"/>
        <v>Yes</v>
      </c>
      <c r="CB214" s="29">
        <v>0.0</v>
      </c>
      <c r="CC214" s="67" t="str">
        <f t="shared" si="57"/>
        <v>No</v>
      </c>
      <c r="CD214" s="29">
        <v>0.0</v>
      </c>
      <c r="CE214" s="67" t="str">
        <f t="shared" si="58"/>
        <v>No</v>
      </c>
      <c r="CF214" s="29">
        <v>0.0</v>
      </c>
      <c r="CG214" s="76"/>
      <c r="CH214" s="29">
        <v>0.0</v>
      </c>
      <c r="CI214" s="67" t="str">
        <f t="shared" si="59"/>
        <v>No</v>
      </c>
      <c r="CJ214" s="29">
        <v>0.0</v>
      </c>
      <c r="CK214" s="76"/>
      <c r="CL214" s="29">
        <v>1.0</v>
      </c>
      <c r="CM214" s="77"/>
      <c r="CN214" s="29" t="s">
        <v>168</v>
      </c>
      <c r="CO214" s="71" t="str">
        <f t="shared" si="60"/>
        <v>Very_Good</v>
      </c>
      <c r="CP214" s="27" t="s">
        <v>157</v>
      </c>
      <c r="CQ214" s="21">
        <f t="shared" si="61"/>
        <v>0</v>
      </c>
      <c r="CR214" s="21">
        <f t="shared" si="62"/>
        <v>1</v>
      </c>
      <c r="CS214" s="21">
        <f t="shared" si="63"/>
        <v>0</v>
      </c>
      <c r="CT214" s="21">
        <f t="shared" si="64"/>
        <v>0</v>
      </c>
      <c r="CU214" s="68"/>
      <c r="CV214" s="27" t="s">
        <v>173</v>
      </c>
      <c r="CW214" s="21">
        <f t="shared" si="65"/>
        <v>0</v>
      </c>
      <c r="CX214" s="21">
        <f t="shared" si="66"/>
        <v>0</v>
      </c>
      <c r="CY214" s="21">
        <f t="shared" si="67"/>
        <v>1</v>
      </c>
      <c r="CZ214" s="21">
        <f t="shared" si="68"/>
        <v>0</v>
      </c>
      <c r="DA214" s="21">
        <f t="shared" si="69"/>
        <v>0</v>
      </c>
      <c r="DB214" s="68"/>
      <c r="DC214" s="27" t="s">
        <v>139</v>
      </c>
      <c r="DD214" s="27" t="s">
        <v>139</v>
      </c>
      <c r="DE214" s="27" t="s">
        <v>139</v>
      </c>
      <c r="DF214" s="27" t="s">
        <v>140</v>
      </c>
      <c r="DG214" s="27" t="s">
        <v>136</v>
      </c>
      <c r="DH214" s="25">
        <f t="shared" si="70"/>
        <v>11</v>
      </c>
      <c r="DI214" s="72" t="str">
        <f t="shared" si="71"/>
        <v>Poor_Safety</v>
      </c>
      <c r="DJ214" s="26">
        <v>15.0</v>
      </c>
      <c r="DK214" s="26">
        <v>14.0</v>
      </c>
      <c r="DL214" s="16" t="str">
        <f t="shared" ref="DL214:DM214" si="285">IF(DJ214 &lt;= 11, "Poor", IF(DJ214 &lt;= 15 , "Moderate", "Good"))</f>
        <v>Moderate</v>
      </c>
      <c r="DM214" s="16" t="str">
        <f t="shared" si="285"/>
        <v>Moderate</v>
      </c>
    </row>
    <row r="215" ht="15.75" customHeight="1">
      <c r="A215" s="73" t="s">
        <v>125</v>
      </c>
      <c r="B215" s="62" t="s">
        <v>37</v>
      </c>
      <c r="C215" s="35">
        <v>24.0</v>
      </c>
      <c r="D215" s="16">
        <f t="shared" si="2"/>
        <v>0</v>
      </c>
      <c r="E215" s="16">
        <f t="shared" si="73"/>
        <v>1</v>
      </c>
      <c r="F215" s="16">
        <f t="shared" si="3"/>
        <v>0</v>
      </c>
      <c r="G215" s="16">
        <f t="shared" si="4"/>
        <v>0</v>
      </c>
      <c r="H215" s="63" t="str">
        <f t="shared" si="5"/>
        <v>Between_20_to_40</v>
      </c>
      <c r="I215" s="74" t="s">
        <v>158</v>
      </c>
      <c r="J215" s="36">
        <v>25000.0</v>
      </c>
      <c r="K215" s="21">
        <f t="shared" si="6"/>
        <v>0</v>
      </c>
      <c r="L215" s="21">
        <f t="shared" si="7"/>
        <v>1</v>
      </c>
      <c r="M215" s="21">
        <f t="shared" si="8"/>
        <v>0</v>
      </c>
      <c r="N215" s="21">
        <f t="shared" si="9"/>
        <v>0</v>
      </c>
      <c r="O215" s="65" t="str">
        <f t="shared" si="10"/>
        <v>Between_15k_to_25k</v>
      </c>
      <c r="P215" s="75" t="s">
        <v>159</v>
      </c>
      <c r="Q215" s="37">
        <v>0.0</v>
      </c>
      <c r="R215" s="67" t="str">
        <f t="shared" si="11"/>
        <v>No</v>
      </c>
      <c r="S215" s="37">
        <v>0.0</v>
      </c>
      <c r="T215" s="67" t="str">
        <f t="shared" si="12"/>
        <v>No</v>
      </c>
      <c r="U215" s="37">
        <v>0.0</v>
      </c>
      <c r="V215" s="67" t="str">
        <f t="shared" si="13"/>
        <v>No</v>
      </c>
      <c r="W215" s="36" t="s">
        <v>149</v>
      </c>
      <c r="X215" s="21">
        <f t="shared" si="14"/>
        <v>0</v>
      </c>
      <c r="Y215" s="21">
        <f t="shared" si="15"/>
        <v>1</v>
      </c>
      <c r="Z215" s="21">
        <f t="shared" si="16"/>
        <v>0</v>
      </c>
      <c r="AA215" s="21">
        <f t="shared" si="17"/>
        <v>0</v>
      </c>
      <c r="AB215" s="21">
        <f t="shared" si="18"/>
        <v>0</v>
      </c>
      <c r="AC215" s="65" t="str">
        <f t="shared" si="19"/>
        <v>Office_Worker</v>
      </c>
      <c r="AD215" s="36" t="s">
        <v>31</v>
      </c>
      <c r="AE215" s="21">
        <f t="shared" si="20"/>
        <v>1</v>
      </c>
      <c r="AF215" s="21">
        <f t="shared" si="21"/>
        <v>0</v>
      </c>
      <c r="AG215" s="21">
        <f t="shared" si="22"/>
        <v>0</v>
      </c>
      <c r="AH215" s="21">
        <f t="shared" si="23"/>
        <v>0</v>
      </c>
      <c r="AI215" s="65" t="str">
        <f t="shared" si="24"/>
        <v>Bus</v>
      </c>
      <c r="AJ215" s="27" t="s">
        <v>129</v>
      </c>
      <c r="AK215" s="21">
        <f t="shared" si="25"/>
        <v>0</v>
      </c>
      <c r="AL215" s="21">
        <f t="shared" si="26"/>
        <v>1</v>
      </c>
      <c r="AM215" s="21">
        <f t="shared" si="27"/>
        <v>0</v>
      </c>
      <c r="AN215" s="21">
        <f t="shared" si="28"/>
        <v>0</v>
      </c>
      <c r="AO215" s="65" t="str">
        <f t="shared" si="29"/>
        <v>Auto_Rickshaw</v>
      </c>
      <c r="AP215" s="27" t="s">
        <v>37</v>
      </c>
      <c r="AQ215" s="21">
        <f t="shared" si="30"/>
        <v>1</v>
      </c>
      <c r="AR215" s="21">
        <f t="shared" si="31"/>
        <v>0</v>
      </c>
      <c r="AS215" s="21">
        <f t="shared" si="32"/>
        <v>0</v>
      </c>
      <c r="AT215" s="21">
        <f t="shared" si="33"/>
        <v>0</v>
      </c>
      <c r="AU215" s="21">
        <f t="shared" si="34"/>
        <v>0</v>
      </c>
      <c r="AV215" s="21">
        <f t="shared" si="74"/>
        <v>0</v>
      </c>
      <c r="AW215" s="68"/>
      <c r="AX215" s="27" t="s">
        <v>44</v>
      </c>
      <c r="AY215" s="21">
        <f t="shared" si="35"/>
        <v>0</v>
      </c>
      <c r="AZ215" s="21">
        <f t="shared" si="36"/>
        <v>1</v>
      </c>
      <c r="BA215" s="21">
        <f t="shared" si="37"/>
        <v>0</v>
      </c>
      <c r="BB215" s="21">
        <f t="shared" si="38"/>
        <v>0</v>
      </c>
      <c r="BC215" s="65" t="str">
        <f t="shared" si="39"/>
        <v>Recreation</v>
      </c>
      <c r="BD215" s="27" t="s">
        <v>131</v>
      </c>
      <c r="BE215" s="21">
        <f t="shared" si="40"/>
        <v>1</v>
      </c>
      <c r="BF215" s="21">
        <f t="shared" si="41"/>
        <v>0</v>
      </c>
      <c r="BG215" s="21">
        <f t="shared" si="42"/>
        <v>0</v>
      </c>
      <c r="BH215" s="21">
        <f t="shared" si="43"/>
        <v>0</v>
      </c>
      <c r="BI215" s="65" t="str">
        <f t="shared" si="44"/>
        <v>Dhaka</v>
      </c>
      <c r="BJ215" s="27" t="s">
        <v>150</v>
      </c>
      <c r="BK215" s="21">
        <f t="shared" si="45"/>
        <v>0</v>
      </c>
      <c r="BL215" s="21">
        <f t="shared" si="46"/>
        <v>0</v>
      </c>
      <c r="BM215" s="21">
        <f t="shared" si="47"/>
        <v>1</v>
      </c>
      <c r="BN215" s="65" t="str">
        <f t="shared" si="48"/>
        <v>More_than_6</v>
      </c>
      <c r="BO215" s="29">
        <v>800.0</v>
      </c>
      <c r="BP215" s="21">
        <f t="shared" si="49"/>
        <v>1</v>
      </c>
      <c r="BQ215" s="21">
        <f t="shared" si="50"/>
        <v>0</v>
      </c>
      <c r="BR215" s="21">
        <f t="shared" si="51"/>
        <v>0</v>
      </c>
      <c r="BS215" s="65" t="str">
        <f t="shared" si="52"/>
        <v>Less_than_1k</v>
      </c>
      <c r="BT215" s="29" t="s">
        <v>132</v>
      </c>
      <c r="BU215" s="75" t="str">
        <f t="shared" si="53"/>
        <v>Every_3_months</v>
      </c>
      <c r="BV215" s="29">
        <v>1.0</v>
      </c>
      <c r="BW215" s="67" t="str">
        <f t="shared" si="54"/>
        <v>Yes</v>
      </c>
      <c r="BX215" s="29">
        <v>0.0</v>
      </c>
      <c r="BY215" s="67" t="str">
        <f t="shared" si="55"/>
        <v>No</v>
      </c>
      <c r="BZ215" s="29">
        <v>0.0</v>
      </c>
      <c r="CA215" s="67" t="str">
        <f t="shared" si="56"/>
        <v>No</v>
      </c>
      <c r="CB215" s="29">
        <v>1.0</v>
      </c>
      <c r="CC215" s="67" t="str">
        <f t="shared" si="57"/>
        <v>Yes</v>
      </c>
      <c r="CD215" s="29">
        <v>0.0</v>
      </c>
      <c r="CE215" s="67" t="str">
        <f t="shared" si="58"/>
        <v>No</v>
      </c>
      <c r="CF215" s="29">
        <v>1.0</v>
      </c>
      <c r="CG215" s="76"/>
      <c r="CH215" s="29">
        <v>1.0</v>
      </c>
      <c r="CI215" s="67" t="str">
        <f t="shared" si="59"/>
        <v>Yes</v>
      </c>
      <c r="CJ215" s="29">
        <v>0.0</v>
      </c>
      <c r="CK215" s="76"/>
      <c r="CL215" s="29">
        <v>1.0</v>
      </c>
      <c r="CM215" s="77"/>
      <c r="CN215" s="27" t="s">
        <v>164</v>
      </c>
      <c r="CO215" s="71" t="str">
        <f t="shared" si="60"/>
        <v>Average</v>
      </c>
      <c r="CP215" s="27" t="s">
        <v>80</v>
      </c>
      <c r="CQ215" s="21">
        <f t="shared" si="61"/>
        <v>1</v>
      </c>
      <c r="CR215" s="21">
        <f t="shared" si="62"/>
        <v>0</v>
      </c>
      <c r="CS215" s="21">
        <f t="shared" si="63"/>
        <v>0</v>
      </c>
      <c r="CT215" s="21">
        <f t="shared" si="64"/>
        <v>0</v>
      </c>
      <c r="CU215" s="68"/>
      <c r="CV215" s="27" t="s">
        <v>209</v>
      </c>
      <c r="CW215" s="21">
        <f t="shared" si="65"/>
        <v>0</v>
      </c>
      <c r="CX215" s="21">
        <f t="shared" si="66"/>
        <v>0</v>
      </c>
      <c r="CY215" s="21">
        <f t="shared" si="67"/>
        <v>0</v>
      </c>
      <c r="CZ215" s="21">
        <f t="shared" si="68"/>
        <v>0</v>
      </c>
      <c r="DA215" s="21">
        <f t="shared" si="69"/>
        <v>1</v>
      </c>
      <c r="DB215" s="68"/>
      <c r="DC215" s="27" t="s">
        <v>139</v>
      </c>
      <c r="DD215" s="29">
        <v>4.0</v>
      </c>
      <c r="DE215" s="27" t="s">
        <v>139</v>
      </c>
      <c r="DF215" s="27" t="s">
        <v>139</v>
      </c>
      <c r="DG215" s="27" t="s">
        <v>138</v>
      </c>
      <c r="DH215" s="25">
        <f t="shared" si="70"/>
        <v>15</v>
      </c>
      <c r="DI215" s="72" t="str">
        <f t="shared" si="71"/>
        <v>Moderate_Safety</v>
      </c>
      <c r="DJ215" s="26">
        <v>18.0</v>
      </c>
      <c r="DK215" s="26">
        <v>17.0</v>
      </c>
      <c r="DL215" s="16" t="str">
        <f t="shared" ref="DL215:DM215" si="286">IF(DJ215 &lt;= 11, "Poor", IF(DJ215 &lt;= 15 , "Moderate", "Good"))</f>
        <v>Good</v>
      </c>
      <c r="DM215" s="16" t="str">
        <f t="shared" si="286"/>
        <v>Good</v>
      </c>
    </row>
    <row r="216" ht="15.75" customHeight="1">
      <c r="A216" s="73" t="s">
        <v>125</v>
      </c>
      <c r="B216" s="62" t="s">
        <v>37</v>
      </c>
      <c r="C216" s="35">
        <v>45.0</v>
      </c>
      <c r="D216" s="16">
        <f t="shared" si="2"/>
        <v>0</v>
      </c>
      <c r="E216" s="16">
        <f t="shared" si="73"/>
        <v>0</v>
      </c>
      <c r="F216" s="16">
        <f t="shared" si="3"/>
        <v>1</v>
      </c>
      <c r="G216" s="16">
        <f t="shared" si="4"/>
        <v>0</v>
      </c>
      <c r="H216" s="63" t="str">
        <f t="shared" si="5"/>
        <v>Between_40_to_60</v>
      </c>
      <c r="I216" s="74" t="s">
        <v>126</v>
      </c>
      <c r="J216" s="36">
        <v>10000.0</v>
      </c>
      <c r="K216" s="21">
        <f t="shared" si="6"/>
        <v>1</v>
      </c>
      <c r="L216" s="21">
        <f t="shared" si="7"/>
        <v>0</v>
      </c>
      <c r="M216" s="21">
        <f t="shared" si="8"/>
        <v>0</v>
      </c>
      <c r="N216" s="21">
        <f t="shared" si="9"/>
        <v>0</v>
      </c>
      <c r="O216" s="65" t="str">
        <f t="shared" si="10"/>
        <v>Less_than_15k</v>
      </c>
      <c r="P216" s="75" t="s">
        <v>127</v>
      </c>
      <c r="Q216" s="37">
        <v>0.0</v>
      </c>
      <c r="R216" s="67" t="str">
        <f t="shared" si="11"/>
        <v>No</v>
      </c>
      <c r="S216" s="37">
        <v>0.0</v>
      </c>
      <c r="T216" s="67" t="str">
        <f t="shared" si="12"/>
        <v>No</v>
      </c>
      <c r="U216" s="37">
        <v>0.0</v>
      </c>
      <c r="V216" s="67" t="str">
        <f t="shared" si="13"/>
        <v>No</v>
      </c>
      <c r="W216" s="36" t="s">
        <v>198</v>
      </c>
      <c r="X216" s="21">
        <f t="shared" si="14"/>
        <v>0</v>
      </c>
      <c r="Y216" s="21">
        <f t="shared" si="15"/>
        <v>0</v>
      </c>
      <c r="Z216" s="21">
        <f t="shared" si="16"/>
        <v>0</v>
      </c>
      <c r="AA216" s="21">
        <f t="shared" si="17"/>
        <v>0</v>
      </c>
      <c r="AB216" s="21">
        <f t="shared" si="18"/>
        <v>1</v>
      </c>
      <c r="AC216" s="65" t="str">
        <f t="shared" si="19"/>
        <v>Other</v>
      </c>
      <c r="AD216" s="36" t="s">
        <v>31</v>
      </c>
      <c r="AE216" s="21">
        <f t="shared" si="20"/>
        <v>1</v>
      </c>
      <c r="AF216" s="21">
        <f t="shared" si="21"/>
        <v>0</v>
      </c>
      <c r="AG216" s="21">
        <f t="shared" si="22"/>
        <v>0</v>
      </c>
      <c r="AH216" s="21">
        <f t="shared" si="23"/>
        <v>0</v>
      </c>
      <c r="AI216" s="65" t="str">
        <f t="shared" si="24"/>
        <v>Bus</v>
      </c>
      <c r="AJ216" s="27" t="s">
        <v>128</v>
      </c>
      <c r="AK216" s="21">
        <f t="shared" si="25"/>
        <v>1</v>
      </c>
      <c r="AL216" s="21">
        <f t="shared" si="26"/>
        <v>0</v>
      </c>
      <c r="AM216" s="21">
        <f t="shared" si="27"/>
        <v>0</v>
      </c>
      <c r="AN216" s="21">
        <f t="shared" si="28"/>
        <v>0</v>
      </c>
      <c r="AO216" s="65" t="str">
        <f t="shared" si="29"/>
        <v>Bus</v>
      </c>
      <c r="AP216" s="27" t="s">
        <v>37</v>
      </c>
      <c r="AQ216" s="21">
        <f t="shared" si="30"/>
        <v>1</v>
      </c>
      <c r="AR216" s="21">
        <f t="shared" si="31"/>
        <v>0</v>
      </c>
      <c r="AS216" s="21">
        <f t="shared" si="32"/>
        <v>0</v>
      </c>
      <c r="AT216" s="21">
        <f t="shared" si="33"/>
        <v>0</v>
      </c>
      <c r="AU216" s="21">
        <f t="shared" si="34"/>
        <v>0</v>
      </c>
      <c r="AV216" s="21">
        <f t="shared" si="74"/>
        <v>0</v>
      </c>
      <c r="AW216" s="68"/>
      <c r="AX216" s="27" t="s">
        <v>44</v>
      </c>
      <c r="AY216" s="21">
        <f t="shared" si="35"/>
        <v>0</v>
      </c>
      <c r="AZ216" s="21">
        <f t="shared" si="36"/>
        <v>1</v>
      </c>
      <c r="BA216" s="21">
        <f t="shared" si="37"/>
        <v>0</v>
      </c>
      <c r="BB216" s="21">
        <f t="shared" si="38"/>
        <v>0</v>
      </c>
      <c r="BC216" s="65" t="str">
        <f t="shared" si="39"/>
        <v>Recreation</v>
      </c>
      <c r="BD216" s="27" t="s">
        <v>144</v>
      </c>
      <c r="BE216" s="21">
        <f t="shared" si="40"/>
        <v>0</v>
      </c>
      <c r="BF216" s="21">
        <f t="shared" si="41"/>
        <v>0</v>
      </c>
      <c r="BG216" s="21">
        <f t="shared" si="42"/>
        <v>0</v>
      </c>
      <c r="BH216" s="21">
        <f t="shared" si="43"/>
        <v>1</v>
      </c>
      <c r="BI216" s="65" t="str">
        <f t="shared" si="44"/>
        <v>Others</v>
      </c>
      <c r="BJ216" s="27" t="s">
        <v>136</v>
      </c>
      <c r="BK216" s="21">
        <f t="shared" si="45"/>
        <v>0</v>
      </c>
      <c r="BL216" s="21">
        <f t="shared" si="46"/>
        <v>0</v>
      </c>
      <c r="BM216" s="21">
        <f t="shared" si="47"/>
        <v>1</v>
      </c>
      <c r="BN216" s="65" t="str">
        <f t="shared" si="48"/>
        <v>More_than_6</v>
      </c>
      <c r="BO216" s="29">
        <v>1500.0</v>
      </c>
      <c r="BP216" s="21">
        <f t="shared" si="49"/>
        <v>0</v>
      </c>
      <c r="BQ216" s="21">
        <f t="shared" si="50"/>
        <v>1</v>
      </c>
      <c r="BR216" s="21">
        <f t="shared" si="51"/>
        <v>0</v>
      </c>
      <c r="BS216" s="65" t="str">
        <f t="shared" si="52"/>
        <v>Between_1k_to_2k</v>
      </c>
      <c r="BT216" s="27" t="s">
        <v>151</v>
      </c>
      <c r="BU216" s="73" t="str">
        <f t="shared" si="53"/>
        <v>Monthly</v>
      </c>
      <c r="BV216" s="29">
        <v>0.0</v>
      </c>
      <c r="BW216" s="67" t="str">
        <f t="shared" si="54"/>
        <v>No</v>
      </c>
      <c r="BX216" s="29">
        <v>0.0</v>
      </c>
      <c r="BY216" s="67" t="str">
        <f t="shared" si="55"/>
        <v>No</v>
      </c>
      <c r="BZ216" s="29">
        <v>1.0</v>
      </c>
      <c r="CA216" s="67" t="str">
        <f t="shared" si="56"/>
        <v>Yes</v>
      </c>
      <c r="CB216" s="29">
        <v>0.0</v>
      </c>
      <c r="CC216" s="67" t="str">
        <f t="shared" si="57"/>
        <v>No</v>
      </c>
      <c r="CD216" s="29">
        <v>0.0</v>
      </c>
      <c r="CE216" s="67" t="str">
        <f t="shared" si="58"/>
        <v>No</v>
      </c>
      <c r="CF216" s="29">
        <v>1.0</v>
      </c>
      <c r="CG216" s="76"/>
      <c r="CH216" s="29">
        <v>0.0</v>
      </c>
      <c r="CI216" s="67" t="str">
        <f t="shared" si="59"/>
        <v>No</v>
      </c>
      <c r="CJ216" s="29">
        <v>0.0</v>
      </c>
      <c r="CK216" s="76"/>
      <c r="CL216" s="29">
        <v>1.0</v>
      </c>
      <c r="CM216" s="77"/>
      <c r="CN216" s="29" t="s">
        <v>168</v>
      </c>
      <c r="CO216" s="71" t="str">
        <f t="shared" si="60"/>
        <v>Very_Good</v>
      </c>
      <c r="CP216" s="27" t="s">
        <v>157</v>
      </c>
      <c r="CQ216" s="21">
        <f t="shared" si="61"/>
        <v>0</v>
      </c>
      <c r="CR216" s="21">
        <f t="shared" si="62"/>
        <v>1</v>
      </c>
      <c r="CS216" s="21">
        <f t="shared" si="63"/>
        <v>0</v>
      </c>
      <c r="CT216" s="21">
        <f t="shared" si="64"/>
        <v>0</v>
      </c>
      <c r="CU216" s="68"/>
      <c r="CV216" s="27" t="s">
        <v>173</v>
      </c>
      <c r="CW216" s="21">
        <f t="shared" si="65"/>
        <v>0</v>
      </c>
      <c r="CX216" s="21">
        <f t="shared" si="66"/>
        <v>0</v>
      </c>
      <c r="CY216" s="21">
        <f t="shared" si="67"/>
        <v>1</v>
      </c>
      <c r="CZ216" s="21">
        <f t="shared" si="68"/>
        <v>0</v>
      </c>
      <c r="DA216" s="21">
        <f t="shared" si="69"/>
        <v>0</v>
      </c>
      <c r="DB216" s="68"/>
      <c r="DC216" s="27" t="s">
        <v>139</v>
      </c>
      <c r="DD216" s="27" t="s">
        <v>140</v>
      </c>
      <c r="DE216" s="27" t="s">
        <v>137</v>
      </c>
      <c r="DF216" s="27" t="s">
        <v>140</v>
      </c>
      <c r="DG216" s="27" t="s">
        <v>139</v>
      </c>
      <c r="DH216" s="25">
        <f t="shared" si="70"/>
        <v>9</v>
      </c>
      <c r="DI216" s="72" t="str">
        <f t="shared" si="71"/>
        <v>Poor_Safety</v>
      </c>
      <c r="DJ216" s="26">
        <v>8.0</v>
      </c>
      <c r="DK216" s="26">
        <v>5.0</v>
      </c>
      <c r="DL216" s="16" t="str">
        <f t="shared" ref="DL216:DM216" si="287">IF(DJ216 &lt;= 11, "Poor", IF(DJ216 &lt;= 15 , "Moderate", "Good"))</f>
        <v>Poor</v>
      </c>
      <c r="DM216" s="16" t="str">
        <f t="shared" si="287"/>
        <v>Poor</v>
      </c>
    </row>
    <row r="217" ht="15.75" customHeight="1">
      <c r="A217" s="73" t="s">
        <v>125</v>
      </c>
      <c r="B217" s="62" t="s">
        <v>37</v>
      </c>
      <c r="C217" s="35">
        <v>48.0</v>
      </c>
      <c r="D217" s="16">
        <f t="shared" si="2"/>
        <v>0</v>
      </c>
      <c r="E217" s="16">
        <f t="shared" si="73"/>
        <v>0</v>
      </c>
      <c r="F217" s="16">
        <f t="shared" si="3"/>
        <v>1</v>
      </c>
      <c r="G217" s="16">
        <f t="shared" si="4"/>
        <v>0</v>
      </c>
      <c r="H217" s="63" t="str">
        <f t="shared" si="5"/>
        <v>Between_40_to_60</v>
      </c>
      <c r="I217" s="75" t="s">
        <v>266</v>
      </c>
      <c r="J217" s="36">
        <v>12000.0</v>
      </c>
      <c r="K217" s="21">
        <f t="shared" si="6"/>
        <v>1</v>
      </c>
      <c r="L217" s="21">
        <f t="shared" si="7"/>
        <v>0</v>
      </c>
      <c r="M217" s="21">
        <f t="shared" si="8"/>
        <v>0</v>
      </c>
      <c r="N217" s="21">
        <f t="shared" si="9"/>
        <v>0</v>
      </c>
      <c r="O217" s="65" t="str">
        <f t="shared" si="10"/>
        <v>Less_than_15k</v>
      </c>
      <c r="P217" s="75" t="s">
        <v>127</v>
      </c>
      <c r="Q217" s="37">
        <v>0.0</v>
      </c>
      <c r="R217" s="67" t="str">
        <f t="shared" si="11"/>
        <v>No</v>
      </c>
      <c r="S217" s="37">
        <v>0.0</v>
      </c>
      <c r="T217" s="67" t="str">
        <f t="shared" si="12"/>
        <v>No</v>
      </c>
      <c r="U217" s="37">
        <v>0.0</v>
      </c>
      <c r="V217" s="67" t="str">
        <f t="shared" si="13"/>
        <v>No</v>
      </c>
      <c r="W217" s="36" t="s">
        <v>198</v>
      </c>
      <c r="X217" s="21">
        <f t="shared" si="14"/>
        <v>0</v>
      </c>
      <c r="Y217" s="21">
        <f t="shared" si="15"/>
        <v>0</v>
      </c>
      <c r="Z217" s="21">
        <f t="shared" si="16"/>
        <v>0</v>
      </c>
      <c r="AA217" s="21">
        <f t="shared" si="17"/>
        <v>0</v>
      </c>
      <c r="AB217" s="21">
        <f t="shared" si="18"/>
        <v>1</v>
      </c>
      <c r="AC217" s="65" t="str">
        <f t="shared" si="19"/>
        <v>Other</v>
      </c>
      <c r="AD217" s="36" t="s">
        <v>143</v>
      </c>
      <c r="AE217" s="21">
        <f t="shared" si="20"/>
        <v>0</v>
      </c>
      <c r="AF217" s="21">
        <f t="shared" si="21"/>
        <v>1</v>
      </c>
      <c r="AG217" s="21">
        <f t="shared" si="22"/>
        <v>0</v>
      </c>
      <c r="AH217" s="21">
        <f t="shared" si="23"/>
        <v>0</v>
      </c>
      <c r="AI217" s="65" t="str">
        <f t="shared" si="24"/>
        <v>Rickshaw</v>
      </c>
      <c r="AJ217" s="27" t="s">
        <v>128</v>
      </c>
      <c r="AK217" s="21">
        <f t="shared" si="25"/>
        <v>1</v>
      </c>
      <c r="AL217" s="21">
        <f t="shared" si="26"/>
        <v>0</v>
      </c>
      <c r="AM217" s="21">
        <f t="shared" si="27"/>
        <v>0</v>
      </c>
      <c r="AN217" s="21">
        <f t="shared" si="28"/>
        <v>0</v>
      </c>
      <c r="AO217" s="65" t="str">
        <f t="shared" si="29"/>
        <v>Bus</v>
      </c>
      <c r="AP217" s="27" t="s">
        <v>37</v>
      </c>
      <c r="AQ217" s="21">
        <f t="shared" si="30"/>
        <v>1</v>
      </c>
      <c r="AR217" s="21">
        <f t="shared" si="31"/>
        <v>0</v>
      </c>
      <c r="AS217" s="21">
        <f t="shared" si="32"/>
        <v>0</v>
      </c>
      <c r="AT217" s="21">
        <f t="shared" si="33"/>
        <v>0</v>
      </c>
      <c r="AU217" s="21">
        <f t="shared" si="34"/>
        <v>0</v>
      </c>
      <c r="AV217" s="21">
        <f t="shared" si="74"/>
        <v>0</v>
      </c>
      <c r="AW217" s="68"/>
      <c r="AX217" s="27" t="s">
        <v>130</v>
      </c>
      <c r="AY217" s="21">
        <f t="shared" si="35"/>
        <v>1</v>
      </c>
      <c r="AZ217" s="21">
        <f t="shared" si="36"/>
        <v>0</v>
      </c>
      <c r="BA217" s="21">
        <f t="shared" si="37"/>
        <v>0</v>
      </c>
      <c r="BB217" s="21">
        <f t="shared" si="38"/>
        <v>0</v>
      </c>
      <c r="BC217" s="65" t="str">
        <f t="shared" si="39"/>
        <v>Home_Visit</v>
      </c>
      <c r="BD217" s="27" t="s">
        <v>175</v>
      </c>
      <c r="BE217" s="21">
        <f t="shared" si="40"/>
        <v>0</v>
      </c>
      <c r="BF217" s="21">
        <f t="shared" si="41"/>
        <v>0</v>
      </c>
      <c r="BG217" s="21">
        <f t="shared" si="42"/>
        <v>0</v>
      </c>
      <c r="BH217" s="21">
        <f t="shared" si="43"/>
        <v>1</v>
      </c>
      <c r="BI217" s="65" t="str">
        <f t="shared" si="44"/>
        <v>Others</v>
      </c>
      <c r="BJ217" s="27" t="s">
        <v>150</v>
      </c>
      <c r="BK217" s="21">
        <f t="shared" si="45"/>
        <v>0</v>
      </c>
      <c r="BL217" s="21">
        <f t="shared" si="46"/>
        <v>0</v>
      </c>
      <c r="BM217" s="21">
        <f t="shared" si="47"/>
        <v>1</v>
      </c>
      <c r="BN217" s="65" t="str">
        <f t="shared" si="48"/>
        <v>More_than_6</v>
      </c>
      <c r="BO217" s="29">
        <v>1500.0</v>
      </c>
      <c r="BP217" s="21">
        <f t="shared" si="49"/>
        <v>0</v>
      </c>
      <c r="BQ217" s="21">
        <f t="shared" si="50"/>
        <v>1</v>
      </c>
      <c r="BR217" s="21">
        <f t="shared" si="51"/>
        <v>0</v>
      </c>
      <c r="BS217" s="65" t="str">
        <f t="shared" si="52"/>
        <v>Between_1k_to_2k</v>
      </c>
      <c r="BT217" s="29" t="s">
        <v>156</v>
      </c>
      <c r="BU217" s="75" t="str">
        <f t="shared" si="53"/>
        <v>Every_6_months</v>
      </c>
      <c r="BV217" s="29">
        <v>0.0</v>
      </c>
      <c r="BW217" s="67" t="str">
        <f t="shared" si="54"/>
        <v>No</v>
      </c>
      <c r="BX217" s="29">
        <v>0.0</v>
      </c>
      <c r="BY217" s="67" t="str">
        <f t="shared" si="55"/>
        <v>No</v>
      </c>
      <c r="BZ217" s="29">
        <v>0.0</v>
      </c>
      <c r="CA217" s="67" t="str">
        <f t="shared" si="56"/>
        <v>No</v>
      </c>
      <c r="CB217" s="29">
        <v>0.0</v>
      </c>
      <c r="CC217" s="67" t="str">
        <f t="shared" si="57"/>
        <v>No</v>
      </c>
      <c r="CD217" s="29">
        <v>0.0</v>
      </c>
      <c r="CE217" s="67" t="str">
        <f t="shared" si="58"/>
        <v>No</v>
      </c>
      <c r="CF217" s="29">
        <v>1.0</v>
      </c>
      <c r="CG217" s="76"/>
      <c r="CH217" s="29">
        <v>1.0</v>
      </c>
      <c r="CI217" s="67" t="str">
        <f t="shared" si="59"/>
        <v>Yes</v>
      </c>
      <c r="CJ217" s="29">
        <v>0.0</v>
      </c>
      <c r="CK217" s="76"/>
      <c r="CL217" s="29">
        <v>1.0</v>
      </c>
      <c r="CM217" s="77"/>
      <c r="CN217" s="29" t="s">
        <v>176</v>
      </c>
      <c r="CO217" s="71" t="str">
        <f t="shared" si="60"/>
        <v>Poor</v>
      </c>
      <c r="CP217" s="27" t="s">
        <v>177</v>
      </c>
      <c r="CQ217" s="21">
        <f t="shared" si="61"/>
        <v>1</v>
      </c>
      <c r="CR217" s="21">
        <f t="shared" si="62"/>
        <v>0</v>
      </c>
      <c r="CS217" s="21">
        <f t="shared" si="63"/>
        <v>0</v>
      </c>
      <c r="CT217" s="21">
        <f t="shared" si="64"/>
        <v>0</v>
      </c>
      <c r="CU217" s="68"/>
      <c r="CV217" s="27" t="s">
        <v>178</v>
      </c>
      <c r="CW217" s="21">
        <f t="shared" si="65"/>
        <v>0</v>
      </c>
      <c r="CX217" s="21">
        <f t="shared" si="66"/>
        <v>0</v>
      </c>
      <c r="CY217" s="21">
        <f t="shared" si="67"/>
        <v>0</v>
      </c>
      <c r="CZ217" s="21">
        <f t="shared" si="68"/>
        <v>1</v>
      </c>
      <c r="DA217" s="21">
        <f t="shared" si="69"/>
        <v>0</v>
      </c>
      <c r="DB217" s="68"/>
      <c r="DC217" s="27" t="s">
        <v>136</v>
      </c>
      <c r="DD217" s="29">
        <v>1.0</v>
      </c>
      <c r="DE217" s="27" t="s">
        <v>139</v>
      </c>
      <c r="DF217" s="27" t="s">
        <v>139</v>
      </c>
      <c r="DG217" s="27" t="s">
        <v>139</v>
      </c>
      <c r="DH217" s="25">
        <f t="shared" si="70"/>
        <v>11</v>
      </c>
      <c r="DI217" s="72" t="str">
        <f t="shared" si="71"/>
        <v>Poor_Safety</v>
      </c>
      <c r="DJ217" s="26">
        <v>10.0</v>
      </c>
      <c r="DK217" s="26">
        <v>10.0</v>
      </c>
      <c r="DL217" s="16" t="str">
        <f t="shared" ref="DL217:DM217" si="288">IF(DJ217 &lt;= 11, "Poor", IF(DJ217 &lt;= 15 , "Moderate", "Good"))</f>
        <v>Poor</v>
      </c>
      <c r="DM217" s="16" t="str">
        <f t="shared" si="288"/>
        <v>Poor</v>
      </c>
    </row>
    <row r="218" ht="15.75" customHeight="1">
      <c r="A218" s="73" t="s">
        <v>125</v>
      </c>
      <c r="B218" s="62" t="s">
        <v>37</v>
      </c>
      <c r="C218" s="35">
        <v>47.0</v>
      </c>
      <c r="D218" s="16">
        <f t="shared" si="2"/>
        <v>0</v>
      </c>
      <c r="E218" s="16">
        <f t="shared" si="73"/>
        <v>0</v>
      </c>
      <c r="F218" s="16">
        <f t="shared" si="3"/>
        <v>1</v>
      </c>
      <c r="G218" s="16">
        <f t="shared" si="4"/>
        <v>0</v>
      </c>
      <c r="H218" s="63" t="str">
        <f t="shared" si="5"/>
        <v>Between_40_to_60</v>
      </c>
      <c r="I218" s="75" t="s">
        <v>266</v>
      </c>
      <c r="J218" s="36">
        <v>9000.0</v>
      </c>
      <c r="K218" s="21">
        <f t="shared" si="6"/>
        <v>1</v>
      </c>
      <c r="L218" s="21">
        <f t="shared" si="7"/>
        <v>0</v>
      </c>
      <c r="M218" s="21">
        <f t="shared" si="8"/>
        <v>0</v>
      </c>
      <c r="N218" s="21">
        <f t="shared" si="9"/>
        <v>0</v>
      </c>
      <c r="O218" s="65" t="str">
        <f t="shared" si="10"/>
        <v>Less_than_15k</v>
      </c>
      <c r="P218" s="75" t="s">
        <v>127</v>
      </c>
      <c r="Q218" s="37">
        <v>0.0</v>
      </c>
      <c r="R218" s="67" t="str">
        <f t="shared" si="11"/>
        <v>No</v>
      </c>
      <c r="S218" s="37">
        <v>0.0</v>
      </c>
      <c r="T218" s="67" t="str">
        <f t="shared" si="12"/>
        <v>No</v>
      </c>
      <c r="U218" s="37">
        <v>0.0</v>
      </c>
      <c r="V218" s="67" t="str">
        <f t="shared" si="13"/>
        <v>No</v>
      </c>
      <c r="W218" s="36" t="s">
        <v>198</v>
      </c>
      <c r="X218" s="21">
        <f t="shared" si="14"/>
        <v>0</v>
      </c>
      <c r="Y218" s="21">
        <f t="shared" si="15"/>
        <v>0</v>
      </c>
      <c r="Z218" s="21">
        <f t="shared" si="16"/>
        <v>0</v>
      </c>
      <c r="AA218" s="21">
        <f t="shared" si="17"/>
        <v>0</v>
      </c>
      <c r="AB218" s="21">
        <f t="shared" si="18"/>
        <v>1</v>
      </c>
      <c r="AC218" s="65" t="str">
        <f t="shared" si="19"/>
        <v>Other</v>
      </c>
      <c r="AD218" s="36" t="s">
        <v>180</v>
      </c>
      <c r="AE218" s="21">
        <f t="shared" si="20"/>
        <v>0</v>
      </c>
      <c r="AF218" s="21">
        <f t="shared" si="21"/>
        <v>0</v>
      </c>
      <c r="AG218" s="21">
        <f t="shared" si="22"/>
        <v>1</v>
      </c>
      <c r="AH218" s="21">
        <f t="shared" si="23"/>
        <v>0</v>
      </c>
      <c r="AI218" s="65" t="str">
        <f t="shared" si="24"/>
        <v>Bicycle</v>
      </c>
      <c r="AJ218" s="27" t="s">
        <v>129</v>
      </c>
      <c r="AK218" s="21">
        <f t="shared" si="25"/>
        <v>0</v>
      </c>
      <c r="AL218" s="21">
        <f t="shared" si="26"/>
        <v>1</v>
      </c>
      <c r="AM218" s="21">
        <f t="shared" si="27"/>
        <v>0</v>
      </c>
      <c r="AN218" s="21">
        <f t="shared" si="28"/>
        <v>0</v>
      </c>
      <c r="AO218" s="65" t="str">
        <f t="shared" si="29"/>
        <v>Auto_Rickshaw</v>
      </c>
      <c r="AP218" s="27" t="s">
        <v>144</v>
      </c>
      <c r="AQ218" s="21">
        <f t="shared" si="30"/>
        <v>0</v>
      </c>
      <c r="AR218" s="21">
        <f t="shared" si="31"/>
        <v>0</v>
      </c>
      <c r="AS218" s="21">
        <f t="shared" si="32"/>
        <v>0</v>
      </c>
      <c r="AT218" s="21">
        <f t="shared" si="33"/>
        <v>0</v>
      </c>
      <c r="AU218" s="21">
        <f t="shared" si="34"/>
        <v>0</v>
      </c>
      <c r="AV218" s="21">
        <f t="shared" si="74"/>
        <v>1</v>
      </c>
      <c r="AW218" s="68"/>
      <c r="AX218" s="27" t="s">
        <v>45</v>
      </c>
      <c r="AY218" s="21">
        <f t="shared" si="35"/>
        <v>0</v>
      </c>
      <c r="AZ218" s="21">
        <f t="shared" si="36"/>
        <v>0</v>
      </c>
      <c r="BA218" s="21">
        <f t="shared" si="37"/>
        <v>1</v>
      </c>
      <c r="BB218" s="21">
        <f t="shared" si="38"/>
        <v>0</v>
      </c>
      <c r="BC218" s="65" t="str">
        <f t="shared" si="39"/>
        <v>Job</v>
      </c>
      <c r="BD218" s="27" t="s">
        <v>182</v>
      </c>
      <c r="BE218" s="21">
        <f t="shared" si="40"/>
        <v>0</v>
      </c>
      <c r="BF218" s="21">
        <f t="shared" si="41"/>
        <v>0</v>
      </c>
      <c r="BG218" s="21">
        <f t="shared" si="42"/>
        <v>1</v>
      </c>
      <c r="BH218" s="21">
        <f t="shared" si="43"/>
        <v>0</v>
      </c>
      <c r="BI218" s="65" t="str">
        <f t="shared" si="44"/>
        <v>Narayanganj</v>
      </c>
      <c r="BJ218" s="27" t="s">
        <v>138</v>
      </c>
      <c r="BK218" s="21">
        <f t="shared" si="45"/>
        <v>0</v>
      </c>
      <c r="BL218" s="21">
        <f t="shared" si="46"/>
        <v>0</v>
      </c>
      <c r="BM218" s="21">
        <f t="shared" si="47"/>
        <v>1</v>
      </c>
      <c r="BN218" s="65" t="str">
        <f t="shared" si="48"/>
        <v>More_than_6</v>
      </c>
      <c r="BO218" s="27" t="s">
        <v>179</v>
      </c>
      <c r="BP218" s="21">
        <f t="shared" si="49"/>
        <v>0</v>
      </c>
      <c r="BQ218" s="21">
        <f t="shared" si="50"/>
        <v>0</v>
      </c>
      <c r="BR218" s="21">
        <f t="shared" si="51"/>
        <v>1</v>
      </c>
      <c r="BS218" s="65" t="str">
        <f t="shared" si="52"/>
        <v>More_than_2k</v>
      </c>
      <c r="BT218" s="29" t="s">
        <v>132</v>
      </c>
      <c r="BU218" s="75" t="str">
        <f t="shared" si="53"/>
        <v>Every_3_months</v>
      </c>
      <c r="BV218" s="29">
        <v>1.0</v>
      </c>
      <c r="BW218" s="67" t="str">
        <f t="shared" si="54"/>
        <v>Yes</v>
      </c>
      <c r="BX218" s="29">
        <v>0.0</v>
      </c>
      <c r="BY218" s="67" t="str">
        <f t="shared" si="55"/>
        <v>No</v>
      </c>
      <c r="BZ218" s="29">
        <v>0.0</v>
      </c>
      <c r="CA218" s="67" t="str">
        <f t="shared" si="56"/>
        <v>No</v>
      </c>
      <c r="CB218" s="29">
        <v>0.0</v>
      </c>
      <c r="CC218" s="67" t="str">
        <f t="shared" si="57"/>
        <v>No</v>
      </c>
      <c r="CD218" s="29">
        <v>0.0</v>
      </c>
      <c r="CE218" s="67" t="str">
        <f t="shared" si="58"/>
        <v>No</v>
      </c>
      <c r="CF218" s="29">
        <v>0.0</v>
      </c>
      <c r="CG218" s="76"/>
      <c r="CH218" s="29">
        <v>0.0</v>
      </c>
      <c r="CI218" s="67" t="str">
        <f t="shared" si="59"/>
        <v>No</v>
      </c>
      <c r="CJ218" s="29">
        <v>1.0</v>
      </c>
      <c r="CK218" s="76"/>
      <c r="CL218" s="29">
        <v>0.0</v>
      </c>
      <c r="CM218" s="77"/>
      <c r="CN218" s="27" t="s">
        <v>133</v>
      </c>
      <c r="CO218" s="71" t="str">
        <f t="shared" si="60"/>
        <v>Good</v>
      </c>
      <c r="CP218" s="27" t="s">
        <v>152</v>
      </c>
      <c r="CQ218" s="21">
        <f t="shared" si="61"/>
        <v>0</v>
      </c>
      <c r="CR218" s="21">
        <f t="shared" si="62"/>
        <v>0</v>
      </c>
      <c r="CS218" s="21">
        <f t="shared" si="63"/>
        <v>0</v>
      </c>
      <c r="CT218" s="21">
        <f t="shared" si="64"/>
        <v>1</v>
      </c>
      <c r="CU218" s="68"/>
      <c r="CV218" s="27" t="s">
        <v>135</v>
      </c>
      <c r="CW218" s="21">
        <f t="shared" si="65"/>
        <v>1</v>
      </c>
      <c r="CX218" s="21">
        <f t="shared" si="66"/>
        <v>0</v>
      </c>
      <c r="CY218" s="21">
        <f t="shared" si="67"/>
        <v>0</v>
      </c>
      <c r="CZ218" s="21">
        <f t="shared" si="68"/>
        <v>0</v>
      </c>
      <c r="DA218" s="21">
        <f t="shared" si="69"/>
        <v>0</v>
      </c>
      <c r="DB218" s="68"/>
      <c r="DC218" s="27" t="s">
        <v>136</v>
      </c>
      <c r="DD218" s="29">
        <v>5.0</v>
      </c>
      <c r="DE218" s="27" t="s">
        <v>137</v>
      </c>
      <c r="DF218" s="27" t="s">
        <v>139</v>
      </c>
      <c r="DG218" s="27" t="s">
        <v>136</v>
      </c>
      <c r="DH218" s="25">
        <f t="shared" si="70"/>
        <v>18</v>
      </c>
      <c r="DI218" s="72" t="str">
        <f t="shared" si="71"/>
        <v>Moderate_Safety</v>
      </c>
      <c r="DJ218" s="26">
        <v>15.0</v>
      </c>
      <c r="DK218" s="26">
        <v>13.0</v>
      </c>
      <c r="DL218" s="16" t="str">
        <f t="shared" ref="DL218:DM218" si="289">IF(DJ218 &lt;= 11, "Poor", IF(DJ218 &lt;= 15 , "Moderate", "Good"))</f>
        <v>Moderate</v>
      </c>
      <c r="DM218" s="16" t="str">
        <f t="shared" si="289"/>
        <v>Moderate</v>
      </c>
    </row>
    <row r="219" ht="15.75" customHeight="1">
      <c r="A219" s="73" t="s">
        <v>125</v>
      </c>
      <c r="B219" s="62" t="s">
        <v>37</v>
      </c>
      <c r="C219" s="35">
        <v>72.0</v>
      </c>
      <c r="D219" s="16">
        <f t="shared" si="2"/>
        <v>0</v>
      </c>
      <c r="E219" s="16">
        <f t="shared" si="73"/>
        <v>0</v>
      </c>
      <c r="F219" s="16">
        <f t="shared" si="3"/>
        <v>0</v>
      </c>
      <c r="G219" s="16">
        <f t="shared" si="4"/>
        <v>1</v>
      </c>
      <c r="H219" s="63" t="str">
        <f t="shared" si="5"/>
        <v>More_than_60</v>
      </c>
      <c r="I219" s="75" t="s">
        <v>266</v>
      </c>
      <c r="J219" s="36">
        <v>10000.0</v>
      </c>
      <c r="K219" s="21">
        <f t="shared" si="6"/>
        <v>1</v>
      </c>
      <c r="L219" s="21">
        <f t="shared" si="7"/>
        <v>0</v>
      </c>
      <c r="M219" s="21">
        <f t="shared" si="8"/>
        <v>0</v>
      </c>
      <c r="N219" s="21">
        <f t="shared" si="9"/>
        <v>0</v>
      </c>
      <c r="O219" s="65" t="str">
        <f t="shared" si="10"/>
        <v>Less_than_15k</v>
      </c>
      <c r="P219" s="75" t="s">
        <v>127</v>
      </c>
      <c r="Q219" s="37">
        <v>0.0</v>
      </c>
      <c r="R219" s="67" t="str">
        <f t="shared" si="11"/>
        <v>No</v>
      </c>
      <c r="S219" s="37">
        <v>0.0</v>
      </c>
      <c r="T219" s="67" t="str">
        <f t="shared" si="12"/>
        <v>No</v>
      </c>
      <c r="U219" s="37">
        <v>0.0</v>
      </c>
      <c r="V219" s="67" t="str">
        <f t="shared" si="13"/>
        <v>No</v>
      </c>
      <c r="W219" s="36" t="s">
        <v>198</v>
      </c>
      <c r="X219" s="21">
        <f t="shared" si="14"/>
        <v>0</v>
      </c>
      <c r="Y219" s="21">
        <f t="shared" si="15"/>
        <v>0</v>
      </c>
      <c r="Z219" s="21">
        <f t="shared" si="16"/>
        <v>0</v>
      </c>
      <c r="AA219" s="21">
        <f t="shared" si="17"/>
        <v>0</v>
      </c>
      <c r="AB219" s="21">
        <f t="shared" si="18"/>
        <v>1</v>
      </c>
      <c r="AC219" s="65" t="str">
        <f t="shared" si="19"/>
        <v>Other</v>
      </c>
      <c r="AD219" s="36" t="s">
        <v>204</v>
      </c>
      <c r="AE219" s="21">
        <f t="shared" si="20"/>
        <v>0</v>
      </c>
      <c r="AF219" s="21">
        <f t="shared" si="21"/>
        <v>0</v>
      </c>
      <c r="AG219" s="21">
        <f t="shared" si="22"/>
        <v>0</v>
      </c>
      <c r="AH219" s="21">
        <f t="shared" si="23"/>
        <v>1</v>
      </c>
      <c r="AI219" s="65" t="str">
        <f t="shared" si="24"/>
        <v>Others</v>
      </c>
      <c r="AJ219" s="27" t="s">
        <v>162</v>
      </c>
      <c r="AK219" s="21">
        <f t="shared" si="25"/>
        <v>0</v>
      </c>
      <c r="AL219" s="21">
        <f t="shared" si="26"/>
        <v>0</v>
      </c>
      <c r="AM219" s="21">
        <f t="shared" si="27"/>
        <v>0</v>
      </c>
      <c r="AN219" s="21">
        <f t="shared" si="28"/>
        <v>1</v>
      </c>
      <c r="AO219" s="65" t="str">
        <f t="shared" si="29"/>
        <v>Others</v>
      </c>
      <c r="AP219" s="27" t="s">
        <v>37</v>
      </c>
      <c r="AQ219" s="21">
        <f t="shared" si="30"/>
        <v>1</v>
      </c>
      <c r="AR219" s="21">
        <f t="shared" si="31"/>
        <v>0</v>
      </c>
      <c r="AS219" s="21">
        <f t="shared" si="32"/>
        <v>0</v>
      </c>
      <c r="AT219" s="21">
        <f t="shared" si="33"/>
        <v>0</v>
      </c>
      <c r="AU219" s="21">
        <f t="shared" si="34"/>
        <v>0</v>
      </c>
      <c r="AV219" s="21">
        <f t="shared" si="74"/>
        <v>0</v>
      </c>
      <c r="AW219" s="68"/>
      <c r="AX219" s="27" t="s">
        <v>130</v>
      </c>
      <c r="AY219" s="21">
        <f t="shared" si="35"/>
        <v>1</v>
      </c>
      <c r="AZ219" s="21">
        <f t="shared" si="36"/>
        <v>0</v>
      </c>
      <c r="BA219" s="21">
        <f t="shared" si="37"/>
        <v>0</v>
      </c>
      <c r="BB219" s="21">
        <f t="shared" si="38"/>
        <v>0</v>
      </c>
      <c r="BC219" s="65" t="str">
        <f t="shared" si="39"/>
        <v>Home_Visit</v>
      </c>
      <c r="BD219" s="27" t="s">
        <v>131</v>
      </c>
      <c r="BE219" s="21">
        <f t="shared" si="40"/>
        <v>1</v>
      </c>
      <c r="BF219" s="21">
        <f t="shared" si="41"/>
        <v>0</v>
      </c>
      <c r="BG219" s="21">
        <f t="shared" si="42"/>
        <v>0</v>
      </c>
      <c r="BH219" s="21">
        <f t="shared" si="43"/>
        <v>0</v>
      </c>
      <c r="BI219" s="65" t="str">
        <f t="shared" si="44"/>
        <v>Dhaka</v>
      </c>
      <c r="BJ219" s="27">
        <v>5.0</v>
      </c>
      <c r="BK219" s="21">
        <f t="shared" si="45"/>
        <v>0</v>
      </c>
      <c r="BL219" s="21">
        <f t="shared" si="46"/>
        <v>1</v>
      </c>
      <c r="BM219" s="21">
        <f t="shared" si="47"/>
        <v>0</v>
      </c>
      <c r="BN219" s="65" t="str">
        <f t="shared" si="48"/>
        <v>4_to_6</v>
      </c>
      <c r="BO219" s="29">
        <v>1500.0</v>
      </c>
      <c r="BP219" s="21">
        <f t="shared" si="49"/>
        <v>0</v>
      </c>
      <c r="BQ219" s="21">
        <f t="shared" si="50"/>
        <v>1</v>
      </c>
      <c r="BR219" s="21">
        <f t="shared" si="51"/>
        <v>0</v>
      </c>
      <c r="BS219" s="65" t="str">
        <f t="shared" si="52"/>
        <v>Between_1k_to_2k</v>
      </c>
      <c r="BT219" s="29" t="s">
        <v>132</v>
      </c>
      <c r="BU219" s="75" t="str">
        <f t="shared" si="53"/>
        <v>Every_3_months</v>
      </c>
      <c r="BV219" s="29">
        <v>0.0</v>
      </c>
      <c r="BW219" s="67" t="str">
        <f t="shared" si="54"/>
        <v>No</v>
      </c>
      <c r="BX219" s="29">
        <v>0.0</v>
      </c>
      <c r="BY219" s="67" t="str">
        <f t="shared" si="55"/>
        <v>No</v>
      </c>
      <c r="BZ219" s="29">
        <v>0.0</v>
      </c>
      <c r="CA219" s="67" t="str">
        <f t="shared" si="56"/>
        <v>No</v>
      </c>
      <c r="CB219" s="29">
        <v>0.0</v>
      </c>
      <c r="CC219" s="67" t="str">
        <f t="shared" si="57"/>
        <v>No</v>
      </c>
      <c r="CD219" s="29">
        <v>0.0</v>
      </c>
      <c r="CE219" s="67" t="str">
        <f t="shared" si="58"/>
        <v>No</v>
      </c>
      <c r="CF219" s="29">
        <v>0.0</v>
      </c>
      <c r="CG219" s="76"/>
      <c r="CH219" s="29">
        <v>0.0</v>
      </c>
      <c r="CI219" s="67" t="str">
        <f t="shared" si="59"/>
        <v>No</v>
      </c>
      <c r="CJ219" s="29">
        <v>0.0</v>
      </c>
      <c r="CK219" s="76"/>
      <c r="CL219" s="29">
        <v>1.0</v>
      </c>
      <c r="CM219" s="77"/>
      <c r="CN219" s="27" t="s">
        <v>164</v>
      </c>
      <c r="CO219" s="71" t="str">
        <f t="shared" si="60"/>
        <v>Average</v>
      </c>
      <c r="CP219" s="27" t="s">
        <v>157</v>
      </c>
      <c r="CQ219" s="21">
        <f t="shared" si="61"/>
        <v>0</v>
      </c>
      <c r="CR219" s="21">
        <f t="shared" si="62"/>
        <v>1</v>
      </c>
      <c r="CS219" s="21">
        <f t="shared" si="63"/>
        <v>0</v>
      </c>
      <c r="CT219" s="21">
        <f t="shared" si="64"/>
        <v>0</v>
      </c>
      <c r="CU219" s="68"/>
      <c r="CV219" s="27" t="s">
        <v>170</v>
      </c>
      <c r="CW219" s="21">
        <f t="shared" si="65"/>
        <v>0</v>
      </c>
      <c r="CX219" s="21">
        <f t="shared" si="66"/>
        <v>1</v>
      </c>
      <c r="CY219" s="21">
        <f t="shared" si="67"/>
        <v>0</v>
      </c>
      <c r="CZ219" s="21">
        <f t="shared" si="68"/>
        <v>0</v>
      </c>
      <c r="DA219" s="21">
        <f t="shared" si="69"/>
        <v>0</v>
      </c>
      <c r="DB219" s="68"/>
      <c r="DC219" s="27" t="s">
        <v>138</v>
      </c>
      <c r="DD219" s="27" t="s">
        <v>140</v>
      </c>
      <c r="DE219" s="27" t="s">
        <v>140</v>
      </c>
      <c r="DF219" s="27" t="s">
        <v>140</v>
      </c>
      <c r="DG219" s="27" t="s">
        <v>139</v>
      </c>
      <c r="DH219" s="25">
        <f t="shared" si="70"/>
        <v>10</v>
      </c>
      <c r="DI219" s="72" t="str">
        <f t="shared" si="71"/>
        <v>Poor_Safety</v>
      </c>
      <c r="DJ219" s="26">
        <v>12.0</v>
      </c>
      <c r="DK219" s="26">
        <v>15.0</v>
      </c>
      <c r="DL219" s="16" t="str">
        <f t="shared" ref="DL219:DM219" si="290">IF(DJ219 &lt;= 11, "Poor", IF(DJ219 &lt;= 15 , "Moderate", "Good"))</f>
        <v>Moderate</v>
      </c>
      <c r="DM219" s="16" t="str">
        <f t="shared" si="290"/>
        <v>Moderate</v>
      </c>
    </row>
    <row r="220" ht="15.75" customHeight="1">
      <c r="A220" s="73" t="s">
        <v>125</v>
      </c>
      <c r="B220" s="62" t="s">
        <v>37</v>
      </c>
      <c r="C220" s="37">
        <v>72.0</v>
      </c>
      <c r="D220" s="16">
        <f t="shared" si="2"/>
        <v>0</v>
      </c>
      <c r="E220" s="16">
        <f t="shared" si="73"/>
        <v>0</v>
      </c>
      <c r="F220" s="16">
        <f t="shared" si="3"/>
        <v>0</v>
      </c>
      <c r="G220" s="16">
        <f t="shared" si="4"/>
        <v>1</v>
      </c>
      <c r="H220" s="63" t="str">
        <f t="shared" si="5"/>
        <v>More_than_60</v>
      </c>
      <c r="I220" s="75" t="s">
        <v>260</v>
      </c>
      <c r="J220" s="36">
        <v>800.0</v>
      </c>
      <c r="K220" s="21">
        <f t="shared" si="6"/>
        <v>1</v>
      </c>
      <c r="L220" s="21">
        <f t="shared" si="7"/>
        <v>0</v>
      </c>
      <c r="M220" s="21">
        <f t="shared" si="8"/>
        <v>0</v>
      </c>
      <c r="N220" s="21">
        <f t="shared" si="9"/>
        <v>0</v>
      </c>
      <c r="O220" s="65" t="str">
        <f t="shared" si="10"/>
        <v>Less_than_15k</v>
      </c>
      <c r="P220" s="75" t="s">
        <v>127</v>
      </c>
      <c r="Q220" s="37">
        <v>0.0</v>
      </c>
      <c r="R220" s="67" t="str">
        <f t="shared" si="11"/>
        <v>No</v>
      </c>
      <c r="S220" s="37">
        <v>0.0</v>
      </c>
      <c r="T220" s="67" t="str">
        <f t="shared" si="12"/>
        <v>No</v>
      </c>
      <c r="U220" s="37">
        <v>0.0</v>
      </c>
      <c r="V220" s="67" t="str">
        <f t="shared" si="13"/>
        <v>No</v>
      </c>
      <c r="W220" s="36" t="s">
        <v>198</v>
      </c>
      <c r="X220" s="21">
        <f t="shared" si="14"/>
        <v>0</v>
      </c>
      <c r="Y220" s="21">
        <f t="shared" si="15"/>
        <v>0</v>
      </c>
      <c r="Z220" s="21">
        <f t="shared" si="16"/>
        <v>0</v>
      </c>
      <c r="AA220" s="21">
        <f t="shared" si="17"/>
        <v>0</v>
      </c>
      <c r="AB220" s="21">
        <f t="shared" si="18"/>
        <v>1</v>
      </c>
      <c r="AC220" s="65" t="str">
        <f t="shared" si="19"/>
        <v>Other</v>
      </c>
      <c r="AD220" s="36" t="s">
        <v>32</v>
      </c>
      <c r="AE220" s="21">
        <f t="shared" si="20"/>
        <v>0</v>
      </c>
      <c r="AF220" s="21">
        <f t="shared" si="21"/>
        <v>1</v>
      </c>
      <c r="AG220" s="21">
        <f t="shared" si="22"/>
        <v>0</v>
      </c>
      <c r="AH220" s="21">
        <f t="shared" si="23"/>
        <v>0</v>
      </c>
      <c r="AI220" s="65" t="str">
        <f t="shared" si="24"/>
        <v>Rickshaw</v>
      </c>
      <c r="AJ220" s="27" t="s">
        <v>128</v>
      </c>
      <c r="AK220" s="21">
        <f t="shared" si="25"/>
        <v>1</v>
      </c>
      <c r="AL220" s="21">
        <f t="shared" si="26"/>
        <v>0</v>
      </c>
      <c r="AM220" s="21">
        <f t="shared" si="27"/>
        <v>0</v>
      </c>
      <c r="AN220" s="21">
        <f t="shared" si="28"/>
        <v>0</v>
      </c>
      <c r="AO220" s="65" t="str">
        <f t="shared" si="29"/>
        <v>Bus</v>
      </c>
      <c r="AP220" s="27" t="s">
        <v>154</v>
      </c>
      <c r="AQ220" s="21">
        <f t="shared" si="30"/>
        <v>0</v>
      </c>
      <c r="AR220" s="21">
        <f t="shared" si="31"/>
        <v>0</v>
      </c>
      <c r="AS220" s="21">
        <f t="shared" si="32"/>
        <v>0</v>
      </c>
      <c r="AT220" s="21">
        <f t="shared" si="33"/>
        <v>0</v>
      </c>
      <c r="AU220" s="21">
        <f t="shared" si="34"/>
        <v>0</v>
      </c>
      <c r="AV220" s="21">
        <f t="shared" si="74"/>
        <v>1</v>
      </c>
      <c r="AW220" s="68"/>
      <c r="AX220" s="27" t="s">
        <v>130</v>
      </c>
      <c r="AY220" s="21">
        <f t="shared" si="35"/>
        <v>1</v>
      </c>
      <c r="AZ220" s="21">
        <f t="shared" si="36"/>
        <v>0</v>
      </c>
      <c r="BA220" s="21">
        <f t="shared" si="37"/>
        <v>0</v>
      </c>
      <c r="BB220" s="21">
        <f t="shared" si="38"/>
        <v>0</v>
      </c>
      <c r="BC220" s="65" t="str">
        <f t="shared" si="39"/>
        <v>Home_Visit</v>
      </c>
      <c r="BD220" s="27" t="s">
        <v>131</v>
      </c>
      <c r="BE220" s="21">
        <f t="shared" si="40"/>
        <v>1</v>
      </c>
      <c r="BF220" s="21">
        <f t="shared" si="41"/>
        <v>0</v>
      </c>
      <c r="BG220" s="21">
        <f t="shared" si="42"/>
        <v>0</v>
      </c>
      <c r="BH220" s="21">
        <f t="shared" si="43"/>
        <v>0</v>
      </c>
      <c r="BI220" s="65" t="str">
        <f t="shared" si="44"/>
        <v>Dhaka</v>
      </c>
      <c r="BJ220" s="27" t="s">
        <v>136</v>
      </c>
      <c r="BK220" s="21">
        <f t="shared" si="45"/>
        <v>0</v>
      </c>
      <c r="BL220" s="21">
        <f t="shared" si="46"/>
        <v>0</v>
      </c>
      <c r="BM220" s="21">
        <f t="shared" si="47"/>
        <v>1</v>
      </c>
      <c r="BN220" s="65" t="str">
        <f t="shared" si="48"/>
        <v>More_than_6</v>
      </c>
      <c r="BO220" s="29">
        <v>800.0</v>
      </c>
      <c r="BP220" s="21">
        <f t="shared" si="49"/>
        <v>1</v>
      </c>
      <c r="BQ220" s="21">
        <f t="shared" si="50"/>
        <v>0</v>
      </c>
      <c r="BR220" s="21">
        <f t="shared" si="51"/>
        <v>0</v>
      </c>
      <c r="BS220" s="65" t="str">
        <f t="shared" si="52"/>
        <v>Less_than_1k</v>
      </c>
      <c r="BT220" s="29" t="s">
        <v>132</v>
      </c>
      <c r="BU220" s="75" t="str">
        <f t="shared" si="53"/>
        <v>Every_3_months</v>
      </c>
      <c r="BV220" s="29">
        <v>0.0</v>
      </c>
      <c r="BW220" s="67" t="str">
        <f t="shared" si="54"/>
        <v>No</v>
      </c>
      <c r="BX220" s="29">
        <v>0.0</v>
      </c>
      <c r="BY220" s="67" t="str">
        <f t="shared" si="55"/>
        <v>No</v>
      </c>
      <c r="BZ220" s="29">
        <v>0.0</v>
      </c>
      <c r="CA220" s="67" t="str">
        <f t="shared" si="56"/>
        <v>No</v>
      </c>
      <c r="CB220" s="29">
        <v>0.0</v>
      </c>
      <c r="CC220" s="67" t="str">
        <f t="shared" si="57"/>
        <v>No</v>
      </c>
      <c r="CD220" s="29">
        <v>0.0</v>
      </c>
      <c r="CE220" s="67" t="str">
        <f t="shared" si="58"/>
        <v>No</v>
      </c>
      <c r="CF220" s="29">
        <v>0.0</v>
      </c>
      <c r="CG220" s="76"/>
      <c r="CH220" s="29">
        <v>0.0</v>
      </c>
      <c r="CI220" s="67" t="str">
        <f t="shared" si="59"/>
        <v>No</v>
      </c>
      <c r="CJ220" s="29">
        <v>0.0</v>
      </c>
      <c r="CK220" s="76"/>
      <c r="CL220" s="29">
        <v>1.0</v>
      </c>
      <c r="CM220" s="77"/>
      <c r="CN220" s="27" t="s">
        <v>164</v>
      </c>
      <c r="CO220" s="71" t="str">
        <f t="shared" si="60"/>
        <v>Average</v>
      </c>
      <c r="CP220" s="27" t="s">
        <v>177</v>
      </c>
      <c r="CQ220" s="21">
        <f t="shared" si="61"/>
        <v>1</v>
      </c>
      <c r="CR220" s="21">
        <f t="shared" si="62"/>
        <v>0</v>
      </c>
      <c r="CS220" s="21">
        <f t="shared" si="63"/>
        <v>0</v>
      </c>
      <c r="CT220" s="21">
        <f t="shared" si="64"/>
        <v>0</v>
      </c>
      <c r="CU220" s="68"/>
      <c r="CV220" s="27" t="s">
        <v>135</v>
      </c>
      <c r="CW220" s="21">
        <f t="shared" si="65"/>
        <v>1</v>
      </c>
      <c r="CX220" s="21">
        <f t="shared" si="66"/>
        <v>0</v>
      </c>
      <c r="CY220" s="21">
        <f t="shared" si="67"/>
        <v>0</v>
      </c>
      <c r="CZ220" s="21">
        <f t="shared" si="68"/>
        <v>0</v>
      </c>
      <c r="DA220" s="21">
        <f t="shared" si="69"/>
        <v>0</v>
      </c>
      <c r="DB220" s="68"/>
      <c r="DC220" s="27" t="s">
        <v>136</v>
      </c>
      <c r="DD220" s="27" t="s">
        <v>139</v>
      </c>
      <c r="DE220" s="29">
        <v>5.0</v>
      </c>
      <c r="DF220" s="27" t="s">
        <v>136</v>
      </c>
      <c r="DG220" s="27" t="s">
        <v>137</v>
      </c>
      <c r="DH220" s="25">
        <f t="shared" si="70"/>
        <v>18</v>
      </c>
      <c r="DI220" s="72" t="str">
        <f t="shared" si="71"/>
        <v>Moderate_Safety</v>
      </c>
      <c r="DJ220" s="26">
        <v>14.0</v>
      </c>
      <c r="DK220" s="26">
        <v>16.0</v>
      </c>
      <c r="DL220" s="16" t="str">
        <f t="shared" ref="DL220:DM220" si="291">IF(DJ220 &lt;= 11, "Poor", IF(DJ220 &lt;= 15 , "Moderate", "Good"))</f>
        <v>Moderate</v>
      </c>
      <c r="DM220" s="16" t="str">
        <f t="shared" si="291"/>
        <v>Good</v>
      </c>
    </row>
    <row r="221" ht="15.75" customHeight="1">
      <c r="A221" s="73" t="s">
        <v>125</v>
      </c>
      <c r="B221" s="62" t="s">
        <v>37</v>
      </c>
      <c r="C221" s="37">
        <v>46.0</v>
      </c>
      <c r="D221" s="16">
        <f t="shared" si="2"/>
        <v>0</v>
      </c>
      <c r="E221" s="16">
        <f t="shared" si="73"/>
        <v>0</v>
      </c>
      <c r="F221" s="16">
        <f t="shared" si="3"/>
        <v>1</v>
      </c>
      <c r="G221" s="16">
        <f t="shared" si="4"/>
        <v>0</v>
      </c>
      <c r="H221" s="63" t="str">
        <f t="shared" si="5"/>
        <v>Between_40_to_60</v>
      </c>
      <c r="I221" s="75" t="s">
        <v>260</v>
      </c>
      <c r="J221" s="36">
        <v>800.0</v>
      </c>
      <c r="K221" s="21">
        <f t="shared" si="6"/>
        <v>1</v>
      </c>
      <c r="L221" s="21">
        <f t="shared" si="7"/>
        <v>0</v>
      </c>
      <c r="M221" s="21">
        <f t="shared" si="8"/>
        <v>0</v>
      </c>
      <c r="N221" s="21">
        <f t="shared" si="9"/>
        <v>0</v>
      </c>
      <c r="O221" s="65" t="str">
        <f t="shared" si="10"/>
        <v>Less_than_15k</v>
      </c>
      <c r="P221" s="75" t="s">
        <v>127</v>
      </c>
      <c r="Q221" s="37">
        <v>0.0</v>
      </c>
      <c r="R221" s="67" t="str">
        <f t="shared" si="11"/>
        <v>No</v>
      </c>
      <c r="S221" s="37">
        <v>0.0</v>
      </c>
      <c r="T221" s="67" t="str">
        <f t="shared" si="12"/>
        <v>No</v>
      </c>
      <c r="U221" s="37">
        <v>0.0</v>
      </c>
      <c r="V221" s="67" t="str">
        <f t="shared" si="13"/>
        <v>No</v>
      </c>
      <c r="W221" s="36" t="s">
        <v>189</v>
      </c>
      <c r="X221" s="21">
        <f t="shared" si="14"/>
        <v>0</v>
      </c>
      <c r="Y221" s="21">
        <f t="shared" si="15"/>
        <v>0</v>
      </c>
      <c r="Z221" s="21">
        <f t="shared" si="16"/>
        <v>0</v>
      </c>
      <c r="AA221" s="21">
        <f t="shared" si="17"/>
        <v>0</v>
      </c>
      <c r="AB221" s="21">
        <f t="shared" si="18"/>
        <v>1</v>
      </c>
      <c r="AC221" s="65" t="str">
        <f t="shared" si="19"/>
        <v>Other</v>
      </c>
      <c r="AD221" s="36" t="s">
        <v>31</v>
      </c>
      <c r="AE221" s="21">
        <f t="shared" si="20"/>
        <v>1</v>
      </c>
      <c r="AF221" s="21">
        <f t="shared" si="21"/>
        <v>0</v>
      </c>
      <c r="AG221" s="21">
        <f t="shared" si="22"/>
        <v>0</v>
      </c>
      <c r="AH221" s="21">
        <f t="shared" si="23"/>
        <v>0</v>
      </c>
      <c r="AI221" s="65" t="str">
        <f t="shared" si="24"/>
        <v>Bus</v>
      </c>
      <c r="AJ221" s="27" t="s">
        <v>129</v>
      </c>
      <c r="AK221" s="21">
        <f t="shared" si="25"/>
        <v>0</v>
      </c>
      <c r="AL221" s="21">
        <f t="shared" si="26"/>
        <v>1</v>
      </c>
      <c r="AM221" s="21">
        <f t="shared" si="27"/>
        <v>0</v>
      </c>
      <c r="AN221" s="21">
        <f t="shared" si="28"/>
        <v>0</v>
      </c>
      <c r="AO221" s="65" t="str">
        <f t="shared" si="29"/>
        <v>Auto_Rickshaw</v>
      </c>
      <c r="AP221" s="27" t="s">
        <v>37</v>
      </c>
      <c r="AQ221" s="21">
        <f t="shared" si="30"/>
        <v>1</v>
      </c>
      <c r="AR221" s="21">
        <f t="shared" si="31"/>
        <v>0</v>
      </c>
      <c r="AS221" s="21">
        <f t="shared" si="32"/>
        <v>0</v>
      </c>
      <c r="AT221" s="21">
        <f t="shared" si="33"/>
        <v>0</v>
      </c>
      <c r="AU221" s="21">
        <f t="shared" si="34"/>
        <v>0</v>
      </c>
      <c r="AV221" s="21">
        <f t="shared" si="74"/>
        <v>0</v>
      </c>
      <c r="AW221" s="68"/>
      <c r="AX221" s="27" t="s">
        <v>197</v>
      </c>
      <c r="AY221" s="21">
        <f t="shared" si="35"/>
        <v>0</v>
      </c>
      <c r="AZ221" s="21">
        <f t="shared" si="36"/>
        <v>0</v>
      </c>
      <c r="BA221" s="21">
        <f t="shared" si="37"/>
        <v>0</v>
      </c>
      <c r="BB221" s="21">
        <f t="shared" si="38"/>
        <v>1</v>
      </c>
      <c r="BC221" s="65" t="str">
        <f t="shared" si="39"/>
        <v>Others</v>
      </c>
      <c r="BD221" s="27" t="s">
        <v>131</v>
      </c>
      <c r="BE221" s="21">
        <f t="shared" si="40"/>
        <v>1</v>
      </c>
      <c r="BF221" s="21">
        <f t="shared" si="41"/>
        <v>0</v>
      </c>
      <c r="BG221" s="21">
        <f t="shared" si="42"/>
        <v>0</v>
      </c>
      <c r="BH221" s="21">
        <f t="shared" si="43"/>
        <v>0</v>
      </c>
      <c r="BI221" s="65" t="str">
        <f t="shared" si="44"/>
        <v>Dhaka</v>
      </c>
      <c r="BJ221" s="27" t="s">
        <v>150</v>
      </c>
      <c r="BK221" s="21">
        <f t="shared" si="45"/>
        <v>0</v>
      </c>
      <c r="BL221" s="21">
        <f t="shared" si="46"/>
        <v>0</v>
      </c>
      <c r="BM221" s="21">
        <f t="shared" si="47"/>
        <v>1</v>
      </c>
      <c r="BN221" s="65" t="str">
        <f t="shared" si="48"/>
        <v>More_than_6</v>
      </c>
      <c r="BO221" s="27" t="s">
        <v>184</v>
      </c>
      <c r="BP221" s="21">
        <f t="shared" si="49"/>
        <v>0</v>
      </c>
      <c r="BQ221" s="21">
        <f t="shared" si="50"/>
        <v>0</v>
      </c>
      <c r="BR221" s="21">
        <f t="shared" si="51"/>
        <v>1</v>
      </c>
      <c r="BS221" s="65" t="str">
        <f t="shared" si="52"/>
        <v>More_than_2k</v>
      </c>
      <c r="BT221" s="27" t="s">
        <v>185</v>
      </c>
      <c r="BU221" s="73" t="str">
        <f t="shared" si="53"/>
        <v>Yearly</v>
      </c>
      <c r="BV221" s="29">
        <v>0.0</v>
      </c>
      <c r="BW221" s="67" t="str">
        <f t="shared" si="54"/>
        <v>No</v>
      </c>
      <c r="BX221" s="29">
        <v>0.0</v>
      </c>
      <c r="BY221" s="67" t="str">
        <f t="shared" si="55"/>
        <v>No</v>
      </c>
      <c r="BZ221" s="29">
        <v>1.0</v>
      </c>
      <c r="CA221" s="67" t="str">
        <f t="shared" si="56"/>
        <v>Yes</v>
      </c>
      <c r="CB221" s="29">
        <v>0.0</v>
      </c>
      <c r="CC221" s="67" t="str">
        <f t="shared" si="57"/>
        <v>No</v>
      </c>
      <c r="CD221" s="29">
        <v>0.0</v>
      </c>
      <c r="CE221" s="67" t="str">
        <f t="shared" si="58"/>
        <v>No</v>
      </c>
      <c r="CF221" s="29">
        <v>1.0</v>
      </c>
      <c r="CG221" s="76"/>
      <c r="CH221" s="29">
        <v>1.0</v>
      </c>
      <c r="CI221" s="67" t="str">
        <f t="shared" si="59"/>
        <v>Yes</v>
      </c>
      <c r="CJ221" s="29">
        <v>1.0</v>
      </c>
      <c r="CK221" s="76"/>
      <c r="CL221" s="29">
        <v>0.0</v>
      </c>
      <c r="CM221" s="77"/>
      <c r="CN221" s="27" t="s">
        <v>133</v>
      </c>
      <c r="CO221" s="71" t="str">
        <f t="shared" si="60"/>
        <v>Good</v>
      </c>
      <c r="CP221" s="27" t="s">
        <v>146</v>
      </c>
      <c r="CQ221" s="21">
        <f t="shared" si="61"/>
        <v>0</v>
      </c>
      <c r="CR221" s="21">
        <f t="shared" si="62"/>
        <v>0</v>
      </c>
      <c r="CS221" s="21">
        <f t="shared" si="63"/>
        <v>1</v>
      </c>
      <c r="CT221" s="21">
        <f t="shared" si="64"/>
        <v>0</v>
      </c>
      <c r="CU221" s="68"/>
      <c r="CV221" s="27" t="s">
        <v>135</v>
      </c>
      <c r="CW221" s="21">
        <f t="shared" si="65"/>
        <v>1</v>
      </c>
      <c r="CX221" s="21">
        <f t="shared" si="66"/>
        <v>0</v>
      </c>
      <c r="CY221" s="21">
        <f t="shared" si="67"/>
        <v>0</v>
      </c>
      <c r="CZ221" s="21">
        <f t="shared" si="68"/>
        <v>0</v>
      </c>
      <c r="DA221" s="21">
        <f t="shared" si="69"/>
        <v>0</v>
      </c>
      <c r="DB221" s="68"/>
      <c r="DC221" s="29">
        <v>1.0</v>
      </c>
      <c r="DD221" s="27" t="s">
        <v>140</v>
      </c>
      <c r="DE221" s="27" t="s">
        <v>137</v>
      </c>
      <c r="DF221" s="27" t="s">
        <v>139</v>
      </c>
      <c r="DG221" s="29">
        <v>2.0</v>
      </c>
      <c r="DH221" s="25">
        <f t="shared" si="70"/>
        <v>9</v>
      </c>
      <c r="DI221" s="72" t="str">
        <f t="shared" si="71"/>
        <v>Poor_Safety</v>
      </c>
      <c r="DJ221" s="26">
        <v>17.0</v>
      </c>
      <c r="DK221" s="26">
        <v>18.0</v>
      </c>
      <c r="DL221" s="16" t="str">
        <f t="shared" ref="DL221:DM221" si="292">IF(DJ221 &lt;= 11, "Poor", IF(DJ221 &lt;= 15 , "Moderate", "Good"))</f>
        <v>Good</v>
      </c>
      <c r="DM221" s="16" t="str">
        <f t="shared" si="292"/>
        <v>Good</v>
      </c>
    </row>
    <row r="222" ht="15.75" customHeight="1">
      <c r="A222" s="73" t="s">
        <v>125</v>
      </c>
      <c r="B222" s="62" t="s">
        <v>37</v>
      </c>
      <c r="C222" s="37">
        <v>55.0</v>
      </c>
      <c r="D222" s="16">
        <f t="shared" si="2"/>
        <v>0</v>
      </c>
      <c r="E222" s="16">
        <f t="shared" si="73"/>
        <v>0</v>
      </c>
      <c r="F222" s="16">
        <f t="shared" si="3"/>
        <v>1</v>
      </c>
      <c r="G222" s="16">
        <f t="shared" si="4"/>
        <v>0</v>
      </c>
      <c r="H222" s="63" t="str">
        <f t="shared" si="5"/>
        <v>Between_40_to_60</v>
      </c>
      <c r="I222" s="75" t="s">
        <v>266</v>
      </c>
      <c r="J222" s="36">
        <v>800.0</v>
      </c>
      <c r="K222" s="21">
        <f t="shared" si="6"/>
        <v>1</v>
      </c>
      <c r="L222" s="21">
        <f t="shared" si="7"/>
        <v>0</v>
      </c>
      <c r="M222" s="21">
        <f t="shared" si="8"/>
        <v>0</v>
      </c>
      <c r="N222" s="21">
        <f t="shared" si="9"/>
        <v>0</v>
      </c>
      <c r="O222" s="65" t="str">
        <f t="shared" si="10"/>
        <v>Less_than_15k</v>
      </c>
      <c r="P222" s="75" t="s">
        <v>127</v>
      </c>
      <c r="Q222" s="37">
        <v>0.0</v>
      </c>
      <c r="R222" s="67" t="str">
        <f t="shared" si="11"/>
        <v>No</v>
      </c>
      <c r="S222" s="37">
        <v>0.0</v>
      </c>
      <c r="T222" s="67" t="str">
        <f t="shared" si="12"/>
        <v>No</v>
      </c>
      <c r="U222" s="37">
        <v>0.0</v>
      </c>
      <c r="V222" s="67" t="str">
        <f t="shared" si="13"/>
        <v>No</v>
      </c>
      <c r="W222" s="36" t="s">
        <v>189</v>
      </c>
      <c r="X222" s="21">
        <f t="shared" si="14"/>
        <v>0</v>
      </c>
      <c r="Y222" s="21">
        <f t="shared" si="15"/>
        <v>0</v>
      </c>
      <c r="Z222" s="21">
        <f t="shared" si="16"/>
        <v>0</v>
      </c>
      <c r="AA222" s="21">
        <f t="shared" si="17"/>
        <v>0</v>
      </c>
      <c r="AB222" s="21">
        <f t="shared" si="18"/>
        <v>1</v>
      </c>
      <c r="AC222" s="65" t="str">
        <f t="shared" si="19"/>
        <v>Other</v>
      </c>
      <c r="AD222" s="36" t="s">
        <v>31</v>
      </c>
      <c r="AE222" s="21">
        <f t="shared" si="20"/>
        <v>1</v>
      </c>
      <c r="AF222" s="21">
        <f t="shared" si="21"/>
        <v>0</v>
      </c>
      <c r="AG222" s="21">
        <f t="shared" si="22"/>
        <v>0</v>
      </c>
      <c r="AH222" s="21">
        <f t="shared" si="23"/>
        <v>0</v>
      </c>
      <c r="AI222" s="65" t="str">
        <f t="shared" si="24"/>
        <v>Bus</v>
      </c>
      <c r="AJ222" s="36" t="s">
        <v>171</v>
      </c>
      <c r="AK222" s="21">
        <f t="shared" si="25"/>
        <v>0</v>
      </c>
      <c r="AL222" s="21">
        <f t="shared" si="26"/>
        <v>0</v>
      </c>
      <c r="AM222" s="21">
        <f t="shared" si="27"/>
        <v>0</v>
      </c>
      <c r="AN222" s="21">
        <f t="shared" si="28"/>
        <v>1</v>
      </c>
      <c r="AO222" s="65" t="str">
        <f t="shared" si="29"/>
        <v>Others</v>
      </c>
      <c r="AP222" s="27" t="s">
        <v>38</v>
      </c>
      <c r="AQ222" s="21">
        <f t="shared" si="30"/>
        <v>0</v>
      </c>
      <c r="AR222" s="21">
        <f t="shared" si="31"/>
        <v>1</v>
      </c>
      <c r="AS222" s="21">
        <f t="shared" si="32"/>
        <v>0</v>
      </c>
      <c r="AT222" s="21">
        <f t="shared" si="33"/>
        <v>0</v>
      </c>
      <c r="AU222" s="21">
        <f t="shared" si="34"/>
        <v>0</v>
      </c>
      <c r="AV222" s="21">
        <f t="shared" si="74"/>
        <v>0</v>
      </c>
      <c r="AW222" s="68"/>
      <c r="AX222" s="27" t="s">
        <v>130</v>
      </c>
      <c r="AY222" s="21">
        <f t="shared" si="35"/>
        <v>1</v>
      </c>
      <c r="AZ222" s="21">
        <f t="shared" si="36"/>
        <v>0</v>
      </c>
      <c r="BA222" s="21">
        <f t="shared" si="37"/>
        <v>0</v>
      </c>
      <c r="BB222" s="21">
        <f t="shared" si="38"/>
        <v>0</v>
      </c>
      <c r="BC222" s="65" t="str">
        <f t="shared" si="39"/>
        <v>Home_Visit</v>
      </c>
      <c r="BD222" s="39" t="s">
        <v>188</v>
      </c>
      <c r="BE222" s="21">
        <f t="shared" si="40"/>
        <v>0</v>
      </c>
      <c r="BF222" s="21">
        <f t="shared" si="41"/>
        <v>0</v>
      </c>
      <c r="BG222" s="21">
        <f t="shared" si="42"/>
        <v>0</v>
      </c>
      <c r="BH222" s="21">
        <f t="shared" si="43"/>
        <v>1</v>
      </c>
      <c r="BI222" s="65" t="str">
        <f t="shared" si="44"/>
        <v>Others</v>
      </c>
      <c r="BJ222" s="27" t="s">
        <v>155</v>
      </c>
      <c r="BK222" s="21">
        <f t="shared" si="45"/>
        <v>0</v>
      </c>
      <c r="BL222" s="21">
        <f t="shared" si="46"/>
        <v>0</v>
      </c>
      <c r="BM222" s="21">
        <f t="shared" si="47"/>
        <v>1</v>
      </c>
      <c r="BN222" s="65" t="str">
        <f t="shared" si="48"/>
        <v>More_than_6</v>
      </c>
      <c r="BO222" s="27">
        <v>800.0</v>
      </c>
      <c r="BP222" s="21">
        <f t="shared" si="49"/>
        <v>1</v>
      </c>
      <c r="BQ222" s="21">
        <f t="shared" si="50"/>
        <v>0</v>
      </c>
      <c r="BR222" s="21">
        <f t="shared" si="51"/>
        <v>0</v>
      </c>
      <c r="BS222" s="65" t="str">
        <f t="shared" si="52"/>
        <v>Less_than_1k</v>
      </c>
      <c r="BT222" s="29" t="s">
        <v>132</v>
      </c>
      <c r="BU222" s="75" t="str">
        <f t="shared" si="53"/>
        <v>Every_3_months</v>
      </c>
      <c r="BV222" s="29">
        <v>0.0</v>
      </c>
      <c r="BW222" s="67" t="str">
        <f t="shared" si="54"/>
        <v>No</v>
      </c>
      <c r="BX222" s="29">
        <v>1.0</v>
      </c>
      <c r="BY222" s="67" t="str">
        <f t="shared" si="55"/>
        <v>Yes</v>
      </c>
      <c r="BZ222" s="29">
        <v>0.0</v>
      </c>
      <c r="CA222" s="67" t="str">
        <f t="shared" si="56"/>
        <v>No</v>
      </c>
      <c r="CB222" s="29">
        <v>1.0</v>
      </c>
      <c r="CC222" s="67" t="str">
        <f t="shared" si="57"/>
        <v>Yes</v>
      </c>
      <c r="CD222" s="29">
        <v>0.0</v>
      </c>
      <c r="CE222" s="67" t="str">
        <f t="shared" si="58"/>
        <v>No</v>
      </c>
      <c r="CF222" s="29">
        <v>0.0</v>
      </c>
      <c r="CG222" s="76"/>
      <c r="CH222" s="29">
        <v>1.0</v>
      </c>
      <c r="CI222" s="67" t="str">
        <f t="shared" si="59"/>
        <v>Yes</v>
      </c>
      <c r="CJ222" s="29">
        <v>0.0</v>
      </c>
      <c r="CK222" s="76"/>
      <c r="CL222" s="29">
        <v>1.0</v>
      </c>
      <c r="CM222" s="77"/>
      <c r="CN222" s="27" t="s">
        <v>133</v>
      </c>
      <c r="CO222" s="71" t="str">
        <f t="shared" si="60"/>
        <v>Good</v>
      </c>
      <c r="CP222" s="27" t="s">
        <v>134</v>
      </c>
      <c r="CQ222" s="21">
        <f t="shared" si="61"/>
        <v>0</v>
      </c>
      <c r="CR222" s="21">
        <f t="shared" si="62"/>
        <v>0</v>
      </c>
      <c r="CS222" s="21">
        <f t="shared" si="63"/>
        <v>0</v>
      </c>
      <c r="CT222" s="21">
        <f t="shared" si="64"/>
        <v>1</v>
      </c>
      <c r="CU222" s="68"/>
      <c r="CV222" s="27" t="s">
        <v>135</v>
      </c>
      <c r="CW222" s="21">
        <f t="shared" si="65"/>
        <v>1</v>
      </c>
      <c r="CX222" s="21">
        <f t="shared" si="66"/>
        <v>0</v>
      </c>
      <c r="CY222" s="21">
        <f t="shared" si="67"/>
        <v>0</v>
      </c>
      <c r="CZ222" s="21">
        <f t="shared" si="68"/>
        <v>0</v>
      </c>
      <c r="DA222" s="21">
        <f t="shared" si="69"/>
        <v>0</v>
      </c>
      <c r="DB222" s="68"/>
      <c r="DC222" s="27" t="s">
        <v>136</v>
      </c>
      <c r="DD222" s="29">
        <v>5.0</v>
      </c>
      <c r="DE222" s="29">
        <v>5.0</v>
      </c>
      <c r="DF222" s="27" t="s">
        <v>139</v>
      </c>
      <c r="DG222" s="27" t="s">
        <v>138</v>
      </c>
      <c r="DH222" s="25">
        <f t="shared" si="70"/>
        <v>21</v>
      </c>
      <c r="DI222" s="72" t="str">
        <f t="shared" si="71"/>
        <v>High_Safety</v>
      </c>
      <c r="DJ222" s="26">
        <v>19.0</v>
      </c>
      <c r="DK222" s="26">
        <v>17.0</v>
      </c>
      <c r="DL222" s="16" t="str">
        <f t="shared" ref="DL222:DM222" si="293">IF(DJ222 &lt;= 11, "Poor", IF(DJ222 &lt;= 15 , "Moderate", "Good"))</f>
        <v>Good</v>
      </c>
      <c r="DM222" s="16" t="str">
        <f t="shared" si="293"/>
        <v>Good</v>
      </c>
    </row>
    <row r="223" ht="15.75" customHeight="1">
      <c r="A223" s="73" t="s">
        <v>125</v>
      </c>
      <c r="B223" s="62" t="s">
        <v>37</v>
      </c>
      <c r="C223" s="37">
        <v>49.0</v>
      </c>
      <c r="D223" s="16">
        <f t="shared" si="2"/>
        <v>0</v>
      </c>
      <c r="E223" s="16">
        <f t="shared" si="73"/>
        <v>0</v>
      </c>
      <c r="F223" s="16">
        <f t="shared" si="3"/>
        <v>1</v>
      </c>
      <c r="G223" s="16">
        <f t="shared" si="4"/>
        <v>0</v>
      </c>
      <c r="H223" s="63" t="str">
        <f t="shared" si="5"/>
        <v>Between_40_to_60</v>
      </c>
      <c r="I223" s="75" t="s">
        <v>260</v>
      </c>
      <c r="J223" s="36">
        <v>800.0</v>
      </c>
      <c r="K223" s="21">
        <f t="shared" si="6"/>
        <v>1</v>
      </c>
      <c r="L223" s="21">
        <f t="shared" si="7"/>
        <v>0</v>
      </c>
      <c r="M223" s="21">
        <f t="shared" si="8"/>
        <v>0</v>
      </c>
      <c r="N223" s="21">
        <f t="shared" si="9"/>
        <v>0</v>
      </c>
      <c r="O223" s="65" t="str">
        <f t="shared" si="10"/>
        <v>Less_than_15k</v>
      </c>
      <c r="P223" s="75" t="s">
        <v>127</v>
      </c>
      <c r="Q223" s="37">
        <v>0.0</v>
      </c>
      <c r="R223" s="67" t="str">
        <f t="shared" si="11"/>
        <v>No</v>
      </c>
      <c r="S223" s="37">
        <v>0.0</v>
      </c>
      <c r="T223" s="67" t="str">
        <f t="shared" si="12"/>
        <v>No</v>
      </c>
      <c r="U223" s="37">
        <v>0.0</v>
      </c>
      <c r="V223" s="67" t="str">
        <f t="shared" si="13"/>
        <v>No</v>
      </c>
      <c r="W223" s="36" t="s">
        <v>189</v>
      </c>
      <c r="X223" s="21">
        <f t="shared" si="14"/>
        <v>0</v>
      </c>
      <c r="Y223" s="21">
        <f t="shared" si="15"/>
        <v>0</v>
      </c>
      <c r="Z223" s="21">
        <f t="shared" si="16"/>
        <v>0</v>
      </c>
      <c r="AA223" s="21">
        <f t="shared" si="17"/>
        <v>0</v>
      </c>
      <c r="AB223" s="21">
        <f t="shared" si="18"/>
        <v>1</v>
      </c>
      <c r="AC223" s="65" t="str">
        <f t="shared" si="19"/>
        <v>Other</v>
      </c>
      <c r="AD223" s="36" t="s">
        <v>31</v>
      </c>
      <c r="AE223" s="21">
        <f t="shared" si="20"/>
        <v>1</v>
      </c>
      <c r="AF223" s="21">
        <f t="shared" si="21"/>
        <v>0</v>
      </c>
      <c r="AG223" s="21">
        <f t="shared" si="22"/>
        <v>0</v>
      </c>
      <c r="AH223" s="21">
        <f t="shared" si="23"/>
        <v>0</v>
      </c>
      <c r="AI223" s="65" t="str">
        <f t="shared" si="24"/>
        <v>Bus</v>
      </c>
      <c r="AJ223" s="27" t="s">
        <v>129</v>
      </c>
      <c r="AK223" s="21">
        <f t="shared" si="25"/>
        <v>0</v>
      </c>
      <c r="AL223" s="21">
        <f t="shared" si="26"/>
        <v>1</v>
      </c>
      <c r="AM223" s="21">
        <f t="shared" si="27"/>
        <v>0</v>
      </c>
      <c r="AN223" s="21">
        <f t="shared" si="28"/>
        <v>0</v>
      </c>
      <c r="AO223" s="65" t="str">
        <f t="shared" si="29"/>
        <v>Auto_Rickshaw</v>
      </c>
      <c r="AP223" s="27" t="s">
        <v>39</v>
      </c>
      <c r="AQ223" s="21">
        <f t="shared" si="30"/>
        <v>0</v>
      </c>
      <c r="AR223" s="21">
        <f t="shared" si="31"/>
        <v>0</v>
      </c>
      <c r="AS223" s="21">
        <f t="shared" si="32"/>
        <v>1</v>
      </c>
      <c r="AT223" s="21">
        <f t="shared" si="33"/>
        <v>0</v>
      </c>
      <c r="AU223" s="21">
        <f t="shared" si="34"/>
        <v>0</v>
      </c>
      <c r="AV223" s="21">
        <f t="shared" si="74"/>
        <v>0</v>
      </c>
      <c r="AW223" s="68"/>
      <c r="AX223" s="27" t="s">
        <v>44</v>
      </c>
      <c r="AY223" s="21">
        <f t="shared" si="35"/>
        <v>0</v>
      </c>
      <c r="AZ223" s="21">
        <f t="shared" si="36"/>
        <v>1</v>
      </c>
      <c r="BA223" s="21">
        <f t="shared" si="37"/>
        <v>0</v>
      </c>
      <c r="BB223" s="21">
        <f t="shared" si="38"/>
        <v>0</v>
      </c>
      <c r="BC223" s="65" t="str">
        <f t="shared" si="39"/>
        <v>Recreation</v>
      </c>
      <c r="BD223" s="27" t="s">
        <v>131</v>
      </c>
      <c r="BE223" s="21">
        <f t="shared" si="40"/>
        <v>1</v>
      </c>
      <c r="BF223" s="21">
        <f t="shared" si="41"/>
        <v>0</v>
      </c>
      <c r="BG223" s="21">
        <f t="shared" si="42"/>
        <v>0</v>
      </c>
      <c r="BH223" s="21">
        <f t="shared" si="43"/>
        <v>0</v>
      </c>
      <c r="BI223" s="65" t="str">
        <f t="shared" si="44"/>
        <v>Dhaka</v>
      </c>
      <c r="BJ223" s="27" t="s">
        <v>150</v>
      </c>
      <c r="BK223" s="21">
        <f t="shared" si="45"/>
        <v>0</v>
      </c>
      <c r="BL223" s="21">
        <f t="shared" si="46"/>
        <v>0</v>
      </c>
      <c r="BM223" s="21">
        <f t="shared" si="47"/>
        <v>1</v>
      </c>
      <c r="BN223" s="65" t="str">
        <f t="shared" si="48"/>
        <v>More_than_6</v>
      </c>
      <c r="BO223" s="27" t="s">
        <v>145</v>
      </c>
      <c r="BP223" s="21">
        <f t="shared" si="49"/>
        <v>0</v>
      </c>
      <c r="BQ223" s="21">
        <f t="shared" si="50"/>
        <v>0</v>
      </c>
      <c r="BR223" s="21">
        <f t="shared" si="51"/>
        <v>1</v>
      </c>
      <c r="BS223" s="65" t="str">
        <f t="shared" si="52"/>
        <v>More_than_2k</v>
      </c>
      <c r="BT223" s="29" t="s">
        <v>132</v>
      </c>
      <c r="BU223" s="75" t="str">
        <f t="shared" si="53"/>
        <v>Every_3_months</v>
      </c>
      <c r="BV223" s="29">
        <v>0.0</v>
      </c>
      <c r="BW223" s="67" t="str">
        <f t="shared" si="54"/>
        <v>No</v>
      </c>
      <c r="BX223" s="29">
        <v>0.0</v>
      </c>
      <c r="BY223" s="67" t="str">
        <f t="shared" si="55"/>
        <v>No</v>
      </c>
      <c r="BZ223" s="29">
        <v>1.0</v>
      </c>
      <c r="CA223" s="67" t="str">
        <f t="shared" si="56"/>
        <v>Yes</v>
      </c>
      <c r="CB223" s="29">
        <v>0.0</v>
      </c>
      <c r="CC223" s="67" t="str">
        <f t="shared" si="57"/>
        <v>No</v>
      </c>
      <c r="CD223" s="29">
        <v>1.0</v>
      </c>
      <c r="CE223" s="67" t="str">
        <f t="shared" si="58"/>
        <v>Yes</v>
      </c>
      <c r="CF223" s="29">
        <v>1.0</v>
      </c>
      <c r="CG223" s="76"/>
      <c r="CH223" s="29">
        <v>0.0</v>
      </c>
      <c r="CI223" s="67" t="str">
        <f t="shared" si="59"/>
        <v>No</v>
      </c>
      <c r="CJ223" s="29">
        <v>0.0</v>
      </c>
      <c r="CK223" s="76"/>
      <c r="CL223" s="29">
        <v>0.0</v>
      </c>
      <c r="CM223" s="77"/>
      <c r="CN223" s="27" t="s">
        <v>133</v>
      </c>
      <c r="CO223" s="71" t="str">
        <f t="shared" si="60"/>
        <v>Good</v>
      </c>
      <c r="CP223" s="27" t="s">
        <v>146</v>
      </c>
      <c r="CQ223" s="21">
        <f t="shared" si="61"/>
        <v>0</v>
      </c>
      <c r="CR223" s="21">
        <f t="shared" si="62"/>
        <v>0</v>
      </c>
      <c r="CS223" s="21">
        <f t="shared" si="63"/>
        <v>1</v>
      </c>
      <c r="CT223" s="21">
        <f t="shared" si="64"/>
        <v>0</v>
      </c>
      <c r="CU223" s="68"/>
      <c r="CV223" s="27" t="s">
        <v>147</v>
      </c>
      <c r="CW223" s="21">
        <f t="shared" si="65"/>
        <v>0</v>
      </c>
      <c r="CX223" s="21">
        <f t="shared" si="66"/>
        <v>0</v>
      </c>
      <c r="CY223" s="21">
        <f t="shared" si="67"/>
        <v>0</v>
      </c>
      <c r="CZ223" s="21">
        <f t="shared" si="68"/>
        <v>0</v>
      </c>
      <c r="DA223" s="21">
        <f t="shared" si="69"/>
        <v>1</v>
      </c>
      <c r="DB223" s="68"/>
      <c r="DC223" s="29">
        <v>5.0</v>
      </c>
      <c r="DD223" s="29">
        <v>5.0</v>
      </c>
      <c r="DE223" s="29">
        <v>4.0</v>
      </c>
      <c r="DF223" s="29">
        <v>4.0</v>
      </c>
      <c r="DG223" s="27" t="s">
        <v>138</v>
      </c>
      <c r="DH223" s="25">
        <f t="shared" si="70"/>
        <v>23</v>
      </c>
      <c r="DI223" s="72" t="str">
        <f t="shared" si="71"/>
        <v>High_Safety</v>
      </c>
      <c r="DJ223" s="26">
        <v>12.0</v>
      </c>
      <c r="DK223" s="26">
        <v>15.0</v>
      </c>
      <c r="DL223" s="16" t="str">
        <f t="shared" ref="DL223:DM223" si="294">IF(DJ223 &lt;= 11, "Poor", IF(DJ223 &lt;= 15 , "Moderate", "Good"))</f>
        <v>Moderate</v>
      </c>
      <c r="DM223" s="16" t="str">
        <f t="shared" si="294"/>
        <v>Moderate</v>
      </c>
    </row>
    <row r="224" ht="15.75" customHeight="1">
      <c r="A224" s="73" t="s">
        <v>125</v>
      </c>
      <c r="B224" s="62" t="s">
        <v>37</v>
      </c>
      <c r="C224" s="35">
        <v>63.0</v>
      </c>
      <c r="D224" s="16">
        <f t="shared" si="2"/>
        <v>0</v>
      </c>
      <c r="E224" s="16">
        <f t="shared" si="73"/>
        <v>0</v>
      </c>
      <c r="F224" s="16">
        <f t="shared" si="3"/>
        <v>0</v>
      </c>
      <c r="G224" s="16">
        <f t="shared" si="4"/>
        <v>1</v>
      </c>
      <c r="H224" s="63" t="str">
        <f t="shared" si="5"/>
        <v>More_than_60</v>
      </c>
      <c r="I224" s="75" t="s">
        <v>260</v>
      </c>
      <c r="J224" s="36">
        <v>10000.0</v>
      </c>
      <c r="K224" s="21">
        <f t="shared" si="6"/>
        <v>1</v>
      </c>
      <c r="L224" s="21">
        <f t="shared" si="7"/>
        <v>0</v>
      </c>
      <c r="M224" s="21">
        <f t="shared" si="8"/>
        <v>0</v>
      </c>
      <c r="N224" s="21">
        <f t="shared" si="9"/>
        <v>0</v>
      </c>
      <c r="O224" s="65" t="str">
        <f t="shared" si="10"/>
        <v>Less_than_15k</v>
      </c>
      <c r="P224" s="75" t="s">
        <v>127</v>
      </c>
      <c r="Q224" s="37">
        <v>0.0</v>
      </c>
      <c r="R224" s="67" t="str">
        <f t="shared" si="11"/>
        <v>No</v>
      </c>
      <c r="S224" s="37">
        <v>0.0</v>
      </c>
      <c r="T224" s="67" t="str">
        <f t="shared" si="12"/>
        <v>No</v>
      </c>
      <c r="U224" s="37">
        <v>0.0</v>
      </c>
      <c r="V224" s="67" t="str">
        <f t="shared" si="13"/>
        <v>No</v>
      </c>
      <c r="W224" s="36" t="s">
        <v>189</v>
      </c>
      <c r="X224" s="21">
        <f t="shared" si="14"/>
        <v>0</v>
      </c>
      <c r="Y224" s="21">
        <f t="shared" si="15"/>
        <v>0</v>
      </c>
      <c r="Z224" s="21">
        <f t="shared" si="16"/>
        <v>0</v>
      </c>
      <c r="AA224" s="21">
        <f t="shared" si="17"/>
        <v>0</v>
      </c>
      <c r="AB224" s="21">
        <f t="shared" si="18"/>
        <v>1</v>
      </c>
      <c r="AC224" s="65" t="str">
        <f t="shared" si="19"/>
        <v>Other</v>
      </c>
      <c r="AD224" s="36" t="s">
        <v>31</v>
      </c>
      <c r="AE224" s="21">
        <f t="shared" si="20"/>
        <v>1</v>
      </c>
      <c r="AF224" s="21">
        <f t="shared" si="21"/>
        <v>0</v>
      </c>
      <c r="AG224" s="21">
        <f t="shared" si="22"/>
        <v>0</v>
      </c>
      <c r="AH224" s="21">
        <f t="shared" si="23"/>
        <v>0</v>
      </c>
      <c r="AI224" s="65" t="str">
        <f t="shared" si="24"/>
        <v>Bus</v>
      </c>
      <c r="AJ224" s="27" t="s">
        <v>128</v>
      </c>
      <c r="AK224" s="21">
        <f t="shared" si="25"/>
        <v>1</v>
      </c>
      <c r="AL224" s="21">
        <f t="shared" si="26"/>
        <v>0</v>
      </c>
      <c r="AM224" s="21">
        <f t="shared" si="27"/>
        <v>0</v>
      </c>
      <c r="AN224" s="21">
        <f t="shared" si="28"/>
        <v>0</v>
      </c>
      <c r="AO224" s="65" t="str">
        <f t="shared" si="29"/>
        <v>Bus</v>
      </c>
      <c r="AP224" s="27" t="s">
        <v>172</v>
      </c>
      <c r="AQ224" s="21">
        <f t="shared" si="30"/>
        <v>0</v>
      </c>
      <c r="AR224" s="21">
        <f t="shared" si="31"/>
        <v>0</v>
      </c>
      <c r="AS224" s="21">
        <f t="shared" si="32"/>
        <v>0</v>
      </c>
      <c r="AT224" s="21">
        <f t="shared" si="33"/>
        <v>0</v>
      </c>
      <c r="AU224" s="21">
        <f t="shared" si="34"/>
        <v>0</v>
      </c>
      <c r="AV224" s="21">
        <f t="shared" si="74"/>
        <v>1</v>
      </c>
      <c r="AW224" s="68"/>
      <c r="AX224" s="27" t="s">
        <v>197</v>
      </c>
      <c r="AY224" s="21">
        <f t="shared" si="35"/>
        <v>0</v>
      </c>
      <c r="AZ224" s="21">
        <f t="shared" si="36"/>
        <v>0</v>
      </c>
      <c r="BA224" s="21">
        <f t="shared" si="37"/>
        <v>0</v>
      </c>
      <c r="BB224" s="21">
        <f t="shared" si="38"/>
        <v>1</v>
      </c>
      <c r="BC224" s="65" t="str">
        <f t="shared" si="39"/>
        <v>Others</v>
      </c>
      <c r="BD224" s="38" t="s">
        <v>188</v>
      </c>
      <c r="BE224" s="21">
        <f t="shared" si="40"/>
        <v>0</v>
      </c>
      <c r="BF224" s="21">
        <f t="shared" si="41"/>
        <v>0</v>
      </c>
      <c r="BG224" s="21">
        <f t="shared" si="42"/>
        <v>0</v>
      </c>
      <c r="BH224" s="21">
        <f t="shared" si="43"/>
        <v>1</v>
      </c>
      <c r="BI224" s="65" t="str">
        <f t="shared" si="44"/>
        <v>Others</v>
      </c>
      <c r="BJ224" s="27" t="s">
        <v>136</v>
      </c>
      <c r="BK224" s="21">
        <f t="shared" si="45"/>
        <v>0</v>
      </c>
      <c r="BL224" s="21">
        <f t="shared" si="46"/>
        <v>0</v>
      </c>
      <c r="BM224" s="21">
        <f t="shared" si="47"/>
        <v>1</v>
      </c>
      <c r="BN224" s="65" t="str">
        <f t="shared" si="48"/>
        <v>More_than_6</v>
      </c>
      <c r="BO224" s="29">
        <v>800.0</v>
      </c>
      <c r="BP224" s="21">
        <f t="shared" si="49"/>
        <v>1</v>
      </c>
      <c r="BQ224" s="21">
        <f t="shared" si="50"/>
        <v>0</v>
      </c>
      <c r="BR224" s="21">
        <f t="shared" si="51"/>
        <v>0</v>
      </c>
      <c r="BS224" s="65" t="str">
        <f t="shared" si="52"/>
        <v>Less_than_1k</v>
      </c>
      <c r="BT224" s="27" t="s">
        <v>151</v>
      </c>
      <c r="BU224" s="73" t="str">
        <f t="shared" si="53"/>
        <v>Monthly</v>
      </c>
      <c r="BV224" s="29">
        <v>0.0</v>
      </c>
      <c r="BW224" s="67" t="str">
        <f t="shared" si="54"/>
        <v>No</v>
      </c>
      <c r="BX224" s="29">
        <v>1.0</v>
      </c>
      <c r="BY224" s="67" t="str">
        <f t="shared" si="55"/>
        <v>Yes</v>
      </c>
      <c r="BZ224" s="29">
        <v>0.0</v>
      </c>
      <c r="CA224" s="67" t="str">
        <f t="shared" si="56"/>
        <v>No</v>
      </c>
      <c r="CB224" s="29">
        <v>0.0</v>
      </c>
      <c r="CC224" s="67" t="str">
        <f t="shared" si="57"/>
        <v>No</v>
      </c>
      <c r="CD224" s="29">
        <v>0.0</v>
      </c>
      <c r="CE224" s="67" t="str">
        <f t="shared" si="58"/>
        <v>No</v>
      </c>
      <c r="CF224" s="29">
        <v>0.0</v>
      </c>
      <c r="CG224" s="76"/>
      <c r="CH224" s="29">
        <v>0.0</v>
      </c>
      <c r="CI224" s="67" t="str">
        <f t="shared" si="59"/>
        <v>No</v>
      </c>
      <c r="CJ224" s="29">
        <v>1.0</v>
      </c>
      <c r="CK224" s="76"/>
      <c r="CL224" s="29">
        <v>1.0</v>
      </c>
      <c r="CM224" s="77"/>
      <c r="CN224" s="27" t="s">
        <v>133</v>
      </c>
      <c r="CO224" s="71" t="str">
        <f t="shared" si="60"/>
        <v>Good</v>
      </c>
      <c r="CP224" s="27" t="s">
        <v>152</v>
      </c>
      <c r="CQ224" s="21">
        <f t="shared" si="61"/>
        <v>0</v>
      </c>
      <c r="CR224" s="21">
        <f t="shared" si="62"/>
        <v>0</v>
      </c>
      <c r="CS224" s="21">
        <f t="shared" si="63"/>
        <v>0</v>
      </c>
      <c r="CT224" s="21">
        <f t="shared" si="64"/>
        <v>1</v>
      </c>
      <c r="CU224" s="68"/>
      <c r="CV224" s="27" t="s">
        <v>135</v>
      </c>
      <c r="CW224" s="21">
        <f t="shared" si="65"/>
        <v>1</v>
      </c>
      <c r="CX224" s="21">
        <f t="shared" si="66"/>
        <v>0</v>
      </c>
      <c r="CY224" s="21">
        <f t="shared" si="67"/>
        <v>0</v>
      </c>
      <c r="CZ224" s="21">
        <f t="shared" si="68"/>
        <v>0</v>
      </c>
      <c r="DA224" s="21">
        <f t="shared" si="69"/>
        <v>0</v>
      </c>
      <c r="DB224" s="68"/>
      <c r="DC224" s="27" t="s">
        <v>136</v>
      </c>
      <c r="DD224" s="27" t="s">
        <v>136</v>
      </c>
      <c r="DE224" s="27" t="s">
        <v>136</v>
      </c>
      <c r="DF224" s="29">
        <v>2.0</v>
      </c>
      <c r="DG224" s="27" t="s">
        <v>138</v>
      </c>
      <c r="DH224" s="25">
        <f t="shared" si="70"/>
        <v>19</v>
      </c>
      <c r="DI224" s="72" t="str">
        <f t="shared" si="71"/>
        <v>High_Safety</v>
      </c>
      <c r="DJ224" s="26">
        <v>9.0</v>
      </c>
      <c r="DK224" s="26">
        <v>16.0</v>
      </c>
      <c r="DL224" s="16" t="str">
        <f t="shared" ref="DL224:DM224" si="295">IF(DJ224 &lt;= 11, "Poor", IF(DJ224 &lt;= 15 , "Moderate", "Good"))</f>
        <v>Poor</v>
      </c>
      <c r="DM224" s="16" t="str">
        <f t="shared" si="295"/>
        <v>Good</v>
      </c>
    </row>
    <row r="225" ht="15.75" customHeight="1">
      <c r="A225" s="73" t="s">
        <v>125</v>
      </c>
      <c r="B225" s="62" t="s">
        <v>37</v>
      </c>
      <c r="C225" s="37">
        <v>65.0</v>
      </c>
      <c r="D225" s="16">
        <f t="shared" si="2"/>
        <v>0</v>
      </c>
      <c r="E225" s="16">
        <f t="shared" si="73"/>
        <v>0</v>
      </c>
      <c r="F225" s="16">
        <f t="shared" si="3"/>
        <v>0</v>
      </c>
      <c r="G225" s="16">
        <f t="shared" si="4"/>
        <v>1</v>
      </c>
      <c r="H225" s="63" t="str">
        <f t="shared" si="5"/>
        <v>More_than_60</v>
      </c>
      <c r="I225" s="75" t="s">
        <v>260</v>
      </c>
      <c r="J225" s="36">
        <v>10000.0</v>
      </c>
      <c r="K225" s="21">
        <f t="shared" si="6"/>
        <v>1</v>
      </c>
      <c r="L225" s="21">
        <f t="shared" si="7"/>
        <v>0</v>
      </c>
      <c r="M225" s="21">
        <f t="shared" si="8"/>
        <v>0</v>
      </c>
      <c r="N225" s="21">
        <f t="shared" si="9"/>
        <v>0</v>
      </c>
      <c r="O225" s="65" t="str">
        <f t="shared" si="10"/>
        <v>Less_than_15k</v>
      </c>
      <c r="P225" s="75" t="s">
        <v>127</v>
      </c>
      <c r="Q225" s="37">
        <v>0.0</v>
      </c>
      <c r="R225" s="67" t="str">
        <f t="shared" si="11"/>
        <v>No</v>
      </c>
      <c r="S225" s="37">
        <v>0.0</v>
      </c>
      <c r="T225" s="67" t="str">
        <f t="shared" si="12"/>
        <v>No</v>
      </c>
      <c r="U225" s="37">
        <v>0.0</v>
      </c>
      <c r="V225" s="67" t="str">
        <f t="shared" si="13"/>
        <v>No</v>
      </c>
      <c r="W225" s="36" t="s">
        <v>189</v>
      </c>
      <c r="X225" s="21">
        <f t="shared" si="14"/>
        <v>0</v>
      </c>
      <c r="Y225" s="21">
        <f t="shared" si="15"/>
        <v>0</v>
      </c>
      <c r="Z225" s="21">
        <f t="shared" si="16"/>
        <v>0</v>
      </c>
      <c r="AA225" s="21">
        <f t="shared" si="17"/>
        <v>0</v>
      </c>
      <c r="AB225" s="21">
        <f t="shared" si="18"/>
        <v>1</v>
      </c>
      <c r="AC225" s="65" t="str">
        <f t="shared" si="19"/>
        <v>Other</v>
      </c>
      <c r="AD225" s="36" t="s">
        <v>31</v>
      </c>
      <c r="AE225" s="21">
        <f t="shared" si="20"/>
        <v>1</v>
      </c>
      <c r="AF225" s="21">
        <f t="shared" si="21"/>
        <v>0</v>
      </c>
      <c r="AG225" s="21">
        <f t="shared" si="22"/>
        <v>0</v>
      </c>
      <c r="AH225" s="21">
        <f t="shared" si="23"/>
        <v>0</v>
      </c>
      <c r="AI225" s="65" t="str">
        <f t="shared" si="24"/>
        <v>Bus</v>
      </c>
      <c r="AJ225" s="27" t="s">
        <v>128</v>
      </c>
      <c r="AK225" s="21">
        <f t="shared" si="25"/>
        <v>1</v>
      </c>
      <c r="AL225" s="21">
        <f t="shared" si="26"/>
        <v>0</v>
      </c>
      <c r="AM225" s="21">
        <f t="shared" si="27"/>
        <v>0</v>
      </c>
      <c r="AN225" s="21">
        <f t="shared" si="28"/>
        <v>0</v>
      </c>
      <c r="AO225" s="65" t="str">
        <f t="shared" si="29"/>
        <v>Bus</v>
      </c>
      <c r="AP225" s="27" t="s">
        <v>37</v>
      </c>
      <c r="AQ225" s="21">
        <f t="shared" si="30"/>
        <v>1</v>
      </c>
      <c r="AR225" s="21">
        <f t="shared" si="31"/>
        <v>0</v>
      </c>
      <c r="AS225" s="21">
        <f t="shared" si="32"/>
        <v>0</v>
      </c>
      <c r="AT225" s="21">
        <f t="shared" si="33"/>
        <v>0</v>
      </c>
      <c r="AU225" s="21">
        <f t="shared" si="34"/>
        <v>0</v>
      </c>
      <c r="AV225" s="21">
        <f t="shared" si="74"/>
        <v>0</v>
      </c>
      <c r="AW225" s="68"/>
      <c r="AX225" s="27" t="s">
        <v>44</v>
      </c>
      <c r="AY225" s="21">
        <f t="shared" si="35"/>
        <v>0</v>
      </c>
      <c r="AZ225" s="21">
        <f t="shared" si="36"/>
        <v>1</v>
      </c>
      <c r="BA225" s="21">
        <f t="shared" si="37"/>
        <v>0</v>
      </c>
      <c r="BB225" s="21">
        <f t="shared" si="38"/>
        <v>0</v>
      </c>
      <c r="BC225" s="65" t="str">
        <f t="shared" si="39"/>
        <v>Recreation</v>
      </c>
      <c r="BD225" s="38" t="s">
        <v>37</v>
      </c>
      <c r="BE225" s="21">
        <f t="shared" si="40"/>
        <v>0</v>
      </c>
      <c r="BF225" s="21">
        <f t="shared" si="41"/>
        <v>1</v>
      </c>
      <c r="BG225" s="21">
        <f t="shared" si="42"/>
        <v>0</v>
      </c>
      <c r="BH225" s="21">
        <f t="shared" si="43"/>
        <v>0</v>
      </c>
      <c r="BI225" s="65" t="str">
        <f t="shared" si="44"/>
        <v>Barishal</v>
      </c>
      <c r="BJ225" s="27" t="s">
        <v>138</v>
      </c>
      <c r="BK225" s="21">
        <f t="shared" si="45"/>
        <v>0</v>
      </c>
      <c r="BL225" s="21">
        <f t="shared" si="46"/>
        <v>0</v>
      </c>
      <c r="BM225" s="21">
        <f t="shared" si="47"/>
        <v>1</v>
      </c>
      <c r="BN225" s="65" t="str">
        <f t="shared" si="48"/>
        <v>More_than_6</v>
      </c>
      <c r="BO225" s="29">
        <v>1500.0</v>
      </c>
      <c r="BP225" s="21">
        <f t="shared" si="49"/>
        <v>0</v>
      </c>
      <c r="BQ225" s="21">
        <f t="shared" si="50"/>
        <v>1</v>
      </c>
      <c r="BR225" s="21">
        <f t="shared" si="51"/>
        <v>0</v>
      </c>
      <c r="BS225" s="65" t="str">
        <f t="shared" si="52"/>
        <v>Between_1k_to_2k</v>
      </c>
      <c r="BT225" s="29" t="s">
        <v>156</v>
      </c>
      <c r="BU225" s="75" t="str">
        <f t="shared" si="53"/>
        <v>Every_6_months</v>
      </c>
      <c r="BV225" s="29">
        <v>0.0</v>
      </c>
      <c r="BW225" s="67" t="str">
        <f t="shared" si="54"/>
        <v>No</v>
      </c>
      <c r="BX225" s="29">
        <v>0.0</v>
      </c>
      <c r="BY225" s="67" t="str">
        <f t="shared" si="55"/>
        <v>No</v>
      </c>
      <c r="BZ225" s="29">
        <v>0.0</v>
      </c>
      <c r="CA225" s="67" t="str">
        <f t="shared" si="56"/>
        <v>No</v>
      </c>
      <c r="CB225" s="29">
        <v>0.0</v>
      </c>
      <c r="CC225" s="67" t="str">
        <f t="shared" si="57"/>
        <v>No</v>
      </c>
      <c r="CD225" s="29">
        <v>0.0</v>
      </c>
      <c r="CE225" s="67" t="str">
        <f t="shared" si="58"/>
        <v>No</v>
      </c>
      <c r="CF225" s="29">
        <v>1.0</v>
      </c>
      <c r="CG225" s="76"/>
      <c r="CH225" s="29">
        <v>0.0</v>
      </c>
      <c r="CI225" s="67" t="str">
        <f t="shared" si="59"/>
        <v>No</v>
      </c>
      <c r="CJ225" s="29">
        <v>0.0</v>
      </c>
      <c r="CK225" s="76"/>
      <c r="CL225" s="29">
        <v>1.0</v>
      </c>
      <c r="CM225" s="77"/>
      <c r="CN225" s="27" t="s">
        <v>133</v>
      </c>
      <c r="CO225" s="71" t="str">
        <f t="shared" si="60"/>
        <v>Good</v>
      </c>
      <c r="CP225" s="27" t="s">
        <v>157</v>
      </c>
      <c r="CQ225" s="21">
        <f t="shared" si="61"/>
        <v>0</v>
      </c>
      <c r="CR225" s="21">
        <f t="shared" si="62"/>
        <v>1</v>
      </c>
      <c r="CS225" s="21">
        <f t="shared" si="63"/>
        <v>0</v>
      </c>
      <c r="CT225" s="21">
        <f t="shared" si="64"/>
        <v>0</v>
      </c>
      <c r="CU225" s="68"/>
      <c r="CV225" s="27" t="s">
        <v>135</v>
      </c>
      <c r="CW225" s="21">
        <f t="shared" si="65"/>
        <v>1</v>
      </c>
      <c r="CX225" s="21">
        <f t="shared" si="66"/>
        <v>0</v>
      </c>
      <c r="CY225" s="21">
        <f t="shared" si="67"/>
        <v>0</v>
      </c>
      <c r="CZ225" s="21">
        <f t="shared" si="68"/>
        <v>0</v>
      </c>
      <c r="DA225" s="21">
        <f t="shared" si="69"/>
        <v>0</v>
      </c>
      <c r="DB225" s="68"/>
      <c r="DC225" s="27" t="s">
        <v>139</v>
      </c>
      <c r="DD225" s="29">
        <v>3.0</v>
      </c>
      <c r="DE225" s="29">
        <v>2.0</v>
      </c>
      <c r="DF225" s="27" t="s">
        <v>137</v>
      </c>
      <c r="DG225" s="29">
        <v>1.0</v>
      </c>
      <c r="DH225" s="25">
        <f t="shared" si="70"/>
        <v>11</v>
      </c>
      <c r="DI225" s="72" t="str">
        <f t="shared" si="71"/>
        <v>Poor_Safety</v>
      </c>
      <c r="DJ225" s="26">
        <v>13.0</v>
      </c>
      <c r="DK225" s="26">
        <v>17.0</v>
      </c>
      <c r="DL225" s="16" t="str">
        <f t="shared" ref="DL225:DM225" si="296">IF(DJ225 &lt;= 11, "Poor", IF(DJ225 &lt;= 15 , "Moderate", "Good"))</f>
        <v>Moderate</v>
      </c>
      <c r="DM225" s="16" t="str">
        <f t="shared" si="296"/>
        <v>Good</v>
      </c>
    </row>
    <row r="226" ht="15.75" customHeight="1">
      <c r="A226" s="73" t="s">
        <v>125</v>
      </c>
      <c r="B226" s="62" t="s">
        <v>37</v>
      </c>
      <c r="C226" s="37">
        <v>64.0</v>
      </c>
      <c r="D226" s="16">
        <f t="shared" si="2"/>
        <v>0</v>
      </c>
      <c r="E226" s="16">
        <f t="shared" si="73"/>
        <v>0</v>
      </c>
      <c r="F226" s="16">
        <f t="shared" si="3"/>
        <v>0</v>
      </c>
      <c r="G226" s="16">
        <f t="shared" si="4"/>
        <v>1</v>
      </c>
      <c r="H226" s="63" t="str">
        <f t="shared" si="5"/>
        <v>More_than_60</v>
      </c>
      <c r="I226" s="75" t="s">
        <v>260</v>
      </c>
      <c r="J226" s="36">
        <v>10000.0</v>
      </c>
      <c r="K226" s="21">
        <f t="shared" si="6"/>
        <v>1</v>
      </c>
      <c r="L226" s="21">
        <f t="shared" si="7"/>
        <v>0</v>
      </c>
      <c r="M226" s="21">
        <f t="shared" si="8"/>
        <v>0</v>
      </c>
      <c r="N226" s="21">
        <f t="shared" si="9"/>
        <v>0</v>
      </c>
      <c r="O226" s="65" t="str">
        <f t="shared" si="10"/>
        <v>Less_than_15k</v>
      </c>
      <c r="P226" s="75" t="s">
        <v>127</v>
      </c>
      <c r="Q226" s="37">
        <v>0.0</v>
      </c>
      <c r="R226" s="67" t="str">
        <f t="shared" si="11"/>
        <v>No</v>
      </c>
      <c r="S226" s="37">
        <v>0.0</v>
      </c>
      <c r="T226" s="67" t="str">
        <f t="shared" si="12"/>
        <v>No</v>
      </c>
      <c r="U226" s="37">
        <v>0.0</v>
      </c>
      <c r="V226" s="67" t="str">
        <f t="shared" si="13"/>
        <v>No</v>
      </c>
      <c r="W226" s="36" t="s">
        <v>189</v>
      </c>
      <c r="X226" s="21">
        <f t="shared" si="14"/>
        <v>0</v>
      </c>
      <c r="Y226" s="21">
        <f t="shared" si="15"/>
        <v>0</v>
      </c>
      <c r="Z226" s="21">
        <f t="shared" si="16"/>
        <v>0</v>
      </c>
      <c r="AA226" s="21">
        <f t="shared" si="17"/>
        <v>0</v>
      </c>
      <c r="AB226" s="21">
        <f t="shared" si="18"/>
        <v>1</v>
      </c>
      <c r="AC226" s="65" t="str">
        <f t="shared" si="19"/>
        <v>Other</v>
      </c>
      <c r="AD226" s="36" t="s">
        <v>180</v>
      </c>
      <c r="AE226" s="21">
        <f t="shared" si="20"/>
        <v>0</v>
      </c>
      <c r="AF226" s="21">
        <f t="shared" si="21"/>
        <v>0</v>
      </c>
      <c r="AG226" s="21">
        <f t="shared" si="22"/>
        <v>1</v>
      </c>
      <c r="AH226" s="21">
        <f t="shared" si="23"/>
        <v>0</v>
      </c>
      <c r="AI226" s="65" t="str">
        <f t="shared" si="24"/>
        <v>Bicycle</v>
      </c>
      <c r="AJ226" s="27" t="s">
        <v>129</v>
      </c>
      <c r="AK226" s="21">
        <f t="shared" si="25"/>
        <v>0</v>
      </c>
      <c r="AL226" s="21">
        <f t="shared" si="26"/>
        <v>1</v>
      </c>
      <c r="AM226" s="21">
        <f t="shared" si="27"/>
        <v>0</v>
      </c>
      <c r="AN226" s="21">
        <f t="shared" si="28"/>
        <v>0</v>
      </c>
      <c r="AO226" s="65" t="str">
        <f t="shared" si="29"/>
        <v>Auto_Rickshaw</v>
      </c>
      <c r="AP226" s="27" t="s">
        <v>37</v>
      </c>
      <c r="AQ226" s="21">
        <f t="shared" si="30"/>
        <v>1</v>
      </c>
      <c r="AR226" s="21">
        <f t="shared" si="31"/>
        <v>0</v>
      </c>
      <c r="AS226" s="21">
        <f t="shared" si="32"/>
        <v>0</v>
      </c>
      <c r="AT226" s="21">
        <f t="shared" si="33"/>
        <v>0</v>
      </c>
      <c r="AU226" s="21">
        <f t="shared" si="34"/>
        <v>0</v>
      </c>
      <c r="AV226" s="21">
        <f t="shared" si="74"/>
        <v>0</v>
      </c>
      <c r="AW226" s="68"/>
      <c r="AX226" s="27" t="s">
        <v>44</v>
      </c>
      <c r="AY226" s="21">
        <f t="shared" si="35"/>
        <v>0</v>
      </c>
      <c r="AZ226" s="21">
        <f t="shared" si="36"/>
        <v>1</v>
      </c>
      <c r="BA226" s="21">
        <f t="shared" si="37"/>
        <v>0</v>
      </c>
      <c r="BB226" s="21">
        <f t="shared" si="38"/>
        <v>0</v>
      </c>
      <c r="BC226" s="65" t="str">
        <f t="shared" si="39"/>
        <v>Recreation</v>
      </c>
      <c r="BD226" s="38" t="s">
        <v>190</v>
      </c>
      <c r="BE226" s="21">
        <f t="shared" si="40"/>
        <v>0</v>
      </c>
      <c r="BF226" s="21">
        <f t="shared" si="41"/>
        <v>0</v>
      </c>
      <c r="BG226" s="21">
        <f t="shared" si="42"/>
        <v>0</v>
      </c>
      <c r="BH226" s="21">
        <f t="shared" si="43"/>
        <v>1</v>
      </c>
      <c r="BI226" s="65" t="str">
        <f t="shared" si="44"/>
        <v>Others</v>
      </c>
      <c r="BJ226" s="27" t="s">
        <v>138</v>
      </c>
      <c r="BK226" s="21">
        <f t="shared" si="45"/>
        <v>0</v>
      </c>
      <c r="BL226" s="21">
        <f t="shared" si="46"/>
        <v>0</v>
      </c>
      <c r="BM226" s="21">
        <f t="shared" si="47"/>
        <v>1</v>
      </c>
      <c r="BN226" s="65" t="str">
        <f t="shared" si="48"/>
        <v>More_than_6</v>
      </c>
      <c r="BO226" s="29">
        <v>1500.0</v>
      </c>
      <c r="BP226" s="21">
        <f t="shared" si="49"/>
        <v>0</v>
      </c>
      <c r="BQ226" s="21">
        <f t="shared" si="50"/>
        <v>1</v>
      </c>
      <c r="BR226" s="21">
        <f t="shared" si="51"/>
        <v>0</v>
      </c>
      <c r="BS226" s="65" t="str">
        <f t="shared" si="52"/>
        <v>Between_1k_to_2k</v>
      </c>
      <c r="BT226" s="29" t="s">
        <v>132</v>
      </c>
      <c r="BU226" s="75" t="str">
        <f t="shared" si="53"/>
        <v>Every_3_months</v>
      </c>
      <c r="BV226" s="29">
        <v>0.0</v>
      </c>
      <c r="BW226" s="67" t="str">
        <f t="shared" si="54"/>
        <v>No</v>
      </c>
      <c r="BX226" s="29">
        <v>0.0</v>
      </c>
      <c r="BY226" s="67" t="str">
        <f t="shared" si="55"/>
        <v>No</v>
      </c>
      <c r="BZ226" s="29">
        <v>0.0</v>
      </c>
      <c r="CA226" s="67" t="str">
        <f t="shared" si="56"/>
        <v>No</v>
      </c>
      <c r="CB226" s="29">
        <v>1.0</v>
      </c>
      <c r="CC226" s="67" t="str">
        <f t="shared" si="57"/>
        <v>Yes</v>
      </c>
      <c r="CD226" s="29">
        <v>1.0</v>
      </c>
      <c r="CE226" s="67" t="str">
        <f t="shared" si="58"/>
        <v>Yes</v>
      </c>
      <c r="CF226" s="29">
        <v>1.0</v>
      </c>
      <c r="CG226" s="76"/>
      <c r="CH226" s="29">
        <v>1.0</v>
      </c>
      <c r="CI226" s="67" t="str">
        <f t="shared" si="59"/>
        <v>Yes</v>
      </c>
      <c r="CJ226" s="29">
        <v>0.0</v>
      </c>
      <c r="CK226" s="76"/>
      <c r="CL226" s="29">
        <v>1.0</v>
      </c>
      <c r="CM226" s="77"/>
      <c r="CN226" s="27" t="s">
        <v>164</v>
      </c>
      <c r="CO226" s="71" t="str">
        <f t="shared" si="60"/>
        <v>Average</v>
      </c>
      <c r="CP226" s="27" t="s">
        <v>165</v>
      </c>
      <c r="CQ226" s="21">
        <f t="shared" si="61"/>
        <v>0</v>
      </c>
      <c r="CR226" s="21">
        <f t="shared" si="62"/>
        <v>0</v>
      </c>
      <c r="CS226" s="21">
        <f t="shared" si="63"/>
        <v>0</v>
      </c>
      <c r="CT226" s="21">
        <f t="shared" si="64"/>
        <v>1</v>
      </c>
      <c r="CU226" s="68"/>
      <c r="CV226" s="27" t="s">
        <v>135</v>
      </c>
      <c r="CW226" s="21">
        <f t="shared" si="65"/>
        <v>1</v>
      </c>
      <c r="CX226" s="21">
        <f t="shared" si="66"/>
        <v>0</v>
      </c>
      <c r="CY226" s="21">
        <f t="shared" si="67"/>
        <v>0</v>
      </c>
      <c r="CZ226" s="21">
        <f t="shared" si="68"/>
        <v>0</v>
      </c>
      <c r="DA226" s="21">
        <f t="shared" si="69"/>
        <v>0</v>
      </c>
      <c r="DB226" s="68"/>
      <c r="DC226" s="29">
        <v>2.0</v>
      </c>
      <c r="DD226" s="29">
        <v>1.0</v>
      </c>
      <c r="DE226" s="27" t="s">
        <v>136</v>
      </c>
      <c r="DF226" s="29">
        <v>2.0</v>
      </c>
      <c r="DG226" s="29">
        <v>3.0</v>
      </c>
      <c r="DH226" s="25">
        <f t="shared" si="70"/>
        <v>12</v>
      </c>
      <c r="DI226" s="72" t="str">
        <f t="shared" si="71"/>
        <v>Poor_Safety</v>
      </c>
      <c r="DJ226" s="26">
        <v>7.0</v>
      </c>
      <c r="DK226" s="26">
        <v>6.0</v>
      </c>
      <c r="DL226" s="16" t="str">
        <f t="shared" ref="DL226:DM226" si="297">IF(DJ226 &lt;= 11, "Poor", IF(DJ226 &lt;= 15 , "Moderate", "Good"))</f>
        <v>Poor</v>
      </c>
      <c r="DM226" s="16" t="str">
        <f t="shared" si="297"/>
        <v>Poor</v>
      </c>
    </row>
    <row r="227" ht="15.75" customHeight="1">
      <c r="A227" s="73" t="s">
        <v>125</v>
      </c>
      <c r="B227" s="62" t="s">
        <v>37</v>
      </c>
      <c r="C227" s="37">
        <v>72.0</v>
      </c>
      <c r="D227" s="16">
        <f t="shared" si="2"/>
        <v>0</v>
      </c>
      <c r="E227" s="16">
        <f t="shared" si="73"/>
        <v>0</v>
      </c>
      <c r="F227" s="16">
        <f t="shared" si="3"/>
        <v>0</v>
      </c>
      <c r="G227" s="16">
        <f t="shared" si="4"/>
        <v>1</v>
      </c>
      <c r="H227" s="63" t="str">
        <f t="shared" si="5"/>
        <v>More_than_60</v>
      </c>
      <c r="I227" s="75" t="s">
        <v>260</v>
      </c>
      <c r="J227" s="36">
        <v>10000.0</v>
      </c>
      <c r="K227" s="21">
        <f t="shared" si="6"/>
        <v>1</v>
      </c>
      <c r="L227" s="21">
        <f t="shared" si="7"/>
        <v>0</v>
      </c>
      <c r="M227" s="21">
        <f t="shared" si="8"/>
        <v>0</v>
      </c>
      <c r="N227" s="21">
        <f t="shared" si="9"/>
        <v>0</v>
      </c>
      <c r="O227" s="65" t="str">
        <f t="shared" si="10"/>
        <v>Less_than_15k</v>
      </c>
      <c r="P227" s="75" t="s">
        <v>127</v>
      </c>
      <c r="Q227" s="37">
        <v>0.0</v>
      </c>
      <c r="R227" s="67" t="str">
        <f t="shared" si="11"/>
        <v>No</v>
      </c>
      <c r="S227" s="37">
        <v>0.0</v>
      </c>
      <c r="T227" s="67" t="str">
        <f t="shared" si="12"/>
        <v>No</v>
      </c>
      <c r="U227" s="37">
        <v>0.0</v>
      </c>
      <c r="V227" s="67" t="str">
        <f t="shared" si="13"/>
        <v>No</v>
      </c>
      <c r="W227" s="36" t="s">
        <v>189</v>
      </c>
      <c r="X227" s="21">
        <f t="shared" si="14"/>
        <v>0</v>
      </c>
      <c r="Y227" s="21">
        <f t="shared" si="15"/>
        <v>0</v>
      </c>
      <c r="Z227" s="21">
        <f t="shared" si="16"/>
        <v>0</v>
      </c>
      <c r="AA227" s="21">
        <f t="shared" si="17"/>
        <v>0</v>
      </c>
      <c r="AB227" s="21">
        <f t="shared" si="18"/>
        <v>1</v>
      </c>
      <c r="AC227" s="65" t="str">
        <f t="shared" si="19"/>
        <v>Other</v>
      </c>
      <c r="AD227" s="36" t="s">
        <v>31</v>
      </c>
      <c r="AE227" s="21">
        <f t="shared" si="20"/>
        <v>1</v>
      </c>
      <c r="AF227" s="21">
        <f t="shared" si="21"/>
        <v>0</v>
      </c>
      <c r="AG227" s="21">
        <f t="shared" si="22"/>
        <v>0</v>
      </c>
      <c r="AH227" s="21">
        <f t="shared" si="23"/>
        <v>0</v>
      </c>
      <c r="AI227" s="65" t="str">
        <f t="shared" si="24"/>
        <v>Bus</v>
      </c>
      <c r="AJ227" s="27" t="s">
        <v>162</v>
      </c>
      <c r="AK227" s="21">
        <f t="shared" si="25"/>
        <v>0</v>
      </c>
      <c r="AL227" s="21">
        <f t="shared" si="26"/>
        <v>0</v>
      </c>
      <c r="AM227" s="21">
        <f t="shared" si="27"/>
        <v>0</v>
      </c>
      <c r="AN227" s="21">
        <f t="shared" si="28"/>
        <v>1</v>
      </c>
      <c r="AO227" s="65" t="str">
        <f t="shared" si="29"/>
        <v>Others</v>
      </c>
      <c r="AP227" s="27" t="s">
        <v>37</v>
      </c>
      <c r="AQ227" s="21">
        <f t="shared" si="30"/>
        <v>1</v>
      </c>
      <c r="AR227" s="21">
        <f t="shared" si="31"/>
        <v>0</v>
      </c>
      <c r="AS227" s="21">
        <f t="shared" si="32"/>
        <v>0</v>
      </c>
      <c r="AT227" s="21">
        <f t="shared" si="33"/>
        <v>0</v>
      </c>
      <c r="AU227" s="21">
        <f t="shared" si="34"/>
        <v>0</v>
      </c>
      <c r="AV227" s="21">
        <f t="shared" si="74"/>
        <v>0</v>
      </c>
      <c r="AW227" s="68"/>
      <c r="AX227" s="27" t="s">
        <v>130</v>
      </c>
      <c r="AY227" s="21">
        <f t="shared" si="35"/>
        <v>1</v>
      </c>
      <c r="AZ227" s="21">
        <f t="shared" si="36"/>
        <v>0</v>
      </c>
      <c r="BA227" s="21">
        <f t="shared" si="37"/>
        <v>0</v>
      </c>
      <c r="BB227" s="21">
        <f t="shared" si="38"/>
        <v>0</v>
      </c>
      <c r="BC227" s="65" t="str">
        <f t="shared" si="39"/>
        <v>Home_Visit</v>
      </c>
      <c r="BD227" s="38" t="s">
        <v>182</v>
      </c>
      <c r="BE227" s="21">
        <f t="shared" si="40"/>
        <v>0</v>
      </c>
      <c r="BF227" s="21">
        <f t="shared" si="41"/>
        <v>0</v>
      </c>
      <c r="BG227" s="21">
        <f t="shared" si="42"/>
        <v>1</v>
      </c>
      <c r="BH227" s="21">
        <f t="shared" si="43"/>
        <v>0</v>
      </c>
      <c r="BI227" s="65" t="str">
        <f t="shared" si="44"/>
        <v>Narayanganj</v>
      </c>
      <c r="BJ227" s="27" t="s">
        <v>137</v>
      </c>
      <c r="BK227" s="21">
        <f t="shared" si="45"/>
        <v>0</v>
      </c>
      <c r="BL227" s="21">
        <f t="shared" si="46"/>
        <v>0</v>
      </c>
      <c r="BM227" s="21">
        <f t="shared" si="47"/>
        <v>1</v>
      </c>
      <c r="BN227" s="65" t="str">
        <f t="shared" si="48"/>
        <v>More_than_6</v>
      </c>
      <c r="BO227" s="27" t="s">
        <v>167</v>
      </c>
      <c r="BP227" s="21">
        <f t="shared" si="49"/>
        <v>0</v>
      </c>
      <c r="BQ227" s="21">
        <f t="shared" si="50"/>
        <v>0</v>
      </c>
      <c r="BR227" s="21">
        <f t="shared" si="51"/>
        <v>1</v>
      </c>
      <c r="BS227" s="65" t="str">
        <f t="shared" si="52"/>
        <v>More_than_2k</v>
      </c>
      <c r="BT227" s="29" t="s">
        <v>264</v>
      </c>
      <c r="BU227" s="75" t="str">
        <f t="shared" si="53"/>
        <v>Biweekly</v>
      </c>
      <c r="BV227" s="29">
        <v>0.0</v>
      </c>
      <c r="BW227" s="67" t="str">
        <f t="shared" si="54"/>
        <v>No</v>
      </c>
      <c r="BX227" s="29">
        <v>0.0</v>
      </c>
      <c r="BY227" s="67" t="str">
        <f t="shared" si="55"/>
        <v>No</v>
      </c>
      <c r="BZ227" s="29">
        <v>1.0</v>
      </c>
      <c r="CA227" s="67" t="str">
        <f t="shared" si="56"/>
        <v>Yes</v>
      </c>
      <c r="CB227" s="29">
        <v>0.0</v>
      </c>
      <c r="CC227" s="67" t="str">
        <f t="shared" si="57"/>
        <v>No</v>
      </c>
      <c r="CD227" s="29">
        <v>0.0</v>
      </c>
      <c r="CE227" s="67" t="str">
        <f t="shared" si="58"/>
        <v>No</v>
      </c>
      <c r="CF227" s="29">
        <v>0.0</v>
      </c>
      <c r="CG227" s="76"/>
      <c r="CH227" s="29">
        <v>0.0</v>
      </c>
      <c r="CI227" s="67" t="str">
        <f t="shared" si="59"/>
        <v>No</v>
      </c>
      <c r="CJ227" s="29">
        <v>0.0</v>
      </c>
      <c r="CK227" s="76"/>
      <c r="CL227" s="29">
        <v>1.0</v>
      </c>
      <c r="CM227" s="77"/>
      <c r="CN227" s="29" t="s">
        <v>168</v>
      </c>
      <c r="CO227" s="71" t="str">
        <f t="shared" si="60"/>
        <v>Very_Good</v>
      </c>
      <c r="CP227" s="27" t="s">
        <v>169</v>
      </c>
      <c r="CQ227" s="21">
        <f t="shared" si="61"/>
        <v>0</v>
      </c>
      <c r="CR227" s="21">
        <f t="shared" si="62"/>
        <v>0</v>
      </c>
      <c r="CS227" s="21">
        <f t="shared" si="63"/>
        <v>0</v>
      </c>
      <c r="CT227" s="21">
        <f t="shared" si="64"/>
        <v>1</v>
      </c>
      <c r="CU227" s="68"/>
      <c r="CV227" s="27" t="s">
        <v>209</v>
      </c>
      <c r="CW227" s="21">
        <f t="shared" si="65"/>
        <v>0</v>
      </c>
      <c r="CX227" s="21">
        <f t="shared" si="66"/>
        <v>0</v>
      </c>
      <c r="CY227" s="21">
        <f t="shared" si="67"/>
        <v>0</v>
      </c>
      <c r="CZ227" s="21">
        <f t="shared" si="68"/>
        <v>0</v>
      </c>
      <c r="DA227" s="21">
        <f t="shared" si="69"/>
        <v>1</v>
      </c>
      <c r="DB227" s="68"/>
      <c r="DC227" s="29">
        <v>4.0</v>
      </c>
      <c r="DD227" s="27" t="s">
        <v>139</v>
      </c>
      <c r="DE227" s="27" t="s">
        <v>139</v>
      </c>
      <c r="DF227" s="27" t="s">
        <v>140</v>
      </c>
      <c r="DG227" s="27" t="s">
        <v>136</v>
      </c>
      <c r="DH227" s="25">
        <f t="shared" si="70"/>
        <v>13</v>
      </c>
      <c r="DI227" s="72" t="str">
        <f t="shared" si="71"/>
        <v>Poor_Safety</v>
      </c>
      <c r="DJ227" s="26">
        <v>11.0</v>
      </c>
      <c r="DK227" s="26">
        <v>14.0</v>
      </c>
      <c r="DL227" s="16" t="str">
        <f t="shared" ref="DL227:DM227" si="298">IF(DJ227 &lt;= 11, "Poor", IF(DJ227 &lt;= 15 , "Moderate", "Good"))</f>
        <v>Poor</v>
      </c>
      <c r="DM227" s="16" t="str">
        <f t="shared" si="298"/>
        <v>Moderate</v>
      </c>
    </row>
    <row r="228" ht="15.75" customHeight="1">
      <c r="A228" s="73" t="s">
        <v>125</v>
      </c>
      <c r="B228" s="62" t="s">
        <v>37</v>
      </c>
      <c r="C228" s="35">
        <v>45.0</v>
      </c>
      <c r="D228" s="16">
        <f t="shared" si="2"/>
        <v>0</v>
      </c>
      <c r="E228" s="16">
        <f t="shared" si="73"/>
        <v>0</v>
      </c>
      <c r="F228" s="16">
        <f t="shared" si="3"/>
        <v>1</v>
      </c>
      <c r="G228" s="16">
        <f t="shared" si="4"/>
        <v>0</v>
      </c>
      <c r="H228" s="63" t="str">
        <f t="shared" si="5"/>
        <v>Between_40_to_60</v>
      </c>
      <c r="I228" s="75" t="s">
        <v>266</v>
      </c>
      <c r="J228" s="36">
        <v>20000.0</v>
      </c>
      <c r="K228" s="21">
        <f t="shared" si="6"/>
        <v>0</v>
      </c>
      <c r="L228" s="21">
        <f t="shared" si="7"/>
        <v>1</v>
      </c>
      <c r="M228" s="21">
        <f t="shared" si="8"/>
        <v>0</v>
      </c>
      <c r="N228" s="21">
        <f t="shared" si="9"/>
        <v>0</v>
      </c>
      <c r="O228" s="65" t="str">
        <f t="shared" si="10"/>
        <v>Between_15k_to_25k</v>
      </c>
      <c r="P228" s="75" t="s">
        <v>127</v>
      </c>
      <c r="Q228" s="37">
        <v>0.0</v>
      </c>
      <c r="R228" s="67" t="str">
        <f t="shared" si="11"/>
        <v>No</v>
      </c>
      <c r="S228" s="37">
        <v>1.0</v>
      </c>
      <c r="T228" s="67" t="str">
        <f t="shared" si="12"/>
        <v>Yes</v>
      </c>
      <c r="U228" s="37">
        <v>0.0</v>
      </c>
      <c r="V228" s="67" t="str">
        <f t="shared" si="13"/>
        <v>No</v>
      </c>
      <c r="W228" s="36" t="s">
        <v>25</v>
      </c>
      <c r="X228" s="21">
        <f t="shared" si="14"/>
        <v>1</v>
      </c>
      <c r="Y228" s="21">
        <f t="shared" si="15"/>
        <v>0</v>
      </c>
      <c r="Z228" s="21">
        <f t="shared" si="16"/>
        <v>0</v>
      </c>
      <c r="AA228" s="21">
        <f t="shared" si="17"/>
        <v>0</v>
      </c>
      <c r="AB228" s="21">
        <f t="shared" si="18"/>
        <v>0</v>
      </c>
      <c r="AC228" s="65" t="str">
        <f t="shared" si="19"/>
        <v>Business</v>
      </c>
      <c r="AD228" s="36" t="s">
        <v>31</v>
      </c>
      <c r="AE228" s="21">
        <f t="shared" si="20"/>
        <v>1</v>
      </c>
      <c r="AF228" s="21">
        <f t="shared" si="21"/>
        <v>0</v>
      </c>
      <c r="AG228" s="21">
        <f t="shared" si="22"/>
        <v>0</v>
      </c>
      <c r="AH228" s="21">
        <f t="shared" si="23"/>
        <v>0</v>
      </c>
      <c r="AI228" s="65" t="str">
        <f t="shared" si="24"/>
        <v>Bus</v>
      </c>
      <c r="AJ228" s="27" t="s">
        <v>128</v>
      </c>
      <c r="AK228" s="21">
        <f t="shared" si="25"/>
        <v>1</v>
      </c>
      <c r="AL228" s="21">
        <f t="shared" si="26"/>
        <v>0</v>
      </c>
      <c r="AM228" s="21">
        <f t="shared" si="27"/>
        <v>0</v>
      </c>
      <c r="AN228" s="21">
        <f t="shared" si="28"/>
        <v>0</v>
      </c>
      <c r="AO228" s="65" t="str">
        <f t="shared" si="29"/>
        <v>Bus</v>
      </c>
      <c r="AP228" s="27" t="s">
        <v>37</v>
      </c>
      <c r="AQ228" s="21">
        <f t="shared" si="30"/>
        <v>1</v>
      </c>
      <c r="AR228" s="21">
        <f t="shared" si="31"/>
        <v>0</v>
      </c>
      <c r="AS228" s="21">
        <f t="shared" si="32"/>
        <v>0</v>
      </c>
      <c r="AT228" s="21">
        <f t="shared" si="33"/>
        <v>0</v>
      </c>
      <c r="AU228" s="21">
        <f t="shared" si="34"/>
        <v>0</v>
      </c>
      <c r="AV228" s="21">
        <f t="shared" si="74"/>
        <v>0</v>
      </c>
      <c r="AW228" s="68"/>
      <c r="AX228" s="27" t="s">
        <v>44</v>
      </c>
      <c r="AY228" s="21">
        <f t="shared" si="35"/>
        <v>0</v>
      </c>
      <c r="AZ228" s="21">
        <f t="shared" si="36"/>
        <v>1</v>
      </c>
      <c r="BA228" s="21">
        <f t="shared" si="37"/>
        <v>0</v>
      </c>
      <c r="BB228" s="21">
        <f t="shared" si="38"/>
        <v>0</v>
      </c>
      <c r="BC228" s="65" t="str">
        <f t="shared" si="39"/>
        <v>Recreation</v>
      </c>
      <c r="BD228" s="38" t="s">
        <v>201</v>
      </c>
      <c r="BE228" s="21">
        <f t="shared" si="40"/>
        <v>0</v>
      </c>
      <c r="BF228" s="21">
        <f t="shared" si="41"/>
        <v>0</v>
      </c>
      <c r="BG228" s="21">
        <f t="shared" si="42"/>
        <v>0</v>
      </c>
      <c r="BH228" s="21">
        <f t="shared" si="43"/>
        <v>1</v>
      </c>
      <c r="BI228" s="65" t="str">
        <f t="shared" si="44"/>
        <v>Others</v>
      </c>
      <c r="BJ228" s="27" t="s">
        <v>150</v>
      </c>
      <c r="BK228" s="21">
        <f t="shared" si="45"/>
        <v>0</v>
      </c>
      <c r="BL228" s="21">
        <f t="shared" si="46"/>
        <v>0</v>
      </c>
      <c r="BM228" s="21">
        <f t="shared" si="47"/>
        <v>1</v>
      </c>
      <c r="BN228" s="65" t="str">
        <f t="shared" si="48"/>
        <v>More_than_6</v>
      </c>
      <c r="BO228" s="29">
        <v>800.0</v>
      </c>
      <c r="BP228" s="21">
        <f t="shared" si="49"/>
        <v>1</v>
      </c>
      <c r="BQ228" s="21">
        <f t="shared" si="50"/>
        <v>0</v>
      </c>
      <c r="BR228" s="21">
        <f t="shared" si="51"/>
        <v>0</v>
      </c>
      <c r="BS228" s="65" t="str">
        <f t="shared" si="52"/>
        <v>Less_than_1k</v>
      </c>
      <c r="BT228" s="29" t="s">
        <v>132</v>
      </c>
      <c r="BU228" s="75" t="str">
        <f t="shared" si="53"/>
        <v>Every_3_months</v>
      </c>
      <c r="BV228" s="29">
        <v>0.0</v>
      </c>
      <c r="BW228" s="67" t="str">
        <f t="shared" si="54"/>
        <v>No</v>
      </c>
      <c r="BX228" s="29">
        <v>0.0</v>
      </c>
      <c r="BY228" s="67" t="str">
        <f t="shared" si="55"/>
        <v>No</v>
      </c>
      <c r="BZ228" s="29">
        <v>0.0</v>
      </c>
      <c r="CA228" s="67" t="str">
        <f t="shared" si="56"/>
        <v>No</v>
      </c>
      <c r="CB228" s="29">
        <v>1.0</v>
      </c>
      <c r="CC228" s="67" t="str">
        <f t="shared" si="57"/>
        <v>Yes</v>
      </c>
      <c r="CD228" s="29">
        <v>0.0</v>
      </c>
      <c r="CE228" s="67" t="str">
        <f t="shared" si="58"/>
        <v>No</v>
      </c>
      <c r="CF228" s="29">
        <v>1.0</v>
      </c>
      <c r="CG228" s="76"/>
      <c r="CH228" s="29">
        <v>1.0</v>
      </c>
      <c r="CI228" s="67" t="str">
        <f t="shared" si="59"/>
        <v>Yes</v>
      </c>
      <c r="CJ228" s="29">
        <v>0.0</v>
      </c>
      <c r="CK228" s="76"/>
      <c r="CL228" s="29">
        <v>1.0</v>
      </c>
      <c r="CM228" s="77"/>
      <c r="CN228" s="27" t="s">
        <v>164</v>
      </c>
      <c r="CO228" s="71" t="str">
        <f t="shared" si="60"/>
        <v>Average</v>
      </c>
      <c r="CP228" s="27" t="s">
        <v>80</v>
      </c>
      <c r="CQ228" s="21">
        <f t="shared" si="61"/>
        <v>1</v>
      </c>
      <c r="CR228" s="21">
        <f t="shared" si="62"/>
        <v>0</v>
      </c>
      <c r="CS228" s="21">
        <f t="shared" si="63"/>
        <v>0</v>
      </c>
      <c r="CT228" s="21">
        <f t="shared" si="64"/>
        <v>0</v>
      </c>
      <c r="CU228" s="68"/>
      <c r="CV228" s="27" t="s">
        <v>209</v>
      </c>
      <c r="CW228" s="21">
        <f t="shared" si="65"/>
        <v>0</v>
      </c>
      <c r="CX228" s="21">
        <f t="shared" si="66"/>
        <v>0</v>
      </c>
      <c r="CY228" s="21">
        <f t="shared" si="67"/>
        <v>0</v>
      </c>
      <c r="CZ228" s="21">
        <f t="shared" si="68"/>
        <v>0</v>
      </c>
      <c r="DA228" s="21">
        <f t="shared" si="69"/>
        <v>1</v>
      </c>
      <c r="DB228" s="68"/>
      <c r="DC228" s="29">
        <v>5.0</v>
      </c>
      <c r="DD228" s="27" t="s">
        <v>140</v>
      </c>
      <c r="DE228" s="29">
        <v>4.0</v>
      </c>
      <c r="DF228" s="27" t="s">
        <v>139</v>
      </c>
      <c r="DG228" s="27" t="s">
        <v>138</v>
      </c>
      <c r="DH228" s="25">
        <f t="shared" si="70"/>
        <v>17</v>
      </c>
      <c r="DI228" s="72" t="str">
        <f t="shared" si="71"/>
        <v>Moderate_Safety</v>
      </c>
      <c r="DJ228" s="26">
        <v>9.0</v>
      </c>
      <c r="DK228" s="26">
        <v>10.0</v>
      </c>
      <c r="DL228" s="16" t="str">
        <f t="shared" ref="DL228:DM228" si="299">IF(DJ228 &lt;= 11, "Poor", IF(DJ228 &lt;= 15 , "Moderate", "Good"))</f>
        <v>Poor</v>
      </c>
      <c r="DM228" s="16" t="str">
        <f t="shared" si="299"/>
        <v>Poor</v>
      </c>
    </row>
    <row r="229" ht="15.75" customHeight="1">
      <c r="A229" s="73" t="s">
        <v>125</v>
      </c>
      <c r="B229" s="62" t="s">
        <v>37</v>
      </c>
      <c r="C229" s="35">
        <v>56.0</v>
      </c>
      <c r="D229" s="16">
        <f t="shared" si="2"/>
        <v>0</v>
      </c>
      <c r="E229" s="16">
        <f t="shared" si="73"/>
        <v>0</v>
      </c>
      <c r="F229" s="16">
        <f t="shared" si="3"/>
        <v>1</v>
      </c>
      <c r="G229" s="16">
        <f t="shared" si="4"/>
        <v>0</v>
      </c>
      <c r="H229" s="63" t="str">
        <f t="shared" si="5"/>
        <v>Between_40_to_60</v>
      </c>
      <c r="I229" s="75" t="s">
        <v>260</v>
      </c>
      <c r="J229" s="36">
        <v>20000.0</v>
      </c>
      <c r="K229" s="21">
        <f t="shared" si="6"/>
        <v>0</v>
      </c>
      <c r="L229" s="21">
        <f t="shared" si="7"/>
        <v>1</v>
      </c>
      <c r="M229" s="21">
        <f t="shared" si="8"/>
        <v>0</v>
      </c>
      <c r="N229" s="21">
        <f t="shared" si="9"/>
        <v>0</v>
      </c>
      <c r="O229" s="65" t="str">
        <f t="shared" si="10"/>
        <v>Between_15k_to_25k</v>
      </c>
      <c r="P229" s="75" t="s">
        <v>127</v>
      </c>
      <c r="Q229" s="37">
        <v>0.0</v>
      </c>
      <c r="R229" s="67" t="str">
        <f t="shared" si="11"/>
        <v>No</v>
      </c>
      <c r="S229" s="37">
        <v>0.0</v>
      </c>
      <c r="T229" s="67" t="str">
        <f t="shared" si="12"/>
        <v>No</v>
      </c>
      <c r="U229" s="37">
        <v>0.0</v>
      </c>
      <c r="V229" s="67" t="str">
        <f t="shared" si="13"/>
        <v>No</v>
      </c>
      <c r="W229" s="36" t="s">
        <v>25</v>
      </c>
      <c r="X229" s="21">
        <f t="shared" si="14"/>
        <v>1</v>
      </c>
      <c r="Y229" s="21">
        <f t="shared" si="15"/>
        <v>0</v>
      </c>
      <c r="Z229" s="21">
        <f t="shared" si="16"/>
        <v>0</v>
      </c>
      <c r="AA229" s="21">
        <f t="shared" si="17"/>
        <v>0</v>
      </c>
      <c r="AB229" s="21">
        <f t="shared" si="18"/>
        <v>0</v>
      </c>
      <c r="AC229" s="65" t="str">
        <f t="shared" si="19"/>
        <v>Business</v>
      </c>
      <c r="AD229" s="36" t="s">
        <v>32</v>
      </c>
      <c r="AE229" s="21">
        <f t="shared" si="20"/>
        <v>0</v>
      </c>
      <c r="AF229" s="21">
        <f t="shared" si="21"/>
        <v>1</v>
      </c>
      <c r="AG229" s="21">
        <f t="shared" si="22"/>
        <v>0</v>
      </c>
      <c r="AH229" s="21">
        <f t="shared" si="23"/>
        <v>0</v>
      </c>
      <c r="AI229" s="65" t="str">
        <f t="shared" si="24"/>
        <v>Rickshaw</v>
      </c>
      <c r="AJ229" s="27" t="s">
        <v>129</v>
      </c>
      <c r="AK229" s="21">
        <f t="shared" si="25"/>
        <v>0</v>
      </c>
      <c r="AL229" s="21">
        <f t="shared" si="26"/>
        <v>1</v>
      </c>
      <c r="AM229" s="21">
        <f t="shared" si="27"/>
        <v>0</v>
      </c>
      <c r="AN229" s="21">
        <f t="shared" si="28"/>
        <v>0</v>
      </c>
      <c r="AO229" s="65" t="str">
        <f t="shared" si="29"/>
        <v>Auto_Rickshaw</v>
      </c>
      <c r="AP229" s="27" t="s">
        <v>40</v>
      </c>
      <c r="AQ229" s="21">
        <f t="shared" si="30"/>
        <v>0</v>
      </c>
      <c r="AR229" s="21">
        <f t="shared" si="31"/>
        <v>0</v>
      </c>
      <c r="AS229" s="21">
        <f t="shared" si="32"/>
        <v>0</v>
      </c>
      <c r="AT229" s="21">
        <f t="shared" si="33"/>
        <v>1</v>
      </c>
      <c r="AU229" s="21">
        <f t="shared" si="34"/>
        <v>0</v>
      </c>
      <c r="AV229" s="21">
        <f t="shared" si="74"/>
        <v>1</v>
      </c>
      <c r="AW229" s="68"/>
      <c r="AX229" s="27" t="s">
        <v>130</v>
      </c>
      <c r="AY229" s="21">
        <f t="shared" si="35"/>
        <v>1</v>
      </c>
      <c r="AZ229" s="21">
        <f t="shared" si="36"/>
        <v>0</v>
      </c>
      <c r="BA229" s="21">
        <f t="shared" si="37"/>
        <v>0</v>
      </c>
      <c r="BB229" s="21">
        <f t="shared" si="38"/>
        <v>0</v>
      </c>
      <c r="BC229" s="65" t="str">
        <f t="shared" si="39"/>
        <v>Home_Visit</v>
      </c>
      <c r="BD229" s="38" t="s">
        <v>186</v>
      </c>
      <c r="BE229" s="21">
        <f t="shared" si="40"/>
        <v>0</v>
      </c>
      <c r="BF229" s="21">
        <f t="shared" si="41"/>
        <v>0</v>
      </c>
      <c r="BG229" s="21">
        <f t="shared" si="42"/>
        <v>0</v>
      </c>
      <c r="BH229" s="21">
        <f t="shared" si="43"/>
        <v>1</v>
      </c>
      <c r="BI229" s="65" t="str">
        <f t="shared" si="44"/>
        <v>Others</v>
      </c>
      <c r="BJ229" s="27" t="s">
        <v>136</v>
      </c>
      <c r="BK229" s="21">
        <f t="shared" si="45"/>
        <v>0</v>
      </c>
      <c r="BL229" s="21">
        <f t="shared" si="46"/>
        <v>0</v>
      </c>
      <c r="BM229" s="21">
        <f t="shared" si="47"/>
        <v>1</v>
      </c>
      <c r="BN229" s="65" t="str">
        <f t="shared" si="48"/>
        <v>More_than_6</v>
      </c>
      <c r="BO229" s="29">
        <v>1500.0</v>
      </c>
      <c r="BP229" s="21">
        <f t="shared" si="49"/>
        <v>0</v>
      </c>
      <c r="BQ229" s="21">
        <f t="shared" si="50"/>
        <v>1</v>
      </c>
      <c r="BR229" s="21">
        <f t="shared" si="51"/>
        <v>0</v>
      </c>
      <c r="BS229" s="65" t="str">
        <f t="shared" si="52"/>
        <v>Between_1k_to_2k</v>
      </c>
      <c r="BT229" s="27" t="s">
        <v>151</v>
      </c>
      <c r="BU229" s="73" t="str">
        <f t="shared" si="53"/>
        <v>Monthly</v>
      </c>
      <c r="BV229" s="29">
        <v>1.0</v>
      </c>
      <c r="BW229" s="67" t="str">
        <f t="shared" si="54"/>
        <v>Yes</v>
      </c>
      <c r="BX229" s="29">
        <v>0.0</v>
      </c>
      <c r="BY229" s="67" t="str">
        <f t="shared" si="55"/>
        <v>No</v>
      </c>
      <c r="BZ229" s="29">
        <v>0.0</v>
      </c>
      <c r="CA229" s="67" t="str">
        <f t="shared" si="56"/>
        <v>No</v>
      </c>
      <c r="CB229" s="29">
        <v>0.0</v>
      </c>
      <c r="CC229" s="67" t="str">
        <f t="shared" si="57"/>
        <v>No</v>
      </c>
      <c r="CD229" s="29">
        <v>0.0</v>
      </c>
      <c r="CE229" s="67" t="str">
        <f t="shared" si="58"/>
        <v>No</v>
      </c>
      <c r="CF229" s="29">
        <v>1.0</v>
      </c>
      <c r="CG229" s="76"/>
      <c r="CH229" s="29">
        <v>0.0</v>
      </c>
      <c r="CI229" s="67" t="str">
        <f t="shared" si="59"/>
        <v>No</v>
      </c>
      <c r="CJ229" s="29">
        <v>0.0</v>
      </c>
      <c r="CK229" s="76"/>
      <c r="CL229" s="29">
        <v>1.0</v>
      </c>
      <c r="CM229" s="77"/>
      <c r="CN229" s="29" t="s">
        <v>168</v>
      </c>
      <c r="CO229" s="71" t="str">
        <f t="shared" si="60"/>
        <v>Very_Good</v>
      </c>
      <c r="CP229" s="27" t="s">
        <v>157</v>
      </c>
      <c r="CQ229" s="21">
        <f t="shared" si="61"/>
        <v>0</v>
      </c>
      <c r="CR229" s="21">
        <f t="shared" si="62"/>
        <v>1</v>
      </c>
      <c r="CS229" s="21">
        <f t="shared" si="63"/>
        <v>0</v>
      </c>
      <c r="CT229" s="21">
        <f t="shared" si="64"/>
        <v>0</v>
      </c>
      <c r="CU229" s="68"/>
      <c r="CV229" s="27" t="s">
        <v>173</v>
      </c>
      <c r="CW229" s="21">
        <f t="shared" si="65"/>
        <v>0</v>
      </c>
      <c r="CX229" s="21">
        <f t="shared" si="66"/>
        <v>0</v>
      </c>
      <c r="CY229" s="21">
        <f t="shared" si="67"/>
        <v>1</v>
      </c>
      <c r="CZ229" s="21">
        <f t="shared" si="68"/>
        <v>0</v>
      </c>
      <c r="DA229" s="21">
        <f t="shared" si="69"/>
        <v>0</v>
      </c>
      <c r="DB229" s="68"/>
      <c r="DC229" s="27" t="s">
        <v>136</v>
      </c>
      <c r="DD229" s="27" t="s">
        <v>140</v>
      </c>
      <c r="DE229" s="27" t="s">
        <v>137</v>
      </c>
      <c r="DF229" s="27" t="s">
        <v>140</v>
      </c>
      <c r="DG229" s="27" t="s">
        <v>139</v>
      </c>
      <c r="DH229" s="25">
        <f t="shared" si="70"/>
        <v>11</v>
      </c>
      <c r="DI229" s="72" t="str">
        <f t="shared" si="71"/>
        <v>Poor_Safety</v>
      </c>
      <c r="DJ229" s="26">
        <v>8.0</v>
      </c>
      <c r="DK229" s="26">
        <v>10.0</v>
      </c>
      <c r="DL229" s="16" t="str">
        <f t="shared" ref="DL229:DM229" si="300">IF(DJ229 &lt;= 11, "Poor", IF(DJ229 &lt;= 15 , "Moderate", "Good"))</f>
        <v>Poor</v>
      </c>
      <c r="DM229" s="16" t="str">
        <f t="shared" si="300"/>
        <v>Poor</v>
      </c>
    </row>
    <row r="230" ht="15.75" customHeight="1">
      <c r="A230" s="73" t="s">
        <v>125</v>
      </c>
      <c r="B230" s="62" t="s">
        <v>37</v>
      </c>
      <c r="C230" s="35">
        <v>51.0</v>
      </c>
      <c r="D230" s="16">
        <f t="shared" si="2"/>
        <v>0</v>
      </c>
      <c r="E230" s="16">
        <f t="shared" si="73"/>
        <v>0</v>
      </c>
      <c r="F230" s="16">
        <f t="shared" si="3"/>
        <v>1</v>
      </c>
      <c r="G230" s="16">
        <f t="shared" si="4"/>
        <v>0</v>
      </c>
      <c r="H230" s="63" t="str">
        <f t="shared" si="5"/>
        <v>Between_40_to_60</v>
      </c>
      <c r="I230" s="75" t="s">
        <v>260</v>
      </c>
      <c r="J230" s="36">
        <v>20000.0</v>
      </c>
      <c r="K230" s="21">
        <f t="shared" si="6"/>
        <v>0</v>
      </c>
      <c r="L230" s="21">
        <f t="shared" si="7"/>
        <v>1</v>
      </c>
      <c r="M230" s="21">
        <f t="shared" si="8"/>
        <v>0</v>
      </c>
      <c r="N230" s="21">
        <f t="shared" si="9"/>
        <v>0</v>
      </c>
      <c r="O230" s="65" t="str">
        <f t="shared" si="10"/>
        <v>Between_15k_to_25k</v>
      </c>
      <c r="P230" s="75" t="s">
        <v>127</v>
      </c>
      <c r="Q230" s="37">
        <v>0.0</v>
      </c>
      <c r="R230" s="67" t="str">
        <f t="shared" si="11"/>
        <v>No</v>
      </c>
      <c r="S230" s="37">
        <v>0.0</v>
      </c>
      <c r="T230" s="67" t="str">
        <f t="shared" si="12"/>
        <v>No</v>
      </c>
      <c r="U230" s="37">
        <v>0.0</v>
      </c>
      <c r="V230" s="67" t="str">
        <f t="shared" si="13"/>
        <v>No</v>
      </c>
      <c r="W230" s="36" t="s">
        <v>25</v>
      </c>
      <c r="X230" s="21">
        <f t="shared" si="14"/>
        <v>1</v>
      </c>
      <c r="Y230" s="21">
        <f t="shared" si="15"/>
        <v>0</v>
      </c>
      <c r="Z230" s="21">
        <f t="shared" si="16"/>
        <v>0</v>
      </c>
      <c r="AA230" s="21">
        <f t="shared" si="17"/>
        <v>0</v>
      </c>
      <c r="AB230" s="21">
        <f t="shared" si="18"/>
        <v>0</v>
      </c>
      <c r="AC230" s="65" t="str">
        <f t="shared" si="19"/>
        <v>Business</v>
      </c>
      <c r="AD230" s="36" t="s">
        <v>31</v>
      </c>
      <c r="AE230" s="21">
        <f t="shared" si="20"/>
        <v>1</v>
      </c>
      <c r="AF230" s="21">
        <f t="shared" si="21"/>
        <v>0</v>
      </c>
      <c r="AG230" s="21">
        <f t="shared" si="22"/>
        <v>0</v>
      </c>
      <c r="AH230" s="21">
        <f t="shared" si="23"/>
        <v>0</v>
      </c>
      <c r="AI230" s="65" t="str">
        <f t="shared" si="24"/>
        <v>Bus</v>
      </c>
      <c r="AJ230" s="36" t="s">
        <v>171</v>
      </c>
      <c r="AK230" s="21">
        <f t="shared" si="25"/>
        <v>0</v>
      </c>
      <c r="AL230" s="21">
        <f t="shared" si="26"/>
        <v>0</v>
      </c>
      <c r="AM230" s="21">
        <f t="shared" si="27"/>
        <v>0</v>
      </c>
      <c r="AN230" s="21">
        <f t="shared" si="28"/>
        <v>1</v>
      </c>
      <c r="AO230" s="65" t="str">
        <f t="shared" si="29"/>
        <v>Others</v>
      </c>
      <c r="AP230" s="27" t="s">
        <v>37</v>
      </c>
      <c r="AQ230" s="21">
        <f t="shared" si="30"/>
        <v>1</v>
      </c>
      <c r="AR230" s="21">
        <f t="shared" si="31"/>
        <v>0</v>
      </c>
      <c r="AS230" s="21">
        <f t="shared" si="32"/>
        <v>0</v>
      </c>
      <c r="AT230" s="21">
        <f t="shared" si="33"/>
        <v>0</v>
      </c>
      <c r="AU230" s="21">
        <f t="shared" si="34"/>
        <v>0</v>
      </c>
      <c r="AV230" s="21">
        <f t="shared" si="74"/>
        <v>0</v>
      </c>
      <c r="AW230" s="68"/>
      <c r="AX230" s="27" t="s">
        <v>130</v>
      </c>
      <c r="AY230" s="21">
        <f t="shared" si="35"/>
        <v>1</v>
      </c>
      <c r="AZ230" s="21">
        <f t="shared" si="36"/>
        <v>0</v>
      </c>
      <c r="BA230" s="21">
        <f t="shared" si="37"/>
        <v>0</v>
      </c>
      <c r="BB230" s="21">
        <f t="shared" si="38"/>
        <v>0</v>
      </c>
      <c r="BC230" s="65" t="str">
        <f t="shared" si="39"/>
        <v>Home_Visit</v>
      </c>
      <c r="BD230" s="38" t="s">
        <v>188</v>
      </c>
      <c r="BE230" s="21">
        <f t="shared" si="40"/>
        <v>0</v>
      </c>
      <c r="BF230" s="21">
        <f t="shared" si="41"/>
        <v>0</v>
      </c>
      <c r="BG230" s="21">
        <f t="shared" si="42"/>
        <v>0</v>
      </c>
      <c r="BH230" s="21">
        <f t="shared" si="43"/>
        <v>1</v>
      </c>
      <c r="BI230" s="65" t="str">
        <f t="shared" si="44"/>
        <v>Others</v>
      </c>
      <c r="BJ230" s="27" t="s">
        <v>150</v>
      </c>
      <c r="BK230" s="21">
        <f t="shared" si="45"/>
        <v>0</v>
      </c>
      <c r="BL230" s="21">
        <f t="shared" si="46"/>
        <v>0</v>
      </c>
      <c r="BM230" s="21">
        <f t="shared" si="47"/>
        <v>1</v>
      </c>
      <c r="BN230" s="65" t="str">
        <f t="shared" si="48"/>
        <v>More_than_6</v>
      </c>
      <c r="BO230" s="29">
        <v>1500.0</v>
      </c>
      <c r="BP230" s="21">
        <f t="shared" si="49"/>
        <v>0</v>
      </c>
      <c r="BQ230" s="21">
        <f t="shared" si="50"/>
        <v>1</v>
      </c>
      <c r="BR230" s="21">
        <f t="shared" si="51"/>
        <v>0</v>
      </c>
      <c r="BS230" s="65" t="str">
        <f t="shared" si="52"/>
        <v>Between_1k_to_2k</v>
      </c>
      <c r="BT230" s="29" t="s">
        <v>156</v>
      </c>
      <c r="BU230" s="75" t="str">
        <f t="shared" si="53"/>
        <v>Every_6_months</v>
      </c>
      <c r="BV230" s="29">
        <v>0.0</v>
      </c>
      <c r="BW230" s="67" t="str">
        <f t="shared" si="54"/>
        <v>No</v>
      </c>
      <c r="BX230" s="29">
        <v>0.0</v>
      </c>
      <c r="BY230" s="67" t="str">
        <f t="shared" si="55"/>
        <v>No</v>
      </c>
      <c r="BZ230" s="29">
        <v>1.0</v>
      </c>
      <c r="CA230" s="67" t="str">
        <f t="shared" si="56"/>
        <v>Yes</v>
      </c>
      <c r="CB230" s="29">
        <v>0.0</v>
      </c>
      <c r="CC230" s="67" t="str">
        <f t="shared" si="57"/>
        <v>No</v>
      </c>
      <c r="CD230" s="29">
        <v>0.0</v>
      </c>
      <c r="CE230" s="67" t="str">
        <f t="shared" si="58"/>
        <v>No</v>
      </c>
      <c r="CF230" s="29">
        <v>1.0</v>
      </c>
      <c r="CG230" s="76"/>
      <c r="CH230" s="29">
        <v>1.0</v>
      </c>
      <c r="CI230" s="67" t="str">
        <f t="shared" si="59"/>
        <v>Yes</v>
      </c>
      <c r="CJ230" s="29">
        <v>0.0</v>
      </c>
      <c r="CK230" s="76"/>
      <c r="CL230" s="29">
        <v>1.0</v>
      </c>
      <c r="CM230" s="77"/>
      <c r="CN230" s="29" t="s">
        <v>176</v>
      </c>
      <c r="CO230" s="71" t="str">
        <f t="shared" si="60"/>
        <v>Poor</v>
      </c>
      <c r="CP230" s="27" t="s">
        <v>177</v>
      </c>
      <c r="CQ230" s="21">
        <f t="shared" si="61"/>
        <v>1</v>
      </c>
      <c r="CR230" s="21">
        <f t="shared" si="62"/>
        <v>0</v>
      </c>
      <c r="CS230" s="21">
        <f t="shared" si="63"/>
        <v>0</v>
      </c>
      <c r="CT230" s="21">
        <f t="shared" si="64"/>
        <v>0</v>
      </c>
      <c r="CU230" s="68"/>
      <c r="CV230" s="27" t="s">
        <v>178</v>
      </c>
      <c r="CW230" s="21">
        <f t="shared" si="65"/>
        <v>0</v>
      </c>
      <c r="CX230" s="21">
        <f t="shared" si="66"/>
        <v>0</v>
      </c>
      <c r="CY230" s="21">
        <f t="shared" si="67"/>
        <v>0</v>
      </c>
      <c r="CZ230" s="21">
        <f t="shared" si="68"/>
        <v>1</v>
      </c>
      <c r="DA230" s="21">
        <f t="shared" si="69"/>
        <v>0</v>
      </c>
      <c r="DB230" s="68"/>
      <c r="DC230" s="27" t="s">
        <v>139</v>
      </c>
      <c r="DD230" s="27" t="s">
        <v>136</v>
      </c>
      <c r="DE230" s="27" t="s">
        <v>139</v>
      </c>
      <c r="DF230" s="27" t="s">
        <v>139</v>
      </c>
      <c r="DG230" s="27" t="s">
        <v>139</v>
      </c>
      <c r="DH230" s="25">
        <f t="shared" si="70"/>
        <v>12</v>
      </c>
      <c r="DI230" s="72" t="str">
        <f t="shared" si="71"/>
        <v>Poor_Safety</v>
      </c>
      <c r="DJ230" s="26">
        <v>13.0</v>
      </c>
      <c r="DK230" s="26">
        <v>11.0</v>
      </c>
      <c r="DL230" s="16" t="str">
        <f t="shared" ref="DL230:DM230" si="301">IF(DJ230 &lt;= 11, "Poor", IF(DJ230 &lt;= 15 , "Moderate", "Good"))</f>
        <v>Moderate</v>
      </c>
      <c r="DM230" s="16" t="str">
        <f t="shared" si="301"/>
        <v>Poor</v>
      </c>
    </row>
    <row r="231" ht="15.75" customHeight="1">
      <c r="A231" s="73" t="s">
        <v>125</v>
      </c>
      <c r="B231" s="62" t="s">
        <v>37</v>
      </c>
      <c r="C231" s="35">
        <v>52.0</v>
      </c>
      <c r="D231" s="16">
        <f t="shared" si="2"/>
        <v>0</v>
      </c>
      <c r="E231" s="16">
        <f t="shared" si="73"/>
        <v>0</v>
      </c>
      <c r="F231" s="16">
        <f t="shared" si="3"/>
        <v>1</v>
      </c>
      <c r="G231" s="16">
        <f t="shared" si="4"/>
        <v>0</v>
      </c>
      <c r="H231" s="63" t="str">
        <f t="shared" si="5"/>
        <v>Between_40_to_60</v>
      </c>
      <c r="I231" s="75" t="s">
        <v>260</v>
      </c>
      <c r="J231" s="36">
        <v>12000.0</v>
      </c>
      <c r="K231" s="21">
        <f t="shared" si="6"/>
        <v>1</v>
      </c>
      <c r="L231" s="21">
        <f t="shared" si="7"/>
        <v>0</v>
      </c>
      <c r="M231" s="21">
        <f t="shared" si="8"/>
        <v>0</v>
      </c>
      <c r="N231" s="21">
        <f t="shared" si="9"/>
        <v>0</v>
      </c>
      <c r="O231" s="65" t="str">
        <f t="shared" si="10"/>
        <v>Less_than_15k</v>
      </c>
      <c r="P231" s="75" t="s">
        <v>127</v>
      </c>
      <c r="Q231" s="37">
        <v>0.0</v>
      </c>
      <c r="R231" s="67" t="str">
        <f t="shared" si="11"/>
        <v>No</v>
      </c>
      <c r="S231" s="37">
        <v>0.0</v>
      </c>
      <c r="T231" s="67" t="str">
        <f t="shared" si="12"/>
        <v>No</v>
      </c>
      <c r="U231" s="37">
        <v>0.0</v>
      </c>
      <c r="V231" s="67" t="str">
        <f t="shared" si="13"/>
        <v>No</v>
      </c>
      <c r="W231" s="36" t="s">
        <v>25</v>
      </c>
      <c r="X231" s="21">
        <f t="shared" si="14"/>
        <v>1</v>
      </c>
      <c r="Y231" s="21">
        <f t="shared" si="15"/>
        <v>0</v>
      </c>
      <c r="Z231" s="21">
        <f t="shared" si="16"/>
        <v>0</v>
      </c>
      <c r="AA231" s="21">
        <f t="shared" si="17"/>
        <v>0</v>
      </c>
      <c r="AB231" s="21">
        <f t="shared" si="18"/>
        <v>0</v>
      </c>
      <c r="AC231" s="65" t="str">
        <f t="shared" si="19"/>
        <v>Business</v>
      </c>
      <c r="AD231" s="36" t="s">
        <v>31</v>
      </c>
      <c r="AE231" s="21">
        <f t="shared" si="20"/>
        <v>1</v>
      </c>
      <c r="AF231" s="21">
        <f t="shared" si="21"/>
        <v>0</v>
      </c>
      <c r="AG231" s="21">
        <f t="shared" si="22"/>
        <v>0</v>
      </c>
      <c r="AH231" s="21">
        <f t="shared" si="23"/>
        <v>0</v>
      </c>
      <c r="AI231" s="65" t="str">
        <f t="shared" si="24"/>
        <v>Bus</v>
      </c>
      <c r="AJ231" s="27" t="s">
        <v>129</v>
      </c>
      <c r="AK231" s="21">
        <f t="shared" si="25"/>
        <v>0</v>
      </c>
      <c r="AL231" s="21">
        <f t="shared" si="26"/>
        <v>1</v>
      </c>
      <c r="AM231" s="21">
        <f t="shared" si="27"/>
        <v>0</v>
      </c>
      <c r="AN231" s="21">
        <f t="shared" si="28"/>
        <v>0</v>
      </c>
      <c r="AO231" s="65" t="str">
        <f t="shared" si="29"/>
        <v>Auto_Rickshaw</v>
      </c>
      <c r="AP231" s="27" t="s">
        <v>37</v>
      </c>
      <c r="AQ231" s="21">
        <f t="shared" si="30"/>
        <v>1</v>
      </c>
      <c r="AR231" s="21">
        <f t="shared" si="31"/>
        <v>0</v>
      </c>
      <c r="AS231" s="21">
        <f t="shared" si="32"/>
        <v>0</v>
      </c>
      <c r="AT231" s="21">
        <f t="shared" si="33"/>
        <v>0</v>
      </c>
      <c r="AU231" s="21">
        <f t="shared" si="34"/>
        <v>0</v>
      </c>
      <c r="AV231" s="21">
        <f t="shared" si="74"/>
        <v>0</v>
      </c>
      <c r="AW231" s="68"/>
      <c r="AX231" s="27" t="s">
        <v>44</v>
      </c>
      <c r="AY231" s="21">
        <f t="shared" si="35"/>
        <v>0</v>
      </c>
      <c r="AZ231" s="21">
        <f t="shared" si="36"/>
        <v>1</v>
      </c>
      <c r="BA231" s="21">
        <f t="shared" si="37"/>
        <v>0</v>
      </c>
      <c r="BB231" s="21">
        <f t="shared" si="38"/>
        <v>0</v>
      </c>
      <c r="BC231" s="65" t="str">
        <f t="shared" si="39"/>
        <v>Recreation</v>
      </c>
      <c r="BD231" s="38" t="s">
        <v>37</v>
      </c>
      <c r="BE231" s="21">
        <f t="shared" si="40"/>
        <v>0</v>
      </c>
      <c r="BF231" s="21">
        <f t="shared" si="41"/>
        <v>1</v>
      </c>
      <c r="BG231" s="21">
        <f t="shared" si="42"/>
        <v>0</v>
      </c>
      <c r="BH231" s="21">
        <f t="shared" si="43"/>
        <v>0</v>
      </c>
      <c r="BI231" s="65" t="str">
        <f t="shared" si="44"/>
        <v>Barishal</v>
      </c>
      <c r="BJ231" s="27" t="s">
        <v>138</v>
      </c>
      <c r="BK231" s="21">
        <f t="shared" si="45"/>
        <v>0</v>
      </c>
      <c r="BL231" s="21">
        <f t="shared" si="46"/>
        <v>0</v>
      </c>
      <c r="BM231" s="21">
        <f t="shared" si="47"/>
        <v>1</v>
      </c>
      <c r="BN231" s="65" t="str">
        <f t="shared" si="48"/>
        <v>More_than_6</v>
      </c>
      <c r="BO231" s="29">
        <v>1500.0</v>
      </c>
      <c r="BP231" s="21">
        <f t="shared" si="49"/>
        <v>0</v>
      </c>
      <c r="BQ231" s="21">
        <f t="shared" si="50"/>
        <v>1</v>
      </c>
      <c r="BR231" s="21">
        <f t="shared" si="51"/>
        <v>0</v>
      </c>
      <c r="BS231" s="65" t="str">
        <f t="shared" si="52"/>
        <v>Between_1k_to_2k</v>
      </c>
      <c r="BT231" s="29" t="s">
        <v>156</v>
      </c>
      <c r="BU231" s="75" t="str">
        <f t="shared" si="53"/>
        <v>Every_6_months</v>
      </c>
      <c r="BV231" s="29">
        <v>1.0</v>
      </c>
      <c r="BW231" s="67" t="str">
        <f t="shared" si="54"/>
        <v>Yes</v>
      </c>
      <c r="BX231" s="29">
        <v>0.0</v>
      </c>
      <c r="BY231" s="67" t="str">
        <f t="shared" si="55"/>
        <v>No</v>
      </c>
      <c r="BZ231" s="29">
        <v>0.0</v>
      </c>
      <c r="CA231" s="67" t="str">
        <f t="shared" si="56"/>
        <v>No</v>
      </c>
      <c r="CB231" s="29">
        <v>0.0</v>
      </c>
      <c r="CC231" s="67" t="str">
        <f t="shared" si="57"/>
        <v>No</v>
      </c>
      <c r="CD231" s="29">
        <v>0.0</v>
      </c>
      <c r="CE231" s="67" t="str">
        <f t="shared" si="58"/>
        <v>No</v>
      </c>
      <c r="CF231" s="29">
        <v>0.0</v>
      </c>
      <c r="CG231" s="76"/>
      <c r="CH231" s="29">
        <v>0.0</v>
      </c>
      <c r="CI231" s="67" t="str">
        <f t="shared" si="59"/>
        <v>No</v>
      </c>
      <c r="CJ231" s="29">
        <v>1.0</v>
      </c>
      <c r="CK231" s="76"/>
      <c r="CL231" s="29">
        <v>1.0</v>
      </c>
      <c r="CM231" s="77"/>
      <c r="CN231" s="29" t="s">
        <v>176</v>
      </c>
      <c r="CO231" s="71" t="str">
        <f t="shared" si="60"/>
        <v>Poor</v>
      </c>
      <c r="CP231" s="27" t="s">
        <v>177</v>
      </c>
      <c r="CQ231" s="21">
        <f t="shared" si="61"/>
        <v>1</v>
      </c>
      <c r="CR231" s="21">
        <f t="shared" si="62"/>
        <v>0</v>
      </c>
      <c r="CS231" s="21">
        <f t="shared" si="63"/>
        <v>0</v>
      </c>
      <c r="CT231" s="21">
        <f t="shared" si="64"/>
        <v>0</v>
      </c>
      <c r="CU231" s="68"/>
      <c r="CV231" s="27" t="s">
        <v>178</v>
      </c>
      <c r="CW231" s="21">
        <f t="shared" si="65"/>
        <v>0</v>
      </c>
      <c r="CX231" s="21">
        <f t="shared" si="66"/>
        <v>0</v>
      </c>
      <c r="CY231" s="21">
        <f t="shared" si="67"/>
        <v>0</v>
      </c>
      <c r="CZ231" s="21">
        <f t="shared" si="68"/>
        <v>1</v>
      </c>
      <c r="DA231" s="21">
        <f t="shared" si="69"/>
        <v>0</v>
      </c>
      <c r="DB231" s="68"/>
      <c r="DC231" s="27" t="s">
        <v>139</v>
      </c>
      <c r="DD231" s="27" t="s">
        <v>139</v>
      </c>
      <c r="DE231" s="27" t="s">
        <v>137</v>
      </c>
      <c r="DF231" s="27" t="s">
        <v>139</v>
      </c>
      <c r="DG231" s="27" t="s">
        <v>136</v>
      </c>
      <c r="DH231" s="25">
        <f t="shared" si="70"/>
        <v>13</v>
      </c>
      <c r="DI231" s="72" t="str">
        <f t="shared" si="71"/>
        <v>Poor_Safety</v>
      </c>
      <c r="DJ231" s="26">
        <v>15.0</v>
      </c>
      <c r="DK231" s="26">
        <v>12.0</v>
      </c>
      <c r="DL231" s="16" t="str">
        <f t="shared" ref="DL231:DM231" si="302">IF(DJ231 &lt;= 11, "Poor", IF(DJ231 &lt;= 15 , "Moderate", "Good"))</f>
        <v>Moderate</v>
      </c>
      <c r="DM231" s="16" t="str">
        <f t="shared" si="302"/>
        <v>Moderate</v>
      </c>
    </row>
    <row r="232" ht="15.75" customHeight="1">
      <c r="A232" s="73" t="s">
        <v>125</v>
      </c>
      <c r="B232" s="62" t="s">
        <v>37</v>
      </c>
      <c r="C232" s="35">
        <v>58.0</v>
      </c>
      <c r="D232" s="16">
        <f t="shared" si="2"/>
        <v>0</v>
      </c>
      <c r="E232" s="16">
        <f t="shared" si="73"/>
        <v>0</v>
      </c>
      <c r="F232" s="16">
        <f t="shared" si="3"/>
        <v>1</v>
      </c>
      <c r="G232" s="16">
        <f t="shared" si="4"/>
        <v>0</v>
      </c>
      <c r="H232" s="63" t="str">
        <f t="shared" si="5"/>
        <v>Between_40_to_60</v>
      </c>
      <c r="I232" s="75" t="s">
        <v>260</v>
      </c>
      <c r="J232" s="36">
        <v>12000.0</v>
      </c>
      <c r="K232" s="21">
        <f t="shared" si="6"/>
        <v>1</v>
      </c>
      <c r="L232" s="21">
        <f t="shared" si="7"/>
        <v>0</v>
      </c>
      <c r="M232" s="21">
        <f t="shared" si="8"/>
        <v>0</v>
      </c>
      <c r="N232" s="21">
        <f t="shared" si="9"/>
        <v>0</v>
      </c>
      <c r="O232" s="65" t="str">
        <f t="shared" si="10"/>
        <v>Less_than_15k</v>
      </c>
      <c r="P232" s="75" t="s">
        <v>127</v>
      </c>
      <c r="Q232" s="37">
        <v>0.0</v>
      </c>
      <c r="R232" s="67" t="str">
        <f t="shared" si="11"/>
        <v>No</v>
      </c>
      <c r="S232" s="37">
        <v>0.0</v>
      </c>
      <c r="T232" s="67" t="str">
        <f t="shared" si="12"/>
        <v>No</v>
      </c>
      <c r="U232" s="37">
        <v>0.0</v>
      </c>
      <c r="V232" s="67" t="str">
        <f t="shared" si="13"/>
        <v>No</v>
      </c>
      <c r="W232" s="36" t="s">
        <v>25</v>
      </c>
      <c r="X232" s="21">
        <f t="shared" si="14"/>
        <v>1</v>
      </c>
      <c r="Y232" s="21">
        <f t="shared" si="15"/>
        <v>0</v>
      </c>
      <c r="Z232" s="21">
        <f t="shared" si="16"/>
        <v>0</v>
      </c>
      <c r="AA232" s="21">
        <f t="shared" si="17"/>
        <v>0</v>
      </c>
      <c r="AB232" s="21">
        <f t="shared" si="18"/>
        <v>0</v>
      </c>
      <c r="AC232" s="65" t="str">
        <f t="shared" si="19"/>
        <v>Business</v>
      </c>
      <c r="AD232" s="36" t="s">
        <v>31</v>
      </c>
      <c r="AE232" s="21">
        <f t="shared" si="20"/>
        <v>1</v>
      </c>
      <c r="AF232" s="21">
        <f t="shared" si="21"/>
        <v>0</v>
      </c>
      <c r="AG232" s="21">
        <f t="shared" si="22"/>
        <v>0</v>
      </c>
      <c r="AH232" s="21">
        <f t="shared" si="23"/>
        <v>0</v>
      </c>
      <c r="AI232" s="65" t="str">
        <f t="shared" si="24"/>
        <v>Bus</v>
      </c>
      <c r="AJ232" s="27" t="s">
        <v>128</v>
      </c>
      <c r="AK232" s="21">
        <f t="shared" si="25"/>
        <v>1</v>
      </c>
      <c r="AL232" s="21">
        <f t="shared" si="26"/>
        <v>0</v>
      </c>
      <c r="AM232" s="21">
        <f t="shared" si="27"/>
        <v>0</v>
      </c>
      <c r="AN232" s="21">
        <f t="shared" si="28"/>
        <v>0</v>
      </c>
      <c r="AO232" s="65" t="str">
        <f t="shared" si="29"/>
        <v>Bus</v>
      </c>
      <c r="AP232" s="27" t="s">
        <v>144</v>
      </c>
      <c r="AQ232" s="21">
        <f t="shared" si="30"/>
        <v>0</v>
      </c>
      <c r="AR232" s="21">
        <f t="shared" si="31"/>
        <v>0</v>
      </c>
      <c r="AS232" s="21">
        <f t="shared" si="32"/>
        <v>0</v>
      </c>
      <c r="AT232" s="21">
        <f t="shared" si="33"/>
        <v>0</v>
      </c>
      <c r="AU232" s="21">
        <f t="shared" si="34"/>
        <v>0</v>
      </c>
      <c r="AV232" s="21">
        <f t="shared" si="74"/>
        <v>1</v>
      </c>
      <c r="AW232" s="68"/>
      <c r="AX232" s="27" t="s">
        <v>45</v>
      </c>
      <c r="AY232" s="21">
        <f t="shared" si="35"/>
        <v>0</v>
      </c>
      <c r="AZ232" s="21">
        <f t="shared" si="36"/>
        <v>0</v>
      </c>
      <c r="BA232" s="21">
        <f t="shared" si="37"/>
        <v>1</v>
      </c>
      <c r="BB232" s="21">
        <f t="shared" si="38"/>
        <v>0</v>
      </c>
      <c r="BC232" s="65" t="str">
        <f t="shared" si="39"/>
        <v>Job</v>
      </c>
      <c r="BD232" s="39" t="s">
        <v>190</v>
      </c>
      <c r="BE232" s="21">
        <f t="shared" si="40"/>
        <v>0</v>
      </c>
      <c r="BF232" s="21">
        <f t="shared" si="41"/>
        <v>0</v>
      </c>
      <c r="BG232" s="21">
        <f t="shared" si="42"/>
        <v>0</v>
      </c>
      <c r="BH232" s="21">
        <f t="shared" si="43"/>
        <v>1</v>
      </c>
      <c r="BI232" s="65" t="str">
        <f t="shared" si="44"/>
        <v>Others</v>
      </c>
      <c r="BJ232" s="27">
        <v>5.0</v>
      </c>
      <c r="BK232" s="21">
        <f t="shared" si="45"/>
        <v>0</v>
      </c>
      <c r="BL232" s="21">
        <f t="shared" si="46"/>
        <v>1</v>
      </c>
      <c r="BM232" s="21">
        <f t="shared" si="47"/>
        <v>0</v>
      </c>
      <c r="BN232" s="65" t="str">
        <f t="shared" si="48"/>
        <v>4_to_6</v>
      </c>
      <c r="BO232" s="27" t="s">
        <v>179</v>
      </c>
      <c r="BP232" s="21">
        <f t="shared" si="49"/>
        <v>0</v>
      </c>
      <c r="BQ232" s="21">
        <f t="shared" si="50"/>
        <v>0</v>
      </c>
      <c r="BR232" s="21">
        <f t="shared" si="51"/>
        <v>1</v>
      </c>
      <c r="BS232" s="65" t="str">
        <f t="shared" si="52"/>
        <v>More_than_2k</v>
      </c>
      <c r="BT232" s="29" t="s">
        <v>132</v>
      </c>
      <c r="BU232" s="75" t="str">
        <f t="shared" si="53"/>
        <v>Every_3_months</v>
      </c>
      <c r="BV232" s="29">
        <v>0.0</v>
      </c>
      <c r="BW232" s="67" t="str">
        <f t="shared" si="54"/>
        <v>No</v>
      </c>
      <c r="BX232" s="29">
        <v>0.0</v>
      </c>
      <c r="BY232" s="67" t="str">
        <f t="shared" si="55"/>
        <v>No</v>
      </c>
      <c r="BZ232" s="29">
        <v>1.0</v>
      </c>
      <c r="CA232" s="67" t="str">
        <f t="shared" si="56"/>
        <v>Yes</v>
      </c>
      <c r="CB232" s="29">
        <v>0.0</v>
      </c>
      <c r="CC232" s="67" t="str">
        <f t="shared" si="57"/>
        <v>No</v>
      </c>
      <c r="CD232" s="29">
        <v>0.0</v>
      </c>
      <c r="CE232" s="67" t="str">
        <f t="shared" si="58"/>
        <v>No</v>
      </c>
      <c r="CF232" s="29">
        <v>0.0</v>
      </c>
      <c r="CG232" s="76"/>
      <c r="CH232" s="29">
        <v>0.0</v>
      </c>
      <c r="CI232" s="67" t="str">
        <f t="shared" si="59"/>
        <v>No</v>
      </c>
      <c r="CJ232" s="29">
        <v>0.0</v>
      </c>
      <c r="CK232" s="76"/>
      <c r="CL232" s="29">
        <v>0.0</v>
      </c>
      <c r="CM232" s="77"/>
      <c r="CN232" s="27" t="s">
        <v>133</v>
      </c>
      <c r="CO232" s="71" t="str">
        <f t="shared" si="60"/>
        <v>Good</v>
      </c>
      <c r="CP232" s="27" t="s">
        <v>152</v>
      </c>
      <c r="CQ232" s="21">
        <f t="shared" si="61"/>
        <v>0</v>
      </c>
      <c r="CR232" s="21">
        <f t="shared" si="62"/>
        <v>0</v>
      </c>
      <c r="CS232" s="21">
        <f t="shared" si="63"/>
        <v>0</v>
      </c>
      <c r="CT232" s="21">
        <f t="shared" si="64"/>
        <v>1</v>
      </c>
      <c r="CU232" s="68"/>
      <c r="CV232" s="27" t="s">
        <v>135</v>
      </c>
      <c r="CW232" s="21">
        <f t="shared" si="65"/>
        <v>1</v>
      </c>
      <c r="CX232" s="21">
        <f t="shared" si="66"/>
        <v>0</v>
      </c>
      <c r="CY232" s="21">
        <f t="shared" si="67"/>
        <v>0</v>
      </c>
      <c r="CZ232" s="21">
        <f t="shared" si="68"/>
        <v>0</v>
      </c>
      <c r="DA232" s="21">
        <f t="shared" si="69"/>
        <v>0</v>
      </c>
      <c r="DB232" s="68"/>
      <c r="DC232" s="29">
        <v>5.0</v>
      </c>
      <c r="DD232" s="29">
        <v>5.0</v>
      </c>
      <c r="DE232" s="29">
        <v>4.0</v>
      </c>
      <c r="DF232" s="29">
        <v>3.0</v>
      </c>
      <c r="DG232" s="27" t="s">
        <v>139</v>
      </c>
      <c r="DH232" s="25">
        <f t="shared" si="70"/>
        <v>19</v>
      </c>
      <c r="DI232" s="72" t="str">
        <f t="shared" si="71"/>
        <v>High_Safety</v>
      </c>
      <c r="DJ232" s="26">
        <v>11.0</v>
      </c>
      <c r="DK232" s="26">
        <v>17.0</v>
      </c>
      <c r="DL232" s="16" t="str">
        <f t="shared" ref="DL232:DM232" si="303">IF(DJ232 &lt;= 11, "Poor", IF(DJ232 &lt;= 15 , "Moderate", "Good"))</f>
        <v>Poor</v>
      </c>
      <c r="DM232" s="16" t="str">
        <f t="shared" si="303"/>
        <v>Good</v>
      </c>
    </row>
    <row r="233" ht="15.75" customHeight="1">
      <c r="A233" s="73" t="s">
        <v>125</v>
      </c>
      <c r="B233" s="62" t="s">
        <v>37</v>
      </c>
      <c r="C233" s="35">
        <v>22.0</v>
      </c>
      <c r="D233" s="16">
        <f t="shared" si="2"/>
        <v>0</v>
      </c>
      <c r="E233" s="16">
        <f t="shared" si="73"/>
        <v>1</v>
      </c>
      <c r="F233" s="16">
        <f t="shared" si="3"/>
        <v>0</v>
      </c>
      <c r="G233" s="16">
        <f t="shared" si="4"/>
        <v>0</v>
      </c>
      <c r="H233" s="63" t="str">
        <f t="shared" si="5"/>
        <v>Between_20_to_40</v>
      </c>
      <c r="I233" s="75" t="s">
        <v>260</v>
      </c>
      <c r="J233" s="36">
        <v>12000.0</v>
      </c>
      <c r="K233" s="21">
        <f t="shared" si="6"/>
        <v>1</v>
      </c>
      <c r="L233" s="21">
        <f t="shared" si="7"/>
        <v>0</v>
      </c>
      <c r="M233" s="21">
        <f t="shared" si="8"/>
        <v>0</v>
      </c>
      <c r="N233" s="21">
        <f t="shared" si="9"/>
        <v>0</v>
      </c>
      <c r="O233" s="65" t="str">
        <f t="shared" si="10"/>
        <v>Less_than_15k</v>
      </c>
      <c r="P233" s="75" t="s">
        <v>159</v>
      </c>
      <c r="Q233" s="37">
        <v>0.0</v>
      </c>
      <c r="R233" s="67" t="str">
        <f t="shared" si="11"/>
        <v>No</v>
      </c>
      <c r="S233" s="37">
        <v>0.0</v>
      </c>
      <c r="T233" s="67" t="str">
        <f t="shared" si="12"/>
        <v>No</v>
      </c>
      <c r="U233" s="37">
        <v>0.0</v>
      </c>
      <c r="V233" s="67" t="str">
        <f t="shared" si="13"/>
        <v>No</v>
      </c>
      <c r="W233" s="37" t="s">
        <v>26</v>
      </c>
      <c r="X233" s="21">
        <f t="shared" si="14"/>
        <v>0</v>
      </c>
      <c r="Y233" s="21">
        <f t="shared" si="15"/>
        <v>1</v>
      </c>
      <c r="Z233" s="21">
        <f t="shared" si="16"/>
        <v>0</v>
      </c>
      <c r="AA233" s="21">
        <f t="shared" si="17"/>
        <v>0</v>
      </c>
      <c r="AB233" s="21">
        <f t="shared" si="18"/>
        <v>0</v>
      </c>
      <c r="AC233" s="65" t="str">
        <f t="shared" si="19"/>
        <v>Office_Worker</v>
      </c>
      <c r="AD233" s="36" t="s">
        <v>143</v>
      </c>
      <c r="AE233" s="21">
        <f t="shared" si="20"/>
        <v>0</v>
      </c>
      <c r="AF233" s="21">
        <f t="shared" si="21"/>
        <v>1</v>
      </c>
      <c r="AG233" s="21">
        <f t="shared" si="22"/>
        <v>0</v>
      </c>
      <c r="AH233" s="21">
        <f t="shared" si="23"/>
        <v>0</v>
      </c>
      <c r="AI233" s="65" t="str">
        <f t="shared" si="24"/>
        <v>Rickshaw</v>
      </c>
      <c r="AJ233" s="27" t="s">
        <v>128</v>
      </c>
      <c r="AK233" s="21">
        <f t="shared" si="25"/>
        <v>1</v>
      </c>
      <c r="AL233" s="21">
        <f t="shared" si="26"/>
        <v>0</v>
      </c>
      <c r="AM233" s="21">
        <f t="shared" si="27"/>
        <v>0</v>
      </c>
      <c r="AN233" s="21">
        <f t="shared" si="28"/>
        <v>0</v>
      </c>
      <c r="AO233" s="65" t="str">
        <f t="shared" si="29"/>
        <v>Bus</v>
      </c>
      <c r="AP233" s="27" t="s">
        <v>37</v>
      </c>
      <c r="AQ233" s="21">
        <f t="shared" si="30"/>
        <v>1</v>
      </c>
      <c r="AR233" s="21">
        <f t="shared" si="31"/>
        <v>0</v>
      </c>
      <c r="AS233" s="21">
        <f t="shared" si="32"/>
        <v>0</v>
      </c>
      <c r="AT233" s="21">
        <f t="shared" si="33"/>
        <v>0</v>
      </c>
      <c r="AU233" s="21">
        <f t="shared" si="34"/>
        <v>0</v>
      </c>
      <c r="AV233" s="21">
        <f t="shared" si="74"/>
        <v>0</v>
      </c>
      <c r="AW233" s="68"/>
      <c r="AX233" s="27" t="s">
        <v>130</v>
      </c>
      <c r="AY233" s="21">
        <f t="shared" si="35"/>
        <v>1</v>
      </c>
      <c r="AZ233" s="21">
        <f t="shared" si="36"/>
        <v>0</v>
      </c>
      <c r="BA233" s="21">
        <f t="shared" si="37"/>
        <v>0</v>
      </c>
      <c r="BB233" s="21">
        <f t="shared" si="38"/>
        <v>0</v>
      </c>
      <c r="BC233" s="65" t="str">
        <f t="shared" si="39"/>
        <v>Home_Visit</v>
      </c>
      <c r="BD233" s="27" t="s">
        <v>131</v>
      </c>
      <c r="BE233" s="21">
        <f t="shared" si="40"/>
        <v>1</v>
      </c>
      <c r="BF233" s="21">
        <f t="shared" si="41"/>
        <v>0</v>
      </c>
      <c r="BG233" s="21">
        <f t="shared" si="42"/>
        <v>0</v>
      </c>
      <c r="BH233" s="21">
        <f t="shared" si="43"/>
        <v>0</v>
      </c>
      <c r="BI233" s="65" t="str">
        <f t="shared" si="44"/>
        <v>Dhaka</v>
      </c>
      <c r="BJ233" s="27" t="s">
        <v>136</v>
      </c>
      <c r="BK233" s="21">
        <f t="shared" si="45"/>
        <v>0</v>
      </c>
      <c r="BL233" s="21">
        <f t="shared" si="46"/>
        <v>0</v>
      </c>
      <c r="BM233" s="21">
        <f t="shared" si="47"/>
        <v>1</v>
      </c>
      <c r="BN233" s="65" t="str">
        <f t="shared" si="48"/>
        <v>More_than_6</v>
      </c>
      <c r="BO233" s="29">
        <v>1500.0</v>
      </c>
      <c r="BP233" s="21">
        <f t="shared" si="49"/>
        <v>0</v>
      </c>
      <c r="BQ233" s="21">
        <f t="shared" si="50"/>
        <v>1</v>
      </c>
      <c r="BR233" s="21">
        <f t="shared" si="51"/>
        <v>0</v>
      </c>
      <c r="BS233" s="65" t="str">
        <f t="shared" si="52"/>
        <v>Between_1k_to_2k</v>
      </c>
      <c r="BT233" s="29" t="s">
        <v>132</v>
      </c>
      <c r="BU233" s="75" t="str">
        <f t="shared" si="53"/>
        <v>Every_3_months</v>
      </c>
      <c r="BV233" s="29">
        <v>0.0</v>
      </c>
      <c r="BW233" s="67" t="str">
        <f t="shared" si="54"/>
        <v>No</v>
      </c>
      <c r="BX233" s="29">
        <v>0.0</v>
      </c>
      <c r="BY233" s="67" t="str">
        <f t="shared" si="55"/>
        <v>No</v>
      </c>
      <c r="BZ233" s="29">
        <v>0.0</v>
      </c>
      <c r="CA233" s="67" t="str">
        <f t="shared" si="56"/>
        <v>No</v>
      </c>
      <c r="CB233" s="29">
        <v>0.0</v>
      </c>
      <c r="CC233" s="67" t="str">
        <f t="shared" si="57"/>
        <v>No</v>
      </c>
      <c r="CD233" s="29">
        <v>0.0</v>
      </c>
      <c r="CE233" s="67" t="str">
        <f t="shared" si="58"/>
        <v>No</v>
      </c>
      <c r="CF233" s="29">
        <v>0.0</v>
      </c>
      <c r="CG233" s="76"/>
      <c r="CH233" s="29">
        <v>0.0</v>
      </c>
      <c r="CI233" s="67" t="str">
        <f t="shared" si="59"/>
        <v>No</v>
      </c>
      <c r="CJ233" s="29">
        <v>0.0</v>
      </c>
      <c r="CK233" s="76"/>
      <c r="CL233" s="29">
        <v>1.0</v>
      </c>
      <c r="CM233" s="77"/>
      <c r="CN233" s="27" t="s">
        <v>164</v>
      </c>
      <c r="CO233" s="71" t="str">
        <f t="shared" si="60"/>
        <v>Average</v>
      </c>
      <c r="CP233" s="27" t="s">
        <v>157</v>
      </c>
      <c r="CQ233" s="21">
        <f t="shared" si="61"/>
        <v>0</v>
      </c>
      <c r="CR233" s="21">
        <f t="shared" si="62"/>
        <v>1</v>
      </c>
      <c r="CS233" s="21">
        <f t="shared" si="63"/>
        <v>0</v>
      </c>
      <c r="CT233" s="21">
        <f t="shared" si="64"/>
        <v>0</v>
      </c>
      <c r="CU233" s="68"/>
      <c r="CV233" s="27" t="s">
        <v>170</v>
      </c>
      <c r="CW233" s="21">
        <f t="shared" si="65"/>
        <v>0</v>
      </c>
      <c r="CX233" s="21">
        <f t="shared" si="66"/>
        <v>1</v>
      </c>
      <c r="CY233" s="21">
        <f t="shared" si="67"/>
        <v>0</v>
      </c>
      <c r="CZ233" s="21">
        <f t="shared" si="68"/>
        <v>0</v>
      </c>
      <c r="DA233" s="21">
        <f t="shared" si="69"/>
        <v>0</v>
      </c>
      <c r="DB233" s="68"/>
      <c r="DC233" s="29">
        <v>2.0</v>
      </c>
      <c r="DD233" s="27" t="s">
        <v>139</v>
      </c>
      <c r="DE233" s="27" t="s">
        <v>140</v>
      </c>
      <c r="DF233" s="27" t="s">
        <v>136</v>
      </c>
      <c r="DG233" s="27" t="s">
        <v>137</v>
      </c>
      <c r="DH233" s="25">
        <f t="shared" si="70"/>
        <v>12</v>
      </c>
      <c r="DI233" s="72" t="str">
        <f t="shared" si="71"/>
        <v>Poor_Safety</v>
      </c>
      <c r="DJ233" s="26">
        <v>16.0</v>
      </c>
      <c r="DK233" s="26">
        <v>14.0</v>
      </c>
      <c r="DL233" s="16" t="str">
        <f t="shared" ref="DL233:DM233" si="304">IF(DJ233 &lt;= 11, "Poor", IF(DJ233 &lt;= 15 , "Moderate", "Good"))</f>
        <v>Good</v>
      </c>
      <c r="DM233" s="16" t="str">
        <f t="shared" si="304"/>
        <v>Moderate</v>
      </c>
    </row>
    <row r="234" ht="15.75" customHeight="1">
      <c r="A234" s="73" t="s">
        <v>125</v>
      </c>
      <c r="B234" s="62" t="s">
        <v>37</v>
      </c>
      <c r="C234" s="35">
        <v>23.0</v>
      </c>
      <c r="D234" s="16">
        <f t="shared" si="2"/>
        <v>0</v>
      </c>
      <c r="E234" s="16">
        <f t="shared" si="73"/>
        <v>1</v>
      </c>
      <c r="F234" s="16">
        <f t="shared" si="3"/>
        <v>0</v>
      </c>
      <c r="G234" s="16">
        <f t="shared" si="4"/>
        <v>0</v>
      </c>
      <c r="H234" s="63" t="str">
        <f t="shared" si="5"/>
        <v>Between_20_to_40</v>
      </c>
      <c r="I234" s="75" t="s">
        <v>266</v>
      </c>
      <c r="J234" s="36">
        <v>10000.0</v>
      </c>
      <c r="K234" s="21">
        <f t="shared" si="6"/>
        <v>1</v>
      </c>
      <c r="L234" s="21">
        <f t="shared" si="7"/>
        <v>0</v>
      </c>
      <c r="M234" s="21">
        <f t="shared" si="8"/>
        <v>0</v>
      </c>
      <c r="N234" s="21">
        <f t="shared" si="9"/>
        <v>0</v>
      </c>
      <c r="O234" s="65" t="str">
        <f t="shared" si="10"/>
        <v>Less_than_15k</v>
      </c>
      <c r="P234" s="75" t="s">
        <v>159</v>
      </c>
      <c r="Q234" s="37">
        <v>0.0</v>
      </c>
      <c r="R234" s="67" t="str">
        <f t="shared" si="11"/>
        <v>No</v>
      </c>
      <c r="S234" s="37">
        <v>0.0</v>
      </c>
      <c r="T234" s="67" t="str">
        <f t="shared" si="12"/>
        <v>No</v>
      </c>
      <c r="U234" s="37">
        <v>0.0</v>
      </c>
      <c r="V234" s="67" t="str">
        <f t="shared" si="13"/>
        <v>No</v>
      </c>
      <c r="W234" s="37" t="s">
        <v>26</v>
      </c>
      <c r="X234" s="21">
        <f t="shared" si="14"/>
        <v>0</v>
      </c>
      <c r="Y234" s="21">
        <f t="shared" si="15"/>
        <v>1</v>
      </c>
      <c r="Z234" s="21">
        <f t="shared" si="16"/>
        <v>0</v>
      </c>
      <c r="AA234" s="21">
        <f t="shared" si="17"/>
        <v>0</v>
      </c>
      <c r="AB234" s="21">
        <f t="shared" si="18"/>
        <v>0</v>
      </c>
      <c r="AC234" s="65" t="str">
        <f t="shared" si="19"/>
        <v>Office_Worker</v>
      </c>
      <c r="AD234" s="36" t="s">
        <v>180</v>
      </c>
      <c r="AE234" s="21">
        <f t="shared" si="20"/>
        <v>0</v>
      </c>
      <c r="AF234" s="21">
        <f t="shared" si="21"/>
        <v>0</v>
      </c>
      <c r="AG234" s="21">
        <f t="shared" si="22"/>
        <v>1</v>
      </c>
      <c r="AH234" s="21">
        <f t="shared" si="23"/>
        <v>0</v>
      </c>
      <c r="AI234" s="65" t="str">
        <f t="shared" si="24"/>
        <v>Bicycle</v>
      </c>
      <c r="AJ234" s="27" t="s">
        <v>129</v>
      </c>
      <c r="AK234" s="21">
        <f t="shared" si="25"/>
        <v>0</v>
      </c>
      <c r="AL234" s="21">
        <f t="shared" si="26"/>
        <v>1</v>
      </c>
      <c r="AM234" s="21">
        <f t="shared" si="27"/>
        <v>0</v>
      </c>
      <c r="AN234" s="21">
        <f t="shared" si="28"/>
        <v>0</v>
      </c>
      <c r="AO234" s="65" t="str">
        <f t="shared" si="29"/>
        <v>Auto_Rickshaw</v>
      </c>
      <c r="AP234" s="27" t="s">
        <v>154</v>
      </c>
      <c r="AQ234" s="21">
        <f t="shared" si="30"/>
        <v>0</v>
      </c>
      <c r="AR234" s="21">
        <f t="shared" si="31"/>
        <v>0</v>
      </c>
      <c r="AS234" s="21">
        <f t="shared" si="32"/>
        <v>0</v>
      </c>
      <c r="AT234" s="21">
        <f t="shared" si="33"/>
        <v>0</v>
      </c>
      <c r="AU234" s="21">
        <f t="shared" si="34"/>
        <v>0</v>
      </c>
      <c r="AV234" s="21">
        <f t="shared" si="74"/>
        <v>1</v>
      </c>
      <c r="AW234" s="68"/>
      <c r="AX234" s="27" t="s">
        <v>130</v>
      </c>
      <c r="AY234" s="21">
        <f t="shared" si="35"/>
        <v>1</v>
      </c>
      <c r="AZ234" s="21">
        <f t="shared" si="36"/>
        <v>0</v>
      </c>
      <c r="BA234" s="21">
        <f t="shared" si="37"/>
        <v>0</v>
      </c>
      <c r="BB234" s="21">
        <f t="shared" si="38"/>
        <v>0</v>
      </c>
      <c r="BC234" s="65" t="str">
        <f t="shared" si="39"/>
        <v>Home_Visit</v>
      </c>
      <c r="BD234" s="27" t="s">
        <v>144</v>
      </c>
      <c r="BE234" s="21">
        <f t="shared" si="40"/>
        <v>0</v>
      </c>
      <c r="BF234" s="21">
        <f t="shared" si="41"/>
        <v>0</v>
      </c>
      <c r="BG234" s="21">
        <f t="shared" si="42"/>
        <v>0</v>
      </c>
      <c r="BH234" s="21">
        <f t="shared" si="43"/>
        <v>1</v>
      </c>
      <c r="BI234" s="65" t="str">
        <f t="shared" si="44"/>
        <v>Others</v>
      </c>
      <c r="BJ234" s="27" t="s">
        <v>150</v>
      </c>
      <c r="BK234" s="21">
        <f t="shared" si="45"/>
        <v>0</v>
      </c>
      <c r="BL234" s="21">
        <f t="shared" si="46"/>
        <v>0</v>
      </c>
      <c r="BM234" s="21">
        <f t="shared" si="47"/>
        <v>1</v>
      </c>
      <c r="BN234" s="65" t="str">
        <f t="shared" si="48"/>
        <v>More_than_6</v>
      </c>
      <c r="BO234" s="29">
        <v>800.0</v>
      </c>
      <c r="BP234" s="21">
        <f t="shared" si="49"/>
        <v>1</v>
      </c>
      <c r="BQ234" s="21">
        <f t="shared" si="50"/>
        <v>0</v>
      </c>
      <c r="BR234" s="21">
        <f t="shared" si="51"/>
        <v>0</v>
      </c>
      <c r="BS234" s="65" t="str">
        <f t="shared" si="52"/>
        <v>Less_than_1k</v>
      </c>
      <c r="BT234" s="29" t="s">
        <v>132</v>
      </c>
      <c r="BU234" s="75" t="str">
        <f t="shared" si="53"/>
        <v>Every_3_months</v>
      </c>
      <c r="BV234" s="29">
        <v>1.0</v>
      </c>
      <c r="BW234" s="67" t="str">
        <f t="shared" si="54"/>
        <v>Yes</v>
      </c>
      <c r="BX234" s="29">
        <v>0.0</v>
      </c>
      <c r="BY234" s="67" t="str">
        <f t="shared" si="55"/>
        <v>No</v>
      </c>
      <c r="BZ234" s="29">
        <v>0.0</v>
      </c>
      <c r="CA234" s="67" t="str">
        <f t="shared" si="56"/>
        <v>No</v>
      </c>
      <c r="CB234" s="29">
        <v>0.0</v>
      </c>
      <c r="CC234" s="67" t="str">
        <f t="shared" si="57"/>
        <v>No</v>
      </c>
      <c r="CD234" s="29">
        <v>0.0</v>
      </c>
      <c r="CE234" s="67" t="str">
        <f t="shared" si="58"/>
        <v>No</v>
      </c>
      <c r="CF234" s="29">
        <v>1.0</v>
      </c>
      <c r="CG234" s="76"/>
      <c r="CH234" s="29">
        <v>1.0</v>
      </c>
      <c r="CI234" s="67" t="str">
        <f t="shared" si="59"/>
        <v>Yes</v>
      </c>
      <c r="CJ234" s="29">
        <v>1.0</v>
      </c>
      <c r="CK234" s="76"/>
      <c r="CL234" s="29">
        <v>1.0</v>
      </c>
      <c r="CM234" s="77"/>
      <c r="CN234" s="27" t="s">
        <v>164</v>
      </c>
      <c r="CO234" s="71" t="str">
        <f t="shared" si="60"/>
        <v>Average</v>
      </c>
      <c r="CP234" s="27" t="s">
        <v>177</v>
      </c>
      <c r="CQ234" s="21">
        <f t="shared" si="61"/>
        <v>1</v>
      </c>
      <c r="CR234" s="21">
        <f t="shared" si="62"/>
        <v>0</v>
      </c>
      <c r="CS234" s="21">
        <f t="shared" si="63"/>
        <v>0</v>
      </c>
      <c r="CT234" s="21">
        <f t="shared" si="64"/>
        <v>0</v>
      </c>
      <c r="CU234" s="68"/>
      <c r="CV234" s="27" t="s">
        <v>135</v>
      </c>
      <c r="CW234" s="21">
        <f t="shared" si="65"/>
        <v>1</v>
      </c>
      <c r="CX234" s="21">
        <f t="shared" si="66"/>
        <v>0</v>
      </c>
      <c r="CY234" s="21">
        <f t="shared" si="67"/>
        <v>0</v>
      </c>
      <c r="CZ234" s="21">
        <f t="shared" si="68"/>
        <v>0</v>
      </c>
      <c r="DA234" s="21">
        <f t="shared" si="69"/>
        <v>0</v>
      </c>
      <c r="DB234" s="68"/>
      <c r="DC234" s="27" t="s">
        <v>136</v>
      </c>
      <c r="DD234" s="29">
        <v>5.0</v>
      </c>
      <c r="DE234" s="27" t="s">
        <v>137</v>
      </c>
      <c r="DF234" s="29">
        <v>5.0</v>
      </c>
      <c r="DG234" s="27" t="s">
        <v>136</v>
      </c>
      <c r="DH234" s="25">
        <f t="shared" si="70"/>
        <v>21</v>
      </c>
      <c r="DI234" s="72" t="str">
        <f t="shared" si="71"/>
        <v>High_Safety</v>
      </c>
      <c r="DJ234" s="26">
        <v>10.0</v>
      </c>
      <c r="DK234" s="26">
        <v>17.0</v>
      </c>
      <c r="DL234" s="16" t="str">
        <f t="shared" ref="DL234:DM234" si="305">IF(DJ234 &lt;= 11, "Poor", IF(DJ234 &lt;= 15 , "Moderate", "Good"))</f>
        <v>Poor</v>
      </c>
      <c r="DM234" s="16" t="str">
        <f t="shared" si="305"/>
        <v>Good</v>
      </c>
    </row>
    <row r="235" ht="15.75" customHeight="1">
      <c r="A235" s="73" t="s">
        <v>125</v>
      </c>
      <c r="B235" s="62" t="s">
        <v>37</v>
      </c>
      <c r="C235" s="35">
        <v>21.0</v>
      </c>
      <c r="D235" s="16">
        <f t="shared" si="2"/>
        <v>0</v>
      </c>
      <c r="E235" s="16">
        <f t="shared" si="73"/>
        <v>1</v>
      </c>
      <c r="F235" s="16">
        <f t="shared" si="3"/>
        <v>0</v>
      </c>
      <c r="G235" s="16">
        <f t="shared" si="4"/>
        <v>0</v>
      </c>
      <c r="H235" s="63" t="str">
        <f t="shared" si="5"/>
        <v>Between_20_to_40</v>
      </c>
      <c r="I235" s="75" t="s">
        <v>260</v>
      </c>
      <c r="J235" s="36">
        <v>10000.0</v>
      </c>
      <c r="K235" s="21">
        <f t="shared" si="6"/>
        <v>1</v>
      </c>
      <c r="L235" s="21">
        <f t="shared" si="7"/>
        <v>0</v>
      </c>
      <c r="M235" s="21">
        <f t="shared" si="8"/>
        <v>0</v>
      </c>
      <c r="N235" s="21">
        <f t="shared" si="9"/>
        <v>0</v>
      </c>
      <c r="O235" s="65" t="str">
        <f t="shared" si="10"/>
        <v>Less_than_15k</v>
      </c>
      <c r="P235" s="75" t="s">
        <v>159</v>
      </c>
      <c r="Q235" s="37">
        <v>0.0</v>
      </c>
      <c r="R235" s="67" t="str">
        <f t="shared" si="11"/>
        <v>No</v>
      </c>
      <c r="S235" s="37">
        <v>0.0</v>
      </c>
      <c r="T235" s="67" t="str">
        <f t="shared" si="12"/>
        <v>No</v>
      </c>
      <c r="U235" s="37">
        <v>0.0</v>
      </c>
      <c r="V235" s="67" t="str">
        <f t="shared" si="13"/>
        <v>No</v>
      </c>
      <c r="W235" s="37" t="s">
        <v>26</v>
      </c>
      <c r="X235" s="21">
        <f t="shared" si="14"/>
        <v>0</v>
      </c>
      <c r="Y235" s="21">
        <f t="shared" si="15"/>
        <v>1</v>
      </c>
      <c r="Z235" s="21">
        <f t="shared" si="16"/>
        <v>0</v>
      </c>
      <c r="AA235" s="21">
        <f t="shared" si="17"/>
        <v>0</v>
      </c>
      <c r="AB235" s="21">
        <f t="shared" si="18"/>
        <v>0</v>
      </c>
      <c r="AC235" s="65" t="str">
        <f t="shared" si="19"/>
        <v>Office_Worker</v>
      </c>
      <c r="AD235" s="36" t="s">
        <v>204</v>
      </c>
      <c r="AE235" s="21">
        <f t="shared" si="20"/>
        <v>0</v>
      </c>
      <c r="AF235" s="21">
        <f t="shared" si="21"/>
        <v>0</v>
      </c>
      <c r="AG235" s="21">
        <f t="shared" si="22"/>
        <v>0</v>
      </c>
      <c r="AH235" s="21">
        <f t="shared" si="23"/>
        <v>1</v>
      </c>
      <c r="AI235" s="65" t="str">
        <f t="shared" si="24"/>
        <v>Others</v>
      </c>
      <c r="AJ235" s="27" t="s">
        <v>162</v>
      </c>
      <c r="AK235" s="21">
        <f t="shared" si="25"/>
        <v>0</v>
      </c>
      <c r="AL235" s="21">
        <f t="shared" si="26"/>
        <v>0</v>
      </c>
      <c r="AM235" s="21">
        <f t="shared" si="27"/>
        <v>0</v>
      </c>
      <c r="AN235" s="21">
        <f t="shared" si="28"/>
        <v>1</v>
      </c>
      <c r="AO235" s="65" t="str">
        <f t="shared" si="29"/>
        <v>Others</v>
      </c>
      <c r="AP235" s="27" t="s">
        <v>37</v>
      </c>
      <c r="AQ235" s="21">
        <f t="shared" si="30"/>
        <v>1</v>
      </c>
      <c r="AR235" s="21">
        <f t="shared" si="31"/>
        <v>0</v>
      </c>
      <c r="AS235" s="21">
        <f t="shared" si="32"/>
        <v>0</v>
      </c>
      <c r="AT235" s="21">
        <f t="shared" si="33"/>
        <v>0</v>
      </c>
      <c r="AU235" s="21">
        <f t="shared" si="34"/>
        <v>0</v>
      </c>
      <c r="AV235" s="21">
        <f t="shared" si="74"/>
        <v>0</v>
      </c>
      <c r="AW235" s="68"/>
      <c r="AX235" s="27" t="s">
        <v>197</v>
      </c>
      <c r="AY235" s="21">
        <f t="shared" si="35"/>
        <v>0</v>
      </c>
      <c r="AZ235" s="21">
        <f t="shared" si="36"/>
        <v>0</v>
      </c>
      <c r="BA235" s="21">
        <f t="shared" si="37"/>
        <v>0</v>
      </c>
      <c r="BB235" s="21">
        <f t="shared" si="38"/>
        <v>1</v>
      </c>
      <c r="BC235" s="65" t="str">
        <f t="shared" si="39"/>
        <v>Others</v>
      </c>
      <c r="BD235" s="27" t="s">
        <v>175</v>
      </c>
      <c r="BE235" s="21">
        <f t="shared" si="40"/>
        <v>0</v>
      </c>
      <c r="BF235" s="21">
        <f t="shared" si="41"/>
        <v>0</v>
      </c>
      <c r="BG235" s="21">
        <f t="shared" si="42"/>
        <v>0</v>
      </c>
      <c r="BH235" s="21">
        <f t="shared" si="43"/>
        <v>1</v>
      </c>
      <c r="BI235" s="65" t="str">
        <f t="shared" si="44"/>
        <v>Others</v>
      </c>
      <c r="BJ235" s="27" t="s">
        <v>155</v>
      </c>
      <c r="BK235" s="21">
        <f t="shared" si="45"/>
        <v>0</v>
      </c>
      <c r="BL235" s="21">
        <f t="shared" si="46"/>
        <v>0</v>
      </c>
      <c r="BM235" s="21">
        <f t="shared" si="47"/>
        <v>1</v>
      </c>
      <c r="BN235" s="65" t="str">
        <f t="shared" si="48"/>
        <v>More_than_6</v>
      </c>
      <c r="BO235" s="27" t="s">
        <v>184</v>
      </c>
      <c r="BP235" s="21">
        <f t="shared" si="49"/>
        <v>0</v>
      </c>
      <c r="BQ235" s="21">
        <f t="shared" si="50"/>
        <v>0</v>
      </c>
      <c r="BR235" s="21">
        <f t="shared" si="51"/>
        <v>1</v>
      </c>
      <c r="BS235" s="65" t="str">
        <f t="shared" si="52"/>
        <v>More_than_2k</v>
      </c>
      <c r="BT235" s="27" t="s">
        <v>185</v>
      </c>
      <c r="BU235" s="73" t="str">
        <f t="shared" si="53"/>
        <v>Yearly</v>
      </c>
      <c r="BV235" s="29">
        <v>0.0</v>
      </c>
      <c r="BW235" s="67" t="str">
        <f t="shared" si="54"/>
        <v>No</v>
      </c>
      <c r="BX235" s="29">
        <v>0.0</v>
      </c>
      <c r="BY235" s="67" t="str">
        <f t="shared" si="55"/>
        <v>No</v>
      </c>
      <c r="BZ235" s="29">
        <v>0.0</v>
      </c>
      <c r="CA235" s="67" t="str">
        <f t="shared" si="56"/>
        <v>No</v>
      </c>
      <c r="CB235" s="29">
        <v>1.0</v>
      </c>
      <c r="CC235" s="67" t="str">
        <f t="shared" si="57"/>
        <v>Yes</v>
      </c>
      <c r="CD235" s="29">
        <v>0.0</v>
      </c>
      <c r="CE235" s="67" t="str">
        <f t="shared" si="58"/>
        <v>No</v>
      </c>
      <c r="CF235" s="29">
        <v>0.0</v>
      </c>
      <c r="CG235" s="76"/>
      <c r="CH235" s="29">
        <v>1.0</v>
      </c>
      <c r="CI235" s="67" t="str">
        <f t="shared" si="59"/>
        <v>Yes</v>
      </c>
      <c r="CJ235" s="29">
        <v>0.0</v>
      </c>
      <c r="CK235" s="76"/>
      <c r="CL235" s="29">
        <v>0.0</v>
      </c>
      <c r="CM235" s="77"/>
      <c r="CN235" s="27" t="s">
        <v>133</v>
      </c>
      <c r="CO235" s="71" t="str">
        <f t="shared" si="60"/>
        <v>Good</v>
      </c>
      <c r="CP235" s="27" t="s">
        <v>146</v>
      </c>
      <c r="CQ235" s="21">
        <f t="shared" si="61"/>
        <v>0</v>
      </c>
      <c r="CR235" s="21">
        <f t="shared" si="62"/>
        <v>0</v>
      </c>
      <c r="CS235" s="21">
        <f t="shared" si="63"/>
        <v>1</v>
      </c>
      <c r="CT235" s="21">
        <f t="shared" si="64"/>
        <v>0</v>
      </c>
      <c r="CU235" s="68"/>
      <c r="CV235" s="27" t="s">
        <v>135</v>
      </c>
      <c r="CW235" s="21">
        <f t="shared" si="65"/>
        <v>1</v>
      </c>
      <c r="CX235" s="21">
        <f t="shared" si="66"/>
        <v>0</v>
      </c>
      <c r="CY235" s="21">
        <f t="shared" si="67"/>
        <v>0</v>
      </c>
      <c r="CZ235" s="21">
        <f t="shared" si="68"/>
        <v>0</v>
      </c>
      <c r="DA235" s="21">
        <f t="shared" si="69"/>
        <v>0</v>
      </c>
      <c r="DB235" s="68"/>
      <c r="DC235" s="29">
        <v>2.0</v>
      </c>
      <c r="DD235" s="27" t="s">
        <v>140</v>
      </c>
      <c r="DE235" s="27" t="s">
        <v>140</v>
      </c>
      <c r="DF235" s="27" t="s">
        <v>139</v>
      </c>
      <c r="DG235" s="29">
        <v>1.0</v>
      </c>
      <c r="DH235" s="25">
        <f t="shared" si="70"/>
        <v>7</v>
      </c>
      <c r="DI235" s="72" t="str">
        <f t="shared" si="71"/>
        <v>Poor_Safety</v>
      </c>
      <c r="DJ235" s="26">
        <v>16.0</v>
      </c>
      <c r="DK235" s="26">
        <v>18.0</v>
      </c>
      <c r="DL235" s="16" t="str">
        <f t="shared" ref="DL235:DM235" si="306">IF(DJ235 &lt;= 11, "Poor", IF(DJ235 &lt;= 15 , "Moderate", "Good"))</f>
        <v>Good</v>
      </c>
      <c r="DM235" s="16" t="str">
        <f t="shared" si="306"/>
        <v>Good</v>
      </c>
    </row>
    <row r="236" ht="15.75" customHeight="1">
      <c r="A236" s="73" t="s">
        <v>125</v>
      </c>
      <c r="B236" s="62" t="s">
        <v>37</v>
      </c>
      <c r="C236" s="35">
        <v>12.0</v>
      </c>
      <c r="D236" s="16">
        <f t="shared" si="2"/>
        <v>1</v>
      </c>
      <c r="E236" s="16">
        <f t="shared" si="73"/>
        <v>0</v>
      </c>
      <c r="F236" s="16">
        <f t="shared" si="3"/>
        <v>0</v>
      </c>
      <c r="G236" s="16">
        <f t="shared" si="4"/>
        <v>0</v>
      </c>
      <c r="H236" s="63" t="str">
        <f t="shared" si="5"/>
        <v>Less_than_20</v>
      </c>
      <c r="I236" s="75" t="s">
        <v>260</v>
      </c>
      <c r="J236" s="36">
        <v>13000.0</v>
      </c>
      <c r="K236" s="21">
        <f t="shared" si="6"/>
        <v>1</v>
      </c>
      <c r="L236" s="21">
        <f t="shared" si="7"/>
        <v>0</v>
      </c>
      <c r="M236" s="21">
        <f t="shared" si="8"/>
        <v>0</v>
      </c>
      <c r="N236" s="21">
        <f t="shared" si="9"/>
        <v>0</v>
      </c>
      <c r="O236" s="65" t="str">
        <f t="shared" si="10"/>
        <v>Less_than_15k</v>
      </c>
      <c r="P236" s="75" t="s">
        <v>159</v>
      </c>
      <c r="Q236" s="37">
        <v>0.0</v>
      </c>
      <c r="R236" s="67" t="str">
        <f t="shared" si="11"/>
        <v>No</v>
      </c>
      <c r="S236" s="37">
        <v>0.0</v>
      </c>
      <c r="T236" s="67" t="str">
        <f t="shared" si="12"/>
        <v>No</v>
      </c>
      <c r="U236" s="37">
        <v>0.0</v>
      </c>
      <c r="V236" s="67" t="str">
        <f t="shared" si="13"/>
        <v>No</v>
      </c>
      <c r="W236" s="36" t="s">
        <v>27</v>
      </c>
      <c r="X236" s="21">
        <f t="shared" si="14"/>
        <v>0</v>
      </c>
      <c r="Y236" s="21">
        <f t="shared" si="15"/>
        <v>0</v>
      </c>
      <c r="Z236" s="21">
        <f t="shared" si="16"/>
        <v>1</v>
      </c>
      <c r="AA236" s="21">
        <f t="shared" si="17"/>
        <v>0</v>
      </c>
      <c r="AB236" s="21">
        <f t="shared" si="18"/>
        <v>0</v>
      </c>
      <c r="AC236" s="65" t="str">
        <f t="shared" si="19"/>
        <v>Student</v>
      </c>
      <c r="AD236" s="36" t="s">
        <v>32</v>
      </c>
      <c r="AE236" s="21">
        <f t="shared" si="20"/>
        <v>0</v>
      </c>
      <c r="AF236" s="21">
        <f t="shared" si="21"/>
        <v>1</v>
      </c>
      <c r="AG236" s="21">
        <f t="shared" si="22"/>
        <v>0</v>
      </c>
      <c r="AH236" s="21">
        <f t="shared" si="23"/>
        <v>0</v>
      </c>
      <c r="AI236" s="65" t="str">
        <f t="shared" si="24"/>
        <v>Rickshaw</v>
      </c>
      <c r="AJ236" s="27" t="s">
        <v>128</v>
      </c>
      <c r="AK236" s="21">
        <f t="shared" si="25"/>
        <v>1</v>
      </c>
      <c r="AL236" s="21">
        <f t="shared" si="26"/>
        <v>0</v>
      </c>
      <c r="AM236" s="21">
        <f t="shared" si="27"/>
        <v>0</v>
      </c>
      <c r="AN236" s="21">
        <f t="shared" si="28"/>
        <v>0</v>
      </c>
      <c r="AO236" s="65" t="str">
        <f t="shared" si="29"/>
        <v>Bus</v>
      </c>
      <c r="AP236" s="27" t="s">
        <v>38</v>
      </c>
      <c r="AQ236" s="21">
        <f t="shared" si="30"/>
        <v>0</v>
      </c>
      <c r="AR236" s="21">
        <f t="shared" si="31"/>
        <v>1</v>
      </c>
      <c r="AS236" s="21">
        <f t="shared" si="32"/>
        <v>0</v>
      </c>
      <c r="AT236" s="21">
        <f t="shared" si="33"/>
        <v>0</v>
      </c>
      <c r="AU236" s="21">
        <f t="shared" si="34"/>
        <v>0</v>
      </c>
      <c r="AV236" s="21">
        <f t="shared" si="74"/>
        <v>0</v>
      </c>
      <c r="AW236" s="68"/>
      <c r="AX236" s="27" t="s">
        <v>130</v>
      </c>
      <c r="AY236" s="21">
        <f t="shared" si="35"/>
        <v>1</v>
      </c>
      <c r="AZ236" s="21">
        <f t="shared" si="36"/>
        <v>0</v>
      </c>
      <c r="BA236" s="21">
        <f t="shared" si="37"/>
        <v>0</v>
      </c>
      <c r="BB236" s="21">
        <f t="shared" si="38"/>
        <v>0</v>
      </c>
      <c r="BC236" s="65" t="str">
        <f t="shared" si="39"/>
        <v>Home_Visit</v>
      </c>
      <c r="BD236" s="27" t="s">
        <v>182</v>
      </c>
      <c r="BE236" s="21">
        <f t="shared" si="40"/>
        <v>0</v>
      </c>
      <c r="BF236" s="21">
        <f t="shared" si="41"/>
        <v>0</v>
      </c>
      <c r="BG236" s="21">
        <f t="shared" si="42"/>
        <v>1</v>
      </c>
      <c r="BH236" s="21">
        <f t="shared" si="43"/>
        <v>0</v>
      </c>
      <c r="BI236" s="65" t="str">
        <f t="shared" si="44"/>
        <v>Narayanganj</v>
      </c>
      <c r="BJ236" s="27" t="s">
        <v>150</v>
      </c>
      <c r="BK236" s="21">
        <f t="shared" si="45"/>
        <v>0</v>
      </c>
      <c r="BL236" s="21">
        <f t="shared" si="46"/>
        <v>0</v>
      </c>
      <c r="BM236" s="21">
        <f t="shared" si="47"/>
        <v>1</v>
      </c>
      <c r="BN236" s="65" t="str">
        <f t="shared" si="48"/>
        <v>More_than_6</v>
      </c>
      <c r="BO236" s="27">
        <v>800.0</v>
      </c>
      <c r="BP236" s="21">
        <f t="shared" si="49"/>
        <v>1</v>
      </c>
      <c r="BQ236" s="21">
        <f t="shared" si="50"/>
        <v>0</v>
      </c>
      <c r="BR236" s="21">
        <f t="shared" si="51"/>
        <v>0</v>
      </c>
      <c r="BS236" s="65" t="str">
        <f t="shared" si="52"/>
        <v>Less_than_1k</v>
      </c>
      <c r="BT236" s="29" t="s">
        <v>132</v>
      </c>
      <c r="BU236" s="75" t="str">
        <f t="shared" si="53"/>
        <v>Every_3_months</v>
      </c>
      <c r="BV236" s="29">
        <v>0.0</v>
      </c>
      <c r="BW236" s="67" t="str">
        <f t="shared" si="54"/>
        <v>No</v>
      </c>
      <c r="BX236" s="29">
        <v>0.0</v>
      </c>
      <c r="BY236" s="67" t="str">
        <f t="shared" si="55"/>
        <v>No</v>
      </c>
      <c r="BZ236" s="29">
        <v>0.0</v>
      </c>
      <c r="CA236" s="67" t="str">
        <f t="shared" si="56"/>
        <v>No</v>
      </c>
      <c r="CB236" s="29">
        <v>0.0</v>
      </c>
      <c r="CC236" s="67" t="str">
        <f t="shared" si="57"/>
        <v>No</v>
      </c>
      <c r="CD236" s="29">
        <v>1.0</v>
      </c>
      <c r="CE236" s="67" t="str">
        <f t="shared" si="58"/>
        <v>Yes</v>
      </c>
      <c r="CF236" s="29">
        <v>1.0</v>
      </c>
      <c r="CG236" s="76"/>
      <c r="CH236" s="29">
        <v>0.0</v>
      </c>
      <c r="CI236" s="67" t="str">
        <f t="shared" si="59"/>
        <v>No</v>
      </c>
      <c r="CJ236" s="29">
        <v>0.0</v>
      </c>
      <c r="CK236" s="76"/>
      <c r="CL236" s="29">
        <v>1.0</v>
      </c>
      <c r="CM236" s="77"/>
      <c r="CN236" s="27" t="s">
        <v>133</v>
      </c>
      <c r="CO236" s="71" t="str">
        <f t="shared" si="60"/>
        <v>Good</v>
      </c>
      <c r="CP236" s="27" t="s">
        <v>134</v>
      </c>
      <c r="CQ236" s="21">
        <f t="shared" si="61"/>
        <v>0</v>
      </c>
      <c r="CR236" s="21">
        <f t="shared" si="62"/>
        <v>0</v>
      </c>
      <c r="CS236" s="21">
        <f t="shared" si="63"/>
        <v>0</v>
      </c>
      <c r="CT236" s="21">
        <f t="shared" si="64"/>
        <v>1</v>
      </c>
      <c r="CU236" s="68"/>
      <c r="CV236" s="27" t="s">
        <v>135</v>
      </c>
      <c r="CW236" s="21">
        <f t="shared" si="65"/>
        <v>1</v>
      </c>
      <c r="CX236" s="21">
        <f t="shared" si="66"/>
        <v>0</v>
      </c>
      <c r="CY236" s="21">
        <f t="shared" si="67"/>
        <v>0</v>
      </c>
      <c r="CZ236" s="21">
        <f t="shared" si="68"/>
        <v>0</v>
      </c>
      <c r="DA236" s="21">
        <f t="shared" si="69"/>
        <v>0</v>
      </c>
      <c r="DB236" s="68"/>
      <c r="DC236" s="27" t="s">
        <v>136</v>
      </c>
      <c r="DD236" s="29">
        <v>5.0</v>
      </c>
      <c r="DE236" s="27" t="s">
        <v>139</v>
      </c>
      <c r="DF236" s="29">
        <v>4.0</v>
      </c>
      <c r="DG236" s="27" t="s">
        <v>138</v>
      </c>
      <c r="DH236" s="25">
        <f t="shared" si="70"/>
        <v>20</v>
      </c>
      <c r="DI236" s="72" t="str">
        <f t="shared" si="71"/>
        <v>High_Safety</v>
      </c>
      <c r="DJ236" s="26">
        <v>18.0</v>
      </c>
      <c r="DK236" s="26">
        <v>19.0</v>
      </c>
      <c r="DL236" s="16" t="str">
        <f t="shared" ref="DL236:DM236" si="307">IF(DJ236 &lt;= 11, "Poor", IF(DJ236 &lt;= 15 , "Moderate", "Good"))</f>
        <v>Good</v>
      </c>
      <c r="DM236" s="16" t="str">
        <f t="shared" si="307"/>
        <v>Good</v>
      </c>
    </row>
    <row r="237" ht="15.75" customHeight="1">
      <c r="A237" s="73" t="s">
        <v>125</v>
      </c>
      <c r="B237" s="62" t="s">
        <v>37</v>
      </c>
      <c r="C237" s="35">
        <v>15.0</v>
      </c>
      <c r="D237" s="16">
        <f t="shared" si="2"/>
        <v>1</v>
      </c>
      <c r="E237" s="16">
        <f t="shared" si="73"/>
        <v>0</v>
      </c>
      <c r="F237" s="16">
        <f t="shared" si="3"/>
        <v>0</v>
      </c>
      <c r="G237" s="16">
        <f t="shared" si="4"/>
        <v>0</v>
      </c>
      <c r="H237" s="63" t="str">
        <f t="shared" si="5"/>
        <v>Less_than_20</v>
      </c>
      <c r="I237" s="75" t="s">
        <v>260</v>
      </c>
      <c r="J237" s="36">
        <v>13000.0</v>
      </c>
      <c r="K237" s="21">
        <f t="shared" si="6"/>
        <v>1</v>
      </c>
      <c r="L237" s="21">
        <f t="shared" si="7"/>
        <v>0</v>
      </c>
      <c r="M237" s="21">
        <f t="shared" si="8"/>
        <v>0</v>
      </c>
      <c r="N237" s="21">
        <f t="shared" si="9"/>
        <v>0</v>
      </c>
      <c r="O237" s="65" t="str">
        <f t="shared" si="10"/>
        <v>Less_than_15k</v>
      </c>
      <c r="P237" s="75" t="s">
        <v>159</v>
      </c>
      <c r="Q237" s="37">
        <v>0.0</v>
      </c>
      <c r="R237" s="67" t="str">
        <f t="shared" si="11"/>
        <v>No</v>
      </c>
      <c r="S237" s="37">
        <v>0.0</v>
      </c>
      <c r="T237" s="67" t="str">
        <f t="shared" si="12"/>
        <v>No</v>
      </c>
      <c r="U237" s="37">
        <v>0.0</v>
      </c>
      <c r="V237" s="67" t="str">
        <f t="shared" si="13"/>
        <v>No</v>
      </c>
      <c r="W237" s="36" t="s">
        <v>27</v>
      </c>
      <c r="X237" s="21">
        <f t="shared" si="14"/>
        <v>0</v>
      </c>
      <c r="Y237" s="21">
        <f t="shared" si="15"/>
        <v>0</v>
      </c>
      <c r="Z237" s="21">
        <f t="shared" si="16"/>
        <v>1</v>
      </c>
      <c r="AA237" s="21">
        <f t="shared" si="17"/>
        <v>0</v>
      </c>
      <c r="AB237" s="21">
        <f t="shared" si="18"/>
        <v>0</v>
      </c>
      <c r="AC237" s="65" t="str">
        <f t="shared" si="19"/>
        <v>Student</v>
      </c>
      <c r="AD237" s="36" t="s">
        <v>31</v>
      </c>
      <c r="AE237" s="21">
        <f t="shared" si="20"/>
        <v>1</v>
      </c>
      <c r="AF237" s="21">
        <f t="shared" si="21"/>
        <v>0</v>
      </c>
      <c r="AG237" s="21">
        <f t="shared" si="22"/>
        <v>0</v>
      </c>
      <c r="AH237" s="21">
        <f t="shared" si="23"/>
        <v>0</v>
      </c>
      <c r="AI237" s="65" t="str">
        <f t="shared" si="24"/>
        <v>Bus</v>
      </c>
      <c r="AJ237" s="27" t="s">
        <v>129</v>
      </c>
      <c r="AK237" s="21">
        <f t="shared" si="25"/>
        <v>0</v>
      </c>
      <c r="AL237" s="21">
        <f t="shared" si="26"/>
        <v>1</v>
      </c>
      <c r="AM237" s="21">
        <f t="shared" si="27"/>
        <v>0</v>
      </c>
      <c r="AN237" s="21">
        <f t="shared" si="28"/>
        <v>0</v>
      </c>
      <c r="AO237" s="65" t="str">
        <f t="shared" si="29"/>
        <v>Auto_Rickshaw</v>
      </c>
      <c r="AP237" s="27" t="s">
        <v>39</v>
      </c>
      <c r="AQ237" s="21">
        <f t="shared" si="30"/>
        <v>0</v>
      </c>
      <c r="AR237" s="21">
        <f t="shared" si="31"/>
        <v>0</v>
      </c>
      <c r="AS237" s="21">
        <f t="shared" si="32"/>
        <v>1</v>
      </c>
      <c r="AT237" s="21">
        <f t="shared" si="33"/>
        <v>0</v>
      </c>
      <c r="AU237" s="21">
        <f t="shared" si="34"/>
        <v>0</v>
      </c>
      <c r="AV237" s="21">
        <f t="shared" si="74"/>
        <v>0</v>
      </c>
      <c r="AW237" s="68"/>
      <c r="AX237" s="27" t="s">
        <v>196</v>
      </c>
      <c r="AY237" s="21">
        <f t="shared" si="35"/>
        <v>0</v>
      </c>
      <c r="AZ237" s="21">
        <f t="shared" si="36"/>
        <v>0</v>
      </c>
      <c r="BA237" s="21">
        <f t="shared" si="37"/>
        <v>0</v>
      </c>
      <c r="BB237" s="21">
        <f t="shared" si="38"/>
        <v>1</v>
      </c>
      <c r="BC237" s="65" t="str">
        <f t="shared" si="39"/>
        <v>Others</v>
      </c>
      <c r="BD237" s="27" t="s">
        <v>131</v>
      </c>
      <c r="BE237" s="21">
        <f t="shared" si="40"/>
        <v>1</v>
      </c>
      <c r="BF237" s="21">
        <f t="shared" si="41"/>
        <v>0</v>
      </c>
      <c r="BG237" s="21">
        <f t="shared" si="42"/>
        <v>0</v>
      </c>
      <c r="BH237" s="21">
        <f t="shared" si="43"/>
        <v>0</v>
      </c>
      <c r="BI237" s="65" t="str">
        <f t="shared" si="44"/>
        <v>Dhaka</v>
      </c>
      <c r="BJ237" s="27" t="s">
        <v>136</v>
      </c>
      <c r="BK237" s="21">
        <f t="shared" si="45"/>
        <v>0</v>
      </c>
      <c r="BL237" s="21">
        <f t="shared" si="46"/>
        <v>0</v>
      </c>
      <c r="BM237" s="21">
        <f t="shared" si="47"/>
        <v>1</v>
      </c>
      <c r="BN237" s="65" t="str">
        <f t="shared" si="48"/>
        <v>More_than_6</v>
      </c>
      <c r="BO237" s="27" t="s">
        <v>145</v>
      </c>
      <c r="BP237" s="21">
        <f t="shared" si="49"/>
        <v>0</v>
      </c>
      <c r="BQ237" s="21">
        <f t="shared" si="50"/>
        <v>0</v>
      </c>
      <c r="BR237" s="21">
        <f t="shared" si="51"/>
        <v>1</v>
      </c>
      <c r="BS237" s="65" t="str">
        <f t="shared" si="52"/>
        <v>More_than_2k</v>
      </c>
      <c r="BT237" s="29" t="s">
        <v>132</v>
      </c>
      <c r="BU237" s="75" t="str">
        <f t="shared" si="53"/>
        <v>Every_3_months</v>
      </c>
      <c r="BV237" s="29">
        <v>1.0</v>
      </c>
      <c r="BW237" s="67" t="str">
        <f t="shared" si="54"/>
        <v>Yes</v>
      </c>
      <c r="BX237" s="29">
        <v>0.0</v>
      </c>
      <c r="BY237" s="67" t="str">
        <f t="shared" si="55"/>
        <v>No</v>
      </c>
      <c r="BZ237" s="29">
        <v>1.0</v>
      </c>
      <c r="CA237" s="67" t="str">
        <f t="shared" si="56"/>
        <v>Yes</v>
      </c>
      <c r="CB237" s="29">
        <v>0.0</v>
      </c>
      <c r="CC237" s="67" t="str">
        <f t="shared" si="57"/>
        <v>No</v>
      </c>
      <c r="CD237" s="29">
        <v>0.0</v>
      </c>
      <c r="CE237" s="67" t="str">
        <f t="shared" si="58"/>
        <v>No</v>
      </c>
      <c r="CF237" s="29">
        <v>0.0</v>
      </c>
      <c r="CG237" s="76"/>
      <c r="CH237" s="29">
        <v>0.0</v>
      </c>
      <c r="CI237" s="67" t="str">
        <f t="shared" si="59"/>
        <v>No</v>
      </c>
      <c r="CJ237" s="29">
        <v>1.0</v>
      </c>
      <c r="CK237" s="76"/>
      <c r="CL237" s="29">
        <v>0.0</v>
      </c>
      <c r="CM237" s="77"/>
      <c r="CN237" s="27" t="s">
        <v>133</v>
      </c>
      <c r="CO237" s="71" t="str">
        <f t="shared" si="60"/>
        <v>Good</v>
      </c>
      <c r="CP237" s="27" t="s">
        <v>146</v>
      </c>
      <c r="CQ237" s="21">
        <f t="shared" si="61"/>
        <v>0</v>
      </c>
      <c r="CR237" s="21">
        <f t="shared" si="62"/>
        <v>0</v>
      </c>
      <c r="CS237" s="21">
        <f t="shared" si="63"/>
        <v>1</v>
      </c>
      <c r="CT237" s="21">
        <f t="shared" si="64"/>
        <v>0</v>
      </c>
      <c r="CU237" s="68"/>
      <c r="CV237" s="27" t="s">
        <v>147</v>
      </c>
      <c r="CW237" s="21">
        <f t="shared" si="65"/>
        <v>0</v>
      </c>
      <c r="CX237" s="21">
        <f t="shared" si="66"/>
        <v>0</v>
      </c>
      <c r="CY237" s="21">
        <f t="shared" si="67"/>
        <v>0</v>
      </c>
      <c r="CZ237" s="21">
        <f t="shared" si="68"/>
        <v>0</v>
      </c>
      <c r="DA237" s="21">
        <f t="shared" si="69"/>
        <v>1</v>
      </c>
      <c r="DB237" s="68"/>
      <c r="DC237" s="27" t="s">
        <v>136</v>
      </c>
      <c r="DD237" s="27" t="s">
        <v>136</v>
      </c>
      <c r="DE237" s="27" t="s">
        <v>136</v>
      </c>
      <c r="DF237" s="27" t="s">
        <v>138</v>
      </c>
      <c r="DG237" s="27" t="s">
        <v>138</v>
      </c>
      <c r="DH237" s="25">
        <f t="shared" si="70"/>
        <v>22</v>
      </c>
      <c r="DI237" s="72" t="str">
        <f t="shared" si="71"/>
        <v>High_Safety</v>
      </c>
      <c r="DJ237" s="26">
        <v>19.0</v>
      </c>
      <c r="DK237" s="26">
        <v>18.0</v>
      </c>
      <c r="DL237" s="16" t="str">
        <f t="shared" ref="DL237:DM237" si="308">IF(DJ237 &lt;= 11, "Poor", IF(DJ237 &lt;= 15 , "Moderate", "Good"))</f>
        <v>Good</v>
      </c>
      <c r="DM237" s="16" t="str">
        <f t="shared" si="308"/>
        <v>Good</v>
      </c>
    </row>
    <row r="238" ht="15.75" customHeight="1">
      <c r="A238" s="73" t="s">
        <v>125</v>
      </c>
      <c r="B238" s="62" t="s">
        <v>37</v>
      </c>
      <c r="C238" s="35">
        <v>51.0</v>
      </c>
      <c r="D238" s="16">
        <f t="shared" si="2"/>
        <v>0</v>
      </c>
      <c r="E238" s="16">
        <f t="shared" si="73"/>
        <v>0</v>
      </c>
      <c r="F238" s="16">
        <f t="shared" si="3"/>
        <v>1</v>
      </c>
      <c r="G238" s="16">
        <f t="shared" si="4"/>
        <v>0</v>
      </c>
      <c r="H238" s="63" t="str">
        <f t="shared" si="5"/>
        <v>Between_40_to_60</v>
      </c>
      <c r="I238" s="74" t="s">
        <v>158</v>
      </c>
      <c r="J238" s="36">
        <v>20000.0</v>
      </c>
      <c r="K238" s="21">
        <f t="shared" si="6"/>
        <v>0</v>
      </c>
      <c r="L238" s="21">
        <f t="shared" si="7"/>
        <v>1</v>
      </c>
      <c r="M238" s="21">
        <f t="shared" si="8"/>
        <v>0</v>
      </c>
      <c r="N238" s="21">
        <f t="shared" si="9"/>
        <v>0</v>
      </c>
      <c r="O238" s="65" t="str">
        <f t="shared" si="10"/>
        <v>Between_15k_to_25k</v>
      </c>
      <c r="P238" s="75" t="s">
        <v>127</v>
      </c>
      <c r="Q238" s="37">
        <v>0.0</v>
      </c>
      <c r="R238" s="67" t="str">
        <f t="shared" si="11"/>
        <v>No</v>
      </c>
      <c r="S238" s="37">
        <v>0.0</v>
      </c>
      <c r="T238" s="67" t="str">
        <f t="shared" si="12"/>
        <v>No</v>
      </c>
      <c r="U238" s="37">
        <v>0.0</v>
      </c>
      <c r="V238" s="67" t="str">
        <f t="shared" si="13"/>
        <v>No</v>
      </c>
      <c r="W238" s="36" t="s">
        <v>192</v>
      </c>
      <c r="X238" s="21">
        <f t="shared" si="14"/>
        <v>0</v>
      </c>
      <c r="Y238" s="21">
        <f t="shared" si="15"/>
        <v>0</v>
      </c>
      <c r="Z238" s="21">
        <f t="shared" si="16"/>
        <v>0</v>
      </c>
      <c r="AA238" s="21">
        <f t="shared" si="17"/>
        <v>0</v>
      </c>
      <c r="AB238" s="21">
        <f t="shared" si="18"/>
        <v>1</v>
      </c>
      <c r="AC238" s="65" t="str">
        <f t="shared" si="19"/>
        <v>Other</v>
      </c>
      <c r="AD238" s="36" t="s">
        <v>31</v>
      </c>
      <c r="AE238" s="21">
        <f t="shared" si="20"/>
        <v>1</v>
      </c>
      <c r="AF238" s="21">
        <f t="shared" si="21"/>
        <v>0</v>
      </c>
      <c r="AG238" s="21">
        <f t="shared" si="22"/>
        <v>0</v>
      </c>
      <c r="AH238" s="21">
        <f t="shared" si="23"/>
        <v>0</v>
      </c>
      <c r="AI238" s="65" t="str">
        <f t="shared" si="24"/>
        <v>Bus</v>
      </c>
      <c r="AJ238" s="36" t="s">
        <v>171</v>
      </c>
      <c r="AK238" s="21">
        <f t="shared" si="25"/>
        <v>0</v>
      </c>
      <c r="AL238" s="21">
        <f t="shared" si="26"/>
        <v>0</v>
      </c>
      <c r="AM238" s="21">
        <f t="shared" si="27"/>
        <v>0</v>
      </c>
      <c r="AN238" s="21">
        <f t="shared" si="28"/>
        <v>1</v>
      </c>
      <c r="AO238" s="65" t="str">
        <f t="shared" si="29"/>
        <v>Others</v>
      </c>
      <c r="AP238" s="27" t="s">
        <v>172</v>
      </c>
      <c r="AQ238" s="21">
        <f t="shared" si="30"/>
        <v>0</v>
      </c>
      <c r="AR238" s="21">
        <f t="shared" si="31"/>
        <v>0</v>
      </c>
      <c r="AS238" s="21">
        <f t="shared" si="32"/>
        <v>0</v>
      </c>
      <c r="AT238" s="21">
        <f t="shared" si="33"/>
        <v>0</v>
      </c>
      <c r="AU238" s="21">
        <f t="shared" si="34"/>
        <v>0</v>
      </c>
      <c r="AV238" s="21">
        <f t="shared" si="74"/>
        <v>1</v>
      </c>
      <c r="AW238" s="68"/>
      <c r="AX238" s="27" t="s">
        <v>196</v>
      </c>
      <c r="AY238" s="21">
        <f t="shared" si="35"/>
        <v>0</v>
      </c>
      <c r="AZ238" s="21">
        <f t="shared" si="36"/>
        <v>0</v>
      </c>
      <c r="BA238" s="21">
        <f t="shared" si="37"/>
        <v>0</v>
      </c>
      <c r="BB238" s="21">
        <f t="shared" si="38"/>
        <v>1</v>
      </c>
      <c r="BC238" s="65" t="str">
        <f t="shared" si="39"/>
        <v>Others</v>
      </c>
      <c r="BD238" s="27" t="s">
        <v>131</v>
      </c>
      <c r="BE238" s="21">
        <f t="shared" si="40"/>
        <v>1</v>
      </c>
      <c r="BF238" s="21">
        <f t="shared" si="41"/>
        <v>0</v>
      </c>
      <c r="BG238" s="21">
        <f t="shared" si="42"/>
        <v>0</v>
      </c>
      <c r="BH238" s="21">
        <f t="shared" si="43"/>
        <v>0</v>
      </c>
      <c r="BI238" s="65" t="str">
        <f t="shared" si="44"/>
        <v>Dhaka</v>
      </c>
      <c r="BJ238" s="27" t="s">
        <v>138</v>
      </c>
      <c r="BK238" s="21">
        <f t="shared" si="45"/>
        <v>0</v>
      </c>
      <c r="BL238" s="21">
        <f t="shared" si="46"/>
        <v>0</v>
      </c>
      <c r="BM238" s="21">
        <f t="shared" si="47"/>
        <v>1</v>
      </c>
      <c r="BN238" s="65" t="str">
        <f t="shared" si="48"/>
        <v>More_than_6</v>
      </c>
      <c r="BO238" s="29">
        <v>800.0</v>
      </c>
      <c r="BP238" s="21">
        <f t="shared" si="49"/>
        <v>1</v>
      </c>
      <c r="BQ238" s="21">
        <f t="shared" si="50"/>
        <v>0</v>
      </c>
      <c r="BR238" s="21">
        <f t="shared" si="51"/>
        <v>0</v>
      </c>
      <c r="BS238" s="65" t="str">
        <f t="shared" si="52"/>
        <v>Less_than_1k</v>
      </c>
      <c r="BT238" s="27" t="s">
        <v>151</v>
      </c>
      <c r="BU238" s="73" t="str">
        <f t="shared" si="53"/>
        <v>Monthly</v>
      </c>
      <c r="BV238" s="29">
        <v>0.0</v>
      </c>
      <c r="BW238" s="67" t="str">
        <f t="shared" si="54"/>
        <v>No</v>
      </c>
      <c r="BX238" s="29">
        <v>1.0</v>
      </c>
      <c r="BY238" s="67" t="str">
        <f t="shared" si="55"/>
        <v>Yes</v>
      </c>
      <c r="BZ238" s="29">
        <v>0.0</v>
      </c>
      <c r="CA238" s="67" t="str">
        <f t="shared" si="56"/>
        <v>No</v>
      </c>
      <c r="CB238" s="29">
        <v>0.0</v>
      </c>
      <c r="CC238" s="67" t="str">
        <f t="shared" si="57"/>
        <v>No</v>
      </c>
      <c r="CD238" s="29">
        <v>0.0</v>
      </c>
      <c r="CE238" s="67" t="str">
        <f t="shared" si="58"/>
        <v>No</v>
      </c>
      <c r="CF238" s="29">
        <v>1.0</v>
      </c>
      <c r="CG238" s="76"/>
      <c r="CH238" s="29">
        <v>0.0</v>
      </c>
      <c r="CI238" s="67" t="str">
        <f t="shared" si="59"/>
        <v>No</v>
      </c>
      <c r="CJ238" s="29">
        <v>0.0</v>
      </c>
      <c r="CK238" s="76"/>
      <c r="CL238" s="29">
        <v>1.0</v>
      </c>
      <c r="CM238" s="77"/>
      <c r="CN238" s="27" t="s">
        <v>133</v>
      </c>
      <c r="CO238" s="71" t="str">
        <f t="shared" si="60"/>
        <v>Good</v>
      </c>
      <c r="CP238" s="27" t="s">
        <v>152</v>
      </c>
      <c r="CQ238" s="21">
        <f t="shared" si="61"/>
        <v>0</v>
      </c>
      <c r="CR238" s="21">
        <f t="shared" si="62"/>
        <v>0</v>
      </c>
      <c r="CS238" s="21">
        <f t="shared" si="63"/>
        <v>0</v>
      </c>
      <c r="CT238" s="21">
        <f t="shared" si="64"/>
        <v>1</v>
      </c>
      <c r="CU238" s="68"/>
      <c r="CV238" s="27" t="s">
        <v>135</v>
      </c>
      <c r="CW238" s="21">
        <f t="shared" si="65"/>
        <v>1</v>
      </c>
      <c r="CX238" s="21">
        <f t="shared" si="66"/>
        <v>0</v>
      </c>
      <c r="CY238" s="21">
        <f t="shared" si="67"/>
        <v>0</v>
      </c>
      <c r="CZ238" s="21">
        <f t="shared" si="68"/>
        <v>0</v>
      </c>
      <c r="DA238" s="21">
        <f t="shared" si="69"/>
        <v>0</v>
      </c>
      <c r="DB238" s="68"/>
      <c r="DC238" s="27" t="s">
        <v>136</v>
      </c>
      <c r="DD238" s="27" t="s">
        <v>136</v>
      </c>
      <c r="DE238" s="27" t="s">
        <v>136</v>
      </c>
      <c r="DF238" s="27" t="s">
        <v>137</v>
      </c>
      <c r="DG238" s="27" t="s">
        <v>138</v>
      </c>
      <c r="DH238" s="25">
        <f t="shared" si="70"/>
        <v>20</v>
      </c>
      <c r="DI238" s="72" t="str">
        <f t="shared" si="71"/>
        <v>High_Safety</v>
      </c>
      <c r="DJ238" s="26">
        <v>16.0</v>
      </c>
      <c r="DK238" s="26">
        <v>12.0</v>
      </c>
      <c r="DL238" s="16" t="str">
        <f t="shared" ref="DL238:DM238" si="309">IF(DJ238 &lt;= 11, "Poor", IF(DJ238 &lt;= 15 , "Moderate", "Good"))</f>
        <v>Good</v>
      </c>
      <c r="DM238" s="16" t="str">
        <f t="shared" si="309"/>
        <v>Moderate</v>
      </c>
    </row>
    <row r="239" ht="15.75" customHeight="1">
      <c r="A239" s="73" t="s">
        <v>125</v>
      </c>
      <c r="B239" s="62" t="s">
        <v>37</v>
      </c>
      <c r="C239" s="35">
        <v>24.0</v>
      </c>
      <c r="D239" s="16">
        <f t="shared" si="2"/>
        <v>0</v>
      </c>
      <c r="E239" s="16">
        <f t="shared" si="73"/>
        <v>1</v>
      </c>
      <c r="F239" s="16">
        <f t="shared" si="3"/>
        <v>0</v>
      </c>
      <c r="G239" s="16">
        <f t="shared" si="4"/>
        <v>0</v>
      </c>
      <c r="H239" s="63" t="str">
        <f t="shared" si="5"/>
        <v>Between_20_to_40</v>
      </c>
      <c r="I239" s="74" t="s">
        <v>13</v>
      </c>
      <c r="J239" s="36">
        <v>10000.0</v>
      </c>
      <c r="K239" s="21">
        <f t="shared" si="6"/>
        <v>1</v>
      </c>
      <c r="L239" s="21">
        <f t="shared" si="7"/>
        <v>0</v>
      </c>
      <c r="M239" s="21">
        <f t="shared" si="8"/>
        <v>0</v>
      </c>
      <c r="N239" s="21">
        <f t="shared" si="9"/>
        <v>0</v>
      </c>
      <c r="O239" s="65" t="str">
        <f t="shared" si="10"/>
        <v>Less_than_15k</v>
      </c>
      <c r="P239" s="75" t="s">
        <v>127</v>
      </c>
      <c r="Q239" s="37">
        <v>0.0</v>
      </c>
      <c r="R239" s="67" t="str">
        <f t="shared" si="11"/>
        <v>No</v>
      </c>
      <c r="S239" s="37">
        <v>0.0</v>
      </c>
      <c r="T239" s="67" t="str">
        <f t="shared" si="12"/>
        <v>No</v>
      </c>
      <c r="U239" s="37">
        <v>0.0</v>
      </c>
      <c r="V239" s="67" t="str">
        <f t="shared" si="13"/>
        <v>No</v>
      </c>
      <c r="W239" s="36" t="s">
        <v>27</v>
      </c>
      <c r="X239" s="21">
        <f t="shared" si="14"/>
        <v>0</v>
      </c>
      <c r="Y239" s="21">
        <f t="shared" si="15"/>
        <v>0</v>
      </c>
      <c r="Z239" s="21">
        <f t="shared" si="16"/>
        <v>1</v>
      </c>
      <c r="AA239" s="21">
        <f t="shared" si="17"/>
        <v>0</v>
      </c>
      <c r="AB239" s="21">
        <f t="shared" si="18"/>
        <v>0</v>
      </c>
      <c r="AC239" s="65" t="str">
        <f t="shared" si="19"/>
        <v>Student</v>
      </c>
      <c r="AD239" s="36" t="s">
        <v>31</v>
      </c>
      <c r="AE239" s="21">
        <f t="shared" si="20"/>
        <v>1</v>
      </c>
      <c r="AF239" s="21">
        <f t="shared" si="21"/>
        <v>0</v>
      </c>
      <c r="AG239" s="21">
        <f t="shared" si="22"/>
        <v>0</v>
      </c>
      <c r="AH239" s="21">
        <f t="shared" si="23"/>
        <v>0</v>
      </c>
      <c r="AI239" s="65" t="str">
        <f t="shared" si="24"/>
        <v>Bus</v>
      </c>
      <c r="AJ239" s="27" t="s">
        <v>129</v>
      </c>
      <c r="AK239" s="21">
        <f t="shared" si="25"/>
        <v>0</v>
      </c>
      <c r="AL239" s="21">
        <f t="shared" si="26"/>
        <v>1</v>
      </c>
      <c r="AM239" s="21">
        <f t="shared" si="27"/>
        <v>0</v>
      </c>
      <c r="AN239" s="21">
        <f t="shared" si="28"/>
        <v>0</v>
      </c>
      <c r="AO239" s="65" t="str">
        <f t="shared" si="29"/>
        <v>Auto_Rickshaw</v>
      </c>
      <c r="AP239" s="27" t="s">
        <v>37</v>
      </c>
      <c r="AQ239" s="21">
        <f t="shared" si="30"/>
        <v>1</v>
      </c>
      <c r="AR239" s="21">
        <f t="shared" si="31"/>
        <v>0</v>
      </c>
      <c r="AS239" s="21">
        <f t="shared" si="32"/>
        <v>0</v>
      </c>
      <c r="AT239" s="21">
        <f t="shared" si="33"/>
        <v>0</v>
      </c>
      <c r="AU239" s="21">
        <f t="shared" si="34"/>
        <v>0</v>
      </c>
      <c r="AV239" s="21">
        <f t="shared" si="74"/>
        <v>0</v>
      </c>
      <c r="AW239" s="68"/>
      <c r="AX239" s="27" t="s">
        <v>163</v>
      </c>
      <c r="AY239" s="21">
        <f t="shared" si="35"/>
        <v>0</v>
      </c>
      <c r="AZ239" s="21">
        <f t="shared" si="36"/>
        <v>0</v>
      </c>
      <c r="BA239" s="21">
        <f t="shared" si="37"/>
        <v>0</v>
      </c>
      <c r="BB239" s="21">
        <f t="shared" si="38"/>
        <v>1</v>
      </c>
      <c r="BC239" s="65" t="str">
        <f t="shared" si="39"/>
        <v>Others</v>
      </c>
      <c r="BD239" s="38" t="s">
        <v>188</v>
      </c>
      <c r="BE239" s="21">
        <f t="shared" si="40"/>
        <v>0</v>
      </c>
      <c r="BF239" s="21">
        <f t="shared" si="41"/>
        <v>0</v>
      </c>
      <c r="BG239" s="21">
        <f t="shared" si="42"/>
        <v>0</v>
      </c>
      <c r="BH239" s="21">
        <f t="shared" si="43"/>
        <v>1</v>
      </c>
      <c r="BI239" s="65" t="str">
        <f t="shared" si="44"/>
        <v>Others</v>
      </c>
      <c r="BJ239" s="27" t="s">
        <v>138</v>
      </c>
      <c r="BK239" s="21">
        <f t="shared" si="45"/>
        <v>0</v>
      </c>
      <c r="BL239" s="21">
        <f t="shared" si="46"/>
        <v>0</v>
      </c>
      <c r="BM239" s="21">
        <f t="shared" si="47"/>
        <v>1</v>
      </c>
      <c r="BN239" s="65" t="str">
        <f t="shared" si="48"/>
        <v>More_than_6</v>
      </c>
      <c r="BO239" s="29">
        <v>1500.0</v>
      </c>
      <c r="BP239" s="21">
        <f t="shared" si="49"/>
        <v>0</v>
      </c>
      <c r="BQ239" s="21">
        <f t="shared" si="50"/>
        <v>1</v>
      </c>
      <c r="BR239" s="21">
        <f t="shared" si="51"/>
        <v>0</v>
      </c>
      <c r="BS239" s="65" t="str">
        <f t="shared" si="52"/>
        <v>Between_1k_to_2k</v>
      </c>
      <c r="BT239" s="29" t="s">
        <v>156</v>
      </c>
      <c r="BU239" s="75" t="str">
        <f t="shared" si="53"/>
        <v>Every_6_months</v>
      </c>
      <c r="BV239" s="29">
        <v>0.0</v>
      </c>
      <c r="BW239" s="67" t="str">
        <f t="shared" si="54"/>
        <v>No</v>
      </c>
      <c r="BX239" s="29">
        <v>0.0</v>
      </c>
      <c r="BY239" s="67" t="str">
        <f t="shared" si="55"/>
        <v>No</v>
      </c>
      <c r="BZ239" s="29">
        <v>1.0</v>
      </c>
      <c r="CA239" s="67" t="str">
        <f t="shared" si="56"/>
        <v>Yes</v>
      </c>
      <c r="CB239" s="29">
        <v>1.0</v>
      </c>
      <c r="CC239" s="67" t="str">
        <f t="shared" si="57"/>
        <v>Yes</v>
      </c>
      <c r="CD239" s="29">
        <v>1.0</v>
      </c>
      <c r="CE239" s="67" t="str">
        <f t="shared" si="58"/>
        <v>Yes</v>
      </c>
      <c r="CF239" s="29">
        <v>1.0</v>
      </c>
      <c r="CG239" s="76"/>
      <c r="CH239" s="29">
        <v>1.0</v>
      </c>
      <c r="CI239" s="67" t="str">
        <f t="shared" si="59"/>
        <v>Yes</v>
      </c>
      <c r="CJ239" s="29">
        <v>0.0</v>
      </c>
      <c r="CK239" s="76"/>
      <c r="CL239" s="29">
        <v>1.0</v>
      </c>
      <c r="CM239" s="77"/>
      <c r="CN239" s="27" t="s">
        <v>133</v>
      </c>
      <c r="CO239" s="71" t="str">
        <f t="shared" si="60"/>
        <v>Good</v>
      </c>
      <c r="CP239" s="27" t="s">
        <v>157</v>
      </c>
      <c r="CQ239" s="21">
        <f t="shared" si="61"/>
        <v>0</v>
      </c>
      <c r="CR239" s="21">
        <f t="shared" si="62"/>
        <v>1</v>
      </c>
      <c r="CS239" s="21">
        <f t="shared" si="63"/>
        <v>0</v>
      </c>
      <c r="CT239" s="21">
        <f t="shared" si="64"/>
        <v>0</v>
      </c>
      <c r="CU239" s="68"/>
      <c r="CV239" s="27" t="s">
        <v>135</v>
      </c>
      <c r="CW239" s="21">
        <f t="shared" si="65"/>
        <v>1</v>
      </c>
      <c r="CX239" s="21">
        <f t="shared" si="66"/>
        <v>0</v>
      </c>
      <c r="CY239" s="21">
        <f t="shared" si="67"/>
        <v>0</v>
      </c>
      <c r="CZ239" s="21">
        <f t="shared" si="68"/>
        <v>0</v>
      </c>
      <c r="DA239" s="21">
        <f t="shared" si="69"/>
        <v>0</v>
      </c>
      <c r="DB239" s="68"/>
      <c r="DC239" s="27" t="s">
        <v>137</v>
      </c>
      <c r="DD239" s="29">
        <v>1.0</v>
      </c>
      <c r="DE239" s="29">
        <v>2.0</v>
      </c>
      <c r="DF239" s="27" t="s">
        <v>136</v>
      </c>
      <c r="DG239" s="29">
        <v>2.0</v>
      </c>
      <c r="DH239" s="25">
        <f t="shared" si="70"/>
        <v>12</v>
      </c>
      <c r="DI239" s="72" t="str">
        <f t="shared" si="71"/>
        <v>Poor_Safety</v>
      </c>
      <c r="DJ239" s="26">
        <v>15.0</v>
      </c>
      <c r="DK239" s="26">
        <v>14.0</v>
      </c>
      <c r="DL239" s="16" t="str">
        <f t="shared" ref="DL239:DM239" si="310">IF(DJ239 &lt;= 11, "Poor", IF(DJ239 &lt;= 15 , "Moderate", "Good"))</f>
        <v>Moderate</v>
      </c>
      <c r="DM239" s="16" t="str">
        <f t="shared" si="310"/>
        <v>Moderate</v>
      </c>
    </row>
    <row r="240" ht="15.75" customHeight="1">
      <c r="A240" s="73" t="s">
        <v>125</v>
      </c>
      <c r="B240" s="62" t="s">
        <v>37</v>
      </c>
      <c r="C240" s="35">
        <v>26.0</v>
      </c>
      <c r="D240" s="16">
        <f t="shared" si="2"/>
        <v>0</v>
      </c>
      <c r="E240" s="16">
        <f t="shared" si="73"/>
        <v>1</v>
      </c>
      <c r="F240" s="16">
        <f t="shared" si="3"/>
        <v>0</v>
      </c>
      <c r="G240" s="16">
        <f t="shared" si="4"/>
        <v>0</v>
      </c>
      <c r="H240" s="63" t="str">
        <f t="shared" si="5"/>
        <v>Between_20_to_40</v>
      </c>
      <c r="I240" s="74" t="s">
        <v>13</v>
      </c>
      <c r="J240" s="36">
        <v>30000.0</v>
      </c>
      <c r="K240" s="21">
        <f t="shared" si="6"/>
        <v>0</v>
      </c>
      <c r="L240" s="21">
        <f t="shared" si="7"/>
        <v>0</v>
      </c>
      <c r="M240" s="21">
        <f t="shared" si="8"/>
        <v>1</v>
      </c>
      <c r="N240" s="21">
        <f t="shared" si="9"/>
        <v>0</v>
      </c>
      <c r="O240" s="65" t="str">
        <f t="shared" si="10"/>
        <v>Between_25k_to_40k</v>
      </c>
      <c r="P240" s="75" t="s">
        <v>127</v>
      </c>
      <c r="Q240" s="37">
        <v>0.0</v>
      </c>
      <c r="R240" s="67" t="str">
        <f t="shared" si="11"/>
        <v>No</v>
      </c>
      <c r="S240" s="37">
        <v>0.0</v>
      </c>
      <c r="T240" s="67" t="str">
        <f t="shared" si="12"/>
        <v>No</v>
      </c>
      <c r="U240" s="37">
        <v>0.0</v>
      </c>
      <c r="V240" s="67" t="str">
        <f t="shared" si="13"/>
        <v>No</v>
      </c>
      <c r="W240" s="36" t="s">
        <v>199</v>
      </c>
      <c r="X240" s="21">
        <f t="shared" si="14"/>
        <v>0</v>
      </c>
      <c r="Y240" s="21">
        <f t="shared" si="15"/>
        <v>0</v>
      </c>
      <c r="Z240" s="21">
        <f t="shared" si="16"/>
        <v>0</v>
      </c>
      <c r="AA240" s="21">
        <f t="shared" si="17"/>
        <v>0</v>
      </c>
      <c r="AB240" s="21">
        <f t="shared" si="18"/>
        <v>1</v>
      </c>
      <c r="AC240" s="65" t="str">
        <f t="shared" si="19"/>
        <v>Other</v>
      </c>
      <c r="AD240" s="36" t="s">
        <v>31</v>
      </c>
      <c r="AE240" s="21">
        <f t="shared" si="20"/>
        <v>1</v>
      </c>
      <c r="AF240" s="21">
        <f t="shared" si="21"/>
        <v>0</v>
      </c>
      <c r="AG240" s="21">
        <f t="shared" si="22"/>
        <v>0</v>
      </c>
      <c r="AH240" s="21">
        <f t="shared" si="23"/>
        <v>0</v>
      </c>
      <c r="AI240" s="65" t="str">
        <f t="shared" si="24"/>
        <v>Bus</v>
      </c>
      <c r="AJ240" s="27" t="s">
        <v>128</v>
      </c>
      <c r="AK240" s="21">
        <f t="shared" si="25"/>
        <v>1</v>
      </c>
      <c r="AL240" s="21">
        <f t="shared" si="26"/>
        <v>0</v>
      </c>
      <c r="AM240" s="21">
        <f t="shared" si="27"/>
        <v>0</v>
      </c>
      <c r="AN240" s="21">
        <f t="shared" si="28"/>
        <v>0</v>
      </c>
      <c r="AO240" s="65" t="str">
        <f t="shared" si="29"/>
        <v>Bus</v>
      </c>
      <c r="AP240" s="27" t="s">
        <v>37</v>
      </c>
      <c r="AQ240" s="21">
        <f t="shared" si="30"/>
        <v>1</v>
      </c>
      <c r="AR240" s="21">
        <f t="shared" si="31"/>
        <v>0</v>
      </c>
      <c r="AS240" s="21">
        <f t="shared" si="32"/>
        <v>0</v>
      </c>
      <c r="AT240" s="21">
        <f t="shared" si="33"/>
        <v>0</v>
      </c>
      <c r="AU240" s="21">
        <f t="shared" si="34"/>
        <v>0</v>
      </c>
      <c r="AV240" s="21">
        <f t="shared" si="74"/>
        <v>0</v>
      </c>
      <c r="AW240" s="68"/>
      <c r="AX240" s="27" t="s">
        <v>44</v>
      </c>
      <c r="AY240" s="21">
        <f t="shared" si="35"/>
        <v>0</v>
      </c>
      <c r="AZ240" s="21">
        <f t="shared" si="36"/>
        <v>1</v>
      </c>
      <c r="BA240" s="21">
        <f t="shared" si="37"/>
        <v>0</v>
      </c>
      <c r="BB240" s="21">
        <f t="shared" si="38"/>
        <v>0</v>
      </c>
      <c r="BC240" s="65" t="str">
        <f t="shared" si="39"/>
        <v>Recreation</v>
      </c>
      <c r="BD240" s="38" t="s">
        <v>37</v>
      </c>
      <c r="BE240" s="21">
        <f t="shared" si="40"/>
        <v>0</v>
      </c>
      <c r="BF240" s="21">
        <f t="shared" si="41"/>
        <v>1</v>
      </c>
      <c r="BG240" s="21">
        <f t="shared" si="42"/>
        <v>0</v>
      </c>
      <c r="BH240" s="21">
        <f t="shared" si="43"/>
        <v>0</v>
      </c>
      <c r="BI240" s="65" t="str">
        <f t="shared" si="44"/>
        <v>Barishal</v>
      </c>
      <c r="BJ240" s="27" t="s">
        <v>137</v>
      </c>
      <c r="BK240" s="21">
        <f t="shared" si="45"/>
        <v>0</v>
      </c>
      <c r="BL240" s="21">
        <f t="shared" si="46"/>
        <v>0</v>
      </c>
      <c r="BM240" s="21">
        <f t="shared" si="47"/>
        <v>1</v>
      </c>
      <c r="BN240" s="65" t="str">
        <f t="shared" si="48"/>
        <v>More_than_6</v>
      </c>
      <c r="BO240" s="29">
        <v>1500.0</v>
      </c>
      <c r="BP240" s="21">
        <f t="shared" si="49"/>
        <v>0</v>
      </c>
      <c r="BQ240" s="21">
        <f t="shared" si="50"/>
        <v>1</v>
      </c>
      <c r="BR240" s="21">
        <f t="shared" si="51"/>
        <v>0</v>
      </c>
      <c r="BS240" s="65" t="str">
        <f t="shared" si="52"/>
        <v>Between_1k_to_2k</v>
      </c>
      <c r="BT240" s="29" t="s">
        <v>132</v>
      </c>
      <c r="BU240" s="75" t="str">
        <f t="shared" si="53"/>
        <v>Every_3_months</v>
      </c>
      <c r="BV240" s="29">
        <v>0.0</v>
      </c>
      <c r="BW240" s="67" t="str">
        <f t="shared" si="54"/>
        <v>No</v>
      </c>
      <c r="BX240" s="29">
        <v>1.0</v>
      </c>
      <c r="BY240" s="67" t="str">
        <f t="shared" si="55"/>
        <v>Yes</v>
      </c>
      <c r="BZ240" s="29">
        <v>0.0</v>
      </c>
      <c r="CA240" s="67" t="str">
        <f t="shared" si="56"/>
        <v>No</v>
      </c>
      <c r="CB240" s="29">
        <v>0.0</v>
      </c>
      <c r="CC240" s="67" t="str">
        <f t="shared" si="57"/>
        <v>No</v>
      </c>
      <c r="CD240" s="29">
        <v>0.0</v>
      </c>
      <c r="CE240" s="67" t="str">
        <f t="shared" si="58"/>
        <v>No</v>
      </c>
      <c r="CF240" s="29">
        <v>0.0</v>
      </c>
      <c r="CG240" s="76"/>
      <c r="CH240" s="29">
        <v>0.0</v>
      </c>
      <c r="CI240" s="67" t="str">
        <f t="shared" si="59"/>
        <v>No</v>
      </c>
      <c r="CJ240" s="29">
        <v>0.0</v>
      </c>
      <c r="CK240" s="76"/>
      <c r="CL240" s="29">
        <v>1.0</v>
      </c>
      <c r="CM240" s="77"/>
      <c r="CN240" s="27" t="s">
        <v>164</v>
      </c>
      <c r="CO240" s="71" t="str">
        <f t="shared" si="60"/>
        <v>Average</v>
      </c>
      <c r="CP240" s="27" t="s">
        <v>165</v>
      </c>
      <c r="CQ240" s="21">
        <f t="shared" si="61"/>
        <v>0</v>
      </c>
      <c r="CR240" s="21">
        <f t="shared" si="62"/>
        <v>0</v>
      </c>
      <c r="CS240" s="21">
        <f t="shared" si="63"/>
        <v>0</v>
      </c>
      <c r="CT240" s="21">
        <f t="shared" si="64"/>
        <v>1</v>
      </c>
      <c r="CU240" s="68"/>
      <c r="CV240" s="27" t="s">
        <v>135</v>
      </c>
      <c r="CW240" s="21">
        <f t="shared" si="65"/>
        <v>1</v>
      </c>
      <c r="CX240" s="21">
        <f t="shared" si="66"/>
        <v>0</v>
      </c>
      <c r="CY240" s="21">
        <f t="shared" si="67"/>
        <v>0</v>
      </c>
      <c r="CZ240" s="21">
        <f t="shared" si="68"/>
        <v>0</v>
      </c>
      <c r="DA240" s="21">
        <f t="shared" si="69"/>
        <v>0</v>
      </c>
      <c r="DB240" s="68"/>
      <c r="DC240" s="27" t="s">
        <v>136</v>
      </c>
      <c r="DD240" s="27" t="s">
        <v>139</v>
      </c>
      <c r="DE240" s="27" t="s">
        <v>139</v>
      </c>
      <c r="DF240" s="27" t="s">
        <v>140</v>
      </c>
      <c r="DG240" s="27" t="s">
        <v>136</v>
      </c>
      <c r="DH240" s="25">
        <f t="shared" si="70"/>
        <v>13</v>
      </c>
      <c r="DI240" s="72" t="str">
        <f t="shared" si="71"/>
        <v>Poor_Safety</v>
      </c>
      <c r="DJ240" s="26">
        <v>18.0</v>
      </c>
      <c r="DK240" s="26">
        <v>17.0</v>
      </c>
      <c r="DL240" s="16" t="str">
        <f t="shared" ref="DL240:DM240" si="311">IF(DJ240 &lt;= 11, "Poor", IF(DJ240 &lt;= 15 , "Moderate", "Good"))</f>
        <v>Good</v>
      </c>
      <c r="DM240" s="16" t="str">
        <f t="shared" si="311"/>
        <v>Good</v>
      </c>
    </row>
    <row r="241" ht="15.75" customHeight="1">
      <c r="A241" s="73" t="s">
        <v>125</v>
      </c>
      <c r="B241" s="62" t="s">
        <v>37</v>
      </c>
      <c r="C241" s="35">
        <v>62.0</v>
      </c>
      <c r="D241" s="16">
        <f t="shared" si="2"/>
        <v>0</v>
      </c>
      <c r="E241" s="16">
        <f t="shared" si="73"/>
        <v>0</v>
      </c>
      <c r="F241" s="16">
        <f t="shared" si="3"/>
        <v>0</v>
      </c>
      <c r="G241" s="16">
        <f t="shared" si="4"/>
        <v>1</v>
      </c>
      <c r="H241" s="63" t="str">
        <f t="shared" si="5"/>
        <v>More_than_60</v>
      </c>
      <c r="I241" s="74" t="s">
        <v>13</v>
      </c>
      <c r="J241" s="36">
        <v>35000.0</v>
      </c>
      <c r="K241" s="21">
        <f t="shared" si="6"/>
        <v>0</v>
      </c>
      <c r="L241" s="21">
        <f t="shared" si="7"/>
        <v>0</v>
      </c>
      <c r="M241" s="21">
        <f t="shared" si="8"/>
        <v>1</v>
      </c>
      <c r="N241" s="21">
        <f t="shared" si="9"/>
        <v>0</v>
      </c>
      <c r="O241" s="65" t="str">
        <f t="shared" si="10"/>
        <v>Between_25k_to_40k</v>
      </c>
      <c r="P241" s="75" t="s">
        <v>127</v>
      </c>
      <c r="Q241" s="37">
        <v>0.0</v>
      </c>
      <c r="R241" s="67" t="str">
        <f t="shared" si="11"/>
        <v>No</v>
      </c>
      <c r="S241" s="37">
        <v>0.0</v>
      </c>
      <c r="T241" s="67" t="str">
        <f t="shared" si="12"/>
        <v>No</v>
      </c>
      <c r="U241" s="37">
        <v>0.0</v>
      </c>
      <c r="V241" s="67" t="str">
        <f t="shared" si="13"/>
        <v>No</v>
      </c>
      <c r="W241" s="36" t="s">
        <v>199</v>
      </c>
      <c r="X241" s="21">
        <f t="shared" si="14"/>
        <v>0</v>
      </c>
      <c r="Y241" s="21">
        <f t="shared" si="15"/>
        <v>0</v>
      </c>
      <c r="Z241" s="21">
        <f t="shared" si="16"/>
        <v>0</v>
      </c>
      <c r="AA241" s="21">
        <f t="shared" si="17"/>
        <v>0</v>
      </c>
      <c r="AB241" s="21">
        <f t="shared" si="18"/>
        <v>1</v>
      </c>
      <c r="AC241" s="65" t="str">
        <f t="shared" si="19"/>
        <v>Other</v>
      </c>
      <c r="AD241" s="36" t="s">
        <v>31</v>
      </c>
      <c r="AE241" s="21">
        <f t="shared" si="20"/>
        <v>1</v>
      </c>
      <c r="AF241" s="21">
        <f t="shared" si="21"/>
        <v>0</v>
      </c>
      <c r="AG241" s="21">
        <f t="shared" si="22"/>
        <v>0</v>
      </c>
      <c r="AH241" s="21">
        <f t="shared" si="23"/>
        <v>0</v>
      </c>
      <c r="AI241" s="65" t="str">
        <f t="shared" si="24"/>
        <v>Bus</v>
      </c>
      <c r="AJ241" s="27" t="s">
        <v>128</v>
      </c>
      <c r="AK241" s="21">
        <f t="shared" si="25"/>
        <v>1</v>
      </c>
      <c r="AL241" s="21">
        <f t="shared" si="26"/>
        <v>0</v>
      </c>
      <c r="AM241" s="21">
        <f t="shared" si="27"/>
        <v>0</v>
      </c>
      <c r="AN241" s="21">
        <f t="shared" si="28"/>
        <v>0</v>
      </c>
      <c r="AO241" s="65" t="str">
        <f t="shared" si="29"/>
        <v>Bus</v>
      </c>
      <c r="AP241" s="27" t="s">
        <v>40</v>
      </c>
      <c r="AQ241" s="21">
        <f t="shared" si="30"/>
        <v>0</v>
      </c>
      <c r="AR241" s="21">
        <f t="shared" si="31"/>
        <v>0</v>
      </c>
      <c r="AS241" s="21">
        <f t="shared" si="32"/>
        <v>0</v>
      </c>
      <c r="AT241" s="21">
        <f t="shared" si="33"/>
        <v>1</v>
      </c>
      <c r="AU241" s="21">
        <f t="shared" si="34"/>
        <v>0</v>
      </c>
      <c r="AV241" s="21">
        <f t="shared" si="74"/>
        <v>1</v>
      </c>
      <c r="AW241" s="68"/>
      <c r="AX241" s="27" t="s">
        <v>197</v>
      </c>
      <c r="AY241" s="21">
        <f t="shared" si="35"/>
        <v>0</v>
      </c>
      <c r="AZ241" s="21">
        <f t="shared" si="36"/>
        <v>0</v>
      </c>
      <c r="BA241" s="21">
        <f t="shared" si="37"/>
        <v>0</v>
      </c>
      <c r="BB241" s="21">
        <f t="shared" si="38"/>
        <v>1</v>
      </c>
      <c r="BC241" s="65" t="str">
        <f t="shared" si="39"/>
        <v>Others</v>
      </c>
      <c r="BD241" s="38" t="s">
        <v>190</v>
      </c>
      <c r="BE241" s="21">
        <f t="shared" si="40"/>
        <v>0</v>
      </c>
      <c r="BF241" s="21">
        <f t="shared" si="41"/>
        <v>0</v>
      </c>
      <c r="BG241" s="21">
        <f t="shared" si="42"/>
        <v>0</v>
      </c>
      <c r="BH241" s="21">
        <f t="shared" si="43"/>
        <v>1</v>
      </c>
      <c r="BI241" s="65" t="str">
        <f t="shared" si="44"/>
        <v>Others</v>
      </c>
      <c r="BJ241" s="27" t="s">
        <v>150</v>
      </c>
      <c r="BK241" s="21">
        <f t="shared" si="45"/>
        <v>0</v>
      </c>
      <c r="BL241" s="21">
        <f t="shared" si="46"/>
        <v>0</v>
      </c>
      <c r="BM241" s="21">
        <f t="shared" si="47"/>
        <v>1</v>
      </c>
      <c r="BN241" s="65" t="str">
        <f t="shared" si="48"/>
        <v>More_than_6</v>
      </c>
      <c r="BO241" s="27" t="s">
        <v>167</v>
      </c>
      <c r="BP241" s="21">
        <f t="shared" si="49"/>
        <v>0</v>
      </c>
      <c r="BQ241" s="21">
        <f t="shared" si="50"/>
        <v>0</v>
      </c>
      <c r="BR241" s="21">
        <f t="shared" si="51"/>
        <v>1</v>
      </c>
      <c r="BS241" s="65" t="str">
        <f t="shared" si="52"/>
        <v>More_than_2k</v>
      </c>
      <c r="BT241" s="29" t="s">
        <v>264</v>
      </c>
      <c r="BU241" s="75" t="str">
        <f t="shared" si="53"/>
        <v>Biweekly</v>
      </c>
      <c r="BV241" s="29">
        <v>0.0</v>
      </c>
      <c r="BW241" s="67" t="str">
        <f t="shared" si="54"/>
        <v>No</v>
      </c>
      <c r="BX241" s="29">
        <v>0.0</v>
      </c>
      <c r="BY241" s="67" t="str">
        <f t="shared" si="55"/>
        <v>No</v>
      </c>
      <c r="BZ241" s="29">
        <v>0.0</v>
      </c>
      <c r="CA241" s="67" t="str">
        <f t="shared" si="56"/>
        <v>No</v>
      </c>
      <c r="CB241" s="29">
        <v>1.0</v>
      </c>
      <c r="CC241" s="67" t="str">
        <f t="shared" si="57"/>
        <v>Yes</v>
      </c>
      <c r="CD241" s="29">
        <v>0.0</v>
      </c>
      <c r="CE241" s="67" t="str">
        <f t="shared" si="58"/>
        <v>No</v>
      </c>
      <c r="CF241" s="29">
        <v>1.0</v>
      </c>
      <c r="CG241" s="76"/>
      <c r="CH241" s="29">
        <v>1.0</v>
      </c>
      <c r="CI241" s="67" t="str">
        <f t="shared" si="59"/>
        <v>Yes</v>
      </c>
      <c r="CJ241" s="29">
        <v>0.0</v>
      </c>
      <c r="CK241" s="76"/>
      <c r="CL241" s="29">
        <v>1.0</v>
      </c>
      <c r="CM241" s="77"/>
      <c r="CN241" s="29" t="s">
        <v>168</v>
      </c>
      <c r="CO241" s="71" t="str">
        <f t="shared" si="60"/>
        <v>Very_Good</v>
      </c>
      <c r="CP241" s="27" t="s">
        <v>169</v>
      </c>
      <c r="CQ241" s="21">
        <f t="shared" si="61"/>
        <v>0</v>
      </c>
      <c r="CR241" s="21">
        <f t="shared" si="62"/>
        <v>0</v>
      </c>
      <c r="CS241" s="21">
        <f t="shared" si="63"/>
        <v>0</v>
      </c>
      <c r="CT241" s="21">
        <f t="shared" si="64"/>
        <v>1</v>
      </c>
      <c r="CU241" s="68"/>
      <c r="CV241" s="27" t="s">
        <v>209</v>
      </c>
      <c r="CW241" s="21">
        <f t="shared" si="65"/>
        <v>0</v>
      </c>
      <c r="CX241" s="21">
        <f t="shared" si="66"/>
        <v>0</v>
      </c>
      <c r="CY241" s="21">
        <f t="shared" si="67"/>
        <v>0</v>
      </c>
      <c r="CZ241" s="21">
        <f t="shared" si="68"/>
        <v>0</v>
      </c>
      <c r="DA241" s="21">
        <f t="shared" si="69"/>
        <v>1</v>
      </c>
      <c r="DB241" s="68"/>
      <c r="DC241" s="27" t="s">
        <v>139</v>
      </c>
      <c r="DD241" s="29">
        <v>4.0</v>
      </c>
      <c r="DE241" s="29">
        <v>4.0</v>
      </c>
      <c r="DF241" s="27" t="s">
        <v>139</v>
      </c>
      <c r="DG241" s="27" t="s">
        <v>138</v>
      </c>
      <c r="DH241" s="25">
        <f t="shared" si="70"/>
        <v>17</v>
      </c>
      <c r="DI241" s="72" t="str">
        <f t="shared" si="71"/>
        <v>Moderate_Safety</v>
      </c>
      <c r="DJ241" s="26">
        <v>12.0</v>
      </c>
      <c r="DK241" s="26">
        <v>16.0</v>
      </c>
      <c r="DL241" s="16" t="str">
        <f t="shared" ref="DL241:DM241" si="312">IF(DJ241 &lt;= 11, "Poor", IF(DJ241 &lt;= 15 , "Moderate", "Good"))</f>
        <v>Moderate</v>
      </c>
      <c r="DM241" s="16" t="str">
        <f t="shared" si="312"/>
        <v>Good</v>
      </c>
    </row>
    <row r="242" ht="15.75" customHeight="1">
      <c r="A242" s="73" t="s">
        <v>125</v>
      </c>
      <c r="B242" s="62" t="s">
        <v>37</v>
      </c>
      <c r="C242" s="35">
        <v>24.0</v>
      </c>
      <c r="D242" s="16">
        <f t="shared" si="2"/>
        <v>0</v>
      </c>
      <c r="E242" s="16">
        <f t="shared" si="73"/>
        <v>1</v>
      </c>
      <c r="F242" s="16">
        <f t="shared" si="3"/>
        <v>0</v>
      </c>
      <c r="G242" s="16">
        <f t="shared" si="4"/>
        <v>0</v>
      </c>
      <c r="H242" s="63" t="str">
        <f t="shared" si="5"/>
        <v>Between_20_to_40</v>
      </c>
      <c r="I242" s="75" t="s">
        <v>260</v>
      </c>
      <c r="J242" s="36">
        <v>10000.0</v>
      </c>
      <c r="K242" s="21">
        <f t="shared" si="6"/>
        <v>1</v>
      </c>
      <c r="L242" s="21">
        <f t="shared" si="7"/>
        <v>0</v>
      </c>
      <c r="M242" s="21">
        <f t="shared" si="8"/>
        <v>0</v>
      </c>
      <c r="N242" s="21">
        <f t="shared" si="9"/>
        <v>0</v>
      </c>
      <c r="O242" s="65" t="str">
        <f t="shared" si="10"/>
        <v>Less_than_15k</v>
      </c>
      <c r="P242" s="75" t="s">
        <v>127</v>
      </c>
      <c r="Q242" s="37">
        <v>0.0</v>
      </c>
      <c r="R242" s="67" t="str">
        <f t="shared" si="11"/>
        <v>No</v>
      </c>
      <c r="S242" s="37">
        <v>0.0</v>
      </c>
      <c r="T242" s="67" t="str">
        <f t="shared" si="12"/>
        <v>No</v>
      </c>
      <c r="U242" s="37">
        <v>0.0</v>
      </c>
      <c r="V242" s="67" t="str">
        <f t="shared" si="13"/>
        <v>No</v>
      </c>
      <c r="W242" s="36" t="s">
        <v>27</v>
      </c>
      <c r="X242" s="21">
        <f t="shared" si="14"/>
        <v>0</v>
      </c>
      <c r="Y242" s="21">
        <f t="shared" si="15"/>
        <v>0</v>
      </c>
      <c r="Z242" s="21">
        <f t="shared" si="16"/>
        <v>1</v>
      </c>
      <c r="AA242" s="21">
        <f t="shared" si="17"/>
        <v>0</v>
      </c>
      <c r="AB242" s="21">
        <f t="shared" si="18"/>
        <v>0</v>
      </c>
      <c r="AC242" s="65" t="str">
        <f t="shared" si="19"/>
        <v>Student</v>
      </c>
      <c r="AD242" s="36" t="s">
        <v>180</v>
      </c>
      <c r="AE242" s="21">
        <f t="shared" si="20"/>
        <v>0</v>
      </c>
      <c r="AF242" s="21">
        <f t="shared" si="21"/>
        <v>0</v>
      </c>
      <c r="AG242" s="21">
        <f t="shared" si="22"/>
        <v>1</v>
      </c>
      <c r="AH242" s="21">
        <f t="shared" si="23"/>
        <v>0</v>
      </c>
      <c r="AI242" s="65" t="str">
        <f t="shared" si="24"/>
        <v>Bicycle</v>
      </c>
      <c r="AJ242" s="27" t="s">
        <v>129</v>
      </c>
      <c r="AK242" s="21">
        <f t="shared" si="25"/>
        <v>0</v>
      </c>
      <c r="AL242" s="21">
        <f t="shared" si="26"/>
        <v>1</v>
      </c>
      <c r="AM242" s="21">
        <f t="shared" si="27"/>
        <v>0</v>
      </c>
      <c r="AN242" s="21">
        <f t="shared" si="28"/>
        <v>0</v>
      </c>
      <c r="AO242" s="65" t="str">
        <f t="shared" si="29"/>
        <v>Auto_Rickshaw</v>
      </c>
      <c r="AP242" s="27" t="s">
        <v>37</v>
      </c>
      <c r="AQ242" s="21">
        <f t="shared" si="30"/>
        <v>1</v>
      </c>
      <c r="AR242" s="21">
        <f t="shared" si="31"/>
        <v>0</v>
      </c>
      <c r="AS242" s="21">
        <f t="shared" si="32"/>
        <v>0</v>
      </c>
      <c r="AT242" s="21">
        <f t="shared" si="33"/>
        <v>0</v>
      </c>
      <c r="AU242" s="21">
        <f t="shared" si="34"/>
        <v>0</v>
      </c>
      <c r="AV242" s="21">
        <f t="shared" si="74"/>
        <v>0</v>
      </c>
      <c r="AW242" s="68"/>
      <c r="AX242" s="27" t="s">
        <v>197</v>
      </c>
      <c r="AY242" s="21">
        <f t="shared" si="35"/>
        <v>0</v>
      </c>
      <c r="AZ242" s="21">
        <f t="shared" si="36"/>
        <v>0</v>
      </c>
      <c r="BA242" s="21">
        <f t="shared" si="37"/>
        <v>0</v>
      </c>
      <c r="BB242" s="21">
        <f t="shared" si="38"/>
        <v>1</v>
      </c>
      <c r="BC242" s="65" t="str">
        <f t="shared" si="39"/>
        <v>Others</v>
      </c>
      <c r="BD242" s="38" t="s">
        <v>182</v>
      </c>
      <c r="BE242" s="21">
        <f t="shared" si="40"/>
        <v>0</v>
      </c>
      <c r="BF242" s="21">
        <f t="shared" si="41"/>
        <v>0</v>
      </c>
      <c r="BG242" s="21">
        <f t="shared" si="42"/>
        <v>1</v>
      </c>
      <c r="BH242" s="21">
        <f t="shared" si="43"/>
        <v>0</v>
      </c>
      <c r="BI242" s="65" t="str">
        <f t="shared" si="44"/>
        <v>Narayanganj</v>
      </c>
      <c r="BJ242" s="27" t="s">
        <v>155</v>
      </c>
      <c r="BK242" s="21">
        <f t="shared" si="45"/>
        <v>0</v>
      </c>
      <c r="BL242" s="21">
        <f t="shared" si="46"/>
        <v>0</v>
      </c>
      <c r="BM242" s="21">
        <f t="shared" si="47"/>
        <v>1</v>
      </c>
      <c r="BN242" s="65" t="str">
        <f t="shared" si="48"/>
        <v>More_than_6</v>
      </c>
      <c r="BO242" s="29">
        <v>800.0</v>
      </c>
      <c r="BP242" s="21">
        <f t="shared" si="49"/>
        <v>1</v>
      </c>
      <c r="BQ242" s="21">
        <f t="shared" si="50"/>
        <v>0</v>
      </c>
      <c r="BR242" s="21">
        <f t="shared" si="51"/>
        <v>0</v>
      </c>
      <c r="BS242" s="65" t="str">
        <f t="shared" si="52"/>
        <v>Less_than_1k</v>
      </c>
      <c r="BT242" s="29" t="s">
        <v>132</v>
      </c>
      <c r="BU242" s="75" t="str">
        <f t="shared" si="53"/>
        <v>Every_3_months</v>
      </c>
      <c r="BV242" s="29">
        <v>0.0</v>
      </c>
      <c r="BW242" s="67" t="str">
        <f t="shared" si="54"/>
        <v>No</v>
      </c>
      <c r="BX242" s="29">
        <v>0.0</v>
      </c>
      <c r="BY242" s="67" t="str">
        <f t="shared" si="55"/>
        <v>No</v>
      </c>
      <c r="BZ242" s="29">
        <v>0.0</v>
      </c>
      <c r="CA242" s="67" t="str">
        <f t="shared" si="56"/>
        <v>No</v>
      </c>
      <c r="CB242" s="29">
        <v>0.0</v>
      </c>
      <c r="CC242" s="67" t="str">
        <f t="shared" si="57"/>
        <v>No</v>
      </c>
      <c r="CD242" s="29">
        <v>0.0</v>
      </c>
      <c r="CE242" s="67" t="str">
        <f t="shared" si="58"/>
        <v>No</v>
      </c>
      <c r="CF242" s="29">
        <v>1.0</v>
      </c>
      <c r="CG242" s="76"/>
      <c r="CH242" s="29">
        <v>0.0</v>
      </c>
      <c r="CI242" s="67" t="str">
        <f t="shared" si="59"/>
        <v>No</v>
      </c>
      <c r="CJ242" s="29">
        <v>0.0</v>
      </c>
      <c r="CK242" s="76"/>
      <c r="CL242" s="29">
        <v>1.0</v>
      </c>
      <c r="CM242" s="77"/>
      <c r="CN242" s="27" t="s">
        <v>164</v>
      </c>
      <c r="CO242" s="71" t="str">
        <f t="shared" si="60"/>
        <v>Average</v>
      </c>
      <c r="CP242" s="27" t="s">
        <v>80</v>
      </c>
      <c r="CQ242" s="21">
        <f t="shared" si="61"/>
        <v>1</v>
      </c>
      <c r="CR242" s="21">
        <f t="shared" si="62"/>
        <v>0</v>
      </c>
      <c r="CS242" s="21">
        <f t="shared" si="63"/>
        <v>0</v>
      </c>
      <c r="CT242" s="21">
        <f t="shared" si="64"/>
        <v>0</v>
      </c>
      <c r="CU242" s="68"/>
      <c r="CV242" s="27" t="s">
        <v>209</v>
      </c>
      <c r="CW242" s="21">
        <f t="shared" si="65"/>
        <v>0</v>
      </c>
      <c r="CX242" s="21">
        <f t="shared" si="66"/>
        <v>0</v>
      </c>
      <c r="CY242" s="21">
        <f t="shared" si="67"/>
        <v>0</v>
      </c>
      <c r="CZ242" s="21">
        <f t="shared" si="68"/>
        <v>0</v>
      </c>
      <c r="DA242" s="21">
        <f t="shared" si="69"/>
        <v>1</v>
      </c>
      <c r="DB242" s="68"/>
      <c r="DC242" s="27" t="s">
        <v>136</v>
      </c>
      <c r="DD242" s="29">
        <v>5.0</v>
      </c>
      <c r="DE242" s="29">
        <v>4.0</v>
      </c>
      <c r="DF242" s="27" t="s">
        <v>139</v>
      </c>
      <c r="DG242" s="27" t="s">
        <v>138</v>
      </c>
      <c r="DH242" s="25">
        <f t="shared" si="70"/>
        <v>20</v>
      </c>
      <c r="DI242" s="72" t="str">
        <f t="shared" si="71"/>
        <v>High_Safety</v>
      </c>
      <c r="DJ242" s="26">
        <v>11.0</v>
      </c>
      <c r="DK242" s="26">
        <v>15.0</v>
      </c>
      <c r="DL242" s="16" t="str">
        <f t="shared" ref="DL242:DM242" si="313">IF(DJ242 &lt;= 11, "Poor", IF(DJ242 &lt;= 15 , "Moderate", "Good"))</f>
        <v>Poor</v>
      </c>
      <c r="DM242" s="16" t="str">
        <f t="shared" si="313"/>
        <v>Moderate</v>
      </c>
    </row>
    <row r="243" ht="15.75" customHeight="1">
      <c r="A243" s="73" t="s">
        <v>125</v>
      </c>
      <c r="B243" s="62" t="s">
        <v>37</v>
      </c>
      <c r="C243" s="35">
        <v>24.0</v>
      </c>
      <c r="D243" s="16">
        <f t="shared" si="2"/>
        <v>0</v>
      </c>
      <c r="E243" s="16">
        <f t="shared" si="73"/>
        <v>1</v>
      </c>
      <c r="F243" s="16">
        <f t="shared" si="3"/>
        <v>0</v>
      </c>
      <c r="G243" s="16">
        <f t="shared" si="4"/>
        <v>0</v>
      </c>
      <c r="H243" s="63" t="str">
        <f t="shared" si="5"/>
        <v>Between_20_to_40</v>
      </c>
      <c r="I243" s="75" t="s">
        <v>260</v>
      </c>
      <c r="J243" s="36">
        <v>10000.0</v>
      </c>
      <c r="K243" s="21">
        <f t="shared" si="6"/>
        <v>1</v>
      </c>
      <c r="L243" s="21">
        <f t="shared" si="7"/>
        <v>0</v>
      </c>
      <c r="M243" s="21">
        <f t="shared" si="8"/>
        <v>0</v>
      </c>
      <c r="N243" s="21">
        <f t="shared" si="9"/>
        <v>0</v>
      </c>
      <c r="O243" s="65" t="str">
        <f t="shared" si="10"/>
        <v>Less_than_15k</v>
      </c>
      <c r="P243" s="75" t="s">
        <v>127</v>
      </c>
      <c r="Q243" s="37">
        <v>0.0</v>
      </c>
      <c r="R243" s="67" t="str">
        <f t="shared" si="11"/>
        <v>No</v>
      </c>
      <c r="S243" s="37">
        <v>0.0</v>
      </c>
      <c r="T243" s="67" t="str">
        <f t="shared" si="12"/>
        <v>No</v>
      </c>
      <c r="U243" s="37">
        <v>0.0</v>
      </c>
      <c r="V243" s="67" t="str">
        <f t="shared" si="13"/>
        <v>No</v>
      </c>
      <c r="W243" s="36" t="s">
        <v>149</v>
      </c>
      <c r="X243" s="21">
        <f t="shared" si="14"/>
        <v>0</v>
      </c>
      <c r="Y243" s="21">
        <f t="shared" si="15"/>
        <v>1</v>
      </c>
      <c r="Z243" s="21">
        <f t="shared" si="16"/>
        <v>0</v>
      </c>
      <c r="AA243" s="21">
        <f t="shared" si="17"/>
        <v>0</v>
      </c>
      <c r="AB243" s="21">
        <f t="shared" si="18"/>
        <v>0</v>
      </c>
      <c r="AC243" s="65" t="str">
        <f t="shared" si="19"/>
        <v>Office_Worker</v>
      </c>
      <c r="AD243" s="36" t="s">
        <v>31</v>
      </c>
      <c r="AE243" s="21">
        <f t="shared" si="20"/>
        <v>1</v>
      </c>
      <c r="AF243" s="21">
        <f t="shared" si="21"/>
        <v>0</v>
      </c>
      <c r="AG243" s="21">
        <f t="shared" si="22"/>
        <v>0</v>
      </c>
      <c r="AH243" s="21">
        <f t="shared" si="23"/>
        <v>0</v>
      </c>
      <c r="AI243" s="65" t="str">
        <f t="shared" si="24"/>
        <v>Bus</v>
      </c>
      <c r="AJ243" s="27" t="s">
        <v>162</v>
      </c>
      <c r="AK243" s="21">
        <f t="shared" si="25"/>
        <v>0</v>
      </c>
      <c r="AL243" s="21">
        <f t="shared" si="26"/>
        <v>0</v>
      </c>
      <c r="AM243" s="21">
        <f t="shared" si="27"/>
        <v>0</v>
      </c>
      <c r="AN243" s="21">
        <f t="shared" si="28"/>
        <v>1</v>
      </c>
      <c r="AO243" s="65" t="str">
        <f t="shared" si="29"/>
        <v>Others</v>
      </c>
      <c r="AP243" s="27" t="s">
        <v>37</v>
      </c>
      <c r="AQ243" s="21">
        <f t="shared" si="30"/>
        <v>1</v>
      </c>
      <c r="AR243" s="21">
        <f t="shared" si="31"/>
        <v>0</v>
      </c>
      <c r="AS243" s="21">
        <f t="shared" si="32"/>
        <v>0</v>
      </c>
      <c r="AT243" s="21">
        <f t="shared" si="33"/>
        <v>0</v>
      </c>
      <c r="AU243" s="21">
        <f t="shared" si="34"/>
        <v>0</v>
      </c>
      <c r="AV243" s="21">
        <f t="shared" si="74"/>
        <v>0</v>
      </c>
      <c r="AW243" s="68"/>
      <c r="AX243" s="27" t="s">
        <v>44</v>
      </c>
      <c r="AY243" s="21">
        <f t="shared" si="35"/>
        <v>0</v>
      </c>
      <c r="AZ243" s="21">
        <f t="shared" si="36"/>
        <v>1</v>
      </c>
      <c r="BA243" s="21">
        <f t="shared" si="37"/>
        <v>0</v>
      </c>
      <c r="BB243" s="21">
        <f t="shared" si="38"/>
        <v>0</v>
      </c>
      <c r="BC243" s="65" t="str">
        <f t="shared" si="39"/>
        <v>Recreation</v>
      </c>
      <c r="BD243" s="38" t="s">
        <v>201</v>
      </c>
      <c r="BE243" s="21">
        <f t="shared" si="40"/>
        <v>0</v>
      </c>
      <c r="BF243" s="21">
        <f t="shared" si="41"/>
        <v>0</v>
      </c>
      <c r="BG243" s="21">
        <f t="shared" si="42"/>
        <v>0</v>
      </c>
      <c r="BH243" s="21">
        <f t="shared" si="43"/>
        <v>1</v>
      </c>
      <c r="BI243" s="65" t="str">
        <f t="shared" si="44"/>
        <v>Others</v>
      </c>
      <c r="BJ243" s="27" t="s">
        <v>150</v>
      </c>
      <c r="BK243" s="21">
        <f t="shared" si="45"/>
        <v>0</v>
      </c>
      <c r="BL243" s="21">
        <f t="shared" si="46"/>
        <v>0</v>
      </c>
      <c r="BM243" s="21">
        <f t="shared" si="47"/>
        <v>1</v>
      </c>
      <c r="BN243" s="65" t="str">
        <f t="shared" si="48"/>
        <v>More_than_6</v>
      </c>
      <c r="BO243" s="29">
        <v>1500.0</v>
      </c>
      <c r="BP243" s="21">
        <f t="shared" si="49"/>
        <v>0</v>
      </c>
      <c r="BQ243" s="21">
        <f t="shared" si="50"/>
        <v>1</v>
      </c>
      <c r="BR243" s="21">
        <f t="shared" si="51"/>
        <v>0</v>
      </c>
      <c r="BS243" s="65" t="str">
        <f t="shared" si="52"/>
        <v>Between_1k_to_2k</v>
      </c>
      <c r="BT243" s="27" t="s">
        <v>151</v>
      </c>
      <c r="BU243" s="73" t="str">
        <f t="shared" si="53"/>
        <v>Monthly</v>
      </c>
      <c r="BV243" s="29">
        <v>0.0</v>
      </c>
      <c r="BW243" s="67" t="str">
        <f t="shared" si="54"/>
        <v>No</v>
      </c>
      <c r="BX243" s="29">
        <v>0.0</v>
      </c>
      <c r="BY243" s="67" t="str">
        <f t="shared" si="55"/>
        <v>No</v>
      </c>
      <c r="BZ243" s="29">
        <v>1.0</v>
      </c>
      <c r="CA243" s="67" t="str">
        <f t="shared" si="56"/>
        <v>Yes</v>
      </c>
      <c r="CB243" s="29">
        <v>0.0</v>
      </c>
      <c r="CC243" s="67" t="str">
        <f t="shared" si="57"/>
        <v>No</v>
      </c>
      <c r="CD243" s="29">
        <v>0.0</v>
      </c>
      <c r="CE243" s="67" t="str">
        <f t="shared" si="58"/>
        <v>No</v>
      </c>
      <c r="CF243" s="29">
        <v>1.0</v>
      </c>
      <c r="CG243" s="76"/>
      <c r="CH243" s="29">
        <v>1.0</v>
      </c>
      <c r="CI243" s="67" t="str">
        <f t="shared" si="59"/>
        <v>Yes</v>
      </c>
      <c r="CJ243" s="29">
        <v>0.0</v>
      </c>
      <c r="CK243" s="76"/>
      <c r="CL243" s="29">
        <v>1.0</v>
      </c>
      <c r="CM243" s="77"/>
      <c r="CN243" s="29" t="s">
        <v>168</v>
      </c>
      <c r="CO243" s="71" t="str">
        <f t="shared" si="60"/>
        <v>Very_Good</v>
      </c>
      <c r="CP243" s="27" t="s">
        <v>157</v>
      </c>
      <c r="CQ243" s="21">
        <f t="shared" si="61"/>
        <v>0</v>
      </c>
      <c r="CR243" s="21">
        <f t="shared" si="62"/>
        <v>1</v>
      </c>
      <c r="CS243" s="21">
        <f t="shared" si="63"/>
        <v>0</v>
      </c>
      <c r="CT243" s="21">
        <f t="shared" si="64"/>
        <v>0</v>
      </c>
      <c r="CU243" s="68"/>
      <c r="CV243" s="27" t="s">
        <v>173</v>
      </c>
      <c r="CW243" s="21">
        <f t="shared" si="65"/>
        <v>0</v>
      </c>
      <c r="CX243" s="21">
        <f t="shared" si="66"/>
        <v>0</v>
      </c>
      <c r="CY243" s="21">
        <f t="shared" si="67"/>
        <v>1</v>
      </c>
      <c r="CZ243" s="21">
        <f t="shared" si="68"/>
        <v>0</v>
      </c>
      <c r="DA243" s="21">
        <f t="shared" si="69"/>
        <v>0</v>
      </c>
      <c r="DB243" s="68"/>
      <c r="DC243" s="27" t="s">
        <v>139</v>
      </c>
      <c r="DD243" s="27" t="s">
        <v>140</v>
      </c>
      <c r="DE243" s="27" t="s">
        <v>139</v>
      </c>
      <c r="DF243" s="27" t="s">
        <v>139</v>
      </c>
      <c r="DG243" s="27" t="s">
        <v>138</v>
      </c>
      <c r="DH243" s="25">
        <f t="shared" si="70"/>
        <v>12</v>
      </c>
      <c r="DI243" s="72" t="str">
        <f t="shared" si="71"/>
        <v>Poor_Safety</v>
      </c>
      <c r="DJ243" s="26">
        <v>17.0</v>
      </c>
      <c r="DK243" s="26">
        <v>14.0</v>
      </c>
      <c r="DL243" s="16" t="str">
        <f t="shared" ref="DL243:DM243" si="314">IF(DJ243 &lt;= 11, "Poor", IF(DJ243 &lt;= 15 , "Moderate", "Good"))</f>
        <v>Good</v>
      </c>
      <c r="DM243" s="16" t="str">
        <f t="shared" si="314"/>
        <v>Moderate</v>
      </c>
    </row>
    <row r="244" ht="15.75" customHeight="1">
      <c r="A244" s="73" t="s">
        <v>125</v>
      </c>
      <c r="B244" s="62" t="s">
        <v>37</v>
      </c>
      <c r="C244" s="35">
        <v>26.0</v>
      </c>
      <c r="D244" s="16">
        <f t="shared" si="2"/>
        <v>0</v>
      </c>
      <c r="E244" s="16">
        <f t="shared" si="73"/>
        <v>1</v>
      </c>
      <c r="F244" s="16">
        <f t="shared" si="3"/>
        <v>0</v>
      </c>
      <c r="G244" s="16">
        <f t="shared" si="4"/>
        <v>0</v>
      </c>
      <c r="H244" s="63" t="str">
        <f t="shared" si="5"/>
        <v>Between_20_to_40</v>
      </c>
      <c r="I244" s="75" t="s">
        <v>266</v>
      </c>
      <c r="J244" s="36">
        <v>10000.0</v>
      </c>
      <c r="K244" s="21">
        <f t="shared" si="6"/>
        <v>1</v>
      </c>
      <c r="L244" s="21">
        <f t="shared" si="7"/>
        <v>0</v>
      </c>
      <c r="M244" s="21">
        <f t="shared" si="8"/>
        <v>0</v>
      </c>
      <c r="N244" s="21">
        <f t="shared" si="9"/>
        <v>0</v>
      </c>
      <c r="O244" s="65" t="str">
        <f t="shared" si="10"/>
        <v>Less_than_15k</v>
      </c>
      <c r="P244" s="75" t="s">
        <v>127</v>
      </c>
      <c r="Q244" s="37">
        <v>0.0</v>
      </c>
      <c r="R244" s="67" t="str">
        <f t="shared" si="11"/>
        <v>No</v>
      </c>
      <c r="S244" s="37">
        <v>0.0</v>
      </c>
      <c r="T244" s="67" t="str">
        <f t="shared" si="12"/>
        <v>No</v>
      </c>
      <c r="U244" s="37">
        <v>0.0</v>
      </c>
      <c r="V244" s="67" t="str">
        <f t="shared" si="13"/>
        <v>No</v>
      </c>
      <c r="W244" s="36" t="s">
        <v>149</v>
      </c>
      <c r="X244" s="21">
        <f t="shared" si="14"/>
        <v>0</v>
      </c>
      <c r="Y244" s="21">
        <f t="shared" si="15"/>
        <v>1</v>
      </c>
      <c r="Z244" s="21">
        <f t="shared" si="16"/>
        <v>0</v>
      </c>
      <c r="AA244" s="21">
        <f t="shared" si="17"/>
        <v>0</v>
      </c>
      <c r="AB244" s="21">
        <f t="shared" si="18"/>
        <v>0</v>
      </c>
      <c r="AC244" s="65" t="str">
        <f t="shared" si="19"/>
        <v>Office_Worker</v>
      </c>
      <c r="AD244" s="36" t="s">
        <v>31</v>
      </c>
      <c r="AE244" s="21">
        <f t="shared" si="20"/>
        <v>1</v>
      </c>
      <c r="AF244" s="21">
        <f t="shared" si="21"/>
        <v>0</v>
      </c>
      <c r="AG244" s="21">
        <f t="shared" si="22"/>
        <v>0</v>
      </c>
      <c r="AH244" s="21">
        <f t="shared" si="23"/>
        <v>0</v>
      </c>
      <c r="AI244" s="65" t="str">
        <f t="shared" si="24"/>
        <v>Bus</v>
      </c>
      <c r="AJ244" s="27" t="s">
        <v>128</v>
      </c>
      <c r="AK244" s="21">
        <f t="shared" si="25"/>
        <v>1</v>
      </c>
      <c r="AL244" s="21">
        <f t="shared" si="26"/>
        <v>0</v>
      </c>
      <c r="AM244" s="21">
        <f t="shared" si="27"/>
        <v>0</v>
      </c>
      <c r="AN244" s="21">
        <f t="shared" si="28"/>
        <v>0</v>
      </c>
      <c r="AO244" s="65" t="str">
        <f t="shared" si="29"/>
        <v>Bus</v>
      </c>
      <c r="AP244" s="27" t="s">
        <v>37</v>
      </c>
      <c r="AQ244" s="21">
        <f t="shared" si="30"/>
        <v>1</v>
      </c>
      <c r="AR244" s="21">
        <f t="shared" si="31"/>
        <v>0</v>
      </c>
      <c r="AS244" s="21">
        <f t="shared" si="32"/>
        <v>0</v>
      </c>
      <c r="AT244" s="21">
        <f t="shared" si="33"/>
        <v>0</v>
      </c>
      <c r="AU244" s="21">
        <f t="shared" si="34"/>
        <v>0</v>
      </c>
      <c r="AV244" s="21">
        <f t="shared" si="74"/>
        <v>0</v>
      </c>
      <c r="AW244" s="68"/>
      <c r="AX244" s="27" t="s">
        <v>44</v>
      </c>
      <c r="AY244" s="21">
        <f t="shared" si="35"/>
        <v>0</v>
      </c>
      <c r="AZ244" s="21">
        <f t="shared" si="36"/>
        <v>1</v>
      </c>
      <c r="BA244" s="21">
        <f t="shared" si="37"/>
        <v>0</v>
      </c>
      <c r="BB244" s="21">
        <f t="shared" si="38"/>
        <v>0</v>
      </c>
      <c r="BC244" s="65" t="str">
        <f t="shared" si="39"/>
        <v>Recreation</v>
      </c>
      <c r="BD244" s="38" t="s">
        <v>186</v>
      </c>
      <c r="BE244" s="21">
        <f t="shared" si="40"/>
        <v>0</v>
      </c>
      <c r="BF244" s="21">
        <f t="shared" si="41"/>
        <v>0</v>
      </c>
      <c r="BG244" s="21">
        <f t="shared" si="42"/>
        <v>0</v>
      </c>
      <c r="BH244" s="21">
        <f t="shared" si="43"/>
        <v>1</v>
      </c>
      <c r="BI244" s="65" t="str">
        <f t="shared" si="44"/>
        <v>Others</v>
      </c>
      <c r="BJ244" s="27" t="s">
        <v>150</v>
      </c>
      <c r="BK244" s="21">
        <f t="shared" si="45"/>
        <v>0</v>
      </c>
      <c r="BL244" s="21">
        <f t="shared" si="46"/>
        <v>0</v>
      </c>
      <c r="BM244" s="21">
        <f t="shared" si="47"/>
        <v>1</v>
      </c>
      <c r="BN244" s="65" t="str">
        <f t="shared" si="48"/>
        <v>More_than_6</v>
      </c>
      <c r="BO244" s="29">
        <v>800.0</v>
      </c>
      <c r="BP244" s="21">
        <f t="shared" si="49"/>
        <v>1</v>
      </c>
      <c r="BQ244" s="21">
        <f t="shared" si="50"/>
        <v>0</v>
      </c>
      <c r="BR244" s="21">
        <f t="shared" si="51"/>
        <v>0</v>
      </c>
      <c r="BS244" s="65" t="str">
        <f t="shared" si="52"/>
        <v>Less_than_1k</v>
      </c>
      <c r="BT244" s="29" t="s">
        <v>132</v>
      </c>
      <c r="BU244" s="75" t="str">
        <f t="shared" si="53"/>
        <v>Every_3_months</v>
      </c>
      <c r="BV244" s="29">
        <v>0.0</v>
      </c>
      <c r="BW244" s="67" t="str">
        <f t="shared" si="54"/>
        <v>No</v>
      </c>
      <c r="BX244" s="29">
        <v>0.0</v>
      </c>
      <c r="BY244" s="67" t="str">
        <f t="shared" si="55"/>
        <v>No</v>
      </c>
      <c r="BZ244" s="29">
        <v>0.0</v>
      </c>
      <c r="CA244" s="67" t="str">
        <f t="shared" si="56"/>
        <v>No</v>
      </c>
      <c r="CB244" s="29">
        <v>0.0</v>
      </c>
      <c r="CC244" s="67" t="str">
        <f t="shared" si="57"/>
        <v>No</v>
      </c>
      <c r="CD244" s="29">
        <v>0.0</v>
      </c>
      <c r="CE244" s="67" t="str">
        <f t="shared" si="58"/>
        <v>No</v>
      </c>
      <c r="CF244" s="29">
        <v>0.0</v>
      </c>
      <c r="CG244" s="76"/>
      <c r="CH244" s="29">
        <v>0.0</v>
      </c>
      <c r="CI244" s="67" t="str">
        <f t="shared" si="59"/>
        <v>No</v>
      </c>
      <c r="CJ244" s="29">
        <v>1.0</v>
      </c>
      <c r="CK244" s="76"/>
      <c r="CL244" s="29">
        <v>1.0</v>
      </c>
      <c r="CM244" s="77"/>
      <c r="CN244" s="27" t="s">
        <v>164</v>
      </c>
      <c r="CO244" s="71" t="str">
        <f t="shared" si="60"/>
        <v>Average</v>
      </c>
      <c r="CP244" s="27" t="s">
        <v>80</v>
      </c>
      <c r="CQ244" s="21">
        <f t="shared" si="61"/>
        <v>1</v>
      </c>
      <c r="CR244" s="21">
        <f t="shared" si="62"/>
        <v>0</v>
      </c>
      <c r="CS244" s="21">
        <f t="shared" si="63"/>
        <v>0</v>
      </c>
      <c r="CT244" s="21">
        <f t="shared" si="64"/>
        <v>0</v>
      </c>
      <c r="CU244" s="68"/>
      <c r="CV244" s="27" t="s">
        <v>209</v>
      </c>
      <c r="CW244" s="21">
        <f t="shared" si="65"/>
        <v>0</v>
      </c>
      <c r="CX244" s="21">
        <f t="shared" si="66"/>
        <v>0</v>
      </c>
      <c r="CY244" s="21">
        <f t="shared" si="67"/>
        <v>0</v>
      </c>
      <c r="CZ244" s="21">
        <f t="shared" si="68"/>
        <v>0</v>
      </c>
      <c r="DA244" s="21">
        <f t="shared" si="69"/>
        <v>1</v>
      </c>
      <c r="DB244" s="68"/>
      <c r="DC244" s="29">
        <v>5.0</v>
      </c>
      <c r="DD244" s="29">
        <v>5.0</v>
      </c>
      <c r="DE244" s="27" t="s">
        <v>137</v>
      </c>
      <c r="DF244" s="27" t="s">
        <v>139</v>
      </c>
      <c r="DG244" s="27" t="s">
        <v>136</v>
      </c>
      <c r="DH244" s="25">
        <f t="shared" si="70"/>
        <v>19</v>
      </c>
      <c r="DI244" s="72" t="str">
        <f t="shared" si="71"/>
        <v>High_Safety</v>
      </c>
      <c r="DJ244" s="26">
        <v>19.0</v>
      </c>
      <c r="DK244" s="26">
        <v>18.0</v>
      </c>
      <c r="DL244" s="16" t="str">
        <f t="shared" ref="DL244:DM244" si="315">IF(DJ244 &lt;= 11, "Poor", IF(DJ244 &lt;= 15 , "Moderate", "Good"))</f>
        <v>Good</v>
      </c>
      <c r="DM244" s="16" t="str">
        <f t="shared" si="315"/>
        <v>Good</v>
      </c>
    </row>
    <row r="245" ht="15.75" customHeight="1">
      <c r="A245" s="73" t="s">
        <v>125</v>
      </c>
      <c r="B245" s="62" t="s">
        <v>37</v>
      </c>
      <c r="C245" s="35">
        <v>25.0</v>
      </c>
      <c r="D245" s="16">
        <f t="shared" si="2"/>
        <v>0</v>
      </c>
      <c r="E245" s="16">
        <f t="shared" si="73"/>
        <v>1</v>
      </c>
      <c r="F245" s="16">
        <f t="shared" si="3"/>
        <v>0</v>
      </c>
      <c r="G245" s="16">
        <f t="shared" si="4"/>
        <v>0</v>
      </c>
      <c r="H245" s="63" t="str">
        <f t="shared" si="5"/>
        <v>Between_20_to_40</v>
      </c>
      <c r="I245" s="75" t="s">
        <v>260</v>
      </c>
      <c r="J245" s="36">
        <v>10000.0</v>
      </c>
      <c r="K245" s="21">
        <f t="shared" si="6"/>
        <v>1</v>
      </c>
      <c r="L245" s="21">
        <f t="shared" si="7"/>
        <v>0</v>
      </c>
      <c r="M245" s="21">
        <f t="shared" si="8"/>
        <v>0</v>
      </c>
      <c r="N245" s="21">
        <f t="shared" si="9"/>
        <v>0</v>
      </c>
      <c r="O245" s="65" t="str">
        <f t="shared" si="10"/>
        <v>Less_than_15k</v>
      </c>
      <c r="P245" s="75" t="s">
        <v>127</v>
      </c>
      <c r="Q245" s="37">
        <v>0.0</v>
      </c>
      <c r="R245" s="67" t="str">
        <f t="shared" si="11"/>
        <v>No</v>
      </c>
      <c r="S245" s="37">
        <v>0.0</v>
      </c>
      <c r="T245" s="67" t="str">
        <f t="shared" si="12"/>
        <v>No</v>
      </c>
      <c r="U245" s="37">
        <v>0.0</v>
      </c>
      <c r="V245" s="67" t="str">
        <f t="shared" si="13"/>
        <v>No</v>
      </c>
      <c r="W245" s="36" t="s">
        <v>149</v>
      </c>
      <c r="X245" s="21">
        <f t="shared" si="14"/>
        <v>0</v>
      </c>
      <c r="Y245" s="21">
        <f t="shared" si="15"/>
        <v>1</v>
      </c>
      <c r="Z245" s="21">
        <f t="shared" si="16"/>
        <v>0</v>
      </c>
      <c r="AA245" s="21">
        <f t="shared" si="17"/>
        <v>0</v>
      </c>
      <c r="AB245" s="21">
        <f t="shared" si="18"/>
        <v>0</v>
      </c>
      <c r="AC245" s="65" t="str">
        <f t="shared" si="19"/>
        <v>Office_Worker</v>
      </c>
      <c r="AD245" s="36" t="s">
        <v>32</v>
      </c>
      <c r="AE245" s="21">
        <f t="shared" si="20"/>
        <v>0</v>
      </c>
      <c r="AF245" s="21">
        <f t="shared" si="21"/>
        <v>1</v>
      </c>
      <c r="AG245" s="21">
        <f t="shared" si="22"/>
        <v>0</v>
      </c>
      <c r="AH245" s="21">
        <f t="shared" si="23"/>
        <v>0</v>
      </c>
      <c r="AI245" s="65" t="str">
        <f t="shared" si="24"/>
        <v>Rickshaw</v>
      </c>
      <c r="AJ245" s="27" t="s">
        <v>129</v>
      </c>
      <c r="AK245" s="21">
        <f t="shared" si="25"/>
        <v>0</v>
      </c>
      <c r="AL245" s="21">
        <f t="shared" si="26"/>
        <v>1</v>
      </c>
      <c r="AM245" s="21">
        <f t="shared" si="27"/>
        <v>0</v>
      </c>
      <c r="AN245" s="21">
        <f t="shared" si="28"/>
        <v>0</v>
      </c>
      <c r="AO245" s="65" t="str">
        <f t="shared" si="29"/>
        <v>Auto_Rickshaw</v>
      </c>
      <c r="AP245" s="27" t="s">
        <v>37</v>
      </c>
      <c r="AQ245" s="21">
        <f t="shared" si="30"/>
        <v>1</v>
      </c>
      <c r="AR245" s="21">
        <f t="shared" si="31"/>
        <v>0</v>
      </c>
      <c r="AS245" s="21">
        <f t="shared" si="32"/>
        <v>0</v>
      </c>
      <c r="AT245" s="21">
        <f t="shared" si="33"/>
        <v>0</v>
      </c>
      <c r="AU245" s="21">
        <f t="shared" si="34"/>
        <v>0</v>
      </c>
      <c r="AV245" s="21">
        <f t="shared" si="74"/>
        <v>0</v>
      </c>
      <c r="AW245" s="68"/>
      <c r="AX245" s="27" t="s">
        <v>130</v>
      </c>
      <c r="AY245" s="21">
        <f t="shared" si="35"/>
        <v>1</v>
      </c>
      <c r="AZ245" s="21">
        <f t="shared" si="36"/>
        <v>0</v>
      </c>
      <c r="BA245" s="21">
        <f t="shared" si="37"/>
        <v>0</v>
      </c>
      <c r="BB245" s="21">
        <f t="shared" si="38"/>
        <v>0</v>
      </c>
      <c r="BC245" s="65" t="str">
        <f t="shared" si="39"/>
        <v>Home_Visit</v>
      </c>
      <c r="BD245" s="38" t="s">
        <v>188</v>
      </c>
      <c r="BE245" s="21">
        <f t="shared" si="40"/>
        <v>0</v>
      </c>
      <c r="BF245" s="21">
        <f t="shared" si="41"/>
        <v>0</v>
      </c>
      <c r="BG245" s="21">
        <f t="shared" si="42"/>
        <v>0</v>
      </c>
      <c r="BH245" s="21">
        <f t="shared" si="43"/>
        <v>1</v>
      </c>
      <c r="BI245" s="65" t="str">
        <f t="shared" si="44"/>
        <v>Others</v>
      </c>
      <c r="BJ245" s="27" t="s">
        <v>155</v>
      </c>
      <c r="BK245" s="21">
        <f t="shared" si="45"/>
        <v>0</v>
      </c>
      <c r="BL245" s="21">
        <f t="shared" si="46"/>
        <v>0</v>
      </c>
      <c r="BM245" s="21">
        <f t="shared" si="47"/>
        <v>1</v>
      </c>
      <c r="BN245" s="65" t="str">
        <f t="shared" si="48"/>
        <v>More_than_6</v>
      </c>
      <c r="BO245" s="29">
        <v>1500.0</v>
      </c>
      <c r="BP245" s="21">
        <f t="shared" si="49"/>
        <v>0</v>
      </c>
      <c r="BQ245" s="21">
        <f t="shared" si="50"/>
        <v>1</v>
      </c>
      <c r="BR245" s="21">
        <f t="shared" si="51"/>
        <v>0</v>
      </c>
      <c r="BS245" s="65" t="str">
        <f t="shared" si="52"/>
        <v>Between_1k_to_2k</v>
      </c>
      <c r="BT245" s="27" t="s">
        <v>151</v>
      </c>
      <c r="BU245" s="73" t="str">
        <f t="shared" si="53"/>
        <v>Monthly</v>
      </c>
      <c r="BV245" s="29">
        <v>1.0</v>
      </c>
      <c r="BW245" s="67" t="str">
        <f t="shared" si="54"/>
        <v>Yes</v>
      </c>
      <c r="BX245" s="29">
        <v>0.0</v>
      </c>
      <c r="BY245" s="67" t="str">
        <f t="shared" si="55"/>
        <v>No</v>
      </c>
      <c r="BZ245" s="29">
        <v>1.0</v>
      </c>
      <c r="CA245" s="67" t="str">
        <f t="shared" si="56"/>
        <v>Yes</v>
      </c>
      <c r="CB245" s="29">
        <v>0.0</v>
      </c>
      <c r="CC245" s="67" t="str">
        <f t="shared" si="57"/>
        <v>No</v>
      </c>
      <c r="CD245" s="29">
        <v>0.0</v>
      </c>
      <c r="CE245" s="67" t="str">
        <f t="shared" si="58"/>
        <v>No</v>
      </c>
      <c r="CF245" s="29">
        <v>0.0</v>
      </c>
      <c r="CG245" s="76"/>
      <c r="CH245" s="29">
        <v>0.0</v>
      </c>
      <c r="CI245" s="67" t="str">
        <f t="shared" si="59"/>
        <v>No</v>
      </c>
      <c r="CJ245" s="29">
        <v>0.0</v>
      </c>
      <c r="CK245" s="76"/>
      <c r="CL245" s="29">
        <v>1.0</v>
      </c>
      <c r="CM245" s="77"/>
      <c r="CN245" s="29" t="s">
        <v>168</v>
      </c>
      <c r="CO245" s="71" t="str">
        <f t="shared" si="60"/>
        <v>Very_Good</v>
      </c>
      <c r="CP245" s="27" t="s">
        <v>157</v>
      </c>
      <c r="CQ245" s="21">
        <f t="shared" si="61"/>
        <v>0</v>
      </c>
      <c r="CR245" s="21">
        <f t="shared" si="62"/>
        <v>1</v>
      </c>
      <c r="CS245" s="21">
        <f t="shared" si="63"/>
        <v>0</v>
      </c>
      <c r="CT245" s="21">
        <f t="shared" si="64"/>
        <v>0</v>
      </c>
      <c r="CU245" s="68"/>
      <c r="CV245" s="27" t="s">
        <v>173</v>
      </c>
      <c r="CW245" s="21">
        <f t="shared" si="65"/>
        <v>0</v>
      </c>
      <c r="CX245" s="21">
        <f t="shared" si="66"/>
        <v>0</v>
      </c>
      <c r="CY245" s="21">
        <f t="shared" si="67"/>
        <v>1</v>
      </c>
      <c r="CZ245" s="21">
        <f t="shared" si="68"/>
        <v>0</v>
      </c>
      <c r="DA245" s="21">
        <f t="shared" si="69"/>
        <v>0</v>
      </c>
      <c r="DB245" s="68"/>
      <c r="DC245" s="27" t="s">
        <v>139</v>
      </c>
      <c r="DD245" s="27" t="s">
        <v>140</v>
      </c>
      <c r="DE245" s="27" t="s">
        <v>140</v>
      </c>
      <c r="DF245" s="27" t="s">
        <v>139</v>
      </c>
      <c r="DG245" s="27" t="s">
        <v>138</v>
      </c>
      <c r="DH245" s="25">
        <f t="shared" si="70"/>
        <v>11</v>
      </c>
      <c r="DI245" s="72" t="str">
        <f t="shared" si="71"/>
        <v>Poor_Safety</v>
      </c>
      <c r="DJ245" s="26">
        <v>15.0</v>
      </c>
      <c r="DK245" s="26">
        <v>19.0</v>
      </c>
      <c r="DL245" s="16" t="str">
        <f t="shared" ref="DL245:DM245" si="316">IF(DJ245 &lt;= 11, "Poor", IF(DJ245 &lt;= 15 , "Moderate", "Good"))</f>
        <v>Moderate</v>
      </c>
      <c r="DM245" s="16" t="str">
        <f t="shared" si="316"/>
        <v>Good</v>
      </c>
    </row>
    <row r="246" ht="15.75" customHeight="1">
      <c r="A246" s="73" t="s">
        <v>125</v>
      </c>
      <c r="B246" s="62" t="s">
        <v>37</v>
      </c>
      <c r="C246" s="35">
        <v>15.0</v>
      </c>
      <c r="D246" s="16">
        <f t="shared" si="2"/>
        <v>1</v>
      </c>
      <c r="E246" s="16">
        <f t="shared" si="73"/>
        <v>0</v>
      </c>
      <c r="F246" s="16">
        <f t="shared" si="3"/>
        <v>0</v>
      </c>
      <c r="G246" s="16">
        <f t="shared" si="4"/>
        <v>0</v>
      </c>
      <c r="H246" s="63" t="str">
        <f t="shared" si="5"/>
        <v>Less_than_20</v>
      </c>
      <c r="I246" s="74" t="s">
        <v>126</v>
      </c>
      <c r="J246" s="36">
        <v>10000.0</v>
      </c>
      <c r="K246" s="21">
        <f t="shared" si="6"/>
        <v>1</v>
      </c>
      <c r="L246" s="21">
        <f t="shared" si="7"/>
        <v>0</v>
      </c>
      <c r="M246" s="21">
        <f t="shared" si="8"/>
        <v>0</v>
      </c>
      <c r="N246" s="21">
        <f t="shared" si="9"/>
        <v>0</v>
      </c>
      <c r="O246" s="65" t="str">
        <f t="shared" si="10"/>
        <v>Less_than_15k</v>
      </c>
      <c r="P246" s="75" t="s">
        <v>159</v>
      </c>
      <c r="Q246" s="37">
        <v>0.0</v>
      </c>
      <c r="R246" s="67" t="str">
        <f t="shared" si="11"/>
        <v>No</v>
      </c>
      <c r="S246" s="37">
        <v>0.0</v>
      </c>
      <c r="T246" s="67" t="str">
        <f t="shared" si="12"/>
        <v>No</v>
      </c>
      <c r="U246" s="37">
        <v>0.0</v>
      </c>
      <c r="V246" s="67" t="str">
        <f t="shared" si="13"/>
        <v>No</v>
      </c>
      <c r="W246" s="36" t="s">
        <v>27</v>
      </c>
      <c r="X246" s="21">
        <f t="shared" si="14"/>
        <v>0</v>
      </c>
      <c r="Y246" s="21">
        <f t="shared" si="15"/>
        <v>0</v>
      </c>
      <c r="Z246" s="21">
        <f t="shared" si="16"/>
        <v>1</v>
      </c>
      <c r="AA246" s="21">
        <f t="shared" si="17"/>
        <v>0</v>
      </c>
      <c r="AB246" s="21">
        <f t="shared" si="18"/>
        <v>0</v>
      </c>
      <c r="AC246" s="65" t="str">
        <f t="shared" si="19"/>
        <v>Student</v>
      </c>
      <c r="AD246" s="36" t="s">
        <v>31</v>
      </c>
      <c r="AE246" s="21">
        <f t="shared" si="20"/>
        <v>1</v>
      </c>
      <c r="AF246" s="21">
        <f t="shared" si="21"/>
        <v>0</v>
      </c>
      <c r="AG246" s="21">
        <f t="shared" si="22"/>
        <v>0</v>
      </c>
      <c r="AH246" s="21">
        <f t="shared" si="23"/>
        <v>0</v>
      </c>
      <c r="AI246" s="65" t="str">
        <f t="shared" si="24"/>
        <v>Bus</v>
      </c>
      <c r="AJ246" s="36" t="s">
        <v>171</v>
      </c>
      <c r="AK246" s="21">
        <f t="shared" si="25"/>
        <v>0</v>
      </c>
      <c r="AL246" s="21">
        <f t="shared" si="26"/>
        <v>0</v>
      </c>
      <c r="AM246" s="21">
        <f t="shared" si="27"/>
        <v>0</v>
      </c>
      <c r="AN246" s="21">
        <f t="shared" si="28"/>
        <v>1</v>
      </c>
      <c r="AO246" s="65" t="str">
        <f t="shared" si="29"/>
        <v>Others</v>
      </c>
      <c r="AP246" s="27" t="s">
        <v>144</v>
      </c>
      <c r="AQ246" s="21">
        <f t="shared" si="30"/>
        <v>0</v>
      </c>
      <c r="AR246" s="21">
        <f t="shared" si="31"/>
        <v>0</v>
      </c>
      <c r="AS246" s="21">
        <f t="shared" si="32"/>
        <v>0</v>
      </c>
      <c r="AT246" s="21">
        <f t="shared" si="33"/>
        <v>0</v>
      </c>
      <c r="AU246" s="21">
        <f t="shared" si="34"/>
        <v>0</v>
      </c>
      <c r="AV246" s="21">
        <f t="shared" si="74"/>
        <v>1</v>
      </c>
      <c r="AW246" s="68"/>
      <c r="AX246" s="27" t="s">
        <v>45</v>
      </c>
      <c r="AY246" s="21">
        <f t="shared" si="35"/>
        <v>0</v>
      </c>
      <c r="AZ246" s="21">
        <f t="shared" si="36"/>
        <v>0</v>
      </c>
      <c r="BA246" s="21">
        <f t="shared" si="37"/>
        <v>1</v>
      </c>
      <c r="BB246" s="21">
        <f t="shared" si="38"/>
        <v>0</v>
      </c>
      <c r="BC246" s="65" t="str">
        <f t="shared" si="39"/>
        <v>Job</v>
      </c>
      <c r="BD246" s="38" t="s">
        <v>37</v>
      </c>
      <c r="BE246" s="21">
        <f t="shared" si="40"/>
        <v>0</v>
      </c>
      <c r="BF246" s="21">
        <f t="shared" si="41"/>
        <v>1</v>
      </c>
      <c r="BG246" s="21">
        <f t="shared" si="42"/>
        <v>0</v>
      </c>
      <c r="BH246" s="21">
        <f t="shared" si="43"/>
        <v>0</v>
      </c>
      <c r="BI246" s="65" t="str">
        <f t="shared" si="44"/>
        <v>Barishal</v>
      </c>
      <c r="BJ246" s="27" t="s">
        <v>150</v>
      </c>
      <c r="BK246" s="21">
        <f t="shared" si="45"/>
        <v>0</v>
      </c>
      <c r="BL246" s="21">
        <f t="shared" si="46"/>
        <v>0</v>
      </c>
      <c r="BM246" s="21">
        <f t="shared" si="47"/>
        <v>1</v>
      </c>
      <c r="BN246" s="65" t="str">
        <f t="shared" si="48"/>
        <v>More_than_6</v>
      </c>
      <c r="BO246" s="29">
        <v>1500.0</v>
      </c>
      <c r="BP246" s="21">
        <f t="shared" si="49"/>
        <v>0</v>
      </c>
      <c r="BQ246" s="21">
        <f t="shared" si="50"/>
        <v>1</v>
      </c>
      <c r="BR246" s="21">
        <f t="shared" si="51"/>
        <v>0</v>
      </c>
      <c r="BS246" s="65" t="str">
        <f t="shared" si="52"/>
        <v>Between_1k_to_2k</v>
      </c>
      <c r="BT246" s="29" t="s">
        <v>156</v>
      </c>
      <c r="BU246" s="75" t="str">
        <f t="shared" si="53"/>
        <v>Every_6_months</v>
      </c>
      <c r="BV246" s="29">
        <v>0.0</v>
      </c>
      <c r="BW246" s="67" t="str">
        <f t="shared" si="54"/>
        <v>No</v>
      </c>
      <c r="BX246" s="29">
        <v>0.0</v>
      </c>
      <c r="BY246" s="67" t="str">
        <f t="shared" si="55"/>
        <v>No</v>
      </c>
      <c r="BZ246" s="29">
        <v>0.0</v>
      </c>
      <c r="CA246" s="67" t="str">
        <f t="shared" si="56"/>
        <v>No</v>
      </c>
      <c r="CB246" s="29">
        <v>1.0</v>
      </c>
      <c r="CC246" s="67" t="str">
        <f t="shared" si="57"/>
        <v>Yes</v>
      </c>
      <c r="CD246" s="29">
        <v>0.0</v>
      </c>
      <c r="CE246" s="67" t="str">
        <f t="shared" si="58"/>
        <v>No</v>
      </c>
      <c r="CF246" s="29">
        <v>0.0</v>
      </c>
      <c r="CG246" s="76"/>
      <c r="CH246" s="29">
        <v>0.0</v>
      </c>
      <c r="CI246" s="67" t="str">
        <f t="shared" si="59"/>
        <v>No</v>
      </c>
      <c r="CJ246" s="29">
        <v>0.0</v>
      </c>
      <c r="CK246" s="76"/>
      <c r="CL246" s="29">
        <v>1.0</v>
      </c>
      <c r="CM246" s="77"/>
      <c r="CN246" s="29" t="s">
        <v>176</v>
      </c>
      <c r="CO246" s="71" t="str">
        <f t="shared" si="60"/>
        <v>Poor</v>
      </c>
      <c r="CP246" s="27" t="s">
        <v>177</v>
      </c>
      <c r="CQ246" s="21">
        <f t="shared" si="61"/>
        <v>1</v>
      </c>
      <c r="CR246" s="21">
        <f t="shared" si="62"/>
        <v>0</v>
      </c>
      <c r="CS246" s="21">
        <f t="shared" si="63"/>
        <v>0</v>
      </c>
      <c r="CT246" s="21">
        <f t="shared" si="64"/>
        <v>0</v>
      </c>
      <c r="CU246" s="68"/>
      <c r="CV246" s="27" t="s">
        <v>178</v>
      </c>
      <c r="CW246" s="21">
        <f t="shared" si="65"/>
        <v>0</v>
      </c>
      <c r="CX246" s="21">
        <f t="shared" si="66"/>
        <v>0</v>
      </c>
      <c r="CY246" s="21">
        <f t="shared" si="67"/>
        <v>0</v>
      </c>
      <c r="CZ246" s="21">
        <f t="shared" si="68"/>
        <v>1</v>
      </c>
      <c r="DA246" s="21">
        <f t="shared" si="69"/>
        <v>0</v>
      </c>
      <c r="DB246" s="68"/>
      <c r="DC246" s="27" t="s">
        <v>136</v>
      </c>
      <c r="DD246" s="27" t="s">
        <v>140</v>
      </c>
      <c r="DE246" s="27" t="s">
        <v>139</v>
      </c>
      <c r="DF246" s="27" t="s">
        <v>139</v>
      </c>
      <c r="DG246" s="29">
        <v>2.0</v>
      </c>
      <c r="DH246" s="25">
        <f t="shared" si="70"/>
        <v>11</v>
      </c>
      <c r="DI246" s="72" t="str">
        <f t="shared" si="71"/>
        <v>Poor_Safety</v>
      </c>
      <c r="DJ246" s="26">
        <v>16.0</v>
      </c>
      <c r="DK246" s="26">
        <v>18.0</v>
      </c>
      <c r="DL246" s="16" t="str">
        <f t="shared" ref="DL246:DM246" si="317">IF(DJ246 &lt;= 11, "Poor", IF(DJ246 &lt;= 15 , "Moderate", "Good"))</f>
        <v>Good</v>
      </c>
      <c r="DM246" s="16" t="str">
        <f t="shared" si="317"/>
        <v>Good</v>
      </c>
    </row>
    <row r="247" ht="15.75" customHeight="1">
      <c r="A247" s="73" t="s">
        <v>125</v>
      </c>
      <c r="B247" s="62" t="s">
        <v>37</v>
      </c>
      <c r="C247" s="35">
        <v>14.0</v>
      </c>
      <c r="D247" s="16">
        <f t="shared" si="2"/>
        <v>1</v>
      </c>
      <c r="E247" s="16">
        <f t="shared" si="73"/>
        <v>0</v>
      </c>
      <c r="F247" s="16">
        <f t="shared" si="3"/>
        <v>0</v>
      </c>
      <c r="G247" s="16">
        <f t="shared" si="4"/>
        <v>0</v>
      </c>
      <c r="H247" s="63" t="str">
        <f t="shared" si="5"/>
        <v>Less_than_20</v>
      </c>
      <c r="I247" s="75" t="s">
        <v>260</v>
      </c>
      <c r="J247" s="36">
        <v>13000.0</v>
      </c>
      <c r="K247" s="21">
        <f t="shared" si="6"/>
        <v>1</v>
      </c>
      <c r="L247" s="21">
        <f t="shared" si="7"/>
        <v>0</v>
      </c>
      <c r="M247" s="21">
        <f t="shared" si="8"/>
        <v>0</v>
      </c>
      <c r="N247" s="21">
        <f t="shared" si="9"/>
        <v>0</v>
      </c>
      <c r="O247" s="65" t="str">
        <f t="shared" si="10"/>
        <v>Less_than_15k</v>
      </c>
      <c r="P247" s="75" t="s">
        <v>159</v>
      </c>
      <c r="Q247" s="37">
        <v>0.0</v>
      </c>
      <c r="R247" s="67" t="str">
        <f t="shared" si="11"/>
        <v>No</v>
      </c>
      <c r="S247" s="37">
        <v>0.0</v>
      </c>
      <c r="T247" s="67" t="str">
        <f t="shared" si="12"/>
        <v>No</v>
      </c>
      <c r="U247" s="37">
        <v>0.0</v>
      </c>
      <c r="V247" s="67" t="str">
        <f t="shared" si="13"/>
        <v>No</v>
      </c>
      <c r="W247" s="36" t="s">
        <v>27</v>
      </c>
      <c r="X247" s="21">
        <f t="shared" si="14"/>
        <v>0</v>
      </c>
      <c r="Y247" s="21">
        <f t="shared" si="15"/>
        <v>0</v>
      </c>
      <c r="Z247" s="21">
        <f t="shared" si="16"/>
        <v>1</v>
      </c>
      <c r="AA247" s="21">
        <f t="shared" si="17"/>
        <v>0</v>
      </c>
      <c r="AB247" s="21">
        <f t="shared" si="18"/>
        <v>0</v>
      </c>
      <c r="AC247" s="65" t="str">
        <f t="shared" si="19"/>
        <v>Student</v>
      </c>
      <c r="AD247" s="36" t="s">
        <v>31</v>
      </c>
      <c r="AE247" s="21">
        <f t="shared" si="20"/>
        <v>1</v>
      </c>
      <c r="AF247" s="21">
        <f t="shared" si="21"/>
        <v>0</v>
      </c>
      <c r="AG247" s="21">
        <f t="shared" si="22"/>
        <v>0</v>
      </c>
      <c r="AH247" s="21">
        <f t="shared" si="23"/>
        <v>0</v>
      </c>
      <c r="AI247" s="65" t="str">
        <f t="shared" si="24"/>
        <v>Bus</v>
      </c>
      <c r="AJ247" s="27" t="s">
        <v>129</v>
      </c>
      <c r="AK247" s="21">
        <f t="shared" si="25"/>
        <v>0</v>
      </c>
      <c r="AL247" s="21">
        <f t="shared" si="26"/>
        <v>1</v>
      </c>
      <c r="AM247" s="21">
        <f t="shared" si="27"/>
        <v>0</v>
      </c>
      <c r="AN247" s="21">
        <f t="shared" si="28"/>
        <v>0</v>
      </c>
      <c r="AO247" s="65" t="str">
        <f t="shared" si="29"/>
        <v>Auto_Rickshaw</v>
      </c>
      <c r="AP247" s="27" t="s">
        <v>37</v>
      </c>
      <c r="AQ247" s="21">
        <f t="shared" si="30"/>
        <v>1</v>
      </c>
      <c r="AR247" s="21">
        <f t="shared" si="31"/>
        <v>0</v>
      </c>
      <c r="AS247" s="21">
        <f t="shared" si="32"/>
        <v>0</v>
      </c>
      <c r="AT247" s="21">
        <f t="shared" si="33"/>
        <v>0</v>
      </c>
      <c r="AU247" s="21">
        <f t="shared" si="34"/>
        <v>0</v>
      </c>
      <c r="AV247" s="21">
        <f t="shared" si="74"/>
        <v>0</v>
      </c>
      <c r="AW247" s="68"/>
      <c r="AX247" s="27" t="s">
        <v>130</v>
      </c>
      <c r="AY247" s="21">
        <f t="shared" si="35"/>
        <v>1</v>
      </c>
      <c r="AZ247" s="21">
        <f t="shared" si="36"/>
        <v>0</v>
      </c>
      <c r="BA247" s="21">
        <f t="shared" si="37"/>
        <v>0</v>
      </c>
      <c r="BB247" s="21">
        <f t="shared" si="38"/>
        <v>0</v>
      </c>
      <c r="BC247" s="65" t="str">
        <f t="shared" si="39"/>
        <v>Home_Visit</v>
      </c>
      <c r="BD247" s="39" t="s">
        <v>190</v>
      </c>
      <c r="BE247" s="21">
        <f t="shared" si="40"/>
        <v>0</v>
      </c>
      <c r="BF247" s="21">
        <f t="shared" si="41"/>
        <v>0</v>
      </c>
      <c r="BG247" s="21">
        <f t="shared" si="42"/>
        <v>0</v>
      </c>
      <c r="BH247" s="21">
        <f t="shared" si="43"/>
        <v>1</v>
      </c>
      <c r="BI247" s="65" t="str">
        <f t="shared" si="44"/>
        <v>Others</v>
      </c>
      <c r="BJ247" s="27" t="s">
        <v>136</v>
      </c>
      <c r="BK247" s="21">
        <f t="shared" si="45"/>
        <v>0</v>
      </c>
      <c r="BL247" s="21">
        <f t="shared" si="46"/>
        <v>0</v>
      </c>
      <c r="BM247" s="21">
        <f t="shared" si="47"/>
        <v>1</v>
      </c>
      <c r="BN247" s="65" t="str">
        <f t="shared" si="48"/>
        <v>More_than_6</v>
      </c>
      <c r="BO247" s="27" t="s">
        <v>179</v>
      </c>
      <c r="BP247" s="21">
        <f t="shared" si="49"/>
        <v>0</v>
      </c>
      <c r="BQ247" s="21">
        <f t="shared" si="50"/>
        <v>0</v>
      </c>
      <c r="BR247" s="21">
        <f t="shared" si="51"/>
        <v>1</v>
      </c>
      <c r="BS247" s="65" t="str">
        <f t="shared" si="52"/>
        <v>More_than_2k</v>
      </c>
      <c r="BT247" s="29" t="s">
        <v>132</v>
      </c>
      <c r="BU247" s="75" t="str">
        <f t="shared" si="53"/>
        <v>Every_3_months</v>
      </c>
      <c r="BV247" s="29">
        <v>1.0</v>
      </c>
      <c r="BW247" s="67" t="str">
        <f t="shared" si="54"/>
        <v>Yes</v>
      </c>
      <c r="BX247" s="29">
        <v>0.0</v>
      </c>
      <c r="BY247" s="67" t="str">
        <f t="shared" si="55"/>
        <v>No</v>
      </c>
      <c r="BZ247" s="29">
        <v>0.0</v>
      </c>
      <c r="CA247" s="67" t="str">
        <f t="shared" si="56"/>
        <v>No</v>
      </c>
      <c r="CB247" s="29">
        <v>0.0</v>
      </c>
      <c r="CC247" s="67" t="str">
        <f t="shared" si="57"/>
        <v>No</v>
      </c>
      <c r="CD247" s="29">
        <v>0.0</v>
      </c>
      <c r="CE247" s="67" t="str">
        <f t="shared" si="58"/>
        <v>No</v>
      </c>
      <c r="CF247" s="29">
        <v>1.0</v>
      </c>
      <c r="CG247" s="76"/>
      <c r="CH247" s="29">
        <v>1.0</v>
      </c>
      <c r="CI247" s="67" t="str">
        <f t="shared" si="59"/>
        <v>Yes</v>
      </c>
      <c r="CJ247" s="29">
        <v>1.0</v>
      </c>
      <c r="CK247" s="76"/>
      <c r="CL247" s="29">
        <v>0.0</v>
      </c>
      <c r="CM247" s="77"/>
      <c r="CN247" s="27" t="s">
        <v>133</v>
      </c>
      <c r="CO247" s="71" t="str">
        <f t="shared" si="60"/>
        <v>Good</v>
      </c>
      <c r="CP247" s="27" t="s">
        <v>152</v>
      </c>
      <c r="CQ247" s="21">
        <f t="shared" si="61"/>
        <v>0</v>
      </c>
      <c r="CR247" s="21">
        <f t="shared" si="62"/>
        <v>0</v>
      </c>
      <c r="CS247" s="21">
        <f t="shared" si="63"/>
        <v>0</v>
      </c>
      <c r="CT247" s="21">
        <f t="shared" si="64"/>
        <v>1</v>
      </c>
      <c r="CU247" s="68"/>
      <c r="CV247" s="27" t="s">
        <v>135</v>
      </c>
      <c r="CW247" s="21">
        <f t="shared" si="65"/>
        <v>1</v>
      </c>
      <c r="CX247" s="21">
        <f t="shared" si="66"/>
        <v>0</v>
      </c>
      <c r="CY247" s="21">
        <f t="shared" si="67"/>
        <v>0</v>
      </c>
      <c r="CZ247" s="21">
        <f t="shared" si="68"/>
        <v>0</v>
      </c>
      <c r="DA247" s="21">
        <f t="shared" si="69"/>
        <v>0</v>
      </c>
      <c r="DB247" s="68"/>
      <c r="DC247" s="27" t="s">
        <v>136</v>
      </c>
      <c r="DD247" s="27" t="s">
        <v>136</v>
      </c>
      <c r="DE247" s="27" t="s">
        <v>136</v>
      </c>
      <c r="DF247" s="27" t="s">
        <v>138</v>
      </c>
      <c r="DG247" s="27" t="s">
        <v>138</v>
      </c>
      <c r="DH247" s="25">
        <f t="shared" si="70"/>
        <v>22</v>
      </c>
      <c r="DI247" s="72" t="str">
        <f t="shared" si="71"/>
        <v>High_Safety</v>
      </c>
      <c r="DJ247" s="26">
        <v>7.0</v>
      </c>
      <c r="DK247" s="26">
        <v>14.0</v>
      </c>
      <c r="DL247" s="16" t="str">
        <f t="shared" ref="DL247:DM247" si="318">IF(DJ247 &lt;= 11, "Poor", IF(DJ247 &lt;= 15 , "Moderate", "Good"))</f>
        <v>Poor</v>
      </c>
      <c r="DM247" s="16" t="str">
        <f t="shared" si="318"/>
        <v>Moderate</v>
      </c>
    </row>
    <row r="248" ht="15.75" customHeight="1">
      <c r="A248" s="73" t="s">
        <v>125</v>
      </c>
      <c r="B248" s="62" t="s">
        <v>37</v>
      </c>
      <c r="C248" s="35">
        <v>45.0</v>
      </c>
      <c r="D248" s="16">
        <f t="shared" si="2"/>
        <v>0</v>
      </c>
      <c r="E248" s="16">
        <f t="shared" si="73"/>
        <v>0</v>
      </c>
      <c r="F248" s="16">
        <f t="shared" si="3"/>
        <v>1</v>
      </c>
      <c r="G248" s="16">
        <f t="shared" si="4"/>
        <v>0</v>
      </c>
      <c r="H248" s="63" t="str">
        <f t="shared" si="5"/>
        <v>Between_40_to_60</v>
      </c>
      <c r="I248" s="74" t="s">
        <v>158</v>
      </c>
      <c r="J248" s="36">
        <v>15000.0</v>
      </c>
      <c r="K248" s="21">
        <f t="shared" si="6"/>
        <v>0</v>
      </c>
      <c r="L248" s="21">
        <f t="shared" si="7"/>
        <v>1</v>
      </c>
      <c r="M248" s="21">
        <f t="shared" si="8"/>
        <v>0</v>
      </c>
      <c r="N248" s="21">
        <f t="shared" si="9"/>
        <v>0</v>
      </c>
      <c r="O248" s="65" t="str">
        <f t="shared" si="10"/>
        <v>Between_15k_to_25k</v>
      </c>
      <c r="P248" s="75" t="s">
        <v>127</v>
      </c>
      <c r="Q248" s="37">
        <v>0.0</v>
      </c>
      <c r="R248" s="67" t="str">
        <f t="shared" si="11"/>
        <v>No</v>
      </c>
      <c r="S248" s="37">
        <v>0.0</v>
      </c>
      <c r="T248" s="67" t="str">
        <f t="shared" si="12"/>
        <v>No</v>
      </c>
      <c r="U248" s="37">
        <v>0.0</v>
      </c>
      <c r="V248" s="67" t="str">
        <f t="shared" si="13"/>
        <v>No</v>
      </c>
      <c r="W248" s="36" t="s">
        <v>192</v>
      </c>
      <c r="X248" s="21">
        <f t="shared" si="14"/>
        <v>0</v>
      </c>
      <c r="Y248" s="21">
        <f t="shared" si="15"/>
        <v>0</v>
      </c>
      <c r="Z248" s="21">
        <f t="shared" si="16"/>
        <v>0</v>
      </c>
      <c r="AA248" s="21">
        <f t="shared" si="17"/>
        <v>0</v>
      </c>
      <c r="AB248" s="21">
        <f t="shared" si="18"/>
        <v>1</v>
      </c>
      <c r="AC248" s="65" t="str">
        <f t="shared" si="19"/>
        <v>Other</v>
      </c>
      <c r="AD248" s="36" t="s">
        <v>31</v>
      </c>
      <c r="AE248" s="21">
        <f t="shared" si="20"/>
        <v>1</v>
      </c>
      <c r="AF248" s="21">
        <f t="shared" si="21"/>
        <v>0</v>
      </c>
      <c r="AG248" s="21">
        <f t="shared" si="22"/>
        <v>0</v>
      </c>
      <c r="AH248" s="21">
        <f t="shared" si="23"/>
        <v>0</v>
      </c>
      <c r="AI248" s="65" t="str">
        <f t="shared" si="24"/>
        <v>Bus</v>
      </c>
      <c r="AJ248" s="27" t="s">
        <v>128</v>
      </c>
      <c r="AK248" s="21">
        <f t="shared" si="25"/>
        <v>1</v>
      </c>
      <c r="AL248" s="21">
        <f t="shared" si="26"/>
        <v>0</v>
      </c>
      <c r="AM248" s="21">
        <f t="shared" si="27"/>
        <v>0</v>
      </c>
      <c r="AN248" s="21">
        <f t="shared" si="28"/>
        <v>0</v>
      </c>
      <c r="AO248" s="65" t="str">
        <f t="shared" si="29"/>
        <v>Bus</v>
      </c>
      <c r="AP248" s="27" t="s">
        <v>154</v>
      </c>
      <c r="AQ248" s="21">
        <f t="shared" si="30"/>
        <v>0</v>
      </c>
      <c r="AR248" s="21">
        <f t="shared" si="31"/>
        <v>0</v>
      </c>
      <c r="AS248" s="21">
        <f t="shared" si="32"/>
        <v>0</v>
      </c>
      <c r="AT248" s="21">
        <f t="shared" si="33"/>
        <v>0</v>
      </c>
      <c r="AU248" s="21">
        <f t="shared" si="34"/>
        <v>0</v>
      </c>
      <c r="AV248" s="21">
        <f t="shared" si="74"/>
        <v>1</v>
      </c>
      <c r="AW248" s="68"/>
      <c r="AX248" s="27" t="s">
        <v>130</v>
      </c>
      <c r="AY248" s="21">
        <f t="shared" si="35"/>
        <v>1</v>
      </c>
      <c r="AZ248" s="21">
        <f t="shared" si="36"/>
        <v>0</v>
      </c>
      <c r="BA248" s="21">
        <f t="shared" si="37"/>
        <v>0</v>
      </c>
      <c r="BB248" s="21">
        <f t="shared" si="38"/>
        <v>0</v>
      </c>
      <c r="BC248" s="65" t="str">
        <f t="shared" si="39"/>
        <v>Home_Visit</v>
      </c>
      <c r="BD248" s="27" t="s">
        <v>131</v>
      </c>
      <c r="BE248" s="21">
        <f t="shared" si="40"/>
        <v>1</v>
      </c>
      <c r="BF248" s="21">
        <f t="shared" si="41"/>
        <v>0</v>
      </c>
      <c r="BG248" s="21">
        <f t="shared" si="42"/>
        <v>0</v>
      </c>
      <c r="BH248" s="21">
        <f t="shared" si="43"/>
        <v>0</v>
      </c>
      <c r="BI248" s="65" t="str">
        <f t="shared" si="44"/>
        <v>Dhaka</v>
      </c>
      <c r="BJ248" s="27" t="s">
        <v>138</v>
      </c>
      <c r="BK248" s="21">
        <f t="shared" si="45"/>
        <v>0</v>
      </c>
      <c r="BL248" s="21">
        <f t="shared" si="46"/>
        <v>0</v>
      </c>
      <c r="BM248" s="21">
        <f t="shared" si="47"/>
        <v>1</v>
      </c>
      <c r="BN248" s="65" t="str">
        <f t="shared" si="48"/>
        <v>More_than_6</v>
      </c>
      <c r="BO248" s="29">
        <v>1500.0</v>
      </c>
      <c r="BP248" s="21">
        <f t="shared" si="49"/>
        <v>0</v>
      </c>
      <c r="BQ248" s="21">
        <f t="shared" si="50"/>
        <v>1</v>
      </c>
      <c r="BR248" s="21">
        <f t="shared" si="51"/>
        <v>0</v>
      </c>
      <c r="BS248" s="65" t="str">
        <f t="shared" si="52"/>
        <v>Between_1k_to_2k</v>
      </c>
      <c r="BT248" s="29" t="s">
        <v>132</v>
      </c>
      <c r="BU248" s="75" t="str">
        <f t="shared" si="53"/>
        <v>Every_3_months</v>
      </c>
      <c r="BV248" s="29">
        <v>0.0</v>
      </c>
      <c r="BW248" s="67" t="str">
        <f t="shared" si="54"/>
        <v>No</v>
      </c>
      <c r="BX248" s="29">
        <v>0.0</v>
      </c>
      <c r="BY248" s="67" t="str">
        <f t="shared" si="55"/>
        <v>No</v>
      </c>
      <c r="BZ248" s="29">
        <v>0.0</v>
      </c>
      <c r="CA248" s="67" t="str">
        <f t="shared" si="56"/>
        <v>No</v>
      </c>
      <c r="CB248" s="29">
        <v>1.0</v>
      </c>
      <c r="CC248" s="67" t="str">
        <f t="shared" si="57"/>
        <v>Yes</v>
      </c>
      <c r="CD248" s="29">
        <v>0.0</v>
      </c>
      <c r="CE248" s="67" t="str">
        <f t="shared" si="58"/>
        <v>No</v>
      </c>
      <c r="CF248" s="29">
        <v>0.0</v>
      </c>
      <c r="CG248" s="76"/>
      <c r="CH248" s="29">
        <v>1.0</v>
      </c>
      <c r="CI248" s="67" t="str">
        <f t="shared" si="59"/>
        <v>Yes</v>
      </c>
      <c r="CJ248" s="29">
        <v>0.0</v>
      </c>
      <c r="CK248" s="76"/>
      <c r="CL248" s="29">
        <v>1.0</v>
      </c>
      <c r="CM248" s="77"/>
      <c r="CN248" s="27" t="s">
        <v>164</v>
      </c>
      <c r="CO248" s="71" t="str">
        <f t="shared" si="60"/>
        <v>Average</v>
      </c>
      <c r="CP248" s="27" t="s">
        <v>157</v>
      </c>
      <c r="CQ248" s="21">
        <f t="shared" si="61"/>
        <v>0</v>
      </c>
      <c r="CR248" s="21">
        <f t="shared" si="62"/>
        <v>1</v>
      </c>
      <c r="CS248" s="21">
        <f t="shared" si="63"/>
        <v>0</v>
      </c>
      <c r="CT248" s="21">
        <f t="shared" si="64"/>
        <v>0</v>
      </c>
      <c r="CU248" s="68"/>
      <c r="CV248" s="27" t="s">
        <v>170</v>
      </c>
      <c r="CW248" s="21">
        <f t="shared" si="65"/>
        <v>0</v>
      </c>
      <c r="CX248" s="21">
        <f t="shared" si="66"/>
        <v>1</v>
      </c>
      <c r="CY248" s="21">
        <f t="shared" si="67"/>
        <v>0</v>
      </c>
      <c r="CZ248" s="21">
        <f t="shared" si="68"/>
        <v>0</v>
      </c>
      <c r="DA248" s="21">
        <f t="shared" si="69"/>
        <v>0</v>
      </c>
      <c r="DB248" s="68"/>
      <c r="DC248" s="29">
        <v>2.0</v>
      </c>
      <c r="DD248" s="27" t="s">
        <v>136</v>
      </c>
      <c r="DE248" s="27" t="s">
        <v>136</v>
      </c>
      <c r="DF248" s="27" t="s">
        <v>137</v>
      </c>
      <c r="DG248" s="29">
        <v>3.0</v>
      </c>
      <c r="DH248" s="25">
        <f t="shared" si="70"/>
        <v>16</v>
      </c>
      <c r="DI248" s="72" t="str">
        <f t="shared" si="71"/>
        <v>Moderate_Safety</v>
      </c>
      <c r="DJ248" s="26">
        <v>13.0</v>
      </c>
      <c r="DK248" s="26">
        <v>16.0</v>
      </c>
      <c r="DL248" s="16" t="str">
        <f t="shared" ref="DL248:DM248" si="319">IF(DJ248 &lt;= 11, "Poor", IF(DJ248 &lt;= 15 , "Moderate", "Good"))</f>
        <v>Moderate</v>
      </c>
      <c r="DM248" s="16" t="str">
        <f t="shared" si="319"/>
        <v>Good</v>
      </c>
    </row>
    <row r="249" ht="15.75" customHeight="1">
      <c r="A249" s="73" t="s">
        <v>125</v>
      </c>
      <c r="B249" s="62" t="s">
        <v>37</v>
      </c>
      <c r="C249" s="35">
        <v>42.0</v>
      </c>
      <c r="D249" s="16">
        <f t="shared" si="2"/>
        <v>0</v>
      </c>
      <c r="E249" s="16">
        <f t="shared" si="73"/>
        <v>0</v>
      </c>
      <c r="F249" s="16">
        <f t="shared" si="3"/>
        <v>1</v>
      </c>
      <c r="G249" s="16">
        <f t="shared" si="4"/>
        <v>0</v>
      </c>
      <c r="H249" s="63" t="str">
        <f t="shared" si="5"/>
        <v>Between_40_to_60</v>
      </c>
      <c r="I249" s="74" t="s">
        <v>158</v>
      </c>
      <c r="J249" s="36">
        <v>25000.0</v>
      </c>
      <c r="K249" s="21">
        <f t="shared" si="6"/>
        <v>0</v>
      </c>
      <c r="L249" s="21">
        <f t="shared" si="7"/>
        <v>1</v>
      </c>
      <c r="M249" s="21">
        <f t="shared" si="8"/>
        <v>0</v>
      </c>
      <c r="N249" s="21">
        <f t="shared" si="9"/>
        <v>0</v>
      </c>
      <c r="O249" s="65" t="str">
        <f t="shared" si="10"/>
        <v>Between_15k_to_25k</v>
      </c>
      <c r="P249" s="75" t="s">
        <v>127</v>
      </c>
      <c r="Q249" s="37">
        <v>0.0</v>
      </c>
      <c r="R249" s="67" t="str">
        <f t="shared" si="11"/>
        <v>No</v>
      </c>
      <c r="S249" s="37">
        <v>0.0</v>
      </c>
      <c r="T249" s="67" t="str">
        <f t="shared" si="12"/>
        <v>No</v>
      </c>
      <c r="U249" s="37">
        <v>0.0</v>
      </c>
      <c r="V249" s="67" t="str">
        <f t="shared" si="13"/>
        <v>No</v>
      </c>
      <c r="W249" s="36" t="s">
        <v>206</v>
      </c>
      <c r="X249" s="21">
        <f t="shared" si="14"/>
        <v>0</v>
      </c>
      <c r="Y249" s="21">
        <f t="shared" si="15"/>
        <v>0</v>
      </c>
      <c r="Z249" s="21">
        <f t="shared" si="16"/>
        <v>0</v>
      </c>
      <c r="AA249" s="21">
        <f t="shared" si="17"/>
        <v>0</v>
      </c>
      <c r="AB249" s="21">
        <f t="shared" si="18"/>
        <v>1</v>
      </c>
      <c r="AC249" s="65" t="str">
        <f t="shared" si="19"/>
        <v>Other</v>
      </c>
      <c r="AD249" s="36" t="s">
        <v>191</v>
      </c>
      <c r="AE249" s="21">
        <f t="shared" si="20"/>
        <v>0</v>
      </c>
      <c r="AF249" s="21">
        <f t="shared" si="21"/>
        <v>0</v>
      </c>
      <c r="AG249" s="21">
        <f t="shared" si="22"/>
        <v>0</v>
      </c>
      <c r="AH249" s="21">
        <f t="shared" si="23"/>
        <v>1</v>
      </c>
      <c r="AI249" s="65" t="str">
        <f t="shared" si="24"/>
        <v>Others</v>
      </c>
      <c r="AJ249" s="27" t="s">
        <v>128</v>
      </c>
      <c r="AK249" s="21">
        <f t="shared" si="25"/>
        <v>1</v>
      </c>
      <c r="AL249" s="21">
        <f t="shared" si="26"/>
        <v>0</v>
      </c>
      <c r="AM249" s="21">
        <f t="shared" si="27"/>
        <v>0</v>
      </c>
      <c r="AN249" s="21">
        <f t="shared" si="28"/>
        <v>0</v>
      </c>
      <c r="AO249" s="65" t="str">
        <f t="shared" si="29"/>
        <v>Bus</v>
      </c>
      <c r="AP249" s="27" t="s">
        <v>37</v>
      </c>
      <c r="AQ249" s="21">
        <f t="shared" si="30"/>
        <v>1</v>
      </c>
      <c r="AR249" s="21">
        <f t="shared" si="31"/>
        <v>0</v>
      </c>
      <c r="AS249" s="21">
        <f t="shared" si="32"/>
        <v>0</v>
      </c>
      <c r="AT249" s="21">
        <f t="shared" si="33"/>
        <v>0</v>
      </c>
      <c r="AU249" s="21">
        <f t="shared" si="34"/>
        <v>0</v>
      </c>
      <c r="AV249" s="21">
        <f t="shared" si="74"/>
        <v>0</v>
      </c>
      <c r="AW249" s="68"/>
      <c r="AX249" s="27" t="s">
        <v>197</v>
      </c>
      <c r="AY249" s="21">
        <f t="shared" si="35"/>
        <v>0</v>
      </c>
      <c r="AZ249" s="21">
        <f t="shared" si="36"/>
        <v>0</v>
      </c>
      <c r="BA249" s="21">
        <f t="shared" si="37"/>
        <v>0</v>
      </c>
      <c r="BB249" s="21">
        <f t="shared" si="38"/>
        <v>1</v>
      </c>
      <c r="BC249" s="65" t="str">
        <f t="shared" si="39"/>
        <v>Others</v>
      </c>
      <c r="BD249" s="27" t="s">
        <v>144</v>
      </c>
      <c r="BE249" s="21">
        <f t="shared" si="40"/>
        <v>0</v>
      </c>
      <c r="BF249" s="21">
        <f t="shared" si="41"/>
        <v>0</v>
      </c>
      <c r="BG249" s="21">
        <f t="shared" si="42"/>
        <v>0</v>
      </c>
      <c r="BH249" s="21">
        <f t="shared" si="43"/>
        <v>1</v>
      </c>
      <c r="BI249" s="65" t="str">
        <f t="shared" si="44"/>
        <v>Others</v>
      </c>
      <c r="BJ249" s="27" t="s">
        <v>138</v>
      </c>
      <c r="BK249" s="21">
        <f t="shared" si="45"/>
        <v>0</v>
      </c>
      <c r="BL249" s="21">
        <f t="shared" si="46"/>
        <v>0</v>
      </c>
      <c r="BM249" s="21">
        <f t="shared" si="47"/>
        <v>1</v>
      </c>
      <c r="BN249" s="65" t="str">
        <f t="shared" si="48"/>
        <v>More_than_6</v>
      </c>
      <c r="BO249" s="29">
        <v>800.0</v>
      </c>
      <c r="BP249" s="21">
        <f t="shared" si="49"/>
        <v>1</v>
      </c>
      <c r="BQ249" s="21">
        <f t="shared" si="50"/>
        <v>0</v>
      </c>
      <c r="BR249" s="21">
        <f t="shared" si="51"/>
        <v>0</v>
      </c>
      <c r="BS249" s="65" t="str">
        <f t="shared" si="52"/>
        <v>Less_than_1k</v>
      </c>
      <c r="BT249" s="29" t="s">
        <v>132</v>
      </c>
      <c r="BU249" s="75" t="str">
        <f t="shared" si="53"/>
        <v>Every_3_months</v>
      </c>
      <c r="BV249" s="29">
        <v>0.0</v>
      </c>
      <c r="BW249" s="67" t="str">
        <f t="shared" si="54"/>
        <v>No</v>
      </c>
      <c r="BX249" s="29">
        <v>0.0</v>
      </c>
      <c r="BY249" s="67" t="str">
        <f t="shared" si="55"/>
        <v>No</v>
      </c>
      <c r="BZ249" s="29">
        <v>0.0</v>
      </c>
      <c r="CA249" s="67" t="str">
        <f t="shared" si="56"/>
        <v>No</v>
      </c>
      <c r="CB249" s="29">
        <v>0.0</v>
      </c>
      <c r="CC249" s="67" t="str">
        <f t="shared" si="57"/>
        <v>No</v>
      </c>
      <c r="CD249" s="29">
        <v>1.0</v>
      </c>
      <c r="CE249" s="67" t="str">
        <f t="shared" si="58"/>
        <v>Yes</v>
      </c>
      <c r="CF249" s="29">
        <v>1.0</v>
      </c>
      <c r="CG249" s="76"/>
      <c r="CH249" s="29">
        <v>0.0</v>
      </c>
      <c r="CI249" s="67" t="str">
        <f t="shared" si="59"/>
        <v>No</v>
      </c>
      <c r="CJ249" s="29">
        <v>0.0</v>
      </c>
      <c r="CK249" s="76"/>
      <c r="CL249" s="29">
        <v>1.0</v>
      </c>
      <c r="CM249" s="77"/>
      <c r="CN249" s="27" t="s">
        <v>164</v>
      </c>
      <c r="CO249" s="71" t="str">
        <f t="shared" si="60"/>
        <v>Average</v>
      </c>
      <c r="CP249" s="27" t="s">
        <v>177</v>
      </c>
      <c r="CQ249" s="21">
        <f t="shared" si="61"/>
        <v>1</v>
      </c>
      <c r="CR249" s="21">
        <f t="shared" si="62"/>
        <v>0</v>
      </c>
      <c r="CS249" s="21">
        <f t="shared" si="63"/>
        <v>0</v>
      </c>
      <c r="CT249" s="21">
        <f t="shared" si="64"/>
        <v>0</v>
      </c>
      <c r="CU249" s="68"/>
      <c r="CV249" s="27" t="s">
        <v>135</v>
      </c>
      <c r="CW249" s="21">
        <f t="shared" si="65"/>
        <v>1</v>
      </c>
      <c r="CX249" s="21">
        <f t="shared" si="66"/>
        <v>0</v>
      </c>
      <c r="CY249" s="21">
        <f t="shared" si="67"/>
        <v>0</v>
      </c>
      <c r="CZ249" s="21">
        <f t="shared" si="68"/>
        <v>0</v>
      </c>
      <c r="DA249" s="21">
        <f t="shared" si="69"/>
        <v>0</v>
      </c>
      <c r="DB249" s="68"/>
      <c r="DC249" s="27" t="s">
        <v>136</v>
      </c>
      <c r="DD249" s="27" t="s">
        <v>138</v>
      </c>
      <c r="DE249" s="27" t="s">
        <v>136</v>
      </c>
      <c r="DF249" s="27" t="s">
        <v>136</v>
      </c>
      <c r="DG249" s="27" t="s">
        <v>138</v>
      </c>
      <c r="DH249" s="25">
        <f t="shared" si="70"/>
        <v>22</v>
      </c>
      <c r="DI249" s="72" t="str">
        <f t="shared" si="71"/>
        <v>High_Safety</v>
      </c>
      <c r="DJ249" s="26">
        <v>19.0</v>
      </c>
      <c r="DK249" s="26">
        <v>17.0</v>
      </c>
      <c r="DL249" s="16" t="str">
        <f t="shared" ref="DL249:DM249" si="320">IF(DJ249 &lt;= 11, "Poor", IF(DJ249 &lt;= 15 , "Moderate", "Good"))</f>
        <v>Good</v>
      </c>
      <c r="DM249" s="16" t="str">
        <f t="shared" si="320"/>
        <v>Good</v>
      </c>
    </row>
    <row r="250" ht="15.75" customHeight="1">
      <c r="A250" s="73" t="s">
        <v>125</v>
      </c>
      <c r="B250" s="62" t="s">
        <v>37</v>
      </c>
      <c r="C250" s="35">
        <v>75.0</v>
      </c>
      <c r="D250" s="16">
        <f t="shared" si="2"/>
        <v>0</v>
      </c>
      <c r="E250" s="16">
        <f t="shared" si="73"/>
        <v>0</v>
      </c>
      <c r="F250" s="16">
        <f t="shared" si="3"/>
        <v>0</v>
      </c>
      <c r="G250" s="16">
        <f t="shared" si="4"/>
        <v>1</v>
      </c>
      <c r="H250" s="63" t="str">
        <f t="shared" si="5"/>
        <v>More_than_60</v>
      </c>
      <c r="I250" s="74" t="s">
        <v>126</v>
      </c>
      <c r="J250" s="36">
        <v>10000.0</v>
      </c>
      <c r="K250" s="21">
        <f t="shared" si="6"/>
        <v>1</v>
      </c>
      <c r="L250" s="21">
        <f t="shared" si="7"/>
        <v>0</v>
      </c>
      <c r="M250" s="21">
        <f t="shared" si="8"/>
        <v>0</v>
      </c>
      <c r="N250" s="21">
        <f t="shared" si="9"/>
        <v>0</v>
      </c>
      <c r="O250" s="65" t="str">
        <f t="shared" si="10"/>
        <v>Less_than_15k</v>
      </c>
      <c r="P250" s="75" t="s">
        <v>127</v>
      </c>
      <c r="Q250" s="37">
        <v>0.0</v>
      </c>
      <c r="R250" s="67" t="str">
        <f t="shared" si="11"/>
        <v>No</v>
      </c>
      <c r="S250" s="37">
        <v>0.0</v>
      </c>
      <c r="T250" s="67" t="str">
        <f t="shared" si="12"/>
        <v>No</v>
      </c>
      <c r="U250" s="37">
        <v>0.0</v>
      </c>
      <c r="V250" s="67" t="str">
        <f t="shared" si="13"/>
        <v>No</v>
      </c>
      <c r="W250" s="36" t="s">
        <v>198</v>
      </c>
      <c r="X250" s="21">
        <f t="shared" si="14"/>
        <v>0</v>
      </c>
      <c r="Y250" s="21">
        <f t="shared" si="15"/>
        <v>0</v>
      </c>
      <c r="Z250" s="21">
        <f t="shared" si="16"/>
        <v>0</v>
      </c>
      <c r="AA250" s="21">
        <f t="shared" si="17"/>
        <v>0</v>
      </c>
      <c r="AB250" s="21">
        <f t="shared" si="18"/>
        <v>1</v>
      </c>
      <c r="AC250" s="65" t="str">
        <f t="shared" si="19"/>
        <v>Other</v>
      </c>
      <c r="AD250" s="36" t="s">
        <v>180</v>
      </c>
      <c r="AE250" s="21">
        <f t="shared" si="20"/>
        <v>0</v>
      </c>
      <c r="AF250" s="21">
        <f t="shared" si="21"/>
        <v>0</v>
      </c>
      <c r="AG250" s="21">
        <f t="shared" si="22"/>
        <v>1</v>
      </c>
      <c r="AH250" s="21">
        <f t="shared" si="23"/>
        <v>0</v>
      </c>
      <c r="AI250" s="65" t="str">
        <f t="shared" si="24"/>
        <v>Bicycle</v>
      </c>
      <c r="AJ250" s="27" t="s">
        <v>129</v>
      </c>
      <c r="AK250" s="21">
        <f t="shared" si="25"/>
        <v>0</v>
      </c>
      <c r="AL250" s="21">
        <f t="shared" si="26"/>
        <v>1</v>
      </c>
      <c r="AM250" s="21">
        <f t="shared" si="27"/>
        <v>0</v>
      </c>
      <c r="AN250" s="21">
        <f t="shared" si="28"/>
        <v>0</v>
      </c>
      <c r="AO250" s="65" t="str">
        <f t="shared" si="29"/>
        <v>Auto_Rickshaw</v>
      </c>
      <c r="AP250" s="27" t="s">
        <v>38</v>
      </c>
      <c r="AQ250" s="21">
        <f t="shared" si="30"/>
        <v>0</v>
      </c>
      <c r="AR250" s="21">
        <f t="shared" si="31"/>
        <v>1</v>
      </c>
      <c r="AS250" s="21">
        <f t="shared" si="32"/>
        <v>0</v>
      </c>
      <c r="AT250" s="21">
        <f t="shared" si="33"/>
        <v>0</v>
      </c>
      <c r="AU250" s="21">
        <f t="shared" si="34"/>
        <v>0</v>
      </c>
      <c r="AV250" s="21">
        <f t="shared" si="74"/>
        <v>0</v>
      </c>
      <c r="AW250" s="68"/>
      <c r="AX250" s="27" t="s">
        <v>130</v>
      </c>
      <c r="AY250" s="21">
        <f t="shared" si="35"/>
        <v>1</v>
      </c>
      <c r="AZ250" s="21">
        <f t="shared" si="36"/>
        <v>0</v>
      </c>
      <c r="BA250" s="21">
        <f t="shared" si="37"/>
        <v>0</v>
      </c>
      <c r="BB250" s="21">
        <f t="shared" si="38"/>
        <v>0</v>
      </c>
      <c r="BC250" s="65" t="str">
        <f t="shared" si="39"/>
        <v>Home_Visit</v>
      </c>
      <c r="BD250" s="27" t="s">
        <v>175</v>
      </c>
      <c r="BE250" s="21">
        <f t="shared" si="40"/>
        <v>0</v>
      </c>
      <c r="BF250" s="21">
        <f t="shared" si="41"/>
        <v>0</v>
      </c>
      <c r="BG250" s="21">
        <f t="shared" si="42"/>
        <v>0</v>
      </c>
      <c r="BH250" s="21">
        <f t="shared" si="43"/>
        <v>1</v>
      </c>
      <c r="BI250" s="65" t="str">
        <f t="shared" si="44"/>
        <v>Others</v>
      </c>
      <c r="BJ250" s="27">
        <v>5.0</v>
      </c>
      <c r="BK250" s="21">
        <f t="shared" si="45"/>
        <v>0</v>
      </c>
      <c r="BL250" s="21">
        <f t="shared" si="46"/>
        <v>1</v>
      </c>
      <c r="BM250" s="21">
        <f t="shared" si="47"/>
        <v>0</v>
      </c>
      <c r="BN250" s="65" t="str">
        <f t="shared" si="48"/>
        <v>4_to_6</v>
      </c>
      <c r="BO250" s="27" t="s">
        <v>184</v>
      </c>
      <c r="BP250" s="21">
        <f t="shared" si="49"/>
        <v>0</v>
      </c>
      <c r="BQ250" s="21">
        <f t="shared" si="50"/>
        <v>0</v>
      </c>
      <c r="BR250" s="21">
        <f t="shared" si="51"/>
        <v>1</v>
      </c>
      <c r="BS250" s="65" t="str">
        <f t="shared" si="52"/>
        <v>More_than_2k</v>
      </c>
      <c r="BT250" s="27" t="s">
        <v>185</v>
      </c>
      <c r="BU250" s="73" t="str">
        <f t="shared" si="53"/>
        <v>Yearly</v>
      </c>
      <c r="BV250" s="29">
        <v>1.0</v>
      </c>
      <c r="BW250" s="67" t="str">
        <f t="shared" si="54"/>
        <v>Yes</v>
      </c>
      <c r="BX250" s="29">
        <v>0.0</v>
      </c>
      <c r="BY250" s="67" t="str">
        <f t="shared" si="55"/>
        <v>No</v>
      </c>
      <c r="BZ250" s="29">
        <v>1.0</v>
      </c>
      <c r="CA250" s="67" t="str">
        <f t="shared" si="56"/>
        <v>Yes</v>
      </c>
      <c r="CB250" s="29">
        <v>0.0</v>
      </c>
      <c r="CC250" s="67" t="str">
        <f t="shared" si="57"/>
        <v>No</v>
      </c>
      <c r="CD250" s="29">
        <v>0.0</v>
      </c>
      <c r="CE250" s="67" t="str">
        <f t="shared" si="58"/>
        <v>No</v>
      </c>
      <c r="CF250" s="29">
        <v>0.0</v>
      </c>
      <c r="CG250" s="76"/>
      <c r="CH250" s="29">
        <v>0.0</v>
      </c>
      <c r="CI250" s="67" t="str">
        <f t="shared" si="59"/>
        <v>No</v>
      </c>
      <c r="CJ250" s="29">
        <v>1.0</v>
      </c>
      <c r="CK250" s="76"/>
      <c r="CL250" s="29">
        <v>0.0</v>
      </c>
      <c r="CM250" s="77"/>
      <c r="CN250" s="27" t="s">
        <v>133</v>
      </c>
      <c r="CO250" s="71" t="str">
        <f t="shared" si="60"/>
        <v>Good</v>
      </c>
      <c r="CP250" s="27" t="s">
        <v>146</v>
      </c>
      <c r="CQ250" s="21">
        <f t="shared" si="61"/>
        <v>0</v>
      </c>
      <c r="CR250" s="21">
        <f t="shared" si="62"/>
        <v>0</v>
      </c>
      <c r="CS250" s="21">
        <f t="shared" si="63"/>
        <v>1</v>
      </c>
      <c r="CT250" s="21">
        <f t="shared" si="64"/>
        <v>0</v>
      </c>
      <c r="CU250" s="68"/>
      <c r="CV250" s="27" t="s">
        <v>135</v>
      </c>
      <c r="CW250" s="21">
        <f t="shared" si="65"/>
        <v>1</v>
      </c>
      <c r="CX250" s="21">
        <f t="shared" si="66"/>
        <v>0</v>
      </c>
      <c r="CY250" s="21">
        <f t="shared" si="67"/>
        <v>0</v>
      </c>
      <c r="CZ250" s="21">
        <f t="shared" si="68"/>
        <v>0</v>
      </c>
      <c r="DA250" s="21">
        <f t="shared" si="69"/>
        <v>0</v>
      </c>
      <c r="DB250" s="68"/>
      <c r="DC250" s="27" t="s">
        <v>136</v>
      </c>
      <c r="DD250" s="27" t="s">
        <v>140</v>
      </c>
      <c r="DE250" s="27" t="s">
        <v>140</v>
      </c>
      <c r="DF250" s="27" t="s">
        <v>140</v>
      </c>
      <c r="DG250" s="27" t="s">
        <v>139</v>
      </c>
      <c r="DH250" s="25">
        <f t="shared" si="70"/>
        <v>9</v>
      </c>
      <c r="DI250" s="72" t="str">
        <f t="shared" si="71"/>
        <v>Poor_Safety</v>
      </c>
      <c r="DJ250" s="26">
        <v>15.0</v>
      </c>
      <c r="DK250" s="26">
        <v>16.0</v>
      </c>
      <c r="DL250" s="16" t="str">
        <f t="shared" ref="DL250:DM250" si="321">IF(DJ250 &lt;= 11, "Poor", IF(DJ250 &lt;= 15 , "Moderate", "Good"))</f>
        <v>Moderate</v>
      </c>
      <c r="DM250" s="16" t="str">
        <f t="shared" si="321"/>
        <v>Good</v>
      </c>
    </row>
    <row r="251" ht="15.75" customHeight="1">
      <c r="A251" s="73" t="s">
        <v>125</v>
      </c>
      <c r="B251" s="62" t="s">
        <v>37</v>
      </c>
      <c r="C251" s="35">
        <v>38.0</v>
      </c>
      <c r="D251" s="16">
        <f t="shared" si="2"/>
        <v>0</v>
      </c>
      <c r="E251" s="16">
        <f t="shared" si="73"/>
        <v>1</v>
      </c>
      <c r="F251" s="16">
        <f t="shared" si="3"/>
        <v>0</v>
      </c>
      <c r="G251" s="16">
        <f t="shared" si="4"/>
        <v>0</v>
      </c>
      <c r="H251" s="63" t="str">
        <f t="shared" si="5"/>
        <v>Between_20_to_40</v>
      </c>
      <c r="I251" s="74" t="s">
        <v>158</v>
      </c>
      <c r="J251" s="36">
        <v>30000.0</v>
      </c>
      <c r="K251" s="21">
        <f t="shared" si="6"/>
        <v>0</v>
      </c>
      <c r="L251" s="21">
        <f t="shared" si="7"/>
        <v>0</v>
      </c>
      <c r="M251" s="21">
        <f t="shared" si="8"/>
        <v>1</v>
      </c>
      <c r="N251" s="21">
        <f t="shared" si="9"/>
        <v>0</v>
      </c>
      <c r="O251" s="65" t="str">
        <f t="shared" si="10"/>
        <v>Between_25k_to_40k</v>
      </c>
      <c r="P251" s="75" t="s">
        <v>127</v>
      </c>
      <c r="Q251" s="37">
        <v>1.0</v>
      </c>
      <c r="R251" s="67" t="str">
        <f t="shared" si="11"/>
        <v>Yes</v>
      </c>
      <c r="S251" s="37">
        <v>0.0</v>
      </c>
      <c r="T251" s="67" t="str">
        <f t="shared" si="12"/>
        <v>No</v>
      </c>
      <c r="U251" s="37">
        <v>1.0</v>
      </c>
      <c r="V251" s="67" t="str">
        <f t="shared" si="13"/>
        <v>Yes</v>
      </c>
      <c r="W251" s="36" t="s">
        <v>206</v>
      </c>
      <c r="X251" s="21">
        <f t="shared" si="14"/>
        <v>0</v>
      </c>
      <c r="Y251" s="21">
        <f t="shared" si="15"/>
        <v>0</v>
      </c>
      <c r="Z251" s="21">
        <f t="shared" si="16"/>
        <v>0</v>
      </c>
      <c r="AA251" s="21">
        <f t="shared" si="17"/>
        <v>0</v>
      </c>
      <c r="AB251" s="21">
        <f t="shared" si="18"/>
        <v>1</v>
      </c>
      <c r="AC251" s="65" t="str">
        <f t="shared" si="19"/>
        <v>Other</v>
      </c>
      <c r="AD251" s="36" t="s">
        <v>204</v>
      </c>
      <c r="AE251" s="21">
        <f t="shared" si="20"/>
        <v>0</v>
      </c>
      <c r="AF251" s="21">
        <f t="shared" si="21"/>
        <v>0</v>
      </c>
      <c r="AG251" s="21">
        <f t="shared" si="22"/>
        <v>0</v>
      </c>
      <c r="AH251" s="21">
        <f t="shared" si="23"/>
        <v>1</v>
      </c>
      <c r="AI251" s="65" t="str">
        <f t="shared" si="24"/>
        <v>Others</v>
      </c>
      <c r="AJ251" s="27" t="s">
        <v>191</v>
      </c>
      <c r="AK251" s="21">
        <f t="shared" si="25"/>
        <v>0</v>
      </c>
      <c r="AL251" s="21">
        <f t="shared" si="26"/>
        <v>0</v>
      </c>
      <c r="AM251" s="21">
        <f t="shared" si="27"/>
        <v>0</v>
      </c>
      <c r="AN251" s="21">
        <f t="shared" si="28"/>
        <v>1</v>
      </c>
      <c r="AO251" s="65" t="str">
        <f t="shared" si="29"/>
        <v>Others</v>
      </c>
      <c r="AP251" s="27" t="s">
        <v>39</v>
      </c>
      <c r="AQ251" s="21">
        <f t="shared" si="30"/>
        <v>0</v>
      </c>
      <c r="AR251" s="21">
        <f t="shared" si="31"/>
        <v>0</v>
      </c>
      <c r="AS251" s="21">
        <f t="shared" si="32"/>
        <v>1</v>
      </c>
      <c r="AT251" s="21">
        <f t="shared" si="33"/>
        <v>0</v>
      </c>
      <c r="AU251" s="21">
        <f t="shared" si="34"/>
        <v>0</v>
      </c>
      <c r="AV251" s="21">
        <f t="shared" si="74"/>
        <v>0</v>
      </c>
      <c r="AW251" s="68"/>
      <c r="AX251" s="27" t="s">
        <v>44</v>
      </c>
      <c r="AY251" s="21">
        <f t="shared" si="35"/>
        <v>0</v>
      </c>
      <c r="AZ251" s="21">
        <f t="shared" si="36"/>
        <v>1</v>
      </c>
      <c r="BA251" s="21">
        <f t="shared" si="37"/>
        <v>0</v>
      </c>
      <c r="BB251" s="21">
        <f t="shared" si="38"/>
        <v>0</v>
      </c>
      <c r="BC251" s="65" t="str">
        <f t="shared" si="39"/>
        <v>Recreation</v>
      </c>
      <c r="BD251" s="27" t="s">
        <v>182</v>
      </c>
      <c r="BE251" s="21">
        <f t="shared" si="40"/>
        <v>0</v>
      </c>
      <c r="BF251" s="21">
        <f t="shared" si="41"/>
        <v>0</v>
      </c>
      <c r="BG251" s="21">
        <f t="shared" si="42"/>
        <v>1</v>
      </c>
      <c r="BH251" s="21">
        <f t="shared" si="43"/>
        <v>0</v>
      </c>
      <c r="BI251" s="65" t="str">
        <f t="shared" si="44"/>
        <v>Narayanganj</v>
      </c>
      <c r="BJ251" s="27" t="s">
        <v>136</v>
      </c>
      <c r="BK251" s="21">
        <f t="shared" si="45"/>
        <v>0</v>
      </c>
      <c r="BL251" s="21">
        <f t="shared" si="46"/>
        <v>0</v>
      </c>
      <c r="BM251" s="21">
        <f t="shared" si="47"/>
        <v>1</v>
      </c>
      <c r="BN251" s="65" t="str">
        <f t="shared" si="48"/>
        <v>More_than_6</v>
      </c>
      <c r="BO251" s="27">
        <v>800.0</v>
      </c>
      <c r="BP251" s="21">
        <f t="shared" si="49"/>
        <v>1</v>
      </c>
      <c r="BQ251" s="21">
        <f t="shared" si="50"/>
        <v>0</v>
      </c>
      <c r="BR251" s="21">
        <f t="shared" si="51"/>
        <v>0</v>
      </c>
      <c r="BS251" s="65" t="str">
        <f t="shared" si="52"/>
        <v>Less_than_1k</v>
      </c>
      <c r="BT251" s="29" t="s">
        <v>132</v>
      </c>
      <c r="BU251" s="75" t="str">
        <f t="shared" si="53"/>
        <v>Every_3_months</v>
      </c>
      <c r="BV251" s="29">
        <v>0.0</v>
      </c>
      <c r="BW251" s="67" t="str">
        <f t="shared" si="54"/>
        <v>No</v>
      </c>
      <c r="BX251" s="29">
        <v>1.0</v>
      </c>
      <c r="BY251" s="67" t="str">
        <f t="shared" si="55"/>
        <v>Yes</v>
      </c>
      <c r="BZ251" s="29">
        <v>0.0</v>
      </c>
      <c r="CA251" s="67" t="str">
        <f t="shared" si="56"/>
        <v>No</v>
      </c>
      <c r="CB251" s="29">
        <v>0.0</v>
      </c>
      <c r="CC251" s="67" t="str">
        <f t="shared" si="57"/>
        <v>No</v>
      </c>
      <c r="CD251" s="29">
        <v>0.0</v>
      </c>
      <c r="CE251" s="67" t="str">
        <f t="shared" si="58"/>
        <v>No</v>
      </c>
      <c r="CF251" s="29">
        <v>1.0</v>
      </c>
      <c r="CG251" s="76"/>
      <c r="CH251" s="29">
        <v>0.0</v>
      </c>
      <c r="CI251" s="67" t="str">
        <f t="shared" si="59"/>
        <v>No</v>
      </c>
      <c r="CJ251" s="29">
        <v>0.0</v>
      </c>
      <c r="CK251" s="76"/>
      <c r="CL251" s="29">
        <v>1.0</v>
      </c>
      <c r="CM251" s="77"/>
      <c r="CN251" s="27" t="s">
        <v>133</v>
      </c>
      <c r="CO251" s="71" t="str">
        <f t="shared" si="60"/>
        <v>Good</v>
      </c>
      <c r="CP251" s="27" t="s">
        <v>134</v>
      </c>
      <c r="CQ251" s="21">
        <f t="shared" si="61"/>
        <v>0</v>
      </c>
      <c r="CR251" s="21">
        <f t="shared" si="62"/>
        <v>0</v>
      </c>
      <c r="CS251" s="21">
        <f t="shared" si="63"/>
        <v>0</v>
      </c>
      <c r="CT251" s="21">
        <f t="shared" si="64"/>
        <v>1</v>
      </c>
      <c r="CU251" s="68"/>
      <c r="CV251" s="27" t="s">
        <v>135</v>
      </c>
      <c r="CW251" s="21">
        <f t="shared" si="65"/>
        <v>1</v>
      </c>
      <c r="CX251" s="21">
        <f t="shared" si="66"/>
        <v>0</v>
      </c>
      <c r="CY251" s="21">
        <f t="shared" si="67"/>
        <v>0</v>
      </c>
      <c r="CZ251" s="21">
        <f t="shared" si="68"/>
        <v>0</v>
      </c>
      <c r="DA251" s="21">
        <f t="shared" si="69"/>
        <v>0</v>
      </c>
      <c r="DB251" s="68"/>
      <c r="DC251" s="27" t="s">
        <v>136</v>
      </c>
      <c r="DD251" s="27" t="s">
        <v>139</v>
      </c>
      <c r="DE251" s="29">
        <v>4.0</v>
      </c>
      <c r="DF251" s="27" t="s">
        <v>136</v>
      </c>
      <c r="DG251" s="27" t="s">
        <v>137</v>
      </c>
      <c r="DH251" s="25">
        <f t="shared" si="70"/>
        <v>17</v>
      </c>
      <c r="DI251" s="72" t="str">
        <f t="shared" si="71"/>
        <v>Moderate_Safety</v>
      </c>
      <c r="DJ251" s="26">
        <v>14.0</v>
      </c>
      <c r="DK251" s="26">
        <v>11.0</v>
      </c>
      <c r="DL251" s="16" t="str">
        <f t="shared" ref="DL251:DM251" si="322">IF(DJ251 &lt;= 11, "Poor", IF(DJ251 &lt;= 15 , "Moderate", "Good"))</f>
        <v>Moderate</v>
      </c>
      <c r="DM251" s="16" t="str">
        <f t="shared" si="322"/>
        <v>Poor</v>
      </c>
    </row>
    <row r="252" ht="15.75" customHeight="1">
      <c r="A252" s="73" t="s">
        <v>125</v>
      </c>
      <c r="B252" s="62" t="s">
        <v>37</v>
      </c>
      <c r="C252" s="35">
        <v>25.0</v>
      </c>
      <c r="D252" s="16">
        <f t="shared" si="2"/>
        <v>0</v>
      </c>
      <c r="E252" s="16">
        <f t="shared" si="73"/>
        <v>1</v>
      </c>
      <c r="F252" s="16">
        <f t="shared" si="3"/>
        <v>0</v>
      </c>
      <c r="G252" s="16">
        <f t="shared" si="4"/>
        <v>0</v>
      </c>
      <c r="H252" s="63" t="str">
        <f t="shared" si="5"/>
        <v>Between_20_to_40</v>
      </c>
      <c r="I252" s="74" t="s">
        <v>158</v>
      </c>
      <c r="J252" s="36">
        <v>32000.0</v>
      </c>
      <c r="K252" s="21">
        <f t="shared" si="6"/>
        <v>0</v>
      </c>
      <c r="L252" s="21">
        <f t="shared" si="7"/>
        <v>0</v>
      </c>
      <c r="M252" s="21">
        <f t="shared" si="8"/>
        <v>1</v>
      </c>
      <c r="N252" s="21">
        <f t="shared" si="9"/>
        <v>0</v>
      </c>
      <c r="O252" s="65" t="str">
        <f t="shared" si="10"/>
        <v>Between_25k_to_40k</v>
      </c>
      <c r="P252" s="75" t="s">
        <v>127</v>
      </c>
      <c r="Q252" s="37">
        <v>0.0</v>
      </c>
      <c r="R252" s="67" t="str">
        <f t="shared" si="11"/>
        <v>No</v>
      </c>
      <c r="S252" s="37">
        <v>0.0</v>
      </c>
      <c r="T252" s="67" t="str">
        <f t="shared" si="12"/>
        <v>No</v>
      </c>
      <c r="U252" s="37">
        <v>0.0</v>
      </c>
      <c r="V252" s="67" t="str">
        <f t="shared" si="13"/>
        <v>No</v>
      </c>
      <c r="W252" s="36" t="s">
        <v>206</v>
      </c>
      <c r="X252" s="21">
        <f t="shared" si="14"/>
        <v>0</v>
      </c>
      <c r="Y252" s="21">
        <f t="shared" si="15"/>
        <v>0</v>
      </c>
      <c r="Z252" s="21">
        <f t="shared" si="16"/>
        <v>0</v>
      </c>
      <c r="AA252" s="21">
        <f t="shared" si="17"/>
        <v>0</v>
      </c>
      <c r="AB252" s="21">
        <f t="shared" si="18"/>
        <v>1</v>
      </c>
      <c r="AC252" s="65" t="str">
        <f t="shared" si="19"/>
        <v>Other</v>
      </c>
      <c r="AD252" s="36" t="s">
        <v>32</v>
      </c>
      <c r="AE252" s="21">
        <f t="shared" si="20"/>
        <v>0</v>
      </c>
      <c r="AF252" s="21">
        <f t="shared" si="21"/>
        <v>1</v>
      </c>
      <c r="AG252" s="21">
        <f t="shared" si="22"/>
        <v>0</v>
      </c>
      <c r="AH252" s="21">
        <f t="shared" si="23"/>
        <v>0</v>
      </c>
      <c r="AI252" s="65" t="str">
        <f t="shared" si="24"/>
        <v>Rickshaw</v>
      </c>
      <c r="AJ252" s="27" t="s">
        <v>128</v>
      </c>
      <c r="AK252" s="21">
        <f t="shared" si="25"/>
        <v>1</v>
      </c>
      <c r="AL252" s="21">
        <f t="shared" si="26"/>
        <v>0</v>
      </c>
      <c r="AM252" s="21">
        <f t="shared" si="27"/>
        <v>0</v>
      </c>
      <c r="AN252" s="21">
        <f t="shared" si="28"/>
        <v>0</v>
      </c>
      <c r="AO252" s="65" t="str">
        <f t="shared" si="29"/>
        <v>Bus</v>
      </c>
      <c r="AP252" s="27" t="s">
        <v>172</v>
      </c>
      <c r="AQ252" s="21">
        <f t="shared" si="30"/>
        <v>0</v>
      </c>
      <c r="AR252" s="21">
        <f t="shared" si="31"/>
        <v>0</v>
      </c>
      <c r="AS252" s="21">
        <f t="shared" si="32"/>
        <v>0</v>
      </c>
      <c r="AT252" s="21">
        <f t="shared" si="33"/>
        <v>0</v>
      </c>
      <c r="AU252" s="21">
        <f t="shared" si="34"/>
        <v>0</v>
      </c>
      <c r="AV252" s="21">
        <f t="shared" si="74"/>
        <v>1</v>
      </c>
      <c r="AW252" s="68"/>
      <c r="AX252" s="27" t="s">
        <v>44</v>
      </c>
      <c r="AY252" s="21">
        <f t="shared" si="35"/>
        <v>0</v>
      </c>
      <c r="AZ252" s="21">
        <f t="shared" si="36"/>
        <v>1</v>
      </c>
      <c r="BA252" s="21">
        <f t="shared" si="37"/>
        <v>0</v>
      </c>
      <c r="BB252" s="21">
        <f t="shared" si="38"/>
        <v>0</v>
      </c>
      <c r="BC252" s="65" t="str">
        <f t="shared" si="39"/>
        <v>Recreation</v>
      </c>
      <c r="BD252" s="27" t="s">
        <v>131</v>
      </c>
      <c r="BE252" s="21">
        <f t="shared" si="40"/>
        <v>1</v>
      </c>
      <c r="BF252" s="21">
        <f t="shared" si="41"/>
        <v>0</v>
      </c>
      <c r="BG252" s="21">
        <f t="shared" si="42"/>
        <v>0</v>
      </c>
      <c r="BH252" s="21">
        <f t="shared" si="43"/>
        <v>0</v>
      </c>
      <c r="BI252" s="65" t="str">
        <f t="shared" si="44"/>
        <v>Dhaka</v>
      </c>
      <c r="BJ252" s="27" t="s">
        <v>150</v>
      </c>
      <c r="BK252" s="21">
        <f t="shared" si="45"/>
        <v>0</v>
      </c>
      <c r="BL252" s="21">
        <f t="shared" si="46"/>
        <v>0</v>
      </c>
      <c r="BM252" s="21">
        <f t="shared" si="47"/>
        <v>1</v>
      </c>
      <c r="BN252" s="65" t="str">
        <f t="shared" si="48"/>
        <v>More_than_6</v>
      </c>
      <c r="BO252" s="27" t="s">
        <v>145</v>
      </c>
      <c r="BP252" s="21">
        <f t="shared" si="49"/>
        <v>0</v>
      </c>
      <c r="BQ252" s="21">
        <f t="shared" si="50"/>
        <v>0</v>
      </c>
      <c r="BR252" s="21">
        <f t="shared" si="51"/>
        <v>1</v>
      </c>
      <c r="BS252" s="65" t="str">
        <f t="shared" si="52"/>
        <v>More_than_2k</v>
      </c>
      <c r="BT252" s="29" t="s">
        <v>132</v>
      </c>
      <c r="BU252" s="75" t="str">
        <f t="shared" si="53"/>
        <v>Every_3_months</v>
      </c>
      <c r="BV252" s="29">
        <v>0.0</v>
      </c>
      <c r="BW252" s="67" t="str">
        <f t="shared" si="54"/>
        <v>No</v>
      </c>
      <c r="BX252" s="29">
        <v>0.0</v>
      </c>
      <c r="BY252" s="67" t="str">
        <f t="shared" si="55"/>
        <v>No</v>
      </c>
      <c r="BZ252" s="29">
        <v>1.0</v>
      </c>
      <c r="CA252" s="67" t="str">
        <f t="shared" si="56"/>
        <v>Yes</v>
      </c>
      <c r="CB252" s="29">
        <v>0.0</v>
      </c>
      <c r="CC252" s="67" t="str">
        <f t="shared" si="57"/>
        <v>No</v>
      </c>
      <c r="CD252" s="29">
        <v>1.0</v>
      </c>
      <c r="CE252" s="67" t="str">
        <f t="shared" si="58"/>
        <v>Yes</v>
      </c>
      <c r="CF252" s="29">
        <v>1.0</v>
      </c>
      <c r="CG252" s="76"/>
      <c r="CH252" s="29">
        <v>1.0</v>
      </c>
      <c r="CI252" s="67" t="str">
        <f t="shared" si="59"/>
        <v>Yes</v>
      </c>
      <c r="CJ252" s="29">
        <v>0.0</v>
      </c>
      <c r="CK252" s="76"/>
      <c r="CL252" s="29">
        <v>0.0</v>
      </c>
      <c r="CM252" s="77"/>
      <c r="CN252" s="27" t="s">
        <v>133</v>
      </c>
      <c r="CO252" s="71" t="str">
        <f t="shared" si="60"/>
        <v>Good</v>
      </c>
      <c r="CP252" s="27" t="s">
        <v>146</v>
      </c>
      <c r="CQ252" s="21">
        <f t="shared" si="61"/>
        <v>0</v>
      </c>
      <c r="CR252" s="21">
        <f t="shared" si="62"/>
        <v>0</v>
      </c>
      <c r="CS252" s="21">
        <f t="shared" si="63"/>
        <v>1</v>
      </c>
      <c r="CT252" s="21">
        <f t="shared" si="64"/>
        <v>0</v>
      </c>
      <c r="CU252" s="68"/>
      <c r="CV252" s="27" t="s">
        <v>147</v>
      </c>
      <c r="CW252" s="21">
        <f t="shared" si="65"/>
        <v>0</v>
      </c>
      <c r="CX252" s="21">
        <f t="shared" si="66"/>
        <v>0</v>
      </c>
      <c r="CY252" s="21">
        <f t="shared" si="67"/>
        <v>0</v>
      </c>
      <c r="CZ252" s="21">
        <f t="shared" si="68"/>
        <v>0</v>
      </c>
      <c r="DA252" s="21">
        <f t="shared" si="69"/>
        <v>1</v>
      </c>
      <c r="DB252" s="68"/>
      <c r="DC252" s="27" t="s">
        <v>137</v>
      </c>
      <c r="DD252" s="29">
        <v>5.0</v>
      </c>
      <c r="DE252" s="27" t="s">
        <v>137</v>
      </c>
      <c r="DF252" s="29">
        <v>4.0</v>
      </c>
      <c r="DG252" s="27" t="s">
        <v>136</v>
      </c>
      <c r="DH252" s="25">
        <f t="shared" si="70"/>
        <v>19</v>
      </c>
      <c r="DI252" s="72" t="str">
        <f t="shared" si="71"/>
        <v>High_Safety</v>
      </c>
      <c r="DJ252" s="26">
        <v>17.0</v>
      </c>
      <c r="DK252" s="26">
        <v>12.0</v>
      </c>
      <c r="DL252" s="16" t="str">
        <f t="shared" ref="DL252:DM252" si="323">IF(DJ252 &lt;= 11, "Poor", IF(DJ252 &lt;= 15 , "Moderate", "Good"))</f>
        <v>Good</v>
      </c>
      <c r="DM252" s="16" t="str">
        <f t="shared" si="323"/>
        <v>Moderate</v>
      </c>
    </row>
    <row r="253" ht="15.75" customHeight="1">
      <c r="A253" s="73" t="s">
        <v>125</v>
      </c>
      <c r="B253" s="62" t="s">
        <v>37</v>
      </c>
      <c r="C253" s="35">
        <v>26.0</v>
      </c>
      <c r="D253" s="16">
        <f t="shared" si="2"/>
        <v>0</v>
      </c>
      <c r="E253" s="16">
        <f t="shared" si="73"/>
        <v>1</v>
      </c>
      <c r="F253" s="16">
        <f t="shared" si="3"/>
        <v>0</v>
      </c>
      <c r="G253" s="16">
        <f t="shared" si="4"/>
        <v>0</v>
      </c>
      <c r="H253" s="63" t="str">
        <f t="shared" si="5"/>
        <v>Between_20_to_40</v>
      </c>
      <c r="I253" s="74" t="s">
        <v>158</v>
      </c>
      <c r="J253" s="36">
        <v>22000.0</v>
      </c>
      <c r="K253" s="21">
        <f t="shared" si="6"/>
        <v>0</v>
      </c>
      <c r="L253" s="21">
        <f t="shared" si="7"/>
        <v>1</v>
      </c>
      <c r="M253" s="21">
        <f t="shared" si="8"/>
        <v>0</v>
      </c>
      <c r="N253" s="21">
        <f t="shared" si="9"/>
        <v>0</v>
      </c>
      <c r="O253" s="65" t="str">
        <f t="shared" si="10"/>
        <v>Between_15k_to_25k</v>
      </c>
      <c r="P253" s="75" t="s">
        <v>127</v>
      </c>
      <c r="Q253" s="37">
        <v>0.0</v>
      </c>
      <c r="R253" s="67" t="str">
        <f t="shared" si="11"/>
        <v>No</v>
      </c>
      <c r="S253" s="37">
        <v>0.0</v>
      </c>
      <c r="T253" s="67" t="str">
        <f t="shared" si="12"/>
        <v>No</v>
      </c>
      <c r="U253" s="37">
        <v>0.0</v>
      </c>
      <c r="V253" s="67" t="str">
        <f t="shared" si="13"/>
        <v>No</v>
      </c>
      <c r="W253" s="36" t="s">
        <v>206</v>
      </c>
      <c r="X253" s="21">
        <f t="shared" si="14"/>
        <v>0</v>
      </c>
      <c r="Y253" s="21">
        <f t="shared" si="15"/>
        <v>0</v>
      </c>
      <c r="Z253" s="21">
        <f t="shared" si="16"/>
        <v>0</v>
      </c>
      <c r="AA253" s="21">
        <f t="shared" si="17"/>
        <v>0</v>
      </c>
      <c r="AB253" s="21">
        <f t="shared" si="18"/>
        <v>1</v>
      </c>
      <c r="AC253" s="65" t="str">
        <f t="shared" si="19"/>
        <v>Other</v>
      </c>
      <c r="AD253" s="36" t="s">
        <v>31</v>
      </c>
      <c r="AE253" s="21">
        <f t="shared" si="20"/>
        <v>1</v>
      </c>
      <c r="AF253" s="21">
        <f t="shared" si="21"/>
        <v>0</v>
      </c>
      <c r="AG253" s="21">
        <f t="shared" si="22"/>
        <v>0</v>
      </c>
      <c r="AH253" s="21">
        <f t="shared" si="23"/>
        <v>0</v>
      </c>
      <c r="AI253" s="65" t="str">
        <f t="shared" si="24"/>
        <v>Bus</v>
      </c>
      <c r="AJ253" s="27" t="s">
        <v>129</v>
      </c>
      <c r="AK253" s="21">
        <f t="shared" si="25"/>
        <v>0</v>
      </c>
      <c r="AL253" s="21">
        <f t="shared" si="26"/>
        <v>1</v>
      </c>
      <c r="AM253" s="21">
        <f t="shared" si="27"/>
        <v>0</v>
      </c>
      <c r="AN253" s="21">
        <f t="shared" si="28"/>
        <v>0</v>
      </c>
      <c r="AO253" s="65" t="str">
        <f t="shared" si="29"/>
        <v>Auto_Rickshaw</v>
      </c>
      <c r="AP253" s="27" t="s">
        <v>37</v>
      </c>
      <c r="AQ253" s="21">
        <f t="shared" si="30"/>
        <v>1</v>
      </c>
      <c r="AR253" s="21">
        <f t="shared" si="31"/>
        <v>0</v>
      </c>
      <c r="AS253" s="21">
        <f t="shared" si="32"/>
        <v>0</v>
      </c>
      <c r="AT253" s="21">
        <f t="shared" si="33"/>
        <v>0</v>
      </c>
      <c r="AU253" s="21">
        <f t="shared" si="34"/>
        <v>0</v>
      </c>
      <c r="AV253" s="21">
        <f t="shared" si="74"/>
        <v>0</v>
      </c>
      <c r="AW253" s="68"/>
      <c r="AX253" s="27" t="s">
        <v>130</v>
      </c>
      <c r="AY253" s="21">
        <f t="shared" si="35"/>
        <v>1</v>
      </c>
      <c r="AZ253" s="21">
        <f t="shared" si="36"/>
        <v>0</v>
      </c>
      <c r="BA253" s="21">
        <f t="shared" si="37"/>
        <v>0</v>
      </c>
      <c r="BB253" s="21">
        <f t="shared" si="38"/>
        <v>0</v>
      </c>
      <c r="BC253" s="65" t="str">
        <f t="shared" si="39"/>
        <v>Home_Visit</v>
      </c>
      <c r="BD253" s="36" t="s">
        <v>182</v>
      </c>
      <c r="BE253" s="21">
        <f t="shared" si="40"/>
        <v>0</v>
      </c>
      <c r="BF253" s="21">
        <f t="shared" si="41"/>
        <v>0</v>
      </c>
      <c r="BG253" s="21">
        <f t="shared" si="42"/>
        <v>1</v>
      </c>
      <c r="BH253" s="21">
        <f t="shared" si="43"/>
        <v>0</v>
      </c>
      <c r="BI253" s="65" t="str">
        <f t="shared" si="44"/>
        <v>Narayanganj</v>
      </c>
      <c r="BJ253" s="27" t="s">
        <v>155</v>
      </c>
      <c r="BK253" s="21">
        <f t="shared" si="45"/>
        <v>0</v>
      </c>
      <c r="BL253" s="21">
        <f t="shared" si="46"/>
        <v>0</v>
      </c>
      <c r="BM253" s="21">
        <f t="shared" si="47"/>
        <v>1</v>
      </c>
      <c r="BN253" s="65" t="str">
        <f t="shared" si="48"/>
        <v>More_than_6</v>
      </c>
      <c r="BO253" s="29">
        <v>800.0</v>
      </c>
      <c r="BP253" s="21">
        <f t="shared" si="49"/>
        <v>1</v>
      </c>
      <c r="BQ253" s="21">
        <f t="shared" si="50"/>
        <v>0</v>
      </c>
      <c r="BR253" s="21">
        <f t="shared" si="51"/>
        <v>0</v>
      </c>
      <c r="BS253" s="65" t="str">
        <f t="shared" si="52"/>
        <v>Less_than_1k</v>
      </c>
      <c r="BT253" s="27" t="s">
        <v>151</v>
      </c>
      <c r="BU253" s="73" t="str">
        <f t="shared" si="53"/>
        <v>Monthly</v>
      </c>
      <c r="BV253" s="29">
        <v>0.0</v>
      </c>
      <c r="BW253" s="67" t="str">
        <f t="shared" si="54"/>
        <v>No</v>
      </c>
      <c r="BX253" s="29">
        <v>1.0</v>
      </c>
      <c r="BY253" s="67" t="str">
        <f t="shared" si="55"/>
        <v>Yes</v>
      </c>
      <c r="BZ253" s="29">
        <v>0.0</v>
      </c>
      <c r="CA253" s="67" t="str">
        <f t="shared" si="56"/>
        <v>No</v>
      </c>
      <c r="CB253" s="29">
        <v>0.0</v>
      </c>
      <c r="CC253" s="67" t="str">
        <f t="shared" si="57"/>
        <v>No</v>
      </c>
      <c r="CD253" s="29">
        <v>0.0</v>
      </c>
      <c r="CE253" s="67" t="str">
        <f t="shared" si="58"/>
        <v>No</v>
      </c>
      <c r="CF253" s="29">
        <v>0.0</v>
      </c>
      <c r="CG253" s="76"/>
      <c r="CH253" s="29">
        <v>0.0</v>
      </c>
      <c r="CI253" s="67" t="str">
        <f t="shared" si="59"/>
        <v>No</v>
      </c>
      <c r="CJ253" s="29">
        <v>0.0</v>
      </c>
      <c r="CK253" s="76"/>
      <c r="CL253" s="29">
        <v>1.0</v>
      </c>
      <c r="CM253" s="77"/>
      <c r="CN253" s="27" t="s">
        <v>133</v>
      </c>
      <c r="CO253" s="71" t="str">
        <f t="shared" si="60"/>
        <v>Good</v>
      </c>
      <c r="CP253" s="27" t="s">
        <v>152</v>
      </c>
      <c r="CQ253" s="21">
        <f t="shared" si="61"/>
        <v>0</v>
      </c>
      <c r="CR253" s="21">
        <f t="shared" si="62"/>
        <v>0</v>
      </c>
      <c r="CS253" s="21">
        <f t="shared" si="63"/>
        <v>0</v>
      </c>
      <c r="CT253" s="21">
        <f t="shared" si="64"/>
        <v>1</v>
      </c>
      <c r="CU253" s="68"/>
      <c r="CV253" s="27" t="s">
        <v>135</v>
      </c>
      <c r="CW253" s="21">
        <f t="shared" si="65"/>
        <v>1</v>
      </c>
      <c r="CX253" s="21">
        <f t="shared" si="66"/>
        <v>0</v>
      </c>
      <c r="CY253" s="21">
        <f t="shared" si="67"/>
        <v>0</v>
      </c>
      <c r="CZ253" s="21">
        <f t="shared" si="68"/>
        <v>0</v>
      </c>
      <c r="DA253" s="21">
        <f t="shared" si="69"/>
        <v>0</v>
      </c>
      <c r="DB253" s="68"/>
      <c r="DC253" s="27" t="s">
        <v>136</v>
      </c>
      <c r="DD253" s="29">
        <v>5.0</v>
      </c>
      <c r="DE253" s="29">
        <v>4.0</v>
      </c>
      <c r="DF253" s="27" t="s">
        <v>139</v>
      </c>
      <c r="DG253" s="27" t="s">
        <v>138</v>
      </c>
      <c r="DH253" s="25">
        <f t="shared" si="70"/>
        <v>20</v>
      </c>
      <c r="DI253" s="72" t="str">
        <f t="shared" si="71"/>
        <v>High_Safety</v>
      </c>
      <c r="DJ253" s="26">
        <v>6.0</v>
      </c>
      <c r="DK253" s="26">
        <v>17.0</v>
      </c>
      <c r="DL253" s="16" t="str">
        <f t="shared" ref="DL253:DM253" si="324">IF(DJ253 &lt;= 11, "Poor", IF(DJ253 &lt;= 15 , "Moderate", "Good"))</f>
        <v>Poor</v>
      </c>
      <c r="DM253" s="16" t="str">
        <f t="shared" si="324"/>
        <v>Good</v>
      </c>
    </row>
    <row r="254" ht="15.75" customHeight="1">
      <c r="A254" s="73" t="s">
        <v>125</v>
      </c>
      <c r="B254" s="62" t="s">
        <v>37</v>
      </c>
      <c r="C254" s="35">
        <v>27.0</v>
      </c>
      <c r="D254" s="16">
        <f t="shared" si="2"/>
        <v>0</v>
      </c>
      <c r="E254" s="16">
        <f t="shared" si="73"/>
        <v>1</v>
      </c>
      <c r="F254" s="16">
        <f t="shared" si="3"/>
        <v>0</v>
      </c>
      <c r="G254" s="16">
        <f t="shared" si="4"/>
        <v>0</v>
      </c>
      <c r="H254" s="63" t="str">
        <f t="shared" si="5"/>
        <v>Between_20_to_40</v>
      </c>
      <c r="I254" s="75" t="s">
        <v>260</v>
      </c>
      <c r="J254" s="36">
        <v>20000.0</v>
      </c>
      <c r="K254" s="21">
        <f t="shared" si="6"/>
        <v>0</v>
      </c>
      <c r="L254" s="21">
        <f t="shared" si="7"/>
        <v>1</v>
      </c>
      <c r="M254" s="21">
        <f t="shared" si="8"/>
        <v>0</v>
      </c>
      <c r="N254" s="21">
        <f t="shared" si="9"/>
        <v>0</v>
      </c>
      <c r="O254" s="65" t="str">
        <f t="shared" si="10"/>
        <v>Between_15k_to_25k</v>
      </c>
      <c r="P254" s="75" t="s">
        <v>127</v>
      </c>
      <c r="Q254" s="37">
        <v>0.0</v>
      </c>
      <c r="R254" s="67" t="str">
        <f t="shared" si="11"/>
        <v>No</v>
      </c>
      <c r="S254" s="37">
        <v>0.0</v>
      </c>
      <c r="T254" s="67" t="str">
        <f t="shared" si="12"/>
        <v>No</v>
      </c>
      <c r="U254" s="37">
        <v>0.0</v>
      </c>
      <c r="V254" s="67" t="str">
        <f t="shared" si="13"/>
        <v>No</v>
      </c>
      <c r="W254" s="36" t="s">
        <v>26</v>
      </c>
      <c r="X254" s="21">
        <f t="shared" si="14"/>
        <v>0</v>
      </c>
      <c r="Y254" s="21">
        <f t="shared" si="15"/>
        <v>1</v>
      </c>
      <c r="Z254" s="21">
        <f t="shared" si="16"/>
        <v>0</v>
      </c>
      <c r="AA254" s="21">
        <f t="shared" si="17"/>
        <v>0</v>
      </c>
      <c r="AB254" s="21">
        <f t="shared" si="18"/>
        <v>0</v>
      </c>
      <c r="AC254" s="65" t="str">
        <f t="shared" si="19"/>
        <v>Office_Worker</v>
      </c>
      <c r="AD254" s="36" t="s">
        <v>204</v>
      </c>
      <c r="AE254" s="21">
        <f t="shared" si="20"/>
        <v>0</v>
      </c>
      <c r="AF254" s="21">
        <f t="shared" si="21"/>
        <v>0</v>
      </c>
      <c r="AG254" s="21">
        <f t="shared" si="22"/>
        <v>0</v>
      </c>
      <c r="AH254" s="21">
        <f t="shared" si="23"/>
        <v>1</v>
      </c>
      <c r="AI254" s="65" t="str">
        <f t="shared" si="24"/>
        <v>Others</v>
      </c>
      <c r="AJ254" s="36" t="s">
        <v>32</v>
      </c>
      <c r="AK254" s="21">
        <f t="shared" si="25"/>
        <v>0</v>
      </c>
      <c r="AL254" s="21">
        <f t="shared" si="26"/>
        <v>0</v>
      </c>
      <c r="AM254" s="21">
        <f t="shared" si="27"/>
        <v>1</v>
      </c>
      <c r="AN254" s="21">
        <f t="shared" si="28"/>
        <v>0</v>
      </c>
      <c r="AO254" s="65" t="str">
        <f t="shared" si="29"/>
        <v>Rickshaw</v>
      </c>
      <c r="AP254" s="27" t="s">
        <v>37</v>
      </c>
      <c r="AQ254" s="21">
        <f t="shared" si="30"/>
        <v>1</v>
      </c>
      <c r="AR254" s="21">
        <f t="shared" si="31"/>
        <v>0</v>
      </c>
      <c r="AS254" s="21">
        <f t="shared" si="32"/>
        <v>0</v>
      </c>
      <c r="AT254" s="21">
        <f t="shared" si="33"/>
        <v>0</v>
      </c>
      <c r="AU254" s="21">
        <f t="shared" si="34"/>
        <v>0</v>
      </c>
      <c r="AV254" s="21">
        <f t="shared" si="74"/>
        <v>0</v>
      </c>
      <c r="AW254" s="68"/>
      <c r="AX254" s="27" t="s">
        <v>130</v>
      </c>
      <c r="AY254" s="21">
        <f t="shared" si="35"/>
        <v>1</v>
      </c>
      <c r="AZ254" s="21">
        <f t="shared" si="36"/>
        <v>0</v>
      </c>
      <c r="BA254" s="21">
        <f t="shared" si="37"/>
        <v>0</v>
      </c>
      <c r="BB254" s="21">
        <f t="shared" si="38"/>
        <v>0</v>
      </c>
      <c r="BC254" s="65" t="str">
        <f t="shared" si="39"/>
        <v>Home_Visit</v>
      </c>
      <c r="BD254" s="36" t="s">
        <v>175</v>
      </c>
      <c r="BE254" s="21">
        <f t="shared" si="40"/>
        <v>0</v>
      </c>
      <c r="BF254" s="21">
        <f t="shared" si="41"/>
        <v>0</v>
      </c>
      <c r="BG254" s="21">
        <f t="shared" si="42"/>
        <v>0</v>
      </c>
      <c r="BH254" s="21">
        <f t="shared" si="43"/>
        <v>1</v>
      </c>
      <c r="BI254" s="65" t="str">
        <f t="shared" si="44"/>
        <v>Others</v>
      </c>
      <c r="BJ254" s="27">
        <v>4.0</v>
      </c>
      <c r="BK254" s="21">
        <f t="shared" si="45"/>
        <v>0</v>
      </c>
      <c r="BL254" s="21">
        <f t="shared" si="46"/>
        <v>1</v>
      </c>
      <c r="BM254" s="21">
        <f t="shared" si="47"/>
        <v>0</v>
      </c>
      <c r="BN254" s="65" t="str">
        <f t="shared" si="48"/>
        <v>4_to_6</v>
      </c>
      <c r="BO254" s="27">
        <v>900.0</v>
      </c>
      <c r="BP254" s="21">
        <f t="shared" si="49"/>
        <v>1</v>
      </c>
      <c r="BQ254" s="21">
        <f t="shared" si="50"/>
        <v>0</v>
      </c>
      <c r="BR254" s="21">
        <f t="shared" si="51"/>
        <v>0</v>
      </c>
      <c r="BS254" s="65" t="str">
        <f t="shared" si="52"/>
        <v>Less_than_1k</v>
      </c>
      <c r="BT254" s="29" t="s">
        <v>132</v>
      </c>
      <c r="BU254" s="75" t="str">
        <f t="shared" si="53"/>
        <v>Every_3_months</v>
      </c>
      <c r="BV254" s="29">
        <v>0.0</v>
      </c>
      <c r="BW254" s="67" t="str">
        <f t="shared" si="54"/>
        <v>No</v>
      </c>
      <c r="BX254" s="29">
        <v>0.0</v>
      </c>
      <c r="BY254" s="67" t="str">
        <f t="shared" si="55"/>
        <v>No</v>
      </c>
      <c r="BZ254" s="29">
        <v>0.0</v>
      </c>
      <c r="CA254" s="67" t="str">
        <f t="shared" si="56"/>
        <v>No</v>
      </c>
      <c r="CB254" s="29">
        <v>0.0</v>
      </c>
      <c r="CC254" s="67" t="str">
        <f t="shared" si="57"/>
        <v>No</v>
      </c>
      <c r="CD254" s="29">
        <v>0.0</v>
      </c>
      <c r="CE254" s="67" t="str">
        <f t="shared" si="58"/>
        <v>No</v>
      </c>
      <c r="CF254" s="29">
        <v>1.0</v>
      </c>
      <c r="CG254" s="76"/>
      <c r="CH254" s="29">
        <v>0.0</v>
      </c>
      <c r="CI254" s="67" t="str">
        <f t="shared" si="59"/>
        <v>No</v>
      </c>
      <c r="CJ254" s="29">
        <v>0.0</v>
      </c>
      <c r="CK254" s="76"/>
      <c r="CL254" s="29">
        <v>1.0</v>
      </c>
      <c r="CM254" s="77"/>
      <c r="CN254" s="27" t="s">
        <v>164</v>
      </c>
      <c r="CO254" s="71" t="str">
        <f t="shared" si="60"/>
        <v>Average</v>
      </c>
      <c r="CP254" s="27" t="s">
        <v>134</v>
      </c>
      <c r="CQ254" s="21">
        <f t="shared" si="61"/>
        <v>0</v>
      </c>
      <c r="CR254" s="21">
        <f t="shared" si="62"/>
        <v>0</v>
      </c>
      <c r="CS254" s="21">
        <f t="shared" si="63"/>
        <v>0</v>
      </c>
      <c r="CT254" s="21">
        <f t="shared" si="64"/>
        <v>1</v>
      </c>
      <c r="CU254" s="68"/>
      <c r="CV254" s="27" t="s">
        <v>178</v>
      </c>
      <c r="CW254" s="21">
        <f t="shared" si="65"/>
        <v>0</v>
      </c>
      <c r="CX254" s="21">
        <f t="shared" si="66"/>
        <v>0</v>
      </c>
      <c r="CY254" s="21">
        <f t="shared" si="67"/>
        <v>0</v>
      </c>
      <c r="CZ254" s="21">
        <f t="shared" si="68"/>
        <v>1</v>
      </c>
      <c r="DA254" s="21">
        <f t="shared" si="69"/>
        <v>0</v>
      </c>
      <c r="DB254" s="68"/>
      <c r="DC254" s="27">
        <v>4.0</v>
      </c>
      <c r="DD254" s="27">
        <v>2.0</v>
      </c>
      <c r="DE254" s="29">
        <v>5.0</v>
      </c>
      <c r="DF254" s="27">
        <v>3.0</v>
      </c>
      <c r="DG254" s="27">
        <v>4.0</v>
      </c>
      <c r="DH254" s="25">
        <f t="shared" si="70"/>
        <v>18</v>
      </c>
      <c r="DI254" s="72" t="str">
        <f t="shared" si="71"/>
        <v>Moderate_Safety</v>
      </c>
      <c r="DJ254" s="26">
        <v>9.0</v>
      </c>
      <c r="DK254" s="26">
        <v>18.0</v>
      </c>
      <c r="DL254" s="16" t="str">
        <f t="shared" ref="DL254:DM254" si="325">IF(DJ254 &lt;= 11, "Poor", IF(DJ254 &lt;= 15 , "Moderate", "Good"))</f>
        <v>Poor</v>
      </c>
      <c r="DM254" s="16" t="str">
        <f t="shared" si="325"/>
        <v>Good</v>
      </c>
    </row>
    <row r="255" ht="15.75" customHeight="1">
      <c r="A255" s="73" t="s">
        <v>125</v>
      </c>
      <c r="B255" s="62" t="s">
        <v>37</v>
      </c>
      <c r="C255" s="35">
        <v>22.0</v>
      </c>
      <c r="D255" s="16">
        <f t="shared" si="2"/>
        <v>0</v>
      </c>
      <c r="E255" s="16">
        <f t="shared" si="73"/>
        <v>1</v>
      </c>
      <c r="F255" s="16">
        <f t="shared" si="3"/>
        <v>0</v>
      </c>
      <c r="G255" s="16">
        <f t="shared" si="4"/>
        <v>0</v>
      </c>
      <c r="H255" s="63" t="str">
        <f t="shared" si="5"/>
        <v>Between_20_to_40</v>
      </c>
      <c r="I255" s="75" t="s">
        <v>266</v>
      </c>
      <c r="J255" s="36">
        <v>12000.0</v>
      </c>
      <c r="K255" s="21">
        <f t="shared" si="6"/>
        <v>1</v>
      </c>
      <c r="L255" s="21">
        <f t="shared" si="7"/>
        <v>0</v>
      </c>
      <c r="M255" s="21">
        <f t="shared" si="8"/>
        <v>0</v>
      </c>
      <c r="N255" s="21">
        <f t="shared" si="9"/>
        <v>0</v>
      </c>
      <c r="O255" s="65" t="str">
        <f t="shared" si="10"/>
        <v>Less_than_15k</v>
      </c>
      <c r="P255" s="75" t="s">
        <v>159</v>
      </c>
      <c r="Q255" s="37">
        <v>0.0</v>
      </c>
      <c r="R255" s="67" t="str">
        <f t="shared" si="11"/>
        <v>No</v>
      </c>
      <c r="S255" s="37">
        <v>0.0</v>
      </c>
      <c r="T255" s="67" t="str">
        <f t="shared" si="12"/>
        <v>No</v>
      </c>
      <c r="U255" s="37">
        <v>0.0</v>
      </c>
      <c r="V255" s="67" t="str">
        <f t="shared" si="13"/>
        <v>No</v>
      </c>
      <c r="W255" s="36" t="s">
        <v>25</v>
      </c>
      <c r="X255" s="21">
        <f t="shared" si="14"/>
        <v>1</v>
      </c>
      <c r="Y255" s="21">
        <f t="shared" si="15"/>
        <v>0</v>
      </c>
      <c r="Z255" s="21">
        <f t="shared" si="16"/>
        <v>0</v>
      </c>
      <c r="AA255" s="21">
        <f t="shared" si="17"/>
        <v>0</v>
      </c>
      <c r="AB255" s="21">
        <f t="shared" si="18"/>
        <v>0</v>
      </c>
      <c r="AC255" s="65" t="str">
        <f t="shared" si="19"/>
        <v>Business</v>
      </c>
      <c r="AD255" s="36" t="s">
        <v>204</v>
      </c>
      <c r="AE255" s="21">
        <f t="shared" si="20"/>
        <v>0</v>
      </c>
      <c r="AF255" s="21">
        <f t="shared" si="21"/>
        <v>0</v>
      </c>
      <c r="AG255" s="21">
        <f t="shared" si="22"/>
        <v>0</v>
      </c>
      <c r="AH255" s="21">
        <f t="shared" si="23"/>
        <v>1</v>
      </c>
      <c r="AI255" s="65" t="str">
        <f t="shared" si="24"/>
        <v>Others</v>
      </c>
      <c r="AJ255" s="36" t="s">
        <v>32</v>
      </c>
      <c r="AK255" s="21">
        <f t="shared" si="25"/>
        <v>0</v>
      </c>
      <c r="AL255" s="21">
        <f t="shared" si="26"/>
        <v>0</v>
      </c>
      <c r="AM255" s="21">
        <f t="shared" si="27"/>
        <v>1</v>
      </c>
      <c r="AN255" s="21">
        <f t="shared" si="28"/>
        <v>0</v>
      </c>
      <c r="AO255" s="65" t="str">
        <f t="shared" si="29"/>
        <v>Rickshaw</v>
      </c>
      <c r="AP255" s="27" t="s">
        <v>37</v>
      </c>
      <c r="AQ255" s="21">
        <f t="shared" si="30"/>
        <v>1</v>
      </c>
      <c r="AR255" s="21">
        <f t="shared" si="31"/>
        <v>0</v>
      </c>
      <c r="AS255" s="21">
        <f t="shared" si="32"/>
        <v>0</v>
      </c>
      <c r="AT255" s="21">
        <f t="shared" si="33"/>
        <v>0</v>
      </c>
      <c r="AU255" s="21">
        <f t="shared" si="34"/>
        <v>0</v>
      </c>
      <c r="AV255" s="21">
        <f t="shared" si="74"/>
        <v>0</v>
      </c>
      <c r="AW255" s="68"/>
      <c r="AX255" s="27" t="s">
        <v>130</v>
      </c>
      <c r="AY255" s="21">
        <f t="shared" si="35"/>
        <v>1</v>
      </c>
      <c r="AZ255" s="21">
        <f t="shared" si="36"/>
        <v>0</v>
      </c>
      <c r="BA255" s="21">
        <f t="shared" si="37"/>
        <v>0</v>
      </c>
      <c r="BB255" s="21">
        <f t="shared" si="38"/>
        <v>0</v>
      </c>
      <c r="BC255" s="65" t="str">
        <f t="shared" si="39"/>
        <v>Home_Visit</v>
      </c>
      <c r="BD255" s="36" t="s">
        <v>131</v>
      </c>
      <c r="BE255" s="21">
        <f t="shared" si="40"/>
        <v>1</v>
      </c>
      <c r="BF255" s="21">
        <f t="shared" si="41"/>
        <v>0</v>
      </c>
      <c r="BG255" s="21">
        <f t="shared" si="42"/>
        <v>0</v>
      </c>
      <c r="BH255" s="21">
        <f t="shared" si="43"/>
        <v>0</v>
      </c>
      <c r="BI255" s="65" t="str">
        <f t="shared" si="44"/>
        <v>Dhaka</v>
      </c>
      <c r="BJ255" s="27">
        <v>3.0</v>
      </c>
      <c r="BK255" s="21">
        <f t="shared" si="45"/>
        <v>1</v>
      </c>
      <c r="BL255" s="21">
        <f t="shared" si="46"/>
        <v>0</v>
      </c>
      <c r="BM255" s="21">
        <f t="shared" si="47"/>
        <v>0</v>
      </c>
      <c r="BN255" s="65" t="str">
        <f t="shared" si="48"/>
        <v>1_to_3</v>
      </c>
      <c r="BO255" s="27">
        <v>2500.0</v>
      </c>
      <c r="BP255" s="21">
        <f t="shared" si="49"/>
        <v>0</v>
      </c>
      <c r="BQ255" s="21">
        <f t="shared" si="50"/>
        <v>0</v>
      </c>
      <c r="BR255" s="21">
        <f t="shared" si="51"/>
        <v>1</v>
      </c>
      <c r="BS255" s="65" t="str">
        <f t="shared" si="52"/>
        <v>More_than_2k</v>
      </c>
      <c r="BT255" s="29" t="s">
        <v>132</v>
      </c>
      <c r="BU255" s="75" t="str">
        <f t="shared" si="53"/>
        <v>Every_3_months</v>
      </c>
      <c r="BV255" s="29">
        <v>0.0</v>
      </c>
      <c r="BW255" s="67" t="str">
        <f t="shared" si="54"/>
        <v>No</v>
      </c>
      <c r="BX255" s="29">
        <v>1.0</v>
      </c>
      <c r="BY255" s="67" t="str">
        <f t="shared" si="55"/>
        <v>Yes</v>
      </c>
      <c r="BZ255" s="29">
        <v>0.0</v>
      </c>
      <c r="CA255" s="67" t="str">
        <f t="shared" si="56"/>
        <v>No</v>
      </c>
      <c r="CB255" s="29">
        <v>0.0</v>
      </c>
      <c r="CC255" s="67" t="str">
        <f t="shared" si="57"/>
        <v>No</v>
      </c>
      <c r="CD255" s="29">
        <v>0.0</v>
      </c>
      <c r="CE255" s="67" t="str">
        <f t="shared" si="58"/>
        <v>No</v>
      </c>
      <c r="CF255" s="29">
        <v>1.0</v>
      </c>
      <c r="CG255" s="76"/>
      <c r="CH255" s="29">
        <v>0.0</v>
      </c>
      <c r="CI255" s="67" t="str">
        <f t="shared" si="59"/>
        <v>No</v>
      </c>
      <c r="CJ255" s="29">
        <v>0.0</v>
      </c>
      <c r="CK255" s="76"/>
      <c r="CL255" s="29">
        <v>1.0</v>
      </c>
      <c r="CM255" s="77"/>
      <c r="CN255" s="29" t="s">
        <v>176</v>
      </c>
      <c r="CO255" s="71" t="str">
        <f t="shared" si="60"/>
        <v>Poor</v>
      </c>
      <c r="CP255" s="27" t="s">
        <v>134</v>
      </c>
      <c r="CQ255" s="21">
        <f t="shared" si="61"/>
        <v>0</v>
      </c>
      <c r="CR255" s="21">
        <f t="shared" si="62"/>
        <v>0</v>
      </c>
      <c r="CS255" s="21">
        <f t="shared" si="63"/>
        <v>0</v>
      </c>
      <c r="CT255" s="21">
        <f t="shared" si="64"/>
        <v>1</v>
      </c>
      <c r="CU255" s="68"/>
      <c r="CV255" s="27" t="s">
        <v>135</v>
      </c>
      <c r="CW255" s="21">
        <f t="shared" si="65"/>
        <v>1</v>
      </c>
      <c r="CX255" s="21">
        <f t="shared" si="66"/>
        <v>0</v>
      </c>
      <c r="CY255" s="21">
        <f t="shared" si="67"/>
        <v>0</v>
      </c>
      <c r="CZ255" s="21">
        <f t="shared" si="68"/>
        <v>0</v>
      </c>
      <c r="DA255" s="21">
        <f t="shared" si="69"/>
        <v>0</v>
      </c>
      <c r="DB255" s="68"/>
      <c r="DC255" s="27">
        <v>3.0</v>
      </c>
      <c r="DD255" s="27">
        <v>2.0</v>
      </c>
      <c r="DE255" s="27">
        <v>1.0</v>
      </c>
      <c r="DF255" s="27">
        <v>2.0</v>
      </c>
      <c r="DG255" s="29">
        <v>3.0</v>
      </c>
      <c r="DH255" s="25">
        <f t="shared" si="70"/>
        <v>11</v>
      </c>
      <c r="DI255" s="72" t="str">
        <f t="shared" si="71"/>
        <v>Poor_Safety</v>
      </c>
      <c r="DJ255" s="26">
        <v>14.0</v>
      </c>
      <c r="DK255" s="26">
        <v>12.0</v>
      </c>
      <c r="DL255" s="16" t="str">
        <f t="shared" ref="DL255:DM255" si="326">IF(DJ255 &lt;= 11, "Poor", IF(DJ255 &lt;= 15 , "Moderate", "Good"))</f>
        <v>Moderate</v>
      </c>
      <c r="DM255" s="16" t="str">
        <f t="shared" si="326"/>
        <v>Moderate</v>
      </c>
    </row>
    <row r="256" ht="15.75" customHeight="1">
      <c r="A256" s="73" t="s">
        <v>125</v>
      </c>
      <c r="B256" s="62" t="s">
        <v>37</v>
      </c>
      <c r="C256" s="35">
        <v>29.0</v>
      </c>
      <c r="D256" s="16">
        <f t="shared" si="2"/>
        <v>0</v>
      </c>
      <c r="E256" s="16">
        <f t="shared" si="73"/>
        <v>1</v>
      </c>
      <c r="F256" s="16">
        <f t="shared" si="3"/>
        <v>0</v>
      </c>
      <c r="G256" s="16">
        <f t="shared" si="4"/>
        <v>0</v>
      </c>
      <c r="H256" s="63" t="str">
        <f t="shared" si="5"/>
        <v>Between_20_to_40</v>
      </c>
      <c r="I256" s="75" t="s">
        <v>260</v>
      </c>
      <c r="J256" s="36">
        <v>23000.0</v>
      </c>
      <c r="K256" s="21">
        <f t="shared" si="6"/>
        <v>0</v>
      </c>
      <c r="L256" s="21">
        <f t="shared" si="7"/>
        <v>1</v>
      </c>
      <c r="M256" s="21">
        <f t="shared" si="8"/>
        <v>0</v>
      </c>
      <c r="N256" s="21">
        <f t="shared" si="9"/>
        <v>0</v>
      </c>
      <c r="O256" s="65" t="str">
        <f t="shared" si="10"/>
        <v>Between_15k_to_25k</v>
      </c>
      <c r="P256" s="75" t="s">
        <v>127</v>
      </c>
      <c r="Q256" s="37">
        <v>0.0</v>
      </c>
      <c r="R256" s="67" t="str">
        <f t="shared" si="11"/>
        <v>No</v>
      </c>
      <c r="S256" s="37">
        <v>0.0</v>
      </c>
      <c r="T256" s="67" t="str">
        <f t="shared" si="12"/>
        <v>No</v>
      </c>
      <c r="U256" s="37">
        <v>0.0</v>
      </c>
      <c r="V256" s="67" t="str">
        <f t="shared" si="13"/>
        <v>No</v>
      </c>
      <c r="W256" s="36" t="s">
        <v>25</v>
      </c>
      <c r="X256" s="21">
        <f t="shared" si="14"/>
        <v>1</v>
      </c>
      <c r="Y256" s="21">
        <f t="shared" si="15"/>
        <v>0</v>
      </c>
      <c r="Z256" s="21">
        <f t="shared" si="16"/>
        <v>0</v>
      </c>
      <c r="AA256" s="21">
        <f t="shared" si="17"/>
        <v>0</v>
      </c>
      <c r="AB256" s="21">
        <f t="shared" si="18"/>
        <v>0</v>
      </c>
      <c r="AC256" s="65" t="str">
        <f t="shared" si="19"/>
        <v>Business</v>
      </c>
      <c r="AD256" s="36" t="s">
        <v>32</v>
      </c>
      <c r="AE256" s="21">
        <f t="shared" si="20"/>
        <v>0</v>
      </c>
      <c r="AF256" s="21">
        <f t="shared" si="21"/>
        <v>1</v>
      </c>
      <c r="AG256" s="21">
        <f t="shared" si="22"/>
        <v>0</v>
      </c>
      <c r="AH256" s="21">
        <f t="shared" si="23"/>
        <v>0</v>
      </c>
      <c r="AI256" s="65" t="str">
        <f t="shared" si="24"/>
        <v>Rickshaw</v>
      </c>
      <c r="AJ256" s="36" t="s">
        <v>32</v>
      </c>
      <c r="AK256" s="21">
        <f t="shared" si="25"/>
        <v>0</v>
      </c>
      <c r="AL256" s="21">
        <f t="shared" si="26"/>
        <v>0</v>
      </c>
      <c r="AM256" s="21">
        <f t="shared" si="27"/>
        <v>1</v>
      </c>
      <c r="AN256" s="21">
        <f t="shared" si="28"/>
        <v>0</v>
      </c>
      <c r="AO256" s="65" t="str">
        <f t="shared" si="29"/>
        <v>Rickshaw</v>
      </c>
      <c r="AP256" s="27" t="s">
        <v>37</v>
      </c>
      <c r="AQ256" s="21">
        <f t="shared" si="30"/>
        <v>1</v>
      </c>
      <c r="AR256" s="21">
        <f t="shared" si="31"/>
        <v>0</v>
      </c>
      <c r="AS256" s="21">
        <f t="shared" si="32"/>
        <v>0</v>
      </c>
      <c r="AT256" s="21">
        <f t="shared" si="33"/>
        <v>0</v>
      </c>
      <c r="AU256" s="21">
        <f t="shared" si="34"/>
        <v>0</v>
      </c>
      <c r="AV256" s="21">
        <f t="shared" si="74"/>
        <v>0</v>
      </c>
      <c r="AW256" s="68"/>
      <c r="AX256" s="27" t="s">
        <v>130</v>
      </c>
      <c r="AY256" s="21">
        <f t="shared" si="35"/>
        <v>1</v>
      </c>
      <c r="AZ256" s="21">
        <f t="shared" si="36"/>
        <v>0</v>
      </c>
      <c r="BA256" s="21">
        <f t="shared" si="37"/>
        <v>0</v>
      </c>
      <c r="BB256" s="21">
        <f t="shared" si="38"/>
        <v>0</v>
      </c>
      <c r="BC256" s="65" t="str">
        <f t="shared" si="39"/>
        <v>Home_Visit</v>
      </c>
      <c r="BD256" s="36" t="s">
        <v>175</v>
      </c>
      <c r="BE256" s="21">
        <f t="shared" si="40"/>
        <v>0</v>
      </c>
      <c r="BF256" s="21">
        <f t="shared" si="41"/>
        <v>0</v>
      </c>
      <c r="BG256" s="21">
        <f t="shared" si="42"/>
        <v>0</v>
      </c>
      <c r="BH256" s="21">
        <f t="shared" si="43"/>
        <v>1</v>
      </c>
      <c r="BI256" s="65" t="str">
        <f t="shared" si="44"/>
        <v>Others</v>
      </c>
      <c r="BJ256" s="27">
        <v>5.0</v>
      </c>
      <c r="BK256" s="21">
        <f t="shared" si="45"/>
        <v>0</v>
      </c>
      <c r="BL256" s="21">
        <f t="shared" si="46"/>
        <v>1</v>
      </c>
      <c r="BM256" s="21">
        <f t="shared" si="47"/>
        <v>0</v>
      </c>
      <c r="BN256" s="65" t="str">
        <f t="shared" si="48"/>
        <v>4_to_6</v>
      </c>
      <c r="BO256" s="27">
        <v>1200.0</v>
      </c>
      <c r="BP256" s="21">
        <f t="shared" si="49"/>
        <v>0</v>
      </c>
      <c r="BQ256" s="21">
        <f t="shared" si="50"/>
        <v>1</v>
      </c>
      <c r="BR256" s="21">
        <f t="shared" si="51"/>
        <v>0</v>
      </c>
      <c r="BS256" s="65" t="str">
        <f t="shared" si="52"/>
        <v>Between_1k_to_2k</v>
      </c>
      <c r="BT256" s="29" t="s">
        <v>132</v>
      </c>
      <c r="BU256" s="75" t="str">
        <f t="shared" si="53"/>
        <v>Every_3_months</v>
      </c>
      <c r="BV256" s="29">
        <v>0.0</v>
      </c>
      <c r="BW256" s="67" t="str">
        <f t="shared" si="54"/>
        <v>No</v>
      </c>
      <c r="BX256" s="29">
        <v>0.0</v>
      </c>
      <c r="BY256" s="67" t="str">
        <f t="shared" si="55"/>
        <v>No</v>
      </c>
      <c r="BZ256" s="29">
        <v>0.0</v>
      </c>
      <c r="CA256" s="67" t="str">
        <f t="shared" si="56"/>
        <v>No</v>
      </c>
      <c r="CB256" s="29">
        <v>0.0</v>
      </c>
      <c r="CC256" s="67" t="str">
        <f t="shared" si="57"/>
        <v>No</v>
      </c>
      <c r="CD256" s="29">
        <v>0.0</v>
      </c>
      <c r="CE256" s="67" t="str">
        <f t="shared" si="58"/>
        <v>No</v>
      </c>
      <c r="CF256" s="29">
        <v>0.0</v>
      </c>
      <c r="CG256" s="76"/>
      <c r="CH256" s="29">
        <v>0.0</v>
      </c>
      <c r="CI256" s="67" t="str">
        <f t="shared" si="59"/>
        <v>No</v>
      </c>
      <c r="CJ256" s="29">
        <v>0.0</v>
      </c>
      <c r="CK256" s="76"/>
      <c r="CL256" s="29">
        <v>1.0</v>
      </c>
      <c r="CM256" s="77"/>
      <c r="CN256" s="27" t="s">
        <v>164</v>
      </c>
      <c r="CO256" s="71" t="str">
        <f t="shared" si="60"/>
        <v>Average</v>
      </c>
      <c r="CP256" s="27" t="s">
        <v>134</v>
      </c>
      <c r="CQ256" s="21">
        <f t="shared" si="61"/>
        <v>0</v>
      </c>
      <c r="CR256" s="21">
        <f t="shared" si="62"/>
        <v>0</v>
      </c>
      <c r="CS256" s="21">
        <f t="shared" si="63"/>
        <v>0</v>
      </c>
      <c r="CT256" s="21">
        <f t="shared" si="64"/>
        <v>1</v>
      </c>
      <c r="CU256" s="68"/>
      <c r="CV256" s="27" t="s">
        <v>178</v>
      </c>
      <c r="CW256" s="21">
        <f t="shared" si="65"/>
        <v>0</v>
      </c>
      <c r="CX256" s="21">
        <f t="shared" si="66"/>
        <v>0</v>
      </c>
      <c r="CY256" s="21">
        <f t="shared" si="67"/>
        <v>0</v>
      </c>
      <c r="CZ256" s="21">
        <f t="shared" si="68"/>
        <v>1</v>
      </c>
      <c r="DA256" s="21">
        <f t="shared" si="69"/>
        <v>0</v>
      </c>
      <c r="DB256" s="68"/>
      <c r="DC256" s="27">
        <v>4.0</v>
      </c>
      <c r="DD256" s="27">
        <v>2.0</v>
      </c>
      <c r="DE256" s="27">
        <v>1.0</v>
      </c>
      <c r="DF256" s="27">
        <v>2.0</v>
      </c>
      <c r="DG256" s="27">
        <v>4.0</v>
      </c>
      <c r="DH256" s="25">
        <f t="shared" si="70"/>
        <v>13</v>
      </c>
      <c r="DI256" s="72" t="str">
        <f t="shared" si="71"/>
        <v>Poor_Safety</v>
      </c>
      <c r="DJ256" s="26">
        <v>18.0</v>
      </c>
      <c r="DK256" s="26">
        <v>16.0</v>
      </c>
      <c r="DL256" s="16" t="str">
        <f t="shared" ref="DL256:DM256" si="327">IF(DJ256 &lt;= 11, "Poor", IF(DJ256 &lt;= 15 , "Moderate", "Good"))</f>
        <v>Good</v>
      </c>
      <c r="DM256" s="16" t="str">
        <f t="shared" si="327"/>
        <v>Good</v>
      </c>
    </row>
    <row r="257" ht="15.75" customHeight="1">
      <c r="A257" s="73" t="s">
        <v>125</v>
      </c>
      <c r="B257" s="62" t="s">
        <v>37</v>
      </c>
      <c r="C257" s="35">
        <v>37.0</v>
      </c>
      <c r="D257" s="16">
        <f t="shared" si="2"/>
        <v>0</v>
      </c>
      <c r="E257" s="16">
        <f t="shared" si="73"/>
        <v>1</v>
      </c>
      <c r="F257" s="16">
        <f t="shared" si="3"/>
        <v>0</v>
      </c>
      <c r="G257" s="16">
        <f t="shared" si="4"/>
        <v>0</v>
      </c>
      <c r="H257" s="63" t="str">
        <f t="shared" si="5"/>
        <v>Between_20_to_40</v>
      </c>
      <c r="I257" s="75" t="s">
        <v>260</v>
      </c>
      <c r="J257" s="36">
        <v>25000.0</v>
      </c>
      <c r="K257" s="21">
        <f t="shared" si="6"/>
        <v>0</v>
      </c>
      <c r="L257" s="21">
        <f t="shared" si="7"/>
        <v>1</v>
      </c>
      <c r="M257" s="21">
        <f t="shared" si="8"/>
        <v>0</v>
      </c>
      <c r="N257" s="21">
        <f t="shared" si="9"/>
        <v>0</v>
      </c>
      <c r="O257" s="65" t="str">
        <f t="shared" si="10"/>
        <v>Between_15k_to_25k</v>
      </c>
      <c r="P257" s="75" t="s">
        <v>127</v>
      </c>
      <c r="Q257" s="37">
        <v>0.0</v>
      </c>
      <c r="R257" s="67" t="str">
        <f t="shared" si="11"/>
        <v>No</v>
      </c>
      <c r="S257" s="37">
        <v>0.0</v>
      </c>
      <c r="T257" s="67" t="str">
        <f t="shared" si="12"/>
        <v>No</v>
      </c>
      <c r="U257" s="37">
        <v>0.0</v>
      </c>
      <c r="V257" s="67" t="str">
        <f t="shared" si="13"/>
        <v>No</v>
      </c>
      <c r="W257" s="36" t="s">
        <v>25</v>
      </c>
      <c r="X257" s="21">
        <f t="shared" si="14"/>
        <v>1</v>
      </c>
      <c r="Y257" s="21">
        <f t="shared" si="15"/>
        <v>0</v>
      </c>
      <c r="Z257" s="21">
        <f t="shared" si="16"/>
        <v>0</v>
      </c>
      <c r="AA257" s="21">
        <f t="shared" si="17"/>
        <v>0</v>
      </c>
      <c r="AB257" s="21">
        <f t="shared" si="18"/>
        <v>0</v>
      </c>
      <c r="AC257" s="65" t="str">
        <f t="shared" si="19"/>
        <v>Business</v>
      </c>
      <c r="AD257" s="36" t="s">
        <v>31</v>
      </c>
      <c r="AE257" s="21">
        <f t="shared" si="20"/>
        <v>1</v>
      </c>
      <c r="AF257" s="21">
        <f t="shared" si="21"/>
        <v>0</v>
      </c>
      <c r="AG257" s="21">
        <f t="shared" si="22"/>
        <v>0</v>
      </c>
      <c r="AH257" s="21">
        <f t="shared" si="23"/>
        <v>0</v>
      </c>
      <c r="AI257" s="65" t="str">
        <f t="shared" si="24"/>
        <v>Bus</v>
      </c>
      <c r="AJ257" s="36" t="s">
        <v>32</v>
      </c>
      <c r="AK257" s="21">
        <f t="shared" si="25"/>
        <v>0</v>
      </c>
      <c r="AL257" s="21">
        <f t="shared" si="26"/>
        <v>0</v>
      </c>
      <c r="AM257" s="21">
        <f t="shared" si="27"/>
        <v>1</v>
      </c>
      <c r="AN257" s="21">
        <f t="shared" si="28"/>
        <v>0</v>
      </c>
      <c r="AO257" s="65" t="str">
        <f t="shared" si="29"/>
        <v>Rickshaw</v>
      </c>
      <c r="AP257" s="27" t="s">
        <v>37</v>
      </c>
      <c r="AQ257" s="21">
        <f t="shared" si="30"/>
        <v>1</v>
      </c>
      <c r="AR257" s="21">
        <f t="shared" si="31"/>
        <v>0</v>
      </c>
      <c r="AS257" s="21">
        <f t="shared" si="32"/>
        <v>0</v>
      </c>
      <c r="AT257" s="21">
        <f t="shared" si="33"/>
        <v>0</v>
      </c>
      <c r="AU257" s="21">
        <f t="shared" si="34"/>
        <v>0</v>
      </c>
      <c r="AV257" s="21">
        <f t="shared" si="74"/>
        <v>0</v>
      </c>
      <c r="AW257" s="68"/>
      <c r="AX257" s="27" t="s">
        <v>44</v>
      </c>
      <c r="AY257" s="21">
        <f t="shared" si="35"/>
        <v>0</v>
      </c>
      <c r="AZ257" s="21">
        <f t="shared" si="36"/>
        <v>1</v>
      </c>
      <c r="BA257" s="21">
        <f t="shared" si="37"/>
        <v>0</v>
      </c>
      <c r="BB257" s="21">
        <f t="shared" si="38"/>
        <v>0</v>
      </c>
      <c r="BC257" s="65" t="str">
        <f t="shared" si="39"/>
        <v>Recreation</v>
      </c>
      <c r="BD257" s="36" t="s">
        <v>175</v>
      </c>
      <c r="BE257" s="21">
        <f t="shared" si="40"/>
        <v>0</v>
      </c>
      <c r="BF257" s="21">
        <f t="shared" si="41"/>
        <v>0</v>
      </c>
      <c r="BG257" s="21">
        <f t="shared" si="42"/>
        <v>0</v>
      </c>
      <c r="BH257" s="21">
        <f t="shared" si="43"/>
        <v>1</v>
      </c>
      <c r="BI257" s="65" t="str">
        <f t="shared" si="44"/>
        <v>Others</v>
      </c>
      <c r="BJ257" s="27">
        <v>3.0</v>
      </c>
      <c r="BK257" s="21">
        <f t="shared" si="45"/>
        <v>1</v>
      </c>
      <c r="BL257" s="21">
        <f t="shared" si="46"/>
        <v>0</v>
      </c>
      <c r="BM257" s="21">
        <f t="shared" si="47"/>
        <v>0</v>
      </c>
      <c r="BN257" s="65" t="str">
        <f t="shared" si="48"/>
        <v>1_to_3</v>
      </c>
      <c r="BO257" s="29">
        <v>1500.0</v>
      </c>
      <c r="BP257" s="21">
        <f t="shared" si="49"/>
        <v>0</v>
      </c>
      <c r="BQ257" s="21">
        <f t="shared" si="50"/>
        <v>1</v>
      </c>
      <c r="BR257" s="21">
        <f t="shared" si="51"/>
        <v>0</v>
      </c>
      <c r="BS257" s="65" t="str">
        <f t="shared" si="52"/>
        <v>Between_1k_to_2k</v>
      </c>
      <c r="BT257" s="29" t="s">
        <v>132</v>
      </c>
      <c r="BU257" s="75" t="str">
        <f t="shared" si="53"/>
        <v>Every_3_months</v>
      </c>
      <c r="BV257" s="29">
        <v>0.0</v>
      </c>
      <c r="BW257" s="67" t="str">
        <f t="shared" si="54"/>
        <v>No</v>
      </c>
      <c r="BX257" s="29">
        <v>0.0</v>
      </c>
      <c r="BY257" s="67" t="str">
        <f t="shared" si="55"/>
        <v>No</v>
      </c>
      <c r="BZ257" s="29">
        <v>0.0</v>
      </c>
      <c r="CA257" s="67" t="str">
        <f t="shared" si="56"/>
        <v>No</v>
      </c>
      <c r="CB257" s="29">
        <v>1.0</v>
      </c>
      <c r="CC257" s="67" t="str">
        <f t="shared" si="57"/>
        <v>Yes</v>
      </c>
      <c r="CD257" s="29">
        <v>0.0</v>
      </c>
      <c r="CE257" s="67" t="str">
        <f t="shared" si="58"/>
        <v>No</v>
      </c>
      <c r="CF257" s="29">
        <v>0.0</v>
      </c>
      <c r="CG257" s="76"/>
      <c r="CH257" s="29">
        <v>0.0</v>
      </c>
      <c r="CI257" s="67" t="str">
        <f t="shared" si="59"/>
        <v>No</v>
      </c>
      <c r="CJ257" s="29">
        <v>0.0</v>
      </c>
      <c r="CK257" s="76"/>
      <c r="CL257" s="29">
        <v>1.0</v>
      </c>
      <c r="CM257" s="77"/>
      <c r="CN257" s="27" t="s">
        <v>133</v>
      </c>
      <c r="CO257" s="71" t="str">
        <f t="shared" si="60"/>
        <v>Good</v>
      </c>
      <c r="CP257" s="27" t="s">
        <v>146</v>
      </c>
      <c r="CQ257" s="21">
        <f t="shared" si="61"/>
        <v>0</v>
      </c>
      <c r="CR257" s="21">
        <f t="shared" si="62"/>
        <v>0</v>
      </c>
      <c r="CS257" s="21">
        <f t="shared" si="63"/>
        <v>1</v>
      </c>
      <c r="CT257" s="21">
        <f t="shared" si="64"/>
        <v>0</v>
      </c>
      <c r="CU257" s="68"/>
      <c r="CV257" s="27" t="s">
        <v>135</v>
      </c>
      <c r="CW257" s="21">
        <f t="shared" si="65"/>
        <v>1</v>
      </c>
      <c r="CX257" s="21">
        <f t="shared" si="66"/>
        <v>0</v>
      </c>
      <c r="CY257" s="21">
        <f t="shared" si="67"/>
        <v>0</v>
      </c>
      <c r="CZ257" s="21">
        <f t="shared" si="68"/>
        <v>0</v>
      </c>
      <c r="DA257" s="21">
        <f t="shared" si="69"/>
        <v>0</v>
      </c>
      <c r="DB257" s="68"/>
      <c r="DC257" s="27">
        <v>3.0</v>
      </c>
      <c r="DD257" s="27">
        <v>2.0</v>
      </c>
      <c r="DE257" s="27">
        <v>2.0</v>
      </c>
      <c r="DF257" s="27">
        <v>1.0</v>
      </c>
      <c r="DG257" s="27">
        <v>4.0</v>
      </c>
      <c r="DH257" s="25">
        <f t="shared" si="70"/>
        <v>12</v>
      </c>
      <c r="DI257" s="72" t="str">
        <f t="shared" si="71"/>
        <v>Poor_Safety</v>
      </c>
      <c r="DJ257" s="26">
        <v>16.0</v>
      </c>
      <c r="DK257" s="26">
        <v>17.0</v>
      </c>
      <c r="DL257" s="16" t="str">
        <f t="shared" ref="DL257:DM257" si="328">IF(DJ257 &lt;= 11, "Poor", IF(DJ257 &lt;= 15 , "Moderate", "Good"))</f>
        <v>Good</v>
      </c>
      <c r="DM257" s="16" t="str">
        <f t="shared" si="328"/>
        <v>Good</v>
      </c>
    </row>
    <row r="258" ht="15.75" customHeight="1">
      <c r="A258" s="73" t="s">
        <v>125</v>
      </c>
      <c r="B258" s="62" t="s">
        <v>37</v>
      </c>
      <c r="C258" s="42">
        <v>28.0</v>
      </c>
      <c r="D258" s="16">
        <f t="shared" si="2"/>
        <v>0</v>
      </c>
      <c r="E258" s="16">
        <f t="shared" si="73"/>
        <v>1</v>
      </c>
      <c r="F258" s="16">
        <f t="shared" si="3"/>
        <v>0</v>
      </c>
      <c r="G258" s="16">
        <f t="shared" si="4"/>
        <v>0</v>
      </c>
      <c r="H258" s="63" t="str">
        <f t="shared" si="5"/>
        <v>Between_20_to_40</v>
      </c>
      <c r="I258" s="75" t="s">
        <v>260</v>
      </c>
      <c r="J258" s="36">
        <v>20000.0</v>
      </c>
      <c r="K258" s="21">
        <f t="shared" si="6"/>
        <v>0</v>
      </c>
      <c r="L258" s="21">
        <f t="shared" si="7"/>
        <v>1</v>
      </c>
      <c r="M258" s="21">
        <f t="shared" si="8"/>
        <v>0</v>
      </c>
      <c r="N258" s="21">
        <f t="shared" si="9"/>
        <v>0</v>
      </c>
      <c r="O258" s="65" t="str">
        <f t="shared" si="10"/>
        <v>Between_15k_to_25k</v>
      </c>
      <c r="P258" s="75" t="s">
        <v>127</v>
      </c>
      <c r="Q258" s="37">
        <v>0.0</v>
      </c>
      <c r="R258" s="67" t="str">
        <f t="shared" si="11"/>
        <v>No</v>
      </c>
      <c r="S258" s="37">
        <v>0.0</v>
      </c>
      <c r="T258" s="67" t="str">
        <f t="shared" si="12"/>
        <v>No</v>
      </c>
      <c r="U258" s="37">
        <v>0.0</v>
      </c>
      <c r="V258" s="67" t="str">
        <f t="shared" si="13"/>
        <v>No</v>
      </c>
      <c r="W258" s="36" t="s">
        <v>149</v>
      </c>
      <c r="X258" s="21">
        <f t="shared" si="14"/>
        <v>0</v>
      </c>
      <c r="Y258" s="21">
        <f t="shared" si="15"/>
        <v>1</v>
      </c>
      <c r="Z258" s="21">
        <f t="shared" si="16"/>
        <v>0</v>
      </c>
      <c r="AA258" s="21">
        <f t="shared" si="17"/>
        <v>0</v>
      </c>
      <c r="AB258" s="21">
        <f t="shared" si="18"/>
        <v>0</v>
      </c>
      <c r="AC258" s="65" t="str">
        <f t="shared" si="19"/>
        <v>Office_Worker</v>
      </c>
      <c r="AD258" s="36" t="s">
        <v>31</v>
      </c>
      <c r="AE258" s="21">
        <f t="shared" si="20"/>
        <v>1</v>
      </c>
      <c r="AF258" s="21">
        <f t="shared" si="21"/>
        <v>0</v>
      </c>
      <c r="AG258" s="21">
        <f t="shared" si="22"/>
        <v>0</v>
      </c>
      <c r="AH258" s="21">
        <f t="shared" si="23"/>
        <v>0</v>
      </c>
      <c r="AI258" s="65" t="str">
        <f t="shared" si="24"/>
        <v>Bus</v>
      </c>
      <c r="AJ258" s="36" t="s">
        <v>32</v>
      </c>
      <c r="AK258" s="21">
        <f t="shared" si="25"/>
        <v>0</v>
      </c>
      <c r="AL258" s="21">
        <f t="shared" si="26"/>
        <v>0</v>
      </c>
      <c r="AM258" s="21">
        <f t="shared" si="27"/>
        <v>1</v>
      </c>
      <c r="AN258" s="21">
        <f t="shared" si="28"/>
        <v>0</v>
      </c>
      <c r="AO258" s="65" t="str">
        <f t="shared" si="29"/>
        <v>Rickshaw</v>
      </c>
      <c r="AP258" s="27" t="s">
        <v>37</v>
      </c>
      <c r="AQ258" s="21">
        <f t="shared" si="30"/>
        <v>1</v>
      </c>
      <c r="AR258" s="21">
        <f t="shared" si="31"/>
        <v>0</v>
      </c>
      <c r="AS258" s="21">
        <f t="shared" si="32"/>
        <v>0</v>
      </c>
      <c r="AT258" s="21">
        <f t="shared" si="33"/>
        <v>0</v>
      </c>
      <c r="AU258" s="21">
        <f t="shared" si="34"/>
        <v>0</v>
      </c>
      <c r="AV258" s="21">
        <f t="shared" si="74"/>
        <v>0</v>
      </c>
      <c r="AW258" s="68"/>
      <c r="AX258" s="27" t="s">
        <v>130</v>
      </c>
      <c r="AY258" s="21">
        <f t="shared" si="35"/>
        <v>1</v>
      </c>
      <c r="AZ258" s="21">
        <f t="shared" si="36"/>
        <v>0</v>
      </c>
      <c r="BA258" s="21">
        <f t="shared" si="37"/>
        <v>0</v>
      </c>
      <c r="BB258" s="21">
        <f t="shared" si="38"/>
        <v>0</v>
      </c>
      <c r="BC258" s="65" t="str">
        <f t="shared" si="39"/>
        <v>Home_Visit</v>
      </c>
      <c r="BD258" s="36" t="s">
        <v>175</v>
      </c>
      <c r="BE258" s="21">
        <f t="shared" si="40"/>
        <v>0</v>
      </c>
      <c r="BF258" s="21">
        <f t="shared" si="41"/>
        <v>0</v>
      </c>
      <c r="BG258" s="21">
        <f t="shared" si="42"/>
        <v>0</v>
      </c>
      <c r="BH258" s="21">
        <f t="shared" si="43"/>
        <v>1</v>
      </c>
      <c r="BI258" s="65" t="str">
        <f t="shared" si="44"/>
        <v>Others</v>
      </c>
      <c r="BJ258" s="27">
        <v>3.0</v>
      </c>
      <c r="BK258" s="21">
        <f t="shared" si="45"/>
        <v>1</v>
      </c>
      <c r="BL258" s="21">
        <f t="shared" si="46"/>
        <v>0</v>
      </c>
      <c r="BM258" s="21">
        <f t="shared" si="47"/>
        <v>0</v>
      </c>
      <c r="BN258" s="65" t="str">
        <f t="shared" si="48"/>
        <v>1_to_3</v>
      </c>
      <c r="BO258" s="29">
        <v>800.0</v>
      </c>
      <c r="BP258" s="21">
        <f t="shared" si="49"/>
        <v>1</v>
      </c>
      <c r="BQ258" s="21">
        <f t="shared" si="50"/>
        <v>0</v>
      </c>
      <c r="BR258" s="21">
        <f t="shared" si="51"/>
        <v>0</v>
      </c>
      <c r="BS258" s="65" t="str">
        <f t="shared" si="52"/>
        <v>Less_than_1k</v>
      </c>
      <c r="BT258" s="29" t="s">
        <v>132</v>
      </c>
      <c r="BU258" s="75" t="str">
        <f t="shared" si="53"/>
        <v>Every_3_months</v>
      </c>
      <c r="BV258" s="29">
        <v>0.0</v>
      </c>
      <c r="BW258" s="67" t="str">
        <f t="shared" si="54"/>
        <v>No</v>
      </c>
      <c r="BX258" s="29">
        <v>0.0</v>
      </c>
      <c r="BY258" s="67" t="str">
        <f t="shared" si="55"/>
        <v>No</v>
      </c>
      <c r="BZ258" s="29">
        <v>0.0</v>
      </c>
      <c r="CA258" s="67" t="str">
        <f t="shared" si="56"/>
        <v>No</v>
      </c>
      <c r="CB258" s="29">
        <v>0.0</v>
      </c>
      <c r="CC258" s="67" t="str">
        <f t="shared" si="57"/>
        <v>No</v>
      </c>
      <c r="CD258" s="29">
        <v>0.0</v>
      </c>
      <c r="CE258" s="67" t="str">
        <f t="shared" si="58"/>
        <v>No</v>
      </c>
      <c r="CF258" s="29">
        <v>0.0</v>
      </c>
      <c r="CG258" s="76"/>
      <c r="CH258" s="29">
        <v>0.0</v>
      </c>
      <c r="CI258" s="67" t="str">
        <f t="shared" si="59"/>
        <v>No</v>
      </c>
      <c r="CJ258" s="29">
        <v>0.0</v>
      </c>
      <c r="CK258" s="76"/>
      <c r="CL258" s="29">
        <v>1.0</v>
      </c>
      <c r="CM258" s="77"/>
      <c r="CN258" s="27" t="s">
        <v>133</v>
      </c>
      <c r="CO258" s="71" t="str">
        <f t="shared" si="60"/>
        <v>Good</v>
      </c>
      <c r="CP258" s="27" t="s">
        <v>134</v>
      </c>
      <c r="CQ258" s="21">
        <f t="shared" si="61"/>
        <v>0</v>
      </c>
      <c r="CR258" s="21">
        <f t="shared" si="62"/>
        <v>0</v>
      </c>
      <c r="CS258" s="21">
        <f t="shared" si="63"/>
        <v>0</v>
      </c>
      <c r="CT258" s="21">
        <f t="shared" si="64"/>
        <v>1</v>
      </c>
      <c r="CU258" s="68"/>
      <c r="CV258" s="27" t="s">
        <v>135</v>
      </c>
      <c r="CW258" s="21">
        <f t="shared" si="65"/>
        <v>1</v>
      </c>
      <c r="CX258" s="21">
        <f t="shared" si="66"/>
        <v>0</v>
      </c>
      <c r="CY258" s="21">
        <f t="shared" si="67"/>
        <v>0</v>
      </c>
      <c r="CZ258" s="21">
        <f t="shared" si="68"/>
        <v>0</v>
      </c>
      <c r="DA258" s="21">
        <f t="shared" si="69"/>
        <v>0</v>
      </c>
      <c r="DB258" s="68"/>
      <c r="DC258" s="27">
        <v>3.0</v>
      </c>
      <c r="DD258" s="27">
        <v>3.0</v>
      </c>
      <c r="DE258" s="27">
        <v>3.0</v>
      </c>
      <c r="DF258" s="29">
        <v>5.0</v>
      </c>
      <c r="DG258" s="27">
        <v>3.0</v>
      </c>
      <c r="DH258" s="25">
        <f t="shared" si="70"/>
        <v>17</v>
      </c>
      <c r="DI258" s="72" t="str">
        <f t="shared" si="71"/>
        <v>Moderate_Safety</v>
      </c>
      <c r="DJ258" s="26">
        <v>18.0</v>
      </c>
      <c r="DK258" s="26">
        <v>15.0</v>
      </c>
      <c r="DL258" s="16" t="str">
        <f t="shared" ref="DL258:DM258" si="329">IF(DJ258 &lt;= 11, "Poor", IF(DJ258 &lt;= 15 , "Moderate", "Good"))</f>
        <v>Good</v>
      </c>
      <c r="DM258" s="16" t="str">
        <f t="shared" si="329"/>
        <v>Moderate</v>
      </c>
    </row>
    <row r="259" ht="15.75" customHeight="1">
      <c r="A259" s="73" t="s">
        <v>125</v>
      </c>
      <c r="B259" s="62" t="s">
        <v>37</v>
      </c>
      <c r="C259" s="35">
        <v>32.0</v>
      </c>
      <c r="D259" s="16">
        <f t="shared" si="2"/>
        <v>0</v>
      </c>
      <c r="E259" s="16">
        <f t="shared" si="73"/>
        <v>1</v>
      </c>
      <c r="F259" s="16">
        <f t="shared" si="3"/>
        <v>0</v>
      </c>
      <c r="G259" s="16">
        <f t="shared" si="4"/>
        <v>0</v>
      </c>
      <c r="H259" s="63" t="str">
        <f t="shared" si="5"/>
        <v>Between_20_to_40</v>
      </c>
      <c r="I259" s="75" t="s">
        <v>260</v>
      </c>
      <c r="J259" s="36">
        <v>20000.0</v>
      </c>
      <c r="K259" s="21">
        <f t="shared" si="6"/>
        <v>0</v>
      </c>
      <c r="L259" s="21">
        <f t="shared" si="7"/>
        <v>1</v>
      </c>
      <c r="M259" s="21">
        <f t="shared" si="8"/>
        <v>0</v>
      </c>
      <c r="N259" s="21">
        <f t="shared" si="9"/>
        <v>0</v>
      </c>
      <c r="O259" s="65" t="str">
        <f t="shared" si="10"/>
        <v>Between_15k_to_25k</v>
      </c>
      <c r="P259" s="75" t="s">
        <v>127</v>
      </c>
      <c r="Q259" s="37">
        <v>0.0</v>
      </c>
      <c r="R259" s="67" t="str">
        <f t="shared" si="11"/>
        <v>No</v>
      </c>
      <c r="S259" s="37">
        <v>0.0</v>
      </c>
      <c r="T259" s="67" t="str">
        <f t="shared" si="12"/>
        <v>No</v>
      </c>
      <c r="U259" s="37">
        <v>0.0</v>
      </c>
      <c r="V259" s="67" t="str">
        <f t="shared" si="13"/>
        <v>No</v>
      </c>
      <c r="W259" s="36" t="s">
        <v>149</v>
      </c>
      <c r="X259" s="21">
        <f t="shared" si="14"/>
        <v>0</v>
      </c>
      <c r="Y259" s="21">
        <f t="shared" si="15"/>
        <v>1</v>
      </c>
      <c r="Z259" s="21">
        <f t="shared" si="16"/>
        <v>0</v>
      </c>
      <c r="AA259" s="21">
        <f t="shared" si="17"/>
        <v>0</v>
      </c>
      <c r="AB259" s="21">
        <f t="shared" si="18"/>
        <v>0</v>
      </c>
      <c r="AC259" s="65" t="str">
        <f t="shared" si="19"/>
        <v>Office_Worker</v>
      </c>
      <c r="AD259" s="36" t="s">
        <v>31</v>
      </c>
      <c r="AE259" s="21">
        <f t="shared" si="20"/>
        <v>1</v>
      </c>
      <c r="AF259" s="21">
        <f t="shared" si="21"/>
        <v>0</v>
      </c>
      <c r="AG259" s="21">
        <f t="shared" si="22"/>
        <v>0</v>
      </c>
      <c r="AH259" s="21">
        <f t="shared" si="23"/>
        <v>0</v>
      </c>
      <c r="AI259" s="65" t="str">
        <f t="shared" si="24"/>
        <v>Bus</v>
      </c>
      <c r="AJ259" s="36" t="s">
        <v>32</v>
      </c>
      <c r="AK259" s="21">
        <f t="shared" si="25"/>
        <v>0</v>
      </c>
      <c r="AL259" s="21">
        <f t="shared" si="26"/>
        <v>0</v>
      </c>
      <c r="AM259" s="21">
        <f t="shared" si="27"/>
        <v>1</v>
      </c>
      <c r="AN259" s="21">
        <f t="shared" si="28"/>
        <v>0</v>
      </c>
      <c r="AO259" s="65" t="str">
        <f t="shared" si="29"/>
        <v>Rickshaw</v>
      </c>
      <c r="AP259" s="27" t="s">
        <v>37</v>
      </c>
      <c r="AQ259" s="21">
        <f t="shared" si="30"/>
        <v>1</v>
      </c>
      <c r="AR259" s="21">
        <f t="shared" si="31"/>
        <v>0</v>
      </c>
      <c r="AS259" s="21">
        <f t="shared" si="32"/>
        <v>0</v>
      </c>
      <c r="AT259" s="21">
        <f t="shared" si="33"/>
        <v>0</v>
      </c>
      <c r="AU259" s="21">
        <f t="shared" si="34"/>
        <v>0</v>
      </c>
      <c r="AV259" s="21">
        <f t="shared" si="74"/>
        <v>0</v>
      </c>
      <c r="AW259" s="68"/>
      <c r="AX259" s="27" t="s">
        <v>130</v>
      </c>
      <c r="AY259" s="21">
        <f t="shared" si="35"/>
        <v>1</v>
      </c>
      <c r="AZ259" s="21">
        <f t="shared" si="36"/>
        <v>0</v>
      </c>
      <c r="BA259" s="21">
        <f t="shared" si="37"/>
        <v>0</v>
      </c>
      <c r="BB259" s="21">
        <f t="shared" si="38"/>
        <v>0</v>
      </c>
      <c r="BC259" s="65" t="str">
        <f t="shared" si="39"/>
        <v>Home_Visit</v>
      </c>
      <c r="BD259" s="36" t="s">
        <v>175</v>
      </c>
      <c r="BE259" s="21">
        <f t="shared" si="40"/>
        <v>0</v>
      </c>
      <c r="BF259" s="21">
        <f t="shared" si="41"/>
        <v>0</v>
      </c>
      <c r="BG259" s="21">
        <f t="shared" si="42"/>
        <v>0</v>
      </c>
      <c r="BH259" s="21">
        <f t="shared" si="43"/>
        <v>1</v>
      </c>
      <c r="BI259" s="65" t="str">
        <f t="shared" si="44"/>
        <v>Others</v>
      </c>
      <c r="BJ259" s="27">
        <v>3.0</v>
      </c>
      <c r="BK259" s="21">
        <f t="shared" si="45"/>
        <v>1</v>
      </c>
      <c r="BL259" s="21">
        <f t="shared" si="46"/>
        <v>0</v>
      </c>
      <c r="BM259" s="21">
        <f t="shared" si="47"/>
        <v>0</v>
      </c>
      <c r="BN259" s="65" t="str">
        <f t="shared" si="48"/>
        <v>1_to_3</v>
      </c>
      <c r="BO259" s="29">
        <v>800.0</v>
      </c>
      <c r="BP259" s="21">
        <f t="shared" si="49"/>
        <v>1</v>
      </c>
      <c r="BQ259" s="21">
        <f t="shared" si="50"/>
        <v>0</v>
      </c>
      <c r="BR259" s="21">
        <f t="shared" si="51"/>
        <v>0</v>
      </c>
      <c r="BS259" s="65" t="str">
        <f t="shared" si="52"/>
        <v>Less_than_1k</v>
      </c>
      <c r="BT259" s="29" t="s">
        <v>132</v>
      </c>
      <c r="BU259" s="75" t="str">
        <f t="shared" si="53"/>
        <v>Every_3_months</v>
      </c>
      <c r="BV259" s="29">
        <v>0.0</v>
      </c>
      <c r="BW259" s="67" t="str">
        <f t="shared" si="54"/>
        <v>No</v>
      </c>
      <c r="BX259" s="29">
        <v>0.0</v>
      </c>
      <c r="BY259" s="67" t="str">
        <f t="shared" si="55"/>
        <v>No</v>
      </c>
      <c r="BZ259" s="29">
        <v>1.0</v>
      </c>
      <c r="CA259" s="67" t="str">
        <f t="shared" si="56"/>
        <v>Yes</v>
      </c>
      <c r="CB259" s="29">
        <v>0.0</v>
      </c>
      <c r="CC259" s="67" t="str">
        <f t="shared" si="57"/>
        <v>No</v>
      </c>
      <c r="CD259" s="29">
        <v>0.0</v>
      </c>
      <c r="CE259" s="67" t="str">
        <f t="shared" si="58"/>
        <v>No</v>
      </c>
      <c r="CF259" s="29">
        <v>0.0</v>
      </c>
      <c r="CG259" s="76"/>
      <c r="CH259" s="29">
        <v>0.0</v>
      </c>
      <c r="CI259" s="67" t="str">
        <f t="shared" si="59"/>
        <v>No</v>
      </c>
      <c r="CJ259" s="29">
        <v>0.0</v>
      </c>
      <c r="CK259" s="76"/>
      <c r="CL259" s="29">
        <v>1.0</v>
      </c>
      <c r="CM259" s="77"/>
      <c r="CN259" s="27" t="s">
        <v>164</v>
      </c>
      <c r="CO259" s="71" t="str">
        <f t="shared" si="60"/>
        <v>Average</v>
      </c>
      <c r="CP259" s="27" t="s">
        <v>134</v>
      </c>
      <c r="CQ259" s="21">
        <f t="shared" si="61"/>
        <v>0</v>
      </c>
      <c r="CR259" s="21">
        <f t="shared" si="62"/>
        <v>0</v>
      </c>
      <c r="CS259" s="21">
        <f t="shared" si="63"/>
        <v>0</v>
      </c>
      <c r="CT259" s="21">
        <f t="shared" si="64"/>
        <v>1</v>
      </c>
      <c r="CU259" s="68"/>
      <c r="CV259" s="27" t="s">
        <v>135</v>
      </c>
      <c r="CW259" s="21">
        <f t="shared" si="65"/>
        <v>1</v>
      </c>
      <c r="CX259" s="21">
        <f t="shared" si="66"/>
        <v>0</v>
      </c>
      <c r="CY259" s="21">
        <f t="shared" si="67"/>
        <v>0</v>
      </c>
      <c r="CZ259" s="21">
        <f t="shared" si="68"/>
        <v>0</v>
      </c>
      <c r="DA259" s="21">
        <f t="shared" si="69"/>
        <v>0</v>
      </c>
      <c r="DB259" s="68"/>
      <c r="DC259" s="27">
        <v>4.0</v>
      </c>
      <c r="DD259" s="29">
        <v>3.0</v>
      </c>
      <c r="DE259" s="29">
        <v>4.0</v>
      </c>
      <c r="DF259" s="27">
        <v>2.0</v>
      </c>
      <c r="DG259" s="27">
        <v>4.0</v>
      </c>
      <c r="DH259" s="25">
        <f t="shared" si="70"/>
        <v>17</v>
      </c>
      <c r="DI259" s="72" t="str">
        <f t="shared" si="71"/>
        <v>Moderate_Safety</v>
      </c>
      <c r="DJ259" s="26">
        <v>14.0</v>
      </c>
      <c r="DK259" s="26">
        <v>17.0</v>
      </c>
      <c r="DL259" s="16" t="str">
        <f t="shared" ref="DL259:DM259" si="330">IF(DJ259 &lt;= 11, "Poor", IF(DJ259 &lt;= 15 , "Moderate", "Good"))</f>
        <v>Moderate</v>
      </c>
      <c r="DM259" s="16" t="str">
        <f t="shared" si="330"/>
        <v>Good</v>
      </c>
    </row>
    <row r="260" ht="15.75" customHeight="1">
      <c r="A260" s="73" t="s">
        <v>125</v>
      </c>
      <c r="B260" s="62" t="s">
        <v>37</v>
      </c>
      <c r="C260" s="35">
        <v>45.0</v>
      </c>
      <c r="D260" s="16">
        <f t="shared" si="2"/>
        <v>0</v>
      </c>
      <c r="E260" s="16">
        <f t="shared" si="73"/>
        <v>0</v>
      </c>
      <c r="F260" s="16">
        <f t="shared" si="3"/>
        <v>1</v>
      </c>
      <c r="G260" s="16">
        <f t="shared" si="4"/>
        <v>0</v>
      </c>
      <c r="H260" s="63" t="str">
        <f t="shared" si="5"/>
        <v>Between_40_to_60</v>
      </c>
      <c r="I260" s="75" t="s">
        <v>260</v>
      </c>
      <c r="J260" s="36">
        <v>18000.0</v>
      </c>
      <c r="K260" s="21">
        <f t="shared" si="6"/>
        <v>0</v>
      </c>
      <c r="L260" s="21">
        <f t="shared" si="7"/>
        <v>1</v>
      </c>
      <c r="M260" s="21">
        <f t="shared" si="8"/>
        <v>0</v>
      </c>
      <c r="N260" s="21">
        <f t="shared" si="9"/>
        <v>0</v>
      </c>
      <c r="O260" s="65" t="str">
        <f t="shared" si="10"/>
        <v>Between_15k_to_25k</v>
      </c>
      <c r="P260" s="75" t="s">
        <v>127</v>
      </c>
      <c r="Q260" s="37">
        <v>0.0</v>
      </c>
      <c r="R260" s="67" t="str">
        <f t="shared" si="11"/>
        <v>No</v>
      </c>
      <c r="S260" s="37">
        <v>0.0</v>
      </c>
      <c r="T260" s="67" t="str">
        <f t="shared" si="12"/>
        <v>No</v>
      </c>
      <c r="U260" s="37">
        <v>1.0</v>
      </c>
      <c r="V260" s="67" t="str">
        <f t="shared" si="13"/>
        <v>Yes</v>
      </c>
      <c r="W260" s="36" t="s">
        <v>210</v>
      </c>
      <c r="X260" s="21">
        <f t="shared" si="14"/>
        <v>0</v>
      </c>
      <c r="Y260" s="21">
        <f t="shared" si="15"/>
        <v>0</v>
      </c>
      <c r="Z260" s="21">
        <f t="shared" si="16"/>
        <v>0</v>
      </c>
      <c r="AA260" s="21">
        <f t="shared" si="17"/>
        <v>0</v>
      </c>
      <c r="AB260" s="21">
        <f t="shared" si="18"/>
        <v>1</v>
      </c>
      <c r="AC260" s="65" t="str">
        <f t="shared" si="19"/>
        <v>Other</v>
      </c>
      <c r="AD260" s="36" t="s">
        <v>31</v>
      </c>
      <c r="AE260" s="21">
        <f t="shared" si="20"/>
        <v>1</v>
      </c>
      <c r="AF260" s="21">
        <f t="shared" si="21"/>
        <v>0</v>
      </c>
      <c r="AG260" s="21">
        <f t="shared" si="22"/>
        <v>0</v>
      </c>
      <c r="AH260" s="21">
        <f t="shared" si="23"/>
        <v>0</v>
      </c>
      <c r="AI260" s="65" t="str">
        <f t="shared" si="24"/>
        <v>Bus</v>
      </c>
      <c r="AJ260" s="36" t="s">
        <v>211</v>
      </c>
      <c r="AK260" s="21">
        <f t="shared" si="25"/>
        <v>0</v>
      </c>
      <c r="AL260" s="21">
        <f t="shared" si="26"/>
        <v>0</v>
      </c>
      <c r="AM260" s="21">
        <f t="shared" si="27"/>
        <v>0</v>
      </c>
      <c r="AN260" s="21">
        <f t="shared" si="28"/>
        <v>1</v>
      </c>
      <c r="AO260" s="65" t="str">
        <f t="shared" si="29"/>
        <v>Others</v>
      </c>
      <c r="AP260" s="27" t="s">
        <v>37</v>
      </c>
      <c r="AQ260" s="21">
        <f t="shared" si="30"/>
        <v>1</v>
      </c>
      <c r="AR260" s="21">
        <f t="shared" si="31"/>
        <v>0</v>
      </c>
      <c r="AS260" s="21">
        <f t="shared" si="32"/>
        <v>0</v>
      </c>
      <c r="AT260" s="21">
        <f t="shared" si="33"/>
        <v>0</v>
      </c>
      <c r="AU260" s="21">
        <f t="shared" si="34"/>
        <v>0</v>
      </c>
      <c r="AV260" s="21">
        <f t="shared" si="74"/>
        <v>0</v>
      </c>
      <c r="AW260" s="68"/>
      <c r="AX260" s="27" t="s">
        <v>130</v>
      </c>
      <c r="AY260" s="21">
        <f t="shared" si="35"/>
        <v>1</v>
      </c>
      <c r="AZ260" s="21">
        <f t="shared" si="36"/>
        <v>0</v>
      </c>
      <c r="BA260" s="21">
        <f t="shared" si="37"/>
        <v>0</v>
      </c>
      <c r="BB260" s="21">
        <f t="shared" si="38"/>
        <v>0</v>
      </c>
      <c r="BC260" s="65" t="str">
        <f t="shared" si="39"/>
        <v>Home_Visit</v>
      </c>
      <c r="BD260" s="36" t="s">
        <v>175</v>
      </c>
      <c r="BE260" s="21">
        <f t="shared" si="40"/>
        <v>0</v>
      </c>
      <c r="BF260" s="21">
        <f t="shared" si="41"/>
        <v>0</v>
      </c>
      <c r="BG260" s="21">
        <f t="shared" si="42"/>
        <v>0</v>
      </c>
      <c r="BH260" s="21">
        <f t="shared" si="43"/>
        <v>1</v>
      </c>
      <c r="BI260" s="65" t="str">
        <f t="shared" si="44"/>
        <v>Others</v>
      </c>
      <c r="BJ260" s="27">
        <v>4.0</v>
      </c>
      <c r="BK260" s="21">
        <f t="shared" si="45"/>
        <v>0</v>
      </c>
      <c r="BL260" s="21">
        <f t="shared" si="46"/>
        <v>1</v>
      </c>
      <c r="BM260" s="21">
        <f t="shared" si="47"/>
        <v>0</v>
      </c>
      <c r="BN260" s="65" t="str">
        <f t="shared" si="48"/>
        <v>4_to_6</v>
      </c>
      <c r="BO260" s="36">
        <v>600.0</v>
      </c>
      <c r="BP260" s="21">
        <f t="shared" si="49"/>
        <v>1</v>
      </c>
      <c r="BQ260" s="21">
        <f t="shared" si="50"/>
        <v>0</v>
      </c>
      <c r="BR260" s="21">
        <f t="shared" si="51"/>
        <v>0</v>
      </c>
      <c r="BS260" s="65" t="str">
        <f t="shared" si="52"/>
        <v>Less_than_1k</v>
      </c>
      <c r="BT260" s="29" t="s">
        <v>156</v>
      </c>
      <c r="BU260" s="75" t="str">
        <f t="shared" si="53"/>
        <v>Every_6_months</v>
      </c>
      <c r="BV260" s="29">
        <v>0.0</v>
      </c>
      <c r="BW260" s="67" t="str">
        <f t="shared" si="54"/>
        <v>No</v>
      </c>
      <c r="BX260" s="29">
        <v>1.0</v>
      </c>
      <c r="BY260" s="67" t="str">
        <f t="shared" si="55"/>
        <v>Yes</v>
      </c>
      <c r="BZ260" s="29">
        <v>0.0</v>
      </c>
      <c r="CA260" s="67" t="str">
        <f t="shared" si="56"/>
        <v>No</v>
      </c>
      <c r="CB260" s="29">
        <v>0.0</v>
      </c>
      <c r="CC260" s="67" t="str">
        <f t="shared" si="57"/>
        <v>No</v>
      </c>
      <c r="CD260" s="29">
        <v>0.0</v>
      </c>
      <c r="CE260" s="67" t="str">
        <f t="shared" si="58"/>
        <v>No</v>
      </c>
      <c r="CF260" s="29">
        <v>0.0</v>
      </c>
      <c r="CG260" s="76"/>
      <c r="CH260" s="29">
        <v>0.0</v>
      </c>
      <c r="CI260" s="67" t="str">
        <f t="shared" si="59"/>
        <v>No</v>
      </c>
      <c r="CJ260" s="29">
        <v>0.0</v>
      </c>
      <c r="CK260" s="76"/>
      <c r="CL260" s="29">
        <v>1.0</v>
      </c>
      <c r="CM260" s="77"/>
      <c r="CN260" s="27" t="s">
        <v>164</v>
      </c>
      <c r="CO260" s="71" t="str">
        <f t="shared" si="60"/>
        <v>Average</v>
      </c>
      <c r="CP260" s="27" t="s">
        <v>134</v>
      </c>
      <c r="CQ260" s="21">
        <f t="shared" si="61"/>
        <v>0</v>
      </c>
      <c r="CR260" s="21">
        <f t="shared" si="62"/>
        <v>0</v>
      </c>
      <c r="CS260" s="21">
        <f t="shared" si="63"/>
        <v>0</v>
      </c>
      <c r="CT260" s="21">
        <f t="shared" si="64"/>
        <v>1</v>
      </c>
      <c r="CU260" s="68"/>
      <c r="CV260" s="36" t="s">
        <v>209</v>
      </c>
      <c r="CW260" s="21">
        <f t="shared" si="65"/>
        <v>0</v>
      </c>
      <c r="CX260" s="21">
        <f t="shared" si="66"/>
        <v>0</v>
      </c>
      <c r="CY260" s="21">
        <f t="shared" si="67"/>
        <v>0</v>
      </c>
      <c r="CZ260" s="21">
        <f t="shared" si="68"/>
        <v>0</v>
      </c>
      <c r="DA260" s="21">
        <f t="shared" si="69"/>
        <v>1</v>
      </c>
      <c r="DB260" s="68"/>
      <c r="DC260" s="27">
        <v>3.0</v>
      </c>
      <c r="DD260" s="29">
        <v>4.0</v>
      </c>
      <c r="DE260" s="29">
        <v>4.0</v>
      </c>
      <c r="DF260" s="27">
        <v>2.0</v>
      </c>
      <c r="DG260" s="27">
        <v>4.0</v>
      </c>
      <c r="DH260" s="25">
        <f t="shared" si="70"/>
        <v>17</v>
      </c>
      <c r="DI260" s="72" t="str">
        <f t="shared" si="71"/>
        <v>Moderate_Safety</v>
      </c>
      <c r="DJ260" s="26">
        <v>19.0</v>
      </c>
      <c r="DK260" s="26">
        <v>18.0</v>
      </c>
      <c r="DL260" s="16" t="str">
        <f t="shared" ref="DL260:DM260" si="331">IF(DJ260 &lt;= 11, "Poor", IF(DJ260 &lt;= 15 , "Moderate", "Good"))</f>
        <v>Good</v>
      </c>
      <c r="DM260" s="16" t="str">
        <f t="shared" si="331"/>
        <v>Good</v>
      </c>
    </row>
    <row r="261" ht="15.75" customHeight="1">
      <c r="A261" s="73" t="s">
        <v>125</v>
      </c>
      <c r="B261" s="62" t="s">
        <v>37</v>
      </c>
      <c r="C261" s="35">
        <v>50.0</v>
      </c>
      <c r="D261" s="16">
        <f t="shared" si="2"/>
        <v>0</v>
      </c>
      <c r="E261" s="16">
        <f t="shared" si="73"/>
        <v>0</v>
      </c>
      <c r="F261" s="16">
        <f t="shared" si="3"/>
        <v>1</v>
      </c>
      <c r="G261" s="16">
        <f t="shared" si="4"/>
        <v>0</v>
      </c>
      <c r="H261" s="63" t="str">
        <f t="shared" si="5"/>
        <v>Between_40_to_60</v>
      </c>
      <c r="I261" s="75" t="s">
        <v>260</v>
      </c>
      <c r="J261" s="36">
        <v>20000.0</v>
      </c>
      <c r="K261" s="21">
        <f t="shared" si="6"/>
        <v>0</v>
      </c>
      <c r="L261" s="21">
        <f t="shared" si="7"/>
        <v>1</v>
      </c>
      <c r="M261" s="21">
        <f t="shared" si="8"/>
        <v>0</v>
      </c>
      <c r="N261" s="21">
        <f t="shared" si="9"/>
        <v>0</v>
      </c>
      <c r="O261" s="65" t="str">
        <f t="shared" si="10"/>
        <v>Between_15k_to_25k</v>
      </c>
      <c r="P261" s="75" t="s">
        <v>127</v>
      </c>
      <c r="Q261" s="37">
        <v>0.0</v>
      </c>
      <c r="R261" s="67" t="str">
        <f t="shared" si="11"/>
        <v>No</v>
      </c>
      <c r="S261" s="37">
        <v>0.0</v>
      </c>
      <c r="T261" s="67" t="str">
        <f t="shared" si="12"/>
        <v>No</v>
      </c>
      <c r="U261" s="37">
        <v>0.0</v>
      </c>
      <c r="V261" s="67" t="str">
        <f t="shared" si="13"/>
        <v>No</v>
      </c>
      <c r="W261" s="36" t="s">
        <v>25</v>
      </c>
      <c r="X261" s="21">
        <f t="shared" si="14"/>
        <v>1</v>
      </c>
      <c r="Y261" s="21">
        <f t="shared" si="15"/>
        <v>0</v>
      </c>
      <c r="Z261" s="21">
        <f t="shared" si="16"/>
        <v>0</v>
      </c>
      <c r="AA261" s="21">
        <f t="shared" si="17"/>
        <v>0</v>
      </c>
      <c r="AB261" s="21">
        <f t="shared" si="18"/>
        <v>0</v>
      </c>
      <c r="AC261" s="65" t="str">
        <f t="shared" si="19"/>
        <v>Business</v>
      </c>
      <c r="AD261" s="36" t="s">
        <v>31</v>
      </c>
      <c r="AE261" s="21">
        <f t="shared" si="20"/>
        <v>1</v>
      </c>
      <c r="AF261" s="21">
        <f t="shared" si="21"/>
        <v>0</v>
      </c>
      <c r="AG261" s="21">
        <f t="shared" si="22"/>
        <v>0</v>
      </c>
      <c r="AH261" s="21">
        <f t="shared" si="23"/>
        <v>0</v>
      </c>
      <c r="AI261" s="65" t="str">
        <f t="shared" si="24"/>
        <v>Bus</v>
      </c>
      <c r="AJ261" s="36" t="s">
        <v>31</v>
      </c>
      <c r="AK261" s="21">
        <f t="shared" si="25"/>
        <v>1</v>
      </c>
      <c r="AL261" s="21">
        <f t="shared" si="26"/>
        <v>0</v>
      </c>
      <c r="AM261" s="21">
        <f t="shared" si="27"/>
        <v>0</v>
      </c>
      <c r="AN261" s="21">
        <f t="shared" si="28"/>
        <v>0</v>
      </c>
      <c r="AO261" s="65" t="str">
        <f t="shared" si="29"/>
        <v>Bus</v>
      </c>
      <c r="AP261" s="27" t="s">
        <v>40</v>
      </c>
      <c r="AQ261" s="21">
        <f t="shared" si="30"/>
        <v>0</v>
      </c>
      <c r="AR261" s="21">
        <f t="shared" si="31"/>
        <v>0</v>
      </c>
      <c r="AS261" s="21">
        <f t="shared" si="32"/>
        <v>0</v>
      </c>
      <c r="AT261" s="21">
        <f t="shared" si="33"/>
        <v>1</v>
      </c>
      <c r="AU261" s="21">
        <f t="shared" si="34"/>
        <v>0</v>
      </c>
      <c r="AV261" s="21">
        <f t="shared" si="74"/>
        <v>1</v>
      </c>
      <c r="AW261" s="68"/>
      <c r="AX261" s="27" t="s">
        <v>130</v>
      </c>
      <c r="AY261" s="21">
        <f t="shared" si="35"/>
        <v>1</v>
      </c>
      <c r="AZ261" s="21">
        <f t="shared" si="36"/>
        <v>0</v>
      </c>
      <c r="BA261" s="21">
        <f t="shared" si="37"/>
        <v>0</v>
      </c>
      <c r="BB261" s="21">
        <f t="shared" si="38"/>
        <v>0</v>
      </c>
      <c r="BC261" s="65" t="str">
        <f t="shared" si="39"/>
        <v>Home_Visit</v>
      </c>
      <c r="BD261" s="36" t="s">
        <v>175</v>
      </c>
      <c r="BE261" s="21">
        <f t="shared" si="40"/>
        <v>0</v>
      </c>
      <c r="BF261" s="21">
        <f t="shared" si="41"/>
        <v>0</v>
      </c>
      <c r="BG261" s="21">
        <f t="shared" si="42"/>
        <v>0</v>
      </c>
      <c r="BH261" s="21">
        <f t="shared" si="43"/>
        <v>1</v>
      </c>
      <c r="BI261" s="65" t="str">
        <f t="shared" si="44"/>
        <v>Others</v>
      </c>
      <c r="BJ261" s="27">
        <v>3.0</v>
      </c>
      <c r="BK261" s="21">
        <f t="shared" si="45"/>
        <v>1</v>
      </c>
      <c r="BL261" s="21">
        <f t="shared" si="46"/>
        <v>0</v>
      </c>
      <c r="BM261" s="21">
        <f t="shared" si="47"/>
        <v>0</v>
      </c>
      <c r="BN261" s="65" t="str">
        <f t="shared" si="48"/>
        <v>1_to_3</v>
      </c>
      <c r="BO261" s="36">
        <v>800.0</v>
      </c>
      <c r="BP261" s="21">
        <f t="shared" si="49"/>
        <v>1</v>
      </c>
      <c r="BQ261" s="21">
        <f t="shared" si="50"/>
        <v>0</v>
      </c>
      <c r="BR261" s="21">
        <f t="shared" si="51"/>
        <v>0</v>
      </c>
      <c r="BS261" s="65" t="str">
        <f t="shared" si="52"/>
        <v>Less_than_1k</v>
      </c>
      <c r="BT261" s="27" t="s">
        <v>185</v>
      </c>
      <c r="BU261" s="73" t="str">
        <f t="shared" si="53"/>
        <v>Yearly</v>
      </c>
      <c r="BV261" s="29">
        <v>0.0</v>
      </c>
      <c r="BW261" s="67" t="str">
        <f t="shared" si="54"/>
        <v>No</v>
      </c>
      <c r="BX261" s="29">
        <v>0.0</v>
      </c>
      <c r="BY261" s="67" t="str">
        <f t="shared" si="55"/>
        <v>No</v>
      </c>
      <c r="BZ261" s="29">
        <v>0.0</v>
      </c>
      <c r="CA261" s="67" t="str">
        <f t="shared" si="56"/>
        <v>No</v>
      </c>
      <c r="CB261" s="29">
        <v>0.0</v>
      </c>
      <c r="CC261" s="67" t="str">
        <f t="shared" si="57"/>
        <v>No</v>
      </c>
      <c r="CD261" s="29">
        <v>0.0</v>
      </c>
      <c r="CE261" s="67" t="str">
        <f t="shared" si="58"/>
        <v>No</v>
      </c>
      <c r="CF261" s="29">
        <v>0.0</v>
      </c>
      <c r="CG261" s="76"/>
      <c r="CH261" s="29">
        <v>0.0</v>
      </c>
      <c r="CI261" s="67" t="str">
        <f t="shared" si="59"/>
        <v>No</v>
      </c>
      <c r="CJ261" s="29">
        <v>0.0</v>
      </c>
      <c r="CK261" s="76"/>
      <c r="CL261" s="29">
        <v>1.0</v>
      </c>
      <c r="CM261" s="77"/>
      <c r="CN261" s="27" t="s">
        <v>164</v>
      </c>
      <c r="CO261" s="71" t="str">
        <f t="shared" si="60"/>
        <v>Average</v>
      </c>
      <c r="CP261" s="36" t="s">
        <v>146</v>
      </c>
      <c r="CQ261" s="21">
        <f t="shared" si="61"/>
        <v>0</v>
      </c>
      <c r="CR261" s="21">
        <f t="shared" si="62"/>
        <v>0</v>
      </c>
      <c r="CS261" s="21">
        <f t="shared" si="63"/>
        <v>1</v>
      </c>
      <c r="CT261" s="21">
        <f t="shared" si="64"/>
        <v>0</v>
      </c>
      <c r="CU261" s="68"/>
      <c r="CV261" s="36" t="s">
        <v>178</v>
      </c>
      <c r="CW261" s="21">
        <f t="shared" si="65"/>
        <v>0</v>
      </c>
      <c r="CX261" s="21">
        <f t="shared" si="66"/>
        <v>0</v>
      </c>
      <c r="CY261" s="21">
        <f t="shared" si="67"/>
        <v>0</v>
      </c>
      <c r="CZ261" s="21">
        <f t="shared" si="68"/>
        <v>1</v>
      </c>
      <c r="DA261" s="21">
        <f t="shared" si="69"/>
        <v>0</v>
      </c>
      <c r="DB261" s="68"/>
      <c r="DC261" s="27">
        <v>4.0</v>
      </c>
      <c r="DD261" s="29">
        <v>5.0</v>
      </c>
      <c r="DE261" s="27">
        <v>2.0</v>
      </c>
      <c r="DF261" s="27">
        <v>3.0</v>
      </c>
      <c r="DG261" s="27">
        <v>4.0</v>
      </c>
      <c r="DH261" s="25">
        <f t="shared" si="70"/>
        <v>18</v>
      </c>
      <c r="DI261" s="72" t="str">
        <f t="shared" si="71"/>
        <v>Moderate_Safety</v>
      </c>
      <c r="DJ261" s="26">
        <v>14.0</v>
      </c>
      <c r="DK261" s="26">
        <v>11.0</v>
      </c>
      <c r="DL261" s="16" t="str">
        <f t="shared" ref="DL261:DM261" si="332">IF(DJ261 &lt;= 11, "Poor", IF(DJ261 &lt;= 15 , "Moderate", "Good"))</f>
        <v>Moderate</v>
      </c>
      <c r="DM261" s="16" t="str">
        <f t="shared" si="332"/>
        <v>Poor</v>
      </c>
    </row>
    <row r="262" ht="15.75" customHeight="1">
      <c r="A262" s="79"/>
      <c r="B262" s="80"/>
      <c r="C262" s="25"/>
      <c r="D262" s="16">
        <f t="shared" si="2"/>
        <v>1</v>
      </c>
      <c r="E262" s="16">
        <f t="shared" si="73"/>
        <v>0</v>
      </c>
      <c r="F262" s="16">
        <f t="shared" si="3"/>
        <v>0</v>
      </c>
      <c r="G262" s="16">
        <f t="shared" si="4"/>
        <v>0</v>
      </c>
      <c r="H262" s="63"/>
      <c r="I262" s="81"/>
      <c r="J262" s="43"/>
      <c r="O262" s="65"/>
      <c r="P262" s="79"/>
      <c r="R262" s="65"/>
      <c r="T262" s="65"/>
      <c r="V262" s="65"/>
      <c r="AC262" s="65"/>
      <c r="AI262" s="65"/>
      <c r="AO262" s="65"/>
      <c r="AT262" s="21">
        <f t="shared" si="33"/>
        <v>0</v>
      </c>
      <c r="AU262" s="21">
        <f t="shared" si="34"/>
        <v>0</v>
      </c>
      <c r="AW262" s="68"/>
      <c r="BC262" s="65"/>
      <c r="BI262" s="65"/>
      <c r="BN262" s="65"/>
      <c r="BS262" s="65"/>
      <c r="BT262" s="82"/>
      <c r="BU262" s="79"/>
      <c r="BW262" s="65"/>
      <c r="BY262" s="65"/>
      <c r="CA262" s="65"/>
      <c r="CC262" s="65"/>
      <c r="CE262" s="65"/>
      <c r="CG262" s="68"/>
      <c r="CI262" s="65"/>
      <c r="CK262" s="68"/>
      <c r="CM262" s="83"/>
      <c r="CO262" s="65"/>
      <c r="CU262" s="68"/>
      <c r="DB262" s="68"/>
      <c r="DH262" s="44"/>
      <c r="DI262" s="68"/>
    </row>
    <row r="263" ht="15.75" customHeight="1">
      <c r="A263" s="79"/>
      <c r="B263" s="80"/>
      <c r="C263" s="25"/>
      <c r="D263" s="16">
        <f t="shared" si="2"/>
        <v>1</v>
      </c>
      <c r="E263" s="16">
        <f t="shared" si="73"/>
        <v>0</v>
      </c>
      <c r="F263" s="16">
        <f t="shared" si="3"/>
        <v>0</v>
      </c>
      <c r="G263" s="16">
        <f t="shared" si="4"/>
        <v>0</v>
      </c>
      <c r="H263" s="63"/>
      <c r="I263" s="81"/>
      <c r="J263" s="43"/>
      <c r="O263" s="65"/>
      <c r="P263" s="79"/>
      <c r="R263" s="65"/>
      <c r="T263" s="65"/>
      <c r="V263" s="65"/>
      <c r="AC263" s="65"/>
      <c r="AI263" s="65"/>
      <c r="AO263" s="65"/>
      <c r="AT263" s="21">
        <f t="shared" si="33"/>
        <v>0</v>
      </c>
      <c r="AU263" s="21">
        <f t="shared" si="34"/>
        <v>0</v>
      </c>
      <c r="AW263" s="68"/>
      <c r="BC263" s="65"/>
      <c r="BI263" s="65"/>
      <c r="BN263" s="65"/>
      <c r="BS263" s="65"/>
      <c r="BT263" s="82"/>
      <c r="BU263" s="79"/>
      <c r="BW263" s="65"/>
      <c r="BY263" s="65"/>
      <c r="CA263" s="65"/>
      <c r="CC263" s="65"/>
      <c r="CE263" s="65"/>
      <c r="CG263" s="68"/>
      <c r="CI263" s="65"/>
      <c r="CK263" s="68"/>
      <c r="CM263" s="83"/>
      <c r="CO263" s="65"/>
      <c r="CU263" s="68"/>
      <c r="DB263" s="68"/>
      <c r="DH263" s="44"/>
      <c r="DI263" s="68"/>
    </row>
    <row r="264" ht="15.75" customHeight="1">
      <c r="A264" s="79"/>
      <c r="B264" s="80"/>
      <c r="C264" s="25"/>
      <c r="D264" s="16">
        <f t="shared" si="2"/>
        <v>1</v>
      </c>
      <c r="E264" s="16">
        <f t="shared" si="73"/>
        <v>0</v>
      </c>
      <c r="F264" s="16">
        <f t="shared" si="3"/>
        <v>0</v>
      </c>
      <c r="G264" s="16">
        <f t="shared" si="4"/>
        <v>0</v>
      </c>
      <c r="H264" s="63"/>
      <c r="I264" s="81"/>
      <c r="J264" s="43"/>
      <c r="O264" s="65"/>
      <c r="P264" s="79"/>
      <c r="R264" s="65"/>
      <c r="T264" s="65"/>
      <c r="V264" s="65"/>
      <c r="AC264" s="65"/>
      <c r="AI264" s="65"/>
      <c r="AO264" s="65"/>
      <c r="AT264" s="21">
        <f t="shared" si="33"/>
        <v>0</v>
      </c>
      <c r="AU264" s="21">
        <f t="shared" si="34"/>
        <v>0</v>
      </c>
      <c r="AW264" s="68"/>
      <c r="BC264" s="65"/>
      <c r="BI264" s="65"/>
      <c r="BN264" s="65"/>
      <c r="BS264" s="65"/>
      <c r="BT264" s="82"/>
      <c r="BU264" s="79"/>
      <c r="BW264" s="65"/>
      <c r="BY264" s="65"/>
      <c r="CA264" s="65"/>
      <c r="CC264" s="65"/>
      <c r="CE264" s="65"/>
      <c r="CG264" s="68"/>
      <c r="CI264" s="65"/>
      <c r="CK264" s="68"/>
      <c r="CM264" s="83"/>
      <c r="CO264" s="65"/>
      <c r="CU264" s="68"/>
      <c r="DB264" s="68"/>
      <c r="DH264" s="44"/>
      <c r="DI264" s="68"/>
    </row>
    <row r="265" ht="15.75" customHeight="1">
      <c r="A265" s="79"/>
      <c r="B265" s="80"/>
      <c r="C265" s="25"/>
      <c r="D265" s="16">
        <f t="shared" si="2"/>
        <v>1</v>
      </c>
      <c r="E265" s="16">
        <f t="shared" si="73"/>
        <v>0</v>
      </c>
      <c r="F265" s="16">
        <f t="shared" si="3"/>
        <v>0</v>
      </c>
      <c r="G265" s="16">
        <f t="shared" si="4"/>
        <v>0</v>
      </c>
      <c r="H265" s="63"/>
      <c r="I265" s="81"/>
      <c r="J265" s="43"/>
      <c r="O265" s="65"/>
      <c r="P265" s="79"/>
      <c r="R265" s="65"/>
      <c r="T265" s="65"/>
      <c r="V265" s="65"/>
      <c r="AC265" s="65"/>
      <c r="AI265" s="65"/>
      <c r="AO265" s="65"/>
      <c r="AT265" s="21">
        <f t="shared" si="33"/>
        <v>0</v>
      </c>
      <c r="AU265" s="21">
        <f t="shared" si="34"/>
        <v>0</v>
      </c>
      <c r="AW265" s="68"/>
      <c r="BC265" s="65"/>
      <c r="BI265" s="65"/>
      <c r="BN265" s="65"/>
      <c r="BS265" s="65"/>
      <c r="BT265" s="82"/>
      <c r="BU265" s="79"/>
      <c r="BW265" s="65"/>
      <c r="BY265" s="65"/>
      <c r="CA265" s="65"/>
      <c r="CC265" s="65"/>
      <c r="CE265" s="65"/>
      <c r="CG265" s="68"/>
      <c r="CI265" s="65"/>
      <c r="CK265" s="68"/>
      <c r="CM265" s="83"/>
      <c r="CO265" s="65"/>
      <c r="CU265" s="68"/>
      <c r="DB265" s="68"/>
      <c r="DH265" s="44"/>
      <c r="DI265" s="68"/>
    </row>
    <row r="266" ht="15.75" customHeight="1">
      <c r="A266" s="79"/>
      <c r="B266" s="80"/>
      <c r="C266" s="25"/>
      <c r="D266" s="16">
        <f t="shared" si="2"/>
        <v>1</v>
      </c>
      <c r="E266" s="16">
        <f t="shared" si="73"/>
        <v>0</v>
      </c>
      <c r="F266" s="16">
        <f t="shared" si="3"/>
        <v>0</v>
      </c>
      <c r="G266" s="16">
        <f t="shared" si="4"/>
        <v>0</v>
      </c>
      <c r="H266" s="63"/>
      <c r="I266" s="81"/>
      <c r="J266" s="43"/>
      <c r="O266" s="65"/>
      <c r="P266" s="79"/>
      <c r="R266" s="65"/>
      <c r="T266" s="65"/>
      <c r="V266" s="65"/>
      <c r="AC266" s="65"/>
      <c r="AI266" s="65"/>
      <c r="AO266" s="65"/>
      <c r="AT266" s="21">
        <f t="shared" si="33"/>
        <v>0</v>
      </c>
      <c r="AU266" s="21">
        <f t="shared" si="34"/>
        <v>0</v>
      </c>
      <c r="AW266" s="68"/>
      <c r="BC266" s="65"/>
      <c r="BI266" s="65"/>
      <c r="BN266" s="65"/>
      <c r="BS266" s="65"/>
      <c r="BT266" s="82"/>
      <c r="BU266" s="79"/>
      <c r="BW266" s="65"/>
      <c r="BY266" s="65"/>
      <c r="CA266" s="65"/>
      <c r="CC266" s="65"/>
      <c r="CE266" s="65"/>
      <c r="CG266" s="68"/>
      <c r="CI266" s="65"/>
      <c r="CK266" s="68"/>
      <c r="CM266" s="83"/>
      <c r="CO266" s="65"/>
      <c r="CU266" s="68"/>
      <c r="DB266" s="68"/>
      <c r="DH266" s="44"/>
      <c r="DI266" s="68"/>
    </row>
    <row r="267" ht="15.75" customHeight="1">
      <c r="A267" s="79"/>
      <c r="B267" s="80"/>
      <c r="C267" s="25"/>
      <c r="D267" s="16">
        <f t="shared" si="2"/>
        <v>1</v>
      </c>
      <c r="E267" s="16">
        <f t="shared" si="73"/>
        <v>0</v>
      </c>
      <c r="F267" s="16">
        <f t="shared" si="3"/>
        <v>0</v>
      </c>
      <c r="G267" s="16">
        <f t="shared" si="4"/>
        <v>0</v>
      </c>
      <c r="H267" s="63"/>
      <c r="I267" s="81"/>
      <c r="J267" s="43"/>
      <c r="O267" s="65"/>
      <c r="P267" s="79"/>
      <c r="R267" s="65"/>
      <c r="T267" s="65"/>
      <c r="V267" s="65"/>
      <c r="AC267" s="65"/>
      <c r="AI267" s="65"/>
      <c r="AO267" s="65"/>
      <c r="AT267" s="21">
        <f t="shared" si="33"/>
        <v>0</v>
      </c>
      <c r="AU267" s="21">
        <f t="shared" si="34"/>
        <v>0</v>
      </c>
      <c r="AW267" s="68"/>
      <c r="BC267" s="65"/>
      <c r="BI267" s="65"/>
      <c r="BN267" s="65"/>
      <c r="BS267" s="65"/>
      <c r="BT267" s="82"/>
      <c r="BU267" s="79"/>
      <c r="BW267" s="65"/>
      <c r="BY267" s="65"/>
      <c r="CA267" s="65"/>
      <c r="CC267" s="65"/>
      <c r="CE267" s="65"/>
      <c r="CG267" s="68"/>
      <c r="CI267" s="65"/>
      <c r="CK267" s="68"/>
      <c r="CM267" s="83"/>
      <c r="CO267" s="65"/>
      <c r="CU267" s="68"/>
      <c r="DB267" s="68"/>
      <c r="DH267" s="44"/>
      <c r="DI267" s="68"/>
    </row>
    <row r="268" ht="15.75" customHeight="1">
      <c r="A268" s="79"/>
      <c r="B268" s="80"/>
      <c r="C268" s="25"/>
      <c r="D268" s="16">
        <f t="shared" si="2"/>
        <v>1</v>
      </c>
      <c r="E268" s="16">
        <f t="shared" si="73"/>
        <v>0</v>
      </c>
      <c r="F268" s="16">
        <f t="shared" si="3"/>
        <v>0</v>
      </c>
      <c r="G268" s="16">
        <f t="shared" si="4"/>
        <v>0</v>
      </c>
      <c r="H268" s="63"/>
      <c r="I268" s="81"/>
      <c r="J268" s="43"/>
      <c r="O268" s="65"/>
      <c r="P268" s="79"/>
      <c r="R268" s="65"/>
      <c r="T268" s="65"/>
      <c r="V268" s="65"/>
      <c r="AC268" s="65"/>
      <c r="AI268" s="65"/>
      <c r="AO268" s="65"/>
      <c r="AT268" s="21">
        <f t="shared" si="33"/>
        <v>0</v>
      </c>
      <c r="AU268" s="21">
        <f t="shared" si="34"/>
        <v>0</v>
      </c>
      <c r="AW268" s="68"/>
      <c r="BC268" s="65"/>
      <c r="BI268" s="65"/>
      <c r="BN268" s="65"/>
      <c r="BS268" s="65"/>
      <c r="BT268" s="82"/>
      <c r="BU268" s="79"/>
      <c r="BW268" s="65"/>
      <c r="BY268" s="65"/>
      <c r="CA268" s="65"/>
      <c r="CC268" s="65"/>
      <c r="CE268" s="65"/>
      <c r="CG268" s="68"/>
      <c r="CI268" s="65"/>
      <c r="CK268" s="68"/>
      <c r="CM268" s="83"/>
      <c r="CO268" s="65"/>
      <c r="CU268" s="68"/>
      <c r="DB268" s="68"/>
      <c r="DH268" s="44"/>
      <c r="DI268" s="68"/>
    </row>
    <row r="269" ht="15.75" customHeight="1">
      <c r="A269" s="79"/>
      <c r="B269" s="80"/>
      <c r="C269" s="25"/>
      <c r="D269" s="16">
        <f t="shared" si="2"/>
        <v>1</v>
      </c>
      <c r="E269" s="16">
        <f t="shared" si="73"/>
        <v>0</v>
      </c>
      <c r="F269" s="16">
        <f t="shared" si="3"/>
        <v>0</v>
      </c>
      <c r="G269" s="16">
        <f t="shared" si="4"/>
        <v>0</v>
      </c>
      <c r="H269" s="63"/>
      <c r="I269" s="81"/>
      <c r="J269" s="43"/>
      <c r="O269" s="65"/>
      <c r="P269" s="79"/>
      <c r="R269" s="65"/>
      <c r="T269" s="65"/>
      <c r="V269" s="65"/>
      <c r="AC269" s="65"/>
      <c r="AI269" s="65"/>
      <c r="AO269" s="65"/>
      <c r="AT269" s="21">
        <f t="shared" si="33"/>
        <v>0</v>
      </c>
      <c r="AU269" s="21">
        <f t="shared" si="34"/>
        <v>0</v>
      </c>
      <c r="AW269" s="68"/>
      <c r="BC269" s="65"/>
      <c r="BI269" s="65"/>
      <c r="BN269" s="65"/>
      <c r="BS269" s="65"/>
      <c r="BT269" s="82"/>
      <c r="BU269" s="79"/>
      <c r="BW269" s="65"/>
      <c r="BY269" s="65"/>
      <c r="CA269" s="65"/>
      <c r="CC269" s="65"/>
      <c r="CE269" s="65"/>
      <c r="CG269" s="68"/>
      <c r="CI269" s="65"/>
      <c r="CK269" s="68"/>
      <c r="CM269" s="83"/>
      <c r="CO269" s="65"/>
      <c r="CU269" s="68"/>
      <c r="DB269" s="68"/>
      <c r="DH269" s="44"/>
      <c r="DI269" s="68"/>
    </row>
    <row r="270" ht="15.75" customHeight="1">
      <c r="A270" s="79"/>
      <c r="B270" s="80"/>
      <c r="C270" s="25"/>
      <c r="D270" s="16">
        <f t="shared" si="2"/>
        <v>1</v>
      </c>
      <c r="E270" s="16">
        <f t="shared" si="73"/>
        <v>0</v>
      </c>
      <c r="F270" s="16">
        <f t="shared" si="3"/>
        <v>0</v>
      </c>
      <c r="G270" s="16">
        <f t="shared" si="4"/>
        <v>0</v>
      </c>
      <c r="H270" s="63"/>
      <c r="I270" s="81"/>
      <c r="J270" s="43"/>
      <c r="O270" s="65"/>
      <c r="P270" s="79"/>
      <c r="R270" s="65"/>
      <c r="T270" s="65"/>
      <c r="V270" s="65"/>
      <c r="AC270" s="65"/>
      <c r="AI270" s="65"/>
      <c r="AO270" s="65"/>
      <c r="AT270" s="21">
        <f t="shared" si="33"/>
        <v>0</v>
      </c>
      <c r="AU270" s="21">
        <f t="shared" si="34"/>
        <v>0</v>
      </c>
      <c r="AW270" s="68"/>
      <c r="BC270" s="65"/>
      <c r="BI270" s="65"/>
      <c r="BN270" s="65"/>
      <c r="BS270" s="65"/>
      <c r="BT270" s="82"/>
      <c r="BU270" s="79"/>
      <c r="BW270" s="65"/>
      <c r="BY270" s="65"/>
      <c r="CA270" s="65"/>
      <c r="CC270" s="65"/>
      <c r="CE270" s="65"/>
      <c r="CG270" s="68"/>
      <c r="CI270" s="65"/>
      <c r="CK270" s="68"/>
      <c r="CM270" s="83"/>
      <c r="CO270" s="65"/>
      <c r="CU270" s="68"/>
      <c r="DB270" s="68"/>
      <c r="DH270" s="44"/>
      <c r="DI270" s="68"/>
    </row>
    <row r="271" ht="15.75" customHeight="1">
      <c r="A271" s="79"/>
      <c r="B271" s="80"/>
      <c r="C271" s="25"/>
      <c r="D271" s="16">
        <f t="shared" si="2"/>
        <v>1</v>
      </c>
      <c r="E271" s="16">
        <f t="shared" si="73"/>
        <v>0</v>
      </c>
      <c r="F271" s="16">
        <f t="shared" si="3"/>
        <v>0</v>
      </c>
      <c r="G271" s="16">
        <f t="shared" si="4"/>
        <v>0</v>
      </c>
      <c r="H271" s="63"/>
      <c r="I271" s="81"/>
      <c r="J271" s="43"/>
      <c r="O271" s="65"/>
      <c r="P271" s="79"/>
      <c r="R271" s="65"/>
      <c r="T271" s="65"/>
      <c r="V271" s="65"/>
      <c r="AC271" s="65"/>
      <c r="AI271" s="65"/>
      <c r="AO271" s="65"/>
      <c r="AT271" s="21">
        <f t="shared" si="33"/>
        <v>0</v>
      </c>
      <c r="AU271" s="21">
        <f t="shared" si="34"/>
        <v>0</v>
      </c>
      <c r="AW271" s="68"/>
      <c r="BC271" s="65"/>
      <c r="BI271" s="65"/>
      <c r="BN271" s="65"/>
      <c r="BS271" s="65"/>
      <c r="BT271" s="82"/>
      <c r="BU271" s="79"/>
      <c r="BW271" s="65"/>
      <c r="BY271" s="65"/>
      <c r="CA271" s="65"/>
      <c r="CC271" s="65"/>
      <c r="CE271" s="65"/>
      <c r="CG271" s="68"/>
      <c r="CI271" s="65"/>
      <c r="CK271" s="68"/>
      <c r="CM271" s="83"/>
      <c r="CO271" s="65"/>
      <c r="CU271" s="68"/>
      <c r="DB271" s="68"/>
      <c r="DH271" s="44"/>
      <c r="DI271" s="68"/>
    </row>
    <row r="272" ht="15.75" customHeight="1">
      <c r="A272" s="79"/>
      <c r="B272" s="80"/>
      <c r="C272" s="25"/>
      <c r="D272" s="16">
        <f t="shared" si="2"/>
        <v>1</v>
      </c>
      <c r="E272" s="16">
        <f t="shared" si="73"/>
        <v>0</v>
      </c>
      <c r="F272" s="16">
        <f t="shared" si="3"/>
        <v>0</v>
      </c>
      <c r="G272" s="16">
        <f t="shared" si="4"/>
        <v>0</v>
      </c>
      <c r="H272" s="63"/>
      <c r="I272" s="81"/>
      <c r="J272" s="43"/>
      <c r="O272" s="65"/>
      <c r="P272" s="79"/>
      <c r="R272" s="65"/>
      <c r="T272" s="65"/>
      <c r="V272" s="65"/>
      <c r="AC272" s="65"/>
      <c r="AI272" s="65"/>
      <c r="AO272" s="65"/>
      <c r="AT272" s="21">
        <f t="shared" si="33"/>
        <v>0</v>
      </c>
      <c r="AU272" s="21">
        <f t="shared" si="34"/>
        <v>0</v>
      </c>
      <c r="AW272" s="68"/>
      <c r="BC272" s="65"/>
      <c r="BI272" s="65"/>
      <c r="BN272" s="65"/>
      <c r="BS272" s="65"/>
      <c r="BT272" s="82"/>
      <c r="BU272" s="79"/>
      <c r="BW272" s="65"/>
      <c r="BY272" s="65"/>
      <c r="CA272" s="65"/>
      <c r="CC272" s="65"/>
      <c r="CE272" s="65"/>
      <c r="CG272" s="68"/>
      <c r="CI272" s="65"/>
      <c r="CK272" s="68"/>
      <c r="CM272" s="83"/>
      <c r="CO272" s="65"/>
      <c r="CU272" s="68"/>
      <c r="DB272" s="68"/>
      <c r="DH272" s="44"/>
      <c r="DI272" s="68"/>
    </row>
    <row r="273" ht="15.75" customHeight="1">
      <c r="A273" s="79"/>
      <c r="B273" s="80"/>
      <c r="C273" s="25"/>
      <c r="D273" s="16">
        <f t="shared" si="2"/>
        <v>1</v>
      </c>
      <c r="E273" s="16">
        <f t="shared" si="73"/>
        <v>0</v>
      </c>
      <c r="F273" s="16">
        <f t="shared" si="3"/>
        <v>0</v>
      </c>
      <c r="G273" s="16">
        <f t="shared" si="4"/>
        <v>0</v>
      </c>
      <c r="H273" s="63"/>
      <c r="I273" s="81"/>
      <c r="J273" s="43"/>
      <c r="O273" s="65"/>
      <c r="P273" s="79"/>
      <c r="R273" s="65"/>
      <c r="T273" s="65"/>
      <c r="V273" s="65"/>
      <c r="AC273" s="65"/>
      <c r="AI273" s="65"/>
      <c r="AO273" s="65"/>
      <c r="AT273" s="21">
        <f t="shared" si="33"/>
        <v>0</v>
      </c>
      <c r="AU273" s="21">
        <f t="shared" si="34"/>
        <v>0</v>
      </c>
      <c r="AW273" s="68"/>
      <c r="BC273" s="65"/>
      <c r="BI273" s="65"/>
      <c r="BN273" s="65"/>
      <c r="BS273" s="65"/>
      <c r="BT273" s="82"/>
      <c r="BU273" s="79"/>
      <c r="BW273" s="65"/>
      <c r="BY273" s="65"/>
      <c r="CA273" s="65"/>
      <c r="CC273" s="65"/>
      <c r="CE273" s="65"/>
      <c r="CG273" s="68"/>
      <c r="CI273" s="65"/>
      <c r="CK273" s="68"/>
      <c r="CM273" s="83"/>
      <c r="CO273" s="65"/>
      <c r="CU273" s="68"/>
      <c r="DB273" s="68"/>
      <c r="DH273" s="44"/>
      <c r="DI273" s="68"/>
    </row>
    <row r="274" ht="15.75" customHeight="1">
      <c r="A274" s="79"/>
      <c r="B274" s="80"/>
      <c r="C274" s="25"/>
      <c r="D274" s="16">
        <f t="shared" si="2"/>
        <v>1</v>
      </c>
      <c r="E274" s="16">
        <f t="shared" si="73"/>
        <v>0</v>
      </c>
      <c r="F274" s="16">
        <f t="shared" si="3"/>
        <v>0</v>
      </c>
      <c r="G274" s="16">
        <f t="shared" si="4"/>
        <v>0</v>
      </c>
      <c r="H274" s="63"/>
      <c r="I274" s="81"/>
      <c r="J274" s="43"/>
      <c r="O274" s="65"/>
      <c r="P274" s="79"/>
      <c r="R274" s="65"/>
      <c r="T274" s="65"/>
      <c r="V274" s="65"/>
      <c r="AC274" s="65"/>
      <c r="AI274" s="65"/>
      <c r="AO274" s="65"/>
      <c r="AT274" s="21">
        <f t="shared" si="33"/>
        <v>0</v>
      </c>
      <c r="AU274" s="21">
        <f t="shared" si="34"/>
        <v>0</v>
      </c>
      <c r="AW274" s="68"/>
      <c r="BC274" s="65"/>
      <c r="BI274" s="65"/>
      <c r="BN274" s="65"/>
      <c r="BS274" s="65"/>
      <c r="BT274" s="82"/>
      <c r="BU274" s="79"/>
      <c r="BW274" s="65"/>
      <c r="BY274" s="65"/>
      <c r="CA274" s="65"/>
      <c r="CC274" s="65"/>
      <c r="CE274" s="65"/>
      <c r="CG274" s="68"/>
      <c r="CI274" s="65"/>
      <c r="CK274" s="68"/>
      <c r="CM274" s="83"/>
      <c r="CO274" s="65"/>
      <c r="CU274" s="68"/>
      <c r="DB274" s="68"/>
      <c r="DH274" s="44"/>
      <c r="DI274" s="68"/>
    </row>
    <row r="275" ht="15.75" customHeight="1">
      <c r="A275" s="79"/>
      <c r="B275" s="80"/>
      <c r="C275" s="25"/>
      <c r="D275" s="16">
        <f t="shared" si="2"/>
        <v>1</v>
      </c>
      <c r="E275" s="16">
        <f t="shared" si="73"/>
        <v>0</v>
      </c>
      <c r="F275" s="16">
        <f t="shared" si="3"/>
        <v>0</v>
      </c>
      <c r="G275" s="16">
        <f t="shared" si="4"/>
        <v>0</v>
      </c>
      <c r="H275" s="63"/>
      <c r="I275" s="81"/>
      <c r="J275" s="43"/>
      <c r="O275" s="65"/>
      <c r="P275" s="79"/>
      <c r="R275" s="65"/>
      <c r="T275" s="65"/>
      <c r="V275" s="65"/>
      <c r="AC275" s="65"/>
      <c r="AI275" s="65"/>
      <c r="AO275" s="65"/>
      <c r="AT275" s="21">
        <f t="shared" si="33"/>
        <v>0</v>
      </c>
      <c r="AU275" s="21">
        <f t="shared" si="34"/>
        <v>0</v>
      </c>
      <c r="AW275" s="68"/>
      <c r="BC275" s="65"/>
      <c r="BI275" s="65"/>
      <c r="BN275" s="65"/>
      <c r="BS275" s="65"/>
      <c r="BT275" s="82"/>
      <c r="BU275" s="79"/>
      <c r="BW275" s="65"/>
      <c r="BY275" s="65"/>
      <c r="CA275" s="65"/>
      <c r="CC275" s="65"/>
      <c r="CE275" s="65"/>
      <c r="CG275" s="68"/>
      <c r="CI275" s="65"/>
      <c r="CK275" s="68"/>
      <c r="CM275" s="83"/>
      <c r="CO275" s="65"/>
      <c r="CU275" s="68"/>
      <c r="DB275" s="68"/>
      <c r="DH275" s="44"/>
      <c r="DI275" s="68"/>
    </row>
    <row r="276" ht="15.75" customHeight="1">
      <c r="A276" s="79"/>
      <c r="B276" s="80"/>
      <c r="C276" s="25"/>
      <c r="D276" s="16">
        <f t="shared" si="2"/>
        <v>1</v>
      </c>
      <c r="E276" s="16">
        <f t="shared" si="73"/>
        <v>0</v>
      </c>
      <c r="F276" s="16">
        <f t="shared" si="3"/>
        <v>0</v>
      </c>
      <c r="G276" s="16">
        <f t="shared" si="4"/>
        <v>0</v>
      </c>
      <c r="H276" s="63"/>
      <c r="I276" s="81"/>
      <c r="J276" s="43"/>
      <c r="O276" s="65"/>
      <c r="P276" s="79"/>
      <c r="R276" s="65"/>
      <c r="T276" s="65"/>
      <c r="V276" s="65"/>
      <c r="AC276" s="65"/>
      <c r="AI276" s="65"/>
      <c r="AO276" s="65"/>
      <c r="AT276" s="21">
        <f t="shared" si="33"/>
        <v>0</v>
      </c>
      <c r="AU276" s="21">
        <f t="shared" si="34"/>
        <v>0</v>
      </c>
      <c r="AW276" s="68"/>
      <c r="BC276" s="65"/>
      <c r="BI276" s="65"/>
      <c r="BN276" s="65"/>
      <c r="BS276" s="65"/>
      <c r="BT276" s="82"/>
      <c r="BU276" s="79"/>
      <c r="BW276" s="65"/>
      <c r="BY276" s="65"/>
      <c r="CA276" s="65"/>
      <c r="CC276" s="65"/>
      <c r="CE276" s="65"/>
      <c r="CG276" s="68"/>
      <c r="CI276" s="65"/>
      <c r="CK276" s="68"/>
      <c r="CM276" s="83"/>
      <c r="CO276" s="65"/>
      <c r="CU276" s="68"/>
      <c r="DB276" s="68"/>
      <c r="DH276" s="44"/>
      <c r="DI276" s="68"/>
    </row>
    <row r="277" ht="15.75" customHeight="1">
      <c r="A277" s="79"/>
      <c r="B277" s="80"/>
      <c r="C277" s="25"/>
      <c r="D277" s="16">
        <f t="shared" si="2"/>
        <v>1</v>
      </c>
      <c r="E277" s="16">
        <f t="shared" si="73"/>
        <v>0</v>
      </c>
      <c r="F277" s="16">
        <f t="shared" si="3"/>
        <v>0</v>
      </c>
      <c r="G277" s="16">
        <f t="shared" si="4"/>
        <v>0</v>
      </c>
      <c r="H277" s="63"/>
      <c r="I277" s="81"/>
      <c r="J277" s="43"/>
      <c r="O277" s="65"/>
      <c r="P277" s="79"/>
      <c r="R277" s="65"/>
      <c r="T277" s="65"/>
      <c r="V277" s="65"/>
      <c r="AC277" s="65"/>
      <c r="AI277" s="65"/>
      <c r="AO277" s="65"/>
      <c r="AT277" s="21">
        <f t="shared" si="33"/>
        <v>0</v>
      </c>
      <c r="AU277" s="21">
        <f t="shared" si="34"/>
        <v>0</v>
      </c>
      <c r="AW277" s="68"/>
      <c r="BC277" s="65"/>
      <c r="BI277" s="65"/>
      <c r="BN277" s="65"/>
      <c r="BS277" s="65"/>
      <c r="BT277" s="82"/>
      <c r="BU277" s="79"/>
      <c r="BW277" s="65"/>
      <c r="BY277" s="65"/>
      <c r="CA277" s="65"/>
      <c r="CC277" s="65"/>
      <c r="CE277" s="65"/>
      <c r="CG277" s="68"/>
      <c r="CI277" s="65"/>
      <c r="CK277" s="68"/>
      <c r="CM277" s="83"/>
      <c r="CO277" s="65"/>
      <c r="CU277" s="68"/>
      <c r="DB277" s="68"/>
      <c r="DH277" s="44"/>
      <c r="DI277" s="68"/>
    </row>
    <row r="278" ht="15.75" customHeight="1">
      <c r="A278" s="79"/>
      <c r="B278" s="80"/>
      <c r="C278" s="25"/>
      <c r="D278" s="16">
        <f t="shared" si="2"/>
        <v>1</v>
      </c>
      <c r="E278" s="16">
        <f t="shared" si="73"/>
        <v>0</v>
      </c>
      <c r="F278" s="16">
        <f t="shared" si="3"/>
        <v>0</v>
      </c>
      <c r="G278" s="16">
        <f t="shared" si="4"/>
        <v>0</v>
      </c>
      <c r="H278" s="63"/>
      <c r="I278" s="81"/>
      <c r="J278" s="43"/>
      <c r="O278" s="65"/>
      <c r="P278" s="79"/>
      <c r="R278" s="65"/>
      <c r="T278" s="65"/>
      <c r="V278" s="65"/>
      <c r="AC278" s="65"/>
      <c r="AI278" s="65"/>
      <c r="AO278" s="65"/>
      <c r="AT278" s="21">
        <f t="shared" si="33"/>
        <v>0</v>
      </c>
      <c r="AU278" s="21">
        <f t="shared" si="34"/>
        <v>0</v>
      </c>
      <c r="AW278" s="68"/>
      <c r="BC278" s="65"/>
      <c r="BI278" s="65"/>
      <c r="BN278" s="65"/>
      <c r="BS278" s="65"/>
      <c r="BT278" s="82"/>
      <c r="BU278" s="79"/>
      <c r="BW278" s="65"/>
      <c r="BY278" s="65"/>
      <c r="CA278" s="65"/>
      <c r="CC278" s="65"/>
      <c r="CE278" s="65"/>
      <c r="CG278" s="68"/>
      <c r="CI278" s="65"/>
      <c r="CK278" s="68"/>
      <c r="CM278" s="83"/>
      <c r="CO278" s="65"/>
      <c r="CU278" s="68"/>
      <c r="DB278" s="68"/>
      <c r="DH278" s="44"/>
      <c r="DI278" s="68"/>
    </row>
    <row r="279" ht="15.75" customHeight="1">
      <c r="A279" s="79"/>
      <c r="B279" s="80"/>
      <c r="C279" s="25"/>
      <c r="D279" s="16">
        <f t="shared" si="2"/>
        <v>1</v>
      </c>
      <c r="E279" s="16">
        <f t="shared" si="73"/>
        <v>0</v>
      </c>
      <c r="F279" s="16">
        <f t="shared" si="3"/>
        <v>0</v>
      </c>
      <c r="G279" s="16">
        <f t="shared" si="4"/>
        <v>0</v>
      </c>
      <c r="H279" s="63"/>
      <c r="I279" s="81"/>
      <c r="J279" s="43"/>
      <c r="O279" s="65"/>
      <c r="P279" s="79"/>
      <c r="R279" s="65"/>
      <c r="T279" s="65"/>
      <c r="V279" s="65"/>
      <c r="AC279" s="65"/>
      <c r="AI279" s="65"/>
      <c r="AO279" s="65"/>
      <c r="AT279" s="21">
        <f t="shared" si="33"/>
        <v>0</v>
      </c>
      <c r="AU279" s="21">
        <f t="shared" si="34"/>
        <v>0</v>
      </c>
      <c r="AW279" s="68"/>
      <c r="BC279" s="65"/>
      <c r="BI279" s="65"/>
      <c r="BN279" s="65"/>
      <c r="BS279" s="65"/>
      <c r="BT279" s="82"/>
      <c r="BU279" s="79"/>
      <c r="BW279" s="65"/>
      <c r="BY279" s="65"/>
      <c r="CA279" s="65"/>
      <c r="CC279" s="65"/>
      <c r="CE279" s="65"/>
      <c r="CG279" s="68"/>
      <c r="CI279" s="65"/>
      <c r="CK279" s="68"/>
      <c r="CM279" s="83"/>
      <c r="CO279" s="65"/>
      <c r="CU279" s="68"/>
      <c r="DB279" s="68"/>
      <c r="DH279" s="44"/>
      <c r="DI279" s="68"/>
    </row>
    <row r="280" ht="15.75" customHeight="1">
      <c r="A280" s="79"/>
      <c r="B280" s="80"/>
      <c r="C280" s="25"/>
      <c r="D280" s="16">
        <f t="shared" si="2"/>
        <v>1</v>
      </c>
      <c r="E280" s="16">
        <f t="shared" si="73"/>
        <v>0</v>
      </c>
      <c r="F280" s="16">
        <f t="shared" si="3"/>
        <v>0</v>
      </c>
      <c r="G280" s="16">
        <f t="shared" si="4"/>
        <v>0</v>
      </c>
      <c r="H280" s="63"/>
      <c r="I280" s="81"/>
      <c r="J280" s="43"/>
      <c r="O280" s="65"/>
      <c r="P280" s="79"/>
      <c r="R280" s="65"/>
      <c r="T280" s="65"/>
      <c r="V280" s="65"/>
      <c r="AC280" s="65"/>
      <c r="AI280" s="65"/>
      <c r="AO280" s="65"/>
      <c r="AT280" s="21">
        <f t="shared" si="33"/>
        <v>0</v>
      </c>
      <c r="AU280" s="21">
        <f t="shared" si="34"/>
        <v>0</v>
      </c>
      <c r="AW280" s="68"/>
      <c r="BC280" s="65"/>
      <c r="BI280" s="65"/>
      <c r="BN280" s="65"/>
      <c r="BS280" s="65"/>
      <c r="BT280" s="82"/>
      <c r="BU280" s="79"/>
      <c r="BW280" s="65"/>
      <c r="BY280" s="65"/>
      <c r="CA280" s="65"/>
      <c r="CC280" s="65"/>
      <c r="CE280" s="65"/>
      <c r="CG280" s="68"/>
      <c r="CI280" s="65"/>
      <c r="CK280" s="68"/>
      <c r="CM280" s="83"/>
      <c r="CO280" s="65"/>
      <c r="CU280" s="68"/>
      <c r="DB280" s="68"/>
      <c r="DH280" s="44"/>
      <c r="DI280" s="68"/>
    </row>
    <row r="281" ht="15.75" customHeight="1">
      <c r="A281" s="79"/>
      <c r="B281" s="80"/>
      <c r="C281" s="25"/>
      <c r="D281" s="16">
        <f t="shared" si="2"/>
        <v>1</v>
      </c>
      <c r="E281" s="16">
        <f t="shared" si="73"/>
        <v>0</v>
      </c>
      <c r="F281" s="16">
        <f t="shared" si="3"/>
        <v>0</v>
      </c>
      <c r="G281" s="16">
        <f t="shared" si="4"/>
        <v>0</v>
      </c>
      <c r="H281" s="63"/>
      <c r="I281" s="81"/>
      <c r="J281" s="43"/>
      <c r="O281" s="65"/>
      <c r="P281" s="79"/>
      <c r="R281" s="65"/>
      <c r="T281" s="65"/>
      <c r="V281" s="65"/>
      <c r="AC281" s="65"/>
      <c r="AI281" s="65"/>
      <c r="AO281" s="65"/>
      <c r="AT281" s="21">
        <f t="shared" si="33"/>
        <v>0</v>
      </c>
      <c r="AU281" s="21">
        <f t="shared" si="34"/>
        <v>0</v>
      </c>
      <c r="AW281" s="68"/>
      <c r="BC281" s="65"/>
      <c r="BI281" s="65"/>
      <c r="BN281" s="65"/>
      <c r="BS281" s="65"/>
      <c r="BT281" s="82"/>
      <c r="BU281" s="79"/>
      <c r="BW281" s="65"/>
      <c r="BY281" s="65"/>
      <c r="CA281" s="65"/>
      <c r="CC281" s="65"/>
      <c r="CE281" s="65"/>
      <c r="CG281" s="68"/>
      <c r="CI281" s="65"/>
      <c r="CK281" s="68"/>
      <c r="CM281" s="83"/>
      <c r="CO281" s="65"/>
      <c r="CU281" s="68"/>
      <c r="DB281" s="68"/>
      <c r="DH281" s="44"/>
      <c r="DI281" s="68"/>
    </row>
    <row r="282" ht="15.75" customHeight="1">
      <c r="A282" s="79"/>
      <c r="B282" s="80"/>
      <c r="C282" s="25"/>
      <c r="D282" s="16">
        <f t="shared" si="2"/>
        <v>1</v>
      </c>
      <c r="E282" s="16">
        <f t="shared" si="73"/>
        <v>0</v>
      </c>
      <c r="F282" s="16">
        <f t="shared" si="3"/>
        <v>0</v>
      </c>
      <c r="G282" s="16">
        <f t="shared" si="4"/>
        <v>0</v>
      </c>
      <c r="H282" s="63"/>
      <c r="I282" s="81"/>
      <c r="J282" s="43"/>
      <c r="O282" s="65"/>
      <c r="P282" s="79"/>
      <c r="R282" s="65"/>
      <c r="T282" s="65"/>
      <c r="V282" s="65"/>
      <c r="AC282" s="65"/>
      <c r="AI282" s="65"/>
      <c r="AO282" s="65"/>
      <c r="AT282" s="21">
        <f t="shared" si="33"/>
        <v>0</v>
      </c>
      <c r="AU282" s="21">
        <f t="shared" si="34"/>
        <v>0</v>
      </c>
      <c r="AW282" s="68"/>
      <c r="BC282" s="65"/>
      <c r="BI282" s="65"/>
      <c r="BN282" s="65"/>
      <c r="BS282" s="65"/>
      <c r="BT282" s="82"/>
      <c r="BU282" s="79"/>
      <c r="BW282" s="65"/>
      <c r="BY282" s="65"/>
      <c r="CA282" s="65"/>
      <c r="CC282" s="65"/>
      <c r="CE282" s="65"/>
      <c r="CG282" s="68"/>
      <c r="CI282" s="65"/>
      <c r="CK282" s="68"/>
      <c r="CM282" s="83"/>
      <c r="CO282" s="65"/>
      <c r="CU282" s="68"/>
      <c r="DB282" s="68"/>
      <c r="DH282" s="44"/>
      <c r="DI282" s="68"/>
    </row>
    <row r="283" ht="15.75" customHeight="1">
      <c r="A283" s="79"/>
      <c r="B283" s="80"/>
      <c r="C283" s="25"/>
      <c r="D283" s="16">
        <f t="shared" si="2"/>
        <v>1</v>
      </c>
      <c r="E283" s="16">
        <f t="shared" si="73"/>
        <v>0</v>
      </c>
      <c r="F283" s="16">
        <f t="shared" si="3"/>
        <v>0</v>
      </c>
      <c r="G283" s="16">
        <f t="shared" si="4"/>
        <v>0</v>
      </c>
      <c r="H283" s="63"/>
      <c r="I283" s="81"/>
      <c r="J283" s="43"/>
      <c r="O283" s="65"/>
      <c r="P283" s="79"/>
      <c r="R283" s="65"/>
      <c r="T283" s="65"/>
      <c r="V283" s="65"/>
      <c r="AC283" s="65"/>
      <c r="AI283" s="65"/>
      <c r="AO283" s="65"/>
      <c r="AT283" s="21">
        <f t="shared" si="33"/>
        <v>0</v>
      </c>
      <c r="AU283" s="21">
        <f t="shared" si="34"/>
        <v>0</v>
      </c>
      <c r="AW283" s="68"/>
      <c r="BC283" s="65"/>
      <c r="BI283" s="65"/>
      <c r="BN283" s="65"/>
      <c r="BS283" s="65"/>
      <c r="BT283" s="82"/>
      <c r="BU283" s="79"/>
      <c r="BW283" s="65"/>
      <c r="BY283" s="65"/>
      <c r="CA283" s="65"/>
      <c r="CC283" s="65"/>
      <c r="CE283" s="65"/>
      <c r="CG283" s="68"/>
      <c r="CI283" s="65"/>
      <c r="CK283" s="68"/>
      <c r="CM283" s="83"/>
      <c r="CO283" s="65"/>
      <c r="CU283" s="68"/>
      <c r="DB283" s="68"/>
      <c r="DH283" s="44"/>
      <c r="DI283" s="68"/>
    </row>
    <row r="284" ht="15.75" customHeight="1">
      <c r="A284" s="79"/>
      <c r="B284" s="80"/>
      <c r="C284" s="25"/>
      <c r="D284" s="16">
        <f t="shared" si="2"/>
        <v>1</v>
      </c>
      <c r="E284" s="16">
        <f t="shared" si="73"/>
        <v>0</v>
      </c>
      <c r="F284" s="16">
        <f t="shared" si="3"/>
        <v>0</v>
      </c>
      <c r="G284" s="16">
        <f t="shared" si="4"/>
        <v>0</v>
      </c>
      <c r="H284" s="63"/>
      <c r="I284" s="81"/>
      <c r="J284" s="43"/>
      <c r="O284" s="65"/>
      <c r="P284" s="79"/>
      <c r="R284" s="65"/>
      <c r="T284" s="65"/>
      <c r="V284" s="65"/>
      <c r="AC284" s="65"/>
      <c r="AI284" s="65"/>
      <c r="AO284" s="65"/>
      <c r="AT284" s="21">
        <f t="shared" si="33"/>
        <v>0</v>
      </c>
      <c r="AU284" s="21">
        <f t="shared" si="34"/>
        <v>0</v>
      </c>
      <c r="AW284" s="68"/>
      <c r="BC284" s="65"/>
      <c r="BI284" s="65"/>
      <c r="BN284" s="65"/>
      <c r="BS284" s="65"/>
      <c r="BT284" s="82"/>
      <c r="BU284" s="79"/>
      <c r="BW284" s="65"/>
      <c r="BY284" s="65"/>
      <c r="CA284" s="65"/>
      <c r="CC284" s="65"/>
      <c r="CE284" s="65"/>
      <c r="CG284" s="68"/>
      <c r="CI284" s="65"/>
      <c r="CK284" s="68"/>
      <c r="CM284" s="83"/>
      <c r="CO284" s="65"/>
      <c r="CU284" s="68"/>
      <c r="DB284" s="68"/>
      <c r="DH284" s="44"/>
      <c r="DI284" s="68"/>
    </row>
    <row r="285" ht="15.75" customHeight="1">
      <c r="A285" s="79"/>
      <c r="B285" s="80"/>
      <c r="C285" s="25"/>
      <c r="D285" s="16">
        <f t="shared" si="2"/>
        <v>1</v>
      </c>
      <c r="E285" s="16">
        <f t="shared" si="73"/>
        <v>0</v>
      </c>
      <c r="F285" s="16">
        <f t="shared" si="3"/>
        <v>0</v>
      </c>
      <c r="G285" s="16">
        <f t="shared" si="4"/>
        <v>0</v>
      </c>
      <c r="H285" s="63"/>
      <c r="I285" s="81"/>
      <c r="J285" s="43"/>
      <c r="O285" s="65"/>
      <c r="P285" s="79"/>
      <c r="R285" s="65"/>
      <c r="T285" s="65"/>
      <c r="V285" s="65"/>
      <c r="AC285" s="65"/>
      <c r="AI285" s="65"/>
      <c r="AO285" s="65"/>
      <c r="AT285" s="21">
        <f t="shared" si="33"/>
        <v>0</v>
      </c>
      <c r="AU285" s="21">
        <f t="shared" si="34"/>
        <v>0</v>
      </c>
      <c r="AW285" s="68"/>
      <c r="BC285" s="65"/>
      <c r="BI285" s="65"/>
      <c r="BN285" s="65"/>
      <c r="BS285" s="65"/>
      <c r="BT285" s="82"/>
      <c r="BU285" s="79"/>
      <c r="BW285" s="65"/>
      <c r="BY285" s="65"/>
      <c r="CA285" s="65"/>
      <c r="CC285" s="65"/>
      <c r="CE285" s="65"/>
      <c r="CG285" s="68"/>
      <c r="CI285" s="65"/>
      <c r="CK285" s="68"/>
      <c r="CM285" s="83"/>
      <c r="CO285" s="65"/>
      <c r="CU285" s="68"/>
      <c r="DB285" s="68"/>
      <c r="DH285" s="44"/>
      <c r="DI285" s="68"/>
    </row>
    <row r="286" ht="15.75" customHeight="1">
      <c r="A286" s="79"/>
      <c r="B286" s="80"/>
      <c r="C286" s="25"/>
      <c r="D286" s="16">
        <f t="shared" si="2"/>
        <v>1</v>
      </c>
      <c r="E286" s="16">
        <f t="shared" si="73"/>
        <v>0</v>
      </c>
      <c r="F286" s="16">
        <f t="shared" si="3"/>
        <v>0</v>
      </c>
      <c r="G286" s="16">
        <f t="shared" si="4"/>
        <v>0</v>
      </c>
      <c r="H286" s="63"/>
      <c r="I286" s="81"/>
      <c r="J286" s="43"/>
      <c r="O286" s="65"/>
      <c r="P286" s="79"/>
      <c r="R286" s="65"/>
      <c r="T286" s="65"/>
      <c r="V286" s="65"/>
      <c r="AC286" s="65"/>
      <c r="AI286" s="65"/>
      <c r="AO286" s="65"/>
      <c r="AT286" s="21">
        <f t="shared" si="33"/>
        <v>0</v>
      </c>
      <c r="AU286" s="21">
        <f t="shared" si="34"/>
        <v>0</v>
      </c>
      <c r="AW286" s="68"/>
      <c r="BC286" s="65"/>
      <c r="BI286" s="65"/>
      <c r="BN286" s="65"/>
      <c r="BS286" s="65"/>
      <c r="BT286" s="82"/>
      <c r="BU286" s="79"/>
      <c r="BW286" s="65"/>
      <c r="BY286" s="65"/>
      <c r="CA286" s="65"/>
      <c r="CC286" s="65"/>
      <c r="CE286" s="65"/>
      <c r="CG286" s="68"/>
      <c r="CI286" s="65"/>
      <c r="CK286" s="68"/>
      <c r="CM286" s="83"/>
      <c r="CO286" s="65"/>
      <c r="CU286" s="68"/>
      <c r="DB286" s="68"/>
      <c r="DH286" s="44"/>
      <c r="DI286" s="68"/>
    </row>
    <row r="287" ht="15.75" customHeight="1">
      <c r="A287" s="79"/>
      <c r="B287" s="80"/>
      <c r="C287" s="25"/>
      <c r="D287" s="16">
        <f t="shared" si="2"/>
        <v>1</v>
      </c>
      <c r="E287" s="16">
        <f t="shared" si="73"/>
        <v>0</v>
      </c>
      <c r="F287" s="16">
        <f t="shared" si="3"/>
        <v>0</v>
      </c>
      <c r="G287" s="16">
        <f t="shared" si="4"/>
        <v>0</v>
      </c>
      <c r="H287" s="63"/>
      <c r="I287" s="81"/>
      <c r="J287" s="43"/>
      <c r="O287" s="65"/>
      <c r="P287" s="79"/>
      <c r="R287" s="65"/>
      <c r="T287" s="65"/>
      <c r="V287" s="65"/>
      <c r="AC287" s="65"/>
      <c r="AI287" s="65"/>
      <c r="AO287" s="65"/>
      <c r="AT287" s="21">
        <f t="shared" si="33"/>
        <v>0</v>
      </c>
      <c r="AU287" s="21">
        <f t="shared" si="34"/>
        <v>0</v>
      </c>
      <c r="AW287" s="68"/>
      <c r="BC287" s="65"/>
      <c r="BI287" s="65"/>
      <c r="BN287" s="65"/>
      <c r="BS287" s="65"/>
      <c r="BT287" s="82"/>
      <c r="BU287" s="79"/>
      <c r="BW287" s="65"/>
      <c r="BY287" s="65"/>
      <c r="CA287" s="65"/>
      <c r="CC287" s="65"/>
      <c r="CE287" s="65"/>
      <c r="CG287" s="68"/>
      <c r="CI287" s="65"/>
      <c r="CK287" s="68"/>
      <c r="CM287" s="83"/>
      <c r="CO287" s="65"/>
      <c r="CU287" s="68"/>
      <c r="DB287" s="68"/>
      <c r="DH287" s="44"/>
      <c r="DI287" s="68"/>
    </row>
    <row r="288" ht="15.75" customHeight="1">
      <c r="A288" s="79"/>
      <c r="B288" s="80"/>
      <c r="C288" s="25"/>
      <c r="D288" s="16">
        <f t="shared" si="2"/>
        <v>1</v>
      </c>
      <c r="E288" s="16">
        <f t="shared" si="73"/>
        <v>0</v>
      </c>
      <c r="F288" s="16">
        <f t="shared" si="3"/>
        <v>0</v>
      </c>
      <c r="G288" s="16">
        <f t="shared" si="4"/>
        <v>0</v>
      </c>
      <c r="H288" s="63"/>
      <c r="I288" s="81"/>
      <c r="J288" s="43"/>
      <c r="O288" s="65"/>
      <c r="P288" s="79"/>
      <c r="R288" s="65"/>
      <c r="T288" s="65"/>
      <c r="V288" s="65"/>
      <c r="AC288" s="65"/>
      <c r="AI288" s="65"/>
      <c r="AO288" s="65"/>
      <c r="AT288" s="21">
        <f t="shared" si="33"/>
        <v>0</v>
      </c>
      <c r="AU288" s="21">
        <f t="shared" si="34"/>
        <v>0</v>
      </c>
      <c r="AW288" s="68"/>
      <c r="BC288" s="65"/>
      <c r="BI288" s="65"/>
      <c r="BN288" s="65"/>
      <c r="BS288" s="65"/>
      <c r="BT288" s="82"/>
      <c r="BU288" s="79"/>
      <c r="BW288" s="65"/>
      <c r="BY288" s="65"/>
      <c r="CA288" s="65"/>
      <c r="CC288" s="65"/>
      <c r="CE288" s="65"/>
      <c r="CG288" s="68"/>
      <c r="CI288" s="65"/>
      <c r="CK288" s="68"/>
      <c r="CM288" s="83"/>
      <c r="CO288" s="65"/>
      <c r="CU288" s="68"/>
      <c r="DB288" s="68"/>
      <c r="DH288" s="44"/>
      <c r="DI288" s="68"/>
    </row>
    <row r="289" ht="15.75" customHeight="1">
      <c r="A289" s="79"/>
      <c r="B289" s="80"/>
      <c r="C289" s="25"/>
      <c r="D289" s="16">
        <f t="shared" si="2"/>
        <v>1</v>
      </c>
      <c r="E289" s="16">
        <f t="shared" si="73"/>
        <v>0</v>
      </c>
      <c r="F289" s="16">
        <f t="shared" si="3"/>
        <v>0</v>
      </c>
      <c r="G289" s="16">
        <f t="shared" si="4"/>
        <v>0</v>
      </c>
      <c r="H289" s="63"/>
      <c r="I289" s="81"/>
      <c r="J289" s="43"/>
      <c r="O289" s="65"/>
      <c r="P289" s="79"/>
      <c r="R289" s="65"/>
      <c r="T289" s="65"/>
      <c r="V289" s="65"/>
      <c r="AC289" s="65"/>
      <c r="AI289" s="65"/>
      <c r="AO289" s="65"/>
      <c r="AT289" s="21">
        <f t="shared" si="33"/>
        <v>0</v>
      </c>
      <c r="AU289" s="21">
        <f t="shared" si="34"/>
        <v>0</v>
      </c>
      <c r="AW289" s="68"/>
      <c r="BC289" s="65"/>
      <c r="BI289" s="65"/>
      <c r="BN289" s="65"/>
      <c r="BS289" s="65"/>
      <c r="BT289" s="82"/>
      <c r="BU289" s="79"/>
      <c r="BW289" s="65"/>
      <c r="BY289" s="65"/>
      <c r="CA289" s="65"/>
      <c r="CC289" s="65"/>
      <c r="CE289" s="65"/>
      <c r="CG289" s="68"/>
      <c r="CI289" s="65"/>
      <c r="CK289" s="68"/>
      <c r="CM289" s="83"/>
      <c r="CO289" s="65"/>
      <c r="CU289" s="68"/>
      <c r="DB289" s="68"/>
      <c r="DH289" s="44"/>
      <c r="DI289" s="68"/>
    </row>
    <row r="290" ht="15.75" customHeight="1">
      <c r="A290" s="79"/>
      <c r="B290" s="80"/>
      <c r="C290" s="25"/>
      <c r="D290" s="16">
        <f t="shared" si="2"/>
        <v>1</v>
      </c>
      <c r="E290" s="16">
        <f t="shared" si="73"/>
        <v>0</v>
      </c>
      <c r="F290" s="16">
        <f t="shared" si="3"/>
        <v>0</v>
      </c>
      <c r="G290" s="16">
        <f t="shared" si="4"/>
        <v>0</v>
      </c>
      <c r="H290" s="63"/>
      <c r="I290" s="81"/>
      <c r="J290" s="43"/>
      <c r="O290" s="65"/>
      <c r="P290" s="79"/>
      <c r="R290" s="65"/>
      <c r="T290" s="65"/>
      <c r="V290" s="65"/>
      <c r="AC290" s="65"/>
      <c r="AI290" s="65"/>
      <c r="AO290" s="65"/>
      <c r="AT290" s="21">
        <f t="shared" si="33"/>
        <v>0</v>
      </c>
      <c r="AU290" s="21">
        <f t="shared" si="34"/>
        <v>0</v>
      </c>
      <c r="AW290" s="68"/>
      <c r="BC290" s="65"/>
      <c r="BI290" s="65"/>
      <c r="BN290" s="65"/>
      <c r="BS290" s="65"/>
      <c r="BT290" s="82"/>
      <c r="BU290" s="79"/>
      <c r="BW290" s="65"/>
      <c r="BY290" s="65"/>
      <c r="CA290" s="65"/>
      <c r="CC290" s="65"/>
      <c r="CE290" s="65"/>
      <c r="CG290" s="68"/>
      <c r="CI290" s="65"/>
      <c r="CK290" s="68"/>
      <c r="CM290" s="83"/>
      <c r="CO290" s="65"/>
      <c r="CU290" s="68"/>
      <c r="DB290" s="68"/>
      <c r="DH290" s="44"/>
      <c r="DI290" s="68"/>
    </row>
    <row r="291" ht="15.75" customHeight="1">
      <c r="A291" s="79"/>
      <c r="B291" s="80"/>
      <c r="C291" s="25"/>
      <c r="D291" s="16">
        <f t="shared" si="2"/>
        <v>1</v>
      </c>
      <c r="E291" s="16">
        <f t="shared" si="73"/>
        <v>0</v>
      </c>
      <c r="F291" s="16">
        <f t="shared" si="3"/>
        <v>0</v>
      </c>
      <c r="G291" s="16">
        <f t="shared" si="4"/>
        <v>0</v>
      </c>
      <c r="H291" s="63"/>
      <c r="I291" s="81"/>
      <c r="J291" s="43"/>
      <c r="O291" s="65"/>
      <c r="P291" s="79"/>
      <c r="R291" s="65"/>
      <c r="T291" s="65"/>
      <c r="V291" s="65"/>
      <c r="AC291" s="65"/>
      <c r="AI291" s="65"/>
      <c r="AO291" s="65"/>
      <c r="AT291" s="21">
        <f t="shared" si="33"/>
        <v>0</v>
      </c>
      <c r="AU291" s="21">
        <f t="shared" si="34"/>
        <v>0</v>
      </c>
      <c r="AW291" s="68"/>
      <c r="BC291" s="65"/>
      <c r="BI291" s="65"/>
      <c r="BN291" s="65"/>
      <c r="BS291" s="65"/>
      <c r="BT291" s="82"/>
      <c r="BU291" s="79"/>
      <c r="BW291" s="65"/>
      <c r="BY291" s="65"/>
      <c r="CA291" s="65"/>
      <c r="CC291" s="65"/>
      <c r="CE291" s="65"/>
      <c r="CG291" s="68"/>
      <c r="CI291" s="65"/>
      <c r="CK291" s="68"/>
      <c r="CM291" s="83"/>
      <c r="CO291" s="65"/>
      <c r="CU291" s="68"/>
      <c r="DB291" s="68"/>
      <c r="DH291" s="44"/>
      <c r="DI291" s="68"/>
    </row>
    <row r="292" ht="15.75" customHeight="1">
      <c r="A292" s="79"/>
      <c r="B292" s="80"/>
      <c r="C292" s="25"/>
      <c r="D292" s="16">
        <f t="shared" si="2"/>
        <v>1</v>
      </c>
      <c r="E292" s="16">
        <f t="shared" si="73"/>
        <v>0</v>
      </c>
      <c r="F292" s="16">
        <f t="shared" si="3"/>
        <v>0</v>
      </c>
      <c r="G292" s="16">
        <f t="shared" si="4"/>
        <v>0</v>
      </c>
      <c r="H292" s="63"/>
      <c r="I292" s="81"/>
      <c r="J292" s="43"/>
      <c r="O292" s="65"/>
      <c r="P292" s="79"/>
      <c r="R292" s="65"/>
      <c r="T292" s="65"/>
      <c r="V292" s="65"/>
      <c r="AC292" s="65"/>
      <c r="AI292" s="65"/>
      <c r="AO292" s="65"/>
      <c r="AT292" s="21">
        <f t="shared" si="33"/>
        <v>0</v>
      </c>
      <c r="AU292" s="21">
        <f t="shared" si="34"/>
        <v>0</v>
      </c>
      <c r="AW292" s="68"/>
      <c r="BC292" s="65"/>
      <c r="BI292" s="65"/>
      <c r="BN292" s="65"/>
      <c r="BS292" s="65"/>
      <c r="BT292" s="82"/>
      <c r="BU292" s="79"/>
      <c r="BW292" s="65"/>
      <c r="BY292" s="65"/>
      <c r="CA292" s="65"/>
      <c r="CC292" s="65"/>
      <c r="CE292" s="65"/>
      <c r="CG292" s="68"/>
      <c r="CI292" s="65"/>
      <c r="CK292" s="68"/>
      <c r="CM292" s="83"/>
      <c r="CO292" s="65"/>
      <c r="CU292" s="68"/>
      <c r="DB292" s="68"/>
      <c r="DH292" s="44"/>
      <c r="DI292" s="68"/>
    </row>
    <row r="293" ht="15.75" customHeight="1">
      <c r="A293" s="79"/>
      <c r="B293" s="80"/>
      <c r="C293" s="25"/>
      <c r="D293" s="16">
        <f t="shared" si="2"/>
        <v>1</v>
      </c>
      <c r="E293" s="16">
        <f t="shared" si="73"/>
        <v>0</v>
      </c>
      <c r="F293" s="16">
        <f t="shared" si="3"/>
        <v>0</v>
      </c>
      <c r="G293" s="16">
        <f t="shared" si="4"/>
        <v>0</v>
      </c>
      <c r="H293" s="63"/>
      <c r="I293" s="81"/>
      <c r="J293" s="43"/>
      <c r="O293" s="65"/>
      <c r="P293" s="79"/>
      <c r="R293" s="65"/>
      <c r="T293" s="65"/>
      <c r="V293" s="65"/>
      <c r="AC293" s="65"/>
      <c r="AI293" s="65"/>
      <c r="AO293" s="65"/>
      <c r="AT293" s="21">
        <f t="shared" si="33"/>
        <v>0</v>
      </c>
      <c r="AU293" s="21">
        <f t="shared" si="34"/>
        <v>0</v>
      </c>
      <c r="AW293" s="68"/>
      <c r="BC293" s="65"/>
      <c r="BI293" s="65"/>
      <c r="BN293" s="65"/>
      <c r="BS293" s="65"/>
      <c r="BT293" s="82"/>
      <c r="BU293" s="79"/>
      <c r="BW293" s="65"/>
      <c r="BY293" s="65"/>
      <c r="CA293" s="65"/>
      <c r="CC293" s="65"/>
      <c r="CE293" s="65"/>
      <c r="CG293" s="68"/>
      <c r="CI293" s="65"/>
      <c r="CK293" s="68"/>
      <c r="CM293" s="83"/>
      <c r="CO293" s="65"/>
      <c r="CU293" s="68"/>
      <c r="DB293" s="68"/>
      <c r="DH293" s="44"/>
      <c r="DI293" s="68"/>
    </row>
    <row r="294" ht="15.75" customHeight="1">
      <c r="A294" s="79"/>
      <c r="B294" s="80"/>
      <c r="C294" s="25"/>
      <c r="D294" s="16">
        <f t="shared" si="2"/>
        <v>1</v>
      </c>
      <c r="E294" s="16">
        <f t="shared" si="73"/>
        <v>0</v>
      </c>
      <c r="F294" s="16">
        <f t="shared" si="3"/>
        <v>0</v>
      </c>
      <c r="G294" s="16">
        <f t="shared" si="4"/>
        <v>0</v>
      </c>
      <c r="H294" s="63"/>
      <c r="I294" s="81"/>
      <c r="J294" s="43"/>
      <c r="O294" s="65"/>
      <c r="P294" s="79"/>
      <c r="R294" s="65"/>
      <c r="T294" s="65"/>
      <c r="V294" s="65"/>
      <c r="AC294" s="65"/>
      <c r="AI294" s="65"/>
      <c r="AO294" s="65"/>
      <c r="AT294" s="21">
        <f t="shared" si="33"/>
        <v>0</v>
      </c>
      <c r="AU294" s="21">
        <f t="shared" si="34"/>
        <v>0</v>
      </c>
      <c r="AW294" s="68"/>
      <c r="BC294" s="65"/>
      <c r="BI294" s="65"/>
      <c r="BN294" s="65"/>
      <c r="BS294" s="65"/>
      <c r="BT294" s="82"/>
      <c r="BU294" s="79"/>
      <c r="BW294" s="65"/>
      <c r="BY294" s="65"/>
      <c r="CA294" s="65"/>
      <c r="CC294" s="65"/>
      <c r="CE294" s="65"/>
      <c r="CG294" s="68"/>
      <c r="CI294" s="65"/>
      <c r="CK294" s="68"/>
      <c r="CM294" s="83"/>
      <c r="CO294" s="65"/>
      <c r="CU294" s="68"/>
      <c r="DB294" s="68"/>
      <c r="DH294" s="44"/>
      <c r="DI294" s="68"/>
    </row>
    <row r="295" ht="15.75" customHeight="1">
      <c r="A295" s="79"/>
      <c r="B295" s="80"/>
      <c r="C295" s="25"/>
      <c r="D295" s="16">
        <f t="shared" si="2"/>
        <v>1</v>
      </c>
      <c r="E295" s="16">
        <f t="shared" si="73"/>
        <v>0</v>
      </c>
      <c r="F295" s="16">
        <f t="shared" si="3"/>
        <v>0</v>
      </c>
      <c r="G295" s="16">
        <f t="shared" si="4"/>
        <v>0</v>
      </c>
      <c r="H295" s="63"/>
      <c r="I295" s="81"/>
      <c r="J295" s="43"/>
      <c r="O295" s="65"/>
      <c r="P295" s="79"/>
      <c r="R295" s="65"/>
      <c r="T295" s="65"/>
      <c r="V295" s="65"/>
      <c r="AC295" s="65"/>
      <c r="AI295" s="65"/>
      <c r="AO295" s="65"/>
      <c r="AT295" s="21">
        <f t="shared" si="33"/>
        <v>0</v>
      </c>
      <c r="AU295" s="21">
        <f t="shared" si="34"/>
        <v>0</v>
      </c>
      <c r="AW295" s="68"/>
      <c r="BC295" s="65"/>
      <c r="BI295" s="65"/>
      <c r="BN295" s="65"/>
      <c r="BS295" s="65"/>
      <c r="BT295" s="82"/>
      <c r="BU295" s="79"/>
      <c r="BW295" s="65"/>
      <c r="BY295" s="65"/>
      <c r="CA295" s="65"/>
      <c r="CC295" s="65"/>
      <c r="CE295" s="65"/>
      <c r="CG295" s="68"/>
      <c r="CI295" s="65"/>
      <c r="CK295" s="68"/>
      <c r="CM295" s="83"/>
      <c r="CO295" s="65"/>
      <c r="CU295" s="68"/>
      <c r="DB295" s="68"/>
      <c r="DH295" s="44"/>
      <c r="DI295" s="68"/>
    </row>
    <row r="296" ht="15.75" customHeight="1">
      <c r="A296" s="79"/>
      <c r="B296" s="80"/>
      <c r="C296" s="25"/>
      <c r="D296" s="16">
        <f t="shared" si="2"/>
        <v>1</v>
      </c>
      <c r="E296" s="16">
        <f t="shared" si="73"/>
        <v>0</v>
      </c>
      <c r="F296" s="16">
        <f t="shared" si="3"/>
        <v>0</v>
      </c>
      <c r="G296" s="16">
        <f t="shared" si="4"/>
        <v>0</v>
      </c>
      <c r="H296" s="63"/>
      <c r="I296" s="81"/>
      <c r="J296" s="43"/>
      <c r="O296" s="65"/>
      <c r="P296" s="79"/>
      <c r="R296" s="65"/>
      <c r="T296" s="65"/>
      <c r="V296" s="65"/>
      <c r="AC296" s="65"/>
      <c r="AI296" s="65"/>
      <c r="AO296" s="65"/>
      <c r="AT296" s="21">
        <f t="shared" si="33"/>
        <v>0</v>
      </c>
      <c r="AU296" s="21">
        <f t="shared" si="34"/>
        <v>0</v>
      </c>
      <c r="AW296" s="68"/>
      <c r="BC296" s="65"/>
      <c r="BI296" s="65"/>
      <c r="BN296" s="65"/>
      <c r="BS296" s="65"/>
      <c r="BT296" s="82"/>
      <c r="BU296" s="79"/>
      <c r="BW296" s="65"/>
      <c r="BY296" s="65"/>
      <c r="CA296" s="65"/>
      <c r="CC296" s="65"/>
      <c r="CE296" s="65"/>
      <c r="CG296" s="68"/>
      <c r="CI296" s="65"/>
      <c r="CK296" s="68"/>
      <c r="CM296" s="83"/>
      <c r="CO296" s="65"/>
      <c r="CU296" s="68"/>
      <c r="DB296" s="68"/>
      <c r="DH296" s="44"/>
      <c r="DI296" s="68"/>
    </row>
    <row r="297" ht="15.75" customHeight="1">
      <c r="A297" s="79"/>
      <c r="B297" s="80"/>
      <c r="C297" s="25"/>
      <c r="D297" s="16">
        <f t="shared" si="2"/>
        <v>1</v>
      </c>
      <c r="E297" s="16">
        <f t="shared" si="73"/>
        <v>0</v>
      </c>
      <c r="F297" s="16">
        <f t="shared" si="3"/>
        <v>0</v>
      </c>
      <c r="G297" s="16">
        <f t="shared" si="4"/>
        <v>0</v>
      </c>
      <c r="H297" s="63"/>
      <c r="I297" s="81"/>
      <c r="J297" s="43"/>
      <c r="O297" s="65"/>
      <c r="P297" s="79"/>
      <c r="R297" s="65"/>
      <c r="T297" s="65"/>
      <c r="V297" s="65"/>
      <c r="AC297" s="65"/>
      <c r="AI297" s="65"/>
      <c r="AO297" s="65"/>
      <c r="AT297" s="21">
        <f t="shared" si="33"/>
        <v>0</v>
      </c>
      <c r="AU297" s="21">
        <f t="shared" si="34"/>
        <v>0</v>
      </c>
      <c r="AW297" s="68"/>
      <c r="BC297" s="65"/>
      <c r="BI297" s="65"/>
      <c r="BN297" s="65"/>
      <c r="BS297" s="65"/>
      <c r="BT297" s="82"/>
      <c r="BU297" s="79"/>
      <c r="BW297" s="65"/>
      <c r="BY297" s="65"/>
      <c r="CA297" s="65"/>
      <c r="CC297" s="65"/>
      <c r="CE297" s="65"/>
      <c r="CG297" s="68"/>
      <c r="CI297" s="65"/>
      <c r="CK297" s="68"/>
      <c r="CM297" s="83"/>
      <c r="CO297" s="65"/>
      <c r="CU297" s="68"/>
      <c r="DB297" s="68"/>
      <c r="DH297" s="44"/>
      <c r="DI297" s="68"/>
    </row>
    <row r="298" ht="15.75" customHeight="1">
      <c r="A298" s="79"/>
      <c r="B298" s="80"/>
      <c r="C298" s="25"/>
      <c r="D298" s="16">
        <f t="shared" si="2"/>
        <v>1</v>
      </c>
      <c r="E298" s="16">
        <f t="shared" si="73"/>
        <v>0</v>
      </c>
      <c r="F298" s="16">
        <f t="shared" si="3"/>
        <v>0</v>
      </c>
      <c r="G298" s="16">
        <f t="shared" si="4"/>
        <v>0</v>
      </c>
      <c r="H298" s="63"/>
      <c r="I298" s="81"/>
      <c r="J298" s="43"/>
      <c r="O298" s="65"/>
      <c r="P298" s="79"/>
      <c r="R298" s="65"/>
      <c r="T298" s="65"/>
      <c r="V298" s="65"/>
      <c r="AC298" s="65"/>
      <c r="AI298" s="65"/>
      <c r="AO298" s="65"/>
      <c r="AT298" s="21">
        <f t="shared" si="33"/>
        <v>0</v>
      </c>
      <c r="AU298" s="21">
        <f t="shared" si="34"/>
        <v>0</v>
      </c>
      <c r="AW298" s="68"/>
      <c r="BC298" s="65"/>
      <c r="BI298" s="65"/>
      <c r="BN298" s="65"/>
      <c r="BS298" s="65"/>
      <c r="BT298" s="82"/>
      <c r="BU298" s="79"/>
      <c r="BW298" s="65"/>
      <c r="BY298" s="65"/>
      <c r="CA298" s="65"/>
      <c r="CC298" s="65"/>
      <c r="CE298" s="65"/>
      <c r="CG298" s="68"/>
      <c r="CI298" s="65"/>
      <c r="CK298" s="68"/>
      <c r="CM298" s="83"/>
      <c r="CO298" s="65"/>
      <c r="CU298" s="68"/>
      <c r="DB298" s="68"/>
      <c r="DH298" s="44"/>
      <c r="DI298" s="68"/>
    </row>
    <row r="299" ht="15.75" customHeight="1">
      <c r="A299" s="79"/>
      <c r="B299" s="80"/>
      <c r="C299" s="25"/>
      <c r="D299" s="16">
        <f t="shared" si="2"/>
        <v>1</v>
      </c>
      <c r="E299" s="16">
        <f t="shared" si="73"/>
        <v>0</v>
      </c>
      <c r="F299" s="16">
        <f t="shared" si="3"/>
        <v>0</v>
      </c>
      <c r="G299" s="16">
        <f t="shared" si="4"/>
        <v>0</v>
      </c>
      <c r="H299" s="63"/>
      <c r="I299" s="81"/>
      <c r="J299" s="43"/>
      <c r="O299" s="65"/>
      <c r="P299" s="79"/>
      <c r="R299" s="65"/>
      <c r="T299" s="65"/>
      <c r="V299" s="65"/>
      <c r="AC299" s="65"/>
      <c r="AI299" s="65"/>
      <c r="AO299" s="65"/>
      <c r="AT299" s="21">
        <f t="shared" si="33"/>
        <v>0</v>
      </c>
      <c r="AU299" s="21">
        <f t="shared" si="34"/>
        <v>0</v>
      </c>
      <c r="AW299" s="68"/>
      <c r="BC299" s="65"/>
      <c r="BI299" s="65"/>
      <c r="BN299" s="65"/>
      <c r="BS299" s="65"/>
      <c r="BT299" s="82"/>
      <c r="BU299" s="79"/>
      <c r="BW299" s="65"/>
      <c r="BY299" s="65"/>
      <c r="CA299" s="65"/>
      <c r="CC299" s="65"/>
      <c r="CE299" s="65"/>
      <c r="CG299" s="68"/>
      <c r="CI299" s="65"/>
      <c r="CK299" s="68"/>
      <c r="CM299" s="83"/>
      <c r="CO299" s="65"/>
      <c r="CU299" s="68"/>
      <c r="DB299" s="68"/>
      <c r="DH299" s="44"/>
      <c r="DI299" s="68"/>
    </row>
    <row r="300" ht="15.75" customHeight="1">
      <c r="A300" s="79"/>
      <c r="B300" s="80"/>
      <c r="C300" s="25"/>
      <c r="D300" s="16">
        <f t="shared" si="2"/>
        <v>1</v>
      </c>
      <c r="E300" s="16">
        <f t="shared" si="73"/>
        <v>0</v>
      </c>
      <c r="F300" s="16">
        <f t="shared" si="3"/>
        <v>0</v>
      </c>
      <c r="G300" s="16">
        <f t="shared" si="4"/>
        <v>0</v>
      </c>
      <c r="H300" s="63"/>
      <c r="I300" s="81"/>
      <c r="J300" s="43"/>
      <c r="O300" s="65"/>
      <c r="P300" s="79"/>
      <c r="R300" s="65"/>
      <c r="T300" s="65"/>
      <c r="V300" s="65"/>
      <c r="AC300" s="65"/>
      <c r="AI300" s="65"/>
      <c r="AO300" s="65"/>
      <c r="AT300" s="21">
        <f t="shared" si="33"/>
        <v>0</v>
      </c>
      <c r="AU300" s="21">
        <f t="shared" si="34"/>
        <v>0</v>
      </c>
      <c r="AW300" s="68"/>
      <c r="BC300" s="65"/>
      <c r="BI300" s="65"/>
      <c r="BN300" s="65"/>
      <c r="BS300" s="65"/>
      <c r="BT300" s="82"/>
      <c r="BU300" s="79"/>
      <c r="BW300" s="65"/>
      <c r="BY300" s="65"/>
      <c r="CA300" s="65"/>
      <c r="CC300" s="65"/>
      <c r="CE300" s="65"/>
      <c r="CG300" s="68"/>
      <c r="CI300" s="65"/>
      <c r="CK300" s="68"/>
      <c r="CM300" s="83"/>
      <c r="CO300" s="65"/>
      <c r="CU300" s="68"/>
      <c r="DB300" s="68"/>
      <c r="DH300" s="44"/>
      <c r="DI300" s="68"/>
    </row>
    <row r="301" ht="15.75" customHeight="1">
      <c r="A301" s="79"/>
      <c r="B301" s="80"/>
      <c r="C301" s="25"/>
      <c r="D301" s="16">
        <f t="shared" si="2"/>
        <v>1</v>
      </c>
      <c r="E301" s="16">
        <f t="shared" si="73"/>
        <v>0</v>
      </c>
      <c r="F301" s="16">
        <f t="shared" si="3"/>
        <v>0</v>
      </c>
      <c r="G301" s="16">
        <f t="shared" si="4"/>
        <v>0</v>
      </c>
      <c r="H301" s="63"/>
      <c r="I301" s="81"/>
      <c r="J301" s="43"/>
      <c r="O301" s="65"/>
      <c r="P301" s="79"/>
      <c r="R301" s="65"/>
      <c r="T301" s="65"/>
      <c r="V301" s="65"/>
      <c r="AC301" s="65"/>
      <c r="AI301" s="65"/>
      <c r="AO301" s="65"/>
      <c r="AT301" s="21">
        <f t="shared" si="33"/>
        <v>0</v>
      </c>
      <c r="AU301" s="21">
        <f t="shared" si="34"/>
        <v>0</v>
      </c>
      <c r="AW301" s="68"/>
      <c r="BC301" s="65"/>
      <c r="BI301" s="65"/>
      <c r="BN301" s="65"/>
      <c r="BS301" s="65"/>
      <c r="BT301" s="82"/>
      <c r="BU301" s="79"/>
      <c r="BW301" s="65"/>
      <c r="BY301" s="65"/>
      <c r="CA301" s="65"/>
      <c r="CC301" s="65"/>
      <c r="CE301" s="65"/>
      <c r="CG301" s="68"/>
      <c r="CI301" s="65"/>
      <c r="CK301" s="68"/>
      <c r="CM301" s="83"/>
      <c r="CO301" s="65"/>
      <c r="CU301" s="68"/>
      <c r="DB301" s="68"/>
      <c r="DH301" s="44"/>
      <c r="DI301" s="68"/>
    </row>
    <row r="302" ht="15.75" customHeight="1">
      <c r="A302" s="79"/>
      <c r="B302" s="80"/>
      <c r="C302" s="25"/>
      <c r="D302" s="16">
        <f t="shared" si="2"/>
        <v>1</v>
      </c>
      <c r="E302" s="16">
        <f t="shared" si="73"/>
        <v>0</v>
      </c>
      <c r="F302" s="16">
        <f t="shared" si="3"/>
        <v>0</v>
      </c>
      <c r="G302" s="16">
        <f t="shared" si="4"/>
        <v>0</v>
      </c>
      <c r="H302" s="63"/>
      <c r="I302" s="81"/>
      <c r="J302" s="43"/>
      <c r="O302" s="65"/>
      <c r="P302" s="79"/>
      <c r="R302" s="65"/>
      <c r="T302" s="65"/>
      <c r="V302" s="65"/>
      <c r="AC302" s="65"/>
      <c r="AI302" s="65"/>
      <c r="AO302" s="65"/>
      <c r="AT302" s="21">
        <f t="shared" si="33"/>
        <v>0</v>
      </c>
      <c r="AU302" s="21">
        <f t="shared" si="34"/>
        <v>0</v>
      </c>
      <c r="AW302" s="68"/>
      <c r="BC302" s="65"/>
      <c r="BI302" s="65"/>
      <c r="BN302" s="65"/>
      <c r="BS302" s="65"/>
      <c r="BT302" s="82"/>
      <c r="BU302" s="79"/>
      <c r="BW302" s="65"/>
      <c r="BY302" s="65"/>
      <c r="CA302" s="65"/>
      <c r="CC302" s="65"/>
      <c r="CE302" s="65"/>
      <c r="CG302" s="68"/>
      <c r="CI302" s="65"/>
      <c r="CK302" s="68"/>
      <c r="CM302" s="83"/>
      <c r="CO302" s="65"/>
      <c r="CU302" s="68"/>
      <c r="DB302" s="68"/>
      <c r="DH302" s="44"/>
      <c r="DI302" s="68"/>
    </row>
    <row r="303" ht="15.75" customHeight="1">
      <c r="A303" s="79"/>
      <c r="B303" s="80"/>
      <c r="C303" s="25"/>
      <c r="D303" s="16">
        <f t="shared" si="2"/>
        <v>1</v>
      </c>
      <c r="E303" s="16">
        <f t="shared" si="73"/>
        <v>0</v>
      </c>
      <c r="F303" s="16">
        <f t="shared" si="3"/>
        <v>0</v>
      </c>
      <c r="G303" s="16">
        <f t="shared" si="4"/>
        <v>0</v>
      </c>
      <c r="H303" s="63"/>
      <c r="I303" s="81"/>
      <c r="J303" s="43"/>
      <c r="O303" s="65"/>
      <c r="P303" s="79"/>
      <c r="R303" s="65"/>
      <c r="T303" s="65"/>
      <c r="V303" s="65"/>
      <c r="AC303" s="65"/>
      <c r="AI303" s="65"/>
      <c r="AO303" s="65"/>
      <c r="AT303" s="21">
        <f t="shared" si="33"/>
        <v>0</v>
      </c>
      <c r="AU303" s="21">
        <f t="shared" si="34"/>
        <v>0</v>
      </c>
      <c r="AW303" s="68"/>
      <c r="BC303" s="65"/>
      <c r="BI303" s="65"/>
      <c r="BN303" s="65"/>
      <c r="BS303" s="65"/>
      <c r="BT303" s="82"/>
      <c r="BU303" s="79"/>
      <c r="BW303" s="65"/>
      <c r="BY303" s="65"/>
      <c r="CA303" s="65"/>
      <c r="CC303" s="65"/>
      <c r="CE303" s="65"/>
      <c r="CG303" s="68"/>
      <c r="CI303" s="65"/>
      <c r="CK303" s="68"/>
      <c r="CM303" s="83"/>
      <c r="CO303" s="65"/>
      <c r="CU303" s="68"/>
      <c r="DB303" s="68"/>
      <c r="DH303" s="44"/>
      <c r="DI303" s="68"/>
    </row>
    <row r="304" ht="15.75" customHeight="1">
      <c r="A304" s="79"/>
      <c r="B304" s="80"/>
      <c r="C304" s="25"/>
      <c r="D304" s="16">
        <f t="shared" si="2"/>
        <v>1</v>
      </c>
      <c r="E304" s="16">
        <f t="shared" si="73"/>
        <v>0</v>
      </c>
      <c r="F304" s="16">
        <f t="shared" si="3"/>
        <v>0</v>
      </c>
      <c r="G304" s="16">
        <f t="shared" si="4"/>
        <v>0</v>
      </c>
      <c r="H304" s="63"/>
      <c r="I304" s="81"/>
      <c r="J304" s="43"/>
      <c r="O304" s="65"/>
      <c r="P304" s="79"/>
      <c r="R304" s="65"/>
      <c r="T304" s="65"/>
      <c r="V304" s="65"/>
      <c r="AC304" s="65"/>
      <c r="AI304" s="65"/>
      <c r="AO304" s="65"/>
      <c r="AT304" s="21">
        <f t="shared" si="33"/>
        <v>0</v>
      </c>
      <c r="AU304" s="21">
        <f t="shared" si="34"/>
        <v>0</v>
      </c>
      <c r="AW304" s="68"/>
      <c r="BC304" s="65"/>
      <c r="BI304" s="65"/>
      <c r="BN304" s="65"/>
      <c r="BS304" s="65"/>
      <c r="BT304" s="82"/>
      <c r="BU304" s="79"/>
      <c r="BW304" s="65"/>
      <c r="BY304" s="65"/>
      <c r="CA304" s="65"/>
      <c r="CC304" s="65"/>
      <c r="CE304" s="65"/>
      <c r="CG304" s="68"/>
      <c r="CI304" s="65"/>
      <c r="CK304" s="68"/>
      <c r="CM304" s="83"/>
      <c r="CO304" s="65"/>
      <c r="CU304" s="68"/>
      <c r="DB304" s="68"/>
      <c r="DH304" s="44"/>
      <c r="DI304" s="68"/>
    </row>
    <row r="305" ht="15.75" customHeight="1">
      <c r="A305" s="79"/>
      <c r="B305" s="80"/>
      <c r="C305" s="25"/>
      <c r="D305" s="16">
        <f t="shared" si="2"/>
        <v>1</v>
      </c>
      <c r="E305" s="16">
        <f t="shared" si="73"/>
        <v>0</v>
      </c>
      <c r="F305" s="16">
        <f t="shared" si="3"/>
        <v>0</v>
      </c>
      <c r="G305" s="16">
        <f t="shared" si="4"/>
        <v>0</v>
      </c>
      <c r="H305" s="63"/>
      <c r="I305" s="81"/>
      <c r="J305" s="43"/>
      <c r="O305" s="65"/>
      <c r="P305" s="79"/>
      <c r="R305" s="65"/>
      <c r="T305" s="65"/>
      <c r="V305" s="65"/>
      <c r="AC305" s="65"/>
      <c r="AI305" s="65"/>
      <c r="AO305" s="65"/>
      <c r="AT305" s="21">
        <f t="shared" si="33"/>
        <v>0</v>
      </c>
      <c r="AU305" s="21">
        <f t="shared" si="34"/>
        <v>0</v>
      </c>
      <c r="AW305" s="68"/>
      <c r="BC305" s="65"/>
      <c r="BI305" s="65"/>
      <c r="BN305" s="65"/>
      <c r="BS305" s="65"/>
      <c r="BT305" s="82"/>
      <c r="BU305" s="79"/>
      <c r="BW305" s="65"/>
      <c r="BY305" s="65"/>
      <c r="CA305" s="65"/>
      <c r="CC305" s="65"/>
      <c r="CE305" s="65"/>
      <c r="CG305" s="68"/>
      <c r="CI305" s="65"/>
      <c r="CK305" s="68"/>
      <c r="CM305" s="83"/>
      <c r="CO305" s="65"/>
      <c r="CU305" s="68"/>
      <c r="DB305" s="68"/>
      <c r="DH305" s="44"/>
      <c r="DI305" s="68"/>
    </row>
    <row r="306" ht="15.75" customHeight="1">
      <c r="A306" s="79"/>
      <c r="B306" s="80"/>
      <c r="C306" s="25"/>
      <c r="D306" s="16">
        <f t="shared" si="2"/>
        <v>1</v>
      </c>
      <c r="E306" s="16">
        <f t="shared" si="73"/>
        <v>0</v>
      </c>
      <c r="F306" s="16">
        <f t="shared" si="3"/>
        <v>0</v>
      </c>
      <c r="G306" s="16">
        <f t="shared" si="4"/>
        <v>0</v>
      </c>
      <c r="H306" s="63"/>
      <c r="I306" s="81"/>
      <c r="J306" s="43"/>
      <c r="O306" s="65"/>
      <c r="P306" s="79"/>
      <c r="R306" s="65"/>
      <c r="T306" s="65"/>
      <c r="V306" s="65"/>
      <c r="AC306" s="65"/>
      <c r="AI306" s="65"/>
      <c r="AO306" s="65"/>
      <c r="AT306" s="21">
        <f t="shared" si="33"/>
        <v>0</v>
      </c>
      <c r="AU306" s="21">
        <f t="shared" si="34"/>
        <v>0</v>
      </c>
      <c r="AW306" s="68"/>
      <c r="BC306" s="65"/>
      <c r="BI306" s="65"/>
      <c r="BN306" s="65"/>
      <c r="BS306" s="65"/>
      <c r="BT306" s="82"/>
      <c r="BU306" s="79"/>
      <c r="BW306" s="65"/>
      <c r="BY306" s="65"/>
      <c r="CA306" s="65"/>
      <c r="CC306" s="65"/>
      <c r="CE306" s="65"/>
      <c r="CG306" s="68"/>
      <c r="CI306" s="65"/>
      <c r="CK306" s="68"/>
      <c r="CM306" s="83"/>
      <c r="CO306" s="65"/>
      <c r="CU306" s="68"/>
      <c r="DB306" s="68"/>
      <c r="DH306" s="44"/>
      <c r="DI306" s="68"/>
    </row>
    <row r="307" ht="15.75" customHeight="1">
      <c r="A307" s="79"/>
      <c r="B307" s="80"/>
      <c r="C307" s="25"/>
      <c r="D307" s="16">
        <f t="shared" si="2"/>
        <v>1</v>
      </c>
      <c r="E307" s="16">
        <f t="shared" si="73"/>
        <v>0</v>
      </c>
      <c r="F307" s="16">
        <f t="shared" si="3"/>
        <v>0</v>
      </c>
      <c r="G307" s="16">
        <f t="shared" si="4"/>
        <v>0</v>
      </c>
      <c r="H307" s="63"/>
      <c r="I307" s="81"/>
      <c r="J307" s="43"/>
      <c r="O307" s="65"/>
      <c r="P307" s="79"/>
      <c r="R307" s="65"/>
      <c r="T307" s="65"/>
      <c r="V307" s="65"/>
      <c r="AC307" s="65"/>
      <c r="AI307" s="65"/>
      <c r="AO307" s="65"/>
      <c r="AT307" s="21">
        <f t="shared" si="33"/>
        <v>0</v>
      </c>
      <c r="AU307" s="21">
        <f t="shared" si="34"/>
        <v>0</v>
      </c>
      <c r="AW307" s="68"/>
      <c r="BC307" s="65"/>
      <c r="BI307" s="65"/>
      <c r="BN307" s="65"/>
      <c r="BS307" s="65"/>
      <c r="BT307" s="82"/>
      <c r="BU307" s="79"/>
      <c r="BW307" s="65"/>
      <c r="BY307" s="65"/>
      <c r="CA307" s="65"/>
      <c r="CC307" s="65"/>
      <c r="CE307" s="65"/>
      <c r="CG307" s="68"/>
      <c r="CI307" s="65"/>
      <c r="CK307" s="68"/>
      <c r="CM307" s="83"/>
      <c r="CO307" s="65"/>
      <c r="CU307" s="68"/>
      <c r="DB307" s="68"/>
      <c r="DH307" s="44"/>
      <c r="DI307" s="68"/>
    </row>
    <row r="308" ht="15.75" customHeight="1">
      <c r="A308" s="79"/>
      <c r="B308" s="80"/>
      <c r="C308" s="25"/>
      <c r="D308" s="16">
        <f t="shared" si="2"/>
        <v>1</v>
      </c>
      <c r="E308" s="16">
        <f t="shared" si="73"/>
        <v>0</v>
      </c>
      <c r="F308" s="16">
        <f t="shared" si="3"/>
        <v>0</v>
      </c>
      <c r="G308" s="16">
        <f t="shared" si="4"/>
        <v>0</v>
      </c>
      <c r="H308" s="63"/>
      <c r="I308" s="81"/>
      <c r="J308" s="43"/>
      <c r="O308" s="65"/>
      <c r="P308" s="79"/>
      <c r="R308" s="65"/>
      <c r="T308" s="65"/>
      <c r="V308" s="65"/>
      <c r="AC308" s="65"/>
      <c r="AI308" s="65"/>
      <c r="AO308" s="65"/>
      <c r="AT308" s="21">
        <f t="shared" si="33"/>
        <v>0</v>
      </c>
      <c r="AU308" s="21">
        <f t="shared" si="34"/>
        <v>0</v>
      </c>
      <c r="AW308" s="68"/>
      <c r="BC308" s="65"/>
      <c r="BI308" s="65"/>
      <c r="BN308" s="65"/>
      <c r="BS308" s="65"/>
      <c r="BT308" s="82"/>
      <c r="BU308" s="79"/>
      <c r="BW308" s="65"/>
      <c r="BY308" s="65"/>
      <c r="CA308" s="65"/>
      <c r="CC308" s="65"/>
      <c r="CE308" s="65"/>
      <c r="CG308" s="68"/>
      <c r="CI308" s="65"/>
      <c r="CK308" s="68"/>
      <c r="CM308" s="83"/>
      <c r="CO308" s="65"/>
      <c r="CU308" s="68"/>
      <c r="DB308" s="68"/>
      <c r="DH308" s="44"/>
      <c r="DI308" s="68"/>
    </row>
    <row r="309" ht="15.75" customHeight="1">
      <c r="A309" s="79"/>
      <c r="B309" s="80"/>
      <c r="C309" s="25"/>
      <c r="D309" s="16">
        <f t="shared" si="2"/>
        <v>1</v>
      </c>
      <c r="E309" s="16">
        <f t="shared" si="73"/>
        <v>0</v>
      </c>
      <c r="F309" s="16">
        <f t="shared" si="3"/>
        <v>0</v>
      </c>
      <c r="G309" s="16">
        <f t="shared" si="4"/>
        <v>0</v>
      </c>
      <c r="H309" s="63"/>
      <c r="I309" s="81"/>
      <c r="J309" s="43"/>
      <c r="O309" s="65"/>
      <c r="P309" s="79"/>
      <c r="R309" s="65"/>
      <c r="T309" s="65"/>
      <c r="V309" s="65"/>
      <c r="AC309" s="65"/>
      <c r="AI309" s="65"/>
      <c r="AO309" s="65"/>
      <c r="AT309" s="21">
        <f t="shared" si="33"/>
        <v>0</v>
      </c>
      <c r="AU309" s="21">
        <f t="shared" si="34"/>
        <v>0</v>
      </c>
      <c r="AW309" s="68"/>
      <c r="BC309" s="65"/>
      <c r="BI309" s="65"/>
      <c r="BN309" s="65"/>
      <c r="BS309" s="65"/>
      <c r="BT309" s="82"/>
      <c r="BU309" s="79"/>
      <c r="BW309" s="65"/>
      <c r="BY309" s="65"/>
      <c r="CA309" s="65"/>
      <c r="CC309" s="65"/>
      <c r="CE309" s="65"/>
      <c r="CG309" s="68"/>
      <c r="CI309" s="65"/>
      <c r="CK309" s="68"/>
      <c r="CM309" s="83"/>
      <c r="CO309" s="65"/>
      <c r="CU309" s="68"/>
      <c r="DB309" s="68"/>
      <c r="DH309" s="44"/>
      <c r="DI309" s="68"/>
    </row>
    <row r="310" ht="15.75" customHeight="1">
      <c r="A310" s="79"/>
      <c r="B310" s="80"/>
      <c r="C310" s="25"/>
      <c r="D310" s="16">
        <f t="shared" si="2"/>
        <v>1</v>
      </c>
      <c r="E310" s="16">
        <f t="shared" si="73"/>
        <v>0</v>
      </c>
      <c r="F310" s="16">
        <f t="shared" si="3"/>
        <v>0</v>
      </c>
      <c r="G310" s="16">
        <f t="shared" si="4"/>
        <v>0</v>
      </c>
      <c r="H310" s="63"/>
      <c r="I310" s="81"/>
      <c r="J310" s="43"/>
      <c r="O310" s="65"/>
      <c r="P310" s="79"/>
      <c r="R310" s="65"/>
      <c r="T310" s="65"/>
      <c r="V310" s="65"/>
      <c r="AC310" s="65"/>
      <c r="AI310" s="65"/>
      <c r="AO310" s="65"/>
      <c r="AT310" s="21">
        <f t="shared" si="33"/>
        <v>0</v>
      </c>
      <c r="AU310" s="21">
        <f t="shared" si="34"/>
        <v>0</v>
      </c>
      <c r="AW310" s="68"/>
      <c r="BC310" s="65"/>
      <c r="BI310" s="65"/>
      <c r="BN310" s="65"/>
      <c r="BS310" s="65"/>
      <c r="BT310" s="82"/>
      <c r="BU310" s="79"/>
      <c r="BW310" s="65"/>
      <c r="BY310" s="65"/>
      <c r="CA310" s="65"/>
      <c r="CC310" s="65"/>
      <c r="CE310" s="65"/>
      <c r="CG310" s="68"/>
      <c r="CI310" s="65"/>
      <c r="CK310" s="68"/>
      <c r="CM310" s="83"/>
      <c r="CO310" s="65"/>
      <c r="CU310" s="68"/>
      <c r="DB310" s="68"/>
      <c r="DH310" s="44"/>
      <c r="DI310" s="68"/>
    </row>
    <row r="311" ht="15.75" customHeight="1">
      <c r="A311" s="79"/>
      <c r="B311" s="80"/>
      <c r="C311" s="25"/>
      <c r="D311" s="16">
        <f t="shared" si="2"/>
        <v>1</v>
      </c>
      <c r="E311" s="16">
        <f t="shared" si="73"/>
        <v>0</v>
      </c>
      <c r="F311" s="16">
        <f t="shared" si="3"/>
        <v>0</v>
      </c>
      <c r="G311" s="16">
        <f t="shared" si="4"/>
        <v>0</v>
      </c>
      <c r="H311" s="63"/>
      <c r="I311" s="81"/>
      <c r="J311" s="43"/>
      <c r="O311" s="65"/>
      <c r="P311" s="79"/>
      <c r="R311" s="65"/>
      <c r="T311" s="65"/>
      <c r="V311" s="65"/>
      <c r="AC311" s="65"/>
      <c r="AI311" s="65"/>
      <c r="AO311" s="65"/>
      <c r="AT311" s="21">
        <f t="shared" si="33"/>
        <v>0</v>
      </c>
      <c r="AU311" s="21">
        <f t="shared" si="34"/>
        <v>0</v>
      </c>
      <c r="AW311" s="68"/>
      <c r="BC311" s="65"/>
      <c r="BI311" s="65"/>
      <c r="BN311" s="65"/>
      <c r="BS311" s="65"/>
      <c r="BT311" s="82"/>
      <c r="BU311" s="79"/>
      <c r="BW311" s="65"/>
      <c r="BY311" s="65"/>
      <c r="CA311" s="65"/>
      <c r="CC311" s="65"/>
      <c r="CE311" s="65"/>
      <c r="CG311" s="68"/>
      <c r="CI311" s="65"/>
      <c r="CK311" s="68"/>
      <c r="CM311" s="83"/>
      <c r="CO311" s="65"/>
      <c r="CU311" s="68"/>
      <c r="DB311" s="68"/>
      <c r="DH311" s="44"/>
      <c r="DI311" s="68"/>
    </row>
    <row r="312" ht="15.75" customHeight="1">
      <c r="A312" s="79"/>
      <c r="B312" s="80"/>
      <c r="C312" s="25"/>
      <c r="D312" s="16">
        <f t="shared" si="2"/>
        <v>1</v>
      </c>
      <c r="E312" s="16">
        <f t="shared" si="73"/>
        <v>0</v>
      </c>
      <c r="F312" s="16">
        <f t="shared" si="3"/>
        <v>0</v>
      </c>
      <c r="G312" s="16">
        <f t="shared" si="4"/>
        <v>0</v>
      </c>
      <c r="H312" s="63"/>
      <c r="I312" s="81"/>
      <c r="J312" s="43"/>
      <c r="O312" s="65"/>
      <c r="P312" s="79"/>
      <c r="R312" s="65"/>
      <c r="T312" s="65"/>
      <c r="V312" s="65"/>
      <c r="AC312" s="65"/>
      <c r="AI312" s="65"/>
      <c r="AO312" s="65"/>
      <c r="AT312" s="21">
        <f t="shared" si="33"/>
        <v>0</v>
      </c>
      <c r="AU312" s="21">
        <f t="shared" si="34"/>
        <v>0</v>
      </c>
      <c r="AW312" s="68"/>
      <c r="BC312" s="65"/>
      <c r="BI312" s="65"/>
      <c r="BN312" s="65"/>
      <c r="BS312" s="65"/>
      <c r="BT312" s="82"/>
      <c r="BU312" s="79"/>
      <c r="BW312" s="65"/>
      <c r="BY312" s="65"/>
      <c r="CA312" s="65"/>
      <c r="CC312" s="65"/>
      <c r="CE312" s="65"/>
      <c r="CG312" s="68"/>
      <c r="CI312" s="65"/>
      <c r="CK312" s="68"/>
      <c r="CM312" s="83"/>
      <c r="CO312" s="65"/>
      <c r="CU312" s="68"/>
      <c r="DB312" s="68"/>
      <c r="DH312" s="44"/>
      <c r="DI312" s="68"/>
    </row>
    <row r="313" ht="15.75" customHeight="1">
      <c r="A313" s="79"/>
      <c r="B313" s="80"/>
      <c r="C313" s="25"/>
      <c r="D313" s="16">
        <f t="shared" si="2"/>
        <v>1</v>
      </c>
      <c r="E313" s="16">
        <f t="shared" si="73"/>
        <v>0</v>
      </c>
      <c r="F313" s="16">
        <f t="shared" si="3"/>
        <v>0</v>
      </c>
      <c r="G313" s="16">
        <f t="shared" si="4"/>
        <v>0</v>
      </c>
      <c r="H313" s="63"/>
      <c r="I313" s="81"/>
      <c r="J313" s="43"/>
      <c r="O313" s="65"/>
      <c r="P313" s="79"/>
      <c r="R313" s="65"/>
      <c r="T313" s="65"/>
      <c r="V313" s="65"/>
      <c r="AC313" s="65"/>
      <c r="AI313" s="65"/>
      <c r="AO313" s="65"/>
      <c r="AT313" s="21">
        <f t="shared" si="33"/>
        <v>0</v>
      </c>
      <c r="AU313" s="21">
        <f t="shared" si="34"/>
        <v>0</v>
      </c>
      <c r="AW313" s="68"/>
      <c r="BC313" s="65"/>
      <c r="BI313" s="65"/>
      <c r="BN313" s="65"/>
      <c r="BS313" s="65"/>
      <c r="BT313" s="82"/>
      <c r="BU313" s="79"/>
      <c r="BW313" s="65"/>
      <c r="BY313" s="65"/>
      <c r="CA313" s="65"/>
      <c r="CC313" s="65"/>
      <c r="CE313" s="65"/>
      <c r="CG313" s="68"/>
      <c r="CI313" s="65"/>
      <c r="CK313" s="68"/>
      <c r="CM313" s="83"/>
      <c r="CO313" s="65"/>
      <c r="CU313" s="68"/>
      <c r="DB313" s="68"/>
      <c r="DH313" s="44"/>
      <c r="DI313" s="68"/>
    </row>
    <row r="314" ht="15.75" customHeight="1">
      <c r="A314" s="79"/>
      <c r="B314" s="80"/>
      <c r="C314" s="25"/>
      <c r="D314" s="16">
        <f t="shared" si="2"/>
        <v>1</v>
      </c>
      <c r="E314" s="16">
        <f t="shared" si="73"/>
        <v>0</v>
      </c>
      <c r="F314" s="16">
        <f t="shared" si="3"/>
        <v>0</v>
      </c>
      <c r="G314" s="16">
        <f t="shared" si="4"/>
        <v>0</v>
      </c>
      <c r="H314" s="63"/>
      <c r="I314" s="81"/>
      <c r="J314" s="43"/>
      <c r="O314" s="65"/>
      <c r="P314" s="79"/>
      <c r="R314" s="65"/>
      <c r="T314" s="65"/>
      <c r="V314" s="65"/>
      <c r="AC314" s="65"/>
      <c r="AI314" s="65"/>
      <c r="AO314" s="65"/>
      <c r="AT314" s="21">
        <f t="shared" si="33"/>
        <v>0</v>
      </c>
      <c r="AU314" s="21">
        <f t="shared" si="34"/>
        <v>0</v>
      </c>
      <c r="AW314" s="68"/>
      <c r="BC314" s="65"/>
      <c r="BI314" s="65"/>
      <c r="BN314" s="65"/>
      <c r="BS314" s="65"/>
      <c r="BT314" s="82"/>
      <c r="BU314" s="79"/>
      <c r="BW314" s="65"/>
      <c r="BY314" s="65"/>
      <c r="CA314" s="65"/>
      <c r="CC314" s="65"/>
      <c r="CE314" s="65"/>
      <c r="CG314" s="68"/>
      <c r="CI314" s="65"/>
      <c r="CK314" s="68"/>
      <c r="CM314" s="83"/>
      <c r="CO314" s="65"/>
      <c r="CU314" s="68"/>
      <c r="DB314" s="68"/>
      <c r="DH314" s="44"/>
      <c r="DI314" s="68"/>
    </row>
    <row r="315" ht="15.75" customHeight="1">
      <c r="A315" s="79"/>
      <c r="B315" s="80"/>
      <c r="C315" s="25"/>
      <c r="D315" s="16">
        <f t="shared" si="2"/>
        <v>1</v>
      </c>
      <c r="E315" s="16">
        <f t="shared" si="73"/>
        <v>0</v>
      </c>
      <c r="F315" s="16">
        <f t="shared" si="3"/>
        <v>0</v>
      </c>
      <c r="G315" s="16">
        <f t="shared" si="4"/>
        <v>0</v>
      </c>
      <c r="H315" s="63"/>
      <c r="I315" s="81"/>
      <c r="J315" s="43"/>
      <c r="O315" s="65"/>
      <c r="P315" s="79"/>
      <c r="R315" s="65"/>
      <c r="T315" s="65"/>
      <c r="V315" s="65"/>
      <c r="AC315" s="65"/>
      <c r="AI315" s="65"/>
      <c r="AO315" s="65"/>
      <c r="AT315" s="21">
        <f t="shared" si="33"/>
        <v>0</v>
      </c>
      <c r="AU315" s="21">
        <f t="shared" si="34"/>
        <v>0</v>
      </c>
      <c r="AW315" s="68"/>
      <c r="BC315" s="65"/>
      <c r="BI315" s="65"/>
      <c r="BN315" s="65"/>
      <c r="BS315" s="65"/>
      <c r="BT315" s="82"/>
      <c r="BU315" s="79"/>
      <c r="BW315" s="65"/>
      <c r="BY315" s="65"/>
      <c r="CA315" s="65"/>
      <c r="CC315" s="65"/>
      <c r="CE315" s="65"/>
      <c r="CG315" s="68"/>
      <c r="CI315" s="65"/>
      <c r="CK315" s="68"/>
      <c r="CM315" s="83"/>
      <c r="CO315" s="65"/>
      <c r="CU315" s="68"/>
      <c r="DB315" s="68"/>
      <c r="DH315" s="44"/>
      <c r="DI315" s="68"/>
    </row>
    <row r="316" ht="15.75" customHeight="1">
      <c r="A316" s="79"/>
      <c r="B316" s="80"/>
      <c r="C316" s="25"/>
      <c r="D316" s="16">
        <f t="shared" si="2"/>
        <v>1</v>
      </c>
      <c r="E316" s="16">
        <f t="shared" si="73"/>
        <v>0</v>
      </c>
      <c r="F316" s="16">
        <f t="shared" si="3"/>
        <v>0</v>
      </c>
      <c r="G316" s="16">
        <f t="shared" si="4"/>
        <v>0</v>
      </c>
      <c r="H316" s="63"/>
      <c r="I316" s="81"/>
      <c r="J316" s="43"/>
      <c r="O316" s="65"/>
      <c r="P316" s="79"/>
      <c r="R316" s="65"/>
      <c r="T316" s="65"/>
      <c r="V316" s="65"/>
      <c r="AC316" s="65"/>
      <c r="AI316" s="65"/>
      <c r="AO316" s="65"/>
      <c r="AT316" s="21">
        <f t="shared" si="33"/>
        <v>0</v>
      </c>
      <c r="AU316" s="21">
        <f t="shared" si="34"/>
        <v>0</v>
      </c>
      <c r="AW316" s="68"/>
      <c r="BC316" s="65"/>
      <c r="BI316" s="65"/>
      <c r="BN316" s="65"/>
      <c r="BS316" s="65"/>
      <c r="BT316" s="82"/>
      <c r="BU316" s="79"/>
      <c r="BW316" s="65"/>
      <c r="BY316" s="65"/>
      <c r="CA316" s="65"/>
      <c r="CC316" s="65"/>
      <c r="CE316" s="65"/>
      <c r="CG316" s="68"/>
      <c r="CI316" s="65"/>
      <c r="CK316" s="68"/>
      <c r="CM316" s="83"/>
      <c r="CO316" s="65"/>
      <c r="CU316" s="68"/>
      <c r="DB316" s="68"/>
      <c r="DH316" s="44"/>
      <c r="DI316" s="68"/>
    </row>
    <row r="317" ht="15.75" customHeight="1">
      <c r="A317" s="79"/>
      <c r="B317" s="80"/>
      <c r="C317" s="25"/>
      <c r="D317" s="16">
        <f t="shared" si="2"/>
        <v>1</v>
      </c>
      <c r="E317" s="16">
        <f t="shared" si="73"/>
        <v>0</v>
      </c>
      <c r="F317" s="16">
        <f t="shared" si="3"/>
        <v>0</v>
      </c>
      <c r="G317" s="16">
        <f t="shared" si="4"/>
        <v>0</v>
      </c>
      <c r="H317" s="63"/>
      <c r="I317" s="81"/>
      <c r="J317" s="43"/>
      <c r="O317" s="65"/>
      <c r="P317" s="79"/>
      <c r="R317" s="65"/>
      <c r="T317" s="65"/>
      <c r="V317" s="65"/>
      <c r="AC317" s="65"/>
      <c r="AI317" s="65"/>
      <c r="AO317" s="65"/>
      <c r="AT317" s="21">
        <f t="shared" si="33"/>
        <v>0</v>
      </c>
      <c r="AU317" s="21">
        <f t="shared" si="34"/>
        <v>0</v>
      </c>
      <c r="AW317" s="68"/>
      <c r="BC317" s="65"/>
      <c r="BI317" s="65"/>
      <c r="BN317" s="65"/>
      <c r="BS317" s="65"/>
      <c r="BT317" s="82"/>
      <c r="BU317" s="79"/>
      <c r="BW317" s="65"/>
      <c r="BY317" s="65"/>
      <c r="CA317" s="65"/>
      <c r="CC317" s="65"/>
      <c r="CE317" s="65"/>
      <c r="CG317" s="68"/>
      <c r="CI317" s="65"/>
      <c r="CK317" s="68"/>
      <c r="CM317" s="83"/>
      <c r="CO317" s="65"/>
      <c r="CU317" s="68"/>
      <c r="DB317" s="68"/>
      <c r="DH317" s="44"/>
      <c r="DI317" s="68"/>
    </row>
    <row r="318" ht="15.75" customHeight="1">
      <c r="A318" s="79"/>
      <c r="B318" s="80"/>
      <c r="C318" s="25"/>
      <c r="D318" s="16">
        <f t="shared" si="2"/>
        <v>1</v>
      </c>
      <c r="E318" s="16">
        <f t="shared" si="73"/>
        <v>0</v>
      </c>
      <c r="F318" s="16">
        <f t="shared" si="3"/>
        <v>0</v>
      </c>
      <c r="G318" s="16">
        <f t="shared" si="4"/>
        <v>0</v>
      </c>
      <c r="H318" s="63"/>
      <c r="I318" s="81"/>
      <c r="J318" s="43"/>
      <c r="O318" s="65"/>
      <c r="P318" s="79"/>
      <c r="R318" s="65"/>
      <c r="T318" s="65"/>
      <c r="V318" s="65"/>
      <c r="AC318" s="65"/>
      <c r="AI318" s="65"/>
      <c r="AO318" s="65"/>
      <c r="AT318" s="21">
        <f t="shared" si="33"/>
        <v>0</v>
      </c>
      <c r="AU318" s="21">
        <f t="shared" si="34"/>
        <v>0</v>
      </c>
      <c r="AW318" s="68"/>
      <c r="BC318" s="65"/>
      <c r="BI318" s="65"/>
      <c r="BN318" s="65"/>
      <c r="BS318" s="65"/>
      <c r="BT318" s="82"/>
      <c r="BU318" s="79"/>
      <c r="BW318" s="65"/>
      <c r="BY318" s="65"/>
      <c r="CA318" s="65"/>
      <c r="CC318" s="65"/>
      <c r="CE318" s="65"/>
      <c r="CG318" s="68"/>
      <c r="CI318" s="65"/>
      <c r="CK318" s="68"/>
      <c r="CM318" s="83"/>
      <c r="CO318" s="65"/>
      <c r="CU318" s="68"/>
      <c r="DB318" s="68"/>
      <c r="DH318" s="44"/>
      <c r="DI318" s="68"/>
    </row>
    <row r="319" ht="15.75" customHeight="1">
      <c r="A319" s="79"/>
      <c r="B319" s="80"/>
      <c r="C319" s="25"/>
      <c r="D319" s="16">
        <f t="shared" si="2"/>
        <v>1</v>
      </c>
      <c r="E319" s="16">
        <f t="shared" si="73"/>
        <v>0</v>
      </c>
      <c r="F319" s="16">
        <f t="shared" si="3"/>
        <v>0</v>
      </c>
      <c r="G319" s="16">
        <f t="shared" si="4"/>
        <v>0</v>
      </c>
      <c r="H319" s="63"/>
      <c r="I319" s="81"/>
      <c r="J319" s="43"/>
      <c r="O319" s="65"/>
      <c r="P319" s="79"/>
      <c r="R319" s="65"/>
      <c r="T319" s="65"/>
      <c r="V319" s="65"/>
      <c r="AC319" s="65"/>
      <c r="AI319" s="65"/>
      <c r="AO319" s="65"/>
      <c r="AT319" s="21">
        <f t="shared" si="33"/>
        <v>0</v>
      </c>
      <c r="AU319" s="21">
        <f t="shared" si="34"/>
        <v>0</v>
      </c>
      <c r="AW319" s="68"/>
      <c r="BC319" s="65"/>
      <c r="BI319" s="65"/>
      <c r="BN319" s="65"/>
      <c r="BS319" s="65"/>
      <c r="BT319" s="82"/>
      <c r="BU319" s="79"/>
      <c r="BW319" s="65"/>
      <c r="BY319" s="65"/>
      <c r="CA319" s="65"/>
      <c r="CC319" s="65"/>
      <c r="CE319" s="65"/>
      <c r="CG319" s="68"/>
      <c r="CI319" s="65"/>
      <c r="CK319" s="68"/>
      <c r="CM319" s="83"/>
      <c r="CO319" s="65"/>
      <c r="CU319" s="68"/>
      <c r="DB319" s="68"/>
      <c r="DH319" s="44"/>
      <c r="DI319" s="68"/>
    </row>
    <row r="320" ht="15.75" customHeight="1">
      <c r="A320" s="79"/>
      <c r="B320" s="80"/>
      <c r="C320" s="25"/>
      <c r="D320" s="16">
        <f t="shared" si="2"/>
        <v>1</v>
      </c>
      <c r="E320" s="16">
        <f t="shared" si="73"/>
        <v>0</v>
      </c>
      <c r="F320" s="16">
        <f t="shared" si="3"/>
        <v>0</v>
      </c>
      <c r="G320" s="16">
        <f t="shared" si="4"/>
        <v>0</v>
      </c>
      <c r="H320" s="63"/>
      <c r="I320" s="81"/>
      <c r="J320" s="43"/>
      <c r="O320" s="65"/>
      <c r="P320" s="79"/>
      <c r="R320" s="65"/>
      <c r="T320" s="65"/>
      <c r="V320" s="65"/>
      <c r="AC320" s="65"/>
      <c r="AI320" s="65"/>
      <c r="AO320" s="65"/>
      <c r="AT320" s="21">
        <f t="shared" si="33"/>
        <v>0</v>
      </c>
      <c r="AU320" s="21">
        <f t="shared" si="34"/>
        <v>0</v>
      </c>
      <c r="AW320" s="68"/>
      <c r="BC320" s="65"/>
      <c r="BI320" s="65"/>
      <c r="BN320" s="65"/>
      <c r="BS320" s="65"/>
      <c r="BT320" s="82"/>
      <c r="BU320" s="79"/>
      <c r="BW320" s="65"/>
      <c r="BY320" s="65"/>
      <c r="CA320" s="65"/>
      <c r="CC320" s="65"/>
      <c r="CE320" s="65"/>
      <c r="CG320" s="68"/>
      <c r="CI320" s="65"/>
      <c r="CK320" s="68"/>
      <c r="CM320" s="83"/>
      <c r="CO320" s="65"/>
      <c r="CU320" s="68"/>
      <c r="DB320" s="68"/>
      <c r="DH320" s="44"/>
      <c r="DI320" s="68"/>
    </row>
    <row r="321" ht="15.75" customHeight="1">
      <c r="A321" s="79"/>
      <c r="B321" s="80"/>
      <c r="C321" s="25"/>
      <c r="D321" s="16">
        <f t="shared" si="2"/>
        <v>1</v>
      </c>
      <c r="E321" s="16">
        <f t="shared" si="73"/>
        <v>0</v>
      </c>
      <c r="F321" s="16">
        <f t="shared" si="3"/>
        <v>0</v>
      </c>
      <c r="G321" s="16">
        <f t="shared" si="4"/>
        <v>0</v>
      </c>
      <c r="H321" s="63"/>
      <c r="I321" s="81"/>
      <c r="J321" s="43"/>
      <c r="O321" s="65"/>
      <c r="P321" s="79"/>
      <c r="R321" s="65"/>
      <c r="T321" s="65"/>
      <c r="V321" s="65"/>
      <c r="AC321" s="65"/>
      <c r="AI321" s="65"/>
      <c r="AO321" s="65"/>
      <c r="AT321" s="21">
        <f t="shared" si="33"/>
        <v>0</v>
      </c>
      <c r="AU321" s="21">
        <f t="shared" si="34"/>
        <v>0</v>
      </c>
      <c r="AW321" s="68"/>
      <c r="BC321" s="65"/>
      <c r="BI321" s="65"/>
      <c r="BN321" s="65"/>
      <c r="BS321" s="65"/>
      <c r="BT321" s="82"/>
      <c r="BU321" s="79"/>
      <c r="BW321" s="65"/>
      <c r="BY321" s="65"/>
      <c r="CA321" s="65"/>
      <c r="CC321" s="65"/>
      <c r="CE321" s="65"/>
      <c r="CG321" s="68"/>
      <c r="CI321" s="65"/>
      <c r="CK321" s="68"/>
      <c r="CM321" s="83"/>
      <c r="CO321" s="65"/>
      <c r="CU321" s="68"/>
      <c r="DB321" s="68"/>
      <c r="DH321" s="44"/>
      <c r="DI321" s="68"/>
    </row>
    <row r="322" ht="15.75" customHeight="1">
      <c r="A322" s="79"/>
      <c r="B322" s="80"/>
      <c r="C322" s="25"/>
      <c r="D322" s="16">
        <f t="shared" si="2"/>
        <v>1</v>
      </c>
      <c r="E322" s="16">
        <f t="shared" si="73"/>
        <v>0</v>
      </c>
      <c r="F322" s="16">
        <f t="shared" si="3"/>
        <v>0</v>
      </c>
      <c r="G322" s="16">
        <f t="shared" si="4"/>
        <v>0</v>
      </c>
      <c r="H322" s="63"/>
      <c r="I322" s="81"/>
      <c r="J322" s="43"/>
      <c r="O322" s="65"/>
      <c r="P322" s="79"/>
      <c r="R322" s="65"/>
      <c r="T322" s="65"/>
      <c r="V322" s="65"/>
      <c r="AC322" s="65"/>
      <c r="AI322" s="65"/>
      <c r="AO322" s="65"/>
      <c r="AT322" s="21">
        <f t="shared" si="33"/>
        <v>0</v>
      </c>
      <c r="AU322" s="21">
        <f t="shared" si="34"/>
        <v>0</v>
      </c>
      <c r="AW322" s="68"/>
      <c r="BC322" s="65"/>
      <c r="BI322" s="65"/>
      <c r="BN322" s="65"/>
      <c r="BS322" s="65"/>
      <c r="BT322" s="82"/>
      <c r="BU322" s="79"/>
      <c r="BW322" s="65"/>
      <c r="BY322" s="65"/>
      <c r="CA322" s="65"/>
      <c r="CC322" s="65"/>
      <c r="CE322" s="65"/>
      <c r="CG322" s="68"/>
      <c r="CI322" s="65"/>
      <c r="CK322" s="68"/>
      <c r="CM322" s="83"/>
      <c r="CO322" s="65"/>
      <c r="CU322" s="68"/>
      <c r="DB322" s="68"/>
      <c r="DH322" s="44"/>
      <c r="DI322" s="68"/>
    </row>
    <row r="323" ht="15.75" customHeight="1">
      <c r="A323" s="79"/>
      <c r="B323" s="80"/>
      <c r="C323" s="25"/>
      <c r="D323" s="16">
        <f t="shared" si="2"/>
        <v>1</v>
      </c>
      <c r="E323" s="16">
        <f t="shared" si="73"/>
        <v>0</v>
      </c>
      <c r="F323" s="16">
        <f t="shared" si="3"/>
        <v>0</v>
      </c>
      <c r="G323" s="16">
        <f t="shared" si="4"/>
        <v>0</v>
      </c>
      <c r="H323" s="63"/>
      <c r="I323" s="81"/>
      <c r="J323" s="43"/>
      <c r="O323" s="65"/>
      <c r="P323" s="79"/>
      <c r="R323" s="65"/>
      <c r="T323" s="65"/>
      <c r="V323" s="65"/>
      <c r="AC323" s="65"/>
      <c r="AI323" s="65"/>
      <c r="AO323" s="65"/>
      <c r="AT323" s="21">
        <f t="shared" si="33"/>
        <v>0</v>
      </c>
      <c r="AU323" s="21">
        <f t="shared" si="34"/>
        <v>0</v>
      </c>
      <c r="AW323" s="68"/>
      <c r="BC323" s="65"/>
      <c r="BI323" s="65"/>
      <c r="BN323" s="65"/>
      <c r="BS323" s="65"/>
      <c r="BT323" s="82"/>
      <c r="BU323" s="79"/>
      <c r="BW323" s="65"/>
      <c r="BY323" s="65"/>
      <c r="CA323" s="65"/>
      <c r="CC323" s="65"/>
      <c r="CE323" s="65"/>
      <c r="CG323" s="68"/>
      <c r="CI323" s="65"/>
      <c r="CK323" s="68"/>
      <c r="CM323" s="83"/>
      <c r="CO323" s="65"/>
      <c r="CU323" s="68"/>
      <c r="DB323" s="68"/>
      <c r="DH323" s="44"/>
      <c r="DI323" s="68"/>
    </row>
    <row r="324" ht="15.75" customHeight="1">
      <c r="A324" s="79"/>
      <c r="B324" s="80"/>
      <c r="C324" s="25"/>
      <c r="D324" s="16">
        <f t="shared" si="2"/>
        <v>1</v>
      </c>
      <c r="E324" s="16">
        <f t="shared" si="73"/>
        <v>0</v>
      </c>
      <c r="F324" s="16">
        <f t="shared" si="3"/>
        <v>0</v>
      </c>
      <c r="G324" s="16">
        <f t="shared" si="4"/>
        <v>0</v>
      </c>
      <c r="H324" s="63"/>
      <c r="I324" s="81"/>
      <c r="J324" s="43"/>
      <c r="O324" s="65"/>
      <c r="P324" s="79"/>
      <c r="R324" s="65"/>
      <c r="T324" s="65"/>
      <c r="V324" s="65"/>
      <c r="AC324" s="65"/>
      <c r="AI324" s="65"/>
      <c r="AO324" s="65"/>
      <c r="AT324" s="21">
        <f t="shared" si="33"/>
        <v>0</v>
      </c>
      <c r="AU324" s="21">
        <f t="shared" si="34"/>
        <v>0</v>
      </c>
      <c r="AW324" s="68"/>
      <c r="BC324" s="65"/>
      <c r="BI324" s="65"/>
      <c r="BN324" s="65"/>
      <c r="BS324" s="65"/>
      <c r="BT324" s="82"/>
      <c r="BU324" s="79"/>
      <c r="BW324" s="65"/>
      <c r="BY324" s="65"/>
      <c r="CA324" s="65"/>
      <c r="CC324" s="65"/>
      <c r="CE324" s="65"/>
      <c r="CG324" s="68"/>
      <c r="CI324" s="65"/>
      <c r="CK324" s="68"/>
      <c r="CM324" s="83"/>
      <c r="CO324" s="65"/>
      <c r="CU324" s="68"/>
      <c r="DB324" s="68"/>
      <c r="DH324" s="44"/>
      <c r="DI324" s="68"/>
    </row>
    <row r="325" ht="15.75" customHeight="1">
      <c r="A325" s="79"/>
      <c r="B325" s="80"/>
      <c r="C325" s="25"/>
      <c r="D325" s="16">
        <f t="shared" si="2"/>
        <v>1</v>
      </c>
      <c r="E325" s="16">
        <f t="shared" si="73"/>
        <v>0</v>
      </c>
      <c r="F325" s="16">
        <f t="shared" si="3"/>
        <v>0</v>
      </c>
      <c r="G325" s="16">
        <f t="shared" si="4"/>
        <v>0</v>
      </c>
      <c r="H325" s="63"/>
      <c r="I325" s="81"/>
      <c r="J325" s="43"/>
      <c r="O325" s="65"/>
      <c r="P325" s="79"/>
      <c r="R325" s="65"/>
      <c r="T325" s="65"/>
      <c r="V325" s="65"/>
      <c r="AC325" s="65"/>
      <c r="AI325" s="65"/>
      <c r="AO325" s="65"/>
      <c r="AT325" s="21">
        <f t="shared" si="33"/>
        <v>0</v>
      </c>
      <c r="AU325" s="21">
        <f t="shared" si="34"/>
        <v>0</v>
      </c>
      <c r="AW325" s="68"/>
      <c r="BC325" s="65"/>
      <c r="BI325" s="65"/>
      <c r="BN325" s="65"/>
      <c r="BS325" s="65"/>
      <c r="BT325" s="82"/>
      <c r="BU325" s="79"/>
      <c r="BW325" s="65"/>
      <c r="BY325" s="65"/>
      <c r="CA325" s="65"/>
      <c r="CC325" s="65"/>
      <c r="CE325" s="65"/>
      <c r="CG325" s="68"/>
      <c r="CI325" s="65"/>
      <c r="CK325" s="68"/>
      <c r="CM325" s="83"/>
      <c r="CO325" s="65"/>
      <c r="CU325" s="68"/>
      <c r="DB325" s="68"/>
      <c r="DH325" s="44"/>
      <c r="DI325" s="68"/>
    </row>
    <row r="326" ht="15.75" customHeight="1">
      <c r="A326" s="79"/>
      <c r="B326" s="80"/>
      <c r="C326" s="25"/>
      <c r="D326" s="16">
        <f t="shared" si="2"/>
        <v>1</v>
      </c>
      <c r="E326" s="16">
        <f t="shared" si="73"/>
        <v>0</v>
      </c>
      <c r="F326" s="16">
        <f t="shared" si="3"/>
        <v>0</v>
      </c>
      <c r="G326" s="16">
        <f t="shared" si="4"/>
        <v>0</v>
      </c>
      <c r="H326" s="63"/>
      <c r="I326" s="81"/>
      <c r="J326" s="43"/>
      <c r="O326" s="65"/>
      <c r="P326" s="79"/>
      <c r="R326" s="65"/>
      <c r="T326" s="65"/>
      <c r="V326" s="65"/>
      <c r="AC326" s="65"/>
      <c r="AI326" s="65"/>
      <c r="AO326" s="65"/>
      <c r="AT326" s="21">
        <f t="shared" si="33"/>
        <v>0</v>
      </c>
      <c r="AU326" s="21">
        <f t="shared" si="34"/>
        <v>0</v>
      </c>
      <c r="AW326" s="68"/>
      <c r="BC326" s="65"/>
      <c r="BI326" s="65"/>
      <c r="BN326" s="65"/>
      <c r="BS326" s="65"/>
      <c r="BT326" s="82"/>
      <c r="BU326" s="79"/>
      <c r="BW326" s="65"/>
      <c r="BY326" s="65"/>
      <c r="CA326" s="65"/>
      <c r="CC326" s="65"/>
      <c r="CE326" s="65"/>
      <c r="CG326" s="68"/>
      <c r="CI326" s="65"/>
      <c r="CK326" s="68"/>
      <c r="CM326" s="83"/>
      <c r="CO326" s="65"/>
      <c r="CU326" s="68"/>
      <c r="DB326" s="68"/>
      <c r="DH326" s="44"/>
      <c r="DI326" s="68"/>
    </row>
    <row r="327" ht="15.75" customHeight="1">
      <c r="A327" s="79"/>
      <c r="B327" s="80"/>
      <c r="C327" s="25"/>
      <c r="D327" s="16">
        <f t="shared" si="2"/>
        <v>1</v>
      </c>
      <c r="E327" s="16">
        <f t="shared" si="73"/>
        <v>0</v>
      </c>
      <c r="F327" s="16">
        <f t="shared" si="3"/>
        <v>0</v>
      </c>
      <c r="G327" s="16">
        <f t="shared" si="4"/>
        <v>0</v>
      </c>
      <c r="H327" s="63"/>
      <c r="I327" s="81"/>
      <c r="J327" s="43"/>
      <c r="O327" s="65"/>
      <c r="P327" s="79"/>
      <c r="R327" s="65"/>
      <c r="T327" s="65"/>
      <c r="V327" s="65"/>
      <c r="AC327" s="65"/>
      <c r="AI327" s="65"/>
      <c r="AO327" s="65"/>
      <c r="AT327" s="21">
        <f t="shared" si="33"/>
        <v>0</v>
      </c>
      <c r="AU327" s="21">
        <f t="shared" si="34"/>
        <v>0</v>
      </c>
      <c r="AW327" s="68"/>
      <c r="BC327" s="65"/>
      <c r="BI327" s="65"/>
      <c r="BN327" s="65"/>
      <c r="BS327" s="65"/>
      <c r="BT327" s="82"/>
      <c r="BU327" s="79"/>
      <c r="BW327" s="65"/>
      <c r="BY327" s="65"/>
      <c r="CA327" s="65"/>
      <c r="CC327" s="65"/>
      <c r="CE327" s="65"/>
      <c r="CG327" s="68"/>
      <c r="CI327" s="65"/>
      <c r="CK327" s="68"/>
      <c r="CM327" s="83"/>
      <c r="CO327" s="65"/>
      <c r="CU327" s="68"/>
      <c r="DB327" s="68"/>
      <c r="DH327" s="44"/>
      <c r="DI327" s="68"/>
    </row>
    <row r="328" ht="15.75" customHeight="1">
      <c r="A328" s="79"/>
      <c r="B328" s="80"/>
      <c r="C328" s="25"/>
      <c r="D328" s="16">
        <f t="shared" si="2"/>
        <v>1</v>
      </c>
      <c r="E328" s="16">
        <f t="shared" si="73"/>
        <v>0</v>
      </c>
      <c r="F328" s="16">
        <f t="shared" si="3"/>
        <v>0</v>
      </c>
      <c r="G328" s="16">
        <f t="shared" si="4"/>
        <v>0</v>
      </c>
      <c r="H328" s="63"/>
      <c r="I328" s="81"/>
      <c r="J328" s="43"/>
      <c r="O328" s="65"/>
      <c r="P328" s="79"/>
      <c r="R328" s="65"/>
      <c r="T328" s="65"/>
      <c r="V328" s="65"/>
      <c r="AC328" s="65"/>
      <c r="AI328" s="65"/>
      <c r="AO328" s="65"/>
      <c r="AT328" s="21">
        <f t="shared" si="33"/>
        <v>0</v>
      </c>
      <c r="AU328" s="21">
        <f t="shared" si="34"/>
        <v>0</v>
      </c>
      <c r="AW328" s="68"/>
      <c r="BC328" s="65"/>
      <c r="BI328" s="65"/>
      <c r="BN328" s="65"/>
      <c r="BS328" s="65"/>
      <c r="BT328" s="82"/>
      <c r="BU328" s="79"/>
      <c r="BW328" s="65"/>
      <c r="BY328" s="65"/>
      <c r="CA328" s="65"/>
      <c r="CC328" s="65"/>
      <c r="CE328" s="65"/>
      <c r="CG328" s="68"/>
      <c r="CI328" s="65"/>
      <c r="CK328" s="68"/>
      <c r="CM328" s="83"/>
      <c r="CO328" s="65"/>
      <c r="CU328" s="68"/>
      <c r="DB328" s="68"/>
      <c r="DH328" s="44"/>
      <c r="DI328" s="68"/>
    </row>
    <row r="329" ht="15.75" customHeight="1">
      <c r="A329" s="79"/>
      <c r="B329" s="80"/>
      <c r="C329" s="25"/>
      <c r="D329" s="16">
        <f t="shared" si="2"/>
        <v>1</v>
      </c>
      <c r="E329" s="16">
        <f t="shared" si="73"/>
        <v>0</v>
      </c>
      <c r="F329" s="16">
        <f t="shared" si="3"/>
        <v>0</v>
      </c>
      <c r="G329" s="16">
        <f t="shared" si="4"/>
        <v>0</v>
      </c>
      <c r="H329" s="63"/>
      <c r="I329" s="81"/>
      <c r="J329" s="43"/>
      <c r="O329" s="65"/>
      <c r="P329" s="79"/>
      <c r="R329" s="65"/>
      <c r="T329" s="65"/>
      <c r="V329" s="65"/>
      <c r="AC329" s="65"/>
      <c r="AI329" s="65"/>
      <c r="AO329" s="65"/>
      <c r="AT329" s="21">
        <f t="shared" si="33"/>
        <v>0</v>
      </c>
      <c r="AU329" s="21">
        <f t="shared" si="34"/>
        <v>0</v>
      </c>
      <c r="AW329" s="68"/>
      <c r="BC329" s="65"/>
      <c r="BI329" s="65"/>
      <c r="BN329" s="65"/>
      <c r="BS329" s="65"/>
      <c r="BT329" s="82"/>
      <c r="BU329" s="79"/>
      <c r="BW329" s="65"/>
      <c r="BY329" s="65"/>
      <c r="CA329" s="65"/>
      <c r="CC329" s="65"/>
      <c r="CE329" s="65"/>
      <c r="CG329" s="68"/>
      <c r="CI329" s="65"/>
      <c r="CK329" s="68"/>
      <c r="CM329" s="83"/>
      <c r="CO329" s="65"/>
      <c r="CU329" s="68"/>
      <c r="DB329" s="68"/>
      <c r="DH329" s="44"/>
      <c r="DI329" s="68"/>
    </row>
    <row r="330" ht="15.75" customHeight="1">
      <c r="A330" s="79"/>
      <c r="B330" s="80"/>
      <c r="C330" s="25"/>
      <c r="D330" s="16">
        <f t="shared" si="2"/>
        <v>1</v>
      </c>
      <c r="E330" s="16">
        <f t="shared" si="73"/>
        <v>0</v>
      </c>
      <c r="F330" s="16">
        <f t="shared" si="3"/>
        <v>0</v>
      </c>
      <c r="G330" s="16">
        <f t="shared" si="4"/>
        <v>0</v>
      </c>
      <c r="H330" s="63"/>
      <c r="I330" s="81"/>
      <c r="J330" s="43"/>
      <c r="O330" s="65"/>
      <c r="P330" s="79"/>
      <c r="R330" s="65"/>
      <c r="T330" s="65"/>
      <c r="V330" s="65"/>
      <c r="AC330" s="65"/>
      <c r="AI330" s="65"/>
      <c r="AO330" s="65"/>
      <c r="AT330" s="21">
        <f t="shared" si="33"/>
        <v>0</v>
      </c>
      <c r="AU330" s="21">
        <f t="shared" si="34"/>
        <v>0</v>
      </c>
      <c r="AW330" s="68"/>
      <c r="BC330" s="65"/>
      <c r="BI330" s="65"/>
      <c r="BN330" s="65"/>
      <c r="BS330" s="65"/>
      <c r="BT330" s="82"/>
      <c r="BU330" s="79"/>
      <c r="BW330" s="65"/>
      <c r="BY330" s="65"/>
      <c r="CA330" s="65"/>
      <c r="CC330" s="65"/>
      <c r="CE330" s="65"/>
      <c r="CG330" s="68"/>
      <c r="CI330" s="65"/>
      <c r="CK330" s="68"/>
      <c r="CM330" s="83"/>
      <c r="CO330" s="65"/>
      <c r="CU330" s="68"/>
      <c r="DB330" s="68"/>
      <c r="DH330" s="44"/>
      <c r="DI330" s="68"/>
    </row>
    <row r="331" ht="15.75" customHeight="1">
      <c r="A331" s="79"/>
      <c r="B331" s="80"/>
      <c r="C331" s="25"/>
      <c r="D331" s="16">
        <f t="shared" si="2"/>
        <v>1</v>
      </c>
      <c r="E331" s="16">
        <f t="shared" si="73"/>
        <v>0</v>
      </c>
      <c r="F331" s="16">
        <f t="shared" si="3"/>
        <v>0</v>
      </c>
      <c r="G331" s="16">
        <f t="shared" si="4"/>
        <v>0</v>
      </c>
      <c r="H331" s="63"/>
      <c r="I331" s="81"/>
      <c r="J331" s="43"/>
      <c r="O331" s="65"/>
      <c r="P331" s="79"/>
      <c r="R331" s="65"/>
      <c r="T331" s="65"/>
      <c r="V331" s="65"/>
      <c r="AC331" s="65"/>
      <c r="AI331" s="65"/>
      <c r="AO331" s="65"/>
      <c r="AT331" s="21">
        <f t="shared" si="33"/>
        <v>0</v>
      </c>
      <c r="AU331" s="21">
        <f t="shared" si="34"/>
        <v>0</v>
      </c>
      <c r="AW331" s="68"/>
      <c r="BC331" s="65"/>
      <c r="BI331" s="65"/>
      <c r="BN331" s="65"/>
      <c r="BS331" s="65"/>
      <c r="BT331" s="82"/>
      <c r="BU331" s="79"/>
      <c r="BW331" s="65"/>
      <c r="BY331" s="65"/>
      <c r="CA331" s="65"/>
      <c r="CC331" s="65"/>
      <c r="CE331" s="65"/>
      <c r="CG331" s="68"/>
      <c r="CI331" s="65"/>
      <c r="CK331" s="68"/>
      <c r="CM331" s="83"/>
      <c r="CO331" s="65"/>
      <c r="CU331" s="68"/>
      <c r="DB331" s="68"/>
      <c r="DH331" s="44"/>
      <c r="DI331" s="68"/>
    </row>
    <row r="332" ht="15.75" customHeight="1">
      <c r="A332" s="79"/>
      <c r="B332" s="80"/>
      <c r="C332" s="25"/>
      <c r="D332" s="16">
        <f t="shared" si="2"/>
        <v>1</v>
      </c>
      <c r="E332" s="16">
        <f t="shared" si="73"/>
        <v>0</v>
      </c>
      <c r="F332" s="16">
        <f t="shared" si="3"/>
        <v>0</v>
      </c>
      <c r="G332" s="16">
        <f t="shared" si="4"/>
        <v>0</v>
      </c>
      <c r="H332" s="63"/>
      <c r="I332" s="81"/>
      <c r="J332" s="43"/>
      <c r="O332" s="65"/>
      <c r="P332" s="79"/>
      <c r="R332" s="65"/>
      <c r="T332" s="65"/>
      <c r="V332" s="65"/>
      <c r="AC332" s="65"/>
      <c r="AI332" s="65"/>
      <c r="AO332" s="65"/>
      <c r="AT332" s="21">
        <f t="shared" si="33"/>
        <v>0</v>
      </c>
      <c r="AU332" s="21">
        <f t="shared" si="34"/>
        <v>0</v>
      </c>
      <c r="AW332" s="68"/>
      <c r="BC332" s="65"/>
      <c r="BI332" s="65"/>
      <c r="BN332" s="65"/>
      <c r="BS332" s="65"/>
      <c r="BT332" s="82"/>
      <c r="BU332" s="79"/>
      <c r="BW332" s="65"/>
      <c r="BY332" s="65"/>
      <c r="CA332" s="65"/>
      <c r="CC332" s="65"/>
      <c r="CE332" s="65"/>
      <c r="CG332" s="68"/>
      <c r="CI332" s="65"/>
      <c r="CK332" s="68"/>
      <c r="CM332" s="83"/>
      <c r="CO332" s="65"/>
      <c r="CU332" s="68"/>
      <c r="DB332" s="68"/>
      <c r="DH332" s="44"/>
      <c r="DI332" s="68"/>
    </row>
    <row r="333" ht="15.75" customHeight="1">
      <c r="A333" s="79"/>
      <c r="B333" s="80"/>
      <c r="C333" s="25"/>
      <c r="D333" s="16">
        <f t="shared" si="2"/>
        <v>1</v>
      </c>
      <c r="E333" s="16">
        <f t="shared" si="73"/>
        <v>0</v>
      </c>
      <c r="F333" s="16">
        <f t="shared" si="3"/>
        <v>0</v>
      </c>
      <c r="G333" s="16">
        <f t="shared" si="4"/>
        <v>0</v>
      </c>
      <c r="H333" s="63"/>
      <c r="I333" s="81"/>
      <c r="J333" s="43"/>
      <c r="O333" s="65"/>
      <c r="P333" s="79"/>
      <c r="R333" s="65"/>
      <c r="T333" s="65"/>
      <c r="V333" s="65"/>
      <c r="AC333" s="65"/>
      <c r="AI333" s="65"/>
      <c r="AO333" s="65"/>
      <c r="AT333" s="21">
        <f t="shared" si="33"/>
        <v>0</v>
      </c>
      <c r="AU333" s="21">
        <f t="shared" si="34"/>
        <v>0</v>
      </c>
      <c r="AW333" s="68"/>
      <c r="BC333" s="65"/>
      <c r="BI333" s="65"/>
      <c r="BN333" s="65"/>
      <c r="BS333" s="65"/>
      <c r="BT333" s="82"/>
      <c r="BU333" s="79"/>
      <c r="BW333" s="65"/>
      <c r="BY333" s="65"/>
      <c r="CA333" s="65"/>
      <c r="CC333" s="65"/>
      <c r="CE333" s="65"/>
      <c r="CG333" s="68"/>
      <c r="CI333" s="65"/>
      <c r="CK333" s="68"/>
      <c r="CM333" s="83"/>
      <c r="CO333" s="65"/>
      <c r="CU333" s="68"/>
      <c r="DB333" s="68"/>
      <c r="DH333" s="44"/>
      <c r="DI333" s="68"/>
    </row>
    <row r="334" ht="15.75" customHeight="1">
      <c r="A334" s="79"/>
      <c r="B334" s="80"/>
      <c r="C334" s="25"/>
      <c r="D334" s="16">
        <f t="shared" si="2"/>
        <v>1</v>
      </c>
      <c r="E334" s="16">
        <f t="shared" si="73"/>
        <v>0</v>
      </c>
      <c r="F334" s="16">
        <f t="shared" si="3"/>
        <v>0</v>
      </c>
      <c r="G334" s="16">
        <f t="shared" si="4"/>
        <v>0</v>
      </c>
      <c r="H334" s="63"/>
      <c r="I334" s="81"/>
      <c r="J334" s="43"/>
      <c r="O334" s="65"/>
      <c r="P334" s="79"/>
      <c r="R334" s="65"/>
      <c r="T334" s="65"/>
      <c r="V334" s="65"/>
      <c r="AC334" s="65"/>
      <c r="AI334" s="65"/>
      <c r="AO334" s="65"/>
      <c r="AT334" s="21">
        <f t="shared" si="33"/>
        <v>0</v>
      </c>
      <c r="AU334" s="21">
        <f t="shared" si="34"/>
        <v>0</v>
      </c>
      <c r="AW334" s="68"/>
      <c r="BC334" s="65"/>
      <c r="BI334" s="65"/>
      <c r="BN334" s="65"/>
      <c r="BS334" s="65"/>
      <c r="BT334" s="82"/>
      <c r="BU334" s="79"/>
      <c r="BW334" s="65"/>
      <c r="BY334" s="65"/>
      <c r="CA334" s="65"/>
      <c r="CC334" s="65"/>
      <c r="CE334" s="65"/>
      <c r="CG334" s="68"/>
      <c r="CI334" s="65"/>
      <c r="CK334" s="68"/>
      <c r="CM334" s="83"/>
      <c r="CO334" s="65"/>
      <c r="CU334" s="68"/>
      <c r="DB334" s="68"/>
      <c r="DH334" s="44"/>
      <c r="DI334" s="68"/>
    </row>
    <row r="335" ht="15.75" customHeight="1">
      <c r="A335" s="79"/>
      <c r="B335" s="80"/>
      <c r="C335" s="25"/>
      <c r="D335" s="16">
        <f t="shared" si="2"/>
        <v>1</v>
      </c>
      <c r="E335" s="16">
        <f t="shared" si="73"/>
        <v>0</v>
      </c>
      <c r="F335" s="16">
        <f t="shared" si="3"/>
        <v>0</v>
      </c>
      <c r="G335" s="16">
        <f t="shared" si="4"/>
        <v>0</v>
      </c>
      <c r="H335" s="63"/>
      <c r="I335" s="81"/>
      <c r="J335" s="43"/>
      <c r="O335" s="65"/>
      <c r="P335" s="79"/>
      <c r="R335" s="65"/>
      <c r="T335" s="65"/>
      <c r="V335" s="65"/>
      <c r="AC335" s="65"/>
      <c r="AI335" s="65"/>
      <c r="AO335" s="65"/>
      <c r="AT335" s="21">
        <f t="shared" si="33"/>
        <v>0</v>
      </c>
      <c r="AU335" s="21">
        <f t="shared" si="34"/>
        <v>0</v>
      </c>
      <c r="AW335" s="68"/>
      <c r="BC335" s="65"/>
      <c r="BI335" s="65"/>
      <c r="BN335" s="65"/>
      <c r="BS335" s="65"/>
      <c r="BT335" s="82"/>
      <c r="BU335" s="79"/>
      <c r="BW335" s="65"/>
      <c r="BY335" s="65"/>
      <c r="CA335" s="65"/>
      <c r="CC335" s="65"/>
      <c r="CE335" s="65"/>
      <c r="CG335" s="68"/>
      <c r="CI335" s="65"/>
      <c r="CK335" s="68"/>
      <c r="CM335" s="83"/>
      <c r="CO335" s="65"/>
      <c r="CU335" s="68"/>
      <c r="DB335" s="68"/>
      <c r="DH335" s="44"/>
      <c r="DI335" s="68"/>
    </row>
    <row r="336" ht="15.75" customHeight="1">
      <c r="A336" s="79"/>
      <c r="B336" s="80"/>
      <c r="C336" s="25"/>
      <c r="D336" s="16">
        <f t="shared" si="2"/>
        <v>1</v>
      </c>
      <c r="E336" s="16">
        <f t="shared" si="73"/>
        <v>0</v>
      </c>
      <c r="F336" s="16">
        <f t="shared" si="3"/>
        <v>0</v>
      </c>
      <c r="G336" s="16">
        <f t="shared" si="4"/>
        <v>0</v>
      </c>
      <c r="H336" s="63"/>
      <c r="I336" s="81"/>
      <c r="J336" s="43"/>
      <c r="O336" s="65"/>
      <c r="P336" s="79"/>
      <c r="R336" s="65"/>
      <c r="T336" s="65"/>
      <c r="V336" s="65"/>
      <c r="AC336" s="65"/>
      <c r="AI336" s="65"/>
      <c r="AO336" s="65"/>
      <c r="AT336" s="21">
        <f t="shared" si="33"/>
        <v>0</v>
      </c>
      <c r="AU336" s="21">
        <f t="shared" si="34"/>
        <v>0</v>
      </c>
      <c r="AW336" s="68"/>
      <c r="BC336" s="65"/>
      <c r="BI336" s="65"/>
      <c r="BN336" s="65"/>
      <c r="BS336" s="65"/>
      <c r="BT336" s="82"/>
      <c r="BU336" s="79"/>
      <c r="BW336" s="65"/>
      <c r="BY336" s="65"/>
      <c r="CA336" s="65"/>
      <c r="CC336" s="65"/>
      <c r="CE336" s="65"/>
      <c r="CG336" s="68"/>
      <c r="CI336" s="65"/>
      <c r="CK336" s="68"/>
      <c r="CM336" s="83"/>
      <c r="CO336" s="65"/>
      <c r="CU336" s="68"/>
      <c r="DB336" s="68"/>
      <c r="DH336" s="44"/>
      <c r="DI336" s="68"/>
    </row>
    <row r="337" ht="15.75" customHeight="1">
      <c r="A337" s="79"/>
      <c r="B337" s="80"/>
      <c r="C337" s="25"/>
      <c r="D337" s="16">
        <f t="shared" si="2"/>
        <v>1</v>
      </c>
      <c r="E337" s="16">
        <f t="shared" si="73"/>
        <v>0</v>
      </c>
      <c r="F337" s="16">
        <f t="shared" si="3"/>
        <v>0</v>
      </c>
      <c r="G337" s="16">
        <f t="shared" si="4"/>
        <v>0</v>
      </c>
      <c r="H337" s="63"/>
      <c r="I337" s="81"/>
      <c r="J337" s="43"/>
      <c r="O337" s="65"/>
      <c r="P337" s="79"/>
      <c r="R337" s="65"/>
      <c r="T337" s="65"/>
      <c r="V337" s="65"/>
      <c r="AC337" s="65"/>
      <c r="AI337" s="65"/>
      <c r="AO337" s="65"/>
      <c r="AT337" s="21">
        <f t="shared" si="33"/>
        <v>0</v>
      </c>
      <c r="AU337" s="21">
        <f t="shared" si="34"/>
        <v>0</v>
      </c>
      <c r="AW337" s="68"/>
      <c r="BC337" s="65"/>
      <c r="BI337" s="65"/>
      <c r="BN337" s="65"/>
      <c r="BS337" s="65"/>
      <c r="BT337" s="82"/>
      <c r="BU337" s="79"/>
      <c r="BW337" s="65"/>
      <c r="BY337" s="65"/>
      <c r="CA337" s="65"/>
      <c r="CC337" s="65"/>
      <c r="CE337" s="65"/>
      <c r="CG337" s="68"/>
      <c r="CI337" s="65"/>
      <c r="CK337" s="68"/>
      <c r="CM337" s="83"/>
      <c r="CO337" s="65"/>
      <c r="CU337" s="68"/>
      <c r="DB337" s="68"/>
      <c r="DH337" s="44"/>
      <c r="DI337" s="68"/>
    </row>
    <row r="338" ht="15.75" customHeight="1">
      <c r="A338" s="79"/>
      <c r="B338" s="80"/>
      <c r="C338" s="25"/>
      <c r="D338" s="16">
        <f t="shared" si="2"/>
        <v>1</v>
      </c>
      <c r="E338" s="16">
        <f t="shared" si="73"/>
        <v>0</v>
      </c>
      <c r="F338" s="16">
        <f t="shared" si="3"/>
        <v>0</v>
      </c>
      <c r="G338" s="16">
        <f t="shared" si="4"/>
        <v>0</v>
      </c>
      <c r="H338" s="63"/>
      <c r="I338" s="81"/>
      <c r="J338" s="43"/>
      <c r="O338" s="65"/>
      <c r="P338" s="79"/>
      <c r="R338" s="65"/>
      <c r="T338" s="65"/>
      <c r="V338" s="65"/>
      <c r="AC338" s="65"/>
      <c r="AI338" s="65"/>
      <c r="AO338" s="65"/>
      <c r="AT338" s="21">
        <f t="shared" si="33"/>
        <v>0</v>
      </c>
      <c r="AU338" s="21">
        <f t="shared" si="34"/>
        <v>0</v>
      </c>
      <c r="AW338" s="68"/>
      <c r="BC338" s="65"/>
      <c r="BI338" s="65"/>
      <c r="BN338" s="65"/>
      <c r="BS338" s="65"/>
      <c r="BT338" s="82"/>
      <c r="BU338" s="79"/>
      <c r="BW338" s="65"/>
      <c r="BY338" s="65"/>
      <c r="CA338" s="65"/>
      <c r="CC338" s="65"/>
      <c r="CE338" s="65"/>
      <c r="CG338" s="68"/>
      <c r="CI338" s="65"/>
      <c r="CK338" s="68"/>
      <c r="CM338" s="83"/>
      <c r="CO338" s="65"/>
      <c r="CU338" s="68"/>
      <c r="DB338" s="68"/>
      <c r="DH338" s="44"/>
      <c r="DI338" s="68"/>
    </row>
    <row r="339" ht="15.75" customHeight="1">
      <c r="A339" s="79"/>
      <c r="B339" s="80"/>
      <c r="C339" s="25"/>
      <c r="D339" s="16">
        <f t="shared" si="2"/>
        <v>1</v>
      </c>
      <c r="E339" s="16">
        <f t="shared" si="73"/>
        <v>0</v>
      </c>
      <c r="F339" s="16">
        <f t="shared" si="3"/>
        <v>0</v>
      </c>
      <c r="G339" s="16">
        <f t="shared" si="4"/>
        <v>0</v>
      </c>
      <c r="H339" s="63"/>
      <c r="I339" s="81"/>
      <c r="J339" s="43"/>
      <c r="O339" s="65"/>
      <c r="P339" s="79"/>
      <c r="R339" s="65"/>
      <c r="T339" s="65"/>
      <c r="V339" s="65"/>
      <c r="AC339" s="65"/>
      <c r="AI339" s="65"/>
      <c r="AO339" s="65"/>
      <c r="AT339" s="21">
        <f t="shared" si="33"/>
        <v>0</v>
      </c>
      <c r="AU339" s="21">
        <f t="shared" si="34"/>
        <v>0</v>
      </c>
      <c r="AW339" s="68"/>
      <c r="BC339" s="65"/>
      <c r="BI339" s="65"/>
      <c r="BN339" s="65"/>
      <c r="BS339" s="65"/>
      <c r="BT339" s="82"/>
      <c r="BU339" s="79"/>
      <c r="BW339" s="65"/>
      <c r="BY339" s="65"/>
      <c r="CA339" s="65"/>
      <c r="CC339" s="65"/>
      <c r="CE339" s="65"/>
      <c r="CG339" s="68"/>
      <c r="CI339" s="65"/>
      <c r="CK339" s="68"/>
      <c r="CM339" s="83"/>
      <c r="CO339" s="65"/>
      <c r="CU339" s="68"/>
      <c r="DB339" s="68"/>
      <c r="DH339" s="44"/>
      <c r="DI339" s="68"/>
    </row>
    <row r="340" ht="15.75" customHeight="1">
      <c r="A340" s="79"/>
      <c r="B340" s="80"/>
      <c r="C340" s="25"/>
      <c r="D340" s="16">
        <f t="shared" si="2"/>
        <v>1</v>
      </c>
      <c r="E340" s="16">
        <f t="shared" si="73"/>
        <v>0</v>
      </c>
      <c r="F340" s="16">
        <f t="shared" si="3"/>
        <v>0</v>
      </c>
      <c r="G340" s="16">
        <f t="shared" si="4"/>
        <v>0</v>
      </c>
      <c r="H340" s="63"/>
      <c r="I340" s="81"/>
      <c r="J340" s="43"/>
      <c r="O340" s="65"/>
      <c r="P340" s="79"/>
      <c r="R340" s="65"/>
      <c r="T340" s="65"/>
      <c r="V340" s="65"/>
      <c r="AC340" s="65"/>
      <c r="AI340" s="65"/>
      <c r="AO340" s="65"/>
      <c r="AT340" s="21">
        <f t="shared" si="33"/>
        <v>0</v>
      </c>
      <c r="AU340" s="21">
        <f t="shared" si="34"/>
        <v>0</v>
      </c>
      <c r="AW340" s="68"/>
      <c r="BC340" s="65"/>
      <c r="BI340" s="65"/>
      <c r="BN340" s="65"/>
      <c r="BS340" s="65"/>
      <c r="BT340" s="82"/>
      <c r="BU340" s="79"/>
      <c r="BW340" s="65"/>
      <c r="BY340" s="65"/>
      <c r="CA340" s="65"/>
      <c r="CC340" s="65"/>
      <c r="CE340" s="65"/>
      <c r="CG340" s="68"/>
      <c r="CI340" s="65"/>
      <c r="CK340" s="68"/>
      <c r="CM340" s="83"/>
      <c r="CO340" s="65"/>
      <c r="CU340" s="68"/>
      <c r="DB340" s="68"/>
      <c r="DH340" s="44"/>
      <c r="DI340" s="68"/>
    </row>
    <row r="341" ht="15.75" customHeight="1">
      <c r="A341" s="79"/>
      <c r="B341" s="80"/>
      <c r="C341" s="25"/>
      <c r="D341" s="16">
        <f t="shared" si="2"/>
        <v>1</v>
      </c>
      <c r="E341" s="16">
        <f t="shared" si="73"/>
        <v>0</v>
      </c>
      <c r="F341" s="16">
        <f t="shared" si="3"/>
        <v>0</v>
      </c>
      <c r="G341" s="16">
        <f t="shared" si="4"/>
        <v>0</v>
      </c>
      <c r="H341" s="63"/>
      <c r="I341" s="81"/>
      <c r="J341" s="43"/>
      <c r="O341" s="65"/>
      <c r="P341" s="79"/>
      <c r="R341" s="65"/>
      <c r="T341" s="65"/>
      <c r="V341" s="65"/>
      <c r="AC341" s="65"/>
      <c r="AI341" s="65"/>
      <c r="AO341" s="65"/>
      <c r="AT341" s="21">
        <f t="shared" si="33"/>
        <v>0</v>
      </c>
      <c r="AU341" s="21">
        <f t="shared" si="34"/>
        <v>0</v>
      </c>
      <c r="AW341" s="68"/>
      <c r="BC341" s="65"/>
      <c r="BI341" s="65"/>
      <c r="BN341" s="65"/>
      <c r="BS341" s="65"/>
      <c r="BT341" s="82"/>
      <c r="BU341" s="79"/>
      <c r="BW341" s="65"/>
      <c r="BY341" s="65"/>
      <c r="CA341" s="65"/>
      <c r="CC341" s="65"/>
      <c r="CE341" s="65"/>
      <c r="CG341" s="68"/>
      <c r="CI341" s="65"/>
      <c r="CK341" s="68"/>
      <c r="CM341" s="83"/>
      <c r="CO341" s="65"/>
      <c r="CU341" s="68"/>
      <c r="DB341" s="68"/>
      <c r="DH341" s="44"/>
      <c r="DI341" s="68"/>
    </row>
    <row r="342" ht="15.75" customHeight="1">
      <c r="A342" s="79"/>
      <c r="B342" s="80"/>
      <c r="C342" s="25"/>
      <c r="D342" s="16">
        <f t="shared" si="2"/>
        <v>1</v>
      </c>
      <c r="E342" s="16">
        <f t="shared" si="73"/>
        <v>0</v>
      </c>
      <c r="F342" s="16">
        <f t="shared" si="3"/>
        <v>0</v>
      </c>
      <c r="G342" s="16">
        <f t="shared" si="4"/>
        <v>0</v>
      </c>
      <c r="H342" s="63"/>
      <c r="I342" s="81"/>
      <c r="J342" s="43"/>
      <c r="O342" s="65"/>
      <c r="P342" s="79"/>
      <c r="R342" s="65"/>
      <c r="T342" s="65"/>
      <c r="V342" s="65"/>
      <c r="AC342" s="65"/>
      <c r="AI342" s="65"/>
      <c r="AO342" s="65"/>
      <c r="AT342" s="21">
        <f t="shared" si="33"/>
        <v>0</v>
      </c>
      <c r="AU342" s="21">
        <f t="shared" si="34"/>
        <v>0</v>
      </c>
      <c r="AW342" s="68"/>
      <c r="BC342" s="65"/>
      <c r="BI342" s="65"/>
      <c r="BN342" s="65"/>
      <c r="BS342" s="65"/>
      <c r="BT342" s="82"/>
      <c r="BU342" s="79"/>
      <c r="BW342" s="65"/>
      <c r="BY342" s="65"/>
      <c r="CA342" s="65"/>
      <c r="CC342" s="65"/>
      <c r="CE342" s="65"/>
      <c r="CG342" s="68"/>
      <c r="CI342" s="65"/>
      <c r="CK342" s="68"/>
      <c r="CM342" s="83"/>
      <c r="CO342" s="65"/>
      <c r="CU342" s="68"/>
      <c r="DB342" s="68"/>
      <c r="DH342" s="44"/>
      <c r="DI342" s="68"/>
    </row>
    <row r="343" ht="15.75" customHeight="1">
      <c r="A343" s="79"/>
      <c r="B343" s="80"/>
      <c r="C343" s="25"/>
      <c r="D343" s="16">
        <f t="shared" si="2"/>
        <v>1</v>
      </c>
      <c r="E343" s="16">
        <f t="shared" si="73"/>
        <v>0</v>
      </c>
      <c r="F343" s="16">
        <f t="shared" si="3"/>
        <v>0</v>
      </c>
      <c r="G343" s="16">
        <f t="shared" si="4"/>
        <v>0</v>
      </c>
      <c r="H343" s="63"/>
      <c r="I343" s="81"/>
      <c r="J343" s="43"/>
      <c r="O343" s="65"/>
      <c r="P343" s="79"/>
      <c r="R343" s="65"/>
      <c r="T343" s="65"/>
      <c r="V343" s="65"/>
      <c r="AC343" s="65"/>
      <c r="AI343" s="65"/>
      <c r="AO343" s="65"/>
      <c r="AT343" s="21">
        <f t="shared" si="33"/>
        <v>0</v>
      </c>
      <c r="AU343" s="21">
        <f t="shared" si="34"/>
        <v>0</v>
      </c>
      <c r="AW343" s="68"/>
      <c r="BC343" s="65"/>
      <c r="BI343" s="65"/>
      <c r="BN343" s="65"/>
      <c r="BS343" s="65"/>
      <c r="BT343" s="82"/>
      <c r="BU343" s="79"/>
      <c r="BW343" s="65"/>
      <c r="BY343" s="65"/>
      <c r="CA343" s="65"/>
      <c r="CC343" s="65"/>
      <c r="CE343" s="65"/>
      <c r="CG343" s="68"/>
      <c r="CI343" s="65"/>
      <c r="CK343" s="68"/>
      <c r="CM343" s="83"/>
      <c r="CO343" s="65"/>
      <c r="CU343" s="68"/>
      <c r="DB343" s="68"/>
      <c r="DH343" s="44"/>
      <c r="DI343" s="68"/>
    </row>
    <row r="344" ht="15.75" customHeight="1">
      <c r="A344" s="79"/>
      <c r="B344" s="80"/>
      <c r="C344" s="25"/>
      <c r="D344" s="16">
        <f t="shared" si="2"/>
        <v>1</v>
      </c>
      <c r="E344" s="16">
        <f t="shared" si="73"/>
        <v>0</v>
      </c>
      <c r="F344" s="16">
        <f t="shared" si="3"/>
        <v>0</v>
      </c>
      <c r="G344" s="16">
        <f t="shared" si="4"/>
        <v>0</v>
      </c>
      <c r="H344" s="63"/>
      <c r="I344" s="81"/>
      <c r="J344" s="43"/>
      <c r="O344" s="65"/>
      <c r="P344" s="79"/>
      <c r="R344" s="65"/>
      <c r="T344" s="65"/>
      <c r="V344" s="65"/>
      <c r="AC344" s="65"/>
      <c r="AI344" s="65"/>
      <c r="AO344" s="65"/>
      <c r="AT344" s="21">
        <f t="shared" si="33"/>
        <v>0</v>
      </c>
      <c r="AU344" s="21">
        <f t="shared" si="34"/>
        <v>0</v>
      </c>
      <c r="AW344" s="68"/>
      <c r="BC344" s="65"/>
      <c r="BI344" s="65"/>
      <c r="BN344" s="65"/>
      <c r="BS344" s="65"/>
      <c r="BT344" s="82"/>
      <c r="BU344" s="79"/>
      <c r="BW344" s="65"/>
      <c r="BY344" s="65"/>
      <c r="CA344" s="65"/>
      <c r="CC344" s="65"/>
      <c r="CE344" s="65"/>
      <c r="CG344" s="68"/>
      <c r="CI344" s="65"/>
      <c r="CK344" s="68"/>
      <c r="CM344" s="83"/>
      <c r="CO344" s="65"/>
      <c r="CU344" s="68"/>
      <c r="DB344" s="68"/>
      <c r="DH344" s="44"/>
      <c r="DI344" s="68"/>
    </row>
    <row r="345" ht="15.75" customHeight="1">
      <c r="A345" s="79"/>
      <c r="B345" s="80"/>
      <c r="C345" s="25"/>
      <c r="D345" s="16">
        <f t="shared" si="2"/>
        <v>1</v>
      </c>
      <c r="E345" s="16">
        <f t="shared" si="73"/>
        <v>0</v>
      </c>
      <c r="F345" s="16">
        <f t="shared" si="3"/>
        <v>0</v>
      </c>
      <c r="G345" s="16">
        <f t="shared" si="4"/>
        <v>0</v>
      </c>
      <c r="H345" s="63"/>
      <c r="I345" s="81"/>
      <c r="J345" s="43"/>
      <c r="O345" s="65"/>
      <c r="P345" s="79"/>
      <c r="R345" s="65"/>
      <c r="T345" s="65"/>
      <c r="V345" s="65"/>
      <c r="AC345" s="65"/>
      <c r="AI345" s="65"/>
      <c r="AO345" s="65"/>
      <c r="AT345" s="21">
        <f t="shared" si="33"/>
        <v>0</v>
      </c>
      <c r="AU345" s="21">
        <f t="shared" si="34"/>
        <v>0</v>
      </c>
      <c r="AW345" s="68"/>
      <c r="BC345" s="65"/>
      <c r="BI345" s="65"/>
      <c r="BN345" s="65"/>
      <c r="BS345" s="65"/>
      <c r="BT345" s="82"/>
      <c r="BU345" s="79"/>
      <c r="BW345" s="65"/>
      <c r="BY345" s="65"/>
      <c r="CA345" s="65"/>
      <c r="CC345" s="65"/>
      <c r="CE345" s="65"/>
      <c r="CG345" s="68"/>
      <c r="CI345" s="65"/>
      <c r="CK345" s="68"/>
      <c r="CM345" s="83"/>
      <c r="CO345" s="65"/>
      <c r="CU345" s="68"/>
      <c r="DB345" s="68"/>
      <c r="DH345" s="44"/>
      <c r="DI345" s="68"/>
    </row>
    <row r="346" ht="15.75" customHeight="1">
      <c r="A346" s="79"/>
      <c r="B346" s="80"/>
      <c r="C346" s="25"/>
      <c r="D346" s="16">
        <f t="shared" si="2"/>
        <v>1</v>
      </c>
      <c r="E346" s="16">
        <f t="shared" si="73"/>
        <v>0</v>
      </c>
      <c r="F346" s="16">
        <f t="shared" si="3"/>
        <v>0</v>
      </c>
      <c r="G346" s="16">
        <f t="shared" si="4"/>
        <v>0</v>
      </c>
      <c r="H346" s="63"/>
      <c r="I346" s="81"/>
      <c r="J346" s="43"/>
      <c r="O346" s="65"/>
      <c r="P346" s="79"/>
      <c r="R346" s="65"/>
      <c r="T346" s="65"/>
      <c r="V346" s="65"/>
      <c r="AC346" s="65"/>
      <c r="AI346" s="65"/>
      <c r="AO346" s="65"/>
      <c r="AT346" s="21">
        <f t="shared" si="33"/>
        <v>0</v>
      </c>
      <c r="AU346" s="21">
        <f t="shared" si="34"/>
        <v>0</v>
      </c>
      <c r="AW346" s="68"/>
      <c r="BC346" s="65"/>
      <c r="BI346" s="65"/>
      <c r="BN346" s="65"/>
      <c r="BS346" s="65"/>
      <c r="BT346" s="82"/>
      <c r="BU346" s="79"/>
      <c r="BW346" s="65"/>
      <c r="BY346" s="65"/>
      <c r="CA346" s="65"/>
      <c r="CC346" s="65"/>
      <c r="CE346" s="65"/>
      <c r="CG346" s="68"/>
      <c r="CI346" s="65"/>
      <c r="CK346" s="68"/>
      <c r="CM346" s="83"/>
      <c r="CO346" s="65"/>
      <c r="CU346" s="68"/>
      <c r="DB346" s="68"/>
      <c r="DH346" s="44"/>
      <c r="DI346" s="68"/>
    </row>
    <row r="347" ht="15.75" customHeight="1">
      <c r="A347" s="79"/>
      <c r="B347" s="80"/>
      <c r="C347" s="25"/>
      <c r="D347" s="16">
        <f t="shared" si="2"/>
        <v>1</v>
      </c>
      <c r="E347" s="16">
        <f t="shared" si="73"/>
        <v>0</v>
      </c>
      <c r="F347" s="16">
        <f t="shared" si="3"/>
        <v>0</v>
      </c>
      <c r="G347" s="16">
        <f t="shared" si="4"/>
        <v>0</v>
      </c>
      <c r="H347" s="63"/>
      <c r="I347" s="81"/>
      <c r="J347" s="43"/>
      <c r="O347" s="65"/>
      <c r="P347" s="79"/>
      <c r="R347" s="65"/>
      <c r="T347" s="65"/>
      <c r="V347" s="65"/>
      <c r="AC347" s="65"/>
      <c r="AI347" s="65"/>
      <c r="AO347" s="65"/>
      <c r="AT347" s="21">
        <f t="shared" si="33"/>
        <v>0</v>
      </c>
      <c r="AU347" s="21">
        <f t="shared" si="34"/>
        <v>0</v>
      </c>
      <c r="AW347" s="68"/>
      <c r="BC347" s="65"/>
      <c r="BI347" s="65"/>
      <c r="BN347" s="65"/>
      <c r="BS347" s="65"/>
      <c r="BT347" s="82"/>
      <c r="BU347" s="79"/>
      <c r="BW347" s="65"/>
      <c r="BY347" s="65"/>
      <c r="CA347" s="65"/>
      <c r="CC347" s="65"/>
      <c r="CE347" s="65"/>
      <c r="CG347" s="68"/>
      <c r="CI347" s="65"/>
      <c r="CK347" s="68"/>
      <c r="CM347" s="83"/>
      <c r="CO347" s="65"/>
      <c r="CU347" s="68"/>
      <c r="DB347" s="68"/>
      <c r="DH347" s="44"/>
      <c r="DI347" s="68"/>
    </row>
    <row r="348" ht="15.75" customHeight="1">
      <c r="A348" s="79"/>
      <c r="B348" s="80"/>
      <c r="C348" s="25"/>
      <c r="D348" s="16">
        <f t="shared" si="2"/>
        <v>1</v>
      </c>
      <c r="E348" s="16">
        <f t="shared" si="73"/>
        <v>0</v>
      </c>
      <c r="F348" s="16">
        <f t="shared" si="3"/>
        <v>0</v>
      </c>
      <c r="G348" s="16">
        <f t="shared" si="4"/>
        <v>0</v>
      </c>
      <c r="H348" s="63"/>
      <c r="I348" s="81"/>
      <c r="J348" s="43"/>
      <c r="O348" s="65"/>
      <c r="P348" s="79"/>
      <c r="R348" s="65"/>
      <c r="T348" s="65"/>
      <c r="V348" s="65"/>
      <c r="AC348" s="65"/>
      <c r="AI348" s="65"/>
      <c r="AO348" s="65"/>
      <c r="AT348" s="21">
        <f t="shared" si="33"/>
        <v>0</v>
      </c>
      <c r="AU348" s="21">
        <f t="shared" si="34"/>
        <v>0</v>
      </c>
      <c r="AW348" s="68"/>
      <c r="BC348" s="65"/>
      <c r="BI348" s="65"/>
      <c r="BN348" s="65"/>
      <c r="BS348" s="65"/>
      <c r="BT348" s="82"/>
      <c r="BU348" s="79"/>
      <c r="BW348" s="65"/>
      <c r="BY348" s="65"/>
      <c r="CA348" s="65"/>
      <c r="CC348" s="65"/>
      <c r="CE348" s="65"/>
      <c r="CG348" s="68"/>
      <c r="CI348" s="65"/>
      <c r="CK348" s="68"/>
      <c r="CM348" s="83"/>
      <c r="CO348" s="65"/>
      <c r="CU348" s="68"/>
      <c r="DB348" s="68"/>
      <c r="DH348" s="44"/>
      <c r="DI348" s="68"/>
    </row>
    <row r="349" ht="15.75" customHeight="1">
      <c r="A349" s="79"/>
      <c r="B349" s="80"/>
      <c r="C349" s="25"/>
      <c r="D349" s="16">
        <f t="shared" si="2"/>
        <v>1</v>
      </c>
      <c r="E349" s="16">
        <f t="shared" si="73"/>
        <v>0</v>
      </c>
      <c r="F349" s="16">
        <f t="shared" si="3"/>
        <v>0</v>
      </c>
      <c r="G349" s="16">
        <f t="shared" si="4"/>
        <v>0</v>
      </c>
      <c r="H349" s="63"/>
      <c r="I349" s="81"/>
      <c r="J349" s="43"/>
      <c r="O349" s="65"/>
      <c r="P349" s="79"/>
      <c r="R349" s="65"/>
      <c r="T349" s="65"/>
      <c r="V349" s="65"/>
      <c r="AC349" s="65"/>
      <c r="AI349" s="65"/>
      <c r="AO349" s="65"/>
      <c r="AT349" s="21">
        <f t="shared" si="33"/>
        <v>0</v>
      </c>
      <c r="AU349" s="21">
        <f t="shared" si="34"/>
        <v>0</v>
      </c>
      <c r="AW349" s="68"/>
      <c r="BC349" s="65"/>
      <c r="BI349" s="65"/>
      <c r="BN349" s="65"/>
      <c r="BS349" s="65"/>
      <c r="BT349" s="82"/>
      <c r="BU349" s="79"/>
      <c r="BW349" s="65"/>
      <c r="BY349" s="65"/>
      <c r="CA349" s="65"/>
      <c r="CC349" s="65"/>
      <c r="CE349" s="65"/>
      <c r="CG349" s="68"/>
      <c r="CI349" s="65"/>
      <c r="CK349" s="68"/>
      <c r="CM349" s="83"/>
      <c r="CO349" s="65"/>
      <c r="CU349" s="68"/>
      <c r="DB349" s="68"/>
      <c r="DH349" s="44"/>
      <c r="DI349" s="68"/>
    </row>
    <row r="350" ht="15.75" customHeight="1">
      <c r="A350" s="79"/>
      <c r="B350" s="80"/>
      <c r="C350" s="25"/>
      <c r="D350" s="16">
        <f t="shared" si="2"/>
        <v>1</v>
      </c>
      <c r="E350" s="16">
        <f t="shared" si="73"/>
        <v>0</v>
      </c>
      <c r="F350" s="16">
        <f t="shared" si="3"/>
        <v>0</v>
      </c>
      <c r="G350" s="16">
        <f t="shared" si="4"/>
        <v>0</v>
      </c>
      <c r="H350" s="63"/>
      <c r="I350" s="81"/>
      <c r="J350" s="43"/>
      <c r="O350" s="65"/>
      <c r="P350" s="79"/>
      <c r="R350" s="65"/>
      <c r="T350" s="65"/>
      <c r="V350" s="65"/>
      <c r="AC350" s="65"/>
      <c r="AI350" s="65"/>
      <c r="AO350" s="65"/>
      <c r="AT350" s="21">
        <f t="shared" si="33"/>
        <v>0</v>
      </c>
      <c r="AU350" s="21">
        <f t="shared" si="34"/>
        <v>0</v>
      </c>
      <c r="AW350" s="68"/>
      <c r="BC350" s="65"/>
      <c r="BI350" s="65"/>
      <c r="BN350" s="65"/>
      <c r="BS350" s="65"/>
      <c r="BT350" s="82"/>
      <c r="BU350" s="79"/>
      <c r="BW350" s="65"/>
      <c r="BY350" s="65"/>
      <c r="CA350" s="65"/>
      <c r="CC350" s="65"/>
      <c r="CE350" s="65"/>
      <c r="CG350" s="68"/>
      <c r="CI350" s="65"/>
      <c r="CK350" s="68"/>
      <c r="CM350" s="83"/>
      <c r="CO350" s="65"/>
      <c r="CU350" s="68"/>
      <c r="DB350" s="68"/>
      <c r="DH350" s="44"/>
      <c r="DI350" s="68"/>
    </row>
    <row r="351" ht="15.75" customHeight="1">
      <c r="A351" s="79"/>
      <c r="B351" s="80"/>
      <c r="C351" s="25"/>
      <c r="D351" s="16">
        <f t="shared" si="2"/>
        <v>1</v>
      </c>
      <c r="E351" s="16">
        <f t="shared" si="73"/>
        <v>0</v>
      </c>
      <c r="F351" s="16">
        <f t="shared" si="3"/>
        <v>0</v>
      </c>
      <c r="G351" s="16">
        <f t="shared" si="4"/>
        <v>0</v>
      </c>
      <c r="H351" s="63"/>
      <c r="I351" s="81"/>
      <c r="J351" s="43"/>
      <c r="O351" s="65"/>
      <c r="P351" s="79"/>
      <c r="R351" s="65"/>
      <c r="T351" s="65"/>
      <c r="V351" s="65"/>
      <c r="AC351" s="65"/>
      <c r="AI351" s="65"/>
      <c r="AO351" s="65"/>
      <c r="AT351" s="21">
        <f t="shared" si="33"/>
        <v>0</v>
      </c>
      <c r="AU351" s="21">
        <f t="shared" si="34"/>
        <v>0</v>
      </c>
      <c r="AW351" s="68"/>
      <c r="BC351" s="65"/>
      <c r="BI351" s="65"/>
      <c r="BN351" s="65"/>
      <c r="BS351" s="65"/>
      <c r="BT351" s="82"/>
      <c r="BU351" s="79"/>
      <c r="BW351" s="65"/>
      <c r="BY351" s="65"/>
      <c r="CA351" s="65"/>
      <c r="CC351" s="65"/>
      <c r="CE351" s="65"/>
      <c r="CG351" s="68"/>
      <c r="CI351" s="65"/>
      <c r="CK351" s="68"/>
      <c r="CM351" s="83"/>
      <c r="CO351" s="65"/>
      <c r="CU351" s="68"/>
      <c r="DB351" s="68"/>
      <c r="DH351" s="44"/>
      <c r="DI351" s="68"/>
    </row>
    <row r="352" ht="15.75" customHeight="1">
      <c r="A352" s="79"/>
      <c r="B352" s="80"/>
      <c r="C352" s="25"/>
      <c r="D352" s="16">
        <f t="shared" si="2"/>
        <v>1</v>
      </c>
      <c r="E352" s="16">
        <f t="shared" si="73"/>
        <v>0</v>
      </c>
      <c r="F352" s="16">
        <f t="shared" si="3"/>
        <v>0</v>
      </c>
      <c r="G352" s="16">
        <f t="shared" si="4"/>
        <v>0</v>
      </c>
      <c r="H352" s="63"/>
      <c r="I352" s="81"/>
      <c r="J352" s="43"/>
      <c r="O352" s="65"/>
      <c r="P352" s="79"/>
      <c r="R352" s="65"/>
      <c r="T352" s="65"/>
      <c r="V352" s="65"/>
      <c r="AC352" s="65"/>
      <c r="AI352" s="65"/>
      <c r="AO352" s="65"/>
      <c r="AT352" s="21">
        <f t="shared" si="33"/>
        <v>0</v>
      </c>
      <c r="AU352" s="21">
        <f t="shared" si="34"/>
        <v>0</v>
      </c>
      <c r="AW352" s="68"/>
      <c r="BC352" s="65"/>
      <c r="BI352" s="65"/>
      <c r="BN352" s="65"/>
      <c r="BS352" s="65"/>
      <c r="BT352" s="82"/>
      <c r="BU352" s="79"/>
      <c r="BW352" s="65"/>
      <c r="BY352" s="65"/>
      <c r="CA352" s="65"/>
      <c r="CC352" s="65"/>
      <c r="CE352" s="65"/>
      <c r="CG352" s="68"/>
      <c r="CI352" s="65"/>
      <c r="CK352" s="68"/>
      <c r="CM352" s="83"/>
      <c r="CO352" s="65"/>
      <c r="CU352" s="68"/>
      <c r="DB352" s="68"/>
      <c r="DH352" s="44"/>
      <c r="DI352" s="68"/>
    </row>
    <row r="353" ht="15.75" customHeight="1">
      <c r="A353" s="79"/>
      <c r="B353" s="80"/>
      <c r="C353" s="25"/>
      <c r="D353" s="16">
        <f t="shared" si="2"/>
        <v>1</v>
      </c>
      <c r="E353" s="16">
        <f t="shared" si="73"/>
        <v>0</v>
      </c>
      <c r="F353" s="16">
        <f t="shared" si="3"/>
        <v>0</v>
      </c>
      <c r="G353" s="16">
        <f t="shared" si="4"/>
        <v>0</v>
      </c>
      <c r="H353" s="63"/>
      <c r="I353" s="81"/>
      <c r="J353" s="43"/>
      <c r="O353" s="65"/>
      <c r="P353" s="79"/>
      <c r="R353" s="65"/>
      <c r="T353" s="65"/>
      <c r="V353" s="65"/>
      <c r="AC353" s="65"/>
      <c r="AI353" s="65"/>
      <c r="AO353" s="65"/>
      <c r="AT353" s="21">
        <f t="shared" si="33"/>
        <v>0</v>
      </c>
      <c r="AU353" s="21">
        <f t="shared" si="34"/>
        <v>0</v>
      </c>
      <c r="AW353" s="68"/>
      <c r="BC353" s="65"/>
      <c r="BI353" s="65"/>
      <c r="BN353" s="65"/>
      <c r="BS353" s="65"/>
      <c r="BT353" s="82"/>
      <c r="BU353" s="79"/>
      <c r="BW353" s="65"/>
      <c r="BY353" s="65"/>
      <c r="CA353" s="65"/>
      <c r="CC353" s="65"/>
      <c r="CE353" s="65"/>
      <c r="CG353" s="68"/>
      <c r="CI353" s="65"/>
      <c r="CK353" s="68"/>
      <c r="CM353" s="83"/>
      <c r="CO353" s="65"/>
      <c r="CU353" s="68"/>
      <c r="DB353" s="68"/>
      <c r="DH353" s="44"/>
      <c r="DI353" s="68"/>
    </row>
    <row r="354" ht="15.75" customHeight="1">
      <c r="A354" s="79"/>
      <c r="B354" s="80"/>
      <c r="C354" s="25"/>
      <c r="D354" s="16">
        <f t="shared" si="2"/>
        <v>1</v>
      </c>
      <c r="E354" s="16">
        <f t="shared" si="73"/>
        <v>0</v>
      </c>
      <c r="F354" s="16">
        <f t="shared" si="3"/>
        <v>0</v>
      </c>
      <c r="G354" s="16">
        <f t="shared" si="4"/>
        <v>0</v>
      </c>
      <c r="H354" s="63"/>
      <c r="I354" s="81"/>
      <c r="J354" s="43"/>
      <c r="O354" s="65"/>
      <c r="P354" s="79"/>
      <c r="R354" s="65"/>
      <c r="T354" s="65"/>
      <c r="V354" s="65"/>
      <c r="AC354" s="65"/>
      <c r="AI354" s="65"/>
      <c r="AO354" s="65"/>
      <c r="AT354" s="21">
        <f t="shared" si="33"/>
        <v>0</v>
      </c>
      <c r="AU354" s="21">
        <f t="shared" si="34"/>
        <v>0</v>
      </c>
      <c r="AW354" s="68"/>
      <c r="BC354" s="65"/>
      <c r="BI354" s="65"/>
      <c r="BN354" s="65"/>
      <c r="BS354" s="65"/>
      <c r="BT354" s="82"/>
      <c r="BU354" s="79"/>
      <c r="BW354" s="65"/>
      <c r="BY354" s="65"/>
      <c r="CA354" s="65"/>
      <c r="CC354" s="65"/>
      <c r="CE354" s="65"/>
      <c r="CG354" s="68"/>
      <c r="CI354" s="65"/>
      <c r="CK354" s="68"/>
      <c r="CM354" s="83"/>
      <c r="CO354" s="65"/>
      <c r="CU354" s="68"/>
      <c r="DB354" s="68"/>
      <c r="DH354" s="44"/>
      <c r="DI354" s="68"/>
    </row>
    <row r="355" ht="15.75" customHeight="1">
      <c r="A355" s="79"/>
      <c r="B355" s="80"/>
      <c r="C355" s="25"/>
      <c r="D355" s="16">
        <f t="shared" si="2"/>
        <v>1</v>
      </c>
      <c r="E355" s="16">
        <f t="shared" si="73"/>
        <v>0</v>
      </c>
      <c r="F355" s="16">
        <f t="shared" si="3"/>
        <v>0</v>
      </c>
      <c r="G355" s="16">
        <f t="shared" si="4"/>
        <v>0</v>
      </c>
      <c r="H355" s="63"/>
      <c r="I355" s="81"/>
      <c r="J355" s="43"/>
      <c r="O355" s="65"/>
      <c r="P355" s="79"/>
      <c r="R355" s="65"/>
      <c r="T355" s="65"/>
      <c r="V355" s="65"/>
      <c r="AC355" s="65"/>
      <c r="AI355" s="65"/>
      <c r="AO355" s="65"/>
      <c r="AT355" s="21">
        <f t="shared" si="33"/>
        <v>0</v>
      </c>
      <c r="AU355" s="21">
        <f t="shared" si="34"/>
        <v>0</v>
      </c>
      <c r="AW355" s="68"/>
      <c r="BC355" s="65"/>
      <c r="BI355" s="65"/>
      <c r="BN355" s="65"/>
      <c r="BS355" s="65"/>
      <c r="BT355" s="82"/>
      <c r="BU355" s="79"/>
      <c r="BW355" s="65"/>
      <c r="BY355" s="65"/>
      <c r="CA355" s="65"/>
      <c r="CC355" s="65"/>
      <c r="CE355" s="65"/>
      <c r="CG355" s="68"/>
      <c r="CI355" s="65"/>
      <c r="CK355" s="68"/>
      <c r="CM355" s="83"/>
      <c r="CO355" s="65"/>
      <c r="CU355" s="68"/>
      <c r="DB355" s="68"/>
      <c r="DH355" s="44"/>
      <c r="DI355" s="68"/>
    </row>
    <row r="356" ht="15.75" customHeight="1">
      <c r="A356" s="79"/>
      <c r="B356" s="80"/>
      <c r="C356" s="25"/>
      <c r="D356" s="16">
        <f t="shared" si="2"/>
        <v>1</v>
      </c>
      <c r="E356" s="16">
        <f t="shared" si="73"/>
        <v>0</v>
      </c>
      <c r="F356" s="16">
        <f t="shared" si="3"/>
        <v>0</v>
      </c>
      <c r="G356" s="16">
        <f t="shared" si="4"/>
        <v>0</v>
      </c>
      <c r="H356" s="63"/>
      <c r="I356" s="81"/>
      <c r="J356" s="43"/>
      <c r="O356" s="65"/>
      <c r="P356" s="79"/>
      <c r="R356" s="65"/>
      <c r="T356" s="65"/>
      <c r="V356" s="65"/>
      <c r="AC356" s="65"/>
      <c r="AI356" s="65"/>
      <c r="AO356" s="65"/>
      <c r="AT356" s="21">
        <f t="shared" si="33"/>
        <v>0</v>
      </c>
      <c r="AU356" s="21">
        <f t="shared" si="34"/>
        <v>0</v>
      </c>
      <c r="AW356" s="68"/>
      <c r="BC356" s="65"/>
      <c r="BI356" s="65"/>
      <c r="BN356" s="65"/>
      <c r="BS356" s="65"/>
      <c r="BT356" s="82"/>
      <c r="BU356" s="79"/>
      <c r="BW356" s="65"/>
      <c r="BY356" s="65"/>
      <c r="CA356" s="65"/>
      <c r="CC356" s="65"/>
      <c r="CE356" s="65"/>
      <c r="CG356" s="68"/>
      <c r="CI356" s="65"/>
      <c r="CK356" s="68"/>
      <c r="CM356" s="83"/>
      <c r="CO356" s="65"/>
      <c r="CU356" s="68"/>
      <c r="DB356" s="68"/>
      <c r="DH356" s="44"/>
      <c r="DI356" s="68"/>
    </row>
    <row r="357" ht="15.75" customHeight="1">
      <c r="A357" s="79"/>
      <c r="B357" s="80"/>
      <c r="C357" s="25"/>
      <c r="D357" s="16">
        <f t="shared" si="2"/>
        <v>1</v>
      </c>
      <c r="E357" s="16">
        <f t="shared" si="73"/>
        <v>0</v>
      </c>
      <c r="F357" s="16">
        <f t="shared" si="3"/>
        <v>0</v>
      </c>
      <c r="G357" s="16">
        <f t="shared" si="4"/>
        <v>0</v>
      </c>
      <c r="H357" s="63"/>
      <c r="I357" s="81"/>
      <c r="J357" s="43"/>
      <c r="O357" s="65"/>
      <c r="P357" s="79"/>
      <c r="R357" s="65"/>
      <c r="T357" s="65"/>
      <c r="V357" s="65"/>
      <c r="AC357" s="65"/>
      <c r="AI357" s="65"/>
      <c r="AO357" s="65"/>
      <c r="AT357" s="21">
        <f t="shared" si="33"/>
        <v>0</v>
      </c>
      <c r="AU357" s="21">
        <f t="shared" si="34"/>
        <v>0</v>
      </c>
      <c r="AW357" s="68"/>
      <c r="BC357" s="65"/>
      <c r="BI357" s="65"/>
      <c r="BN357" s="65"/>
      <c r="BS357" s="65"/>
      <c r="BT357" s="82"/>
      <c r="BU357" s="79"/>
      <c r="BW357" s="65"/>
      <c r="BY357" s="65"/>
      <c r="CA357" s="65"/>
      <c r="CC357" s="65"/>
      <c r="CE357" s="65"/>
      <c r="CG357" s="68"/>
      <c r="CI357" s="65"/>
      <c r="CK357" s="68"/>
      <c r="CM357" s="83"/>
      <c r="CO357" s="65"/>
      <c r="CU357" s="68"/>
      <c r="DB357" s="68"/>
      <c r="DH357" s="44"/>
      <c r="DI357" s="68"/>
    </row>
    <row r="358" ht="15.75" customHeight="1">
      <c r="A358" s="79"/>
      <c r="B358" s="80"/>
      <c r="C358" s="25"/>
      <c r="D358" s="16">
        <f t="shared" si="2"/>
        <v>1</v>
      </c>
      <c r="E358" s="16">
        <f t="shared" si="73"/>
        <v>0</v>
      </c>
      <c r="F358" s="16">
        <f t="shared" si="3"/>
        <v>0</v>
      </c>
      <c r="G358" s="16">
        <f t="shared" si="4"/>
        <v>0</v>
      </c>
      <c r="H358" s="63"/>
      <c r="I358" s="81"/>
      <c r="J358" s="43"/>
      <c r="O358" s="65"/>
      <c r="P358" s="79"/>
      <c r="R358" s="65"/>
      <c r="T358" s="65"/>
      <c r="V358" s="65"/>
      <c r="AC358" s="65"/>
      <c r="AI358" s="65"/>
      <c r="AO358" s="65"/>
      <c r="AT358" s="21">
        <f t="shared" si="33"/>
        <v>0</v>
      </c>
      <c r="AU358" s="21">
        <f t="shared" si="34"/>
        <v>0</v>
      </c>
      <c r="AW358" s="68"/>
      <c r="BC358" s="65"/>
      <c r="BI358" s="65"/>
      <c r="BN358" s="65"/>
      <c r="BS358" s="65"/>
      <c r="BT358" s="82"/>
      <c r="BU358" s="79"/>
      <c r="BW358" s="65"/>
      <c r="BY358" s="65"/>
      <c r="CA358" s="65"/>
      <c r="CC358" s="65"/>
      <c r="CE358" s="65"/>
      <c r="CG358" s="68"/>
      <c r="CI358" s="65"/>
      <c r="CK358" s="68"/>
      <c r="CM358" s="83"/>
      <c r="CO358" s="65"/>
      <c r="CU358" s="68"/>
      <c r="DB358" s="68"/>
      <c r="DH358" s="44"/>
      <c r="DI358" s="68"/>
    </row>
    <row r="359" ht="15.75" customHeight="1">
      <c r="A359" s="79"/>
      <c r="B359" s="80"/>
      <c r="C359" s="25"/>
      <c r="D359" s="16">
        <f t="shared" si="2"/>
        <v>1</v>
      </c>
      <c r="E359" s="16">
        <f t="shared" si="73"/>
        <v>0</v>
      </c>
      <c r="F359" s="16">
        <f t="shared" si="3"/>
        <v>0</v>
      </c>
      <c r="G359" s="16">
        <f t="shared" si="4"/>
        <v>0</v>
      </c>
      <c r="H359" s="63"/>
      <c r="I359" s="81"/>
      <c r="J359" s="43"/>
      <c r="O359" s="65"/>
      <c r="P359" s="79"/>
      <c r="R359" s="65"/>
      <c r="T359" s="65"/>
      <c r="V359" s="65"/>
      <c r="AC359" s="65"/>
      <c r="AI359" s="65"/>
      <c r="AO359" s="65"/>
      <c r="AT359" s="21">
        <f t="shared" si="33"/>
        <v>0</v>
      </c>
      <c r="AU359" s="21">
        <f t="shared" si="34"/>
        <v>0</v>
      </c>
      <c r="AW359" s="68"/>
      <c r="BC359" s="65"/>
      <c r="BI359" s="65"/>
      <c r="BN359" s="65"/>
      <c r="BS359" s="65"/>
      <c r="BT359" s="82"/>
      <c r="BU359" s="79"/>
      <c r="BW359" s="65"/>
      <c r="BY359" s="65"/>
      <c r="CA359" s="65"/>
      <c r="CC359" s="65"/>
      <c r="CE359" s="65"/>
      <c r="CG359" s="68"/>
      <c r="CI359" s="65"/>
      <c r="CK359" s="68"/>
      <c r="CM359" s="83"/>
      <c r="CO359" s="65"/>
      <c r="CU359" s="68"/>
      <c r="DB359" s="68"/>
      <c r="DH359" s="44"/>
      <c r="DI359" s="68"/>
    </row>
    <row r="360" ht="15.75" customHeight="1">
      <c r="A360" s="79"/>
      <c r="B360" s="80"/>
      <c r="C360" s="25"/>
      <c r="D360" s="16">
        <f t="shared" si="2"/>
        <v>1</v>
      </c>
      <c r="E360" s="16">
        <f t="shared" si="73"/>
        <v>0</v>
      </c>
      <c r="F360" s="16">
        <f t="shared" si="3"/>
        <v>0</v>
      </c>
      <c r="G360" s="16">
        <f t="shared" si="4"/>
        <v>0</v>
      </c>
      <c r="H360" s="63"/>
      <c r="I360" s="81"/>
      <c r="J360" s="43"/>
      <c r="O360" s="65"/>
      <c r="P360" s="79"/>
      <c r="R360" s="65"/>
      <c r="T360" s="65"/>
      <c r="V360" s="65"/>
      <c r="AC360" s="65"/>
      <c r="AI360" s="65"/>
      <c r="AO360" s="65"/>
      <c r="AT360" s="21">
        <f t="shared" si="33"/>
        <v>0</v>
      </c>
      <c r="AU360" s="21">
        <f t="shared" si="34"/>
        <v>0</v>
      </c>
      <c r="AW360" s="68"/>
      <c r="BC360" s="65"/>
      <c r="BI360" s="65"/>
      <c r="BN360" s="65"/>
      <c r="BS360" s="65"/>
      <c r="BT360" s="82"/>
      <c r="BU360" s="79"/>
      <c r="BW360" s="65"/>
      <c r="BY360" s="65"/>
      <c r="CA360" s="65"/>
      <c r="CC360" s="65"/>
      <c r="CE360" s="65"/>
      <c r="CG360" s="68"/>
      <c r="CI360" s="65"/>
      <c r="CK360" s="68"/>
      <c r="CM360" s="83"/>
      <c r="CO360" s="65"/>
      <c r="CU360" s="68"/>
      <c r="DB360" s="68"/>
      <c r="DH360" s="44"/>
      <c r="DI360" s="68"/>
    </row>
    <row r="361" ht="15.75" customHeight="1">
      <c r="A361" s="79"/>
      <c r="B361" s="80"/>
      <c r="C361" s="25"/>
      <c r="D361" s="16">
        <f t="shared" si="2"/>
        <v>1</v>
      </c>
      <c r="E361" s="16">
        <f t="shared" si="73"/>
        <v>0</v>
      </c>
      <c r="F361" s="16">
        <f t="shared" si="3"/>
        <v>0</v>
      </c>
      <c r="G361" s="16">
        <f t="shared" si="4"/>
        <v>0</v>
      </c>
      <c r="H361" s="63"/>
      <c r="I361" s="81"/>
      <c r="J361" s="43"/>
      <c r="O361" s="65"/>
      <c r="P361" s="79"/>
      <c r="R361" s="65"/>
      <c r="T361" s="65"/>
      <c r="V361" s="65"/>
      <c r="AC361" s="65"/>
      <c r="AI361" s="65"/>
      <c r="AO361" s="65"/>
      <c r="AT361" s="21">
        <f t="shared" si="33"/>
        <v>0</v>
      </c>
      <c r="AU361" s="21">
        <f t="shared" si="34"/>
        <v>0</v>
      </c>
      <c r="AW361" s="68"/>
      <c r="BC361" s="65"/>
      <c r="BI361" s="65"/>
      <c r="BN361" s="65"/>
      <c r="BS361" s="65"/>
      <c r="BT361" s="82"/>
      <c r="BU361" s="79"/>
      <c r="BW361" s="65"/>
      <c r="BY361" s="65"/>
      <c r="CA361" s="65"/>
      <c r="CC361" s="65"/>
      <c r="CE361" s="65"/>
      <c r="CG361" s="68"/>
      <c r="CI361" s="65"/>
      <c r="CK361" s="68"/>
      <c r="CM361" s="83"/>
      <c r="CO361" s="65"/>
      <c r="CU361" s="68"/>
      <c r="DB361" s="68"/>
      <c r="DH361" s="44"/>
      <c r="DI361" s="68"/>
    </row>
    <row r="362" ht="15.75" customHeight="1">
      <c r="A362" s="79"/>
      <c r="B362" s="80"/>
      <c r="C362" s="25"/>
      <c r="D362" s="16">
        <f t="shared" si="2"/>
        <v>1</v>
      </c>
      <c r="E362" s="16">
        <f t="shared" si="73"/>
        <v>0</v>
      </c>
      <c r="F362" s="16">
        <f t="shared" si="3"/>
        <v>0</v>
      </c>
      <c r="G362" s="16">
        <f t="shared" si="4"/>
        <v>0</v>
      </c>
      <c r="H362" s="63"/>
      <c r="I362" s="81"/>
      <c r="J362" s="43"/>
      <c r="O362" s="65"/>
      <c r="P362" s="79"/>
      <c r="R362" s="65"/>
      <c r="T362" s="65"/>
      <c r="V362" s="65"/>
      <c r="AC362" s="65"/>
      <c r="AI362" s="65"/>
      <c r="AO362" s="65"/>
      <c r="AT362" s="21">
        <f t="shared" si="33"/>
        <v>0</v>
      </c>
      <c r="AU362" s="21">
        <f t="shared" si="34"/>
        <v>0</v>
      </c>
      <c r="AW362" s="68"/>
      <c r="BC362" s="65"/>
      <c r="BI362" s="65"/>
      <c r="BN362" s="65"/>
      <c r="BS362" s="65"/>
      <c r="BT362" s="82"/>
      <c r="BU362" s="79"/>
      <c r="BW362" s="65"/>
      <c r="BY362" s="65"/>
      <c r="CA362" s="65"/>
      <c r="CC362" s="65"/>
      <c r="CE362" s="65"/>
      <c r="CG362" s="68"/>
      <c r="CI362" s="65"/>
      <c r="CK362" s="68"/>
      <c r="CM362" s="83"/>
      <c r="CO362" s="65"/>
      <c r="CU362" s="68"/>
      <c r="DB362" s="68"/>
      <c r="DH362" s="44"/>
      <c r="DI362" s="68"/>
    </row>
    <row r="363" ht="15.75" customHeight="1">
      <c r="A363" s="79"/>
      <c r="B363" s="80"/>
      <c r="C363" s="25"/>
      <c r="D363" s="16">
        <f t="shared" si="2"/>
        <v>1</v>
      </c>
      <c r="E363" s="16">
        <f t="shared" si="73"/>
        <v>0</v>
      </c>
      <c r="F363" s="16">
        <f t="shared" si="3"/>
        <v>0</v>
      </c>
      <c r="G363" s="16">
        <f t="shared" si="4"/>
        <v>0</v>
      </c>
      <c r="H363" s="63"/>
      <c r="I363" s="81"/>
      <c r="J363" s="43"/>
      <c r="O363" s="65"/>
      <c r="P363" s="79"/>
      <c r="R363" s="65"/>
      <c r="T363" s="65"/>
      <c r="V363" s="65"/>
      <c r="AC363" s="65"/>
      <c r="AI363" s="65"/>
      <c r="AO363" s="65"/>
      <c r="AT363" s="21">
        <f t="shared" si="33"/>
        <v>0</v>
      </c>
      <c r="AU363" s="21">
        <f t="shared" si="34"/>
        <v>0</v>
      </c>
      <c r="AW363" s="68"/>
      <c r="BC363" s="65"/>
      <c r="BI363" s="65"/>
      <c r="BN363" s="65"/>
      <c r="BS363" s="65"/>
      <c r="BT363" s="82"/>
      <c r="BU363" s="79"/>
      <c r="BW363" s="65"/>
      <c r="BY363" s="65"/>
      <c r="CA363" s="65"/>
      <c r="CC363" s="65"/>
      <c r="CE363" s="65"/>
      <c r="CG363" s="68"/>
      <c r="CI363" s="65"/>
      <c r="CK363" s="68"/>
      <c r="CM363" s="83"/>
      <c r="CO363" s="65"/>
      <c r="CU363" s="68"/>
      <c r="DB363" s="68"/>
      <c r="DH363" s="44"/>
      <c r="DI363" s="68"/>
    </row>
    <row r="364" ht="15.75" customHeight="1">
      <c r="A364" s="79"/>
      <c r="B364" s="80"/>
      <c r="C364" s="25"/>
      <c r="D364" s="16">
        <f t="shared" si="2"/>
        <v>1</v>
      </c>
      <c r="E364" s="16">
        <f t="shared" si="73"/>
        <v>0</v>
      </c>
      <c r="F364" s="16">
        <f t="shared" si="3"/>
        <v>0</v>
      </c>
      <c r="G364" s="16">
        <f t="shared" si="4"/>
        <v>0</v>
      </c>
      <c r="H364" s="63"/>
      <c r="I364" s="81"/>
      <c r="J364" s="43"/>
      <c r="O364" s="65"/>
      <c r="P364" s="79"/>
      <c r="R364" s="65"/>
      <c r="T364" s="65"/>
      <c r="V364" s="65"/>
      <c r="AC364" s="65"/>
      <c r="AI364" s="65"/>
      <c r="AO364" s="65"/>
      <c r="AT364" s="21">
        <f t="shared" si="33"/>
        <v>0</v>
      </c>
      <c r="AU364" s="21">
        <f t="shared" si="34"/>
        <v>0</v>
      </c>
      <c r="AW364" s="68"/>
      <c r="BC364" s="65"/>
      <c r="BI364" s="65"/>
      <c r="BN364" s="65"/>
      <c r="BS364" s="65"/>
      <c r="BT364" s="82"/>
      <c r="BU364" s="79"/>
      <c r="BW364" s="65"/>
      <c r="BY364" s="65"/>
      <c r="CA364" s="65"/>
      <c r="CC364" s="65"/>
      <c r="CE364" s="65"/>
      <c r="CG364" s="68"/>
      <c r="CI364" s="65"/>
      <c r="CK364" s="68"/>
      <c r="CM364" s="83"/>
      <c r="CO364" s="65"/>
      <c r="CU364" s="68"/>
      <c r="DB364" s="68"/>
      <c r="DH364" s="44"/>
      <c r="DI364" s="68"/>
    </row>
    <row r="365" ht="15.75" customHeight="1">
      <c r="A365" s="79"/>
      <c r="B365" s="80"/>
      <c r="C365" s="25"/>
      <c r="D365" s="16">
        <f t="shared" si="2"/>
        <v>1</v>
      </c>
      <c r="E365" s="16">
        <f t="shared" si="73"/>
        <v>0</v>
      </c>
      <c r="F365" s="16">
        <f t="shared" si="3"/>
        <v>0</v>
      </c>
      <c r="G365" s="16">
        <f t="shared" si="4"/>
        <v>0</v>
      </c>
      <c r="H365" s="63"/>
      <c r="I365" s="81"/>
      <c r="J365" s="43"/>
      <c r="O365" s="65"/>
      <c r="P365" s="79"/>
      <c r="R365" s="65"/>
      <c r="T365" s="65"/>
      <c r="V365" s="65"/>
      <c r="AC365" s="65"/>
      <c r="AI365" s="65"/>
      <c r="AO365" s="65"/>
      <c r="AT365" s="21">
        <f t="shared" si="33"/>
        <v>0</v>
      </c>
      <c r="AU365" s="21">
        <f t="shared" si="34"/>
        <v>0</v>
      </c>
      <c r="AW365" s="68"/>
      <c r="BC365" s="65"/>
      <c r="BI365" s="65"/>
      <c r="BN365" s="65"/>
      <c r="BS365" s="65"/>
      <c r="BT365" s="82"/>
      <c r="BU365" s="79"/>
      <c r="BW365" s="65"/>
      <c r="BY365" s="65"/>
      <c r="CA365" s="65"/>
      <c r="CC365" s="65"/>
      <c r="CE365" s="65"/>
      <c r="CG365" s="68"/>
      <c r="CI365" s="65"/>
      <c r="CK365" s="68"/>
      <c r="CM365" s="83"/>
      <c r="CO365" s="65"/>
      <c r="CU365" s="68"/>
      <c r="DB365" s="68"/>
      <c r="DH365" s="44"/>
      <c r="DI365" s="68"/>
    </row>
    <row r="366" ht="15.75" customHeight="1">
      <c r="A366" s="79"/>
      <c r="B366" s="80"/>
      <c r="C366" s="25"/>
      <c r="D366" s="16">
        <f t="shared" si="2"/>
        <v>1</v>
      </c>
      <c r="E366" s="16">
        <f t="shared" si="73"/>
        <v>0</v>
      </c>
      <c r="F366" s="16">
        <f t="shared" si="3"/>
        <v>0</v>
      </c>
      <c r="G366" s="16">
        <f t="shared" si="4"/>
        <v>0</v>
      </c>
      <c r="H366" s="63"/>
      <c r="I366" s="81"/>
      <c r="J366" s="43"/>
      <c r="O366" s="65"/>
      <c r="P366" s="79"/>
      <c r="R366" s="65"/>
      <c r="T366" s="65"/>
      <c r="V366" s="65"/>
      <c r="AC366" s="65"/>
      <c r="AI366" s="65"/>
      <c r="AO366" s="65"/>
      <c r="AT366" s="21">
        <f t="shared" si="33"/>
        <v>0</v>
      </c>
      <c r="AU366" s="21">
        <f t="shared" si="34"/>
        <v>0</v>
      </c>
      <c r="AW366" s="68"/>
      <c r="BC366" s="65"/>
      <c r="BI366" s="65"/>
      <c r="BN366" s="65"/>
      <c r="BS366" s="65"/>
      <c r="BT366" s="82"/>
      <c r="BU366" s="79"/>
      <c r="BW366" s="65"/>
      <c r="BY366" s="65"/>
      <c r="CA366" s="65"/>
      <c r="CC366" s="65"/>
      <c r="CE366" s="65"/>
      <c r="CG366" s="68"/>
      <c r="CI366" s="65"/>
      <c r="CK366" s="68"/>
      <c r="CM366" s="83"/>
      <c r="CO366" s="65"/>
      <c r="CU366" s="68"/>
      <c r="DB366" s="68"/>
      <c r="DH366" s="44"/>
      <c r="DI366" s="68"/>
    </row>
    <row r="367" ht="15.75" customHeight="1">
      <c r="A367" s="79"/>
      <c r="B367" s="80"/>
      <c r="C367" s="25"/>
      <c r="D367" s="16">
        <f t="shared" si="2"/>
        <v>1</v>
      </c>
      <c r="E367" s="16">
        <f t="shared" si="73"/>
        <v>0</v>
      </c>
      <c r="F367" s="16">
        <f t="shared" si="3"/>
        <v>0</v>
      </c>
      <c r="G367" s="16">
        <f t="shared" si="4"/>
        <v>0</v>
      </c>
      <c r="H367" s="63"/>
      <c r="I367" s="81"/>
      <c r="J367" s="43"/>
      <c r="O367" s="65"/>
      <c r="P367" s="79"/>
      <c r="R367" s="65"/>
      <c r="T367" s="65"/>
      <c r="V367" s="65"/>
      <c r="AC367" s="65"/>
      <c r="AI367" s="65"/>
      <c r="AO367" s="65"/>
      <c r="AT367" s="21">
        <f t="shared" si="33"/>
        <v>0</v>
      </c>
      <c r="AU367" s="21">
        <f t="shared" si="34"/>
        <v>0</v>
      </c>
      <c r="AW367" s="68"/>
      <c r="BC367" s="65"/>
      <c r="BI367" s="65"/>
      <c r="BN367" s="65"/>
      <c r="BS367" s="65"/>
      <c r="BT367" s="82"/>
      <c r="BU367" s="79"/>
      <c r="BW367" s="65"/>
      <c r="BY367" s="65"/>
      <c r="CA367" s="65"/>
      <c r="CC367" s="65"/>
      <c r="CE367" s="65"/>
      <c r="CG367" s="68"/>
      <c r="CI367" s="65"/>
      <c r="CK367" s="68"/>
      <c r="CM367" s="83"/>
      <c r="CO367" s="65"/>
      <c r="CU367" s="68"/>
      <c r="DB367" s="68"/>
      <c r="DH367" s="44"/>
      <c r="DI367" s="68"/>
    </row>
    <row r="368" ht="15.75" customHeight="1">
      <c r="A368" s="79"/>
      <c r="B368" s="80"/>
      <c r="C368" s="25"/>
      <c r="D368" s="16">
        <f t="shared" si="2"/>
        <v>1</v>
      </c>
      <c r="E368" s="16">
        <f t="shared" si="73"/>
        <v>0</v>
      </c>
      <c r="F368" s="16">
        <f t="shared" si="3"/>
        <v>0</v>
      </c>
      <c r="G368" s="16">
        <f t="shared" si="4"/>
        <v>0</v>
      </c>
      <c r="H368" s="63"/>
      <c r="I368" s="81"/>
      <c r="J368" s="43"/>
      <c r="O368" s="65"/>
      <c r="P368" s="79"/>
      <c r="R368" s="65"/>
      <c r="T368" s="65"/>
      <c r="V368" s="65"/>
      <c r="AC368" s="65"/>
      <c r="AI368" s="65"/>
      <c r="AO368" s="65"/>
      <c r="AT368" s="21">
        <f t="shared" si="33"/>
        <v>0</v>
      </c>
      <c r="AU368" s="21">
        <f t="shared" si="34"/>
        <v>0</v>
      </c>
      <c r="AW368" s="68"/>
      <c r="BC368" s="65"/>
      <c r="BI368" s="65"/>
      <c r="BN368" s="65"/>
      <c r="BS368" s="65"/>
      <c r="BT368" s="82"/>
      <c r="BU368" s="79"/>
      <c r="BW368" s="65"/>
      <c r="BY368" s="65"/>
      <c r="CA368" s="65"/>
      <c r="CC368" s="65"/>
      <c r="CE368" s="65"/>
      <c r="CG368" s="68"/>
      <c r="CI368" s="65"/>
      <c r="CK368" s="68"/>
      <c r="CM368" s="83"/>
      <c r="CO368" s="65"/>
      <c r="CU368" s="68"/>
      <c r="DB368" s="68"/>
      <c r="DH368" s="44"/>
      <c r="DI368" s="68"/>
    </row>
    <row r="369" ht="15.75" customHeight="1">
      <c r="A369" s="79"/>
      <c r="B369" s="80"/>
      <c r="C369" s="25"/>
      <c r="D369" s="16">
        <f t="shared" si="2"/>
        <v>1</v>
      </c>
      <c r="E369" s="16">
        <f t="shared" si="73"/>
        <v>0</v>
      </c>
      <c r="F369" s="16">
        <f t="shared" si="3"/>
        <v>0</v>
      </c>
      <c r="G369" s="16">
        <f t="shared" si="4"/>
        <v>0</v>
      </c>
      <c r="H369" s="63"/>
      <c r="I369" s="81"/>
      <c r="J369" s="43"/>
      <c r="O369" s="65"/>
      <c r="P369" s="79"/>
      <c r="R369" s="65"/>
      <c r="T369" s="65"/>
      <c r="V369" s="65"/>
      <c r="AC369" s="65"/>
      <c r="AI369" s="65"/>
      <c r="AO369" s="65"/>
      <c r="AT369" s="21">
        <f t="shared" si="33"/>
        <v>0</v>
      </c>
      <c r="AU369" s="21">
        <f t="shared" si="34"/>
        <v>0</v>
      </c>
      <c r="AW369" s="68"/>
      <c r="BC369" s="65"/>
      <c r="BI369" s="65"/>
      <c r="BN369" s="65"/>
      <c r="BS369" s="65"/>
      <c r="BT369" s="82"/>
      <c r="BU369" s="79"/>
      <c r="BW369" s="65"/>
      <c r="BY369" s="65"/>
      <c r="CA369" s="65"/>
      <c r="CC369" s="65"/>
      <c r="CE369" s="65"/>
      <c r="CG369" s="68"/>
      <c r="CI369" s="65"/>
      <c r="CK369" s="68"/>
      <c r="CM369" s="83"/>
      <c r="CO369" s="65"/>
      <c r="CU369" s="68"/>
      <c r="DB369" s="68"/>
      <c r="DH369" s="44"/>
      <c r="DI369" s="68"/>
    </row>
    <row r="370" ht="15.75" customHeight="1">
      <c r="A370" s="79"/>
      <c r="B370" s="80"/>
      <c r="C370" s="25"/>
      <c r="D370" s="16">
        <f t="shared" si="2"/>
        <v>1</v>
      </c>
      <c r="E370" s="16">
        <f t="shared" si="73"/>
        <v>0</v>
      </c>
      <c r="F370" s="16">
        <f t="shared" si="3"/>
        <v>0</v>
      </c>
      <c r="G370" s="16">
        <f t="shared" si="4"/>
        <v>0</v>
      </c>
      <c r="H370" s="63"/>
      <c r="I370" s="81"/>
      <c r="J370" s="43"/>
      <c r="O370" s="65"/>
      <c r="P370" s="79"/>
      <c r="R370" s="65"/>
      <c r="T370" s="65"/>
      <c r="V370" s="65"/>
      <c r="AC370" s="65"/>
      <c r="AI370" s="65"/>
      <c r="AO370" s="65"/>
      <c r="AT370" s="21">
        <f t="shared" si="33"/>
        <v>0</v>
      </c>
      <c r="AU370" s="21">
        <f t="shared" si="34"/>
        <v>0</v>
      </c>
      <c r="AW370" s="68"/>
      <c r="BC370" s="65"/>
      <c r="BI370" s="65"/>
      <c r="BN370" s="65"/>
      <c r="BS370" s="65"/>
      <c r="BT370" s="82"/>
      <c r="BU370" s="79"/>
      <c r="BW370" s="65"/>
      <c r="BY370" s="65"/>
      <c r="CA370" s="65"/>
      <c r="CC370" s="65"/>
      <c r="CE370" s="65"/>
      <c r="CG370" s="68"/>
      <c r="CI370" s="65"/>
      <c r="CK370" s="68"/>
      <c r="CM370" s="83"/>
      <c r="CO370" s="65"/>
      <c r="CU370" s="68"/>
      <c r="DB370" s="68"/>
      <c r="DH370" s="44"/>
      <c r="DI370" s="68"/>
    </row>
    <row r="371" ht="15.75" customHeight="1">
      <c r="A371" s="79"/>
      <c r="B371" s="80"/>
      <c r="C371" s="25"/>
      <c r="D371" s="16">
        <f t="shared" si="2"/>
        <v>1</v>
      </c>
      <c r="E371" s="16">
        <f t="shared" si="73"/>
        <v>0</v>
      </c>
      <c r="F371" s="16">
        <f t="shared" si="3"/>
        <v>0</v>
      </c>
      <c r="G371" s="16">
        <f t="shared" si="4"/>
        <v>0</v>
      </c>
      <c r="H371" s="63"/>
      <c r="I371" s="81"/>
      <c r="J371" s="43"/>
      <c r="O371" s="65"/>
      <c r="P371" s="79"/>
      <c r="R371" s="65"/>
      <c r="T371" s="65"/>
      <c r="V371" s="65"/>
      <c r="AC371" s="65"/>
      <c r="AI371" s="65"/>
      <c r="AO371" s="65"/>
      <c r="AT371" s="21">
        <f t="shared" si="33"/>
        <v>0</v>
      </c>
      <c r="AU371" s="21">
        <f t="shared" si="34"/>
        <v>0</v>
      </c>
      <c r="AW371" s="68"/>
      <c r="BC371" s="65"/>
      <c r="BI371" s="65"/>
      <c r="BN371" s="65"/>
      <c r="BS371" s="65"/>
      <c r="BT371" s="82"/>
      <c r="BU371" s="79"/>
      <c r="BW371" s="65"/>
      <c r="BY371" s="65"/>
      <c r="CA371" s="65"/>
      <c r="CC371" s="65"/>
      <c r="CE371" s="65"/>
      <c r="CG371" s="68"/>
      <c r="CI371" s="65"/>
      <c r="CK371" s="68"/>
      <c r="CM371" s="83"/>
      <c r="CO371" s="65"/>
      <c r="CU371" s="68"/>
      <c r="DB371" s="68"/>
      <c r="DH371" s="44"/>
      <c r="DI371" s="68"/>
    </row>
    <row r="372" ht="15.75" customHeight="1">
      <c r="A372" s="79"/>
      <c r="B372" s="80"/>
      <c r="C372" s="25"/>
      <c r="D372" s="16">
        <f t="shared" si="2"/>
        <v>1</v>
      </c>
      <c r="E372" s="16">
        <f t="shared" si="73"/>
        <v>0</v>
      </c>
      <c r="F372" s="16">
        <f t="shared" si="3"/>
        <v>0</v>
      </c>
      <c r="G372" s="16">
        <f t="shared" si="4"/>
        <v>0</v>
      </c>
      <c r="H372" s="63"/>
      <c r="I372" s="81"/>
      <c r="J372" s="43"/>
      <c r="O372" s="65"/>
      <c r="P372" s="79"/>
      <c r="R372" s="65"/>
      <c r="T372" s="65"/>
      <c r="V372" s="65"/>
      <c r="AC372" s="65"/>
      <c r="AI372" s="65"/>
      <c r="AO372" s="65"/>
      <c r="AT372" s="21">
        <f t="shared" si="33"/>
        <v>0</v>
      </c>
      <c r="AU372" s="21">
        <f t="shared" si="34"/>
        <v>0</v>
      </c>
      <c r="AW372" s="68"/>
      <c r="BC372" s="65"/>
      <c r="BI372" s="65"/>
      <c r="BN372" s="65"/>
      <c r="BS372" s="65"/>
      <c r="BT372" s="82"/>
      <c r="BU372" s="79"/>
      <c r="BW372" s="65"/>
      <c r="BY372" s="65"/>
      <c r="CA372" s="65"/>
      <c r="CC372" s="65"/>
      <c r="CE372" s="65"/>
      <c r="CG372" s="68"/>
      <c r="CI372" s="65"/>
      <c r="CK372" s="68"/>
      <c r="CM372" s="83"/>
      <c r="CO372" s="65"/>
      <c r="CU372" s="68"/>
      <c r="DB372" s="68"/>
      <c r="DH372" s="44"/>
      <c r="DI372" s="68"/>
    </row>
    <row r="373" ht="15.75" customHeight="1">
      <c r="A373" s="79"/>
      <c r="B373" s="80"/>
      <c r="C373" s="25"/>
      <c r="D373" s="16">
        <f t="shared" si="2"/>
        <v>1</v>
      </c>
      <c r="E373" s="16">
        <f t="shared" si="73"/>
        <v>0</v>
      </c>
      <c r="F373" s="16">
        <f t="shared" si="3"/>
        <v>0</v>
      </c>
      <c r="G373" s="16">
        <f t="shared" si="4"/>
        <v>0</v>
      </c>
      <c r="H373" s="63"/>
      <c r="I373" s="81"/>
      <c r="J373" s="43"/>
      <c r="O373" s="65"/>
      <c r="P373" s="79"/>
      <c r="R373" s="65"/>
      <c r="T373" s="65"/>
      <c r="V373" s="65"/>
      <c r="AC373" s="65"/>
      <c r="AI373" s="65"/>
      <c r="AO373" s="65"/>
      <c r="AT373" s="21">
        <f t="shared" si="33"/>
        <v>0</v>
      </c>
      <c r="AU373" s="21">
        <f t="shared" si="34"/>
        <v>0</v>
      </c>
      <c r="AW373" s="68"/>
      <c r="BC373" s="65"/>
      <c r="BI373" s="65"/>
      <c r="BN373" s="65"/>
      <c r="BS373" s="65"/>
      <c r="BT373" s="82"/>
      <c r="BU373" s="79"/>
      <c r="BW373" s="65"/>
      <c r="BY373" s="65"/>
      <c r="CA373" s="65"/>
      <c r="CC373" s="65"/>
      <c r="CE373" s="65"/>
      <c r="CG373" s="68"/>
      <c r="CI373" s="65"/>
      <c r="CK373" s="68"/>
      <c r="CM373" s="83"/>
      <c r="CO373" s="65"/>
      <c r="CU373" s="68"/>
      <c r="DB373" s="68"/>
      <c r="DH373" s="44"/>
      <c r="DI373" s="68"/>
    </row>
    <row r="374" ht="15.75" customHeight="1">
      <c r="A374" s="79"/>
      <c r="B374" s="80"/>
      <c r="C374" s="25"/>
      <c r="D374" s="16">
        <f t="shared" si="2"/>
        <v>1</v>
      </c>
      <c r="E374" s="16">
        <f t="shared" si="73"/>
        <v>0</v>
      </c>
      <c r="F374" s="16">
        <f t="shared" si="3"/>
        <v>0</v>
      </c>
      <c r="G374" s="16">
        <f t="shared" si="4"/>
        <v>0</v>
      </c>
      <c r="H374" s="63"/>
      <c r="I374" s="81"/>
      <c r="J374" s="43"/>
      <c r="O374" s="65"/>
      <c r="P374" s="79"/>
      <c r="R374" s="65"/>
      <c r="T374" s="65"/>
      <c r="V374" s="65"/>
      <c r="AC374" s="65"/>
      <c r="AI374" s="65"/>
      <c r="AO374" s="65"/>
      <c r="AT374" s="21">
        <f t="shared" si="33"/>
        <v>0</v>
      </c>
      <c r="AU374" s="21">
        <f t="shared" si="34"/>
        <v>0</v>
      </c>
      <c r="AW374" s="68"/>
      <c r="BC374" s="65"/>
      <c r="BI374" s="65"/>
      <c r="BN374" s="65"/>
      <c r="BS374" s="65"/>
      <c r="BT374" s="82"/>
      <c r="BU374" s="79"/>
      <c r="BW374" s="65"/>
      <c r="BY374" s="65"/>
      <c r="CA374" s="65"/>
      <c r="CC374" s="65"/>
      <c r="CE374" s="65"/>
      <c r="CG374" s="68"/>
      <c r="CI374" s="65"/>
      <c r="CK374" s="68"/>
      <c r="CM374" s="83"/>
      <c r="CO374" s="65"/>
      <c r="CU374" s="68"/>
      <c r="DB374" s="68"/>
      <c r="DH374" s="44"/>
      <c r="DI374" s="68"/>
    </row>
    <row r="375" ht="15.75" customHeight="1">
      <c r="A375" s="79"/>
      <c r="B375" s="80"/>
      <c r="C375" s="25"/>
      <c r="D375" s="16">
        <f t="shared" si="2"/>
        <v>1</v>
      </c>
      <c r="E375" s="16">
        <f t="shared" si="73"/>
        <v>0</v>
      </c>
      <c r="F375" s="16">
        <f t="shared" si="3"/>
        <v>0</v>
      </c>
      <c r="G375" s="16">
        <f t="shared" si="4"/>
        <v>0</v>
      </c>
      <c r="H375" s="63"/>
      <c r="I375" s="81"/>
      <c r="J375" s="43"/>
      <c r="O375" s="65"/>
      <c r="P375" s="79"/>
      <c r="R375" s="65"/>
      <c r="T375" s="65"/>
      <c r="V375" s="65"/>
      <c r="AC375" s="65"/>
      <c r="AI375" s="65"/>
      <c r="AO375" s="65"/>
      <c r="AT375" s="21">
        <f t="shared" si="33"/>
        <v>0</v>
      </c>
      <c r="AU375" s="21">
        <f t="shared" si="34"/>
        <v>0</v>
      </c>
      <c r="AW375" s="68"/>
      <c r="BC375" s="65"/>
      <c r="BI375" s="65"/>
      <c r="BN375" s="65"/>
      <c r="BS375" s="65"/>
      <c r="BT375" s="82"/>
      <c r="BU375" s="79"/>
      <c r="BW375" s="65"/>
      <c r="BY375" s="65"/>
      <c r="CA375" s="65"/>
      <c r="CC375" s="65"/>
      <c r="CE375" s="65"/>
      <c r="CG375" s="68"/>
      <c r="CI375" s="65"/>
      <c r="CK375" s="68"/>
      <c r="CM375" s="83"/>
      <c r="CO375" s="65"/>
      <c r="CU375" s="68"/>
      <c r="DB375" s="68"/>
      <c r="DH375" s="44"/>
      <c r="DI375" s="68"/>
    </row>
    <row r="376" ht="15.75" customHeight="1">
      <c r="A376" s="79"/>
      <c r="B376" s="80"/>
      <c r="C376" s="25"/>
      <c r="D376" s="16">
        <f t="shared" si="2"/>
        <v>1</v>
      </c>
      <c r="E376" s="16">
        <f t="shared" si="73"/>
        <v>0</v>
      </c>
      <c r="F376" s="16">
        <f t="shared" si="3"/>
        <v>0</v>
      </c>
      <c r="G376" s="16">
        <f t="shared" si="4"/>
        <v>0</v>
      </c>
      <c r="H376" s="63"/>
      <c r="I376" s="81"/>
      <c r="J376" s="43"/>
      <c r="O376" s="65"/>
      <c r="P376" s="79"/>
      <c r="R376" s="65"/>
      <c r="T376" s="65"/>
      <c r="V376" s="65"/>
      <c r="AC376" s="65"/>
      <c r="AI376" s="65"/>
      <c r="AO376" s="65"/>
      <c r="AT376" s="21">
        <f t="shared" si="33"/>
        <v>0</v>
      </c>
      <c r="AU376" s="21">
        <f t="shared" si="34"/>
        <v>0</v>
      </c>
      <c r="AW376" s="68"/>
      <c r="BC376" s="65"/>
      <c r="BI376" s="65"/>
      <c r="BN376" s="65"/>
      <c r="BS376" s="65"/>
      <c r="BT376" s="82"/>
      <c r="BU376" s="79"/>
      <c r="BW376" s="65"/>
      <c r="BY376" s="65"/>
      <c r="CA376" s="65"/>
      <c r="CC376" s="65"/>
      <c r="CE376" s="65"/>
      <c r="CG376" s="68"/>
      <c r="CI376" s="65"/>
      <c r="CK376" s="68"/>
      <c r="CM376" s="83"/>
      <c r="CO376" s="65"/>
      <c r="CU376" s="68"/>
      <c r="DB376" s="68"/>
      <c r="DH376" s="44"/>
      <c r="DI376" s="68"/>
    </row>
    <row r="377" ht="15.75" customHeight="1">
      <c r="A377" s="79"/>
      <c r="B377" s="80"/>
      <c r="C377" s="25"/>
      <c r="D377" s="16">
        <f t="shared" si="2"/>
        <v>1</v>
      </c>
      <c r="E377" s="16">
        <f t="shared" si="73"/>
        <v>0</v>
      </c>
      <c r="F377" s="16">
        <f t="shared" si="3"/>
        <v>0</v>
      </c>
      <c r="G377" s="16">
        <f t="shared" si="4"/>
        <v>0</v>
      </c>
      <c r="H377" s="63"/>
      <c r="I377" s="81"/>
      <c r="J377" s="43"/>
      <c r="O377" s="65"/>
      <c r="P377" s="79"/>
      <c r="R377" s="65"/>
      <c r="T377" s="65"/>
      <c r="V377" s="65"/>
      <c r="AC377" s="65"/>
      <c r="AI377" s="65"/>
      <c r="AO377" s="65"/>
      <c r="AT377" s="21">
        <f t="shared" si="33"/>
        <v>0</v>
      </c>
      <c r="AU377" s="21">
        <f t="shared" si="34"/>
        <v>0</v>
      </c>
      <c r="AW377" s="68"/>
      <c r="BC377" s="65"/>
      <c r="BI377" s="65"/>
      <c r="BN377" s="65"/>
      <c r="BS377" s="65"/>
      <c r="BT377" s="82"/>
      <c r="BU377" s="79"/>
      <c r="BW377" s="65"/>
      <c r="BY377" s="65"/>
      <c r="CA377" s="65"/>
      <c r="CC377" s="65"/>
      <c r="CE377" s="65"/>
      <c r="CG377" s="68"/>
      <c r="CI377" s="65"/>
      <c r="CK377" s="68"/>
      <c r="CM377" s="83"/>
      <c r="CO377" s="65"/>
      <c r="CU377" s="68"/>
      <c r="DB377" s="68"/>
      <c r="DH377" s="44"/>
      <c r="DI377" s="68"/>
    </row>
    <row r="378" ht="15.75" customHeight="1">
      <c r="A378" s="79"/>
      <c r="B378" s="80"/>
      <c r="C378" s="25"/>
      <c r="D378" s="16">
        <f t="shared" si="2"/>
        <v>1</v>
      </c>
      <c r="E378" s="16">
        <f t="shared" si="73"/>
        <v>0</v>
      </c>
      <c r="F378" s="16">
        <f t="shared" si="3"/>
        <v>0</v>
      </c>
      <c r="G378" s="16">
        <f t="shared" si="4"/>
        <v>0</v>
      </c>
      <c r="H378" s="63"/>
      <c r="I378" s="81"/>
      <c r="J378" s="43"/>
      <c r="O378" s="65"/>
      <c r="P378" s="79"/>
      <c r="R378" s="65"/>
      <c r="T378" s="65"/>
      <c r="V378" s="65"/>
      <c r="AC378" s="65"/>
      <c r="AI378" s="65"/>
      <c r="AO378" s="65"/>
      <c r="AT378" s="21">
        <f t="shared" si="33"/>
        <v>0</v>
      </c>
      <c r="AU378" s="21">
        <f t="shared" si="34"/>
        <v>0</v>
      </c>
      <c r="AW378" s="68"/>
      <c r="BC378" s="65"/>
      <c r="BI378" s="65"/>
      <c r="BN378" s="65"/>
      <c r="BS378" s="65"/>
      <c r="BT378" s="82"/>
      <c r="BU378" s="79"/>
      <c r="BW378" s="65"/>
      <c r="BY378" s="65"/>
      <c r="CA378" s="65"/>
      <c r="CC378" s="65"/>
      <c r="CE378" s="65"/>
      <c r="CG378" s="68"/>
      <c r="CI378" s="65"/>
      <c r="CK378" s="68"/>
      <c r="CM378" s="83"/>
      <c r="CO378" s="65"/>
      <c r="CU378" s="68"/>
      <c r="DB378" s="68"/>
      <c r="DH378" s="44"/>
      <c r="DI378" s="68"/>
    </row>
    <row r="379" ht="15.75" customHeight="1">
      <c r="A379" s="79"/>
      <c r="B379" s="80"/>
      <c r="C379" s="25"/>
      <c r="D379" s="16">
        <f t="shared" si="2"/>
        <v>1</v>
      </c>
      <c r="E379" s="16">
        <f t="shared" si="73"/>
        <v>0</v>
      </c>
      <c r="F379" s="16">
        <f t="shared" si="3"/>
        <v>0</v>
      </c>
      <c r="G379" s="16">
        <f t="shared" si="4"/>
        <v>0</v>
      </c>
      <c r="H379" s="63"/>
      <c r="I379" s="81"/>
      <c r="J379" s="43"/>
      <c r="O379" s="65"/>
      <c r="P379" s="79"/>
      <c r="R379" s="65"/>
      <c r="T379" s="65"/>
      <c r="V379" s="65"/>
      <c r="AC379" s="65"/>
      <c r="AI379" s="65"/>
      <c r="AO379" s="65"/>
      <c r="AT379" s="21">
        <f t="shared" si="33"/>
        <v>0</v>
      </c>
      <c r="AU379" s="21">
        <f t="shared" si="34"/>
        <v>0</v>
      </c>
      <c r="AW379" s="68"/>
      <c r="BC379" s="65"/>
      <c r="BI379" s="65"/>
      <c r="BN379" s="65"/>
      <c r="BS379" s="65"/>
      <c r="BT379" s="82"/>
      <c r="BU379" s="79"/>
      <c r="BW379" s="65"/>
      <c r="BY379" s="65"/>
      <c r="CA379" s="65"/>
      <c r="CC379" s="65"/>
      <c r="CE379" s="65"/>
      <c r="CG379" s="68"/>
      <c r="CI379" s="65"/>
      <c r="CK379" s="68"/>
      <c r="CM379" s="83"/>
      <c r="CO379" s="65"/>
      <c r="CU379" s="68"/>
      <c r="DB379" s="68"/>
      <c r="DH379" s="44"/>
      <c r="DI379" s="68"/>
    </row>
    <row r="380" ht="15.75" customHeight="1">
      <c r="A380" s="79"/>
      <c r="B380" s="80"/>
      <c r="C380" s="25"/>
      <c r="D380" s="16">
        <f t="shared" si="2"/>
        <v>1</v>
      </c>
      <c r="E380" s="16">
        <f t="shared" si="73"/>
        <v>0</v>
      </c>
      <c r="F380" s="16">
        <f t="shared" si="3"/>
        <v>0</v>
      </c>
      <c r="G380" s="16">
        <f t="shared" si="4"/>
        <v>0</v>
      </c>
      <c r="H380" s="63"/>
      <c r="I380" s="81"/>
      <c r="J380" s="43"/>
      <c r="O380" s="65"/>
      <c r="P380" s="79"/>
      <c r="R380" s="65"/>
      <c r="T380" s="65"/>
      <c r="V380" s="65"/>
      <c r="AC380" s="65"/>
      <c r="AI380" s="65"/>
      <c r="AO380" s="65"/>
      <c r="AT380" s="21">
        <f t="shared" si="33"/>
        <v>0</v>
      </c>
      <c r="AU380" s="21">
        <f t="shared" si="34"/>
        <v>0</v>
      </c>
      <c r="AW380" s="68"/>
      <c r="BC380" s="65"/>
      <c r="BI380" s="65"/>
      <c r="BN380" s="65"/>
      <c r="BS380" s="65"/>
      <c r="BT380" s="82"/>
      <c r="BU380" s="79"/>
      <c r="BW380" s="65"/>
      <c r="BY380" s="65"/>
      <c r="CA380" s="65"/>
      <c r="CC380" s="65"/>
      <c r="CE380" s="65"/>
      <c r="CG380" s="68"/>
      <c r="CI380" s="65"/>
      <c r="CK380" s="68"/>
      <c r="CM380" s="83"/>
      <c r="CO380" s="65"/>
      <c r="CU380" s="68"/>
      <c r="DB380" s="68"/>
      <c r="DH380" s="44"/>
      <c r="DI380" s="68"/>
    </row>
    <row r="381" ht="15.75" customHeight="1">
      <c r="A381" s="79"/>
      <c r="B381" s="80"/>
      <c r="C381" s="25"/>
      <c r="D381" s="16">
        <f t="shared" si="2"/>
        <v>1</v>
      </c>
      <c r="E381" s="16">
        <f t="shared" si="73"/>
        <v>0</v>
      </c>
      <c r="F381" s="16">
        <f t="shared" si="3"/>
        <v>0</v>
      </c>
      <c r="G381" s="16">
        <f t="shared" si="4"/>
        <v>0</v>
      </c>
      <c r="H381" s="63"/>
      <c r="I381" s="81"/>
      <c r="J381" s="43"/>
      <c r="O381" s="65"/>
      <c r="P381" s="79"/>
      <c r="R381" s="65"/>
      <c r="T381" s="65"/>
      <c r="V381" s="65"/>
      <c r="AC381" s="65"/>
      <c r="AI381" s="65"/>
      <c r="AO381" s="65"/>
      <c r="AT381" s="21">
        <f t="shared" si="33"/>
        <v>0</v>
      </c>
      <c r="AU381" s="21">
        <f t="shared" si="34"/>
        <v>0</v>
      </c>
      <c r="AW381" s="68"/>
      <c r="BC381" s="65"/>
      <c r="BI381" s="65"/>
      <c r="BN381" s="65"/>
      <c r="BS381" s="65"/>
      <c r="BT381" s="82"/>
      <c r="BU381" s="79"/>
      <c r="BW381" s="65"/>
      <c r="BY381" s="65"/>
      <c r="CA381" s="65"/>
      <c r="CC381" s="65"/>
      <c r="CE381" s="65"/>
      <c r="CG381" s="68"/>
      <c r="CI381" s="65"/>
      <c r="CK381" s="68"/>
      <c r="CM381" s="83"/>
      <c r="CO381" s="65"/>
      <c r="CU381" s="68"/>
      <c r="DB381" s="68"/>
      <c r="DH381" s="44"/>
      <c r="DI381" s="68"/>
    </row>
    <row r="382" ht="15.75" customHeight="1">
      <c r="A382" s="79"/>
      <c r="B382" s="80"/>
      <c r="C382" s="25"/>
      <c r="D382" s="16">
        <f t="shared" si="2"/>
        <v>1</v>
      </c>
      <c r="E382" s="16">
        <f t="shared" si="73"/>
        <v>0</v>
      </c>
      <c r="F382" s="16">
        <f t="shared" si="3"/>
        <v>0</v>
      </c>
      <c r="G382" s="16">
        <f t="shared" si="4"/>
        <v>0</v>
      </c>
      <c r="H382" s="63"/>
      <c r="I382" s="81"/>
      <c r="J382" s="43"/>
      <c r="O382" s="65"/>
      <c r="P382" s="79"/>
      <c r="R382" s="65"/>
      <c r="T382" s="65"/>
      <c r="V382" s="65"/>
      <c r="AC382" s="65"/>
      <c r="AI382" s="65"/>
      <c r="AO382" s="65"/>
      <c r="AT382" s="21">
        <f t="shared" si="33"/>
        <v>0</v>
      </c>
      <c r="AU382" s="21">
        <f t="shared" si="34"/>
        <v>0</v>
      </c>
      <c r="AW382" s="68"/>
      <c r="BC382" s="65"/>
      <c r="BI382" s="65"/>
      <c r="BN382" s="65"/>
      <c r="BS382" s="65"/>
      <c r="BT382" s="82"/>
      <c r="BU382" s="79"/>
      <c r="BW382" s="65"/>
      <c r="BY382" s="65"/>
      <c r="CA382" s="65"/>
      <c r="CC382" s="65"/>
      <c r="CE382" s="65"/>
      <c r="CG382" s="68"/>
      <c r="CI382" s="65"/>
      <c r="CK382" s="68"/>
      <c r="CM382" s="83"/>
      <c r="CO382" s="65"/>
      <c r="CU382" s="68"/>
      <c r="DB382" s="68"/>
      <c r="DH382" s="44"/>
      <c r="DI382" s="68"/>
    </row>
    <row r="383" ht="15.75" customHeight="1">
      <c r="A383" s="79"/>
      <c r="B383" s="80"/>
      <c r="C383" s="25"/>
      <c r="D383" s="16">
        <f t="shared" si="2"/>
        <v>1</v>
      </c>
      <c r="E383" s="16">
        <f t="shared" si="73"/>
        <v>0</v>
      </c>
      <c r="F383" s="16">
        <f t="shared" si="3"/>
        <v>0</v>
      </c>
      <c r="G383" s="16">
        <f t="shared" si="4"/>
        <v>0</v>
      </c>
      <c r="H383" s="63"/>
      <c r="I383" s="81"/>
      <c r="J383" s="43"/>
      <c r="O383" s="65"/>
      <c r="P383" s="79"/>
      <c r="R383" s="65"/>
      <c r="T383" s="65"/>
      <c r="V383" s="65"/>
      <c r="AC383" s="65"/>
      <c r="AI383" s="65"/>
      <c r="AO383" s="65"/>
      <c r="AT383" s="21">
        <f t="shared" si="33"/>
        <v>0</v>
      </c>
      <c r="AU383" s="21">
        <f t="shared" si="34"/>
        <v>0</v>
      </c>
      <c r="AW383" s="68"/>
      <c r="BC383" s="65"/>
      <c r="BI383" s="65"/>
      <c r="BN383" s="65"/>
      <c r="BS383" s="65"/>
      <c r="BT383" s="82"/>
      <c r="BU383" s="79"/>
      <c r="BW383" s="65"/>
      <c r="BY383" s="65"/>
      <c r="CA383" s="65"/>
      <c r="CC383" s="65"/>
      <c r="CE383" s="65"/>
      <c r="CG383" s="68"/>
      <c r="CI383" s="65"/>
      <c r="CK383" s="68"/>
      <c r="CM383" s="83"/>
      <c r="CO383" s="65"/>
      <c r="CU383" s="68"/>
      <c r="DB383" s="68"/>
      <c r="DH383" s="44"/>
      <c r="DI383" s="68"/>
    </row>
    <row r="384" ht="15.75" customHeight="1">
      <c r="A384" s="79"/>
      <c r="B384" s="80"/>
      <c r="C384" s="25"/>
      <c r="D384" s="16">
        <f t="shared" si="2"/>
        <v>1</v>
      </c>
      <c r="E384" s="16">
        <f t="shared" si="73"/>
        <v>0</v>
      </c>
      <c r="F384" s="16">
        <f t="shared" si="3"/>
        <v>0</v>
      </c>
      <c r="G384" s="16">
        <f t="shared" si="4"/>
        <v>0</v>
      </c>
      <c r="H384" s="63"/>
      <c r="I384" s="81"/>
      <c r="J384" s="43"/>
      <c r="O384" s="65"/>
      <c r="P384" s="79"/>
      <c r="R384" s="65"/>
      <c r="T384" s="65"/>
      <c r="V384" s="65"/>
      <c r="AC384" s="65"/>
      <c r="AI384" s="65"/>
      <c r="AO384" s="65"/>
      <c r="AT384" s="21">
        <f t="shared" si="33"/>
        <v>0</v>
      </c>
      <c r="AU384" s="21">
        <f t="shared" si="34"/>
        <v>0</v>
      </c>
      <c r="AW384" s="68"/>
      <c r="BC384" s="65"/>
      <c r="BI384" s="65"/>
      <c r="BN384" s="65"/>
      <c r="BS384" s="65"/>
      <c r="BT384" s="82"/>
      <c r="BU384" s="79"/>
      <c r="BW384" s="65"/>
      <c r="BY384" s="65"/>
      <c r="CA384" s="65"/>
      <c r="CC384" s="65"/>
      <c r="CE384" s="65"/>
      <c r="CG384" s="68"/>
      <c r="CI384" s="65"/>
      <c r="CK384" s="68"/>
      <c r="CM384" s="83"/>
      <c r="CO384" s="65"/>
      <c r="CU384" s="68"/>
      <c r="DB384" s="68"/>
      <c r="DH384" s="44"/>
      <c r="DI384" s="68"/>
    </row>
    <row r="385" ht="15.75" customHeight="1">
      <c r="A385" s="79"/>
      <c r="B385" s="80"/>
      <c r="C385" s="25"/>
      <c r="D385" s="16">
        <f t="shared" si="2"/>
        <v>1</v>
      </c>
      <c r="E385" s="16">
        <f t="shared" si="73"/>
        <v>0</v>
      </c>
      <c r="F385" s="16">
        <f t="shared" si="3"/>
        <v>0</v>
      </c>
      <c r="G385" s="16">
        <f t="shared" si="4"/>
        <v>0</v>
      </c>
      <c r="H385" s="63"/>
      <c r="I385" s="81"/>
      <c r="J385" s="43"/>
      <c r="O385" s="65"/>
      <c r="P385" s="79"/>
      <c r="R385" s="65"/>
      <c r="T385" s="65"/>
      <c r="V385" s="65"/>
      <c r="AC385" s="65"/>
      <c r="AI385" s="65"/>
      <c r="AO385" s="65"/>
      <c r="AT385" s="21">
        <f t="shared" si="33"/>
        <v>0</v>
      </c>
      <c r="AU385" s="21">
        <f t="shared" si="34"/>
        <v>0</v>
      </c>
      <c r="AW385" s="68"/>
      <c r="BC385" s="65"/>
      <c r="BI385" s="65"/>
      <c r="BN385" s="65"/>
      <c r="BS385" s="65"/>
      <c r="BT385" s="82"/>
      <c r="BU385" s="79"/>
      <c r="BW385" s="65"/>
      <c r="BY385" s="65"/>
      <c r="CA385" s="65"/>
      <c r="CC385" s="65"/>
      <c r="CE385" s="65"/>
      <c r="CG385" s="68"/>
      <c r="CI385" s="65"/>
      <c r="CK385" s="68"/>
      <c r="CM385" s="83"/>
      <c r="CO385" s="65"/>
      <c r="CU385" s="68"/>
      <c r="DB385" s="68"/>
      <c r="DH385" s="44"/>
      <c r="DI385" s="68"/>
    </row>
    <row r="386" ht="15.75" customHeight="1">
      <c r="A386" s="79"/>
      <c r="B386" s="80"/>
      <c r="C386" s="25"/>
      <c r="D386" s="16">
        <f t="shared" si="2"/>
        <v>1</v>
      </c>
      <c r="E386" s="16">
        <f t="shared" si="73"/>
        <v>0</v>
      </c>
      <c r="F386" s="16">
        <f t="shared" si="3"/>
        <v>0</v>
      </c>
      <c r="G386" s="16">
        <f t="shared" si="4"/>
        <v>0</v>
      </c>
      <c r="H386" s="63"/>
      <c r="I386" s="81"/>
      <c r="J386" s="43"/>
      <c r="O386" s="65"/>
      <c r="P386" s="79"/>
      <c r="R386" s="65"/>
      <c r="T386" s="65"/>
      <c r="V386" s="65"/>
      <c r="AC386" s="65"/>
      <c r="AI386" s="65"/>
      <c r="AO386" s="65"/>
      <c r="AT386" s="21">
        <f t="shared" si="33"/>
        <v>0</v>
      </c>
      <c r="AU386" s="21">
        <f t="shared" si="34"/>
        <v>0</v>
      </c>
      <c r="AW386" s="68"/>
      <c r="BC386" s="65"/>
      <c r="BI386" s="65"/>
      <c r="BN386" s="65"/>
      <c r="BS386" s="65"/>
      <c r="BT386" s="82"/>
      <c r="BU386" s="79"/>
      <c r="BW386" s="65"/>
      <c r="BY386" s="65"/>
      <c r="CA386" s="65"/>
      <c r="CC386" s="65"/>
      <c r="CE386" s="65"/>
      <c r="CG386" s="68"/>
      <c r="CI386" s="65"/>
      <c r="CK386" s="68"/>
      <c r="CM386" s="83"/>
      <c r="CO386" s="65"/>
      <c r="CU386" s="68"/>
      <c r="DB386" s="68"/>
      <c r="DH386" s="44"/>
      <c r="DI386" s="68"/>
    </row>
    <row r="387" ht="15.75" customHeight="1">
      <c r="A387" s="79"/>
      <c r="B387" s="80"/>
      <c r="C387" s="25"/>
      <c r="D387" s="16">
        <f t="shared" si="2"/>
        <v>1</v>
      </c>
      <c r="E387" s="16">
        <f t="shared" si="73"/>
        <v>0</v>
      </c>
      <c r="F387" s="16">
        <f t="shared" si="3"/>
        <v>0</v>
      </c>
      <c r="G387" s="16">
        <f t="shared" si="4"/>
        <v>0</v>
      </c>
      <c r="H387" s="63"/>
      <c r="I387" s="81"/>
      <c r="J387" s="43"/>
      <c r="O387" s="65"/>
      <c r="P387" s="79"/>
      <c r="R387" s="65"/>
      <c r="T387" s="65"/>
      <c r="V387" s="65"/>
      <c r="AC387" s="65"/>
      <c r="AI387" s="65"/>
      <c r="AO387" s="65"/>
      <c r="AT387" s="21">
        <f t="shared" si="33"/>
        <v>0</v>
      </c>
      <c r="AU387" s="21">
        <f t="shared" si="34"/>
        <v>0</v>
      </c>
      <c r="AW387" s="68"/>
      <c r="BC387" s="65"/>
      <c r="BI387" s="65"/>
      <c r="BN387" s="65"/>
      <c r="BS387" s="65"/>
      <c r="BT387" s="82"/>
      <c r="BU387" s="79"/>
      <c r="BW387" s="65"/>
      <c r="BY387" s="65"/>
      <c r="CA387" s="65"/>
      <c r="CC387" s="65"/>
      <c r="CE387" s="65"/>
      <c r="CG387" s="68"/>
      <c r="CI387" s="65"/>
      <c r="CK387" s="68"/>
      <c r="CM387" s="83"/>
      <c r="CO387" s="65"/>
      <c r="CU387" s="68"/>
      <c r="DB387" s="68"/>
      <c r="DH387" s="44"/>
      <c r="DI387" s="68"/>
    </row>
    <row r="388" ht="15.75" customHeight="1">
      <c r="A388" s="79"/>
      <c r="B388" s="80"/>
      <c r="C388" s="25"/>
      <c r="D388" s="16">
        <f t="shared" si="2"/>
        <v>1</v>
      </c>
      <c r="E388" s="16">
        <f t="shared" si="73"/>
        <v>0</v>
      </c>
      <c r="F388" s="16">
        <f t="shared" si="3"/>
        <v>0</v>
      </c>
      <c r="G388" s="16">
        <f t="shared" si="4"/>
        <v>0</v>
      </c>
      <c r="H388" s="63"/>
      <c r="I388" s="81"/>
      <c r="J388" s="43"/>
      <c r="O388" s="65"/>
      <c r="P388" s="79"/>
      <c r="R388" s="65"/>
      <c r="T388" s="65"/>
      <c r="V388" s="65"/>
      <c r="AC388" s="65"/>
      <c r="AI388" s="65"/>
      <c r="AO388" s="65"/>
      <c r="AT388" s="21">
        <f t="shared" si="33"/>
        <v>0</v>
      </c>
      <c r="AU388" s="21">
        <f t="shared" si="34"/>
        <v>0</v>
      </c>
      <c r="AW388" s="68"/>
      <c r="BC388" s="65"/>
      <c r="BI388" s="65"/>
      <c r="BN388" s="65"/>
      <c r="BS388" s="65"/>
      <c r="BT388" s="82"/>
      <c r="BU388" s="79"/>
      <c r="BW388" s="65"/>
      <c r="BY388" s="65"/>
      <c r="CA388" s="65"/>
      <c r="CC388" s="65"/>
      <c r="CE388" s="65"/>
      <c r="CG388" s="68"/>
      <c r="CI388" s="65"/>
      <c r="CK388" s="68"/>
      <c r="CM388" s="83"/>
      <c r="CO388" s="65"/>
      <c r="CU388" s="68"/>
      <c r="DB388" s="68"/>
      <c r="DH388" s="44"/>
      <c r="DI388" s="68"/>
    </row>
    <row r="389" ht="15.75" customHeight="1">
      <c r="A389" s="79"/>
      <c r="B389" s="80"/>
      <c r="C389" s="25"/>
      <c r="D389" s="16">
        <f t="shared" si="2"/>
        <v>1</v>
      </c>
      <c r="E389" s="16">
        <f t="shared" si="73"/>
        <v>0</v>
      </c>
      <c r="F389" s="16">
        <f t="shared" si="3"/>
        <v>0</v>
      </c>
      <c r="G389" s="16">
        <f t="shared" si="4"/>
        <v>0</v>
      </c>
      <c r="H389" s="63"/>
      <c r="I389" s="81"/>
      <c r="J389" s="43"/>
      <c r="O389" s="65"/>
      <c r="P389" s="79"/>
      <c r="R389" s="65"/>
      <c r="T389" s="65"/>
      <c r="V389" s="65"/>
      <c r="AC389" s="65"/>
      <c r="AI389" s="65"/>
      <c r="AO389" s="65"/>
      <c r="AT389" s="21">
        <f t="shared" si="33"/>
        <v>0</v>
      </c>
      <c r="AU389" s="21">
        <f t="shared" si="34"/>
        <v>0</v>
      </c>
      <c r="AW389" s="68"/>
      <c r="BC389" s="65"/>
      <c r="BI389" s="65"/>
      <c r="BN389" s="65"/>
      <c r="BS389" s="65"/>
      <c r="BT389" s="82"/>
      <c r="BU389" s="79"/>
      <c r="BW389" s="65"/>
      <c r="BY389" s="65"/>
      <c r="CA389" s="65"/>
      <c r="CC389" s="65"/>
      <c r="CE389" s="65"/>
      <c r="CG389" s="68"/>
      <c r="CI389" s="65"/>
      <c r="CK389" s="68"/>
      <c r="CM389" s="83"/>
      <c r="CO389" s="65"/>
      <c r="CU389" s="68"/>
      <c r="DB389" s="68"/>
      <c r="DH389" s="44"/>
      <c r="DI389" s="68"/>
    </row>
    <row r="390" ht="15.75" customHeight="1">
      <c r="A390" s="79"/>
      <c r="B390" s="80"/>
      <c r="C390" s="25"/>
      <c r="D390" s="16">
        <f t="shared" si="2"/>
        <v>1</v>
      </c>
      <c r="E390" s="16">
        <f t="shared" si="73"/>
        <v>0</v>
      </c>
      <c r="F390" s="16">
        <f t="shared" si="3"/>
        <v>0</v>
      </c>
      <c r="G390" s="16">
        <f t="shared" si="4"/>
        <v>0</v>
      </c>
      <c r="H390" s="63"/>
      <c r="I390" s="81"/>
      <c r="J390" s="43"/>
      <c r="O390" s="65"/>
      <c r="P390" s="79"/>
      <c r="R390" s="65"/>
      <c r="T390" s="65"/>
      <c r="V390" s="65"/>
      <c r="AC390" s="65"/>
      <c r="AI390" s="65"/>
      <c r="AO390" s="65"/>
      <c r="AT390" s="21">
        <f t="shared" si="33"/>
        <v>0</v>
      </c>
      <c r="AU390" s="21">
        <f t="shared" si="34"/>
        <v>0</v>
      </c>
      <c r="AW390" s="68"/>
      <c r="BC390" s="65"/>
      <c r="BI390" s="65"/>
      <c r="BN390" s="65"/>
      <c r="BS390" s="65"/>
      <c r="BT390" s="82"/>
      <c r="BU390" s="79"/>
      <c r="BW390" s="65"/>
      <c r="BY390" s="65"/>
      <c r="CA390" s="65"/>
      <c r="CC390" s="65"/>
      <c r="CE390" s="65"/>
      <c r="CG390" s="68"/>
      <c r="CI390" s="65"/>
      <c r="CK390" s="68"/>
      <c r="CM390" s="83"/>
      <c r="CO390" s="65"/>
      <c r="CU390" s="68"/>
      <c r="DB390" s="68"/>
      <c r="DH390" s="44"/>
      <c r="DI390" s="68"/>
    </row>
    <row r="391" ht="15.75" customHeight="1">
      <c r="A391" s="79"/>
      <c r="B391" s="80"/>
      <c r="C391" s="25"/>
      <c r="D391" s="16">
        <f t="shared" si="2"/>
        <v>1</v>
      </c>
      <c r="E391" s="16">
        <f t="shared" si="73"/>
        <v>0</v>
      </c>
      <c r="F391" s="16">
        <f t="shared" si="3"/>
        <v>0</v>
      </c>
      <c r="G391" s="16">
        <f t="shared" si="4"/>
        <v>0</v>
      </c>
      <c r="H391" s="63"/>
      <c r="I391" s="81"/>
      <c r="J391" s="43"/>
      <c r="O391" s="65"/>
      <c r="P391" s="79"/>
      <c r="R391" s="65"/>
      <c r="T391" s="65"/>
      <c r="V391" s="65"/>
      <c r="AC391" s="65"/>
      <c r="AI391" s="65"/>
      <c r="AO391" s="65"/>
      <c r="AT391" s="21">
        <f t="shared" si="33"/>
        <v>0</v>
      </c>
      <c r="AU391" s="21">
        <f t="shared" si="34"/>
        <v>0</v>
      </c>
      <c r="AW391" s="68"/>
      <c r="BC391" s="65"/>
      <c r="BI391" s="65"/>
      <c r="BN391" s="65"/>
      <c r="BS391" s="65"/>
      <c r="BT391" s="82"/>
      <c r="BU391" s="79"/>
      <c r="BW391" s="65"/>
      <c r="BY391" s="65"/>
      <c r="CA391" s="65"/>
      <c r="CC391" s="65"/>
      <c r="CE391" s="65"/>
      <c r="CG391" s="68"/>
      <c r="CI391" s="65"/>
      <c r="CK391" s="68"/>
      <c r="CM391" s="83"/>
      <c r="CO391" s="65"/>
      <c r="CU391" s="68"/>
      <c r="DB391" s="68"/>
      <c r="DH391" s="44"/>
      <c r="DI391" s="68"/>
    </row>
    <row r="392" ht="15.75" customHeight="1">
      <c r="A392" s="79"/>
      <c r="B392" s="80"/>
      <c r="C392" s="25"/>
      <c r="D392" s="16">
        <f t="shared" si="2"/>
        <v>1</v>
      </c>
      <c r="E392" s="16">
        <f t="shared" si="73"/>
        <v>0</v>
      </c>
      <c r="F392" s="16">
        <f t="shared" si="3"/>
        <v>0</v>
      </c>
      <c r="G392" s="16">
        <f t="shared" si="4"/>
        <v>0</v>
      </c>
      <c r="H392" s="63"/>
      <c r="I392" s="81"/>
      <c r="J392" s="43"/>
      <c r="O392" s="65"/>
      <c r="P392" s="79"/>
      <c r="R392" s="65"/>
      <c r="T392" s="65"/>
      <c r="V392" s="65"/>
      <c r="AC392" s="65"/>
      <c r="AI392" s="65"/>
      <c r="AO392" s="65"/>
      <c r="AT392" s="21">
        <f t="shared" si="33"/>
        <v>0</v>
      </c>
      <c r="AU392" s="21">
        <f t="shared" si="34"/>
        <v>0</v>
      </c>
      <c r="AW392" s="68"/>
      <c r="BC392" s="65"/>
      <c r="BI392" s="65"/>
      <c r="BN392" s="65"/>
      <c r="BS392" s="65"/>
      <c r="BT392" s="82"/>
      <c r="BU392" s="79"/>
      <c r="BW392" s="65"/>
      <c r="BY392" s="65"/>
      <c r="CA392" s="65"/>
      <c r="CC392" s="65"/>
      <c r="CE392" s="65"/>
      <c r="CG392" s="68"/>
      <c r="CI392" s="65"/>
      <c r="CK392" s="68"/>
      <c r="CM392" s="83"/>
      <c r="CO392" s="65"/>
      <c r="CU392" s="68"/>
      <c r="DB392" s="68"/>
      <c r="DH392" s="44"/>
      <c r="DI392" s="68"/>
    </row>
    <row r="393" ht="15.75" customHeight="1">
      <c r="A393" s="79"/>
      <c r="B393" s="80"/>
      <c r="C393" s="25"/>
      <c r="D393" s="16">
        <f t="shared" si="2"/>
        <v>1</v>
      </c>
      <c r="E393" s="16">
        <f t="shared" si="73"/>
        <v>0</v>
      </c>
      <c r="F393" s="16">
        <f t="shared" si="3"/>
        <v>0</v>
      </c>
      <c r="G393" s="16">
        <f t="shared" si="4"/>
        <v>0</v>
      </c>
      <c r="H393" s="63"/>
      <c r="I393" s="81"/>
      <c r="J393" s="43"/>
      <c r="O393" s="65"/>
      <c r="P393" s="79"/>
      <c r="R393" s="65"/>
      <c r="T393" s="65"/>
      <c r="V393" s="65"/>
      <c r="AC393" s="65"/>
      <c r="AI393" s="65"/>
      <c r="AO393" s="65"/>
      <c r="AT393" s="21">
        <f t="shared" si="33"/>
        <v>0</v>
      </c>
      <c r="AU393" s="21">
        <f t="shared" si="34"/>
        <v>0</v>
      </c>
      <c r="AW393" s="68"/>
      <c r="BC393" s="65"/>
      <c r="BI393" s="65"/>
      <c r="BN393" s="65"/>
      <c r="BS393" s="65"/>
      <c r="BT393" s="82"/>
      <c r="BU393" s="79"/>
      <c r="BW393" s="65"/>
      <c r="BY393" s="65"/>
      <c r="CA393" s="65"/>
      <c r="CC393" s="65"/>
      <c r="CE393" s="65"/>
      <c r="CG393" s="68"/>
      <c r="CI393" s="65"/>
      <c r="CK393" s="68"/>
      <c r="CM393" s="83"/>
      <c r="CO393" s="65"/>
      <c r="CU393" s="68"/>
      <c r="DB393" s="68"/>
      <c r="DH393" s="44"/>
      <c r="DI393" s="68"/>
    </row>
    <row r="394" ht="15.75" customHeight="1">
      <c r="A394" s="79"/>
      <c r="B394" s="80"/>
      <c r="C394" s="25"/>
      <c r="D394" s="16">
        <f t="shared" si="2"/>
        <v>1</v>
      </c>
      <c r="E394" s="16">
        <f t="shared" si="73"/>
        <v>0</v>
      </c>
      <c r="F394" s="16">
        <f t="shared" si="3"/>
        <v>0</v>
      </c>
      <c r="G394" s="16">
        <f t="shared" si="4"/>
        <v>0</v>
      </c>
      <c r="H394" s="63"/>
      <c r="I394" s="81"/>
      <c r="J394" s="43"/>
      <c r="O394" s="65"/>
      <c r="P394" s="79"/>
      <c r="R394" s="65"/>
      <c r="T394" s="65"/>
      <c r="V394" s="65"/>
      <c r="AC394" s="65"/>
      <c r="AI394" s="65"/>
      <c r="AO394" s="65"/>
      <c r="AT394" s="21">
        <f t="shared" si="33"/>
        <v>0</v>
      </c>
      <c r="AU394" s="21">
        <f t="shared" si="34"/>
        <v>0</v>
      </c>
      <c r="AW394" s="68"/>
      <c r="BC394" s="65"/>
      <c r="BI394" s="65"/>
      <c r="BN394" s="65"/>
      <c r="BS394" s="65"/>
      <c r="BT394" s="82"/>
      <c r="BU394" s="79"/>
      <c r="BW394" s="65"/>
      <c r="BY394" s="65"/>
      <c r="CA394" s="65"/>
      <c r="CC394" s="65"/>
      <c r="CE394" s="65"/>
      <c r="CG394" s="68"/>
      <c r="CI394" s="65"/>
      <c r="CK394" s="68"/>
      <c r="CM394" s="83"/>
      <c r="CO394" s="65"/>
      <c r="CU394" s="68"/>
      <c r="DB394" s="68"/>
      <c r="DH394" s="44"/>
      <c r="DI394" s="68"/>
    </row>
    <row r="395" ht="15.75" customHeight="1">
      <c r="A395" s="79"/>
      <c r="B395" s="80"/>
      <c r="C395" s="25"/>
      <c r="D395" s="16">
        <f t="shared" si="2"/>
        <v>1</v>
      </c>
      <c r="E395" s="16">
        <f t="shared" si="73"/>
        <v>0</v>
      </c>
      <c r="F395" s="16">
        <f t="shared" si="3"/>
        <v>0</v>
      </c>
      <c r="G395" s="16">
        <f t="shared" si="4"/>
        <v>0</v>
      </c>
      <c r="H395" s="63"/>
      <c r="I395" s="81"/>
      <c r="J395" s="43"/>
      <c r="O395" s="65"/>
      <c r="P395" s="79"/>
      <c r="R395" s="65"/>
      <c r="T395" s="65"/>
      <c r="V395" s="65"/>
      <c r="AC395" s="65"/>
      <c r="AI395" s="65"/>
      <c r="AO395" s="65"/>
      <c r="AT395" s="21">
        <f t="shared" si="33"/>
        <v>0</v>
      </c>
      <c r="AU395" s="21">
        <f t="shared" si="34"/>
        <v>0</v>
      </c>
      <c r="AW395" s="68"/>
      <c r="BC395" s="65"/>
      <c r="BI395" s="65"/>
      <c r="BN395" s="65"/>
      <c r="BS395" s="65"/>
      <c r="BT395" s="82"/>
      <c r="BU395" s="79"/>
      <c r="BW395" s="65"/>
      <c r="BY395" s="65"/>
      <c r="CA395" s="65"/>
      <c r="CC395" s="65"/>
      <c r="CE395" s="65"/>
      <c r="CG395" s="68"/>
      <c r="CI395" s="65"/>
      <c r="CK395" s="68"/>
      <c r="CM395" s="83"/>
      <c r="CO395" s="65"/>
      <c r="CU395" s="68"/>
      <c r="DB395" s="68"/>
      <c r="DH395" s="44"/>
      <c r="DI395" s="68"/>
    </row>
    <row r="396" ht="15.75" customHeight="1">
      <c r="A396" s="79"/>
      <c r="B396" s="80"/>
      <c r="C396" s="25"/>
      <c r="D396" s="16">
        <f t="shared" si="2"/>
        <v>1</v>
      </c>
      <c r="E396" s="16">
        <f t="shared" si="73"/>
        <v>0</v>
      </c>
      <c r="F396" s="16">
        <f t="shared" si="3"/>
        <v>0</v>
      </c>
      <c r="G396" s="16">
        <f t="shared" si="4"/>
        <v>0</v>
      </c>
      <c r="H396" s="63"/>
      <c r="I396" s="81"/>
      <c r="J396" s="43"/>
      <c r="O396" s="65"/>
      <c r="P396" s="79"/>
      <c r="R396" s="65"/>
      <c r="T396" s="65"/>
      <c r="V396" s="65"/>
      <c r="AC396" s="65"/>
      <c r="AI396" s="65"/>
      <c r="AO396" s="65"/>
      <c r="AT396" s="21">
        <f t="shared" si="33"/>
        <v>0</v>
      </c>
      <c r="AU396" s="21">
        <f t="shared" si="34"/>
        <v>0</v>
      </c>
      <c r="AW396" s="68"/>
      <c r="BC396" s="65"/>
      <c r="BI396" s="65"/>
      <c r="BN396" s="65"/>
      <c r="BS396" s="65"/>
      <c r="BT396" s="82"/>
      <c r="BU396" s="79"/>
      <c r="BW396" s="65"/>
      <c r="BY396" s="65"/>
      <c r="CA396" s="65"/>
      <c r="CC396" s="65"/>
      <c r="CE396" s="65"/>
      <c r="CG396" s="68"/>
      <c r="CI396" s="65"/>
      <c r="CK396" s="68"/>
      <c r="CM396" s="83"/>
      <c r="CO396" s="65"/>
      <c r="CU396" s="68"/>
      <c r="DB396" s="68"/>
      <c r="DH396" s="44"/>
      <c r="DI396" s="68"/>
    </row>
    <row r="397" ht="15.75" customHeight="1">
      <c r="A397" s="79"/>
      <c r="B397" s="80"/>
      <c r="C397" s="25"/>
      <c r="D397" s="16">
        <f t="shared" si="2"/>
        <v>1</v>
      </c>
      <c r="E397" s="16">
        <f t="shared" si="73"/>
        <v>0</v>
      </c>
      <c r="F397" s="16">
        <f t="shared" si="3"/>
        <v>0</v>
      </c>
      <c r="G397" s="16">
        <f t="shared" si="4"/>
        <v>0</v>
      </c>
      <c r="H397" s="63"/>
      <c r="I397" s="81"/>
      <c r="J397" s="43"/>
      <c r="O397" s="65"/>
      <c r="P397" s="79"/>
      <c r="R397" s="65"/>
      <c r="T397" s="65"/>
      <c r="V397" s="65"/>
      <c r="AC397" s="65"/>
      <c r="AI397" s="65"/>
      <c r="AO397" s="65"/>
      <c r="AT397" s="21">
        <f t="shared" si="33"/>
        <v>0</v>
      </c>
      <c r="AU397" s="21">
        <f t="shared" si="34"/>
        <v>0</v>
      </c>
      <c r="AW397" s="68"/>
      <c r="BC397" s="65"/>
      <c r="BI397" s="65"/>
      <c r="BN397" s="65"/>
      <c r="BS397" s="65"/>
      <c r="BT397" s="82"/>
      <c r="BU397" s="79"/>
      <c r="BW397" s="65"/>
      <c r="BY397" s="65"/>
      <c r="CA397" s="65"/>
      <c r="CC397" s="65"/>
      <c r="CE397" s="65"/>
      <c r="CG397" s="68"/>
      <c r="CI397" s="65"/>
      <c r="CK397" s="68"/>
      <c r="CM397" s="83"/>
      <c r="CO397" s="65"/>
      <c r="CU397" s="68"/>
      <c r="DB397" s="68"/>
      <c r="DH397" s="44"/>
      <c r="DI397" s="68"/>
    </row>
    <row r="398" ht="15.75" customHeight="1">
      <c r="A398" s="79"/>
      <c r="B398" s="80"/>
      <c r="C398" s="25"/>
      <c r="D398" s="16">
        <f t="shared" si="2"/>
        <v>1</v>
      </c>
      <c r="E398" s="16">
        <f t="shared" si="73"/>
        <v>0</v>
      </c>
      <c r="F398" s="16">
        <f t="shared" si="3"/>
        <v>0</v>
      </c>
      <c r="G398" s="16">
        <f t="shared" si="4"/>
        <v>0</v>
      </c>
      <c r="H398" s="63"/>
      <c r="I398" s="81"/>
      <c r="J398" s="43"/>
      <c r="O398" s="65"/>
      <c r="P398" s="79"/>
      <c r="R398" s="65"/>
      <c r="T398" s="65"/>
      <c r="V398" s="65"/>
      <c r="AC398" s="65"/>
      <c r="AI398" s="65"/>
      <c r="AO398" s="65"/>
      <c r="AT398" s="21">
        <f t="shared" si="33"/>
        <v>0</v>
      </c>
      <c r="AU398" s="21">
        <f t="shared" si="34"/>
        <v>0</v>
      </c>
      <c r="AW398" s="68"/>
      <c r="BC398" s="65"/>
      <c r="BI398" s="65"/>
      <c r="BN398" s="65"/>
      <c r="BS398" s="65"/>
      <c r="BT398" s="82"/>
      <c r="BU398" s="79"/>
      <c r="BW398" s="65"/>
      <c r="BY398" s="65"/>
      <c r="CA398" s="65"/>
      <c r="CC398" s="65"/>
      <c r="CE398" s="65"/>
      <c r="CG398" s="68"/>
      <c r="CI398" s="65"/>
      <c r="CK398" s="68"/>
      <c r="CM398" s="83"/>
      <c r="CO398" s="65"/>
      <c r="CU398" s="68"/>
      <c r="DB398" s="68"/>
      <c r="DH398" s="44"/>
      <c r="DI398" s="68"/>
    </row>
    <row r="399" ht="15.75" customHeight="1">
      <c r="A399" s="79"/>
      <c r="B399" s="80"/>
      <c r="C399" s="25"/>
      <c r="D399" s="16">
        <f t="shared" si="2"/>
        <v>1</v>
      </c>
      <c r="E399" s="16">
        <f t="shared" si="73"/>
        <v>0</v>
      </c>
      <c r="F399" s="16">
        <f t="shared" si="3"/>
        <v>0</v>
      </c>
      <c r="G399" s="16">
        <f t="shared" si="4"/>
        <v>0</v>
      </c>
      <c r="H399" s="63"/>
      <c r="I399" s="81"/>
      <c r="J399" s="43"/>
      <c r="O399" s="65"/>
      <c r="P399" s="79"/>
      <c r="R399" s="65"/>
      <c r="T399" s="65"/>
      <c r="V399" s="65"/>
      <c r="AC399" s="65"/>
      <c r="AI399" s="65"/>
      <c r="AO399" s="65"/>
      <c r="AT399" s="21">
        <f t="shared" si="33"/>
        <v>0</v>
      </c>
      <c r="AU399" s="21">
        <f t="shared" si="34"/>
        <v>0</v>
      </c>
      <c r="AW399" s="68"/>
      <c r="BC399" s="65"/>
      <c r="BI399" s="65"/>
      <c r="BN399" s="65"/>
      <c r="BS399" s="65"/>
      <c r="BT399" s="82"/>
      <c r="BU399" s="79"/>
      <c r="BW399" s="65"/>
      <c r="BY399" s="65"/>
      <c r="CA399" s="65"/>
      <c r="CC399" s="65"/>
      <c r="CE399" s="65"/>
      <c r="CG399" s="68"/>
      <c r="CI399" s="65"/>
      <c r="CK399" s="68"/>
      <c r="CM399" s="83"/>
      <c r="CO399" s="65"/>
      <c r="CU399" s="68"/>
      <c r="DB399" s="68"/>
      <c r="DH399" s="44"/>
      <c r="DI399" s="68"/>
    </row>
    <row r="400" ht="15.75" customHeight="1">
      <c r="A400" s="79"/>
      <c r="B400" s="80"/>
      <c r="C400" s="25"/>
      <c r="D400" s="16">
        <f t="shared" si="2"/>
        <v>1</v>
      </c>
      <c r="E400" s="16">
        <f t="shared" si="73"/>
        <v>0</v>
      </c>
      <c r="F400" s="16">
        <f t="shared" si="3"/>
        <v>0</v>
      </c>
      <c r="G400" s="16">
        <f t="shared" si="4"/>
        <v>0</v>
      </c>
      <c r="H400" s="63"/>
      <c r="I400" s="81"/>
      <c r="J400" s="43"/>
      <c r="O400" s="65"/>
      <c r="P400" s="79"/>
      <c r="R400" s="65"/>
      <c r="T400" s="65"/>
      <c r="V400" s="65"/>
      <c r="AC400" s="65"/>
      <c r="AI400" s="65"/>
      <c r="AO400" s="65"/>
      <c r="AT400" s="21">
        <f t="shared" si="33"/>
        <v>0</v>
      </c>
      <c r="AU400" s="21">
        <f t="shared" si="34"/>
        <v>0</v>
      </c>
      <c r="AW400" s="68"/>
      <c r="BC400" s="65"/>
      <c r="BI400" s="65"/>
      <c r="BN400" s="65"/>
      <c r="BS400" s="65"/>
      <c r="BT400" s="82"/>
      <c r="BU400" s="79"/>
      <c r="BW400" s="65"/>
      <c r="BY400" s="65"/>
      <c r="CA400" s="65"/>
      <c r="CC400" s="65"/>
      <c r="CE400" s="65"/>
      <c r="CG400" s="68"/>
      <c r="CI400" s="65"/>
      <c r="CK400" s="68"/>
      <c r="CM400" s="83"/>
      <c r="CO400" s="65"/>
      <c r="CU400" s="68"/>
      <c r="DB400" s="68"/>
      <c r="DH400" s="44"/>
      <c r="DI400" s="68"/>
    </row>
    <row r="401" ht="15.75" customHeight="1">
      <c r="A401" s="79"/>
      <c r="B401" s="80"/>
      <c r="C401" s="25"/>
      <c r="D401" s="16">
        <f t="shared" si="2"/>
        <v>1</v>
      </c>
      <c r="E401" s="16">
        <f t="shared" si="73"/>
        <v>0</v>
      </c>
      <c r="F401" s="16">
        <f t="shared" si="3"/>
        <v>0</v>
      </c>
      <c r="G401" s="16">
        <f t="shared" si="4"/>
        <v>0</v>
      </c>
      <c r="H401" s="63"/>
      <c r="I401" s="81"/>
      <c r="J401" s="43"/>
      <c r="O401" s="65"/>
      <c r="P401" s="79"/>
      <c r="R401" s="65"/>
      <c r="T401" s="65"/>
      <c r="V401" s="65"/>
      <c r="AC401" s="65"/>
      <c r="AI401" s="65"/>
      <c r="AO401" s="65"/>
      <c r="AT401" s="21">
        <f t="shared" si="33"/>
        <v>0</v>
      </c>
      <c r="AU401" s="21">
        <f t="shared" si="34"/>
        <v>0</v>
      </c>
      <c r="AW401" s="68"/>
      <c r="BC401" s="65"/>
      <c r="BI401" s="65"/>
      <c r="BN401" s="65"/>
      <c r="BS401" s="65"/>
      <c r="BT401" s="82"/>
      <c r="BU401" s="79"/>
      <c r="BW401" s="65"/>
      <c r="BY401" s="65"/>
      <c r="CA401" s="65"/>
      <c r="CC401" s="65"/>
      <c r="CE401" s="65"/>
      <c r="CG401" s="68"/>
      <c r="CI401" s="65"/>
      <c r="CK401" s="68"/>
      <c r="CM401" s="83"/>
      <c r="CO401" s="65"/>
      <c r="CU401" s="68"/>
      <c r="DB401" s="68"/>
      <c r="DH401" s="44"/>
      <c r="DI401" s="68"/>
    </row>
    <row r="402" ht="15.75" customHeight="1">
      <c r="A402" s="79"/>
      <c r="B402" s="80"/>
      <c r="C402" s="25"/>
      <c r="D402" s="16">
        <f t="shared" si="2"/>
        <v>1</v>
      </c>
      <c r="E402" s="16">
        <f t="shared" si="73"/>
        <v>0</v>
      </c>
      <c r="F402" s="16">
        <f t="shared" si="3"/>
        <v>0</v>
      </c>
      <c r="G402" s="16">
        <f t="shared" si="4"/>
        <v>0</v>
      </c>
      <c r="H402" s="63"/>
      <c r="I402" s="81"/>
      <c r="J402" s="43"/>
      <c r="O402" s="65"/>
      <c r="P402" s="79"/>
      <c r="R402" s="65"/>
      <c r="T402" s="65"/>
      <c r="V402" s="65"/>
      <c r="AC402" s="65"/>
      <c r="AI402" s="65"/>
      <c r="AO402" s="65"/>
      <c r="AT402" s="21">
        <f t="shared" si="33"/>
        <v>0</v>
      </c>
      <c r="AU402" s="21">
        <f t="shared" si="34"/>
        <v>0</v>
      </c>
      <c r="AW402" s="68"/>
      <c r="BC402" s="65"/>
      <c r="BI402" s="65"/>
      <c r="BN402" s="65"/>
      <c r="BS402" s="65"/>
      <c r="BT402" s="82"/>
      <c r="BU402" s="79"/>
      <c r="BW402" s="65"/>
      <c r="BY402" s="65"/>
      <c r="CA402" s="65"/>
      <c r="CC402" s="65"/>
      <c r="CE402" s="65"/>
      <c r="CG402" s="68"/>
      <c r="CI402" s="65"/>
      <c r="CK402" s="68"/>
      <c r="CM402" s="83"/>
      <c r="CO402" s="65"/>
      <c r="CU402" s="68"/>
      <c r="DB402" s="68"/>
      <c r="DH402" s="44"/>
      <c r="DI402" s="68"/>
    </row>
    <row r="403" ht="15.75" customHeight="1">
      <c r="A403" s="79"/>
      <c r="B403" s="80"/>
      <c r="C403" s="25"/>
      <c r="D403" s="16">
        <f t="shared" si="2"/>
        <v>1</v>
      </c>
      <c r="E403" s="16">
        <f t="shared" si="73"/>
        <v>0</v>
      </c>
      <c r="F403" s="16">
        <f t="shared" si="3"/>
        <v>0</v>
      </c>
      <c r="G403" s="16">
        <f t="shared" si="4"/>
        <v>0</v>
      </c>
      <c r="H403" s="63"/>
      <c r="I403" s="81"/>
      <c r="J403" s="43"/>
      <c r="O403" s="65"/>
      <c r="P403" s="79"/>
      <c r="R403" s="65"/>
      <c r="T403" s="65"/>
      <c r="V403" s="65"/>
      <c r="AC403" s="65"/>
      <c r="AI403" s="65"/>
      <c r="AO403" s="65"/>
      <c r="AT403" s="21">
        <f t="shared" si="33"/>
        <v>0</v>
      </c>
      <c r="AU403" s="21">
        <f t="shared" si="34"/>
        <v>0</v>
      </c>
      <c r="AW403" s="68"/>
      <c r="BC403" s="65"/>
      <c r="BI403" s="65"/>
      <c r="BN403" s="65"/>
      <c r="BS403" s="65"/>
      <c r="BT403" s="82"/>
      <c r="BU403" s="79"/>
      <c r="BW403" s="65"/>
      <c r="BY403" s="65"/>
      <c r="CA403" s="65"/>
      <c r="CC403" s="65"/>
      <c r="CE403" s="65"/>
      <c r="CG403" s="68"/>
      <c r="CI403" s="65"/>
      <c r="CK403" s="68"/>
      <c r="CM403" s="83"/>
      <c r="CO403" s="65"/>
      <c r="CU403" s="68"/>
      <c r="DB403" s="68"/>
      <c r="DH403" s="44"/>
      <c r="DI403" s="68"/>
    </row>
    <row r="404" ht="15.75" customHeight="1">
      <c r="A404" s="79"/>
      <c r="B404" s="80"/>
      <c r="C404" s="25"/>
      <c r="D404" s="16">
        <f t="shared" si="2"/>
        <v>1</v>
      </c>
      <c r="E404" s="16">
        <f t="shared" si="73"/>
        <v>0</v>
      </c>
      <c r="F404" s="16">
        <f t="shared" si="3"/>
        <v>0</v>
      </c>
      <c r="G404" s="16">
        <f t="shared" si="4"/>
        <v>0</v>
      </c>
      <c r="H404" s="63"/>
      <c r="I404" s="81"/>
      <c r="J404" s="43"/>
      <c r="O404" s="65"/>
      <c r="P404" s="79"/>
      <c r="R404" s="65"/>
      <c r="T404" s="65"/>
      <c r="V404" s="65"/>
      <c r="AC404" s="65"/>
      <c r="AI404" s="65"/>
      <c r="AO404" s="65"/>
      <c r="AT404" s="21">
        <f t="shared" si="33"/>
        <v>0</v>
      </c>
      <c r="AU404" s="21">
        <f t="shared" si="34"/>
        <v>0</v>
      </c>
      <c r="AW404" s="68"/>
      <c r="BC404" s="65"/>
      <c r="BI404" s="65"/>
      <c r="BN404" s="65"/>
      <c r="BS404" s="65"/>
      <c r="BT404" s="82"/>
      <c r="BU404" s="79"/>
      <c r="BW404" s="65"/>
      <c r="BY404" s="65"/>
      <c r="CA404" s="65"/>
      <c r="CC404" s="65"/>
      <c r="CE404" s="65"/>
      <c r="CG404" s="68"/>
      <c r="CI404" s="65"/>
      <c r="CK404" s="68"/>
      <c r="CM404" s="83"/>
      <c r="CO404" s="65"/>
      <c r="CU404" s="68"/>
      <c r="DB404" s="68"/>
      <c r="DH404" s="44"/>
      <c r="DI404" s="68"/>
    </row>
    <row r="405" ht="15.75" customHeight="1">
      <c r="A405" s="79"/>
      <c r="B405" s="80"/>
      <c r="C405" s="25"/>
      <c r="D405" s="16">
        <f t="shared" si="2"/>
        <v>1</v>
      </c>
      <c r="E405" s="16">
        <f t="shared" si="73"/>
        <v>0</v>
      </c>
      <c r="F405" s="16">
        <f t="shared" si="3"/>
        <v>0</v>
      </c>
      <c r="G405" s="16">
        <f t="shared" si="4"/>
        <v>0</v>
      </c>
      <c r="H405" s="63"/>
      <c r="I405" s="81"/>
      <c r="J405" s="43"/>
      <c r="O405" s="65"/>
      <c r="P405" s="79"/>
      <c r="R405" s="65"/>
      <c r="T405" s="65"/>
      <c r="V405" s="65"/>
      <c r="AC405" s="65"/>
      <c r="AI405" s="65"/>
      <c r="AO405" s="65"/>
      <c r="AT405" s="21">
        <f t="shared" si="33"/>
        <v>0</v>
      </c>
      <c r="AU405" s="21">
        <f t="shared" si="34"/>
        <v>0</v>
      </c>
      <c r="AW405" s="68"/>
      <c r="BC405" s="65"/>
      <c r="BI405" s="65"/>
      <c r="BN405" s="65"/>
      <c r="BS405" s="65"/>
      <c r="BT405" s="82"/>
      <c r="BU405" s="79"/>
      <c r="BW405" s="65"/>
      <c r="BY405" s="65"/>
      <c r="CA405" s="65"/>
      <c r="CC405" s="65"/>
      <c r="CE405" s="65"/>
      <c r="CG405" s="68"/>
      <c r="CI405" s="65"/>
      <c r="CK405" s="68"/>
      <c r="CM405" s="83"/>
      <c r="CO405" s="65"/>
      <c r="CU405" s="68"/>
      <c r="DB405" s="68"/>
      <c r="DH405" s="44"/>
      <c r="DI405" s="68"/>
    </row>
    <row r="406" ht="15.75" customHeight="1">
      <c r="A406" s="79"/>
      <c r="B406" s="80"/>
      <c r="C406" s="25"/>
      <c r="D406" s="16">
        <f t="shared" si="2"/>
        <v>1</v>
      </c>
      <c r="E406" s="16">
        <f t="shared" si="73"/>
        <v>0</v>
      </c>
      <c r="F406" s="16">
        <f t="shared" si="3"/>
        <v>0</v>
      </c>
      <c r="G406" s="16">
        <f t="shared" si="4"/>
        <v>0</v>
      </c>
      <c r="H406" s="63"/>
      <c r="I406" s="81"/>
      <c r="J406" s="43"/>
      <c r="O406" s="65"/>
      <c r="P406" s="79"/>
      <c r="R406" s="65"/>
      <c r="T406" s="65"/>
      <c r="V406" s="65"/>
      <c r="AC406" s="65"/>
      <c r="AI406" s="65"/>
      <c r="AO406" s="65"/>
      <c r="AT406" s="21">
        <f t="shared" si="33"/>
        <v>0</v>
      </c>
      <c r="AU406" s="21">
        <f t="shared" si="34"/>
        <v>0</v>
      </c>
      <c r="AW406" s="68"/>
      <c r="BC406" s="65"/>
      <c r="BI406" s="65"/>
      <c r="BN406" s="65"/>
      <c r="BS406" s="65"/>
      <c r="BT406" s="82"/>
      <c r="BU406" s="79"/>
      <c r="BW406" s="65"/>
      <c r="BY406" s="65"/>
      <c r="CA406" s="65"/>
      <c r="CC406" s="65"/>
      <c r="CE406" s="65"/>
      <c r="CG406" s="68"/>
      <c r="CI406" s="65"/>
      <c r="CK406" s="68"/>
      <c r="CM406" s="83"/>
      <c r="CO406" s="65"/>
      <c r="CU406" s="68"/>
      <c r="DB406" s="68"/>
      <c r="DH406" s="44"/>
      <c r="DI406" s="68"/>
    </row>
    <row r="407" ht="15.75" customHeight="1">
      <c r="A407" s="79"/>
      <c r="B407" s="80"/>
      <c r="C407" s="25"/>
      <c r="D407" s="16">
        <f t="shared" si="2"/>
        <v>1</v>
      </c>
      <c r="E407" s="16">
        <f t="shared" si="73"/>
        <v>0</v>
      </c>
      <c r="F407" s="16">
        <f t="shared" si="3"/>
        <v>0</v>
      </c>
      <c r="G407" s="16">
        <f t="shared" si="4"/>
        <v>0</v>
      </c>
      <c r="H407" s="63"/>
      <c r="I407" s="81"/>
      <c r="J407" s="43"/>
      <c r="O407" s="65"/>
      <c r="P407" s="79"/>
      <c r="R407" s="65"/>
      <c r="T407" s="65"/>
      <c r="V407" s="65"/>
      <c r="AC407" s="65"/>
      <c r="AI407" s="65"/>
      <c r="AO407" s="65"/>
      <c r="AT407" s="21">
        <f t="shared" si="33"/>
        <v>0</v>
      </c>
      <c r="AU407" s="21">
        <f t="shared" si="34"/>
        <v>0</v>
      </c>
      <c r="AW407" s="68"/>
      <c r="BC407" s="65"/>
      <c r="BI407" s="65"/>
      <c r="BN407" s="65"/>
      <c r="BS407" s="65"/>
      <c r="BT407" s="82"/>
      <c r="BU407" s="79"/>
      <c r="BW407" s="65"/>
      <c r="BY407" s="65"/>
      <c r="CA407" s="65"/>
      <c r="CC407" s="65"/>
      <c r="CE407" s="65"/>
      <c r="CG407" s="68"/>
      <c r="CI407" s="65"/>
      <c r="CK407" s="68"/>
      <c r="CM407" s="83"/>
      <c r="CO407" s="65"/>
      <c r="CU407" s="68"/>
      <c r="DB407" s="68"/>
      <c r="DH407" s="44"/>
      <c r="DI407" s="68"/>
    </row>
    <row r="408" ht="15.75" customHeight="1">
      <c r="A408" s="79"/>
      <c r="B408" s="80"/>
      <c r="C408" s="25"/>
      <c r="D408" s="16">
        <f t="shared" si="2"/>
        <v>1</v>
      </c>
      <c r="E408" s="16">
        <f t="shared" si="73"/>
        <v>0</v>
      </c>
      <c r="F408" s="16">
        <f t="shared" si="3"/>
        <v>0</v>
      </c>
      <c r="G408" s="16">
        <f t="shared" si="4"/>
        <v>0</v>
      </c>
      <c r="H408" s="63"/>
      <c r="I408" s="81"/>
      <c r="J408" s="43"/>
      <c r="O408" s="65"/>
      <c r="P408" s="79"/>
      <c r="R408" s="65"/>
      <c r="T408" s="65"/>
      <c r="V408" s="65"/>
      <c r="AC408" s="65"/>
      <c r="AI408" s="65"/>
      <c r="AO408" s="65"/>
      <c r="AT408" s="21">
        <f t="shared" si="33"/>
        <v>0</v>
      </c>
      <c r="AU408" s="21">
        <f t="shared" si="34"/>
        <v>0</v>
      </c>
      <c r="AW408" s="68"/>
      <c r="BC408" s="65"/>
      <c r="BI408" s="65"/>
      <c r="BN408" s="65"/>
      <c r="BS408" s="65"/>
      <c r="BT408" s="82"/>
      <c r="BU408" s="79"/>
      <c r="BW408" s="65"/>
      <c r="BY408" s="65"/>
      <c r="CA408" s="65"/>
      <c r="CC408" s="65"/>
      <c r="CE408" s="65"/>
      <c r="CG408" s="68"/>
      <c r="CI408" s="65"/>
      <c r="CK408" s="68"/>
      <c r="CM408" s="83"/>
      <c r="CO408" s="65"/>
      <c r="CU408" s="68"/>
      <c r="DB408" s="68"/>
      <c r="DH408" s="44"/>
      <c r="DI408" s="68"/>
    </row>
    <row r="409" ht="15.75" customHeight="1">
      <c r="A409" s="79"/>
      <c r="B409" s="80"/>
      <c r="C409" s="25"/>
      <c r="D409" s="16">
        <f t="shared" si="2"/>
        <v>1</v>
      </c>
      <c r="E409" s="16">
        <f t="shared" si="73"/>
        <v>0</v>
      </c>
      <c r="F409" s="16">
        <f t="shared" si="3"/>
        <v>0</v>
      </c>
      <c r="G409" s="16">
        <f t="shared" si="4"/>
        <v>0</v>
      </c>
      <c r="H409" s="63"/>
      <c r="I409" s="81"/>
      <c r="J409" s="43"/>
      <c r="O409" s="65"/>
      <c r="P409" s="79"/>
      <c r="R409" s="65"/>
      <c r="T409" s="65"/>
      <c r="V409" s="65"/>
      <c r="AC409" s="65"/>
      <c r="AI409" s="65"/>
      <c r="AO409" s="65"/>
      <c r="AT409" s="21">
        <f t="shared" si="33"/>
        <v>0</v>
      </c>
      <c r="AU409" s="21">
        <f t="shared" si="34"/>
        <v>0</v>
      </c>
      <c r="AW409" s="68"/>
      <c r="BC409" s="65"/>
      <c r="BI409" s="65"/>
      <c r="BN409" s="65"/>
      <c r="BS409" s="65"/>
      <c r="BT409" s="82"/>
      <c r="BU409" s="79"/>
      <c r="BW409" s="65"/>
      <c r="BY409" s="65"/>
      <c r="CA409" s="65"/>
      <c r="CC409" s="65"/>
      <c r="CE409" s="65"/>
      <c r="CG409" s="68"/>
      <c r="CI409" s="65"/>
      <c r="CK409" s="68"/>
      <c r="CM409" s="83"/>
      <c r="CO409" s="65"/>
      <c r="CU409" s="68"/>
      <c r="DB409" s="68"/>
      <c r="DH409" s="44"/>
      <c r="DI409" s="68"/>
    </row>
    <row r="410" ht="15.75" customHeight="1">
      <c r="A410" s="79"/>
      <c r="B410" s="80"/>
      <c r="C410" s="25"/>
      <c r="D410" s="16">
        <f t="shared" si="2"/>
        <v>1</v>
      </c>
      <c r="E410" s="16">
        <f t="shared" si="73"/>
        <v>0</v>
      </c>
      <c r="F410" s="16">
        <f t="shared" si="3"/>
        <v>0</v>
      </c>
      <c r="G410" s="16">
        <f t="shared" si="4"/>
        <v>0</v>
      </c>
      <c r="H410" s="63"/>
      <c r="I410" s="81"/>
      <c r="J410" s="43"/>
      <c r="O410" s="65"/>
      <c r="P410" s="79"/>
      <c r="R410" s="65"/>
      <c r="T410" s="65"/>
      <c r="V410" s="65"/>
      <c r="AC410" s="65"/>
      <c r="AI410" s="65"/>
      <c r="AO410" s="65"/>
      <c r="AT410" s="21">
        <f t="shared" si="33"/>
        <v>0</v>
      </c>
      <c r="AU410" s="21">
        <f t="shared" si="34"/>
        <v>0</v>
      </c>
      <c r="AW410" s="68"/>
      <c r="BC410" s="65"/>
      <c r="BI410" s="65"/>
      <c r="BN410" s="65"/>
      <c r="BS410" s="65"/>
      <c r="BT410" s="82"/>
      <c r="BU410" s="79"/>
      <c r="BW410" s="65"/>
      <c r="BY410" s="65"/>
      <c r="CA410" s="65"/>
      <c r="CC410" s="65"/>
      <c r="CE410" s="65"/>
      <c r="CG410" s="68"/>
      <c r="CI410" s="65"/>
      <c r="CK410" s="68"/>
      <c r="CM410" s="83"/>
      <c r="CO410" s="65"/>
      <c r="CU410" s="68"/>
      <c r="DB410" s="68"/>
      <c r="DH410" s="44"/>
      <c r="DI410" s="68"/>
    </row>
    <row r="411" ht="15.75" customHeight="1">
      <c r="A411" s="79"/>
      <c r="B411" s="80"/>
      <c r="C411" s="25"/>
      <c r="D411" s="16">
        <f t="shared" si="2"/>
        <v>1</v>
      </c>
      <c r="E411" s="16">
        <f t="shared" si="73"/>
        <v>0</v>
      </c>
      <c r="F411" s="16">
        <f t="shared" si="3"/>
        <v>0</v>
      </c>
      <c r="G411" s="16">
        <f t="shared" si="4"/>
        <v>0</v>
      </c>
      <c r="H411" s="63"/>
      <c r="I411" s="81"/>
      <c r="J411" s="43"/>
      <c r="O411" s="65"/>
      <c r="P411" s="79"/>
      <c r="R411" s="65"/>
      <c r="T411" s="65"/>
      <c r="V411" s="65"/>
      <c r="AC411" s="65"/>
      <c r="AI411" s="65"/>
      <c r="AO411" s="65"/>
      <c r="AT411" s="21">
        <f t="shared" si="33"/>
        <v>0</v>
      </c>
      <c r="AU411" s="21">
        <f t="shared" si="34"/>
        <v>0</v>
      </c>
      <c r="AW411" s="68"/>
      <c r="BC411" s="65"/>
      <c r="BI411" s="65"/>
      <c r="BN411" s="65"/>
      <c r="BS411" s="65"/>
      <c r="BT411" s="82"/>
      <c r="BU411" s="79"/>
      <c r="BW411" s="65"/>
      <c r="BY411" s="65"/>
      <c r="CA411" s="65"/>
      <c r="CC411" s="65"/>
      <c r="CE411" s="65"/>
      <c r="CG411" s="68"/>
      <c r="CI411" s="65"/>
      <c r="CK411" s="68"/>
      <c r="CM411" s="83"/>
      <c r="CO411" s="65"/>
      <c r="CU411" s="68"/>
      <c r="DB411" s="68"/>
      <c r="DH411" s="44"/>
      <c r="DI411" s="68"/>
    </row>
    <row r="412" ht="15.75" customHeight="1">
      <c r="A412" s="79"/>
      <c r="B412" s="80"/>
      <c r="C412" s="25"/>
      <c r="D412" s="16">
        <f t="shared" si="2"/>
        <v>1</v>
      </c>
      <c r="E412" s="16">
        <f t="shared" si="73"/>
        <v>0</v>
      </c>
      <c r="F412" s="16">
        <f t="shared" si="3"/>
        <v>0</v>
      </c>
      <c r="G412" s="16">
        <f t="shared" si="4"/>
        <v>0</v>
      </c>
      <c r="H412" s="63"/>
      <c r="I412" s="81"/>
      <c r="J412" s="43"/>
      <c r="O412" s="65"/>
      <c r="P412" s="79"/>
      <c r="R412" s="65"/>
      <c r="T412" s="65"/>
      <c r="V412" s="65"/>
      <c r="AC412" s="65"/>
      <c r="AI412" s="65"/>
      <c r="AO412" s="65"/>
      <c r="AT412" s="21">
        <f t="shared" si="33"/>
        <v>0</v>
      </c>
      <c r="AU412" s="21">
        <f t="shared" si="34"/>
        <v>0</v>
      </c>
      <c r="AW412" s="68"/>
      <c r="BC412" s="65"/>
      <c r="BI412" s="65"/>
      <c r="BN412" s="65"/>
      <c r="BS412" s="65"/>
      <c r="BT412" s="82"/>
      <c r="BU412" s="79"/>
      <c r="BW412" s="65"/>
      <c r="BY412" s="65"/>
      <c r="CA412" s="65"/>
      <c r="CC412" s="65"/>
      <c r="CE412" s="65"/>
      <c r="CG412" s="68"/>
      <c r="CI412" s="65"/>
      <c r="CK412" s="68"/>
      <c r="CM412" s="83"/>
      <c r="CO412" s="65"/>
      <c r="CU412" s="68"/>
      <c r="DB412" s="68"/>
      <c r="DH412" s="44"/>
      <c r="DI412" s="68"/>
    </row>
    <row r="413" ht="15.75" customHeight="1">
      <c r="A413" s="79"/>
      <c r="B413" s="80"/>
      <c r="C413" s="25"/>
      <c r="D413" s="16">
        <f t="shared" si="2"/>
        <v>1</v>
      </c>
      <c r="E413" s="16">
        <f t="shared" si="73"/>
        <v>0</v>
      </c>
      <c r="F413" s="16">
        <f t="shared" si="3"/>
        <v>0</v>
      </c>
      <c r="G413" s="16">
        <f t="shared" si="4"/>
        <v>0</v>
      </c>
      <c r="H413" s="63"/>
      <c r="I413" s="81"/>
      <c r="J413" s="43"/>
      <c r="O413" s="65"/>
      <c r="P413" s="79"/>
      <c r="R413" s="65"/>
      <c r="T413" s="65"/>
      <c r="V413" s="65"/>
      <c r="AC413" s="65"/>
      <c r="AI413" s="65"/>
      <c r="AO413" s="65"/>
      <c r="AT413" s="21">
        <f t="shared" si="33"/>
        <v>0</v>
      </c>
      <c r="AU413" s="21">
        <f t="shared" si="34"/>
        <v>0</v>
      </c>
      <c r="AW413" s="68"/>
      <c r="BC413" s="65"/>
      <c r="BI413" s="65"/>
      <c r="BN413" s="65"/>
      <c r="BS413" s="65"/>
      <c r="BT413" s="82"/>
      <c r="BU413" s="79"/>
      <c r="BW413" s="65"/>
      <c r="BY413" s="65"/>
      <c r="CA413" s="65"/>
      <c r="CC413" s="65"/>
      <c r="CE413" s="65"/>
      <c r="CG413" s="68"/>
      <c r="CI413" s="65"/>
      <c r="CK413" s="68"/>
      <c r="CM413" s="83"/>
      <c r="CO413" s="65"/>
      <c r="CU413" s="68"/>
      <c r="DB413" s="68"/>
      <c r="DH413" s="44"/>
      <c r="DI413" s="68"/>
    </row>
    <row r="414" ht="15.75" customHeight="1">
      <c r="A414" s="79"/>
      <c r="B414" s="80"/>
      <c r="C414" s="25"/>
      <c r="D414" s="16">
        <f t="shared" si="2"/>
        <v>1</v>
      </c>
      <c r="E414" s="16">
        <f t="shared" si="73"/>
        <v>0</v>
      </c>
      <c r="F414" s="16">
        <f t="shared" si="3"/>
        <v>0</v>
      </c>
      <c r="G414" s="16">
        <f t="shared" si="4"/>
        <v>0</v>
      </c>
      <c r="H414" s="63"/>
      <c r="I414" s="81"/>
      <c r="J414" s="43"/>
      <c r="O414" s="65"/>
      <c r="P414" s="79"/>
      <c r="R414" s="65"/>
      <c r="T414" s="65"/>
      <c r="V414" s="65"/>
      <c r="AC414" s="65"/>
      <c r="AI414" s="65"/>
      <c r="AO414" s="65"/>
      <c r="AT414" s="21">
        <f t="shared" si="33"/>
        <v>0</v>
      </c>
      <c r="AU414" s="21">
        <f t="shared" si="34"/>
        <v>0</v>
      </c>
      <c r="AW414" s="68"/>
      <c r="BC414" s="65"/>
      <c r="BI414" s="65"/>
      <c r="BN414" s="65"/>
      <c r="BS414" s="65"/>
      <c r="BT414" s="82"/>
      <c r="BU414" s="79"/>
      <c r="BW414" s="65"/>
      <c r="BY414" s="65"/>
      <c r="CA414" s="65"/>
      <c r="CC414" s="65"/>
      <c r="CE414" s="65"/>
      <c r="CG414" s="68"/>
      <c r="CI414" s="65"/>
      <c r="CK414" s="68"/>
      <c r="CM414" s="83"/>
      <c r="CO414" s="65"/>
      <c r="CU414" s="68"/>
      <c r="DB414" s="68"/>
      <c r="DH414" s="44"/>
      <c r="DI414" s="68"/>
    </row>
    <row r="415" ht="15.75" customHeight="1">
      <c r="A415" s="79"/>
      <c r="B415" s="80"/>
      <c r="C415" s="25"/>
      <c r="D415" s="16">
        <f t="shared" si="2"/>
        <v>1</v>
      </c>
      <c r="E415" s="16">
        <f t="shared" si="73"/>
        <v>0</v>
      </c>
      <c r="F415" s="16">
        <f t="shared" si="3"/>
        <v>0</v>
      </c>
      <c r="G415" s="16">
        <f t="shared" si="4"/>
        <v>0</v>
      </c>
      <c r="H415" s="63"/>
      <c r="I415" s="81"/>
      <c r="J415" s="43"/>
      <c r="O415" s="65"/>
      <c r="P415" s="79"/>
      <c r="R415" s="65"/>
      <c r="T415" s="65"/>
      <c r="V415" s="65"/>
      <c r="AC415" s="65"/>
      <c r="AI415" s="65"/>
      <c r="AO415" s="65"/>
      <c r="AT415" s="21">
        <f t="shared" si="33"/>
        <v>0</v>
      </c>
      <c r="AU415" s="21">
        <f t="shared" si="34"/>
        <v>0</v>
      </c>
      <c r="AW415" s="68"/>
      <c r="BC415" s="65"/>
      <c r="BI415" s="65"/>
      <c r="BN415" s="65"/>
      <c r="BS415" s="65"/>
      <c r="BT415" s="82"/>
      <c r="BU415" s="79"/>
      <c r="BW415" s="65"/>
      <c r="BY415" s="65"/>
      <c r="CA415" s="65"/>
      <c r="CC415" s="65"/>
      <c r="CE415" s="65"/>
      <c r="CG415" s="68"/>
      <c r="CI415" s="65"/>
      <c r="CK415" s="68"/>
      <c r="CM415" s="83"/>
      <c r="CO415" s="65"/>
      <c r="CU415" s="68"/>
      <c r="DB415" s="68"/>
      <c r="DH415" s="44"/>
      <c r="DI415" s="68"/>
    </row>
    <row r="416" ht="15.75" customHeight="1">
      <c r="A416" s="79"/>
      <c r="B416" s="80"/>
      <c r="C416" s="25"/>
      <c r="D416" s="16">
        <f t="shared" si="2"/>
        <v>1</v>
      </c>
      <c r="E416" s="16">
        <f t="shared" si="73"/>
        <v>0</v>
      </c>
      <c r="F416" s="16">
        <f t="shared" si="3"/>
        <v>0</v>
      </c>
      <c r="G416" s="16">
        <f t="shared" si="4"/>
        <v>0</v>
      </c>
      <c r="H416" s="63"/>
      <c r="I416" s="81"/>
      <c r="J416" s="43"/>
      <c r="O416" s="65"/>
      <c r="P416" s="79"/>
      <c r="R416" s="65"/>
      <c r="T416" s="65"/>
      <c r="V416" s="65"/>
      <c r="AC416" s="65"/>
      <c r="AI416" s="65"/>
      <c r="AO416" s="65"/>
      <c r="AT416" s="21">
        <f t="shared" si="33"/>
        <v>0</v>
      </c>
      <c r="AU416" s="21">
        <f t="shared" si="34"/>
        <v>0</v>
      </c>
      <c r="AW416" s="68"/>
      <c r="BC416" s="65"/>
      <c r="BI416" s="65"/>
      <c r="BN416" s="65"/>
      <c r="BS416" s="65"/>
      <c r="BT416" s="82"/>
      <c r="BU416" s="79"/>
      <c r="BW416" s="65"/>
      <c r="BY416" s="65"/>
      <c r="CA416" s="65"/>
      <c r="CC416" s="65"/>
      <c r="CE416" s="65"/>
      <c r="CG416" s="68"/>
      <c r="CI416" s="65"/>
      <c r="CK416" s="68"/>
      <c r="CM416" s="83"/>
      <c r="CO416" s="65"/>
      <c r="CU416" s="68"/>
      <c r="DB416" s="68"/>
      <c r="DH416" s="44"/>
      <c r="DI416" s="68"/>
    </row>
    <row r="417" ht="15.75" customHeight="1">
      <c r="A417" s="79"/>
      <c r="B417" s="80"/>
      <c r="C417" s="25"/>
      <c r="D417" s="16">
        <f t="shared" si="2"/>
        <v>1</v>
      </c>
      <c r="E417" s="16">
        <f t="shared" si="73"/>
        <v>0</v>
      </c>
      <c r="F417" s="16">
        <f t="shared" si="3"/>
        <v>0</v>
      </c>
      <c r="G417" s="16">
        <f t="shared" si="4"/>
        <v>0</v>
      </c>
      <c r="H417" s="63"/>
      <c r="I417" s="81"/>
      <c r="J417" s="43"/>
      <c r="O417" s="65"/>
      <c r="P417" s="79"/>
      <c r="R417" s="65"/>
      <c r="T417" s="65"/>
      <c r="V417" s="65"/>
      <c r="AC417" s="65"/>
      <c r="AI417" s="65"/>
      <c r="AO417" s="65"/>
      <c r="AT417" s="21">
        <f t="shared" si="33"/>
        <v>0</v>
      </c>
      <c r="AU417" s="21">
        <f t="shared" si="34"/>
        <v>0</v>
      </c>
      <c r="AW417" s="68"/>
      <c r="BC417" s="65"/>
      <c r="BI417" s="65"/>
      <c r="BN417" s="65"/>
      <c r="BS417" s="65"/>
      <c r="BT417" s="82"/>
      <c r="BU417" s="79"/>
      <c r="BW417" s="65"/>
      <c r="BY417" s="65"/>
      <c r="CA417" s="65"/>
      <c r="CC417" s="65"/>
      <c r="CE417" s="65"/>
      <c r="CG417" s="68"/>
      <c r="CI417" s="65"/>
      <c r="CK417" s="68"/>
      <c r="CM417" s="83"/>
      <c r="CO417" s="65"/>
      <c r="CU417" s="68"/>
      <c r="DB417" s="68"/>
      <c r="DH417" s="44"/>
      <c r="DI417" s="68"/>
    </row>
    <row r="418" ht="15.75" customHeight="1">
      <c r="A418" s="79"/>
      <c r="B418" s="80"/>
      <c r="C418" s="25"/>
      <c r="D418" s="16">
        <f t="shared" si="2"/>
        <v>1</v>
      </c>
      <c r="E418" s="16">
        <f t="shared" si="73"/>
        <v>0</v>
      </c>
      <c r="F418" s="16">
        <f t="shared" si="3"/>
        <v>0</v>
      </c>
      <c r="G418" s="16">
        <f t="shared" si="4"/>
        <v>0</v>
      </c>
      <c r="H418" s="63"/>
      <c r="I418" s="81"/>
      <c r="J418" s="43"/>
      <c r="O418" s="65"/>
      <c r="P418" s="79"/>
      <c r="R418" s="65"/>
      <c r="T418" s="65"/>
      <c r="V418" s="65"/>
      <c r="AC418" s="65"/>
      <c r="AI418" s="65"/>
      <c r="AO418" s="65"/>
      <c r="AT418" s="21">
        <f t="shared" si="33"/>
        <v>0</v>
      </c>
      <c r="AU418" s="21">
        <f t="shared" si="34"/>
        <v>0</v>
      </c>
      <c r="AW418" s="68"/>
      <c r="BC418" s="65"/>
      <c r="BI418" s="65"/>
      <c r="BN418" s="65"/>
      <c r="BS418" s="65"/>
      <c r="BT418" s="82"/>
      <c r="BU418" s="79"/>
      <c r="BW418" s="65"/>
      <c r="BY418" s="65"/>
      <c r="CA418" s="65"/>
      <c r="CC418" s="65"/>
      <c r="CE418" s="65"/>
      <c r="CG418" s="68"/>
      <c r="CI418" s="65"/>
      <c r="CK418" s="68"/>
      <c r="CM418" s="83"/>
      <c r="CO418" s="65"/>
      <c r="CU418" s="68"/>
      <c r="DB418" s="68"/>
      <c r="DH418" s="44"/>
      <c r="DI418" s="68"/>
    </row>
    <row r="419" ht="15.75" customHeight="1">
      <c r="A419" s="79"/>
      <c r="B419" s="80"/>
      <c r="C419" s="25"/>
      <c r="D419" s="16">
        <f t="shared" si="2"/>
        <v>1</v>
      </c>
      <c r="E419" s="16">
        <f t="shared" si="73"/>
        <v>0</v>
      </c>
      <c r="F419" s="16">
        <f t="shared" si="3"/>
        <v>0</v>
      </c>
      <c r="G419" s="16">
        <f t="shared" si="4"/>
        <v>0</v>
      </c>
      <c r="H419" s="63"/>
      <c r="I419" s="81"/>
      <c r="J419" s="43"/>
      <c r="O419" s="65"/>
      <c r="P419" s="79"/>
      <c r="R419" s="65"/>
      <c r="T419" s="65"/>
      <c r="V419" s="65"/>
      <c r="AC419" s="65"/>
      <c r="AI419" s="65"/>
      <c r="AO419" s="65"/>
      <c r="AT419" s="21">
        <f t="shared" si="33"/>
        <v>0</v>
      </c>
      <c r="AU419" s="21">
        <f t="shared" si="34"/>
        <v>0</v>
      </c>
      <c r="AW419" s="68"/>
      <c r="BC419" s="65"/>
      <c r="BI419" s="65"/>
      <c r="BN419" s="65"/>
      <c r="BS419" s="65"/>
      <c r="BT419" s="82"/>
      <c r="BU419" s="79"/>
      <c r="BW419" s="65"/>
      <c r="BY419" s="65"/>
      <c r="CA419" s="65"/>
      <c r="CC419" s="65"/>
      <c r="CE419" s="65"/>
      <c r="CG419" s="68"/>
      <c r="CI419" s="65"/>
      <c r="CK419" s="68"/>
      <c r="CM419" s="83"/>
      <c r="CO419" s="65"/>
      <c r="CU419" s="68"/>
      <c r="DB419" s="68"/>
      <c r="DH419" s="44"/>
      <c r="DI419" s="68"/>
    </row>
    <row r="420" ht="15.75" customHeight="1">
      <c r="A420" s="79"/>
      <c r="B420" s="80"/>
      <c r="C420" s="25"/>
      <c r="D420" s="16">
        <f t="shared" si="2"/>
        <v>1</v>
      </c>
      <c r="E420" s="16">
        <f t="shared" si="73"/>
        <v>0</v>
      </c>
      <c r="F420" s="16">
        <f t="shared" si="3"/>
        <v>0</v>
      </c>
      <c r="G420" s="16">
        <f t="shared" si="4"/>
        <v>0</v>
      </c>
      <c r="H420" s="63"/>
      <c r="I420" s="81"/>
      <c r="J420" s="43"/>
      <c r="O420" s="65"/>
      <c r="P420" s="79"/>
      <c r="R420" s="65"/>
      <c r="T420" s="65"/>
      <c r="V420" s="65"/>
      <c r="AC420" s="65"/>
      <c r="AI420" s="65"/>
      <c r="AO420" s="65"/>
      <c r="AT420" s="21">
        <f t="shared" si="33"/>
        <v>0</v>
      </c>
      <c r="AU420" s="21">
        <f t="shared" si="34"/>
        <v>0</v>
      </c>
      <c r="AW420" s="68"/>
      <c r="BC420" s="65"/>
      <c r="BI420" s="65"/>
      <c r="BN420" s="65"/>
      <c r="BS420" s="65"/>
      <c r="BT420" s="82"/>
      <c r="BU420" s="79"/>
      <c r="BW420" s="65"/>
      <c r="BY420" s="65"/>
      <c r="CA420" s="65"/>
      <c r="CC420" s="65"/>
      <c r="CE420" s="65"/>
      <c r="CG420" s="68"/>
      <c r="CI420" s="65"/>
      <c r="CK420" s="68"/>
      <c r="CM420" s="83"/>
      <c r="CO420" s="65"/>
      <c r="CU420" s="68"/>
      <c r="DB420" s="68"/>
      <c r="DH420" s="44"/>
      <c r="DI420" s="68"/>
    </row>
    <row r="421" ht="15.75" customHeight="1">
      <c r="A421" s="79"/>
      <c r="B421" s="80"/>
      <c r="C421" s="25"/>
      <c r="D421" s="16">
        <f t="shared" si="2"/>
        <v>1</v>
      </c>
      <c r="E421" s="16">
        <f t="shared" si="73"/>
        <v>0</v>
      </c>
      <c r="F421" s="16">
        <f t="shared" si="3"/>
        <v>0</v>
      </c>
      <c r="G421" s="16">
        <f t="shared" si="4"/>
        <v>0</v>
      </c>
      <c r="H421" s="63"/>
      <c r="I421" s="81"/>
      <c r="J421" s="43"/>
      <c r="O421" s="65"/>
      <c r="P421" s="79"/>
      <c r="R421" s="65"/>
      <c r="T421" s="65"/>
      <c r="V421" s="65"/>
      <c r="AC421" s="65"/>
      <c r="AI421" s="65"/>
      <c r="AO421" s="65"/>
      <c r="AT421" s="21">
        <f t="shared" si="33"/>
        <v>0</v>
      </c>
      <c r="AU421" s="21">
        <f t="shared" si="34"/>
        <v>0</v>
      </c>
      <c r="AW421" s="68"/>
      <c r="BC421" s="65"/>
      <c r="BI421" s="65"/>
      <c r="BN421" s="65"/>
      <c r="BS421" s="65"/>
      <c r="BT421" s="82"/>
      <c r="BU421" s="79"/>
      <c r="BW421" s="65"/>
      <c r="BY421" s="65"/>
      <c r="CA421" s="65"/>
      <c r="CC421" s="65"/>
      <c r="CE421" s="65"/>
      <c r="CG421" s="68"/>
      <c r="CI421" s="65"/>
      <c r="CK421" s="68"/>
      <c r="CM421" s="83"/>
      <c r="CO421" s="65"/>
      <c r="CU421" s="68"/>
      <c r="DB421" s="68"/>
      <c r="DH421" s="44"/>
      <c r="DI421" s="68"/>
    </row>
    <row r="422" ht="15.75" customHeight="1">
      <c r="A422" s="79"/>
      <c r="B422" s="80"/>
      <c r="C422" s="25"/>
      <c r="D422" s="16">
        <f t="shared" si="2"/>
        <v>1</v>
      </c>
      <c r="E422" s="16">
        <f t="shared" si="73"/>
        <v>0</v>
      </c>
      <c r="F422" s="16">
        <f t="shared" si="3"/>
        <v>0</v>
      </c>
      <c r="G422" s="16">
        <f t="shared" si="4"/>
        <v>0</v>
      </c>
      <c r="H422" s="63"/>
      <c r="I422" s="81"/>
      <c r="J422" s="43"/>
      <c r="O422" s="65"/>
      <c r="P422" s="79"/>
      <c r="R422" s="65"/>
      <c r="T422" s="65"/>
      <c r="V422" s="65"/>
      <c r="AC422" s="65"/>
      <c r="AI422" s="65"/>
      <c r="AO422" s="65"/>
      <c r="AT422" s="21">
        <f t="shared" si="33"/>
        <v>0</v>
      </c>
      <c r="AU422" s="21">
        <f t="shared" si="34"/>
        <v>0</v>
      </c>
      <c r="AW422" s="68"/>
      <c r="BC422" s="65"/>
      <c r="BI422" s="65"/>
      <c r="BN422" s="65"/>
      <c r="BS422" s="65"/>
      <c r="BT422" s="82"/>
      <c r="BU422" s="79"/>
      <c r="BW422" s="65"/>
      <c r="BY422" s="65"/>
      <c r="CA422" s="65"/>
      <c r="CC422" s="65"/>
      <c r="CE422" s="65"/>
      <c r="CG422" s="68"/>
      <c r="CI422" s="65"/>
      <c r="CK422" s="68"/>
      <c r="CM422" s="83"/>
      <c r="CO422" s="65"/>
      <c r="CU422" s="68"/>
      <c r="DB422" s="68"/>
      <c r="DH422" s="44"/>
      <c r="DI422" s="68"/>
    </row>
    <row r="423" ht="15.75" customHeight="1">
      <c r="A423" s="79"/>
      <c r="B423" s="80"/>
      <c r="C423" s="25"/>
      <c r="D423" s="16">
        <f t="shared" si="2"/>
        <v>1</v>
      </c>
      <c r="E423" s="16">
        <f t="shared" si="73"/>
        <v>0</v>
      </c>
      <c r="F423" s="16">
        <f t="shared" si="3"/>
        <v>0</v>
      </c>
      <c r="G423" s="16">
        <f t="shared" si="4"/>
        <v>0</v>
      </c>
      <c r="H423" s="63"/>
      <c r="I423" s="81"/>
      <c r="J423" s="43"/>
      <c r="O423" s="65"/>
      <c r="P423" s="79"/>
      <c r="R423" s="65"/>
      <c r="T423" s="65"/>
      <c r="V423" s="65"/>
      <c r="AC423" s="65"/>
      <c r="AI423" s="65"/>
      <c r="AO423" s="65"/>
      <c r="AT423" s="21">
        <f t="shared" si="33"/>
        <v>0</v>
      </c>
      <c r="AU423" s="21">
        <f t="shared" si="34"/>
        <v>0</v>
      </c>
      <c r="AW423" s="68"/>
      <c r="BC423" s="65"/>
      <c r="BI423" s="65"/>
      <c r="BN423" s="65"/>
      <c r="BS423" s="65"/>
      <c r="BT423" s="82"/>
      <c r="BU423" s="79"/>
      <c r="BW423" s="65"/>
      <c r="BY423" s="65"/>
      <c r="CA423" s="65"/>
      <c r="CC423" s="65"/>
      <c r="CE423" s="65"/>
      <c r="CG423" s="68"/>
      <c r="CI423" s="65"/>
      <c r="CK423" s="68"/>
      <c r="CM423" s="83"/>
      <c r="CO423" s="65"/>
      <c r="CU423" s="68"/>
      <c r="DB423" s="68"/>
      <c r="DH423" s="44"/>
      <c r="DI423" s="68"/>
    </row>
    <row r="424" ht="15.75" customHeight="1">
      <c r="A424" s="79"/>
      <c r="B424" s="80"/>
      <c r="C424" s="25"/>
      <c r="D424" s="16">
        <f t="shared" si="2"/>
        <v>1</v>
      </c>
      <c r="E424" s="16">
        <f t="shared" si="73"/>
        <v>0</v>
      </c>
      <c r="F424" s="16">
        <f t="shared" si="3"/>
        <v>0</v>
      </c>
      <c r="G424" s="16">
        <f t="shared" si="4"/>
        <v>0</v>
      </c>
      <c r="H424" s="63"/>
      <c r="I424" s="81"/>
      <c r="J424" s="43"/>
      <c r="O424" s="65"/>
      <c r="P424" s="79"/>
      <c r="R424" s="65"/>
      <c r="T424" s="65"/>
      <c r="V424" s="65"/>
      <c r="AC424" s="65"/>
      <c r="AI424" s="65"/>
      <c r="AO424" s="65"/>
      <c r="AT424" s="21">
        <f t="shared" si="33"/>
        <v>0</v>
      </c>
      <c r="AU424" s="21">
        <f t="shared" si="34"/>
        <v>0</v>
      </c>
      <c r="AW424" s="68"/>
      <c r="BC424" s="65"/>
      <c r="BI424" s="65"/>
      <c r="BN424" s="65"/>
      <c r="BS424" s="65"/>
      <c r="BT424" s="82"/>
      <c r="BU424" s="79"/>
      <c r="BW424" s="65"/>
      <c r="BY424" s="65"/>
      <c r="CA424" s="65"/>
      <c r="CC424" s="65"/>
      <c r="CE424" s="65"/>
      <c r="CG424" s="68"/>
      <c r="CI424" s="65"/>
      <c r="CK424" s="68"/>
      <c r="CM424" s="83"/>
      <c r="CO424" s="65"/>
      <c r="CU424" s="68"/>
      <c r="DB424" s="68"/>
      <c r="DH424" s="44"/>
      <c r="DI424" s="68"/>
    </row>
    <row r="425" ht="15.75" customHeight="1">
      <c r="A425" s="79"/>
      <c r="B425" s="80"/>
      <c r="C425" s="25"/>
      <c r="D425" s="16">
        <f t="shared" si="2"/>
        <v>1</v>
      </c>
      <c r="E425" s="16">
        <f t="shared" si="73"/>
        <v>0</v>
      </c>
      <c r="F425" s="16">
        <f t="shared" si="3"/>
        <v>0</v>
      </c>
      <c r="G425" s="16">
        <f t="shared" si="4"/>
        <v>0</v>
      </c>
      <c r="H425" s="63"/>
      <c r="I425" s="81"/>
      <c r="J425" s="43"/>
      <c r="O425" s="65"/>
      <c r="P425" s="79"/>
      <c r="R425" s="65"/>
      <c r="T425" s="65"/>
      <c r="V425" s="65"/>
      <c r="AC425" s="65"/>
      <c r="AI425" s="65"/>
      <c r="AO425" s="65"/>
      <c r="AT425" s="21">
        <f t="shared" si="33"/>
        <v>0</v>
      </c>
      <c r="AU425" s="21">
        <f t="shared" si="34"/>
        <v>0</v>
      </c>
      <c r="AW425" s="68"/>
      <c r="BC425" s="65"/>
      <c r="BI425" s="65"/>
      <c r="BN425" s="65"/>
      <c r="BS425" s="65"/>
      <c r="BT425" s="82"/>
      <c r="BU425" s="79"/>
      <c r="BW425" s="65"/>
      <c r="BY425" s="65"/>
      <c r="CA425" s="65"/>
      <c r="CC425" s="65"/>
      <c r="CE425" s="65"/>
      <c r="CG425" s="68"/>
      <c r="CI425" s="65"/>
      <c r="CK425" s="68"/>
      <c r="CM425" s="83"/>
      <c r="CO425" s="65"/>
      <c r="CU425" s="68"/>
      <c r="DB425" s="68"/>
      <c r="DH425" s="44"/>
      <c r="DI425" s="68"/>
    </row>
    <row r="426" ht="15.75" customHeight="1">
      <c r="A426" s="79"/>
      <c r="B426" s="80"/>
      <c r="C426" s="25"/>
      <c r="D426" s="16">
        <f t="shared" si="2"/>
        <v>1</v>
      </c>
      <c r="E426" s="16">
        <f t="shared" si="73"/>
        <v>0</v>
      </c>
      <c r="F426" s="16">
        <f t="shared" si="3"/>
        <v>0</v>
      </c>
      <c r="G426" s="16">
        <f t="shared" si="4"/>
        <v>0</v>
      </c>
      <c r="H426" s="63"/>
      <c r="I426" s="81"/>
      <c r="J426" s="43"/>
      <c r="O426" s="65"/>
      <c r="P426" s="79"/>
      <c r="R426" s="65"/>
      <c r="T426" s="65"/>
      <c r="V426" s="65"/>
      <c r="AC426" s="65"/>
      <c r="AI426" s="65"/>
      <c r="AO426" s="65"/>
      <c r="AT426" s="21">
        <f t="shared" si="33"/>
        <v>0</v>
      </c>
      <c r="AU426" s="21">
        <f t="shared" si="34"/>
        <v>0</v>
      </c>
      <c r="AW426" s="68"/>
      <c r="BC426" s="65"/>
      <c r="BI426" s="65"/>
      <c r="BN426" s="65"/>
      <c r="BS426" s="65"/>
      <c r="BT426" s="82"/>
      <c r="BU426" s="79"/>
      <c r="BW426" s="65"/>
      <c r="BY426" s="65"/>
      <c r="CA426" s="65"/>
      <c r="CC426" s="65"/>
      <c r="CE426" s="65"/>
      <c r="CG426" s="68"/>
      <c r="CI426" s="65"/>
      <c r="CK426" s="68"/>
      <c r="CM426" s="83"/>
      <c r="CO426" s="65"/>
      <c r="CU426" s="68"/>
      <c r="DB426" s="68"/>
      <c r="DH426" s="44"/>
      <c r="DI426" s="68"/>
    </row>
    <row r="427" ht="15.75" customHeight="1">
      <c r="A427" s="79"/>
      <c r="B427" s="80"/>
      <c r="C427" s="25"/>
      <c r="D427" s="16">
        <f t="shared" si="2"/>
        <v>1</v>
      </c>
      <c r="E427" s="16">
        <f t="shared" si="73"/>
        <v>0</v>
      </c>
      <c r="F427" s="16">
        <f t="shared" si="3"/>
        <v>0</v>
      </c>
      <c r="G427" s="16">
        <f t="shared" si="4"/>
        <v>0</v>
      </c>
      <c r="H427" s="63"/>
      <c r="I427" s="81"/>
      <c r="J427" s="43"/>
      <c r="O427" s="65"/>
      <c r="P427" s="79"/>
      <c r="R427" s="65"/>
      <c r="T427" s="65"/>
      <c r="V427" s="65"/>
      <c r="AC427" s="65"/>
      <c r="AI427" s="65"/>
      <c r="AO427" s="65"/>
      <c r="AT427" s="21">
        <f t="shared" si="33"/>
        <v>0</v>
      </c>
      <c r="AU427" s="21">
        <f t="shared" si="34"/>
        <v>0</v>
      </c>
      <c r="AW427" s="68"/>
      <c r="BC427" s="65"/>
      <c r="BI427" s="65"/>
      <c r="BN427" s="65"/>
      <c r="BS427" s="65"/>
      <c r="BT427" s="82"/>
      <c r="BU427" s="79"/>
      <c r="BW427" s="65"/>
      <c r="BY427" s="65"/>
      <c r="CA427" s="65"/>
      <c r="CC427" s="65"/>
      <c r="CE427" s="65"/>
      <c r="CG427" s="68"/>
      <c r="CI427" s="65"/>
      <c r="CK427" s="68"/>
      <c r="CM427" s="83"/>
      <c r="CO427" s="65"/>
      <c r="CU427" s="68"/>
      <c r="DB427" s="68"/>
      <c r="DH427" s="44"/>
      <c r="DI427" s="68"/>
    </row>
    <row r="428" ht="15.75" customHeight="1">
      <c r="A428" s="79"/>
      <c r="B428" s="80"/>
      <c r="C428" s="25"/>
      <c r="D428" s="16">
        <f t="shared" si="2"/>
        <v>1</v>
      </c>
      <c r="E428" s="16">
        <f t="shared" si="73"/>
        <v>0</v>
      </c>
      <c r="F428" s="16">
        <f t="shared" si="3"/>
        <v>0</v>
      </c>
      <c r="G428" s="16">
        <f t="shared" si="4"/>
        <v>0</v>
      </c>
      <c r="H428" s="63"/>
      <c r="I428" s="81"/>
      <c r="J428" s="43"/>
      <c r="O428" s="65"/>
      <c r="P428" s="79"/>
      <c r="R428" s="65"/>
      <c r="T428" s="65"/>
      <c r="V428" s="65"/>
      <c r="AC428" s="65"/>
      <c r="AI428" s="65"/>
      <c r="AO428" s="65"/>
      <c r="AT428" s="21">
        <f t="shared" si="33"/>
        <v>0</v>
      </c>
      <c r="AU428" s="21">
        <f t="shared" si="34"/>
        <v>0</v>
      </c>
      <c r="AW428" s="68"/>
      <c r="BC428" s="65"/>
      <c r="BI428" s="65"/>
      <c r="BN428" s="65"/>
      <c r="BS428" s="65"/>
      <c r="BT428" s="82"/>
      <c r="BU428" s="79"/>
      <c r="BW428" s="65"/>
      <c r="BY428" s="65"/>
      <c r="CA428" s="65"/>
      <c r="CC428" s="65"/>
      <c r="CE428" s="65"/>
      <c r="CG428" s="68"/>
      <c r="CI428" s="65"/>
      <c r="CK428" s="68"/>
      <c r="CM428" s="83"/>
      <c r="CO428" s="65"/>
      <c r="CU428" s="68"/>
      <c r="DB428" s="68"/>
      <c r="DH428" s="44"/>
      <c r="DI428" s="68"/>
    </row>
    <row r="429" ht="15.75" customHeight="1">
      <c r="A429" s="79"/>
      <c r="B429" s="80"/>
      <c r="C429" s="25"/>
      <c r="D429" s="16">
        <f t="shared" si="2"/>
        <v>1</v>
      </c>
      <c r="E429" s="16">
        <f t="shared" si="73"/>
        <v>0</v>
      </c>
      <c r="F429" s="16">
        <f t="shared" si="3"/>
        <v>0</v>
      </c>
      <c r="G429" s="16">
        <f t="shared" si="4"/>
        <v>0</v>
      </c>
      <c r="H429" s="63"/>
      <c r="I429" s="81"/>
      <c r="J429" s="43"/>
      <c r="O429" s="65"/>
      <c r="P429" s="79"/>
      <c r="R429" s="65"/>
      <c r="T429" s="65"/>
      <c r="V429" s="65"/>
      <c r="AC429" s="65"/>
      <c r="AI429" s="65"/>
      <c r="AO429" s="65"/>
      <c r="AT429" s="21">
        <f t="shared" si="33"/>
        <v>0</v>
      </c>
      <c r="AU429" s="21">
        <f t="shared" si="34"/>
        <v>0</v>
      </c>
      <c r="AW429" s="68"/>
      <c r="BC429" s="65"/>
      <c r="BI429" s="65"/>
      <c r="BN429" s="65"/>
      <c r="BS429" s="65"/>
      <c r="BT429" s="82"/>
      <c r="BU429" s="79"/>
      <c r="BW429" s="65"/>
      <c r="BY429" s="65"/>
      <c r="CA429" s="65"/>
      <c r="CC429" s="65"/>
      <c r="CE429" s="65"/>
      <c r="CG429" s="68"/>
      <c r="CI429" s="65"/>
      <c r="CK429" s="68"/>
      <c r="CM429" s="83"/>
      <c r="CO429" s="65"/>
      <c r="CU429" s="68"/>
      <c r="DB429" s="68"/>
      <c r="DH429" s="44"/>
      <c r="DI429" s="68"/>
    </row>
    <row r="430" ht="15.75" customHeight="1">
      <c r="A430" s="79"/>
      <c r="B430" s="80"/>
      <c r="C430" s="25"/>
      <c r="D430" s="16">
        <f t="shared" si="2"/>
        <v>1</v>
      </c>
      <c r="E430" s="16">
        <f t="shared" si="73"/>
        <v>0</v>
      </c>
      <c r="F430" s="16">
        <f t="shared" si="3"/>
        <v>0</v>
      </c>
      <c r="G430" s="16">
        <f t="shared" si="4"/>
        <v>0</v>
      </c>
      <c r="H430" s="63"/>
      <c r="I430" s="81"/>
      <c r="J430" s="43"/>
      <c r="O430" s="65"/>
      <c r="P430" s="79"/>
      <c r="R430" s="65"/>
      <c r="T430" s="65"/>
      <c r="V430" s="65"/>
      <c r="AC430" s="65"/>
      <c r="AI430" s="65"/>
      <c r="AO430" s="65"/>
      <c r="AT430" s="21">
        <f t="shared" si="33"/>
        <v>0</v>
      </c>
      <c r="AU430" s="21">
        <f t="shared" si="34"/>
        <v>0</v>
      </c>
      <c r="AW430" s="68"/>
      <c r="BC430" s="65"/>
      <c r="BI430" s="65"/>
      <c r="BN430" s="65"/>
      <c r="BS430" s="65"/>
      <c r="BT430" s="82"/>
      <c r="BU430" s="79"/>
      <c r="BW430" s="65"/>
      <c r="BY430" s="65"/>
      <c r="CA430" s="65"/>
      <c r="CC430" s="65"/>
      <c r="CE430" s="65"/>
      <c r="CG430" s="68"/>
      <c r="CI430" s="65"/>
      <c r="CK430" s="68"/>
      <c r="CM430" s="83"/>
      <c r="CO430" s="65"/>
      <c r="CU430" s="68"/>
      <c r="DB430" s="68"/>
      <c r="DH430" s="44"/>
      <c r="DI430" s="68"/>
    </row>
    <row r="431" ht="15.75" customHeight="1">
      <c r="A431" s="79"/>
      <c r="B431" s="80"/>
      <c r="C431" s="25"/>
      <c r="D431" s="16">
        <f t="shared" si="2"/>
        <v>1</v>
      </c>
      <c r="E431" s="16">
        <f t="shared" si="73"/>
        <v>0</v>
      </c>
      <c r="F431" s="16">
        <f t="shared" si="3"/>
        <v>0</v>
      </c>
      <c r="G431" s="16">
        <f t="shared" si="4"/>
        <v>0</v>
      </c>
      <c r="H431" s="63"/>
      <c r="I431" s="81"/>
      <c r="J431" s="43"/>
      <c r="O431" s="65"/>
      <c r="P431" s="79"/>
      <c r="R431" s="65"/>
      <c r="T431" s="65"/>
      <c r="V431" s="65"/>
      <c r="AC431" s="65"/>
      <c r="AI431" s="65"/>
      <c r="AO431" s="65"/>
      <c r="AT431" s="21">
        <f t="shared" si="33"/>
        <v>0</v>
      </c>
      <c r="AU431" s="21">
        <f t="shared" si="34"/>
        <v>0</v>
      </c>
      <c r="AW431" s="68"/>
      <c r="BC431" s="65"/>
      <c r="BI431" s="65"/>
      <c r="BN431" s="65"/>
      <c r="BS431" s="65"/>
      <c r="BT431" s="82"/>
      <c r="BU431" s="79"/>
      <c r="BW431" s="65"/>
      <c r="BY431" s="65"/>
      <c r="CA431" s="65"/>
      <c r="CC431" s="65"/>
      <c r="CE431" s="65"/>
      <c r="CG431" s="68"/>
      <c r="CI431" s="65"/>
      <c r="CK431" s="68"/>
      <c r="CM431" s="83"/>
      <c r="CO431" s="65"/>
      <c r="CU431" s="68"/>
      <c r="DB431" s="68"/>
      <c r="DH431" s="44"/>
      <c r="DI431" s="68"/>
    </row>
    <row r="432" ht="15.75" customHeight="1">
      <c r="A432" s="79"/>
      <c r="B432" s="80"/>
      <c r="C432" s="25"/>
      <c r="D432" s="16">
        <f t="shared" si="2"/>
        <v>1</v>
      </c>
      <c r="E432" s="16">
        <f t="shared" si="73"/>
        <v>0</v>
      </c>
      <c r="F432" s="16">
        <f t="shared" si="3"/>
        <v>0</v>
      </c>
      <c r="G432" s="16">
        <f t="shared" si="4"/>
        <v>0</v>
      </c>
      <c r="H432" s="63"/>
      <c r="I432" s="81"/>
      <c r="J432" s="43"/>
      <c r="O432" s="65"/>
      <c r="P432" s="79"/>
      <c r="R432" s="65"/>
      <c r="T432" s="65"/>
      <c r="V432" s="65"/>
      <c r="AC432" s="65"/>
      <c r="AI432" s="65"/>
      <c r="AO432" s="65"/>
      <c r="AT432" s="21">
        <f t="shared" si="33"/>
        <v>0</v>
      </c>
      <c r="AU432" s="21">
        <f t="shared" si="34"/>
        <v>0</v>
      </c>
      <c r="AW432" s="68"/>
      <c r="BC432" s="65"/>
      <c r="BI432" s="65"/>
      <c r="BN432" s="65"/>
      <c r="BS432" s="65"/>
      <c r="BT432" s="82"/>
      <c r="BU432" s="79"/>
      <c r="BW432" s="65"/>
      <c r="BY432" s="65"/>
      <c r="CA432" s="65"/>
      <c r="CC432" s="65"/>
      <c r="CE432" s="65"/>
      <c r="CG432" s="68"/>
      <c r="CI432" s="65"/>
      <c r="CK432" s="68"/>
      <c r="CM432" s="83"/>
      <c r="CO432" s="65"/>
      <c r="CU432" s="68"/>
      <c r="DB432" s="68"/>
      <c r="DH432" s="44"/>
      <c r="DI432" s="68"/>
    </row>
    <row r="433" ht="15.75" customHeight="1">
      <c r="A433" s="79"/>
      <c r="B433" s="80"/>
      <c r="C433" s="25"/>
      <c r="D433" s="16">
        <f t="shared" si="2"/>
        <v>1</v>
      </c>
      <c r="E433" s="16">
        <f t="shared" si="73"/>
        <v>0</v>
      </c>
      <c r="F433" s="16">
        <f t="shared" si="3"/>
        <v>0</v>
      </c>
      <c r="G433" s="16">
        <f t="shared" si="4"/>
        <v>0</v>
      </c>
      <c r="H433" s="63"/>
      <c r="I433" s="81"/>
      <c r="J433" s="43"/>
      <c r="O433" s="65"/>
      <c r="P433" s="79"/>
      <c r="R433" s="65"/>
      <c r="T433" s="65"/>
      <c r="V433" s="65"/>
      <c r="AC433" s="65"/>
      <c r="AI433" s="65"/>
      <c r="AO433" s="65"/>
      <c r="AT433" s="21">
        <f t="shared" si="33"/>
        <v>0</v>
      </c>
      <c r="AU433" s="21">
        <f t="shared" si="34"/>
        <v>0</v>
      </c>
      <c r="AW433" s="68"/>
      <c r="BC433" s="65"/>
      <c r="BI433" s="65"/>
      <c r="BN433" s="65"/>
      <c r="BS433" s="65"/>
      <c r="BT433" s="82"/>
      <c r="BU433" s="79"/>
      <c r="BW433" s="65"/>
      <c r="BY433" s="65"/>
      <c r="CA433" s="65"/>
      <c r="CC433" s="65"/>
      <c r="CE433" s="65"/>
      <c r="CG433" s="68"/>
      <c r="CI433" s="65"/>
      <c r="CK433" s="68"/>
      <c r="CM433" s="83"/>
      <c r="CO433" s="65"/>
      <c r="CU433" s="68"/>
      <c r="DB433" s="68"/>
      <c r="DH433" s="44"/>
      <c r="DI433" s="68"/>
    </row>
    <row r="434" ht="15.75" customHeight="1">
      <c r="A434" s="79"/>
      <c r="B434" s="80"/>
      <c r="C434" s="25"/>
      <c r="D434" s="16">
        <f t="shared" si="2"/>
        <v>1</v>
      </c>
      <c r="E434" s="16">
        <f t="shared" si="73"/>
        <v>0</v>
      </c>
      <c r="F434" s="16">
        <f t="shared" si="3"/>
        <v>0</v>
      </c>
      <c r="G434" s="16">
        <f t="shared" si="4"/>
        <v>0</v>
      </c>
      <c r="H434" s="63"/>
      <c r="I434" s="81"/>
      <c r="J434" s="43"/>
      <c r="O434" s="65"/>
      <c r="P434" s="79"/>
      <c r="R434" s="65"/>
      <c r="T434" s="65"/>
      <c r="V434" s="65"/>
      <c r="AC434" s="65"/>
      <c r="AI434" s="65"/>
      <c r="AO434" s="65"/>
      <c r="AT434" s="21">
        <f t="shared" si="33"/>
        <v>0</v>
      </c>
      <c r="AU434" s="21">
        <f t="shared" si="34"/>
        <v>0</v>
      </c>
      <c r="AW434" s="68"/>
      <c r="BC434" s="65"/>
      <c r="BI434" s="65"/>
      <c r="BN434" s="65"/>
      <c r="BS434" s="65"/>
      <c r="BT434" s="82"/>
      <c r="BU434" s="79"/>
      <c r="BW434" s="65"/>
      <c r="BY434" s="65"/>
      <c r="CA434" s="65"/>
      <c r="CC434" s="65"/>
      <c r="CE434" s="65"/>
      <c r="CG434" s="68"/>
      <c r="CI434" s="65"/>
      <c r="CK434" s="68"/>
      <c r="CM434" s="83"/>
      <c r="CO434" s="65"/>
      <c r="CU434" s="68"/>
      <c r="DB434" s="68"/>
      <c r="DH434" s="44"/>
      <c r="DI434" s="68"/>
    </row>
    <row r="435" ht="15.75" customHeight="1">
      <c r="A435" s="79"/>
      <c r="B435" s="80"/>
      <c r="C435" s="25"/>
      <c r="D435" s="16">
        <f t="shared" si="2"/>
        <v>1</v>
      </c>
      <c r="E435" s="16">
        <f t="shared" si="73"/>
        <v>0</v>
      </c>
      <c r="F435" s="16">
        <f t="shared" si="3"/>
        <v>0</v>
      </c>
      <c r="G435" s="16">
        <f t="shared" si="4"/>
        <v>0</v>
      </c>
      <c r="H435" s="63"/>
      <c r="I435" s="81"/>
      <c r="J435" s="43"/>
      <c r="O435" s="65"/>
      <c r="P435" s="79"/>
      <c r="R435" s="65"/>
      <c r="T435" s="65"/>
      <c r="V435" s="65"/>
      <c r="AC435" s="65"/>
      <c r="AI435" s="65"/>
      <c r="AO435" s="65"/>
      <c r="AT435" s="21">
        <f t="shared" si="33"/>
        <v>0</v>
      </c>
      <c r="AU435" s="21">
        <f t="shared" si="34"/>
        <v>0</v>
      </c>
      <c r="AW435" s="68"/>
      <c r="BC435" s="65"/>
      <c r="BI435" s="65"/>
      <c r="BN435" s="65"/>
      <c r="BS435" s="65"/>
      <c r="BT435" s="82"/>
      <c r="BU435" s="79"/>
      <c r="BW435" s="65"/>
      <c r="BY435" s="65"/>
      <c r="CA435" s="65"/>
      <c r="CC435" s="65"/>
      <c r="CE435" s="65"/>
      <c r="CG435" s="68"/>
      <c r="CI435" s="65"/>
      <c r="CK435" s="68"/>
      <c r="CM435" s="83"/>
      <c r="CO435" s="65"/>
      <c r="CU435" s="68"/>
      <c r="DB435" s="68"/>
      <c r="DH435" s="44"/>
      <c r="DI435" s="68"/>
    </row>
    <row r="436" ht="15.75" customHeight="1">
      <c r="A436" s="79"/>
      <c r="B436" s="80"/>
      <c r="C436" s="25"/>
      <c r="D436" s="16">
        <f t="shared" si="2"/>
        <v>1</v>
      </c>
      <c r="E436" s="16">
        <f t="shared" si="73"/>
        <v>0</v>
      </c>
      <c r="F436" s="16">
        <f t="shared" si="3"/>
        <v>0</v>
      </c>
      <c r="G436" s="16">
        <f t="shared" si="4"/>
        <v>0</v>
      </c>
      <c r="H436" s="63"/>
      <c r="I436" s="81"/>
      <c r="J436" s="43"/>
      <c r="O436" s="65"/>
      <c r="P436" s="79"/>
      <c r="R436" s="65"/>
      <c r="T436" s="65"/>
      <c r="V436" s="65"/>
      <c r="AC436" s="65"/>
      <c r="AI436" s="65"/>
      <c r="AO436" s="65"/>
      <c r="AT436" s="21">
        <f t="shared" si="33"/>
        <v>0</v>
      </c>
      <c r="AU436" s="21">
        <f t="shared" si="34"/>
        <v>0</v>
      </c>
      <c r="AW436" s="68"/>
      <c r="BC436" s="65"/>
      <c r="BI436" s="65"/>
      <c r="BN436" s="65"/>
      <c r="BS436" s="65"/>
      <c r="BT436" s="82"/>
      <c r="BU436" s="79"/>
      <c r="BW436" s="65"/>
      <c r="BY436" s="65"/>
      <c r="CA436" s="65"/>
      <c r="CC436" s="65"/>
      <c r="CE436" s="65"/>
      <c r="CG436" s="68"/>
      <c r="CI436" s="65"/>
      <c r="CK436" s="68"/>
      <c r="CM436" s="83"/>
      <c r="CO436" s="65"/>
      <c r="CU436" s="68"/>
      <c r="DB436" s="68"/>
      <c r="DH436" s="44"/>
      <c r="DI436" s="68"/>
    </row>
    <row r="437" ht="15.75" customHeight="1">
      <c r="A437" s="79"/>
      <c r="B437" s="80"/>
      <c r="C437" s="25"/>
      <c r="D437" s="16">
        <f t="shared" si="2"/>
        <v>1</v>
      </c>
      <c r="E437" s="16">
        <f t="shared" si="73"/>
        <v>0</v>
      </c>
      <c r="F437" s="16">
        <f t="shared" si="3"/>
        <v>0</v>
      </c>
      <c r="G437" s="16">
        <f t="shared" si="4"/>
        <v>0</v>
      </c>
      <c r="H437" s="63"/>
      <c r="I437" s="81"/>
      <c r="J437" s="43"/>
      <c r="O437" s="65"/>
      <c r="P437" s="79"/>
      <c r="R437" s="65"/>
      <c r="T437" s="65"/>
      <c r="V437" s="65"/>
      <c r="AC437" s="65"/>
      <c r="AI437" s="65"/>
      <c r="AO437" s="65"/>
      <c r="AT437" s="21">
        <f t="shared" si="33"/>
        <v>0</v>
      </c>
      <c r="AU437" s="21">
        <f t="shared" si="34"/>
        <v>0</v>
      </c>
      <c r="AW437" s="68"/>
      <c r="BC437" s="65"/>
      <c r="BI437" s="65"/>
      <c r="BN437" s="65"/>
      <c r="BS437" s="65"/>
      <c r="BT437" s="82"/>
      <c r="BU437" s="79"/>
      <c r="BW437" s="65"/>
      <c r="BY437" s="65"/>
      <c r="CA437" s="65"/>
      <c r="CC437" s="65"/>
      <c r="CE437" s="65"/>
      <c r="CG437" s="68"/>
      <c r="CI437" s="65"/>
      <c r="CK437" s="68"/>
      <c r="CM437" s="83"/>
      <c r="CO437" s="65"/>
      <c r="CU437" s="68"/>
      <c r="DB437" s="68"/>
      <c r="DH437" s="44"/>
      <c r="DI437" s="68"/>
    </row>
    <row r="438" ht="15.75" customHeight="1">
      <c r="A438" s="79"/>
      <c r="B438" s="80"/>
      <c r="C438" s="25"/>
      <c r="D438" s="16">
        <f t="shared" si="2"/>
        <v>1</v>
      </c>
      <c r="E438" s="16">
        <f t="shared" si="73"/>
        <v>0</v>
      </c>
      <c r="F438" s="16">
        <f t="shared" si="3"/>
        <v>0</v>
      </c>
      <c r="G438" s="16">
        <f t="shared" si="4"/>
        <v>0</v>
      </c>
      <c r="H438" s="63"/>
      <c r="I438" s="81"/>
      <c r="J438" s="43"/>
      <c r="O438" s="65"/>
      <c r="P438" s="79"/>
      <c r="R438" s="65"/>
      <c r="T438" s="65"/>
      <c r="V438" s="65"/>
      <c r="AC438" s="65"/>
      <c r="AI438" s="65"/>
      <c r="AO438" s="65"/>
      <c r="AT438" s="21">
        <f t="shared" si="33"/>
        <v>0</v>
      </c>
      <c r="AU438" s="21">
        <f t="shared" si="34"/>
        <v>0</v>
      </c>
      <c r="AW438" s="68"/>
      <c r="BC438" s="65"/>
      <c r="BI438" s="65"/>
      <c r="BN438" s="65"/>
      <c r="BS438" s="65"/>
      <c r="BT438" s="82"/>
      <c r="BU438" s="79"/>
      <c r="BW438" s="65"/>
      <c r="BY438" s="65"/>
      <c r="CA438" s="65"/>
      <c r="CC438" s="65"/>
      <c r="CE438" s="65"/>
      <c r="CG438" s="68"/>
      <c r="CI438" s="65"/>
      <c r="CK438" s="68"/>
      <c r="CM438" s="83"/>
      <c r="CO438" s="65"/>
      <c r="CU438" s="68"/>
      <c r="DB438" s="68"/>
      <c r="DH438" s="44"/>
      <c r="DI438" s="68"/>
    </row>
    <row r="439" ht="15.75" customHeight="1">
      <c r="A439" s="79"/>
      <c r="B439" s="80"/>
      <c r="C439" s="25"/>
      <c r="D439" s="16">
        <f t="shared" si="2"/>
        <v>1</v>
      </c>
      <c r="E439" s="16">
        <f t="shared" si="73"/>
        <v>0</v>
      </c>
      <c r="F439" s="16">
        <f t="shared" si="3"/>
        <v>0</v>
      </c>
      <c r="G439" s="16">
        <f t="shared" si="4"/>
        <v>0</v>
      </c>
      <c r="H439" s="63"/>
      <c r="I439" s="81"/>
      <c r="J439" s="43"/>
      <c r="O439" s="65"/>
      <c r="P439" s="79"/>
      <c r="R439" s="65"/>
      <c r="T439" s="65"/>
      <c r="V439" s="65"/>
      <c r="AC439" s="65"/>
      <c r="AI439" s="65"/>
      <c r="AO439" s="65"/>
      <c r="AT439" s="21">
        <f t="shared" si="33"/>
        <v>0</v>
      </c>
      <c r="AU439" s="21">
        <f t="shared" si="34"/>
        <v>0</v>
      </c>
      <c r="AW439" s="68"/>
      <c r="BC439" s="65"/>
      <c r="BI439" s="65"/>
      <c r="BN439" s="65"/>
      <c r="BS439" s="65"/>
      <c r="BT439" s="82"/>
      <c r="BU439" s="79"/>
      <c r="BW439" s="65"/>
      <c r="BY439" s="65"/>
      <c r="CA439" s="65"/>
      <c r="CC439" s="65"/>
      <c r="CE439" s="65"/>
      <c r="CG439" s="68"/>
      <c r="CI439" s="65"/>
      <c r="CK439" s="68"/>
      <c r="CM439" s="83"/>
      <c r="CO439" s="65"/>
      <c r="CU439" s="68"/>
      <c r="DB439" s="68"/>
      <c r="DH439" s="44"/>
      <c r="DI439" s="68"/>
    </row>
    <row r="440" ht="15.75" customHeight="1">
      <c r="A440" s="79"/>
      <c r="B440" s="80"/>
      <c r="C440" s="25"/>
      <c r="D440" s="16">
        <f t="shared" si="2"/>
        <v>1</v>
      </c>
      <c r="E440" s="16">
        <f t="shared" si="73"/>
        <v>0</v>
      </c>
      <c r="F440" s="16">
        <f t="shared" si="3"/>
        <v>0</v>
      </c>
      <c r="G440" s="16">
        <f t="shared" si="4"/>
        <v>0</v>
      </c>
      <c r="H440" s="63"/>
      <c r="I440" s="81"/>
      <c r="J440" s="43"/>
      <c r="O440" s="65"/>
      <c r="P440" s="79"/>
      <c r="R440" s="65"/>
      <c r="T440" s="65"/>
      <c r="V440" s="65"/>
      <c r="AC440" s="65"/>
      <c r="AI440" s="65"/>
      <c r="AO440" s="65"/>
      <c r="AT440" s="21">
        <f t="shared" si="33"/>
        <v>0</v>
      </c>
      <c r="AU440" s="21">
        <f t="shared" si="34"/>
        <v>0</v>
      </c>
      <c r="AW440" s="68"/>
      <c r="BC440" s="65"/>
      <c r="BI440" s="65"/>
      <c r="BN440" s="65"/>
      <c r="BS440" s="65"/>
      <c r="BT440" s="82"/>
      <c r="BU440" s="79"/>
      <c r="BW440" s="65"/>
      <c r="BY440" s="65"/>
      <c r="CA440" s="65"/>
      <c r="CC440" s="65"/>
      <c r="CE440" s="65"/>
      <c r="CG440" s="68"/>
      <c r="CI440" s="65"/>
      <c r="CK440" s="68"/>
      <c r="CM440" s="83"/>
      <c r="CO440" s="65"/>
      <c r="CU440" s="68"/>
      <c r="DB440" s="68"/>
      <c r="DH440" s="44"/>
      <c r="DI440" s="68"/>
    </row>
    <row r="441" ht="15.75" customHeight="1">
      <c r="A441" s="79"/>
      <c r="B441" s="80"/>
      <c r="C441" s="25"/>
      <c r="D441" s="16">
        <f t="shared" si="2"/>
        <v>1</v>
      </c>
      <c r="E441" s="16">
        <f t="shared" si="73"/>
        <v>0</v>
      </c>
      <c r="F441" s="16">
        <f t="shared" si="3"/>
        <v>0</v>
      </c>
      <c r="G441" s="16">
        <f t="shared" si="4"/>
        <v>0</v>
      </c>
      <c r="H441" s="63"/>
      <c r="I441" s="81"/>
      <c r="J441" s="43"/>
      <c r="O441" s="65"/>
      <c r="P441" s="79"/>
      <c r="R441" s="65"/>
      <c r="T441" s="65"/>
      <c r="V441" s="65"/>
      <c r="AC441" s="65"/>
      <c r="AI441" s="65"/>
      <c r="AO441" s="65"/>
      <c r="AT441" s="21">
        <f t="shared" si="33"/>
        <v>0</v>
      </c>
      <c r="AU441" s="21">
        <f t="shared" si="34"/>
        <v>0</v>
      </c>
      <c r="AW441" s="68"/>
      <c r="BC441" s="65"/>
      <c r="BI441" s="65"/>
      <c r="BN441" s="65"/>
      <c r="BS441" s="65"/>
      <c r="BT441" s="82"/>
      <c r="BU441" s="79"/>
      <c r="BW441" s="65"/>
      <c r="BY441" s="65"/>
      <c r="CA441" s="65"/>
      <c r="CC441" s="65"/>
      <c r="CE441" s="65"/>
      <c r="CG441" s="68"/>
      <c r="CI441" s="65"/>
      <c r="CK441" s="68"/>
      <c r="CM441" s="83"/>
      <c r="CO441" s="65"/>
      <c r="CU441" s="68"/>
      <c r="DB441" s="68"/>
      <c r="DH441" s="44"/>
      <c r="DI441" s="68"/>
    </row>
    <row r="442" ht="15.75" customHeight="1">
      <c r="A442" s="79"/>
      <c r="B442" s="80"/>
      <c r="C442" s="25"/>
      <c r="D442" s="16">
        <f t="shared" si="2"/>
        <v>1</v>
      </c>
      <c r="E442" s="16">
        <f t="shared" si="73"/>
        <v>0</v>
      </c>
      <c r="F442" s="16">
        <f t="shared" si="3"/>
        <v>0</v>
      </c>
      <c r="G442" s="16">
        <f t="shared" si="4"/>
        <v>0</v>
      </c>
      <c r="H442" s="63"/>
      <c r="I442" s="81"/>
      <c r="J442" s="43"/>
      <c r="O442" s="65"/>
      <c r="P442" s="79"/>
      <c r="R442" s="65"/>
      <c r="T442" s="65"/>
      <c r="V442" s="65"/>
      <c r="AC442" s="65"/>
      <c r="AI442" s="65"/>
      <c r="AO442" s="65"/>
      <c r="AT442" s="21">
        <f t="shared" si="33"/>
        <v>0</v>
      </c>
      <c r="AU442" s="21">
        <f t="shared" si="34"/>
        <v>0</v>
      </c>
      <c r="AW442" s="68"/>
      <c r="BC442" s="65"/>
      <c r="BI442" s="65"/>
      <c r="BN442" s="65"/>
      <c r="BS442" s="65"/>
      <c r="BT442" s="82"/>
      <c r="BU442" s="79"/>
      <c r="BW442" s="65"/>
      <c r="BY442" s="65"/>
      <c r="CA442" s="65"/>
      <c r="CC442" s="65"/>
      <c r="CE442" s="65"/>
      <c r="CG442" s="68"/>
      <c r="CI442" s="65"/>
      <c r="CK442" s="68"/>
      <c r="CM442" s="83"/>
      <c r="CO442" s="65"/>
      <c r="CU442" s="68"/>
      <c r="DB442" s="68"/>
      <c r="DH442" s="44"/>
      <c r="DI442" s="68"/>
    </row>
    <row r="443" ht="15.75" customHeight="1">
      <c r="A443" s="79"/>
      <c r="B443" s="80"/>
      <c r="C443" s="25"/>
      <c r="D443" s="16">
        <f t="shared" si="2"/>
        <v>1</v>
      </c>
      <c r="E443" s="16">
        <f t="shared" si="73"/>
        <v>0</v>
      </c>
      <c r="F443" s="16">
        <f t="shared" si="3"/>
        <v>0</v>
      </c>
      <c r="G443" s="16">
        <f t="shared" si="4"/>
        <v>0</v>
      </c>
      <c r="H443" s="63"/>
      <c r="I443" s="81"/>
      <c r="J443" s="43"/>
      <c r="O443" s="65"/>
      <c r="P443" s="79"/>
      <c r="R443" s="65"/>
      <c r="T443" s="65"/>
      <c r="V443" s="65"/>
      <c r="AC443" s="65"/>
      <c r="AI443" s="65"/>
      <c r="AO443" s="65"/>
      <c r="AT443" s="21">
        <f t="shared" si="33"/>
        <v>0</v>
      </c>
      <c r="AU443" s="21">
        <f t="shared" si="34"/>
        <v>0</v>
      </c>
      <c r="AW443" s="68"/>
      <c r="BC443" s="65"/>
      <c r="BI443" s="65"/>
      <c r="BN443" s="65"/>
      <c r="BS443" s="65"/>
      <c r="BT443" s="82"/>
      <c r="BU443" s="79"/>
      <c r="BW443" s="65"/>
      <c r="BY443" s="65"/>
      <c r="CA443" s="65"/>
      <c r="CC443" s="65"/>
      <c r="CE443" s="65"/>
      <c r="CG443" s="68"/>
      <c r="CI443" s="65"/>
      <c r="CK443" s="68"/>
      <c r="CM443" s="83"/>
      <c r="CO443" s="65"/>
      <c r="CU443" s="68"/>
      <c r="DB443" s="68"/>
      <c r="DH443" s="44"/>
      <c r="DI443" s="68"/>
    </row>
    <row r="444" ht="15.75" customHeight="1">
      <c r="A444" s="79"/>
      <c r="B444" s="80"/>
      <c r="C444" s="25"/>
      <c r="D444" s="16">
        <f t="shared" si="2"/>
        <v>1</v>
      </c>
      <c r="E444" s="16">
        <f t="shared" si="73"/>
        <v>0</v>
      </c>
      <c r="F444" s="16">
        <f t="shared" si="3"/>
        <v>0</v>
      </c>
      <c r="G444" s="16">
        <f t="shared" si="4"/>
        <v>0</v>
      </c>
      <c r="H444" s="63"/>
      <c r="I444" s="81"/>
      <c r="J444" s="43"/>
      <c r="O444" s="65"/>
      <c r="P444" s="79"/>
      <c r="R444" s="65"/>
      <c r="T444" s="65"/>
      <c r="V444" s="65"/>
      <c r="AC444" s="65"/>
      <c r="AI444" s="65"/>
      <c r="AO444" s="65"/>
      <c r="AT444" s="21">
        <f t="shared" si="33"/>
        <v>0</v>
      </c>
      <c r="AU444" s="21">
        <f t="shared" si="34"/>
        <v>0</v>
      </c>
      <c r="AW444" s="68"/>
      <c r="BC444" s="65"/>
      <c r="BI444" s="65"/>
      <c r="BN444" s="65"/>
      <c r="BS444" s="65"/>
      <c r="BT444" s="82"/>
      <c r="BU444" s="79"/>
      <c r="BW444" s="65"/>
      <c r="BY444" s="65"/>
      <c r="CA444" s="65"/>
      <c r="CC444" s="65"/>
      <c r="CE444" s="65"/>
      <c r="CG444" s="68"/>
      <c r="CI444" s="65"/>
      <c r="CK444" s="68"/>
      <c r="CM444" s="83"/>
      <c r="CO444" s="65"/>
      <c r="CU444" s="68"/>
      <c r="DB444" s="68"/>
      <c r="DH444" s="44"/>
      <c r="DI444" s="68"/>
    </row>
    <row r="445" ht="15.75" customHeight="1">
      <c r="A445" s="79"/>
      <c r="B445" s="80"/>
      <c r="C445" s="25"/>
      <c r="D445" s="16">
        <f t="shared" si="2"/>
        <v>1</v>
      </c>
      <c r="E445" s="16">
        <f t="shared" si="73"/>
        <v>0</v>
      </c>
      <c r="F445" s="16">
        <f t="shared" si="3"/>
        <v>0</v>
      </c>
      <c r="G445" s="16">
        <f t="shared" si="4"/>
        <v>0</v>
      </c>
      <c r="H445" s="63"/>
      <c r="I445" s="81"/>
      <c r="J445" s="43"/>
      <c r="O445" s="65"/>
      <c r="P445" s="79"/>
      <c r="R445" s="65"/>
      <c r="T445" s="65"/>
      <c r="V445" s="65"/>
      <c r="AC445" s="65"/>
      <c r="AI445" s="65"/>
      <c r="AO445" s="65"/>
      <c r="AT445" s="21">
        <f t="shared" si="33"/>
        <v>0</v>
      </c>
      <c r="AU445" s="21">
        <f t="shared" si="34"/>
        <v>0</v>
      </c>
      <c r="AW445" s="68"/>
      <c r="BC445" s="65"/>
      <c r="BI445" s="65"/>
      <c r="BN445" s="65"/>
      <c r="BS445" s="65"/>
      <c r="BT445" s="82"/>
      <c r="BU445" s="79"/>
      <c r="BW445" s="65"/>
      <c r="BY445" s="65"/>
      <c r="CA445" s="65"/>
      <c r="CC445" s="65"/>
      <c r="CE445" s="65"/>
      <c r="CG445" s="68"/>
      <c r="CI445" s="65"/>
      <c r="CK445" s="68"/>
      <c r="CM445" s="83"/>
      <c r="CO445" s="65"/>
      <c r="CU445" s="68"/>
      <c r="DB445" s="68"/>
      <c r="DH445" s="44"/>
      <c r="DI445" s="68"/>
    </row>
    <row r="446" ht="15.75" customHeight="1">
      <c r="A446" s="79"/>
      <c r="B446" s="80"/>
      <c r="C446" s="25"/>
      <c r="D446" s="16">
        <f t="shared" si="2"/>
        <v>1</v>
      </c>
      <c r="E446" s="16">
        <f t="shared" si="73"/>
        <v>0</v>
      </c>
      <c r="F446" s="16">
        <f t="shared" si="3"/>
        <v>0</v>
      </c>
      <c r="G446" s="16">
        <f t="shared" si="4"/>
        <v>0</v>
      </c>
      <c r="H446" s="63"/>
      <c r="I446" s="81"/>
      <c r="J446" s="43"/>
      <c r="O446" s="65"/>
      <c r="P446" s="79"/>
      <c r="R446" s="65"/>
      <c r="T446" s="65"/>
      <c r="V446" s="65"/>
      <c r="AC446" s="65"/>
      <c r="AI446" s="65"/>
      <c r="AO446" s="65"/>
      <c r="AT446" s="21">
        <f t="shared" si="33"/>
        <v>0</v>
      </c>
      <c r="AU446" s="21">
        <f t="shared" si="34"/>
        <v>0</v>
      </c>
      <c r="AW446" s="68"/>
      <c r="BC446" s="65"/>
      <c r="BI446" s="65"/>
      <c r="BN446" s="65"/>
      <c r="BS446" s="65"/>
      <c r="BT446" s="82"/>
      <c r="BU446" s="79"/>
      <c r="BW446" s="65"/>
      <c r="BY446" s="65"/>
      <c r="CA446" s="65"/>
      <c r="CC446" s="65"/>
      <c r="CE446" s="65"/>
      <c r="CG446" s="68"/>
      <c r="CI446" s="65"/>
      <c r="CK446" s="68"/>
      <c r="CM446" s="83"/>
      <c r="CO446" s="65"/>
      <c r="CU446" s="68"/>
      <c r="DB446" s="68"/>
      <c r="DH446" s="44"/>
      <c r="DI446" s="68"/>
    </row>
    <row r="447" ht="15.75" customHeight="1">
      <c r="A447" s="79"/>
      <c r="B447" s="80"/>
      <c r="C447" s="25"/>
      <c r="D447" s="16">
        <f t="shared" si="2"/>
        <v>1</v>
      </c>
      <c r="E447" s="16">
        <f t="shared" si="73"/>
        <v>0</v>
      </c>
      <c r="F447" s="16">
        <f t="shared" si="3"/>
        <v>0</v>
      </c>
      <c r="G447" s="16">
        <f t="shared" si="4"/>
        <v>0</v>
      </c>
      <c r="H447" s="63"/>
      <c r="I447" s="81"/>
      <c r="J447" s="43"/>
      <c r="O447" s="65"/>
      <c r="P447" s="79"/>
      <c r="R447" s="65"/>
      <c r="T447" s="65"/>
      <c r="V447" s="65"/>
      <c r="AC447" s="65"/>
      <c r="AI447" s="65"/>
      <c r="AO447" s="65"/>
      <c r="AT447" s="21">
        <f t="shared" si="33"/>
        <v>0</v>
      </c>
      <c r="AU447" s="21">
        <f t="shared" si="34"/>
        <v>0</v>
      </c>
      <c r="AW447" s="68"/>
      <c r="BC447" s="65"/>
      <c r="BI447" s="65"/>
      <c r="BN447" s="65"/>
      <c r="BS447" s="65"/>
      <c r="BT447" s="82"/>
      <c r="BU447" s="79"/>
      <c r="BW447" s="65"/>
      <c r="BY447" s="65"/>
      <c r="CA447" s="65"/>
      <c r="CC447" s="65"/>
      <c r="CE447" s="65"/>
      <c r="CG447" s="68"/>
      <c r="CI447" s="65"/>
      <c r="CK447" s="68"/>
      <c r="CM447" s="83"/>
      <c r="CO447" s="65"/>
      <c r="CU447" s="68"/>
      <c r="DB447" s="68"/>
      <c r="DH447" s="44"/>
      <c r="DI447" s="68"/>
    </row>
    <row r="448" ht="15.75" customHeight="1">
      <c r="A448" s="79"/>
      <c r="B448" s="80"/>
      <c r="C448" s="25"/>
      <c r="D448" s="16">
        <f t="shared" si="2"/>
        <v>1</v>
      </c>
      <c r="E448" s="16">
        <f t="shared" si="73"/>
        <v>0</v>
      </c>
      <c r="F448" s="16">
        <f t="shared" si="3"/>
        <v>0</v>
      </c>
      <c r="G448" s="16">
        <f t="shared" si="4"/>
        <v>0</v>
      </c>
      <c r="H448" s="63"/>
      <c r="I448" s="81"/>
      <c r="J448" s="43"/>
      <c r="O448" s="65"/>
      <c r="P448" s="79"/>
      <c r="R448" s="65"/>
      <c r="T448" s="65"/>
      <c r="V448" s="65"/>
      <c r="AC448" s="65"/>
      <c r="AI448" s="65"/>
      <c r="AO448" s="65"/>
      <c r="AT448" s="21">
        <f t="shared" si="33"/>
        <v>0</v>
      </c>
      <c r="AU448" s="21">
        <f t="shared" si="34"/>
        <v>0</v>
      </c>
      <c r="AW448" s="68"/>
      <c r="BC448" s="65"/>
      <c r="BI448" s="65"/>
      <c r="BN448" s="65"/>
      <c r="BS448" s="65"/>
      <c r="BT448" s="82"/>
      <c r="BU448" s="79"/>
      <c r="BW448" s="65"/>
      <c r="BY448" s="65"/>
      <c r="CA448" s="65"/>
      <c r="CC448" s="65"/>
      <c r="CE448" s="65"/>
      <c r="CG448" s="68"/>
      <c r="CI448" s="65"/>
      <c r="CK448" s="68"/>
      <c r="CM448" s="83"/>
      <c r="CO448" s="65"/>
      <c r="CU448" s="68"/>
      <c r="DB448" s="68"/>
      <c r="DH448" s="44"/>
      <c r="DI448" s="68"/>
    </row>
    <row r="449" ht="15.75" customHeight="1">
      <c r="A449" s="79"/>
      <c r="B449" s="80"/>
      <c r="C449" s="25"/>
      <c r="D449" s="16">
        <f t="shared" si="2"/>
        <v>1</v>
      </c>
      <c r="E449" s="16">
        <f t="shared" si="73"/>
        <v>0</v>
      </c>
      <c r="F449" s="16">
        <f t="shared" si="3"/>
        <v>0</v>
      </c>
      <c r="G449" s="16">
        <f t="shared" si="4"/>
        <v>0</v>
      </c>
      <c r="H449" s="63"/>
      <c r="I449" s="81"/>
      <c r="J449" s="43"/>
      <c r="O449" s="65"/>
      <c r="P449" s="79"/>
      <c r="R449" s="65"/>
      <c r="T449" s="65"/>
      <c r="V449" s="65"/>
      <c r="AC449" s="65"/>
      <c r="AI449" s="65"/>
      <c r="AO449" s="65"/>
      <c r="AT449" s="21">
        <f t="shared" si="33"/>
        <v>0</v>
      </c>
      <c r="AU449" s="21">
        <f t="shared" si="34"/>
        <v>0</v>
      </c>
      <c r="AW449" s="68"/>
      <c r="BC449" s="65"/>
      <c r="BI449" s="65"/>
      <c r="BN449" s="65"/>
      <c r="BS449" s="65"/>
      <c r="BT449" s="82"/>
      <c r="BU449" s="79"/>
      <c r="BW449" s="65"/>
      <c r="BY449" s="65"/>
      <c r="CA449" s="65"/>
      <c r="CC449" s="65"/>
      <c r="CE449" s="65"/>
      <c r="CG449" s="68"/>
      <c r="CI449" s="65"/>
      <c r="CK449" s="68"/>
      <c r="CM449" s="83"/>
      <c r="CO449" s="65"/>
      <c r="CU449" s="68"/>
      <c r="DB449" s="68"/>
      <c r="DH449" s="44"/>
      <c r="DI449" s="68"/>
    </row>
    <row r="450" ht="15.75" customHeight="1">
      <c r="A450" s="79"/>
      <c r="B450" s="80"/>
      <c r="C450" s="25"/>
      <c r="D450" s="16">
        <f t="shared" si="2"/>
        <v>1</v>
      </c>
      <c r="E450" s="16">
        <f t="shared" si="73"/>
        <v>0</v>
      </c>
      <c r="F450" s="16">
        <f t="shared" si="3"/>
        <v>0</v>
      </c>
      <c r="G450" s="16">
        <f t="shared" si="4"/>
        <v>0</v>
      </c>
      <c r="H450" s="63"/>
      <c r="I450" s="81"/>
      <c r="J450" s="43"/>
      <c r="O450" s="65"/>
      <c r="P450" s="79"/>
      <c r="R450" s="65"/>
      <c r="T450" s="65"/>
      <c r="V450" s="65"/>
      <c r="AC450" s="65"/>
      <c r="AI450" s="65"/>
      <c r="AO450" s="65"/>
      <c r="AT450" s="21">
        <f t="shared" si="33"/>
        <v>0</v>
      </c>
      <c r="AU450" s="21">
        <f t="shared" si="34"/>
        <v>0</v>
      </c>
      <c r="AW450" s="68"/>
      <c r="BC450" s="65"/>
      <c r="BI450" s="65"/>
      <c r="BN450" s="65"/>
      <c r="BS450" s="65"/>
      <c r="BT450" s="82"/>
      <c r="BU450" s="79"/>
      <c r="BW450" s="65"/>
      <c r="BY450" s="65"/>
      <c r="CA450" s="65"/>
      <c r="CC450" s="65"/>
      <c r="CE450" s="65"/>
      <c r="CG450" s="68"/>
      <c r="CI450" s="65"/>
      <c r="CK450" s="68"/>
      <c r="CM450" s="83"/>
      <c r="CO450" s="65"/>
      <c r="CU450" s="68"/>
      <c r="DB450" s="68"/>
      <c r="DH450" s="44"/>
      <c r="DI450" s="68"/>
    </row>
    <row r="451" ht="15.75" customHeight="1">
      <c r="A451" s="79"/>
      <c r="B451" s="80"/>
      <c r="C451" s="25"/>
      <c r="D451" s="16">
        <f t="shared" si="2"/>
        <v>1</v>
      </c>
      <c r="E451" s="16">
        <f t="shared" si="73"/>
        <v>0</v>
      </c>
      <c r="F451" s="16">
        <f t="shared" si="3"/>
        <v>0</v>
      </c>
      <c r="G451" s="16">
        <f t="shared" si="4"/>
        <v>0</v>
      </c>
      <c r="H451" s="63"/>
      <c r="I451" s="81"/>
      <c r="J451" s="43"/>
      <c r="O451" s="65"/>
      <c r="P451" s="79"/>
      <c r="R451" s="65"/>
      <c r="T451" s="65"/>
      <c r="V451" s="65"/>
      <c r="AC451" s="65"/>
      <c r="AI451" s="65"/>
      <c r="AO451" s="65"/>
      <c r="AT451" s="21">
        <f t="shared" si="33"/>
        <v>0</v>
      </c>
      <c r="AU451" s="21">
        <f t="shared" si="34"/>
        <v>0</v>
      </c>
      <c r="AW451" s="68"/>
      <c r="BC451" s="65"/>
      <c r="BI451" s="65"/>
      <c r="BN451" s="65"/>
      <c r="BS451" s="65"/>
      <c r="BT451" s="82"/>
      <c r="BU451" s="79"/>
      <c r="BW451" s="65"/>
      <c r="BY451" s="65"/>
      <c r="CA451" s="65"/>
      <c r="CC451" s="65"/>
      <c r="CE451" s="65"/>
      <c r="CG451" s="68"/>
      <c r="CI451" s="65"/>
      <c r="CK451" s="68"/>
      <c r="CM451" s="83"/>
      <c r="CO451" s="65"/>
      <c r="CU451" s="68"/>
      <c r="DB451" s="68"/>
      <c r="DH451" s="44"/>
      <c r="DI451" s="68"/>
    </row>
    <row r="452" ht="15.75" customHeight="1">
      <c r="A452" s="79"/>
      <c r="B452" s="80"/>
      <c r="C452" s="25"/>
      <c r="D452" s="16">
        <f t="shared" si="2"/>
        <v>1</v>
      </c>
      <c r="E452" s="16">
        <f t="shared" si="73"/>
        <v>0</v>
      </c>
      <c r="F452" s="16">
        <f t="shared" si="3"/>
        <v>0</v>
      </c>
      <c r="G452" s="16">
        <f t="shared" si="4"/>
        <v>0</v>
      </c>
      <c r="H452" s="63"/>
      <c r="I452" s="81"/>
      <c r="J452" s="43"/>
      <c r="O452" s="65"/>
      <c r="P452" s="79"/>
      <c r="R452" s="65"/>
      <c r="T452" s="65"/>
      <c r="V452" s="65"/>
      <c r="AC452" s="65"/>
      <c r="AI452" s="65"/>
      <c r="AO452" s="65"/>
      <c r="AT452" s="21">
        <f t="shared" si="33"/>
        <v>0</v>
      </c>
      <c r="AU452" s="21">
        <f t="shared" si="34"/>
        <v>0</v>
      </c>
      <c r="AW452" s="68"/>
      <c r="BC452" s="65"/>
      <c r="BI452" s="65"/>
      <c r="BN452" s="65"/>
      <c r="BS452" s="65"/>
      <c r="BT452" s="82"/>
      <c r="BU452" s="79"/>
      <c r="BW452" s="65"/>
      <c r="BY452" s="65"/>
      <c r="CA452" s="65"/>
      <c r="CC452" s="65"/>
      <c r="CE452" s="65"/>
      <c r="CG452" s="68"/>
      <c r="CI452" s="65"/>
      <c r="CK452" s="68"/>
      <c r="CM452" s="83"/>
      <c r="CO452" s="65"/>
      <c r="CU452" s="68"/>
      <c r="DB452" s="68"/>
      <c r="DH452" s="44"/>
      <c r="DI452" s="68"/>
    </row>
    <row r="453" ht="15.75" customHeight="1">
      <c r="A453" s="79"/>
      <c r="B453" s="80"/>
      <c r="C453" s="25"/>
      <c r="D453" s="16">
        <f t="shared" si="2"/>
        <v>1</v>
      </c>
      <c r="E453" s="16">
        <f t="shared" si="73"/>
        <v>0</v>
      </c>
      <c r="F453" s="16">
        <f t="shared" si="3"/>
        <v>0</v>
      </c>
      <c r="G453" s="16">
        <f t="shared" si="4"/>
        <v>0</v>
      </c>
      <c r="H453" s="63"/>
      <c r="I453" s="81"/>
      <c r="J453" s="43"/>
      <c r="O453" s="65"/>
      <c r="P453" s="79"/>
      <c r="R453" s="65"/>
      <c r="T453" s="65"/>
      <c r="V453" s="65"/>
      <c r="AC453" s="65"/>
      <c r="AI453" s="65"/>
      <c r="AO453" s="65"/>
      <c r="AT453" s="21">
        <f t="shared" si="33"/>
        <v>0</v>
      </c>
      <c r="AU453" s="21">
        <f t="shared" si="34"/>
        <v>0</v>
      </c>
      <c r="AW453" s="68"/>
      <c r="BC453" s="65"/>
      <c r="BI453" s="65"/>
      <c r="BN453" s="65"/>
      <c r="BS453" s="65"/>
      <c r="BT453" s="82"/>
      <c r="BU453" s="79"/>
      <c r="BW453" s="65"/>
      <c r="BY453" s="65"/>
      <c r="CA453" s="65"/>
      <c r="CC453" s="65"/>
      <c r="CE453" s="65"/>
      <c r="CG453" s="68"/>
      <c r="CI453" s="65"/>
      <c r="CK453" s="68"/>
      <c r="CM453" s="83"/>
      <c r="CO453" s="65"/>
      <c r="CU453" s="68"/>
      <c r="DB453" s="68"/>
      <c r="DH453" s="44"/>
      <c r="DI453" s="68"/>
    </row>
    <row r="454" ht="15.75" customHeight="1">
      <c r="A454" s="79"/>
      <c r="B454" s="80"/>
      <c r="C454" s="25"/>
      <c r="D454" s="16">
        <f t="shared" si="2"/>
        <v>1</v>
      </c>
      <c r="E454" s="16">
        <f t="shared" si="73"/>
        <v>0</v>
      </c>
      <c r="F454" s="16">
        <f t="shared" si="3"/>
        <v>0</v>
      </c>
      <c r="G454" s="16">
        <f t="shared" si="4"/>
        <v>0</v>
      </c>
      <c r="H454" s="63"/>
      <c r="I454" s="81"/>
      <c r="J454" s="43"/>
      <c r="O454" s="65"/>
      <c r="P454" s="79"/>
      <c r="R454" s="65"/>
      <c r="T454" s="65"/>
      <c r="V454" s="65"/>
      <c r="AC454" s="65"/>
      <c r="AI454" s="65"/>
      <c r="AO454" s="65"/>
      <c r="AT454" s="21">
        <f t="shared" si="33"/>
        <v>0</v>
      </c>
      <c r="AU454" s="21">
        <f t="shared" si="34"/>
        <v>0</v>
      </c>
      <c r="AW454" s="68"/>
      <c r="BC454" s="65"/>
      <c r="BI454" s="65"/>
      <c r="BN454" s="65"/>
      <c r="BS454" s="65"/>
      <c r="BT454" s="82"/>
      <c r="BU454" s="79"/>
      <c r="BW454" s="65"/>
      <c r="BY454" s="65"/>
      <c r="CA454" s="65"/>
      <c r="CC454" s="65"/>
      <c r="CE454" s="65"/>
      <c r="CG454" s="68"/>
      <c r="CI454" s="65"/>
      <c r="CK454" s="68"/>
      <c r="CM454" s="83"/>
      <c r="CO454" s="65"/>
      <c r="CU454" s="68"/>
      <c r="DB454" s="68"/>
      <c r="DH454" s="44"/>
      <c r="DI454" s="68"/>
    </row>
    <row r="455" ht="15.75" customHeight="1">
      <c r="A455" s="79"/>
      <c r="B455" s="80"/>
      <c r="C455" s="25"/>
      <c r="D455" s="16">
        <f t="shared" si="2"/>
        <v>1</v>
      </c>
      <c r="E455" s="16">
        <f t="shared" si="73"/>
        <v>0</v>
      </c>
      <c r="F455" s="16">
        <f t="shared" si="3"/>
        <v>0</v>
      </c>
      <c r="G455" s="16">
        <f t="shared" si="4"/>
        <v>0</v>
      </c>
      <c r="H455" s="63"/>
      <c r="I455" s="81"/>
      <c r="J455" s="43"/>
      <c r="O455" s="65"/>
      <c r="P455" s="79"/>
      <c r="R455" s="65"/>
      <c r="T455" s="65"/>
      <c r="V455" s="65"/>
      <c r="AC455" s="65"/>
      <c r="AI455" s="65"/>
      <c r="AO455" s="65"/>
      <c r="AT455" s="21">
        <f t="shared" si="33"/>
        <v>0</v>
      </c>
      <c r="AU455" s="21">
        <f t="shared" si="34"/>
        <v>0</v>
      </c>
      <c r="AW455" s="68"/>
      <c r="BC455" s="65"/>
      <c r="BI455" s="65"/>
      <c r="BN455" s="65"/>
      <c r="BS455" s="65"/>
      <c r="BT455" s="82"/>
      <c r="BU455" s="79"/>
      <c r="BW455" s="65"/>
      <c r="BY455" s="65"/>
      <c r="CA455" s="65"/>
      <c r="CC455" s="65"/>
      <c r="CE455" s="65"/>
      <c r="CG455" s="68"/>
      <c r="CI455" s="65"/>
      <c r="CK455" s="68"/>
      <c r="CM455" s="83"/>
      <c r="CO455" s="65"/>
      <c r="CU455" s="68"/>
      <c r="DB455" s="68"/>
      <c r="DH455" s="44"/>
      <c r="DI455" s="68"/>
    </row>
    <row r="456" ht="15.75" customHeight="1">
      <c r="A456" s="79"/>
      <c r="B456" s="80"/>
      <c r="C456" s="25"/>
      <c r="D456" s="16">
        <f t="shared" si="2"/>
        <v>1</v>
      </c>
      <c r="E456" s="16">
        <f t="shared" si="73"/>
        <v>0</v>
      </c>
      <c r="F456" s="16">
        <f t="shared" si="3"/>
        <v>0</v>
      </c>
      <c r="G456" s="16">
        <f t="shared" si="4"/>
        <v>0</v>
      </c>
      <c r="H456" s="63"/>
      <c r="I456" s="81"/>
      <c r="J456" s="43"/>
      <c r="O456" s="65"/>
      <c r="P456" s="79"/>
      <c r="R456" s="65"/>
      <c r="T456" s="65"/>
      <c r="V456" s="65"/>
      <c r="AC456" s="65"/>
      <c r="AI456" s="65"/>
      <c r="AO456" s="65"/>
      <c r="AT456" s="21">
        <f t="shared" si="33"/>
        <v>0</v>
      </c>
      <c r="AU456" s="21">
        <f t="shared" si="34"/>
        <v>0</v>
      </c>
      <c r="AW456" s="68"/>
      <c r="BC456" s="65"/>
      <c r="BI456" s="65"/>
      <c r="BN456" s="65"/>
      <c r="BS456" s="65"/>
      <c r="BT456" s="82"/>
      <c r="BU456" s="79"/>
      <c r="BW456" s="65"/>
      <c r="BY456" s="65"/>
      <c r="CA456" s="65"/>
      <c r="CC456" s="65"/>
      <c r="CE456" s="65"/>
      <c r="CG456" s="68"/>
      <c r="CI456" s="65"/>
      <c r="CK456" s="68"/>
      <c r="CM456" s="83"/>
      <c r="CO456" s="65"/>
      <c r="CU456" s="68"/>
      <c r="DB456" s="68"/>
      <c r="DH456" s="44"/>
      <c r="DI456" s="68"/>
    </row>
    <row r="457" ht="15.75" customHeight="1">
      <c r="A457" s="79"/>
      <c r="B457" s="80"/>
      <c r="C457" s="25"/>
      <c r="D457" s="16">
        <f t="shared" si="2"/>
        <v>1</v>
      </c>
      <c r="E457" s="16">
        <f t="shared" si="73"/>
        <v>0</v>
      </c>
      <c r="F457" s="16">
        <f t="shared" si="3"/>
        <v>0</v>
      </c>
      <c r="G457" s="16">
        <f t="shared" si="4"/>
        <v>0</v>
      </c>
      <c r="H457" s="63"/>
      <c r="I457" s="81"/>
      <c r="J457" s="43"/>
      <c r="O457" s="65"/>
      <c r="P457" s="79"/>
      <c r="R457" s="65"/>
      <c r="T457" s="65"/>
      <c r="V457" s="65"/>
      <c r="AC457" s="65"/>
      <c r="AI457" s="65"/>
      <c r="AO457" s="65"/>
      <c r="AT457" s="21">
        <f t="shared" si="33"/>
        <v>0</v>
      </c>
      <c r="AU457" s="21">
        <f t="shared" si="34"/>
        <v>0</v>
      </c>
      <c r="AW457" s="68"/>
      <c r="BC457" s="65"/>
      <c r="BI457" s="65"/>
      <c r="BN457" s="65"/>
      <c r="BS457" s="65"/>
      <c r="BT457" s="82"/>
      <c r="BU457" s="79"/>
      <c r="BW457" s="65"/>
      <c r="BY457" s="65"/>
      <c r="CA457" s="65"/>
      <c r="CC457" s="65"/>
      <c r="CE457" s="65"/>
      <c r="CG457" s="68"/>
      <c r="CI457" s="65"/>
      <c r="CK457" s="68"/>
      <c r="CM457" s="83"/>
      <c r="CO457" s="65"/>
      <c r="CU457" s="68"/>
      <c r="DB457" s="68"/>
      <c r="DH457" s="44"/>
      <c r="DI457" s="68"/>
    </row>
    <row r="458" ht="15.75" customHeight="1">
      <c r="A458" s="79"/>
      <c r="B458" s="80"/>
      <c r="C458" s="25"/>
      <c r="D458" s="16">
        <f t="shared" si="2"/>
        <v>1</v>
      </c>
      <c r="E458" s="16">
        <f t="shared" si="73"/>
        <v>0</v>
      </c>
      <c r="F458" s="16">
        <f t="shared" si="3"/>
        <v>0</v>
      </c>
      <c r="G458" s="16">
        <f t="shared" si="4"/>
        <v>0</v>
      </c>
      <c r="H458" s="63"/>
      <c r="I458" s="81"/>
      <c r="J458" s="43"/>
      <c r="O458" s="65"/>
      <c r="P458" s="79"/>
      <c r="R458" s="65"/>
      <c r="T458" s="65"/>
      <c r="V458" s="65"/>
      <c r="AC458" s="65"/>
      <c r="AI458" s="65"/>
      <c r="AO458" s="65"/>
      <c r="AT458" s="21">
        <f t="shared" si="33"/>
        <v>0</v>
      </c>
      <c r="AU458" s="21">
        <f t="shared" si="34"/>
        <v>0</v>
      </c>
      <c r="AW458" s="68"/>
      <c r="BC458" s="65"/>
      <c r="BI458" s="65"/>
      <c r="BN458" s="65"/>
      <c r="BS458" s="65"/>
      <c r="BT458" s="82"/>
      <c r="BU458" s="79"/>
      <c r="BW458" s="65"/>
      <c r="BY458" s="65"/>
      <c r="CA458" s="65"/>
      <c r="CC458" s="65"/>
      <c r="CE458" s="65"/>
      <c r="CG458" s="68"/>
      <c r="CI458" s="65"/>
      <c r="CK458" s="68"/>
      <c r="CM458" s="83"/>
      <c r="CO458" s="65"/>
      <c r="CU458" s="68"/>
      <c r="DB458" s="68"/>
      <c r="DH458" s="44"/>
      <c r="DI458" s="68"/>
    </row>
    <row r="459" ht="15.75" customHeight="1">
      <c r="A459" s="79"/>
      <c r="B459" s="80"/>
      <c r="C459" s="25"/>
      <c r="D459" s="16">
        <f t="shared" si="2"/>
        <v>1</v>
      </c>
      <c r="E459" s="16">
        <f t="shared" si="73"/>
        <v>0</v>
      </c>
      <c r="F459" s="16">
        <f t="shared" si="3"/>
        <v>0</v>
      </c>
      <c r="G459" s="16">
        <f t="shared" si="4"/>
        <v>0</v>
      </c>
      <c r="H459" s="63"/>
      <c r="I459" s="81"/>
      <c r="J459" s="43"/>
      <c r="O459" s="65"/>
      <c r="P459" s="79"/>
      <c r="R459" s="65"/>
      <c r="T459" s="65"/>
      <c r="V459" s="65"/>
      <c r="AC459" s="65"/>
      <c r="AI459" s="65"/>
      <c r="AO459" s="65"/>
      <c r="AT459" s="21">
        <f t="shared" si="33"/>
        <v>0</v>
      </c>
      <c r="AU459" s="21">
        <f t="shared" si="34"/>
        <v>0</v>
      </c>
      <c r="AW459" s="68"/>
      <c r="BC459" s="65"/>
      <c r="BI459" s="65"/>
      <c r="BN459" s="65"/>
      <c r="BS459" s="65"/>
      <c r="BT459" s="82"/>
      <c r="BU459" s="79"/>
      <c r="BW459" s="65"/>
      <c r="BY459" s="65"/>
      <c r="CA459" s="65"/>
      <c r="CC459" s="65"/>
      <c r="CE459" s="65"/>
      <c r="CG459" s="68"/>
      <c r="CI459" s="65"/>
      <c r="CK459" s="68"/>
      <c r="CM459" s="83"/>
      <c r="CO459" s="65"/>
      <c r="CU459" s="68"/>
      <c r="DB459" s="68"/>
      <c r="DH459" s="44"/>
      <c r="DI459" s="68"/>
    </row>
    <row r="460" ht="15.75" customHeight="1">
      <c r="A460" s="79"/>
      <c r="B460" s="80"/>
      <c r="C460" s="25"/>
      <c r="D460" s="16">
        <f t="shared" si="2"/>
        <v>1</v>
      </c>
      <c r="E460" s="16">
        <f t="shared" si="73"/>
        <v>0</v>
      </c>
      <c r="F460" s="16">
        <f t="shared" si="3"/>
        <v>0</v>
      </c>
      <c r="G460" s="16">
        <f t="shared" si="4"/>
        <v>0</v>
      </c>
      <c r="H460" s="63"/>
      <c r="I460" s="81"/>
      <c r="J460" s="43"/>
      <c r="O460" s="65"/>
      <c r="P460" s="79"/>
      <c r="R460" s="65"/>
      <c r="T460" s="65"/>
      <c r="V460" s="65"/>
      <c r="AC460" s="65"/>
      <c r="AI460" s="65"/>
      <c r="AO460" s="65"/>
      <c r="AT460" s="21">
        <f t="shared" si="33"/>
        <v>0</v>
      </c>
      <c r="AU460" s="21">
        <f t="shared" si="34"/>
        <v>0</v>
      </c>
      <c r="AW460" s="68"/>
      <c r="BC460" s="65"/>
      <c r="BI460" s="65"/>
      <c r="BN460" s="65"/>
      <c r="BS460" s="65"/>
      <c r="BT460" s="82"/>
      <c r="BU460" s="79"/>
      <c r="BW460" s="65"/>
      <c r="BY460" s="65"/>
      <c r="CA460" s="65"/>
      <c r="CC460" s="65"/>
      <c r="CE460" s="65"/>
      <c r="CG460" s="68"/>
      <c r="CI460" s="65"/>
      <c r="CK460" s="68"/>
      <c r="CM460" s="83"/>
      <c r="CO460" s="65"/>
      <c r="CU460" s="68"/>
      <c r="DB460" s="68"/>
      <c r="DH460" s="44"/>
      <c r="DI460" s="68"/>
    </row>
    <row r="461" ht="15.75" customHeight="1">
      <c r="A461" s="79"/>
      <c r="B461" s="80"/>
      <c r="C461" s="25"/>
      <c r="D461" s="16">
        <f t="shared" si="2"/>
        <v>1</v>
      </c>
      <c r="E461" s="16">
        <f t="shared" si="73"/>
        <v>0</v>
      </c>
      <c r="F461" s="16">
        <f t="shared" si="3"/>
        <v>0</v>
      </c>
      <c r="G461" s="16">
        <f t="shared" si="4"/>
        <v>0</v>
      </c>
      <c r="H461" s="63"/>
      <c r="I461" s="81"/>
      <c r="J461" s="43"/>
      <c r="O461" s="65"/>
      <c r="P461" s="79"/>
      <c r="R461" s="65"/>
      <c r="T461" s="65"/>
      <c r="V461" s="65"/>
      <c r="AC461" s="65"/>
      <c r="AI461" s="65"/>
      <c r="AO461" s="65"/>
      <c r="AT461" s="21">
        <f t="shared" si="33"/>
        <v>0</v>
      </c>
      <c r="AU461" s="21">
        <f t="shared" si="34"/>
        <v>0</v>
      </c>
      <c r="AW461" s="68"/>
      <c r="BC461" s="65"/>
      <c r="BI461" s="65"/>
      <c r="BN461" s="65"/>
      <c r="BS461" s="65"/>
      <c r="BT461" s="82"/>
      <c r="BU461" s="79"/>
      <c r="BW461" s="65"/>
      <c r="BY461" s="65"/>
      <c r="CA461" s="65"/>
      <c r="CC461" s="65"/>
      <c r="CE461" s="65"/>
      <c r="CG461" s="68"/>
      <c r="CI461" s="65"/>
      <c r="CK461" s="68"/>
      <c r="CM461" s="83"/>
      <c r="CO461" s="65"/>
      <c r="CU461" s="68"/>
      <c r="DB461" s="68"/>
      <c r="DH461" s="44"/>
      <c r="DI461" s="68"/>
    </row>
    <row r="462" ht="15.75" customHeight="1">
      <c r="A462" s="79"/>
      <c r="B462" s="80"/>
      <c r="C462" s="25"/>
      <c r="D462" s="16">
        <f t="shared" si="2"/>
        <v>1</v>
      </c>
      <c r="E462" s="16">
        <f t="shared" si="73"/>
        <v>0</v>
      </c>
      <c r="F462" s="16">
        <f t="shared" si="3"/>
        <v>0</v>
      </c>
      <c r="G462" s="16">
        <f t="shared" si="4"/>
        <v>0</v>
      </c>
      <c r="H462" s="63"/>
      <c r="I462" s="81"/>
      <c r="J462" s="43"/>
      <c r="O462" s="65"/>
      <c r="P462" s="79"/>
      <c r="R462" s="65"/>
      <c r="T462" s="65"/>
      <c r="V462" s="65"/>
      <c r="AC462" s="65"/>
      <c r="AI462" s="65"/>
      <c r="AO462" s="65"/>
      <c r="AT462" s="21">
        <f t="shared" si="33"/>
        <v>0</v>
      </c>
      <c r="AU462" s="21">
        <f t="shared" si="34"/>
        <v>0</v>
      </c>
      <c r="AW462" s="68"/>
      <c r="BC462" s="65"/>
      <c r="BI462" s="65"/>
      <c r="BN462" s="65"/>
      <c r="BS462" s="65"/>
      <c r="BT462" s="82"/>
      <c r="BU462" s="79"/>
      <c r="BW462" s="65"/>
      <c r="BY462" s="65"/>
      <c r="CA462" s="65"/>
      <c r="CC462" s="65"/>
      <c r="CE462" s="65"/>
      <c r="CG462" s="68"/>
      <c r="CI462" s="65"/>
      <c r="CK462" s="68"/>
      <c r="CM462" s="83"/>
      <c r="CO462" s="65"/>
      <c r="CU462" s="68"/>
      <c r="DB462" s="68"/>
      <c r="DH462" s="44"/>
      <c r="DI462" s="68"/>
    </row>
    <row r="463" ht="15.75" customHeight="1">
      <c r="A463" s="79"/>
      <c r="B463" s="80"/>
      <c r="C463" s="25"/>
      <c r="D463" s="16">
        <f t="shared" si="2"/>
        <v>1</v>
      </c>
      <c r="E463" s="16">
        <f t="shared" si="73"/>
        <v>0</v>
      </c>
      <c r="F463" s="16">
        <f t="shared" si="3"/>
        <v>0</v>
      </c>
      <c r="G463" s="16">
        <f t="shared" si="4"/>
        <v>0</v>
      </c>
      <c r="H463" s="63"/>
      <c r="I463" s="81"/>
      <c r="J463" s="43"/>
      <c r="O463" s="65"/>
      <c r="P463" s="79"/>
      <c r="R463" s="65"/>
      <c r="T463" s="65"/>
      <c r="V463" s="65"/>
      <c r="AC463" s="65"/>
      <c r="AI463" s="65"/>
      <c r="AO463" s="65"/>
      <c r="AT463" s="21">
        <f t="shared" si="33"/>
        <v>0</v>
      </c>
      <c r="AU463" s="21">
        <f t="shared" si="34"/>
        <v>0</v>
      </c>
      <c r="AW463" s="68"/>
      <c r="BC463" s="65"/>
      <c r="BI463" s="65"/>
      <c r="BN463" s="65"/>
      <c r="BS463" s="65"/>
      <c r="BT463" s="82"/>
      <c r="BU463" s="79"/>
      <c r="BW463" s="65"/>
      <c r="BY463" s="65"/>
      <c r="CA463" s="65"/>
      <c r="CC463" s="65"/>
      <c r="CE463" s="65"/>
      <c r="CG463" s="68"/>
      <c r="CI463" s="65"/>
      <c r="CK463" s="68"/>
      <c r="CM463" s="83"/>
      <c r="CO463" s="65"/>
      <c r="CU463" s="68"/>
      <c r="DB463" s="68"/>
      <c r="DH463" s="44"/>
      <c r="DI463" s="68"/>
    </row>
    <row r="464" ht="15.75" customHeight="1">
      <c r="A464" s="79"/>
      <c r="B464" s="80"/>
      <c r="C464" s="25"/>
      <c r="D464" s="16">
        <f t="shared" si="2"/>
        <v>1</v>
      </c>
      <c r="E464" s="16">
        <f t="shared" si="73"/>
        <v>0</v>
      </c>
      <c r="F464" s="16">
        <f t="shared" si="3"/>
        <v>0</v>
      </c>
      <c r="G464" s="16">
        <f t="shared" si="4"/>
        <v>0</v>
      </c>
      <c r="H464" s="63"/>
      <c r="I464" s="81"/>
      <c r="J464" s="43"/>
      <c r="O464" s="65"/>
      <c r="P464" s="79"/>
      <c r="R464" s="65"/>
      <c r="T464" s="65"/>
      <c r="V464" s="65"/>
      <c r="AC464" s="65"/>
      <c r="AI464" s="65"/>
      <c r="AO464" s="65"/>
      <c r="AT464" s="21">
        <f t="shared" si="33"/>
        <v>0</v>
      </c>
      <c r="AU464" s="21">
        <f t="shared" si="34"/>
        <v>0</v>
      </c>
      <c r="AW464" s="68"/>
      <c r="BC464" s="65"/>
      <c r="BI464" s="65"/>
      <c r="BN464" s="65"/>
      <c r="BS464" s="65"/>
      <c r="BT464" s="82"/>
      <c r="BU464" s="79"/>
      <c r="BW464" s="65"/>
      <c r="BY464" s="65"/>
      <c r="CA464" s="65"/>
      <c r="CC464" s="65"/>
      <c r="CE464" s="65"/>
      <c r="CG464" s="68"/>
      <c r="CI464" s="65"/>
      <c r="CK464" s="68"/>
      <c r="CM464" s="83"/>
      <c r="CO464" s="65"/>
      <c r="CU464" s="68"/>
      <c r="DB464" s="68"/>
      <c r="DH464" s="44"/>
      <c r="DI464" s="68"/>
    </row>
    <row r="465" ht="15.75" customHeight="1">
      <c r="A465" s="79"/>
      <c r="B465" s="80"/>
      <c r="C465" s="25"/>
      <c r="D465" s="16">
        <f t="shared" si="2"/>
        <v>1</v>
      </c>
      <c r="E465" s="16">
        <f t="shared" si="73"/>
        <v>0</v>
      </c>
      <c r="F465" s="16">
        <f t="shared" si="3"/>
        <v>0</v>
      </c>
      <c r="G465" s="16">
        <f t="shared" si="4"/>
        <v>0</v>
      </c>
      <c r="H465" s="63"/>
      <c r="I465" s="81"/>
      <c r="J465" s="43"/>
      <c r="O465" s="65"/>
      <c r="P465" s="79"/>
      <c r="R465" s="65"/>
      <c r="T465" s="65"/>
      <c r="V465" s="65"/>
      <c r="AC465" s="65"/>
      <c r="AI465" s="65"/>
      <c r="AO465" s="65"/>
      <c r="AT465" s="21">
        <f t="shared" si="33"/>
        <v>0</v>
      </c>
      <c r="AU465" s="21">
        <f t="shared" si="34"/>
        <v>0</v>
      </c>
      <c r="AW465" s="68"/>
      <c r="BC465" s="65"/>
      <c r="BI465" s="65"/>
      <c r="BN465" s="65"/>
      <c r="BS465" s="65"/>
      <c r="BT465" s="82"/>
      <c r="BU465" s="79"/>
      <c r="BW465" s="65"/>
      <c r="BY465" s="65"/>
      <c r="CA465" s="65"/>
      <c r="CC465" s="65"/>
      <c r="CE465" s="65"/>
      <c r="CG465" s="68"/>
      <c r="CI465" s="65"/>
      <c r="CK465" s="68"/>
      <c r="CM465" s="83"/>
      <c r="CO465" s="65"/>
      <c r="CU465" s="68"/>
      <c r="DB465" s="68"/>
      <c r="DH465" s="44"/>
      <c r="DI465" s="68"/>
    </row>
    <row r="466" ht="15.75" customHeight="1">
      <c r="A466" s="79"/>
      <c r="B466" s="80"/>
      <c r="C466" s="25"/>
      <c r="D466" s="16">
        <f t="shared" si="2"/>
        <v>1</v>
      </c>
      <c r="E466" s="16">
        <f t="shared" si="73"/>
        <v>0</v>
      </c>
      <c r="F466" s="16">
        <f t="shared" si="3"/>
        <v>0</v>
      </c>
      <c r="G466" s="16">
        <f t="shared" si="4"/>
        <v>0</v>
      </c>
      <c r="H466" s="63"/>
      <c r="I466" s="81"/>
      <c r="J466" s="43"/>
      <c r="O466" s="65"/>
      <c r="P466" s="79"/>
      <c r="R466" s="65"/>
      <c r="T466" s="65"/>
      <c r="V466" s="65"/>
      <c r="AC466" s="65"/>
      <c r="AI466" s="65"/>
      <c r="AO466" s="65"/>
      <c r="AT466" s="21">
        <f t="shared" si="33"/>
        <v>0</v>
      </c>
      <c r="AU466" s="21">
        <f t="shared" si="34"/>
        <v>0</v>
      </c>
      <c r="AW466" s="68"/>
      <c r="BC466" s="65"/>
      <c r="BI466" s="65"/>
      <c r="BN466" s="65"/>
      <c r="BS466" s="65"/>
      <c r="BT466" s="82"/>
      <c r="BU466" s="79"/>
      <c r="BW466" s="65"/>
      <c r="BY466" s="65"/>
      <c r="CA466" s="65"/>
      <c r="CC466" s="65"/>
      <c r="CE466" s="65"/>
      <c r="CG466" s="68"/>
      <c r="CI466" s="65"/>
      <c r="CK466" s="68"/>
      <c r="CM466" s="83"/>
      <c r="CO466" s="65"/>
      <c r="CU466" s="68"/>
      <c r="DB466" s="68"/>
      <c r="DH466" s="44"/>
      <c r="DI466" s="68"/>
    </row>
    <row r="467" ht="15.75" customHeight="1">
      <c r="A467" s="79"/>
      <c r="B467" s="80"/>
      <c r="C467" s="25"/>
      <c r="D467" s="16">
        <f t="shared" si="2"/>
        <v>1</v>
      </c>
      <c r="E467" s="16">
        <f t="shared" si="73"/>
        <v>0</v>
      </c>
      <c r="F467" s="16">
        <f t="shared" si="3"/>
        <v>0</v>
      </c>
      <c r="G467" s="16">
        <f t="shared" si="4"/>
        <v>0</v>
      </c>
      <c r="H467" s="63"/>
      <c r="I467" s="81"/>
      <c r="J467" s="43"/>
      <c r="O467" s="65"/>
      <c r="P467" s="79"/>
      <c r="R467" s="65"/>
      <c r="T467" s="65"/>
      <c r="V467" s="65"/>
      <c r="AC467" s="65"/>
      <c r="AI467" s="65"/>
      <c r="AO467" s="65"/>
      <c r="AT467" s="21">
        <f t="shared" si="33"/>
        <v>0</v>
      </c>
      <c r="AU467" s="21">
        <f t="shared" si="34"/>
        <v>0</v>
      </c>
      <c r="AW467" s="68"/>
      <c r="BC467" s="65"/>
      <c r="BI467" s="65"/>
      <c r="BN467" s="65"/>
      <c r="BS467" s="65"/>
      <c r="BT467" s="82"/>
      <c r="BU467" s="79"/>
      <c r="BW467" s="65"/>
      <c r="BY467" s="65"/>
      <c r="CA467" s="65"/>
      <c r="CC467" s="65"/>
      <c r="CE467" s="65"/>
      <c r="CG467" s="68"/>
      <c r="CI467" s="65"/>
      <c r="CK467" s="68"/>
      <c r="CM467" s="83"/>
      <c r="CO467" s="65"/>
      <c r="CU467" s="68"/>
      <c r="DB467" s="68"/>
      <c r="DH467" s="44"/>
      <c r="DI467" s="68"/>
    </row>
    <row r="468" ht="15.75" customHeight="1">
      <c r="A468" s="79"/>
      <c r="B468" s="80"/>
      <c r="C468" s="25"/>
      <c r="D468" s="16">
        <f t="shared" si="2"/>
        <v>1</v>
      </c>
      <c r="E468" s="16">
        <f t="shared" si="73"/>
        <v>0</v>
      </c>
      <c r="F468" s="16">
        <f t="shared" si="3"/>
        <v>0</v>
      </c>
      <c r="G468" s="16">
        <f t="shared" si="4"/>
        <v>0</v>
      </c>
      <c r="H468" s="63"/>
      <c r="I468" s="81"/>
      <c r="J468" s="43"/>
      <c r="O468" s="65"/>
      <c r="P468" s="79"/>
      <c r="R468" s="65"/>
      <c r="T468" s="65"/>
      <c r="V468" s="65"/>
      <c r="AC468" s="65"/>
      <c r="AI468" s="65"/>
      <c r="AO468" s="65"/>
      <c r="AT468" s="21">
        <f t="shared" si="33"/>
        <v>0</v>
      </c>
      <c r="AU468" s="21">
        <f t="shared" si="34"/>
        <v>0</v>
      </c>
      <c r="AW468" s="68"/>
      <c r="BC468" s="65"/>
      <c r="BI468" s="65"/>
      <c r="BN468" s="65"/>
      <c r="BS468" s="65"/>
      <c r="BT468" s="82"/>
      <c r="BU468" s="79"/>
      <c r="BW468" s="65"/>
      <c r="BY468" s="65"/>
      <c r="CA468" s="65"/>
      <c r="CC468" s="65"/>
      <c r="CE468" s="65"/>
      <c r="CG468" s="68"/>
      <c r="CI468" s="65"/>
      <c r="CK468" s="68"/>
      <c r="CM468" s="83"/>
      <c r="CO468" s="65"/>
      <c r="CU468" s="68"/>
      <c r="DB468" s="68"/>
      <c r="DH468" s="44"/>
      <c r="DI468" s="68"/>
    </row>
    <row r="469" ht="15.75" customHeight="1">
      <c r="A469" s="79"/>
      <c r="B469" s="80"/>
      <c r="C469" s="25"/>
      <c r="D469" s="16">
        <f t="shared" si="2"/>
        <v>1</v>
      </c>
      <c r="E469" s="16">
        <f t="shared" si="73"/>
        <v>0</v>
      </c>
      <c r="F469" s="16">
        <f t="shared" si="3"/>
        <v>0</v>
      </c>
      <c r="G469" s="16">
        <f t="shared" si="4"/>
        <v>0</v>
      </c>
      <c r="H469" s="63"/>
      <c r="I469" s="81"/>
      <c r="J469" s="43"/>
      <c r="O469" s="65"/>
      <c r="P469" s="79"/>
      <c r="R469" s="65"/>
      <c r="T469" s="65"/>
      <c r="V469" s="65"/>
      <c r="AC469" s="65"/>
      <c r="AI469" s="65"/>
      <c r="AO469" s="65"/>
      <c r="AT469" s="21">
        <f t="shared" si="33"/>
        <v>0</v>
      </c>
      <c r="AU469" s="21">
        <f t="shared" si="34"/>
        <v>0</v>
      </c>
      <c r="AW469" s="68"/>
      <c r="BC469" s="65"/>
      <c r="BI469" s="65"/>
      <c r="BN469" s="65"/>
      <c r="BS469" s="65"/>
      <c r="BT469" s="82"/>
      <c r="BU469" s="79"/>
      <c r="BW469" s="65"/>
      <c r="BY469" s="65"/>
      <c r="CA469" s="65"/>
      <c r="CC469" s="65"/>
      <c r="CE469" s="65"/>
      <c r="CG469" s="68"/>
      <c r="CI469" s="65"/>
      <c r="CK469" s="68"/>
      <c r="CM469" s="83"/>
      <c r="CO469" s="65"/>
      <c r="CU469" s="68"/>
      <c r="DB469" s="68"/>
      <c r="DH469" s="44"/>
      <c r="DI469" s="68"/>
    </row>
    <row r="470" ht="15.75" customHeight="1">
      <c r="A470" s="79"/>
      <c r="B470" s="80"/>
      <c r="C470" s="25"/>
      <c r="D470" s="16">
        <f t="shared" si="2"/>
        <v>1</v>
      </c>
      <c r="E470" s="16">
        <f t="shared" si="73"/>
        <v>0</v>
      </c>
      <c r="F470" s="16">
        <f t="shared" si="3"/>
        <v>0</v>
      </c>
      <c r="G470" s="16">
        <f t="shared" si="4"/>
        <v>0</v>
      </c>
      <c r="H470" s="63"/>
      <c r="I470" s="81"/>
      <c r="J470" s="43"/>
      <c r="O470" s="65"/>
      <c r="P470" s="79"/>
      <c r="R470" s="65"/>
      <c r="T470" s="65"/>
      <c r="V470" s="65"/>
      <c r="AC470" s="65"/>
      <c r="AI470" s="65"/>
      <c r="AO470" s="65"/>
      <c r="AT470" s="21">
        <f t="shared" si="33"/>
        <v>0</v>
      </c>
      <c r="AU470" s="21">
        <f t="shared" si="34"/>
        <v>0</v>
      </c>
      <c r="AW470" s="68"/>
      <c r="BC470" s="65"/>
      <c r="BI470" s="65"/>
      <c r="BN470" s="65"/>
      <c r="BS470" s="65"/>
      <c r="BT470" s="82"/>
      <c r="BU470" s="79"/>
      <c r="BW470" s="65"/>
      <c r="BY470" s="65"/>
      <c r="CA470" s="65"/>
      <c r="CC470" s="65"/>
      <c r="CE470" s="65"/>
      <c r="CG470" s="68"/>
      <c r="CI470" s="65"/>
      <c r="CK470" s="68"/>
      <c r="CM470" s="83"/>
      <c r="CO470" s="65"/>
      <c r="CU470" s="68"/>
      <c r="DB470" s="68"/>
      <c r="DH470" s="44"/>
      <c r="DI470" s="68"/>
    </row>
    <row r="471" ht="15.75" customHeight="1">
      <c r="A471" s="79"/>
      <c r="B471" s="80"/>
      <c r="C471" s="25"/>
      <c r="D471" s="16">
        <f t="shared" si="2"/>
        <v>1</v>
      </c>
      <c r="E471" s="16">
        <f t="shared" si="73"/>
        <v>0</v>
      </c>
      <c r="F471" s="16">
        <f t="shared" si="3"/>
        <v>0</v>
      </c>
      <c r="G471" s="16">
        <f t="shared" si="4"/>
        <v>0</v>
      </c>
      <c r="H471" s="63"/>
      <c r="I471" s="81"/>
      <c r="J471" s="43"/>
      <c r="O471" s="65"/>
      <c r="P471" s="79"/>
      <c r="R471" s="65"/>
      <c r="T471" s="65"/>
      <c r="V471" s="65"/>
      <c r="AC471" s="65"/>
      <c r="AI471" s="65"/>
      <c r="AO471" s="65"/>
      <c r="AT471" s="21">
        <f t="shared" si="33"/>
        <v>0</v>
      </c>
      <c r="AU471" s="21">
        <f t="shared" si="34"/>
        <v>0</v>
      </c>
      <c r="AW471" s="68"/>
      <c r="BC471" s="65"/>
      <c r="BI471" s="65"/>
      <c r="BN471" s="65"/>
      <c r="BS471" s="65"/>
      <c r="BT471" s="82"/>
      <c r="BU471" s="79"/>
      <c r="BW471" s="65"/>
      <c r="BY471" s="65"/>
      <c r="CA471" s="65"/>
      <c r="CC471" s="65"/>
      <c r="CE471" s="65"/>
      <c r="CG471" s="68"/>
      <c r="CI471" s="65"/>
      <c r="CK471" s="68"/>
      <c r="CM471" s="83"/>
      <c r="CO471" s="65"/>
      <c r="CU471" s="68"/>
      <c r="DB471" s="68"/>
      <c r="DH471" s="44"/>
      <c r="DI471" s="68"/>
    </row>
    <row r="472" ht="15.75" customHeight="1">
      <c r="A472" s="79"/>
      <c r="B472" s="80"/>
      <c r="C472" s="25"/>
      <c r="D472" s="16">
        <f t="shared" si="2"/>
        <v>1</v>
      </c>
      <c r="E472" s="16">
        <f t="shared" si="73"/>
        <v>0</v>
      </c>
      <c r="F472" s="16">
        <f t="shared" si="3"/>
        <v>0</v>
      </c>
      <c r="G472" s="16">
        <f t="shared" si="4"/>
        <v>0</v>
      </c>
      <c r="H472" s="63"/>
      <c r="I472" s="81"/>
      <c r="J472" s="43"/>
      <c r="O472" s="65"/>
      <c r="P472" s="79"/>
      <c r="R472" s="65"/>
      <c r="T472" s="65"/>
      <c r="V472" s="65"/>
      <c r="AC472" s="65"/>
      <c r="AI472" s="65"/>
      <c r="AO472" s="65"/>
      <c r="AT472" s="21">
        <f t="shared" si="33"/>
        <v>0</v>
      </c>
      <c r="AU472" s="21">
        <f t="shared" si="34"/>
        <v>0</v>
      </c>
      <c r="AW472" s="68"/>
      <c r="BC472" s="65"/>
      <c r="BI472" s="65"/>
      <c r="BN472" s="65"/>
      <c r="BS472" s="65"/>
      <c r="BT472" s="82"/>
      <c r="BU472" s="79"/>
      <c r="BW472" s="65"/>
      <c r="BY472" s="65"/>
      <c r="CA472" s="65"/>
      <c r="CC472" s="65"/>
      <c r="CE472" s="65"/>
      <c r="CG472" s="68"/>
      <c r="CI472" s="65"/>
      <c r="CK472" s="68"/>
      <c r="CM472" s="83"/>
      <c r="CO472" s="65"/>
      <c r="CU472" s="68"/>
      <c r="DB472" s="68"/>
      <c r="DH472" s="44"/>
      <c r="DI472" s="68"/>
    </row>
    <row r="473" ht="15.75" customHeight="1">
      <c r="A473" s="79"/>
      <c r="B473" s="80"/>
      <c r="C473" s="25"/>
      <c r="D473" s="16">
        <f t="shared" si="2"/>
        <v>1</v>
      </c>
      <c r="E473" s="16">
        <f t="shared" si="73"/>
        <v>0</v>
      </c>
      <c r="F473" s="16">
        <f t="shared" si="3"/>
        <v>0</v>
      </c>
      <c r="G473" s="16">
        <f t="shared" si="4"/>
        <v>0</v>
      </c>
      <c r="H473" s="63"/>
      <c r="I473" s="81"/>
      <c r="J473" s="43"/>
      <c r="O473" s="65"/>
      <c r="P473" s="79"/>
      <c r="R473" s="65"/>
      <c r="T473" s="65"/>
      <c r="V473" s="65"/>
      <c r="AC473" s="65"/>
      <c r="AI473" s="65"/>
      <c r="AO473" s="65"/>
      <c r="AT473" s="21">
        <f t="shared" si="33"/>
        <v>0</v>
      </c>
      <c r="AU473" s="21">
        <f t="shared" si="34"/>
        <v>0</v>
      </c>
      <c r="AW473" s="68"/>
      <c r="BC473" s="65"/>
      <c r="BI473" s="65"/>
      <c r="BN473" s="65"/>
      <c r="BS473" s="65"/>
      <c r="BT473" s="82"/>
      <c r="BU473" s="79"/>
      <c r="BW473" s="65"/>
      <c r="BY473" s="65"/>
      <c r="CA473" s="65"/>
      <c r="CC473" s="65"/>
      <c r="CE473" s="65"/>
      <c r="CG473" s="68"/>
      <c r="CI473" s="65"/>
      <c r="CK473" s="68"/>
      <c r="CM473" s="83"/>
      <c r="CO473" s="65"/>
      <c r="CU473" s="68"/>
      <c r="DB473" s="68"/>
      <c r="DH473" s="44"/>
      <c r="DI473" s="68"/>
    </row>
    <row r="474" ht="15.75" customHeight="1">
      <c r="A474" s="79"/>
      <c r="B474" s="80"/>
      <c r="C474" s="25"/>
      <c r="D474" s="16">
        <f t="shared" si="2"/>
        <v>1</v>
      </c>
      <c r="E474" s="16">
        <f t="shared" si="73"/>
        <v>0</v>
      </c>
      <c r="F474" s="16">
        <f t="shared" si="3"/>
        <v>0</v>
      </c>
      <c r="G474" s="16">
        <f t="shared" si="4"/>
        <v>0</v>
      </c>
      <c r="H474" s="63"/>
      <c r="I474" s="81"/>
      <c r="J474" s="43"/>
      <c r="O474" s="65"/>
      <c r="P474" s="79"/>
      <c r="R474" s="65"/>
      <c r="T474" s="65"/>
      <c r="V474" s="65"/>
      <c r="AC474" s="65"/>
      <c r="AI474" s="65"/>
      <c r="AO474" s="65"/>
      <c r="AT474" s="21">
        <f t="shared" si="33"/>
        <v>0</v>
      </c>
      <c r="AU474" s="21">
        <f t="shared" si="34"/>
        <v>0</v>
      </c>
      <c r="AW474" s="68"/>
      <c r="BC474" s="65"/>
      <c r="BI474" s="65"/>
      <c r="BN474" s="65"/>
      <c r="BS474" s="65"/>
      <c r="BT474" s="82"/>
      <c r="BU474" s="79"/>
      <c r="BW474" s="65"/>
      <c r="BY474" s="65"/>
      <c r="CA474" s="65"/>
      <c r="CC474" s="65"/>
      <c r="CE474" s="65"/>
      <c r="CG474" s="68"/>
      <c r="CI474" s="65"/>
      <c r="CK474" s="68"/>
      <c r="CM474" s="83"/>
      <c r="CO474" s="65"/>
      <c r="CU474" s="68"/>
      <c r="DB474" s="68"/>
      <c r="DH474" s="44"/>
      <c r="DI474" s="68"/>
    </row>
    <row r="475" ht="15.75" customHeight="1">
      <c r="A475" s="79"/>
      <c r="B475" s="80"/>
      <c r="C475" s="25"/>
      <c r="D475" s="16">
        <f t="shared" si="2"/>
        <v>1</v>
      </c>
      <c r="E475" s="16">
        <f t="shared" si="73"/>
        <v>0</v>
      </c>
      <c r="F475" s="16">
        <f t="shared" si="3"/>
        <v>0</v>
      </c>
      <c r="G475" s="16">
        <f t="shared" si="4"/>
        <v>0</v>
      </c>
      <c r="H475" s="63"/>
      <c r="I475" s="81"/>
      <c r="J475" s="43"/>
      <c r="O475" s="65"/>
      <c r="P475" s="79"/>
      <c r="R475" s="65"/>
      <c r="T475" s="65"/>
      <c r="V475" s="65"/>
      <c r="AC475" s="65"/>
      <c r="AI475" s="65"/>
      <c r="AO475" s="65"/>
      <c r="AT475" s="21">
        <f t="shared" si="33"/>
        <v>0</v>
      </c>
      <c r="AU475" s="21">
        <f t="shared" si="34"/>
        <v>0</v>
      </c>
      <c r="AW475" s="68"/>
      <c r="BC475" s="65"/>
      <c r="BI475" s="65"/>
      <c r="BN475" s="65"/>
      <c r="BS475" s="65"/>
      <c r="BT475" s="82"/>
      <c r="BU475" s="79"/>
      <c r="BW475" s="65"/>
      <c r="BY475" s="65"/>
      <c r="CA475" s="65"/>
      <c r="CC475" s="65"/>
      <c r="CE475" s="65"/>
      <c r="CG475" s="68"/>
      <c r="CI475" s="65"/>
      <c r="CK475" s="68"/>
      <c r="CM475" s="83"/>
      <c r="CO475" s="65"/>
      <c r="CU475" s="68"/>
      <c r="DB475" s="68"/>
      <c r="DH475" s="44"/>
      <c r="DI475" s="68"/>
    </row>
    <row r="476" ht="15.75" customHeight="1">
      <c r="A476" s="79"/>
      <c r="B476" s="80"/>
      <c r="C476" s="25"/>
      <c r="D476" s="16">
        <f t="shared" si="2"/>
        <v>1</v>
      </c>
      <c r="E476" s="16">
        <f t="shared" si="73"/>
        <v>0</v>
      </c>
      <c r="F476" s="16">
        <f t="shared" si="3"/>
        <v>0</v>
      </c>
      <c r="G476" s="16">
        <f t="shared" si="4"/>
        <v>0</v>
      </c>
      <c r="H476" s="63"/>
      <c r="I476" s="81"/>
      <c r="J476" s="43"/>
      <c r="O476" s="65"/>
      <c r="P476" s="79"/>
      <c r="R476" s="65"/>
      <c r="T476" s="65"/>
      <c r="V476" s="65"/>
      <c r="AC476" s="65"/>
      <c r="AI476" s="65"/>
      <c r="AO476" s="65"/>
      <c r="AT476" s="21">
        <f t="shared" si="33"/>
        <v>0</v>
      </c>
      <c r="AU476" s="21">
        <f t="shared" si="34"/>
        <v>0</v>
      </c>
      <c r="AW476" s="68"/>
      <c r="BC476" s="65"/>
      <c r="BI476" s="65"/>
      <c r="BN476" s="65"/>
      <c r="BS476" s="65"/>
      <c r="BT476" s="82"/>
      <c r="BU476" s="79"/>
      <c r="BW476" s="65"/>
      <c r="BY476" s="65"/>
      <c r="CA476" s="65"/>
      <c r="CC476" s="65"/>
      <c r="CE476" s="65"/>
      <c r="CG476" s="68"/>
      <c r="CI476" s="65"/>
      <c r="CK476" s="68"/>
      <c r="CM476" s="83"/>
      <c r="CO476" s="65"/>
      <c r="CU476" s="68"/>
      <c r="DB476" s="68"/>
      <c r="DH476" s="44"/>
      <c r="DI476" s="68"/>
    </row>
    <row r="477" ht="15.75" customHeight="1">
      <c r="A477" s="79"/>
      <c r="B477" s="80"/>
      <c r="C477" s="25"/>
      <c r="D477" s="16">
        <f t="shared" si="2"/>
        <v>1</v>
      </c>
      <c r="E477" s="16">
        <f t="shared" si="73"/>
        <v>0</v>
      </c>
      <c r="F477" s="16">
        <f t="shared" si="3"/>
        <v>0</v>
      </c>
      <c r="G477" s="16">
        <f t="shared" si="4"/>
        <v>0</v>
      </c>
      <c r="H477" s="63"/>
      <c r="I477" s="81"/>
      <c r="J477" s="43"/>
      <c r="O477" s="65"/>
      <c r="P477" s="79"/>
      <c r="R477" s="65"/>
      <c r="T477" s="65"/>
      <c r="V477" s="65"/>
      <c r="AC477" s="65"/>
      <c r="AI477" s="65"/>
      <c r="AO477" s="65"/>
      <c r="AT477" s="21">
        <f t="shared" si="33"/>
        <v>0</v>
      </c>
      <c r="AU477" s="21">
        <f t="shared" si="34"/>
        <v>0</v>
      </c>
      <c r="AW477" s="68"/>
      <c r="BC477" s="65"/>
      <c r="BI477" s="65"/>
      <c r="BN477" s="65"/>
      <c r="BS477" s="65"/>
      <c r="BT477" s="82"/>
      <c r="BU477" s="79"/>
      <c r="BW477" s="65"/>
      <c r="BY477" s="65"/>
      <c r="CA477" s="65"/>
      <c r="CC477" s="65"/>
      <c r="CE477" s="65"/>
      <c r="CG477" s="68"/>
      <c r="CI477" s="65"/>
      <c r="CK477" s="68"/>
      <c r="CM477" s="83"/>
      <c r="CO477" s="65"/>
      <c r="CU477" s="68"/>
      <c r="DB477" s="68"/>
      <c r="DH477" s="44"/>
      <c r="DI477" s="68"/>
    </row>
    <row r="478" ht="15.75" customHeight="1">
      <c r="A478" s="79"/>
      <c r="B478" s="80"/>
      <c r="C478" s="25"/>
      <c r="D478" s="16">
        <f t="shared" si="2"/>
        <v>1</v>
      </c>
      <c r="E478" s="16">
        <f t="shared" si="73"/>
        <v>0</v>
      </c>
      <c r="F478" s="16">
        <f t="shared" si="3"/>
        <v>0</v>
      </c>
      <c r="G478" s="16">
        <f t="shared" si="4"/>
        <v>0</v>
      </c>
      <c r="H478" s="63"/>
      <c r="I478" s="81"/>
      <c r="J478" s="43"/>
      <c r="O478" s="65"/>
      <c r="P478" s="79"/>
      <c r="R478" s="65"/>
      <c r="T478" s="65"/>
      <c r="V478" s="65"/>
      <c r="AC478" s="65"/>
      <c r="AI478" s="65"/>
      <c r="AO478" s="65"/>
      <c r="AT478" s="21">
        <f t="shared" si="33"/>
        <v>0</v>
      </c>
      <c r="AU478" s="21">
        <f t="shared" si="34"/>
        <v>0</v>
      </c>
      <c r="AW478" s="68"/>
      <c r="BC478" s="65"/>
      <c r="BI478" s="65"/>
      <c r="BN478" s="65"/>
      <c r="BS478" s="65"/>
      <c r="BT478" s="82"/>
      <c r="BU478" s="79"/>
      <c r="BW478" s="65"/>
      <c r="BY478" s="65"/>
      <c r="CA478" s="65"/>
      <c r="CC478" s="65"/>
      <c r="CE478" s="65"/>
      <c r="CG478" s="68"/>
      <c r="CI478" s="65"/>
      <c r="CK478" s="68"/>
      <c r="CM478" s="83"/>
      <c r="CO478" s="65"/>
      <c r="CU478" s="68"/>
      <c r="DB478" s="68"/>
      <c r="DH478" s="44"/>
      <c r="DI478" s="68"/>
    </row>
    <row r="479" ht="15.75" customHeight="1">
      <c r="A479" s="79"/>
      <c r="B479" s="80"/>
      <c r="C479" s="25"/>
      <c r="D479" s="16">
        <f t="shared" si="2"/>
        <v>1</v>
      </c>
      <c r="E479" s="16">
        <f t="shared" si="73"/>
        <v>0</v>
      </c>
      <c r="F479" s="16">
        <f t="shared" si="3"/>
        <v>0</v>
      </c>
      <c r="G479" s="16">
        <f t="shared" si="4"/>
        <v>0</v>
      </c>
      <c r="H479" s="63"/>
      <c r="I479" s="81"/>
      <c r="J479" s="43"/>
      <c r="O479" s="65"/>
      <c r="P479" s="79"/>
      <c r="R479" s="65"/>
      <c r="T479" s="65"/>
      <c r="V479" s="65"/>
      <c r="AC479" s="65"/>
      <c r="AI479" s="65"/>
      <c r="AO479" s="65"/>
      <c r="AT479" s="21">
        <f t="shared" si="33"/>
        <v>0</v>
      </c>
      <c r="AU479" s="21">
        <f t="shared" si="34"/>
        <v>0</v>
      </c>
      <c r="AW479" s="68"/>
      <c r="BC479" s="65"/>
      <c r="BI479" s="65"/>
      <c r="BN479" s="65"/>
      <c r="BS479" s="65"/>
      <c r="BT479" s="82"/>
      <c r="BU479" s="79"/>
      <c r="BW479" s="65"/>
      <c r="BY479" s="65"/>
      <c r="CA479" s="65"/>
      <c r="CC479" s="65"/>
      <c r="CE479" s="65"/>
      <c r="CG479" s="68"/>
      <c r="CI479" s="65"/>
      <c r="CK479" s="68"/>
      <c r="CM479" s="83"/>
      <c r="CO479" s="65"/>
      <c r="CU479" s="68"/>
      <c r="DB479" s="68"/>
      <c r="DH479" s="44"/>
      <c r="DI479" s="68"/>
    </row>
    <row r="480" ht="15.75" customHeight="1">
      <c r="A480" s="79"/>
      <c r="B480" s="80"/>
      <c r="C480" s="25"/>
      <c r="D480" s="16">
        <f t="shared" si="2"/>
        <v>1</v>
      </c>
      <c r="E480" s="16">
        <f t="shared" si="73"/>
        <v>0</v>
      </c>
      <c r="F480" s="16">
        <f t="shared" si="3"/>
        <v>0</v>
      </c>
      <c r="G480" s="16">
        <f t="shared" si="4"/>
        <v>0</v>
      </c>
      <c r="H480" s="63"/>
      <c r="I480" s="81"/>
      <c r="J480" s="43"/>
      <c r="O480" s="65"/>
      <c r="P480" s="79"/>
      <c r="R480" s="65"/>
      <c r="T480" s="65"/>
      <c r="V480" s="65"/>
      <c r="AC480" s="65"/>
      <c r="AI480" s="65"/>
      <c r="AO480" s="65"/>
      <c r="AT480" s="21">
        <f t="shared" si="33"/>
        <v>0</v>
      </c>
      <c r="AU480" s="21">
        <f t="shared" si="34"/>
        <v>0</v>
      </c>
      <c r="AW480" s="68"/>
      <c r="BC480" s="65"/>
      <c r="BI480" s="65"/>
      <c r="BN480" s="65"/>
      <c r="BS480" s="65"/>
      <c r="BT480" s="82"/>
      <c r="BU480" s="79"/>
      <c r="BW480" s="65"/>
      <c r="BY480" s="65"/>
      <c r="CA480" s="65"/>
      <c r="CC480" s="65"/>
      <c r="CE480" s="65"/>
      <c r="CG480" s="68"/>
      <c r="CI480" s="65"/>
      <c r="CK480" s="68"/>
      <c r="CM480" s="83"/>
      <c r="CO480" s="65"/>
      <c r="CU480" s="68"/>
      <c r="DB480" s="68"/>
      <c r="DH480" s="44"/>
      <c r="DI480" s="68"/>
    </row>
    <row r="481" ht="15.75" customHeight="1">
      <c r="A481" s="79"/>
      <c r="B481" s="80"/>
      <c r="C481" s="25"/>
      <c r="D481" s="16">
        <f t="shared" si="2"/>
        <v>1</v>
      </c>
      <c r="E481" s="16">
        <f t="shared" si="73"/>
        <v>0</v>
      </c>
      <c r="F481" s="16">
        <f t="shared" si="3"/>
        <v>0</v>
      </c>
      <c r="G481" s="16">
        <f t="shared" si="4"/>
        <v>0</v>
      </c>
      <c r="H481" s="63"/>
      <c r="I481" s="81"/>
      <c r="J481" s="43"/>
      <c r="O481" s="65"/>
      <c r="P481" s="79"/>
      <c r="R481" s="65"/>
      <c r="T481" s="65"/>
      <c r="V481" s="65"/>
      <c r="AC481" s="65"/>
      <c r="AI481" s="65"/>
      <c r="AO481" s="65"/>
      <c r="AT481" s="21">
        <f t="shared" si="33"/>
        <v>0</v>
      </c>
      <c r="AU481" s="21">
        <f t="shared" si="34"/>
        <v>0</v>
      </c>
      <c r="AW481" s="68"/>
      <c r="BC481" s="65"/>
      <c r="BI481" s="65"/>
      <c r="BN481" s="65"/>
      <c r="BS481" s="65"/>
      <c r="BT481" s="82"/>
      <c r="BU481" s="79"/>
      <c r="BW481" s="65"/>
      <c r="BY481" s="65"/>
      <c r="CA481" s="65"/>
      <c r="CC481" s="65"/>
      <c r="CE481" s="65"/>
      <c r="CG481" s="68"/>
      <c r="CI481" s="65"/>
      <c r="CK481" s="68"/>
      <c r="CM481" s="83"/>
      <c r="CO481" s="65"/>
      <c r="CU481" s="68"/>
      <c r="DB481" s="68"/>
      <c r="DH481" s="44"/>
      <c r="DI481" s="68"/>
    </row>
    <row r="482" ht="15.75" customHeight="1">
      <c r="A482" s="79"/>
      <c r="B482" s="80"/>
      <c r="C482" s="25"/>
      <c r="D482" s="16">
        <f t="shared" si="2"/>
        <v>1</v>
      </c>
      <c r="E482" s="16">
        <f t="shared" si="73"/>
        <v>0</v>
      </c>
      <c r="F482" s="16">
        <f t="shared" si="3"/>
        <v>0</v>
      </c>
      <c r="G482" s="16">
        <f t="shared" si="4"/>
        <v>0</v>
      </c>
      <c r="H482" s="63"/>
      <c r="I482" s="81"/>
      <c r="J482" s="43"/>
      <c r="O482" s="65"/>
      <c r="P482" s="79"/>
      <c r="R482" s="65"/>
      <c r="T482" s="65"/>
      <c r="V482" s="65"/>
      <c r="AC482" s="65"/>
      <c r="AI482" s="65"/>
      <c r="AO482" s="65"/>
      <c r="AT482" s="21">
        <f t="shared" si="33"/>
        <v>0</v>
      </c>
      <c r="AU482" s="21">
        <f t="shared" si="34"/>
        <v>0</v>
      </c>
      <c r="AW482" s="68"/>
      <c r="BC482" s="65"/>
      <c r="BI482" s="65"/>
      <c r="BN482" s="65"/>
      <c r="BS482" s="65"/>
      <c r="BT482" s="82"/>
      <c r="BU482" s="79"/>
      <c r="BW482" s="65"/>
      <c r="BY482" s="65"/>
      <c r="CA482" s="65"/>
      <c r="CC482" s="65"/>
      <c r="CE482" s="65"/>
      <c r="CG482" s="68"/>
      <c r="CI482" s="65"/>
      <c r="CK482" s="68"/>
      <c r="CM482" s="83"/>
      <c r="CO482" s="65"/>
      <c r="CU482" s="68"/>
      <c r="DB482" s="68"/>
      <c r="DH482" s="44"/>
      <c r="DI482" s="68"/>
    </row>
    <row r="483" ht="15.75" customHeight="1">
      <c r="A483" s="79"/>
      <c r="B483" s="80"/>
      <c r="C483" s="25"/>
      <c r="D483" s="16">
        <f t="shared" si="2"/>
        <v>1</v>
      </c>
      <c r="E483" s="16">
        <f t="shared" si="73"/>
        <v>0</v>
      </c>
      <c r="F483" s="16">
        <f t="shared" si="3"/>
        <v>0</v>
      </c>
      <c r="G483" s="16">
        <f t="shared" si="4"/>
        <v>0</v>
      </c>
      <c r="H483" s="63"/>
      <c r="I483" s="81"/>
      <c r="J483" s="43"/>
      <c r="O483" s="65"/>
      <c r="P483" s="79"/>
      <c r="R483" s="65"/>
      <c r="T483" s="65"/>
      <c r="V483" s="65"/>
      <c r="AC483" s="65"/>
      <c r="AI483" s="65"/>
      <c r="AO483" s="65"/>
      <c r="AT483" s="21">
        <f t="shared" si="33"/>
        <v>0</v>
      </c>
      <c r="AU483" s="21">
        <f t="shared" si="34"/>
        <v>0</v>
      </c>
      <c r="AW483" s="68"/>
      <c r="BC483" s="65"/>
      <c r="BI483" s="65"/>
      <c r="BN483" s="65"/>
      <c r="BS483" s="65"/>
      <c r="BT483" s="82"/>
      <c r="BU483" s="79"/>
      <c r="BW483" s="65"/>
      <c r="BY483" s="65"/>
      <c r="CA483" s="65"/>
      <c r="CC483" s="65"/>
      <c r="CE483" s="65"/>
      <c r="CG483" s="68"/>
      <c r="CI483" s="65"/>
      <c r="CK483" s="68"/>
      <c r="CM483" s="83"/>
      <c r="CO483" s="65"/>
      <c r="CU483" s="68"/>
      <c r="DB483" s="68"/>
      <c r="DH483" s="44"/>
      <c r="DI483" s="68"/>
    </row>
    <row r="484" ht="15.75" customHeight="1">
      <c r="A484" s="79"/>
      <c r="B484" s="80"/>
      <c r="C484" s="25"/>
      <c r="D484" s="16">
        <f t="shared" si="2"/>
        <v>1</v>
      </c>
      <c r="E484" s="16">
        <f t="shared" si="73"/>
        <v>0</v>
      </c>
      <c r="F484" s="16">
        <f t="shared" si="3"/>
        <v>0</v>
      </c>
      <c r="G484" s="16">
        <f t="shared" si="4"/>
        <v>0</v>
      </c>
      <c r="H484" s="63"/>
      <c r="I484" s="81"/>
      <c r="J484" s="43"/>
      <c r="O484" s="65"/>
      <c r="P484" s="79"/>
      <c r="R484" s="65"/>
      <c r="T484" s="65"/>
      <c r="V484" s="65"/>
      <c r="AC484" s="65"/>
      <c r="AI484" s="65"/>
      <c r="AO484" s="65"/>
      <c r="AT484" s="21">
        <f t="shared" si="33"/>
        <v>0</v>
      </c>
      <c r="AU484" s="21">
        <f t="shared" si="34"/>
        <v>0</v>
      </c>
      <c r="AW484" s="68"/>
      <c r="BC484" s="65"/>
      <c r="BI484" s="65"/>
      <c r="BN484" s="65"/>
      <c r="BS484" s="65"/>
      <c r="BT484" s="82"/>
      <c r="BU484" s="79"/>
      <c r="BW484" s="65"/>
      <c r="BY484" s="65"/>
      <c r="CA484" s="65"/>
      <c r="CC484" s="65"/>
      <c r="CE484" s="65"/>
      <c r="CG484" s="68"/>
      <c r="CI484" s="65"/>
      <c r="CK484" s="68"/>
      <c r="CM484" s="83"/>
      <c r="CO484" s="65"/>
      <c r="CU484" s="68"/>
      <c r="DB484" s="68"/>
      <c r="DH484" s="44"/>
      <c r="DI484" s="68"/>
    </row>
    <row r="485" ht="15.75" customHeight="1">
      <c r="A485" s="79"/>
      <c r="B485" s="80"/>
      <c r="C485" s="25"/>
      <c r="D485" s="16">
        <f t="shared" si="2"/>
        <v>1</v>
      </c>
      <c r="E485" s="16">
        <f t="shared" si="73"/>
        <v>0</v>
      </c>
      <c r="F485" s="16">
        <f t="shared" si="3"/>
        <v>0</v>
      </c>
      <c r="G485" s="16">
        <f t="shared" si="4"/>
        <v>0</v>
      </c>
      <c r="H485" s="63"/>
      <c r="I485" s="81"/>
      <c r="J485" s="43"/>
      <c r="O485" s="65"/>
      <c r="P485" s="79"/>
      <c r="R485" s="65"/>
      <c r="T485" s="65"/>
      <c r="V485" s="65"/>
      <c r="AC485" s="65"/>
      <c r="AI485" s="65"/>
      <c r="AO485" s="65"/>
      <c r="AT485" s="21">
        <f t="shared" si="33"/>
        <v>0</v>
      </c>
      <c r="AU485" s="21">
        <f t="shared" si="34"/>
        <v>0</v>
      </c>
      <c r="AW485" s="68"/>
      <c r="BC485" s="65"/>
      <c r="BI485" s="65"/>
      <c r="BN485" s="65"/>
      <c r="BS485" s="65"/>
      <c r="BT485" s="82"/>
      <c r="BU485" s="79"/>
      <c r="BW485" s="65"/>
      <c r="BY485" s="65"/>
      <c r="CA485" s="65"/>
      <c r="CC485" s="65"/>
      <c r="CE485" s="65"/>
      <c r="CG485" s="68"/>
      <c r="CI485" s="65"/>
      <c r="CK485" s="68"/>
      <c r="CM485" s="83"/>
      <c r="CO485" s="65"/>
      <c r="CU485" s="68"/>
      <c r="DB485" s="68"/>
      <c r="DH485" s="44"/>
      <c r="DI485" s="68"/>
    </row>
    <row r="486" ht="15.75" customHeight="1">
      <c r="A486" s="79"/>
      <c r="B486" s="80"/>
      <c r="C486" s="25"/>
      <c r="D486" s="16">
        <f t="shared" si="2"/>
        <v>1</v>
      </c>
      <c r="E486" s="16">
        <f t="shared" si="73"/>
        <v>0</v>
      </c>
      <c r="F486" s="16">
        <f t="shared" si="3"/>
        <v>0</v>
      </c>
      <c r="G486" s="16">
        <f t="shared" si="4"/>
        <v>0</v>
      </c>
      <c r="H486" s="63"/>
      <c r="I486" s="81"/>
      <c r="J486" s="43"/>
      <c r="O486" s="65"/>
      <c r="P486" s="79"/>
      <c r="R486" s="65"/>
      <c r="T486" s="65"/>
      <c r="V486" s="65"/>
      <c r="AC486" s="65"/>
      <c r="AI486" s="65"/>
      <c r="AO486" s="65"/>
      <c r="AT486" s="21">
        <f t="shared" si="33"/>
        <v>0</v>
      </c>
      <c r="AU486" s="21">
        <f t="shared" si="34"/>
        <v>0</v>
      </c>
      <c r="AW486" s="68"/>
      <c r="BC486" s="65"/>
      <c r="BI486" s="65"/>
      <c r="BN486" s="65"/>
      <c r="BS486" s="65"/>
      <c r="BT486" s="82"/>
      <c r="BU486" s="79"/>
      <c r="BW486" s="65"/>
      <c r="BY486" s="65"/>
      <c r="CA486" s="65"/>
      <c r="CC486" s="65"/>
      <c r="CE486" s="65"/>
      <c r="CG486" s="68"/>
      <c r="CI486" s="65"/>
      <c r="CK486" s="68"/>
      <c r="CM486" s="83"/>
      <c r="CO486" s="65"/>
      <c r="CU486" s="68"/>
      <c r="DB486" s="68"/>
      <c r="DH486" s="44"/>
      <c r="DI486" s="68"/>
    </row>
    <row r="487" ht="15.75" customHeight="1">
      <c r="A487" s="79"/>
      <c r="B487" s="80"/>
      <c r="C487" s="25"/>
      <c r="D487" s="16">
        <f t="shared" si="2"/>
        <v>1</v>
      </c>
      <c r="E487" s="16">
        <f t="shared" si="73"/>
        <v>0</v>
      </c>
      <c r="F487" s="16">
        <f t="shared" si="3"/>
        <v>0</v>
      </c>
      <c r="G487" s="16">
        <f t="shared" si="4"/>
        <v>0</v>
      </c>
      <c r="H487" s="63"/>
      <c r="I487" s="81"/>
      <c r="J487" s="43"/>
      <c r="O487" s="65"/>
      <c r="P487" s="79"/>
      <c r="R487" s="65"/>
      <c r="T487" s="65"/>
      <c r="V487" s="65"/>
      <c r="AC487" s="65"/>
      <c r="AI487" s="65"/>
      <c r="AO487" s="65"/>
      <c r="AT487" s="21">
        <f t="shared" si="33"/>
        <v>0</v>
      </c>
      <c r="AU487" s="21">
        <f t="shared" si="34"/>
        <v>0</v>
      </c>
      <c r="AW487" s="68"/>
      <c r="BC487" s="65"/>
      <c r="BI487" s="65"/>
      <c r="BN487" s="65"/>
      <c r="BS487" s="65"/>
      <c r="BT487" s="82"/>
      <c r="BU487" s="79"/>
      <c r="BW487" s="65"/>
      <c r="BY487" s="65"/>
      <c r="CA487" s="65"/>
      <c r="CC487" s="65"/>
      <c r="CE487" s="65"/>
      <c r="CG487" s="68"/>
      <c r="CI487" s="65"/>
      <c r="CK487" s="68"/>
      <c r="CM487" s="83"/>
      <c r="CO487" s="65"/>
      <c r="CU487" s="68"/>
      <c r="DB487" s="68"/>
      <c r="DH487" s="44"/>
      <c r="DI487" s="68"/>
    </row>
    <row r="488" ht="15.75" customHeight="1">
      <c r="A488" s="79"/>
      <c r="B488" s="80"/>
      <c r="C488" s="25"/>
      <c r="D488" s="16">
        <f t="shared" si="2"/>
        <v>1</v>
      </c>
      <c r="E488" s="16">
        <f t="shared" si="73"/>
        <v>0</v>
      </c>
      <c r="F488" s="16">
        <f t="shared" si="3"/>
        <v>0</v>
      </c>
      <c r="G488" s="16">
        <f t="shared" si="4"/>
        <v>0</v>
      </c>
      <c r="H488" s="63"/>
      <c r="I488" s="81"/>
      <c r="J488" s="43"/>
      <c r="O488" s="65"/>
      <c r="P488" s="79"/>
      <c r="R488" s="65"/>
      <c r="T488" s="65"/>
      <c r="V488" s="65"/>
      <c r="AC488" s="65"/>
      <c r="AI488" s="65"/>
      <c r="AO488" s="65"/>
      <c r="AT488" s="21">
        <f t="shared" si="33"/>
        <v>0</v>
      </c>
      <c r="AU488" s="21">
        <f t="shared" si="34"/>
        <v>0</v>
      </c>
      <c r="AW488" s="68"/>
      <c r="BC488" s="65"/>
      <c r="BI488" s="65"/>
      <c r="BN488" s="65"/>
      <c r="BS488" s="65"/>
      <c r="BT488" s="82"/>
      <c r="BU488" s="79"/>
      <c r="BW488" s="65"/>
      <c r="BY488" s="65"/>
      <c r="CA488" s="65"/>
      <c r="CC488" s="65"/>
      <c r="CE488" s="65"/>
      <c r="CG488" s="68"/>
      <c r="CI488" s="65"/>
      <c r="CK488" s="68"/>
      <c r="CM488" s="83"/>
      <c r="CO488" s="65"/>
      <c r="CU488" s="68"/>
      <c r="DB488" s="68"/>
      <c r="DH488" s="44"/>
      <c r="DI488" s="68"/>
    </row>
    <row r="489" ht="15.75" customHeight="1">
      <c r="A489" s="79"/>
      <c r="B489" s="80"/>
      <c r="C489" s="25"/>
      <c r="D489" s="16">
        <f t="shared" si="2"/>
        <v>1</v>
      </c>
      <c r="E489" s="16">
        <f t="shared" si="73"/>
        <v>0</v>
      </c>
      <c r="F489" s="16">
        <f t="shared" si="3"/>
        <v>0</v>
      </c>
      <c r="G489" s="16">
        <f t="shared" si="4"/>
        <v>0</v>
      </c>
      <c r="H489" s="63"/>
      <c r="I489" s="81"/>
      <c r="J489" s="43"/>
      <c r="O489" s="65"/>
      <c r="P489" s="79"/>
      <c r="R489" s="65"/>
      <c r="T489" s="65"/>
      <c r="V489" s="65"/>
      <c r="AC489" s="65"/>
      <c r="AI489" s="65"/>
      <c r="AO489" s="65"/>
      <c r="AT489" s="21">
        <f t="shared" si="33"/>
        <v>0</v>
      </c>
      <c r="AU489" s="21">
        <f t="shared" si="34"/>
        <v>0</v>
      </c>
      <c r="AW489" s="68"/>
      <c r="BC489" s="65"/>
      <c r="BI489" s="65"/>
      <c r="BN489" s="65"/>
      <c r="BS489" s="65"/>
      <c r="BT489" s="82"/>
      <c r="BU489" s="79"/>
      <c r="BW489" s="65"/>
      <c r="BY489" s="65"/>
      <c r="CA489" s="65"/>
      <c r="CC489" s="65"/>
      <c r="CE489" s="65"/>
      <c r="CG489" s="68"/>
      <c r="CI489" s="65"/>
      <c r="CK489" s="68"/>
      <c r="CM489" s="83"/>
      <c r="CO489" s="65"/>
      <c r="CU489" s="68"/>
      <c r="DB489" s="68"/>
      <c r="DH489" s="44"/>
      <c r="DI489" s="68"/>
    </row>
    <row r="490" ht="15.75" customHeight="1">
      <c r="A490" s="79"/>
      <c r="B490" s="80"/>
      <c r="C490" s="25"/>
      <c r="D490" s="16">
        <f t="shared" si="2"/>
        <v>1</v>
      </c>
      <c r="E490" s="16">
        <f t="shared" si="73"/>
        <v>0</v>
      </c>
      <c r="F490" s="16">
        <f t="shared" si="3"/>
        <v>0</v>
      </c>
      <c r="G490" s="16">
        <f t="shared" si="4"/>
        <v>0</v>
      </c>
      <c r="H490" s="63"/>
      <c r="I490" s="81"/>
      <c r="J490" s="43"/>
      <c r="O490" s="65"/>
      <c r="P490" s="79"/>
      <c r="R490" s="65"/>
      <c r="T490" s="65"/>
      <c r="V490" s="65"/>
      <c r="AC490" s="65"/>
      <c r="AI490" s="65"/>
      <c r="AO490" s="65"/>
      <c r="AT490" s="21">
        <f t="shared" si="33"/>
        <v>0</v>
      </c>
      <c r="AU490" s="21">
        <f t="shared" si="34"/>
        <v>0</v>
      </c>
      <c r="AW490" s="68"/>
      <c r="BC490" s="65"/>
      <c r="BI490" s="65"/>
      <c r="BN490" s="65"/>
      <c r="BS490" s="65"/>
      <c r="BT490" s="82"/>
      <c r="BU490" s="79"/>
      <c r="BW490" s="65"/>
      <c r="BY490" s="65"/>
      <c r="CA490" s="65"/>
      <c r="CC490" s="65"/>
      <c r="CE490" s="65"/>
      <c r="CG490" s="68"/>
      <c r="CI490" s="65"/>
      <c r="CK490" s="68"/>
      <c r="CM490" s="83"/>
      <c r="CO490" s="65"/>
      <c r="CU490" s="68"/>
      <c r="DB490" s="68"/>
      <c r="DH490" s="44"/>
      <c r="DI490" s="68"/>
    </row>
    <row r="491" ht="15.75" customHeight="1">
      <c r="A491" s="79"/>
      <c r="B491" s="80"/>
      <c r="C491" s="25"/>
      <c r="D491" s="16">
        <f t="shared" si="2"/>
        <v>1</v>
      </c>
      <c r="E491" s="16">
        <f t="shared" si="73"/>
        <v>0</v>
      </c>
      <c r="F491" s="16">
        <f t="shared" si="3"/>
        <v>0</v>
      </c>
      <c r="G491" s="16">
        <f t="shared" si="4"/>
        <v>0</v>
      </c>
      <c r="H491" s="63"/>
      <c r="I491" s="81"/>
      <c r="J491" s="43"/>
      <c r="O491" s="65"/>
      <c r="P491" s="79"/>
      <c r="R491" s="65"/>
      <c r="T491" s="65"/>
      <c r="V491" s="65"/>
      <c r="AC491" s="65"/>
      <c r="AI491" s="65"/>
      <c r="AO491" s="65"/>
      <c r="AT491" s="21">
        <f t="shared" si="33"/>
        <v>0</v>
      </c>
      <c r="AU491" s="21">
        <f t="shared" si="34"/>
        <v>0</v>
      </c>
      <c r="AW491" s="68"/>
      <c r="BC491" s="65"/>
      <c r="BI491" s="65"/>
      <c r="BN491" s="65"/>
      <c r="BS491" s="65"/>
      <c r="BT491" s="82"/>
      <c r="BU491" s="79"/>
      <c r="BW491" s="65"/>
      <c r="BY491" s="65"/>
      <c r="CA491" s="65"/>
      <c r="CC491" s="65"/>
      <c r="CE491" s="65"/>
      <c r="CG491" s="68"/>
      <c r="CI491" s="65"/>
      <c r="CK491" s="68"/>
      <c r="CM491" s="83"/>
      <c r="CO491" s="65"/>
      <c r="CU491" s="68"/>
      <c r="DB491" s="68"/>
      <c r="DH491" s="44"/>
      <c r="DI491" s="68"/>
    </row>
    <row r="492" ht="15.75" customHeight="1">
      <c r="A492" s="79"/>
      <c r="B492" s="80"/>
      <c r="C492" s="25"/>
      <c r="D492" s="16">
        <f t="shared" si="2"/>
        <v>1</v>
      </c>
      <c r="E492" s="16">
        <f t="shared" si="73"/>
        <v>0</v>
      </c>
      <c r="F492" s="16">
        <f t="shared" si="3"/>
        <v>0</v>
      </c>
      <c r="G492" s="16">
        <f t="shared" si="4"/>
        <v>0</v>
      </c>
      <c r="H492" s="63"/>
      <c r="I492" s="81"/>
      <c r="J492" s="43"/>
      <c r="O492" s="65"/>
      <c r="P492" s="79"/>
      <c r="R492" s="65"/>
      <c r="T492" s="65"/>
      <c r="V492" s="65"/>
      <c r="AC492" s="65"/>
      <c r="AI492" s="65"/>
      <c r="AO492" s="65"/>
      <c r="AT492" s="21">
        <f t="shared" si="33"/>
        <v>0</v>
      </c>
      <c r="AU492" s="21">
        <f t="shared" si="34"/>
        <v>0</v>
      </c>
      <c r="AW492" s="68"/>
      <c r="BC492" s="65"/>
      <c r="BI492" s="65"/>
      <c r="BN492" s="65"/>
      <c r="BS492" s="65"/>
      <c r="BT492" s="82"/>
      <c r="BU492" s="79"/>
      <c r="BW492" s="65"/>
      <c r="BY492" s="65"/>
      <c r="CA492" s="65"/>
      <c r="CC492" s="65"/>
      <c r="CE492" s="65"/>
      <c r="CG492" s="68"/>
      <c r="CI492" s="65"/>
      <c r="CK492" s="68"/>
      <c r="CM492" s="83"/>
      <c r="CO492" s="65"/>
      <c r="CU492" s="68"/>
      <c r="DB492" s="68"/>
      <c r="DH492" s="44"/>
      <c r="DI492" s="68"/>
    </row>
    <row r="493" ht="15.75" customHeight="1">
      <c r="A493" s="79"/>
      <c r="B493" s="80"/>
      <c r="C493" s="25"/>
      <c r="D493" s="16">
        <f t="shared" si="2"/>
        <v>1</v>
      </c>
      <c r="E493" s="16">
        <f t="shared" si="73"/>
        <v>0</v>
      </c>
      <c r="F493" s="16">
        <f t="shared" si="3"/>
        <v>0</v>
      </c>
      <c r="G493" s="16">
        <f t="shared" si="4"/>
        <v>0</v>
      </c>
      <c r="H493" s="63"/>
      <c r="I493" s="81"/>
      <c r="J493" s="43"/>
      <c r="O493" s="65"/>
      <c r="P493" s="79"/>
      <c r="R493" s="65"/>
      <c r="T493" s="65"/>
      <c r="V493" s="65"/>
      <c r="AC493" s="65"/>
      <c r="AI493" s="65"/>
      <c r="AO493" s="65"/>
      <c r="AT493" s="21">
        <f t="shared" si="33"/>
        <v>0</v>
      </c>
      <c r="AU493" s="21">
        <f t="shared" si="34"/>
        <v>0</v>
      </c>
      <c r="AW493" s="68"/>
      <c r="BC493" s="65"/>
      <c r="BI493" s="65"/>
      <c r="BN493" s="65"/>
      <c r="BS493" s="65"/>
      <c r="BT493" s="82"/>
      <c r="BU493" s="79"/>
      <c r="BW493" s="65"/>
      <c r="BY493" s="65"/>
      <c r="CA493" s="65"/>
      <c r="CC493" s="65"/>
      <c r="CE493" s="65"/>
      <c r="CG493" s="68"/>
      <c r="CI493" s="65"/>
      <c r="CK493" s="68"/>
      <c r="CM493" s="83"/>
      <c r="CO493" s="65"/>
      <c r="CU493" s="68"/>
      <c r="DB493" s="68"/>
      <c r="DH493" s="44"/>
      <c r="DI493" s="68"/>
    </row>
    <row r="494" ht="15.75" customHeight="1">
      <c r="A494" s="79"/>
      <c r="B494" s="80"/>
      <c r="C494" s="25"/>
      <c r="D494" s="16">
        <f t="shared" si="2"/>
        <v>1</v>
      </c>
      <c r="E494" s="16">
        <f t="shared" si="73"/>
        <v>0</v>
      </c>
      <c r="F494" s="16">
        <f t="shared" si="3"/>
        <v>0</v>
      </c>
      <c r="G494" s="16">
        <f t="shared" si="4"/>
        <v>0</v>
      </c>
      <c r="H494" s="63"/>
      <c r="I494" s="81"/>
      <c r="J494" s="43"/>
      <c r="O494" s="65"/>
      <c r="P494" s="79"/>
      <c r="R494" s="65"/>
      <c r="T494" s="65"/>
      <c r="V494" s="65"/>
      <c r="AC494" s="65"/>
      <c r="AI494" s="65"/>
      <c r="AO494" s="65"/>
      <c r="AT494" s="21">
        <f t="shared" si="33"/>
        <v>0</v>
      </c>
      <c r="AU494" s="21">
        <f t="shared" si="34"/>
        <v>0</v>
      </c>
      <c r="AW494" s="68"/>
      <c r="BC494" s="65"/>
      <c r="BI494" s="65"/>
      <c r="BN494" s="65"/>
      <c r="BS494" s="65"/>
      <c r="BT494" s="82"/>
      <c r="BU494" s="79"/>
      <c r="BW494" s="65"/>
      <c r="BY494" s="65"/>
      <c r="CA494" s="65"/>
      <c r="CC494" s="65"/>
      <c r="CE494" s="65"/>
      <c r="CG494" s="68"/>
      <c r="CI494" s="65"/>
      <c r="CK494" s="68"/>
      <c r="CM494" s="83"/>
      <c r="CO494" s="65"/>
      <c r="CU494" s="68"/>
      <c r="DB494" s="68"/>
      <c r="DH494" s="44"/>
      <c r="DI494" s="68"/>
    </row>
    <row r="495" ht="15.75" customHeight="1">
      <c r="A495" s="79"/>
      <c r="B495" s="80"/>
      <c r="C495" s="25"/>
      <c r="D495" s="16">
        <f t="shared" si="2"/>
        <v>1</v>
      </c>
      <c r="E495" s="16">
        <f t="shared" si="73"/>
        <v>0</v>
      </c>
      <c r="F495" s="16">
        <f t="shared" si="3"/>
        <v>0</v>
      </c>
      <c r="G495" s="16">
        <f t="shared" si="4"/>
        <v>0</v>
      </c>
      <c r="H495" s="63"/>
      <c r="I495" s="81"/>
      <c r="J495" s="43"/>
      <c r="O495" s="65"/>
      <c r="P495" s="79"/>
      <c r="R495" s="65"/>
      <c r="T495" s="65"/>
      <c r="V495" s="65"/>
      <c r="AC495" s="65"/>
      <c r="AI495" s="65"/>
      <c r="AO495" s="65"/>
      <c r="AT495" s="21">
        <f t="shared" si="33"/>
        <v>0</v>
      </c>
      <c r="AU495" s="21">
        <f t="shared" si="34"/>
        <v>0</v>
      </c>
      <c r="AW495" s="68"/>
      <c r="BC495" s="65"/>
      <c r="BI495" s="65"/>
      <c r="BN495" s="65"/>
      <c r="BS495" s="65"/>
      <c r="BT495" s="82"/>
      <c r="BU495" s="79"/>
      <c r="BW495" s="65"/>
      <c r="BY495" s="65"/>
      <c r="CA495" s="65"/>
      <c r="CC495" s="65"/>
      <c r="CE495" s="65"/>
      <c r="CG495" s="68"/>
      <c r="CI495" s="65"/>
      <c r="CK495" s="68"/>
      <c r="CM495" s="83"/>
      <c r="CO495" s="65"/>
      <c r="CU495" s="68"/>
      <c r="DB495" s="68"/>
      <c r="DH495" s="44"/>
      <c r="DI495" s="68"/>
    </row>
    <row r="496" ht="15.75" customHeight="1">
      <c r="A496" s="79"/>
      <c r="B496" s="80"/>
      <c r="C496" s="25"/>
      <c r="D496" s="16">
        <f t="shared" si="2"/>
        <v>1</v>
      </c>
      <c r="E496" s="16">
        <f t="shared" si="73"/>
        <v>0</v>
      </c>
      <c r="F496" s="16">
        <f t="shared" si="3"/>
        <v>0</v>
      </c>
      <c r="G496" s="16">
        <f t="shared" si="4"/>
        <v>0</v>
      </c>
      <c r="H496" s="63"/>
      <c r="I496" s="81"/>
      <c r="J496" s="43"/>
      <c r="O496" s="65"/>
      <c r="P496" s="79"/>
      <c r="R496" s="65"/>
      <c r="T496" s="65"/>
      <c r="V496" s="65"/>
      <c r="AC496" s="65"/>
      <c r="AI496" s="65"/>
      <c r="AO496" s="65"/>
      <c r="AT496" s="21">
        <f t="shared" si="33"/>
        <v>0</v>
      </c>
      <c r="AU496" s="21">
        <f t="shared" si="34"/>
        <v>0</v>
      </c>
      <c r="AW496" s="68"/>
      <c r="BC496" s="65"/>
      <c r="BI496" s="65"/>
      <c r="BN496" s="65"/>
      <c r="BS496" s="65"/>
      <c r="BT496" s="82"/>
      <c r="BU496" s="79"/>
      <c r="BW496" s="65"/>
      <c r="BY496" s="65"/>
      <c r="CA496" s="65"/>
      <c r="CC496" s="65"/>
      <c r="CE496" s="65"/>
      <c r="CG496" s="68"/>
      <c r="CI496" s="65"/>
      <c r="CK496" s="68"/>
      <c r="CM496" s="83"/>
      <c r="CO496" s="65"/>
      <c r="CU496" s="68"/>
      <c r="DB496" s="68"/>
      <c r="DH496" s="44"/>
      <c r="DI496" s="68"/>
    </row>
    <row r="497" ht="15.75" customHeight="1">
      <c r="A497" s="79"/>
      <c r="B497" s="80"/>
      <c r="C497" s="25"/>
      <c r="D497" s="16">
        <f t="shared" si="2"/>
        <v>1</v>
      </c>
      <c r="E497" s="16">
        <f t="shared" si="73"/>
        <v>0</v>
      </c>
      <c r="F497" s="16">
        <f t="shared" si="3"/>
        <v>0</v>
      </c>
      <c r="G497" s="16">
        <f t="shared" si="4"/>
        <v>0</v>
      </c>
      <c r="H497" s="63"/>
      <c r="I497" s="81"/>
      <c r="J497" s="43"/>
      <c r="O497" s="65"/>
      <c r="P497" s="79"/>
      <c r="R497" s="65"/>
      <c r="T497" s="65"/>
      <c r="V497" s="65"/>
      <c r="AC497" s="65"/>
      <c r="AI497" s="65"/>
      <c r="AO497" s="65"/>
      <c r="AT497" s="21">
        <f t="shared" si="33"/>
        <v>0</v>
      </c>
      <c r="AU497" s="21">
        <f t="shared" si="34"/>
        <v>0</v>
      </c>
      <c r="AW497" s="68"/>
      <c r="BC497" s="65"/>
      <c r="BI497" s="65"/>
      <c r="BN497" s="65"/>
      <c r="BS497" s="65"/>
      <c r="BT497" s="82"/>
      <c r="BU497" s="79"/>
      <c r="BW497" s="65"/>
      <c r="BY497" s="65"/>
      <c r="CA497" s="65"/>
      <c r="CC497" s="65"/>
      <c r="CE497" s="65"/>
      <c r="CG497" s="68"/>
      <c r="CI497" s="65"/>
      <c r="CK497" s="68"/>
      <c r="CM497" s="83"/>
      <c r="CO497" s="65"/>
      <c r="CU497" s="68"/>
      <c r="DB497" s="68"/>
      <c r="DH497" s="44"/>
      <c r="DI497" s="68"/>
    </row>
    <row r="498" ht="15.75" customHeight="1">
      <c r="A498" s="79"/>
      <c r="B498" s="80"/>
      <c r="C498" s="25"/>
      <c r="D498" s="16">
        <f t="shared" si="2"/>
        <v>1</v>
      </c>
      <c r="E498" s="16">
        <f t="shared" si="73"/>
        <v>0</v>
      </c>
      <c r="F498" s="16">
        <f t="shared" si="3"/>
        <v>0</v>
      </c>
      <c r="G498" s="16">
        <f t="shared" si="4"/>
        <v>0</v>
      </c>
      <c r="H498" s="63"/>
      <c r="I498" s="81"/>
      <c r="J498" s="43"/>
      <c r="O498" s="65"/>
      <c r="P498" s="79"/>
      <c r="R498" s="65"/>
      <c r="T498" s="65"/>
      <c r="V498" s="65"/>
      <c r="AC498" s="65"/>
      <c r="AI498" s="65"/>
      <c r="AO498" s="65"/>
      <c r="AT498" s="21">
        <f t="shared" si="33"/>
        <v>0</v>
      </c>
      <c r="AU498" s="21">
        <f t="shared" si="34"/>
        <v>0</v>
      </c>
      <c r="AW498" s="68"/>
      <c r="BC498" s="65"/>
      <c r="BI498" s="65"/>
      <c r="BN498" s="65"/>
      <c r="BS498" s="65"/>
      <c r="BT498" s="82"/>
      <c r="BU498" s="79"/>
      <c r="BW498" s="65"/>
      <c r="BY498" s="65"/>
      <c r="CA498" s="65"/>
      <c r="CC498" s="65"/>
      <c r="CE498" s="65"/>
      <c r="CG498" s="68"/>
      <c r="CI498" s="65"/>
      <c r="CK498" s="68"/>
      <c r="CM498" s="83"/>
      <c r="CO498" s="65"/>
      <c r="CU498" s="68"/>
      <c r="DB498" s="68"/>
      <c r="DH498" s="44"/>
      <c r="DI498" s="68"/>
    </row>
    <row r="499" ht="15.75" customHeight="1">
      <c r="A499" s="79"/>
      <c r="B499" s="80"/>
      <c r="C499" s="25"/>
      <c r="D499" s="16">
        <f t="shared" si="2"/>
        <v>1</v>
      </c>
      <c r="E499" s="16">
        <f t="shared" si="73"/>
        <v>0</v>
      </c>
      <c r="F499" s="16">
        <f t="shared" si="3"/>
        <v>0</v>
      </c>
      <c r="G499" s="16">
        <f t="shared" si="4"/>
        <v>0</v>
      </c>
      <c r="H499" s="63"/>
      <c r="I499" s="81"/>
      <c r="J499" s="43"/>
      <c r="O499" s="65"/>
      <c r="P499" s="79"/>
      <c r="R499" s="65"/>
      <c r="T499" s="65"/>
      <c r="V499" s="65"/>
      <c r="AC499" s="65"/>
      <c r="AI499" s="65"/>
      <c r="AO499" s="65"/>
      <c r="AT499" s="21">
        <f t="shared" si="33"/>
        <v>0</v>
      </c>
      <c r="AU499" s="21">
        <f t="shared" si="34"/>
        <v>0</v>
      </c>
      <c r="AW499" s="68"/>
      <c r="BC499" s="65"/>
      <c r="BI499" s="65"/>
      <c r="BN499" s="65"/>
      <c r="BS499" s="65"/>
      <c r="BT499" s="82"/>
      <c r="BU499" s="79"/>
      <c r="BW499" s="65"/>
      <c r="BY499" s="65"/>
      <c r="CA499" s="65"/>
      <c r="CC499" s="65"/>
      <c r="CE499" s="65"/>
      <c r="CG499" s="68"/>
      <c r="CI499" s="65"/>
      <c r="CK499" s="68"/>
      <c r="CM499" s="83"/>
      <c r="CO499" s="65"/>
      <c r="CU499" s="68"/>
      <c r="DB499" s="68"/>
      <c r="DH499" s="44"/>
      <c r="DI499" s="68"/>
    </row>
    <row r="500" ht="15.75" customHeight="1">
      <c r="A500" s="79"/>
      <c r="B500" s="80"/>
      <c r="C500" s="25"/>
      <c r="D500" s="16">
        <f t="shared" si="2"/>
        <v>1</v>
      </c>
      <c r="E500" s="16">
        <f t="shared" si="73"/>
        <v>0</v>
      </c>
      <c r="F500" s="16">
        <f t="shared" si="3"/>
        <v>0</v>
      </c>
      <c r="G500" s="16">
        <f t="shared" si="4"/>
        <v>0</v>
      </c>
      <c r="H500" s="63"/>
      <c r="I500" s="81"/>
      <c r="J500" s="43"/>
      <c r="O500" s="65"/>
      <c r="P500" s="79"/>
      <c r="R500" s="65"/>
      <c r="T500" s="65"/>
      <c r="V500" s="65"/>
      <c r="AC500" s="65"/>
      <c r="AI500" s="65"/>
      <c r="AO500" s="65"/>
      <c r="AT500" s="21">
        <f t="shared" si="33"/>
        <v>0</v>
      </c>
      <c r="AU500" s="21">
        <f t="shared" si="34"/>
        <v>0</v>
      </c>
      <c r="AW500" s="68"/>
      <c r="BC500" s="65"/>
      <c r="BI500" s="65"/>
      <c r="BN500" s="65"/>
      <c r="BS500" s="65"/>
      <c r="BT500" s="82"/>
      <c r="BU500" s="79"/>
      <c r="BW500" s="65"/>
      <c r="BY500" s="65"/>
      <c r="CA500" s="65"/>
      <c r="CC500" s="65"/>
      <c r="CE500" s="65"/>
      <c r="CG500" s="68"/>
      <c r="CI500" s="65"/>
      <c r="CK500" s="68"/>
      <c r="CM500" s="83"/>
      <c r="CO500" s="65"/>
      <c r="CU500" s="68"/>
      <c r="DB500" s="68"/>
      <c r="DH500" s="44"/>
      <c r="DI500" s="68"/>
    </row>
    <row r="501" ht="15.75" customHeight="1">
      <c r="A501" s="79"/>
      <c r="B501" s="80"/>
      <c r="C501" s="25"/>
      <c r="D501" s="16">
        <f t="shared" si="2"/>
        <v>1</v>
      </c>
      <c r="E501" s="16">
        <f t="shared" si="73"/>
        <v>0</v>
      </c>
      <c r="F501" s="16">
        <f t="shared" si="3"/>
        <v>0</v>
      </c>
      <c r="G501" s="16">
        <f t="shared" si="4"/>
        <v>0</v>
      </c>
      <c r="H501" s="63"/>
      <c r="I501" s="81"/>
      <c r="J501" s="43"/>
      <c r="O501" s="65"/>
      <c r="P501" s="79"/>
      <c r="R501" s="65"/>
      <c r="T501" s="65"/>
      <c r="V501" s="65"/>
      <c r="AC501" s="65"/>
      <c r="AI501" s="65"/>
      <c r="AO501" s="65"/>
      <c r="AT501" s="21">
        <f t="shared" si="33"/>
        <v>0</v>
      </c>
      <c r="AU501" s="21">
        <f t="shared" si="34"/>
        <v>0</v>
      </c>
      <c r="AW501" s="68"/>
      <c r="BC501" s="65"/>
      <c r="BI501" s="65"/>
      <c r="BN501" s="65"/>
      <c r="BS501" s="65"/>
      <c r="BT501" s="82"/>
      <c r="BU501" s="79"/>
      <c r="BW501" s="65"/>
      <c r="BY501" s="65"/>
      <c r="CA501" s="65"/>
      <c r="CC501" s="65"/>
      <c r="CE501" s="65"/>
      <c r="CG501" s="68"/>
      <c r="CI501" s="65"/>
      <c r="CK501" s="68"/>
      <c r="CM501" s="83"/>
      <c r="CO501" s="65"/>
      <c r="CU501" s="68"/>
      <c r="DB501" s="68"/>
      <c r="DH501" s="44"/>
      <c r="DI501" s="68"/>
    </row>
    <row r="502" ht="15.75" customHeight="1">
      <c r="A502" s="79"/>
      <c r="B502" s="80"/>
      <c r="C502" s="25"/>
      <c r="D502" s="16">
        <f t="shared" si="2"/>
        <v>1</v>
      </c>
      <c r="E502" s="16">
        <f t="shared" si="73"/>
        <v>0</v>
      </c>
      <c r="F502" s="16">
        <f t="shared" si="3"/>
        <v>0</v>
      </c>
      <c r="G502" s="16">
        <f t="shared" si="4"/>
        <v>0</v>
      </c>
      <c r="H502" s="63"/>
      <c r="I502" s="81"/>
      <c r="J502" s="43"/>
      <c r="O502" s="65"/>
      <c r="P502" s="79"/>
      <c r="R502" s="65"/>
      <c r="T502" s="65"/>
      <c r="V502" s="65"/>
      <c r="AC502" s="65"/>
      <c r="AI502" s="65"/>
      <c r="AO502" s="65"/>
      <c r="AT502" s="21">
        <f t="shared" si="33"/>
        <v>0</v>
      </c>
      <c r="AU502" s="21">
        <f t="shared" si="34"/>
        <v>0</v>
      </c>
      <c r="AW502" s="68"/>
      <c r="BC502" s="65"/>
      <c r="BI502" s="65"/>
      <c r="BN502" s="65"/>
      <c r="BS502" s="65"/>
      <c r="BT502" s="82"/>
      <c r="BU502" s="79"/>
      <c r="BW502" s="65"/>
      <c r="BY502" s="65"/>
      <c r="CA502" s="65"/>
      <c r="CC502" s="65"/>
      <c r="CE502" s="65"/>
      <c r="CG502" s="68"/>
      <c r="CI502" s="65"/>
      <c r="CK502" s="68"/>
      <c r="CM502" s="83"/>
      <c r="CO502" s="65"/>
      <c r="CU502" s="68"/>
      <c r="DB502" s="68"/>
      <c r="DH502" s="44"/>
      <c r="DI502" s="68"/>
    </row>
    <row r="503" ht="15.75" customHeight="1">
      <c r="A503" s="79"/>
      <c r="B503" s="80"/>
      <c r="C503" s="25"/>
      <c r="D503" s="16">
        <f t="shared" si="2"/>
        <v>1</v>
      </c>
      <c r="E503" s="16">
        <f t="shared" si="73"/>
        <v>0</v>
      </c>
      <c r="F503" s="16">
        <f t="shared" si="3"/>
        <v>0</v>
      </c>
      <c r="G503" s="16">
        <f t="shared" si="4"/>
        <v>0</v>
      </c>
      <c r="H503" s="63"/>
      <c r="I503" s="81"/>
      <c r="J503" s="43"/>
      <c r="O503" s="65"/>
      <c r="P503" s="79"/>
      <c r="R503" s="65"/>
      <c r="T503" s="65"/>
      <c r="V503" s="65"/>
      <c r="AC503" s="65"/>
      <c r="AI503" s="65"/>
      <c r="AO503" s="65"/>
      <c r="AT503" s="21">
        <f t="shared" si="33"/>
        <v>0</v>
      </c>
      <c r="AU503" s="21">
        <f t="shared" si="34"/>
        <v>0</v>
      </c>
      <c r="AW503" s="68"/>
      <c r="BC503" s="65"/>
      <c r="BI503" s="65"/>
      <c r="BN503" s="65"/>
      <c r="BS503" s="65"/>
      <c r="BT503" s="82"/>
      <c r="BU503" s="79"/>
      <c r="BW503" s="65"/>
      <c r="BY503" s="65"/>
      <c r="CA503" s="65"/>
      <c r="CC503" s="65"/>
      <c r="CE503" s="65"/>
      <c r="CG503" s="68"/>
      <c r="CI503" s="65"/>
      <c r="CK503" s="68"/>
      <c r="CM503" s="83"/>
      <c r="CO503" s="65"/>
      <c r="CU503" s="68"/>
      <c r="DB503" s="68"/>
      <c r="DH503" s="44"/>
      <c r="DI503" s="68"/>
    </row>
    <row r="504" ht="15.75" customHeight="1">
      <c r="A504" s="79"/>
      <c r="B504" s="80"/>
      <c r="C504" s="25"/>
      <c r="D504" s="16">
        <f t="shared" si="2"/>
        <v>1</v>
      </c>
      <c r="E504" s="16">
        <f t="shared" si="73"/>
        <v>0</v>
      </c>
      <c r="F504" s="16">
        <f t="shared" si="3"/>
        <v>0</v>
      </c>
      <c r="G504" s="16">
        <f t="shared" si="4"/>
        <v>0</v>
      </c>
      <c r="H504" s="63"/>
      <c r="I504" s="81"/>
      <c r="J504" s="43"/>
      <c r="O504" s="65"/>
      <c r="P504" s="79"/>
      <c r="R504" s="65"/>
      <c r="T504" s="65"/>
      <c r="V504" s="65"/>
      <c r="AC504" s="65"/>
      <c r="AI504" s="65"/>
      <c r="AO504" s="65"/>
      <c r="AT504" s="21">
        <f t="shared" si="33"/>
        <v>0</v>
      </c>
      <c r="AU504" s="21">
        <f t="shared" si="34"/>
        <v>0</v>
      </c>
      <c r="AW504" s="68"/>
      <c r="BC504" s="65"/>
      <c r="BI504" s="65"/>
      <c r="BN504" s="65"/>
      <c r="BS504" s="65"/>
      <c r="BT504" s="82"/>
      <c r="BU504" s="79"/>
      <c r="BW504" s="65"/>
      <c r="BY504" s="65"/>
      <c r="CA504" s="65"/>
      <c r="CC504" s="65"/>
      <c r="CE504" s="65"/>
      <c r="CG504" s="68"/>
      <c r="CI504" s="65"/>
      <c r="CK504" s="68"/>
      <c r="CM504" s="83"/>
      <c r="CO504" s="65"/>
      <c r="CU504" s="68"/>
      <c r="DB504" s="68"/>
      <c r="DH504" s="44"/>
      <c r="DI504" s="68"/>
    </row>
    <row r="505" ht="15.75" customHeight="1">
      <c r="A505" s="79"/>
      <c r="B505" s="80"/>
      <c r="C505" s="25"/>
      <c r="D505" s="16">
        <f t="shared" si="2"/>
        <v>1</v>
      </c>
      <c r="E505" s="16">
        <f t="shared" si="73"/>
        <v>0</v>
      </c>
      <c r="F505" s="16">
        <f t="shared" si="3"/>
        <v>0</v>
      </c>
      <c r="G505" s="16">
        <f t="shared" si="4"/>
        <v>0</v>
      </c>
      <c r="H505" s="63"/>
      <c r="I505" s="81"/>
      <c r="J505" s="43"/>
      <c r="O505" s="65"/>
      <c r="P505" s="79"/>
      <c r="R505" s="65"/>
      <c r="T505" s="65"/>
      <c r="V505" s="65"/>
      <c r="AC505" s="65"/>
      <c r="AI505" s="65"/>
      <c r="AO505" s="65"/>
      <c r="AT505" s="21">
        <f t="shared" si="33"/>
        <v>0</v>
      </c>
      <c r="AU505" s="21">
        <f t="shared" si="34"/>
        <v>0</v>
      </c>
      <c r="AW505" s="68"/>
      <c r="BC505" s="65"/>
      <c r="BI505" s="65"/>
      <c r="BN505" s="65"/>
      <c r="BS505" s="65"/>
      <c r="BT505" s="82"/>
      <c r="BU505" s="79"/>
      <c r="BW505" s="65"/>
      <c r="BY505" s="65"/>
      <c r="CA505" s="65"/>
      <c r="CC505" s="65"/>
      <c r="CE505" s="65"/>
      <c r="CG505" s="68"/>
      <c r="CI505" s="65"/>
      <c r="CK505" s="68"/>
      <c r="CM505" s="83"/>
      <c r="CO505" s="65"/>
      <c r="CU505" s="68"/>
      <c r="DB505" s="68"/>
      <c r="DH505" s="44"/>
      <c r="DI505" s="68"/>
    </row>
    <row r="506" ht="15.75" customHeight="1">
      <c r="A506" s="79"/>
      <c r="B506" s="80"/>
      <c r="C506" s="25"/>
      <c r="D506" s="16">
        <f t="shared" si="2"/>
        <v>1</v>
      </c>
      <c r="E506" s="16">
        <f t="shared" si="73"/>
        <v>0</v>
      </c>
      <c r="F506" s="16">
        <f t="shared" si="3"/>
        <v>0</v>
      </c>
      <c r="G506" s="16">
        <f t="shared" si="4"/>
        <v>0</v>
      </c>
      <c r="H506" s="63"/>
      <c r="I506" s="81"/>
      <c r="J506" s="43"/>
      <c r="O506" s="65"/>
      <c r="P506" s="79"/>
      <c r="R506" s="65"/>
      <c r="T506" s="65"/>
      <c r="V506" s="65"/>
      <c r="AC506" s="65"/>
      <c r="AI506" s="65"/>
      <c r="AO506" s="65"/>
      <c r="AT506" s="21">
        <f t="shared" si="33"/>
        <v>0</v>
      </c>
      <c r="AU506" s="21">
        <f t="shared" si="34"/>
        <v>0</v>
      </c>
      <c r="AW506" s="68"/>
      <c r="BC506" s="65"/>
      <c r="BI506" s="65"/>
      <c r="BN506" s="65"/>
      <c r="BS506" s="65"/>
      <c r="BT506" s="82"/>
      <c r="BU506" s="79"/>
      <c r="BW506" s="65"/>
      <c r="BY506" s="65"/>
      <c r="CA506" s="65"/>
      <c r="CC506" s="65"/>
      <c r="CE506" s="65"/>
      <c r="CG506" s="68"/>
      <c r="CI506" s="65"/>
      <c r="CK506" s="68"/>
      <c r="CM506" s="83"/>
      <c r="CO506" s="65"/>
      <c r="CU506" s="68"/>
      <c r="DB506" s="68"/>
      <c r="DH506" s="44"/>
      <c r="DI506" s="68"/>
    </row>
    <row r="507" ht="15.75" customHeight="1">
      <c r="A507" s="79"/>
      <c r="B507" s="80"/>
      <c r="C507" s="25"/>
      <c r="D507" s="16">
        <f t="shared" si="2"/>
        <v>1</v>
      </c>
      <c r="E507" s="16">
        <f t="shared" si="73"/>
        <v>0</v>
      </c>
      <c r="F507" s="16">
        <f t="shared" si="3"/>
        <v>0</v>
      </c>
      <c r="G507" s="16">
        <f t="shared" si="4"/>
        <v>0</v>
      </c>
      <c r="H507" s="63"/>
      <c r="I507" s="81"/>
      <c r="J507" s="43"/>
      <c r="O507" s="65"/>
      <c r="P507" s="79"/>
      <c r="R507" s="65"/>
      <c r="T507" s="65"/>
      <c r="V507" s="65"/>
      <c r="AC507" s="65"/>
      <c r="AI507" s="65"/>
      <c r="AO507" s="65"/>
      <c r="AT507" s="21">
        <f t="shared" si="33"/>
        <v>0</v>
      </c>
      <c r="AU507" s="21">
        <f t="shared" si="34"/>
        <v>0</v>
      </c>
      <c r="AW507" s="68"/>
      <c r="BC507" s="65"/>
      <c r="BI507" s="65"/>
      <c r="BN507" s="65"/>
      <c r="BS507" s="65"/>
      <c r="BT507" s="82"/>
      <c r="BU507" s="79"/>
      <c r="BW507" s="65"/>
      <c r="BY507" s="65"/>
      <c r="CA507" s="65"/>
      <c r="CC507" s="65"/>
      <c r="CE507" s="65"/>
      <c r="CG507" s="68"/>
      <c r="CI507" s="65"/>
      <c r="CK507" s="68"/>
      <c r="CM507" s="83"/>
      <c r="CO507" s="65"/>
      <c r="CU507" s="68"/>
      <c r="DB507" s="68"/>
      <c r="DH507" s="44"/>
      <c r="DI507" s="68"/>
    </row>
    <row r="508" ht="15.75" customHeight="1">
      <c r="A508" s="79"/>
      <c r="B508" s="80"/>
      <c r="C508" s="25"/>
      <c r="D508" s="16">
        <f t="shared" si="2"/>
        <v>1</v>
      </c>
      <c r="E508" s="16">
        <f t="shared" si="73"/>
        <v>0</v>
      </c>
      <c r="F508" s="16">
        <f t="shared" si="3"/>
        <v>0</v>
      </c>
      <c r="G508" s="16">
        <f t="shared" si="4"/>
        <v>0</v>
      </c>
      <c r="H508" s="63"/>
      <c r="I508" s="81"/>
      <c r="J508" s="43"/>
      <c r="O508" s="65"/>
      <c r="P508" s="79"/>
      <c r="R508" s="65"/>
      <c r="T508" s="65"/>
      <c r="V508" s="65"/>
      <c r="AC508" s="65"/>
      <c r="AI508" s="65"/>
      <c r="AO508" s="65"/>
      <c r="AT508" s="21">
        <f t="shared" si="33"/>
        <v>0</v>
      </c>
      <c r="AU508" s="21">
        <f t="shared" si="34"/>
        <v>0</v>
      </c>
      <c r="AW508" s="68"/>
      <c r="BC508" s="65"/>
      <c r="BI508" s="65"/>
      <c r="BN508" s="65"/>
      <c r="BS508" s="65"/>
      <c r="BT508" s="82"/>
      <c r="BU508" s="79"/>
      <c r="BW508" s="65"/>
      <c r="BY508" s="65"/>
      <c r="CA508" s="65"/>
      <c r="CC508" s="65"/>
      <c r="CE508" s="65"/>
      <c r="CG508" s="68"/>
      <c r="CI508" s="65"/>
      <c r="CK508" s="68"/>
      <c r="CM508" s="83"/>
      <c r="CO508" s="65"/>
      <c r="CU508" s="68"/>
      <c r="DB508" s="68"/>
      <c r="DH508" s="44"/>
      <c r="DI508" s="68"/>
    </row>
    <row r="509" ht="15.75" customHeight="1">
      <c r="A509" s="79"/>
      <c r="B509" s="80"/>
      <c r="C509" s="25"/>
      <c r="D509" s="16">
        <f t="shared" si="2"/>
        <v>1</v>
      </c>
      <c r="E509" s="16">
        <f t="shared" si="73"/>
        <v>0</v>
      </c>
      <c r="F509" s="16">
        <f t="shared" si="3"/>
        <v>0</v>
      </c>
      <c r="G509" s="16">
        <f t="shared" si="4"/>
        <v>0</v>
      </c>
      <c r="H509" s="63"/>
      <c r="I509" s="81"/>
      <c r="J509" s="43"/>
      <c r="O509" s="65"/>
      <c r="P509" s="79"/>
      <c r="R509" s="65"/>
      <c r="T509" s="65"/>
      <c r="V509" s="65"/>
      <c r="AC509" s="65"/>
      <c r="AI509" s="65"/>
      <c r="AO509" s="65"/>
      <c r="AT509" s="21">
        <f t="shared" si="33"/>
        <v>0</v>
      </c>
      <c r="AU509" s="21">
        <f t="shared" si="34"/>
        <v>0</v>
      </c>
      <c r="AW509" s="68"/>
      <c r="BC509" s="65"/>
      <c r="BI509" s="65"/>
      <c r="BN509" s="65"/>
      <c r="BS509" s="65"/>
      <c r="BT509" s="82"/>
      <c r="BU509" s="79"/>
      <c r="BW509" s="65"/>
      <c r="BY509" s="65"/>
      <c r="CA509" s="65"/>
      <c r="CC509" s="65"/>
      <c r="CE509" s="65"/>
      <c r="CG509" s="68"/>
      <c r="CI509" s="65"/>
      <c r="CK509" s="68"/>
      <c r="CM509" s="83"/>
      <c r="CO509" s="65"/>
      <c r="CU509" s="68"/>
      <c r="DB509" s="68"/>
      <c r="DH509" s="44"/>
      <c r="DI509" s="68"/>
    </row>
    <row r="510" ht="15.75" customHeight="1">
      <c r="A510" s="79"/>
      <c r="B510" s="80"/>
      <c r="C510" s="25"/>
      <c r="D510" s="16">
        <f t="shared" si="2"/>
        <v>1</v>
      </c>
      <c r="E510" s="16">
        <f t="shared" si="73"/>
        <v>0</v>
      </c>
      <c r="F510" s="16">
        <f t="shared" si="3"/>
        <v>0</v>
      </c>
      <c r="G510" s="16">
        <f t="shared" si="4"/>
        <v>0</v>
      </c>
      <c r="H510" s="63"/>
      <c r="I510" s="81"/>
      <c r="J510" s="43"/>
      <c r="O510" s="65"/>
      <c r="P510" s="79"/>
      <c r="R510" s="65"/>
      <c r="T510" s="65"/>
      <c r="V510" s="65"/>
      <c r="AC510" s="65"/>
      <c r="AI510" s="65"/>
      <c r="AO510" s="65"/>
      <c r="AT510" s="21">
        <f t="shared" si="33"/>
        <v>0</v>
      </c>
      <c r="AU510" s="21">
        <f t="shared" si="34"/>
        <v>0</v>
      </c>
      <c r="AW510" s="68"/>
      <c r="BC510" s="65"/>
      <c r="BI510" s="65"/>
      <c r="BN510" s="65"/>
      <c r="BS510" s="65"/>
      <c r="BT510" s="82"/>
      <c r="BU510" s="79"/>
      <c r="BW510" s="65"/>
      <c r="BY510" s="65"/>
      <c r="CA510" s="65"/>
      <c r="CC510" s="65"/>
      <c r="CE510" s="65"/>
      <c r="CG510" s="68"/>
      <c r="CI510" s="65"/>
      <c r="CK510" s="68"/>
      <c r="CM510" s="83"/>
      <c r="CO510" s="65"/>
      <c r="CU510" s="68"/>
      <c r="DB510" s="68"/>
      <c r="DH510" s="44"/>
      <c r="DI510" s="68"/>
    </row>
    <row r="511" ht="15.75" customHeight="1">
      <c r="A511" s="79"/>
      <c r="B511" s="80"/>
      <c r="C511" s="25"/>
      <c r="D511" s="16">
        <f t="shared" si="2"/>
        <v>1</v>
      </c>
      <c r="E511" s="16">
        <f t="shared" si="73"/>
        <v>0</v>
      </c>
      <c r="F511" s="16">
        <f t="shared" si="3"/>
        <v>0</v>
      </c>
      <c r="G511" s="16">
        <f t="shared" si="4"/>
        <v>0</v>
      </c>
      <c r="H511" s="63"/>
      <c r="I511" s="81"/>
      <c r="J511" s="43"/>
      <c r="O511" s="65"/>
      <c r="P511" s="79"/>
      <c r="R511" s="65"/>
      <c r="T511" s="65"/>
      <c r="V511" s="65"/>
      <c r="AC511" s="65"/>
      <c r="AI511" s="65"/>
      <c r="AO511" s="65"/>
      <c r="AT511" s="21">
        <f t="shared" si="33"/>
        <v>0</v>
      </c>
      <c r="AU511" s="21">
        <f t="shared" si="34"/>
        <v>0</v>
      </c>
      <c r="AW511" s="68"/>
      <c r="BC511" s="65"/>
      <c r="BI511" s="65"/>
      <c r="BN511" s="65"/>
      <c r="BS511" s="65"/>
      <c r="BT511" s="82"/>
      <c r="BU511" s="79"/>
      <c r="BW511" s="65"/>
      <c r="BY511" s="65"/>
      <c r="CA511" s="65"/>
      <c r="CC511" s="65"/>
      <c r="CE511" s="65"/>
      <c r="CG511" s="68"/>
      <c r="CI511" s="65"/>
      <c r="CK511" s="68"/>
      <c r="CM511" s="83"/>
      <c r="CO511" s="65"/>
      <c r="CU511" s="68"/>
      <c r="DB511" s="68"/>
      <c r="DH511" s="44"/>
      <c r="DI511" s="68"/>
    </row>
    <row r="512" ht="15.75" customHeight="1">
      <c r="A512" s="79"/>
      <c r="B512" s="80"/>
      <c r="C512" s="25"/>
      <c r="D512" s="16">
        <f t="shared" si="2"/>
        <v>1</v>
      </c>
      <c r="E512" s="16">
        <f t="shared" si="73"/>
        <v>0</v>
      </c>
      <c r="F512" s="16">
        <f t="shared" si="3"/>
        <v>0</v>
      </c>
      <c r="G512" s="16">
        <f t="shared" si="4"/>
        <v>0</v>
      </c>
      <c r="H512" s="63"/>
      <c r="I512" s="81"/>
      <c r="J512" s="43"/>
      <c r="O512" s="65"/>
      <c r="P512" s="79"/>
      <c r="R512" s="65"/>
      <c r="T512" s="65"/>
      <c r="V512" s="65"/>
      <c r="AC512" s="65"/>
      <c r="AI512" s="65"/>
      <c r="AO512" s="65"/>
      <c r="AT512" s="21">
        <f t="shared" si="33"/>
        <v>0</v>
      </c>
      <c r="AU512" s="21">
        <f t="shared" si="34"/>
        <v>0</v>
      </c>
      <c r="AW512" s="68"/>
      <c r="BC512" s="65"/>
      <c r="BI512" s="65"/>
      <c r="BN512" s="65"/>
      <c r="BS512" s="65"/>
      <c r="BT512" s="82"/>
      <c r="BU512" s="79"/>
      <c r="BW512" s="65"/>
      <c r="BY512" s="65"/>
      <c r="CA512" s="65"/>
      <c r="CC512" s="65"/>
      <c r="CE512" s="65"/>
      <c r="CG512" s="68"/>
      <c r="CI512" s="65"/>
      <c r="CK512" s="68"/>
      <c r="CM512" s="83"/>
      <c r="CO512" s="65"/>
      <c r="CU512" s="68"/>
      <c r="DB512" s="68"/>
      <c r="DH512" s="44"/>
      <c r="DI512" s="68"/>
    </row>
    <row r="513" ht="15.75" customHeight="1">
      <c r="A513" s="79"/>
      <c r="B513" s="80"/>
      <c r="C513" s="25"/>
      <c r="D513" s="16">
        <f t="shared" si="2"/>
        <v>1</v>
      </c>
      <c r="E513" s="16">
        <f t="shared" si="73"/>
        <v>0</v>
      </c>
      <c r="F513" s="16">
        <f t="shared" si="3"/>
        <v>0</v>
      </c>
      <c r="G513" s="16">
        <f t="shared" si="4"/>
        <v>0</v>
      </c>
      <c r="H513" s="63"/>
      <c r="I513" s="81"/>
      <c r="J513" s="43"/>
      <c r="O513" s="65"/>
      <c r="P513" s="79"/>
      <c r="R513" s="65"/>
      <c r="T513" s="65"/>
      <c r="V513" s="65"/>
      <c r="AC513" s="65"/>
      <c r="AI513" s="65"/>
      <c r="AO513" s="65"/>
      <c r="AT513" s="21">
        <f t="shared" si="33"/>
        <v>0</v>
      </c>
      <c r="AU513" s="21">
        <f t="shared" si="34"/>
        <v>0</v>
      </c>
      <c r="AW513" s="68"/>
      <c r="BC513" s="65"/>
      <c r="BI513" s="65"/>
      <c r="BN513" s="65"/>
      <c r="BS513" s="65"/>
      <c r="BT513" s="82"/>
      <c r="BU513" s="79"/>
      <c r="BW513" s="65"/>
      <c r="BY513" s="65"/>
      <c r="CA513" s="65"/>
      <c r="CC513" s="65"/>
      <c r="CE513" s="65"/>
      <c r="CG513" s="68"/>
      <c r="CI513" s="65"/>
      <c r="CK513" s="68"/>
      <c r="CM513" s="83"/>
      <c r="CO513" s="65"/>
      <c r="CU513" s="68"/>
      <c r="DB513" s="68"/>
      <c r="DH513" s="44"/>
      <c r="DI513" s="68"/>
    </row>
    <row r="514" ht="15.75" customHeight="1">
      <c r="A514" s="79"/>
      <c r="B514" s="80"/>
      <c r="C514" s="25"/>
      <c r="D514" s="16">
        <f t="shared" si="2"/>
        <v>1</v>
      </c>
      <c r="E514" s="16">
        <f t="shared" si="73"/>
        <v>0</v>
      </c>
      <c r="F514" s="16">
        <f t="shared" si="3"/>
        <v>0</v>
      </c>
      <c r="G514" s="16">
        <f t="shared" si="4"/>
        <v>0</v>
      </c>
      <c r="H514" s="63"/>
      <c r="I514" s="81"/>
      <c r="J514" s="43"/>
      <c r="O514" s="65"/>
      <c r="P514" s="79"/>
      <c r="R514" s="65"/>
      <c r="T514" s="65"/>
      <c r="V514" s="65"/>
      <c r="AC514" s="65"/>
      <c r="AI514" s="65"/>
      <c r="AO514" s="65"/>
      <c r="AT514" s="21">
        <f t="shared" si="33"/>
        <v>0</v>
      </c>
      <c r="AU514" s="21">
        <f t="shared" si="34"/>
        <v>0</v>
      </c>
      <c r="AW514" s="68"/>
      <c r="BC514" s="65"/>
      <c r="BI514" s="65"/>
      <c r="BN514" s="65"/>
      <c r="BS514" s="65"/>
      <c r="BT514" s="82"/>
      <c r="BU514" s="79"/>
      <c r="BW514" s="65"/>
      <c r="BY514" s="65"/>
      <c r="CA514" s="65"/>
      <c r="CC514" s="65"/>
      <c r="CE514" s="65"/>
      <c r="CG514" s="68"/>
      <c r="CI514" s="65"/>
      <c r="CK514" s="68"/>
      <c r="CM514" s="83"/>
      <c r="CO514" s="65"/>
      <c r="CU514" s="68"/>
      <c r="DB514" s="68"/>
      <c r="DH514" s="44"/>
      <c r="DI514" s="68"/>
    </row>
    <row r="515" ht="15.75" customHeight="1">
      <c r="A515" s="79"/>
      <c r="B515" s="80"/>
      <c r="C515" s="25"/>
      <c r="D515" s="16">
        <f t="shared" si="2"/>
        <v>1</v>
      </c>
      <c r="E515" s="16">
        <f t="shared" si="73"/>
        <v>0</v>
      </c>
      <c r="F515" s="16">
        <f t="shared" si="3"/>
        <v>0</v>
      </c>
      <c r="G515" s="16">
        <f t="shared" si="4"/>
        <v>0</v>
      </c>
      <c r="H515" s="63"/>
      <c r="I515" s="81"/>
      <c r="J515" s="43"/>
      <c r="O515" s="65"/>
      <c r="P515" s="79"/>
      <c r="R515" s="65"/>
      <c r="T515" s="65"/>
      <c r="V515" s="65"/>
      <c r="AC515" s="65"/>
      <c r="AI515" s="65"/>
      <c r="AO515" s="65"/>
      <c r="AT515" s="21">
        <f t="shared" si="33"/>
        <v>0</v>
      </c>
      <c r="AU515" s="21">
        <f t="shared" si="34"/>
        <v>0</v>
      </c>
      <c r="AW515" s="68"/>
      <c r="BC515" s="65"/>
      <c r="BI515" s="65"/>
      <c r="BN515" s="65"/>
      <c r="BS515" s="65"/>
      <c r="BT515" s="82"/>
      <c r="BU515" s="79"/>
      <c r="BW515" s="65"/>
      <c r="BY515" s="65"/>
      <c r="CA515" s="65"/>
      <c r="CC515" s="65"/>
      <c r="CE515" s="65"/>
      <c r="CG515" s="68"/>
      <c r="CI515" s="65"/>
      <c r="CK515" s="68"/>
      <c r="CM515" s="83"/>
      <c r="CO515" s="65"/>
      <c r="CU515" s="68"/>
      <c r="DB515" s="68"/>
      <c r="DH515" s="44"/>
      <c r="DI515" s="68"/>
    </row>
    <row r="516" ht="15.75" customHeight="1">
      <c r="A516" s="79"/>
      <c r="B516" s="80"/>
      <c r="C516" s="25"/>
      <c r="D516" s="16">
        <f t="shared" si="2"/>
        <v>1</v>
      </c>
      <c r="E516" s="16">
        <f t="shared" si="73"/>
        <v>0</v>
      </c>
      <c r="F516" s="16">
        <f t="shared" si="3"/>
        <v>0</v>
      </c>
      <c r="G516" s="16">
        <f t="shared" si="4"/>
        <v>0</v>
      </c>
      <c r="H516" s="63"/>
      <c r="I516" s="81"/>
      <c r="J516" s="43"/>
      <c r="O516" s="65"/>
      <c r="P516" s="79"/>
      <c r="R516" s="65"/>
      <c r="T516" s="65"/>
      <c r="V516" s="65"/>
      <c r="AC516" s="65"/>
      <c r="AI516" s="65"/>
      <c r="AO516" s="65"/>
      <c r="AT516" s="21">
        <f t="shared" si="33"/>
        <v>0</v>
      </c>
      <c r="AU516" s="21">
        <f t="shared" si="34"/>
        <v>0</v>
      </c>
      <c r="AW516" s="68"/>
      <c r="BC516" s="65"/>
      <c r="BI516" s="65"/>
      <c r="BN516" s="65"/>
      <c r="BS516" s="65"/>
      <c r="BT516" s="82"/>
      <c r="BU516" s="79"/>
      <c r="BW516" s="65"/>
      <c r="BY516" s="65"/>
      <c r="CA516" s="65"/>
      <c r="CC516" s="65"/>
      <c r="CE516" s="65"/>
      <c r="CG516" s="68"/>
      <c r="CI516" s="65"/>
      <c r="CK516" s="68"/>
      <c r="CM516" s="83"/>
      <c r="CO516" s="65"/>
      <c r="CU516" s="68"/>
      <c r="DB516" s="68"/>
      <c r="DH516" s="44"/>
      <c r="DI516" s="68"/>
    </row>
    <row r="517" ht="15.75" customHeight="1">
      <c r="A517" s="79"/>
      <c r="B517" s="80"/>
      <c r="C517" s="25"/>
      <c r="D517" s="16">
        <f t="shared" si="2"/>
        <v>1</v>
      </c>
      <c r="E517" s="16">
        <f t="shared" si="73"/>
        <v>0</v>
      </c>
      <c r="F517" s="16">
        <f t="shared" si="3"/>
        <v>0</v>
      </c>
      <c r="G517" s="16">
        <f t="shared" si="4"/>
        <v>0</v>
      </c>
      <c r="H517" s="63"/>
      <c r="I517" s="81"/>
      <c r="J517" s="43"/>
      <c r="O517" s="65"/>
      <c r="P517" s="79"/>
      <c r="R517" s="65"/>
      <c r="T517" s="65"/>
      <c r="V517" s="65"/>
      <c r="AC517" s="65"/>
      <c r="AI517" s="65"/>
      <c r="AO517" s="65"/>
      <c r="AT517" s="21">
        <f t="shared" si="33"/>
        <v>0</v>
      </c>
      <c r="AU517" s="21">
        <f t="shared" si="34"/>
        <v>0</v>
      </c>
      <c r="AW517" s="68"/>
      <c r="BC517" s="65"/>
      <c r="BI517" s="65"/>
      <c r="BN517" s="65"/>
      <c r="BS517" s="65"/>
      <c r="BT517" s="82"/>
      <c r="BU517" s="79"/>
      <c r="BW517" s="65"/>
      <c r="BY517" s="65"/>
      <c r="CA517" s="65"/>
      <c r="CC517" s="65"/>
      <c r="CE517" s="65"/>
      <c r="CG517" s="68"/>
      <c r="CI517" s="65"/>
      <c r="CK517" s="68"/>
      <c r="CM517" s="83"/>
      <c r="CO517" s="65"/>
      <c r="CU517" s="68"/>
      <c r="DB517" s="68"/>
      <c r="DH517" s="44"/>
      <c r="DI517" s="68"/>
    </row>
    <row r="518" ht="15.75" customHeight="1">
      <c r="A518" s="79"/>
      <c r="B518" s="80"/>
      <c r="C518" s="25"/>
      <c r="D518" s="16">
        <f t="shared" si="2"/>
        <v>1</v>
      </c>
      <c r="E518" s="16">
        <f t="shared" si="73"/>
        <v>0</v>
      </c>
      <c r="F518" s="16">
        <f t="shared" si="3"/>
        <v>0</v>
      </c>
      <c r="G518" s="16">
        <f t="shared" si="4"/>
        <v>0</v>
      </c>
      <c r="H518" s="63"/>
      <c r="I518" s="81"/>
      <c r="J518" s="43"/>
      <c r="O518" s="65"/>
      <c r="P518" s="79"/>
      <c r="R518" s="65"/>
      <c r="T518" s="65"/>
      <c r="V518" s="65"/>
      <c r="AC518" s="65"/>
      <c r="AI518" s="65"/>
      <c r="AO518" s="65"/>
      <c r="AT518" s="21">
        <f t="shared" si="33"/>
        <v>0</v>
      </c>
      <c r="AU518" s="21">
        <f t="shared" si="34"/>
        <v>0</v>
      </c>
      <c r="AW518" s="68"/>
      <c r="BC518" s="65"/>
      <c r="BI518" s="65"/>
      <c r="BN518" s="65"/>
      <c r="BS518" s="65"/>
      <c r="BT518" s="82"/>
      <c r="BU518" s="79"/>
      <c r="BW518" s="65"/>
      <c r="BY518" s="65"/>
      <c r="CA518" s="65"/>
      <c r="CC518" s="65"/>
      <c r="CE518" s="65"/>
      <c r="CG518" s="68"/>
      <c r="CI518" s="65"/>
      <c r="CK518" s="68"/>
      <c r="CM518" s="83"/>
      <c r="CO518" s="65"/>
      <c r="CU518" s="68"/>
      <c r="DB518" s="68"/>
      <c r="DH518" s="44"/>
      <c r="DI518" s="68"/>
    </row>
    <row r="519" ht="15.75" customHeight="1">
      <c r="A519" s="79"/>
      <c r="B519" s="80"/>
      <c r="C519" s="25"/>
      <c r="D519" s="16">
        <f t="shared" si="2"/>
        <v>1</v>
      </c>
      <c r="E519" s="16">
        <f t="shared" si="73"/>
        <v>0</v>
      </c>
      <c r="F519" s="16">
        <f t="shared" si="3"/>
        <v>0</v>
      </c>
      <c r="G519" s="16">
        <f t="shared" si="4"/>
        <v>0</v>
      </c>
      <c r="H519" s="63"/>
      <c r="I519" s="81"/>
      <c r="J519" s="43"/>
      <c r="O519" s="65"/>
      <c r="P519" s="79"/>
      <c r="R519" s="65"/>
      <c r="T519" s="65"/>
      <c r="V519" s="65"/>
      <c r="AC519" s="65"/>
      <c r="AI519" s="65"/>
      <c r="AO519" s="65"/>
      <c r="AT519" s="21">
        <f t="shared" si="33"/>
        <v>0</v>
      </c>
      <c r="AU519" s="21">
        <f t="shared" si="34"/>
        <v>0</v>
      </c>
      <c r="AW519" s="68"/>
      <c r="BC519" s="65"/>
      <c r="BI519" s="65"/>
      <c r="BN519" s="65"/>
      <c r="BS519" s="65"/>
      <c r="BT519" s="82"/>
      <c r="BU519" s="79"/>
      <c r="BW519" s="65"/>
      <c r="BY519" s="65"/>
      <c r="CA519" s="65"/>
      <c r="CC519" s="65"/>
      <c r="CE519" s="65"/>
      <c r="CG519" s="68"/>
      <c r="CI519" s="65"/>
      <c r="CK519" s="68"/>
      <c r="CM519" s="83"/>
      <c r="CO519" s="65"/>
      <c r="CU519" s="68"/>
      <c r="DB519" s="68"/>
      <c r="DH519" s="44"/>
      <c r="DI519" s="68"/>
    </row>
    <row r="520" ht="15.75" customHeight="1">
      <c r="A520" s="79"/>
      <c r="B520" s="80"/>
      <c r="C520" s="25"/>
      <c r="D520" s="16">
        <f t="shared" si="2"/>
        <v>1</v>
      </c>
      <c r="E520" s="16">
        <f t="shared" si="73"/>
        <v>0</v>
      </c>
      <c r="F520" s="16">
        <f t="shared" si="3"/>
        <v>0</v>
      </c>
      <c r="G520" s="16">
        <f t="shared" si="4"/>
        <v>0</v>
      </c>
      <c r="H520" s="63"/>
      <c r="I520" s="81"/>
      <c r="J520" s="43"/>
      <c r="O520" s="65"/>
      <c r="P520" s="79"/>
      <c r="R520" s="65"/>
      <c r="T520" s="65"/>
      <c r="V520" s="65"/>
      <c r="AC520" s="65"/>
      <c r="AI520" s="65"/>
      <c r="AO520" s="65"/>
      <c r="AT520" s="21">
        <f t="shared" si="33"/>
        <v>0</v>
      </c>
      <c r="AU520" s="21">
        <f t="shared" si="34"/>
        <v>0</v>
      </c>
      <c r="AW520" s="68"/>
      <c r="BC520" s="65"/>
      <c r="BI520" s="65"/>
      <c r="BN520" s="65"/>
      <c r="BS520" s="65"/>
      <c r="BT520" s="82"/>
      <c r="BU520" s="79"/>
      <c r="BW520" s="65"/>
      <c r="BY520" s="65"/>
      <c r="CA520" s="65"/>
      <c r="CC520" s="65"/>
      <c r="CE520" s="65"/>
      <c r="CG520" s="68"/>
      <c r="CI520" s="65"/>
      <c r="CK520" s="68"/>
      <c r="CM520" s="83"/>
      <c r="CO520" s="65"/>
      <c r="CU520" s="68"/>
      <c r="DB520" s="68"/>
      <c r="DH520" s="44"/>
      <c r="DI520" s="68"/>
    </row>
    <row r="521" ht="15.75" customHeight="1">
      <c r="A521" s="79"/>
      <c r="B521" s="80"/>
      <c r="C521" s="25"/>
      <c r="D521" s="16">
        <f t="shared" si="2"/>
        <v>1</v>
      </c>
      <c r="E521" s="16">
        <f t="shared" si="73"/>
        <v>0</v>
      </c>
      <c r="F521" s="16">
        <f t="shared" si="3"/>
        <v>0</v>
      </c>
      <c r="G521" s="16">
        <f t="shared" si="4"/>
        <v>0</v>
      </c>
      <c r="H521" s="63"/>
      <c r="I521" s="81"/>
      <c r="J521" s="43"/>
      <c r="O521" s="65"/>
      <c r="P521" s="79"/>
      <c r="R521" s="65"/>
      <c r="T521" s="65"/>
      <c r="V521" s="65"/>
      <c r="AC521" s="65"/>
      <c r="AI521" s="65"/>
      <c r="AO521" s="65"/>
      <c r="AT521" s="21">
        <f t="shared" si="33"/>
        <v>0</v>
      </c>
      <c r="AU521" s="21">
        <f t="shared" si="34"/>
        <v>0</v>
      </c>
      <c r="AW521" s="68"/>
      <c r="BC521" s="65"/>
      <c r="BI521" s="65"/>
      <c r="BN521" s="65"/>
      <c r="BS521" s="65"/>
      <c r="BT521" s="82"/>
      <c r="BU521" s="79"/>
      <c r="BW521" s="65"/>
      <c r="BY521" s="65"/>
      <c r="CA521" s="65"/>
      <c r="CC521" s="65"/>
      <c r="CE521" s="65"/>
      <c r="CG521" s="68"/>
      <c r="CI521" s="65"/>
      <c r="CK521" s="68"/>
      <c r="CM521" s="83"/>
      <c r="CO521" s="65"/>
      <c r="CU521" s="68"/>
      <c r="DB521" s="68"/>
      <c r="DH521" s="44"/>
      <c r="DI521" s="68"/>
    </row>
    <row r="522" ht="15.75" customHeight="1">
      <c r="A522" s="79"/>
      <c r="B522" s="80"/>
      <c r="C522" s="25"/>
      <c r="D522" s="16">
        <f t="shared" si="2"/>
        <v>1</v>
      </c>
      <c r="E522" s="16">
        <f t="shared" si="73"/>
        <v>0</v>
      </c>
      <c r="F522" s="16">
        <f t="shared" si="3"/>
        <v>0</v>
      </c>
      <c r="G522" s="16">
        <f t="shared" si="4"/>
        <v>0</v>
      </c>
      <c r="H522" s="63"/>
      <c r="I522" s="81"/>
      <c r="J522" s="43"/>
      <c r="O522" s="65"/>
      <c r="P522" s="79"/>
      <c r="R522" s="65"/>
      <c r="T522" s="65"/>
      <c r="V522" s="65"/>
      <c r="AC522" s="65"/>
      <c r="AI522" s="65"/>
      <c r="AO522" s="65"/>
      <c r="AT522" s="21">
        <f t="shared" si="33"/>
        <v>0</v>
      </c>
      <c r="AU522" s="21">
        <f t="shared" si="34"/>
        <v>0</v>
      </c>
      <c r="AW522" s="68"/>
      <c r="BC522" s="65"/>
      <c r="BI522" s="65"/>
      <c r="BN522" s="65"/>
      <c r="BS522" s="65"/>
      <c r="BT522" s="82"/>
      <c r="BU522" s="79"/>
      <c r="BW522" s="65"/>
      <c r="BY522" s="65"/>
      <c r="CA522" s="65"/>
      <c r="CC522" s="65"/>
      <c r="CE522" s="65"/>
      <c r="CG522" s="68"/>
      <c r="CI522" s="65"/>
      <c r="CK522" s="68"/>
      <c r="CM522" s="83"/>
      <c r="CO522" s="65"/>
      <c r="CU522" s="68"/>
      <c r="DB522" s="68"/>
      <c r="DH522" s="44"/>
      <c r="DI522" s="68"/>
    </row>
    <row r="523" ht="15.75" customHeight="1">
      <c r="A523" s="79"/>
      <c r="B523" s="80"/>
      <c r="C523" s="25"/>
      <c r="D523" s="16">
        <f t="shared" si="2"/>
        <v>1</v>
      </c>
      <c r="E523" s="16">
        <f t="shared" si="73"/>
        <v>0</v>
      </c>
      <c r="F523" s="16">
        <f t="shared" si="3"/>
        <v>0</v>
      </c>
      <c r="G523" s="16">
        <f t="shared" si="4"/>
        <v>0</v>
      </c>
      <c r="H523" s="63"/>
      <c r="I523" s="81"/>
      <c r="J523" s="43"/>
      <c r="O523" s="65"/>
      <c r="P523" s="79"/>
      <c r="R523" s="65"/>
      <c r="T523" s="65"/>
      <c r="V523" s="65"/>
      <c r="AC523" s="65"/>
      <c r="AI523" s="65"/>
      <c r="AO523" s="65"/>
      <c r="AT523" s="21">
        <f t="shared" si="33"/>
        <v>0</v>
      </c>
      <c r="AU523" s="21">
        <f t="shared" si="34"/>
        <v>0</v>
      </c>
      <c r="AW523" s="68"/>
      <c r="BC523" s="65"/>
      <c r="BI523" s="65"/>
      <c r="BN523" s="65"/>
      <c r="BS523" s="65"/>
      <c r="BT523" s="82"/>
      <c r="BU523" s="79"/>
      <c r="BW523" s="65"/>
      <c r="BY523" s="65"/>
      <c r="CA523" s="65"/>
      <c r="CC523" s="65"/>
      <c r="CE523" s="65"/>
      <c r="CG523" s="68"/>
      <c r="CI523" s="65"/>
      <c r="CK523" s="68"/>
      <c r="CM523" s="83"/>
      <c r="CO523" s="65"/>
      <c r="CU523" s="68"/>
      <c r="DB523" s="68"/>
      <c r="DH523" s="44"/>
      <c r="DI523" s="68"/>
    </row>
    <row r="524" ht="15.75" customHeight="1">
      <c r="A524" s="79"/>
      <c r="B524" s="80"/>
      <c r="C524" s="25"/>
      <c r="D524" s="16">
        <f t="shared" si="2"/>
        <v>1</v>
      </c>
      <c r="E524" s="16">
        <f t="shared" si="73"/>
        <v>0</v>
      </c>
      <c r="F524" s="16">
        <f t="shared" si="3"/>
        <v>0</v>
      </c>
      <c r="G524" s="16">
        <f t="shared" si="4"/>
        <v>0</v>
      </c>
      <c r="H524" s="63"/>
      <c r="I524" s="81"/>
      <c r="J524" s="43"/>
      <c r="O524" s="65"/>
      <c r="P524" s="79"/>
      <c r="R524" s="65"/>
      <c r="T524" s="65"/>
      <c r="V524" s="65"/>
      <c r="AC524" s="65"/>
      <c r="AI524" s="65"/>
      <c r="AO524" s="65"/>
      <c r="AT524" s="21">
        <f t="shared" si="33"/>
        <v>0</v>
      </c>
      <c r="AU524" s="21">
        <f t="shared" si="34"/>
        <v>0</v>
      </c>
      <c r="AW524" s="68"/>
      <c r="BC524" s="65"/>
      <c r="BI524" s="65"/>
      <c r="BN524" s="65"/>
      <c r="BS524" s="65"/>
      <c r="BT524" s="82"/>
      <c r="BU524" s="79"/>
      <c r="BW524" s="65"/>
      <c r="BY524" s="65"/>
      <c r="CA524" s="65"/>
      <c r="CC524" s="65"/>
      <c r="CE524" s="65"/>
      <c r="CG524" s="68"/>
      <c r="CI524" s="65"/>
      <c r="CK524" s="68"/>
      <c r="CM524" s="83"/>
      <c r="CO524" s="65"/>
      <c r="CU524" s="68"/>
      <c r="DB524" s="68"/>
      <c r="DH524" s="44"/>
      <c r="DI524" s="68"/>
    </row>
    <row r="525" ht="15.75" customHeight="1">
      <c r="A525" s="79"/>
      <c r="B525" s="80"/>
      <c r="C525" s="25"/>
      <c r="D525" s="16">
        <f t="shared" si="2"/>
        <v>1</v>
      </c>
      <c r="E525" s="16">
        <f t="shared" si="73"/>
        <v>0</v>
      </c>
      <c r="F525" s="16">
        <f t="shared" si="3"/>
        <v>0</v>
      </c>
      <c r="G525" s="16">
        <f t="shared" si="4"/>
        <v>0</v>
      </c>
      <c r="H525" s="63"/>
      <c r="I525" s="81"/>
      <c r="J525" s="43"/>
      <c r="O525" s="65"/>
      <c r="P525" s="79"/>
      <c r="R525" s="65"/>
      <c r="T525" s="65"/>
      <c r="V525" s="65"/>
      <c r="AC525" s="65"/>
      <c r="AI525" s="65"/>
      <c r="AO525" s="65"/>
      <c r="AT525" s="21">
        <f t="shared" si="33"/>
        <v>0</v>
      </c>
      <c r="AU525" s="21">
        <f t="shared" si="34"/>
        <v>0</v>
      </c>
      <c r="AW525" s="68"/>
      <c r="BC525" s="65"/>
      <c r="BI525" s="65"/>
      <c r="BN525" s="65"/>
      <c r="BS525" s="65"/>
      <c r="BT525" s="82"/>
      <c r="BU525" s="79"/>
      <c r="BW525" s="65"/>
      <c r="BY525" s="65"/>
      <c r="CA525" s="65"/>
      <c r="CC525" s="65"/>
      <c r="CE525" s="65"/>
      <c r="CG525" s="68"/>
      <c r="CI525" s="65"/>
      <c r="CK525" s="68"/>
      <c r="CM525" s="83"/>
      <c r="CO525" s="65"/>
      <c r="CU525" s="68"/>
      <c r="DB525" s="68"/>
      <c r="DH525" s="44"/>
      <c r="DI525" s="68"/>
    </row>
    <row r="526" ht="15.75" customHeight="1">
      <c r="A526" s="79"/>
      <c r="B526" s="80"/>
      <c r="C526" s="25"/>
      <c r="D526" s="16">
        <f t="shared" si="2"/>
        <v>1</v>
      </c>
      <c r="E526" s="16">
        <f t="shared" si="73"/>
        <v>0</v>
      </c>
      <c r="F526" s="16">
        <f t="shared" si="3"/>
        <v>0</v>
      </c>
      <c r="G526" s="16">
        <f t="shared" si="4"/>
        <v>0</v>
      </c>
      <c r="H526" s="63"/>
      <c r="I526" s="81"/>
      <c r="J526" s="43"/>
      <c r="O526" s="65"/>
      <c r="P526" s="79"/>
      <c r="R526" s="65"/>
      <c r="T526" s="65"/>
      <c r="V526" s="65"/>
      <c r="AC526" s="65"/>
      <c r="AI526" s="65"/>
      <c r="AO526" s="65"/>
      <c r="AT526" s="21">
        <f t="shared" si="33"/>
        <v>0</v>
      </c>
      <c r="AU526" s="21">
        <f t="shared" si="34"/>
        <v>0</v>
      </c>
      <c r="AW526" s="68"/>
      <c r="BC526" s="65"/>
      <c r="BI526" s="65"/>
      <c r="BN526" s="65"/>
      <c r="BS526" s="65"/>
      <c r="BT526" s="82"/>
      <c r="BU526" s="79"/>
      <c r="BW526" s="65"/>
      <c r="BY526" s="65"/>
      <c r="CA526" s="65"/>
      <c r="CC526" s="65"/>
      <c r="CE526" s="65"/>
      <c r="CG526" s="68"/>
      <c r="CI526" s="65"/>
      <c r="CK526" s="68"/>
      <c r="CM526" s="83"/>
      <c r="CO526" s="65"/>
      <c r="CU526" s="68"/>
      <c r="DB526" s="68"/>
      <c r="DH526" s="44"/>
      <c r="DI526" s="68"/>
    </row>
    <row r="527" ht="15.75" customHeight="1">
      <c r="A527" s="79"/>
      <c r="B527" s="80"/>
      <c r="C527" s="25"/>
      <c r="D527" s="16">
        <f t="shared" si="2"/>
        <v>1</v>
      </c>
      <c r="E527" s="16">
        <f t="shared" si="73"/>
        <v>0</v>
      </c>
      <c r="F527" s="16">
        <f t="shared" si="3"/>
        <v>0</v>
      </c>
      <c r="G527" s="16">
        <f t="shared" si="4"/>
        <v>0</v>
      </c>
      <c r="H527" s="63"/>
      <c r="I527" s="81"/>
      <c r="J527" s="43"/>
      <c r="O527" s="65"/>
      <c r="P527" s="79"/>
      <c r="R527" s="65"/>
      <c r="T527" s="65"/>
      <c r="V527" s="65"/>
      <c r="AC527" s="65"/>
      <c r="AI527" s="65"/>
      <c r="AO527" s="65"/>
      <c r="AT527" s="21">
        <f t="shared" si="33"/>
        <v>0</v>
      </c>
      <c r="AU527" s="21">
        <f t="shared" si="34"/>
        <v>0</v>
      </c>
      <c r="AW527" s="68"/>
      <c r="BC527" s="65"/>
      <c r="BI527" s="65"/>
      <c r="BN527" s="65"/>
      <c r="BS527" s="65"/>
      <c r="BT527" s="82"/>
      <c r="BU527" s="79"/>
      <c r="BW527" s="65"/>
      <c r="BY527" s="65"/>
      <c r="CA527" s="65"/>
      <c r="CC527" s="65"/>
      <c r="CE527" s="65"/>
      <c r="CG527" s="68"/>
      <c r="CI527" s="65"/>
      <c r="CK527" s="68"/>
      <c r="CM527" s="83"/>
      <c r="CO527" s="65"/>
      <c r="CU527" s="68"/>
      <c r="DB527" s="68"/>
      <c r="DH527" s="44"/>
      <c r="DI527" s="68"/>
    </row>
    <row r="528" ht="15.75" customHeight="1">
      <c r="A528" s="79"/>
      <c r="B528" s="80"/>
      <c r="C528" s="25"/>
      <c r="D528" s="16">
        <f t="shared" si="2"/>
        <v>1</v>
      </c>
      <c r="E528" s="16">
        <f t="shared" si="73"/>
        <v>0</v>
      </c>
      <c r="F528" s="16">
        <f t="shared" si="3"/>
        <v>0</v>
      </c>
      <c r="G528" s="16">
        <f t="shared" si="4"/>
        <v>0</v>
      </c>
      <c r="H528" s="63"/>
      <c r="I528" s="81"/>
      <c r="J528" s="43"/>
      <c r="O528" s="65"/>
      <c r="P528" s="79"/>
      <c r="R528" s="65"/>
      <c r="T528" s="65"/>
      <c r="V528" s="65"/>
      <c r="AC528" s="65"/>
      <c r="AI528" s="65"/>
      <c r="AO528" s="65"/>
      <c r="AT528" s="21">
        <f t="shared" si="33"/>
        <v>0</v>
      </c>
      <c r="AU528" s="21">
        <f t="shared" si="34"/>
        <v>0</v>
      </c>
      <c r="AW528" s="68"/>
      <c r="BC528" s="65"/>
      <c r="BI528" s="65"/>
      <c r="BN528" s="65"/>
      <c r="BS528" s="65"/>
      <c r="BT528" s="82"/>
      <c r="BU528" s="79"/>
      <c r="BW528" s="65"/>
      <c r="BY528" s="65"/>
      <c r="CA528" s="65"/>
      <c r="CC528" s="65"/>
      <c r="CE528" s="65"/>
      <c r="CG528" s="68"/>
      <c r="CI528" s="65"/>
      <c r="CK528" s="68"/>
      <c r="CM528" s="83"/>
      <c r="CO528" s="65"/>
      <c r="CU528" s="68"/>
      <c r="DB528" s="68"/>
      <c r="DH528" s="44"/>
      <c r="DI528" s="68"/>
    </row>
    <row r="529" ht="15.75" customHeight="1">
      <c r="A529" s="79"/>
      <c r="B529" s="80"/>
      <c r="C529" s="25"/>
      <c r="D529" s="16">
        <f t="shared" si="2"/>
        <v>1</v>
      </c>
      <c r="E529" s="16">
        <f t="shared" si="73"/>
        <v>0</v>
      </c>
      <c r="F529" s="16">
        <f t="shared" si="3"/>
        <v>0</v>
      </c>
      <c r="G529" s="16">
        <f t="shared" si="4"/>
        <v>0</v>
      </c>
      <c r="H529" s="63"/>
      <c r="I529" s="81"/>
      <c r="J529" s="43"/>
      <c r="O529" s="65"/>
      <c r="P529" s="79"/>
      <c r="R529" s="65"/>
      <c r="T529" s="65"/>
      <c r="V529" s="65"/>
      <c r="AC529" s="65"/>
      <c r="AI529" s="65"/>
      <c r="AO529" s="65"/>
      <c r="AT529" s="21">
        <f t="shared" si="33"/>
        <v>0</v>
      </c>
      <c r="AU529" s="21">
        <f t="shared" si="34"/>
        <v>0</v>
      </c>
      <c r="AW529" s="68"/>
      <c r="BC529" s="65"/>
      <c r="BI529" s="65"/>
      <c r="BN529" s="65"/>
      <c r="BS529" s="65"/>
      <c r="BT529" s="82"/>
      <c r="BU529" s="79"/>
      <c r="BW529" s="65"/>
      <c r="BY529" s="65"/>
      <c r="CA529" s="65"/>
      <c r="CC529" s="65"/>
      <c r="CE529" s="65"/>
      <c r="CG529" s="68"/>
      <c r="CI529" s="65"/>
      <c r="CK529" s="68"/>
      <c r="CM529" s="83"/>
      <c r="CO529" s="65"/>
      <c r="CU529" s="68"/>
      <c r="DB529" s="68"/>
      <c r="DH529" s="44"/>
      <c r="DI529" s="68"/>
    </row>
    <row r="530" ht="15.75" customHeight="1">
      <c r="A530" s="79"/>
      <c r="B530" s="80"/>
      <c r="C530" s="25"/>
      <c r="D530" s="16">
        <f t="shared" si="2"/>
        <v>1</v>
      </c>
      <c r="E530" s="16">
        <f t="shared" si="73"/>
        <v>0</v>
      </c>
      <c r="F530" s="16">
        <f t="shared" si="3"/>
        <v>0</v>
      </c>
      <c r="G530" s="16">
        <f t="shared" si="4"/>
        <v>0</v>
      </c>
      <c r="H530" s="63"/>
      <c r="I530" s="81"/>
      <c r="J530" s="43"/>
      <c r="O530" s="65"/>
      <c r="P530" s="79"/>
      <c r="R530" s="65"/>
      <c r="T530" s="65"/>
      <c r="V530" s="65"/>
      <c r="AC530" s="65"/>
      <c r="AI530" s="65"/>
      <c r="AO530" s="65"/>
      <c r="AT530" s="21">
        <f t="shared" si="33"/>
        <v>0</v>
      </c>
      <c r="AU530" s="21">
        <f t="shared" si="34"/>
        <v>0</v>
      </c>
      <c r="AW530" s="68"/>
      <c r="BC530" s="65"/>
      <c r="BI530" s="65"/>
      <c r="BN530" s="65"/>
      <c r="BS530" s="65"/>
      <c r="BT530" s="82"/>
      <c r="BU530" s="79"/>
      <c r="BW530" s="65"/>
      <c r="BY530" s="65"/>
      <c r="CA530" s="65"/>
      <c r="CC530" s="65"/>
      <c r="CE530" s="65"/>
      <c r="CG530" s="68"/>
      <c r="CI530" s="65"/>
      <c r="CK530" s="68"/>
      <c r="CM530" s="83"/>
      <c r="CO530" s="65"/>
      <c r="CU530" s="68"/>
      <c r="DB530" s="68"/>
      <c r="DH530" s="44"/>
      <c r="DI530" s="68"/>
    </row>
    <row r="531" ht="15.75" customHeight="1">
      <c r="A531" s="79"/>
      <c r="B531" s="80"/>
      <c r="C531" s="25"/>
      <c r="D531" s="16">
        <f t="shared" si="2"/>
        <v>1</v>
      </c>
      <c r="E531" s="16">
        <f t="shared" si="73"/>
        <v>0</v>
      </c>
      <c r="F531" s="16">
        <f t="shared" si="3"/>
        <v>0</v>
      </c>
      <c r="G531" s="16">
        <f t="shared" si="4"/>
        <v>0</v>
      </c>
      <c r="H531" s="63"/>
      <c r="I531" s="81"/>
      <c r="J531" s="43"/>
      <c r="O531" s="65"/>
      <c r="P531" s="79"/>
      <c r="R531" s="65"/>
      <c r="T531" s="65"/>
      <c r="V531" s="65"/>
      <c r="AC531" s="65"/>
      <c r="AI531" s="65"/>
      <c r="AO531" s="65"/>
      <c r="AT531" s="21">
        <f t="shared" si="33"/>
        <v>0</v>
      </c>
      <c r="AU531" s="21">
        <f t="shared" si="34"/>
        <v>0</v>
      </c>
      <c r="AW531" s="68"/>
      <c r="BC531" s="65"/>
      <c r="BI531" s="65"/>
      <c r="BN531" s="65"/>
      <c r="BS531" s="65"/>
      <c r="BT531" s="82"/>
      <c r="BU531" s="79"/>
      <c r="BW531" s="65"/>
      <c r="BY531" s="65"/>
      <c r="CA531" s="65"/>
      <c r="CC531" s="65"/>
      <c r="CE531" s="65"/>
      <c r="CG531" s="68"/>
      <c r="CI531" s="65"/>
      <c r="CK531" s="68"/>
      <c r="CM531" s="83"/>
      <c r="CO531" s="65"/>
      <c r="CU531" s="68"/>
      <c r="DB531" s="68"/>
      <c r="DH531" s="44"/>
      <c r="DI531" s="68"/>
    </row>
    <row r="532" ht="15.75" customHeight="1">
      <c r="A532" s="79"/>
      <c r="B532" s="80"/>
      <c r="C532" s="25"/>
      <c r="D532" s="16">
        <f t="shared" si="2"/>
        <v>1</v>
      </c>
      <c r="E532" s="16">
        <f t="shared" si="73"/>
        <v>0</v>
      </c>
      <c r="F532" s="16">
        <f t="shared" si="3"/>
        <v>0</v>
      </c>
      <c r="G532" s="16">
        <f t="shared" si="4"/>
        <v>0</v>
      </c>
      <c r="H532" s="63"/>
      <c r="I532" s="81"/>
      <c r="J532" s="43"/>
      <c r="O532" s="65"/>
      <c r="P532" s="79"/>
      <c r="R532" s="65"/>
      <c r="T532" s="65"/>
      <c r="V532" s="65"/>
      <c r="AC532" s="65"/>
      <c r="AI532" s="65"/>
      <c r="AO532" s="65"/>
      <c r="AT532" s="21">
        <f t="shared" si="33"/>
        <v>0</v>
      </c>
      <c r="AU532" s="21">
        <f t="shared" si="34"/>
        <v>0</v>
      </c>
      <c r="AW532" s="68"/>
      <c r="BC532" s="65"/>
      <c r="BI532" s="65"/>
      <c r="BN532" s="65"/>
      <c r="BS532" s="65"/>
      <c r="BT532" s="82"/>
      <c r="BU532" s="79"/>
      <c r="BW532" s="65"/>
      <c r="BY532" s="65"/>
      <c r="CA532" s="65"/>
      <c r="CC532" s="65"/>
      <c r="CE532" s="65"/>
      <c r="CG532" s="68"/>
      <c r="CI532" s="65"/>
      <c r="CK532" s="68"/>
      <c r="CM532" s="83"/>
      <c r="CO532" s="65"/>
      <c r="CU532" s="68"/>
      <c r="DB532" s="68"/>
      <c r="DH532" s="44"/>
      <c r="DI532" s="68"/>
    </row>
    <row r="533" ht="15.75" customHeight="1">
      <c r="A533" s="79"/>
      <c r="B533" s="80"/>
      <c r="C533" s="25"/>
      <c r="D533" s="16">
        <f t="shared" si="2"/>
        <v>1</v>
      </c>
      <c r="E533" s="16">
        <f t="shared" si="73"/>
        <v>0</v>
      </c>
      <c r="F533" s="16">
        <f t="shared" si="3"/>
        <v>0</v>
      </c>
      <c r="G533" s="16">
        <f t="shared" si="4"/>
        <v>0</v>
      </c>
      <c r="H533" s="63"/>
      <c r="I533" s="81"/>
      <c r="J533" s="43"/>
      <c r="O533" s="65"/>
      <c r="P533" s="79"/>
      <c r="R533" s="65"/>
      <c r="T533" s="65"/>
      <c r="V533" s="65"/>
      <c r="AC533" s="65"/>
      <c r="AI533" s="65"/>
      <c r="AO533" s="65"/>
      <c r="AT533" s="21">
        <f t="shared" si="33"/>
        <v>0</v>
      </c>
      <c r="AU533" s="21">
        <f t="shared" si="34"/>
        <v>0</v>
      </c>
      <c r="AW533" s="68"/>
      <c r="BC533" s="65"/>
      <c r="BI533" s="65"/>
      <c r="BN533" s="65"/>
      <c r="BS533" s="65"/>
      <c r="BT533" s="82"/>
      <c r="BU533" s="79"/>
      <c r="BW533" s="65"/>
      <c r="BY533" s="65"/>
      <c r="CA533" s="65"/>
      <c r="CC533" s="65"/>
      <c r="CE533" s="65"/>
      <c r="CG533" s="68"/>
      <c r="CI533" s="65"/>
      <c r="CK533" s="68"/>
      <c r="CM533" s="83"/>
      <c r="CO533" s="65"/>
      <c r="CU533" s="68"/>
      <c r="DB533" s="68"/>
      <c r="DH533" s="44"/>
      <c r="DI533" s="68"/>
    </row>
    <row r="534" ht="15.75" customHeight="1">
      <c r="A534" s="79"/>
      <c r="B534" s="80"/>
      <c r="C534" s="25"/>
      <c r="D534" s="16">
        <f t="shared" si="2"/>
        <v>1</v>
      </c>
      <c r="E534" s="16">
        <f t="shared" si="73"/>
        <v>0</v>
      </c>
      <c r="F534" s="16">
        <f t="shared" si="3"/>
        <v>0</v>
      </c>
      <c r="G534" s="16">
        <f t="shared" si="4"/>
        <v>0</v>
      </c>
      <c r="H534" s="63"/>
      <c r="I534" s="81"/>
      <c r="J534" s="43"/>
      <c r="O534" s="65"/>
      <c r="P534" s="79"/>
      <c r="R534" s="65"/>
      <c r="T534" s="65"/>
      <c r="V534" s="65"/>
      <c r="AC534" s="65"/>
      <c r="AI534" s="65"/>
      <c r="AO534" s="65"/>
      <c r="AT534" s="21">
        <f t="shared" si="33"/>
        <v>0</v>
      </c>
      <c r="AU534" s="21">
        <f t="shared" si="34"/>
        <v>0</v>
      </c>
      <c r="AW534" s="68"/>
      <c r="BC534" s="65"/>
      <c r="BI534" s="65"/>
      <c r="BN534" s="65"/>
      <c r="BS534" s="65"/>
      <c r="BT534" s="82"/>
      <c r="BU534" s="79"/>
      <c r="BW534" s="65"/>
      <c r="BY534" s="65"/>
      <c r="CA534" s="65"/>
      <c r="CC534" s="65"/>
      <c r="CE534" s="65"/>
      <c r="CG534" s="68"/>
      <c r="CI534" s="65"/>
      <c r="CK534" s="68"/>
      <c r="CM534" s="83"/>
      <c r="CO534" s="65"/>
      <c r="CU534" s="68"/>
      <c r="DB534" s="68"/>
      <c r="DH534" s="44"/>
      <c r="DI534" s="68"/>
    </row>
    <row r="535" ht="15.75" customHeight="1">
      <c r="A535" s="79"/>
      <c r="B535" s="80"/>
      <c r="C535" s="25"/>
      <c r="D535" s="16">
        <f t="shared" si="2"/>
        <v>1</v>
      </c>
      <c r="E535" s="16">
        <f t="shared" si="73"/>
        <v>0</v>
      </c>
      <c r="F535" s="16">
        <f t="shared" si="3"/>
        <v>0</v>
      </c>
      <c r="G535" s="16">
        <f t="shared" si="4"/>
        <v>0</v>
      </c>
      <c r="H535" s="63"/>
      <c r="I535" s="81"/>
      <c r="J535" s="43"/>
      <c r="O535" s="65"/>
      <c r="P535" s="79"/>
      <c r="R535" s="65"/>
      <c r="T535" s="65"/>
      <c r="V535" s="65"/>
      <c r="AC535" s="65"/>
      <c r="AI535" s="65"/>
      <c r="AO535" s="65"/>
      <c r="AT535" s="21">
        <f t="shared" si="33"/>
        <v>0</v>
      </c>
      <c r="AU535" s="21">
        <f t="shared" si="34"/>
        <v>0</v>
      </c>
      <c r="AW535" s="68"/>
      <c r="BC535" s="65"/>
      <c r="BI535" s="65"/>
      <c r="BN535" s="65"/>
      <c r="BS535" s="65"/>
      <c r="BT535" s="82"/>
      <c r="BU535" s="79"/>
      <c r="BW535" s="65"/>
      <c r="BY535" s="65"/>
      <c r="CA535" s="65"/>
      <c r="CC535" s="65"/>
      <c r="CE535" s="65"/>
      <c r="CG535" s="68"/>
      <c r="CI535" s="65"/>
      <c r="CK535" s="68"/>
      <c r="CM535" s="83"/>
      <c r="CO535" s="65"/>
      <c r="CU535" s="68"/>
      <c r="DB535" s="68"/>
      <c r="DH535" s="44"/>
      <c r="DI535" s="68"/>
    </row>
    <row r="536" ht="15.75" customHeight="1">
      <c r="A536" s="79"/>
      <c r="B536" s="80"/>
      <c r="C536" s="25"/>
      <c r="D536" s="16">
        <f t="shared" si="2"/>
        <v>1</v>
      </c>
      <c r="E536" s="16">
        <f t="shared" si="73"/>
        <v>0</v>
      </c>
      <c r="F536" s="16">
        <f t="shared" si="3"/>
        <v>0</v>
      </c>
      <c r="G536" s="16">
        <f t="shared" si="4"/>
        <v>0</v>
      </c>
      <c r="H536" s="63"/>
      <c r="I536" s="81"/>
      <c r="J536" s="43"/>
      <c r="O536" s="65"/>
      <c r="P536" s="79"/>
      <c r="R536" s="65"/>
      <c r="T536" s="65"/>
      <c r="V536" s="65"/>
      <c r="AC536" s="65"/>
      <c r="AI536" s="65"/>
      <c r="AO536" s="65"/>
      <c r="AT536" s="21">
        <f t="shared" si="33"/>
        <v>0</v>
      </c>
      <c r="AU536" s="21">
        <f t="shared" si="34"/>
        <v>0</v>
      </c>
      <c r="AW536" s="68"/>
      <c r="BC536" s="65"/>
      <c r="BI536" s="65"/>
      <c r="BN536" s="65"/>
      <c r="BS536" s="65"/>
      <c r="BT536" s="82"/>
      <c r="BU536" s="79"/>
      <c r="BW536" s="65"/>
      <c r="BY536" s="65"/>
      <c r="CA536" s="65"/>
      <c r="CC536" s="65"/>
      <c r="CE536" s="65"/>
      <c r="CG536" s="68"/>
      <c r="CI536" s="65"/>
      <c r="CK536" s="68"/>
      <c r="CM536" s="83"/>
      <c r="CO536" s="65"/>
      <c r="CU536" s="68"/>
      <c r="DB536" s="68"/>
      <c r="DH536" s="44"/>
      <c r="DI536" s="68"/>
    </row>
    <row r="537" ht="15.75" customHeight="1">
      <c r="A537" s="79"/>
      <c r="B537" s="80"/>
      <c r="C537" s="25"/>
      <c r="D537" s="16">
        <f t="shared" si="2"/>
        <v>1</v>
      </c>
      <c r="E537" s="16">
        <f t="shared" si="73"/>
        <v>0</v>
      </c>
      <c r="F537" s="16">
        <f t="shared" si="3"/>
        <v>0</v>
      </c>
      <c r="G537" s="16">
        <f t="shared" si="4"/>
        <v>0</v>
      </c>
      <c r="H537" s="63"/>
      <c r="I537" s="81"/>
      <c r="J537" s="43"/>
      <c r="O537" s="65"/>
      <c r="P537" s="79"/>
      <c r="R537" s="65"/>
      <c r="T537" s="65"/>
      <c r="V537" s="65"/>
      <c r="AC537" s="65"/>
      <c r="AI537" s="65"/>
      <c r="AO537" s="65"/>
      <c r="AT537" s="21">
        <f t="shared" si="33"/>
        <v>0</v>
      </c>
      <c r="AU537" s="21">
        <f t="shared" si="34"/>
        <v>0</v>
      </c>
      <c r="AW537" s="68"/>
      <c r="BC537" s="65"/>
      <c r="BI537" s="65"/>
      <c r="BN537" s="65"/>
      <c r="BS537" s="65"/>
      <c r="BT537" s="82"/>
      <c r="BU537" s="79"/>
      <c r="BW537" s="65"/>
      <c r="BY537" s="65"/>
      <c r="CA537" s="65"/>
      <c r="CC537" s="65"/>
      <c r="CE537" s="65"/>
      <c r="CG537" s="68"/>
      <c r="CI537" s="65"/>
      <c r="CK537" s="68"/>
      <c r="CM537" s="83"/>
      <c r="CO537" s="65"/>
      <c r="CU537" s="68"/>
      <c r="DB537" s="68"/>
      <c r="DH537" s="44"/>
      <c r="DI537" s="68"/>
    </row>
    <row r="538" ht="15.75" customHeight="1">
      <c r="A538" s="79"/>
      <c r="B538" s="80"/>
      <c r="C538" s="25"/>
      <c r="D538" s="16">
        <f t="shared" si="2"/>
        <v>1</v>
      </c>
      <c r="E538" s="16">
        <f t="shared" si="73"/>
        <v>0</v>
      </c>
      <c r="F538" s="16">
        <f t="shared" si="3"/>
        <v>0</v>
      </c>
      <c r="G538" s="16">
        <f t="shared" si="4"/>
        <v>0</v>
      </c>
      <c r="H538" s="63"/>
      <c r="I538" s="81"/>
      <c r="J538" s="43"/>
      <c r="O538" s="65"/>
      <c r="P538" s="79"/>
      <c r="R538" s="65"/>
      <c r="T538" s="65"/>
      <c r="V538" s="65"/>
      <c r="AC538" s="65"/>
      <c r="AI538" s="65"/>
      <c r="AO538" s="65"/>
      <c r="AT538" s="21">
        <f t="shared" si="33"/>
        <v>0</v>
      </c>
      <c r="AU538" s="21">
        <f t="shared" si="34"/>
        <v>0</v>
      </c>
      <c r="AW538" s="68"/>
      <c r="BC538" s="65"/>
      <c r="BI538" s="65"/>
      <c r="BN538" s="65"/>
      <c r="BS538" s="65"/>
      <c r="BT538" s="82"/>
      <c r="BU538" s="79"/>
      <c r="BW538" s="65"/>
      <c r="BY538" s="65"/>
      <c r="CA538" s="65"/>
      <c r="CC538" s="65"/>
      <c r="CE538" s="65"/>
      <c r="CG538" s="68"/>
      <c r="CI538" s="65"/>
      <c r="CK538" s="68"/>
      <c r="CM538" s="83"/>
      <c r="CO538" s="65"/>
      <c r="CU538" s="68"/>
      <c r="DB538" s="68"/>
      <c r="DH538" s="44"/>
      <c r="DI538" s="68"/>
    </row>
    <row r="539" ht="15.75" customHeight="1">
      <c r="A539" s="79"/>
      <c r="B539" s="80"/>
      <c r="C539" s="25"/>
      <c r="D539" s="16">
        <f t="shared" si="2"/>
        <v>1</v>
      </c>
      <c r="E539" s="16">
        <f t="shared" si="73"/>
        <v>0</v>
      </c>
      <c r="F539" s="16">
        <f t="shared" si="3"/>
        <v>0</v>
      </c>
      <c r="G539" s="16">
        <f t="shared" si="4"/>
        <v>0</v>
      </c>
      <c r="H539" s="63"/>
      <c r="I539" s="81"/>
      <c r="J539" s="43"/>
      <c r="O539" s="65"/>
      <c r="P539" s="79"/>
      <c r="R539" s="65"/>
      <c r="T539" s="65"/>
      <c r="V539" s="65"/>
      <c r="AC539" s="65"/>
      <c r="AI539" s="65"/>
      <c r="AO539" s="65"/>
      <c r="AT539" s="21">
        <f t="shared" si="33"/>
        <v>0</v>
      </c>
      <c r="AU539" s="21">
        <f t="shared" si="34"/>
        <v>0</v>
      </c>
      <c r="AW539" s="68"/>
      <c r="BC539" s="65"/>
      <c r="BI539" s="65"/>
      <c r="BN539" s="65"/>
      <c r="BS539" s="65"/>
      <c r="BT539" s="82"/>
      <c r="BU539" s="79"/>
      <c r="BW539" s="65"/>
      <c r="BY539" s="65"/>
      <c r="CA539" s="65"/>
      <c r="CC539" s="65"/>
      <c r="CE539" s="65"/>
      <c r="CG539" s="68"/>
      <c r="CI539" s="65"/>
      <c r="CK539" s="68"/>
      <c r="CM539" s="83"/>
      <c r="CO539" s="65"/>
      <c r="CU539" s="68"/>
      <c r="DB539" s="68"/>
      <c r="DH539" s="44"/>
      <c r="DI539" s="68"/>
    </row>
    <row r="540" ht="15.75" customHeight="1">
      <c r="A540" s="79"/>
      <c r="B540" s="80"/>
      <c r="C540" s="25"/>
      <c r="D540" s="16">
        <f t="shared" si="2"/>
        <v>1</v>
      </c>
      <c r="E540" s="16">
        <f t="shared" si="73"/>
        <v>0</v>
      </c>
      <c r="F540" s="16">
        <f t="shared" si="3"/>
        <v>0</v>
      </c>
      <c r="G540" s="16">
        <f t="shared" si="4"/>
        <v>0</v>
      </c>
      <c r="H540" s="63"/>
      <c r="I540" s="81"/>
      <c r="J540" s="43"/>
      <c r="O540" s="65"/>
      <c r="P540" s="79"/>
      <c r="R540" s="65"/>
      <c r="T540" s="65"/>
      <c r="V540" s="65"/>
      <c r="AC540" s="65"/>
      <c r="AI540" s="65"/>
      <c r="AO540" s="65"/>
      <c r="AT540" s="21">
        <f t="shared" si="33"/>
        <v>0</v>
      </c>
      <c r="AU540" s="21">
        <f t="shared" si="34"/>
        <v>0</v>
      </c>
      <c r="AW540" s="68"/>
      <c r="BC540" s="65"/>
      <c r="BI540" s="65"/>
      <c r="BN540" s="65"/>
      <c r="BS540" s="65"/>
      <c r="BT540" s="82"/>
      <c r="BU540" s="79"/>
      <c r="BW540" s="65"/>
      <c r="BY540" s="65"/>
      <c r="CA540" s="65"/>
      <c r="CC540" s="65"/>
      <c r="CE540" s="65"/>
      <c r="CG540" s="68"/>
      <c r="CI540" s="65"/>
      <c r="CK540" s="68"/>
      <c r="CM540" s="83"/>
      <c r="CO540" s="65"/>
      <c r="CU540" s="68"/>
      <c r="DB540" s="68"/>
      <c r="DH540" s="44"/>
      <c r="DI540" s="68"/>
    </row>
    <row r="541" ht="15.75" customHeight="1">
      <c r="A541" s="79"/>
      <c r="B541" s="80"/>
      <c r="C541" s="25"/>
      <c r="D541" s="16">
        <f t="shared" si="2"/>
        <v>1</v>
      </c>
      <c r="E541" s="16">
        <f t="shared" si="73"/>
        <v>0</v>
      </c>
      <c r="F541" s="16">
        <f t="shared" si="3"/>
        <v>0</v>
      </c>
      <c r="G541" s="16">
        <f t="shared" si="4"/>
        <v>0</v>
      </c>
      <c r="H541" s="63"/>
      <c r="I541" s="81"/>
      <c r="J541" s="43"/>
      <c r="O541" s="65"/>
      <c r="P541" s="79"/>
      <c r="R541" s="65"/>
      <c r="T541" s="65"/>
      <c r="V541" s="65"/>
      <c r="AC541" s="65"/>
      <c r="AI541" s="65"/>
      <c r="AO541" s="65"/>
      <c r="AT541" s="21">
        <f t="shared" si="33"/>
        <v>0</v>
      </c>
      <c r="AU541" s="21">
        <f t="shared" si="34"/>
        <v>0</v>
      </c>
      <c r="AW541" s="68"/>
      <c r="BC541" s="65"/>
      <c r="BI541" s="65"/>
      <c r="BN541" s="65"/>
      <c r="BS541" s="65"/>
      <c r="BT541" s="82"/>
      <c r="BU541" s="79"/>
      <c r="BW541" s="65"/>
      <c r="BY541" s="65"/>
      <c r="CA541" s="65"/>
      <c r="CC541" s="65"/>
      <c r="CE541" s="65"/>
      <c r="CG541" s="68"/>
      <c r="CI541" s="65"/>
      <c r="CK541" s="68"/>
      <c r="CM541" s="83"/>
      <c r="CO541" s="65"/>
      <c r="CU541" s="68"/>
      <c r="DB541" s="68"/>
      <c r="DH541" s="44"/>
      <c r="DI541" s="68"/>
    </row>
    <row r="542" ht="15.75" customHeight="1">
      <c r="A542" s="79"/>
      <c r="B542" s="80"/>
      <c r="C542" s="25"/>
      <c r="D542" s="16">
        <f t="shared" si="2"/>
        <v>1</v>
      </c>
      <c r="E542" s="16">
        <f t="shared" si="73"/>
        <v>0</v>
      </c>
      <c r="F542" s="16">
        <f t="shared" si="3"/>
        <v>0</v>
      </c>
      <c r="G542" s="16">
        <f t="shared" si="4"/>
        <v>0</v>
      </c>
      <c r="H542" s="63"/>
      <c r="I542" s="81"/>
      <c r="J542" s="43"/>
      <c r="O542" s="65"/>
      <c r="P542" s="79"/>
      <c r="R542" s="65"/>
      <c r="T542" s="65"/>
      <c r="V542" s="65"/>
      <c r="AC542" s="65"/>
      <c r="AI542" s="65"/>
      <c r="AO542" s="65"/>
      <c r="AT542" s="21">
        <f t="shared" si="33"/>
        <v>0</v>
      </c>
      <c r="AU542" s="21">
        <f t="shared" si="34"/>
        <v>0</v>
      </c>
      <c r="AW542" s="68"/>
      <c r="BC542" s="65"/>
      <c r="BI542" s="65"/>
      <c r="BN542" s="65"/>
      <c r="BS542" s="65"/>
      <c r="BT542" s="82"/>
      <c r="BU542" s="79"/>
      <c r="BW542" s="65"/>
      <c r="BY542" s="65"/>
      <c r="CA542" s="65"/>
      <c r="CC542" s="65"/>
      <c r="CE542" s="65"/>
      <c r="CG542" s="68"/>
      <c r="CI542" s="65"/>
      <c r="CK542" s="68"/>
      <c r="CM542" s="83"/>
      <c r="CO542" s="65"/>
      <c r="CU542" s="68"/>
      <c r="DB542" s="68"/>
      <c r="DH542" s="44"/>
      <c r="DI542" s="68"/>
    </row>
    <row r="543" ht="15.75" customHeight="1">
      <c r="A543" s="79"/>
      <c r="B543" s="80"/>
      <c r="C543" s="25"/>
      <c r="D543" s="16">
        <f t="shared" si="2"/>
        <v>1</v>
      </c>
      <c r="E543" s="16">
        <f t="shared" si="73"/>
        <v>0</v>
      </c>
      <c r="F543" s="16">
        <f t="shared" si="3"/>
        <v>0</v>
      </c>
      <c r="G543" s="16">
        <f t="shared" si="4"/>
        <v>0</v>
      </c>
      <c r="H543" s="63"/>
      <c r="I543" s="81"/>
      <c r="J543" s="43"/>
      <c r="O543" s="65"/>
      <c r="P543" s="79"/>
      <c r="R543" s="65"/>
      <c r="T543" s="65"/>
      <c r="V543" s="65"/>
      <c r="AC543" s="65"/>
      <c r="AI543" s="65"/>
      <c r="AO543" s="65"/>
      <c r="AT543" s="21">
        <f t="shared" si="33"/>
        <v>0</v>
      </c>
      <c r="AU543" s="21">
        <f t="shared" si="34"/>
        <v>0</v>
      </c>
      <c r="AW543" s="68"/>
      <c r="BC543" s="65"/>
      <c r="BI543" s="65"/>
      <c r="BN543" s="65"/>
      <c r="BS543" s="65"/>
      <c r="BT543" s="82"/>
      <c r="BU543" s="79"/>
      <c r="BW543" s="65"/>
      <c r="BY543" s="65"/>
      <c r="CA543" s="65"/>
      <c r="CC543" s="65"/>
      <c r="CE543" s="65"/>
      <c r="CG543" s="68"/>
      <c r="CI543" s="65"/>
      <c r="CK543" s="68"/>
      <c r="CM543" s="83"/>
      <c r="CO543" s="65"/>
      <c r="CU543" s="68"/>
      <c r="DB543" s="68"/>
      <c r="DH543" s="44"/>
      <c r="DI543" s="68"/>
    </row>
    <row r="544" ht="15.75" customHeight="1">
      <c r="A544" s="79"/>
      <c r="B544" s="80"/>
      <c r="C544" s="25"/>
      <c r="D544" s="16">
        <f t="shared" si="2"/>
        <v>1</v>
      </c>
      <c r="E544" s="16">
        <f t="shared" si="73"/>
        <v>0</v>
      </c>
      <c r="F544" s="16">
        <f t="shared" si="3"/>
        <v>0</v>
      </c>
      <c r="G544" s="16">
        <f t="shared" si="4"/>
        <v>0</v>
      </c>
      <c r="H544" s="63"/>
      <c r="I544" s="81"/>
      <c r="J544" s="43"/>
      <c r="O544" s="65"/>
      <c r="P544" s="79"/>
      <c r="R544" s="65"/>
      <c r="T544" s="65"/>
      <c r="V544" s="65"/>
      <c r="AC544" s="65"/>
      <c r="AI544" s="65"/>
      <c r="AO544" s="65"/>
      <c r="AT544" s="21">
        <f t="shared" si="33"/>
        <v>0</v>
      </c>
      <c r="AU544" s="21">
        <f t="shared" si="34"/>
        <v>0</v>
      </c>
      <c r="AW544" s="68"/>
      <c r="BC544" s="65"/>
      <c r="BI544" s="65"/>
      <c r="BN544" s="65"/>
      <c r="BS544" s="65"/>
      <c r="BT544" s="82"/>
      <c r="BU544" s="79"/>
      <c r="BW544" s="65"/>
      <c r="BY544" s="65"/>
      <c r="CA544" s="65"/>
      <c r="CC544" s="65"/>
      <c r="CE544" s="65"/>
      <c r="CG544" s="68"/>
      <c r="CI544" s="65"/>
      <c r="CK544" s="68"/>
      <c r="CM544" s="83"/>
      <c r="CO544" s="65"/>
      <c r="CU544" s="68"/>
      <c r="DB544" s="68"/>
      <c r="DH544" s="44"/>
      <c r="DI544" s="68"/>
    </row>
    <row r="545" ht="15.75" customHeight="1">
      <c r="A545" s="79"/>
      <c r="B545" s="80"/>
      <c r="C545" s="25"/>
      <c r="D545" s="16">
        <f t="shared" si="2"/>
        <v>1</v>
      </c>
      <c r="E545" s="16">
        <f t="shared" si="73"/>
        <v>0</v>
      </c>
      <c r="F545" s="16">
        <f t="shared" si="3"/>
        <v>0</v>
      </c>
      <c r="G545" s="16">
        <f t="shared" si="4"/>
        <v>0</v>
      </c>
      <c r="H545" s="63"/>
      <c r="I545" s="81"/>
      <c r="J545" s="43"/>
      <c r="O545" s="65"/>
      <c r="P545" s="79"/>
      <c r="R545" s="65"/>
      <c r="T545" s="65"/>
      <c r="V545" s="65"/>
      <c r="AC545" s="65"/>
      <c r="AI545" s="65"/>
      <c r="AO545" s="65"/>
      <c r="AT545" s="21">
        <f t="shared" si="33"/>
        <v>0</v>
      </c>
      <c r="AU545" s="21">
        <f t="shared" si="34"/>
        <v>0</v>
      </c>
      <c r="AW545" s="68"/>
      <c r="BC545" s="65"/>
      <c r="BI545" s="65"/>
      <c r="BN545" s="65"/>
      <c r="BS545" s="65"/>
      <c r="BT545" s="82"/>
      <c r="BU545" s="79"/>
      <c r="BW545" s="65"/>
      <c r="BY545" s="65"/>
      <c r="CA545" s="65"/>
      <c r="CC545" s="65"/>
      <c r="CE545" s="65"/>
      <c r="CG545" s="68"/>
      <c r="CI545" s="65"/>
      <c r="CK545" s="68"/>
      <c r="CM545" s="83"/>
      <c r="CO545" s="65"/>
      <c r="CU545" s="68"/>
      <c r="DB545" s="68"/>
      <c r="DH545" s="44"/>
      <c r="DI545" s="68"/>
    </row>
    <row r="546" ht="15.75" customHeight="1">
      <c r="A546" s="79"/>
      <c r="B546" s="80"/>
      <c r="C546" s="25"/>
      <c r="D546" s="16">
        <f t="shared" si="2"/>
        <v>1</v>
      </c>
      <c r="E546" s="16">
        <f t="shared" si="73"/>
        <v>0</v>
      </c>
      <c r="F546" s="16">
        <f t="shared" si="3"/>
        <v>0</v>
      </c>
      <c r="G546" s="16">
        <f t="shared" si="4"/>
        <v>0</v>
      </c>
      <c r="H546" s="63"/>
      <c r="I546" s="81"/>
      <c r="J546" s="43"/>
      <c r="O546" s="65"/>
      <c r="P546" s="79"/>
      <c r="R546" s="65"/>
      <c r="T546" s="65"/>
      <c r="V546" s="65"/>
      <c r="AC546" s="65"/>
      <c r="AI546" s="65"/>
      <c r="AO546" s="65"/>
      <c r="AT546" s="21">
        <f t="shared" si="33"/>
        <v>0</v>
      </c>
      <c r="AU546" s="21">
        <f t="shared" si="34"/>
        <v>0</v>
      </c>
      <c r="AW546" s="68"/>
      <c r="BC546" s="65"/>
      <c r="BI546" s="65"/>
      <c r="BN546" s="65"/>
      <c r="BS546" s="65"/>
      <c r="BT546" s="82"/>
      <c r="BU546" s="79"/>
      <c r="BW546" s="65"/>
      <c r="BY546" s="65"/>
      <c r="CA546" s="65"/>
      <c r="CC546" s="65"/>
      <c r="CE546" s="65"/>
      <c r="CG546" s="68"/>
      <c r="CI546" s="65"/>
      <c r="CK546" s="68"/>
      <c r="CM546" s="83"/>
      <c r="CO546" s="65"/>
      <c r="CU546" s="68"/>
      <c r="DB546" s="68"/>
      <c r="DH546" s="44"/>
      <c r="DI546" s="68"/>
    </row>
    <row r="547" ht="15.75" customHeight="1">
      <c r="A547" s="79"/>
      <c r="B547" s="80"/>
      <c r="C547" s="25"/>
      <c r="D547" s="16">
        <f t="shared" si="2"/>
        <v>1</v>
      </c>
      <c r="E547" s="16">
        <f t="shared" si="73"/>
        <v>0</v>
      </c>
      <c r="F547" s="16">
        <f t="shared" si="3"/>
        <v>0</v>
      </c>
      <c r="G547" s="16">
        <f t="shared" si="4"/>
        <v>0</v>
      </c>
      <c r="H547" s="63"/>
      <c r="I547" s="81"/>
      <c r="J547" s="43"/>
      <c r="O547" s="65"/>
      <c r="P547" s="79"/>
      <c r="R547" s="65"/>
      <c r="T547" s="65"/>
      <c r="V547" s="65"/>
      <c r="AC547" s="65"/>
      <c r="AI547" s="65"/>
      <c r="AO547" s="65"/>
      <c r="AT547" s="21">
        <f t="shared" si="33"/>
        <v>0</v>
      </c>
      <c r="AU547" s="21">
        <f t="shared" si="34"/>
        <v>0</v>
      </c>
      <c r="AW547" s="68"/>
      <c r="BC547" s="65"/>
      <c r="BI547" s="65"/>
      <c r="BN547" s="65"/>
      <c r="BS547" s="65"/>
      <c r="BT547" s="82"/>
      <c r="BU547" s="79"/>
      <c r="BW547" s="65"/>
      <c r="BY547" s="65"/>
      <c r="CA547" s="65"/>
      <c r="CC547" s="65"/>
      <c r="CE547" s="65"/>
      <c r="CG547" s="68"/>
      <c r="CI547" s="65"/>
      <c r="CK547" s="68"/>
      <c r="CM547" s="83"/>
      <c r="CO547" s="65"/>
      <c r="CU547" s="68"/>
      <c r="DB547" s="68"/>
      <c r="DH547" s="44"/>
      <c r="DI547" s="68"/>
    </row>
    <row r="548" ht="15.75" customHeight="1">
      <c r="A548" s="79"/>
      <c r="B548" s="80"/>
      <c r="C548" s="25"/>
      <c r="D548" s="16">
        <f t="shared" si="2"/>
        <v>1</v>
      </c>
      <c r="E548" s="16">
        <f t="shared" si="73"/>
        <v>0</v>
      </c>
      <c r="F548" s="16">
        <f t="shared" si="3"/>
        <v>0</v>
      </c>
      <c r="G548" s="16">
        <f t="shared" si="4"/>
        <v>0</v>
      </c>
      <c r="H548" s="63"/>
      <c r="I548" s="81"/>
      <c r="J548" s="43"/>
      <c r="O548" s="65"/>
      <c r="P548" s="79"/>
      <c r="R548" s="65"/>
      <c r="T548" s="65"/>
      <c r="V548" s="65"/>
      <c r="AC548" s="65"/>
      <c r="AI548" s="65"/>
      <c r="AO548" s="65"/>
      <c r="AT548" s="21">
        <f t="shared" si="33"/>
        <v>0</v>
      </c>
      <c r="AU548" s="21">
        <f t="shared" si="34"/>
        <v>0</v>
      </c>
      <c r="AW548" s="68"/>
      <c r="BC548" s="65"/>
      <c r="BI548" s="65"/>
      <c r="BN548" s="65"/>
      <c r="BS548" s="65"/>
      <c r="BT548" s="82"/>
      <c r="BU548" s="79"/>
      <c r="BW548" s="65"/>
      <c r="BY548" s="65"/>
      <c r="CA548" s="65"/>
      <c r="CC548" s="65"/>
      <c r="CE548" s="65"/>
      <c r="CG548" s="68"/>
      <c r="CI548" s="65"/>
      <c r="CK548" s="68"/>
      <c r="CM548" s="83"/>
      <c r="CO548" s="65"/>
      <c r="CU548" s="68"/>
      <c r="DB548" s="68"/>
      <c r="DH548" s="44"/>
      <c r="DI548" s="68"/>
    </row>
    <row r="549" ht="15.75" customHeight="1">
      <c r="A549" s="79"/>
      <c r="B549" s="80"/>
      <c r="C549" s="25"/>
      <c r="D549" s="16">
        <f t="shared" si="2"/>
        <v>1</v>
      </c>
      <c r="E549" s="16">
        <f t="shared" si="73"/>
        <v>0</v>
      </c>
      <c r="F549" s="16">
        <f t="shared" si="3"/>
        <v>0</v>
      </c>
      <c r="G549" s="16">
        <f t="shared" si="4"/>
        <v>0</v>
      </c>
      <c r="H549" s="63"/>
      <c r="I549" s="81"/>
      <c r="J549" s="43"/>
      <c r="O549" s="65"/>
      <c r="P549" s="79"/>
      <c r="R549" s="65"/>
      <c r="T549" s="65"/>
      <c r="V549" s="65"/>
      <c r="AC549" s="65"/>
      <c r="AI549" s="65"/>
      <c r="AO549" s="65"/>
      <c r="AT549" s="21">
        <f t="shared" si="33"/>
        <v>0</v>
      </c>
      <c r="AU549" s="21">
        <f t="shared" si="34"/>
        <v>0</v>
      </c>
      <c r="AW549" s="68"/>
      <c r="BC549" s="65"/>
      <c r="BI549" s="65"/>
      <c r="BN549" s="65"/>
      <c r="BS549" s="65"/>
      <c r="BT549" s="82"/>
      <c r="BU549" s="79"/>
      <c r="BW549" s="65"/>
      <c r="BY549" s="65"/>
      <c r="CA549" s="65"/>
      <c r="CC549" s="65"/>
      <c r="CE549" s="65"/>
      <c r="CG549" s="68"/>
      <c r="CI549" s="65"/>
      <c r="CK549" s="68"/>
      <c r="CM549" s="83"/>
      <c r="CO549" s="65"/>
      <c r="CU549" s="68"/>
      <c r="DB549" s="68"/>
      <c r="DH549" s="44"/>
      <c r="DI549" s="68"/>
    </row>
    <row r="550" ht="15.75" customHeight="1">
      <c r="A550" s="79"/>
      <c r="B550" s="80"/>
      <c r="C550" s="25"/>
      <c r="D550" s="16">
        <f t="shared" si="2"/>
        <v>1</v>
      </c>
      <c r="E550" s="16">
        <f t="shared" si="73"/>
        <v>0</v>
      </c>
      <c r="F550" s="16">
        <f t="shared" si="3"/>
        <v>0</v>
      </c>
      <c r="G550" s="16">
        <f t="shared" si="4"/>
        <v>0</v>
      </c>
      <c r="H550" s="63"/>
      <c r="I550" s="81"/>
      <c r="J550" s="43"/>
      <c r="O550" s="65"/>
      <c r="P550" s="79"/>
      <c r="R550" s="65"/>
      <c r="T550" s="65"/>
      <c r="V550" s="65"/>
      <c r="AC550" s="65"/>
      <c r="AI550" s="65"/>
      <c r="AO550" s="65"/>
      <c r="AT550" s="21">
        <f t="shared" si="33"/>
        <v>0</v>
      </c>
      <c r="AU550" s="21">
        <f t="shared" si="34"/>
        <v>0</v>
      </c>
      <c r="AW550" s="68"/>
      <c r="BC550" s="65"/>
      <c r="BI550" s="65"/>
      <c r="BN550" s="65"/>
      <c r="BS550" s="65"/>
      <c r="BT550" s="82"/>
      <c r="BU550" s="79"/>
      <c r="BW550" s="65"/>
      <c r="BY550" s="65"/>
      <c r="CA550" s="65"/>
      <c r="CC550" s="65"/>
      <c r="CE550" s="65"/>
      <c r="CG550" s="68"/>
      <c r="CI550" s="65"/>
      <c r="CK550" s="68"/>
      <c r="CM550" s="83"/>
      <c r="CO550" s="65"/>
      <c r="CU550" s="68"/>
      <c r="DB550" s="68"/>
      <c r="DH550" s="44"/>
      <c r="DI550" s="68"/>
    </row>
    <row r="551" ht="15.75" customHeight="1">
      <c r="A551" s="79"/>
      <c r="B551" s="80"/>
      <c r="C551" s="25"/>
      <c r="D551" s="16">
        <f t="shared" si="2"/>
        <v>1</v>
      </c>
      <c r="E551" s="16">
        <f t="shared" si="73"/>
        <v>0</v>
      </c>
      <c r="F551" s="16">
        <f t="shared" si="3"/>
        <v>0</v>
      </c>
      <c r="G551" s="16">
        <f t="shared" si="4"/>
        <v>0</v>
      </c>
      <c r="H551" s="63"/>
      <c r="I551" s="81"/>
      <c r="J551" s="43"/>
      <c r="O551" s="65"/>
      <c r="P551" s="79"/>
      <c r="R551" s="65"/>
      <c r="T551" s="65"/>
      <c r="V551" s="65"/>
      <c r="AC551" s="65"/>
      <c r="AI551" s="65"/>
      <c r="AO551" s="65"/>
      <c r="AT551" s="21">
        <f t="shared" si="33"/>
        <v>0</v>
      </c>
      <c r="AU551" s="21">
        <f t="shared" si="34"/>
        <v>0</v>
      </c>
      <c r="AW551" s="68"/>
      <c r="BC551" s="65"/>
      <c r="BI551" s="65"/>
      <c r="BN551" s="65"/>
      <c r="BS551" s="65"/>
      <c r="BT551" s="82"/>
      <c r="BU551" s="79"/>
      <c r="BW551" s="65"/>
      <c r="BY551" s="65"/>
      <c r="CA551" s="65"/>
      <c r="CC551" s="65"/>
      <c r="CE551" s="65"/>
      <c r="CG551" s="68"/>
      <c r="CI551" s="65"/>
      <c r="CK551" s="68"/>
      <c r="CM551" s="83"/>
      <c r="CO551" s="65"/>
      <c r="CU551" s="68"/>
      <c r="DB551" s="68"/>
      <c r="DH551" s="44"/>
      <c r="DI551" s="68"/>
    </row>
    <row r="552" ht="15.75" customHeight="1">
      <c r="A552" s="79"/>
      <c r="B552" s="80"/>
      <c r="C552" s="25"/>
      <c r="D552" s="16">
        <f t="shared" si="2"/>
        <v>1</v>
      </c>
      <c r="E552" s="16">
        <f t="shared" si="73"/>
        <v>0</v>
      </c>
      <c r="F552" s="16">
        <f t="shared" si="3"/>
        <v>0</v>
      </c>
      <c r="G552" s="16">
        <f t="shared" si="4"/>
        <v>0</v>
      </c>
      <c r="H552" s="63"/>
      <c r="I552" s="81"/>
      <c r="J552" s="43"/>
      <c r="O552" s="65"/>
      <c r="P552" s="79"/>
      <c r="R552" s="65"/>
      <c r="T552" s="65"/>
      <c r="V552" s="65"/>
      <c r="AC552" s="65"/>
      <c r="AI552" s="65"/>
      <c r="AO552" s="65"/>
      <c r="AT552" s="21">
        <f t="shared" si="33"/>
        <v>0</v>
      </c>
      <c r="AU552" s="21">
        <f t="shared" si="34"/>
        <v>0</v>
      </c>
      <c r="AW552" s="68"/>
      <c r="BC552" s="65"/>
      <c r="BI552" s="65"/>
      <c r="BN552" s="65"/>
      <c r="BS552" s="65"/>
      <c r="BT552" s="82"/>
      <c r="BU552" s="79"/>
      <c r="BW552" s="65"/>
      <c r="BY552" s="65"/>
      <c r="CA552" s="65"/>
      <c r="CC552" s="65"/>
      <c r="CE552" s="65"/>
      <c r="CG552" s="68"/>
      <c r="CI552" s="65"/>
      <c r="CK552" s="68"/>
      <c r="CM552" s="83"/>
      <c r="CO552" s="65"/>
      <c r="CU552" s="68"/>
      <c r="DB552" s="68"/>
      <c r="DH552" s="44"/>
      <c r="DI552" s="68"/>
    </row>
    <row r="553" ht="15.75" customHeight="1">
      <c r="A553" s="79"/>
      <c r="B553" s="80"/>
      <c r="C553" s="25"/>
      <c r="D553" s="16">
        <f t="shared" si="2"/>
        <v>1</v>
      </c>
      <c r="E553" s="16">
        <f t="shared" si="73"/>
        <v>0</v>
      </c>
      <c r="F553" s="16">
        <f t="shared" si="3"/>
        <v>0</v>
      </c>
      <c r="G553" s="16">
        <f t="shared" si="4"/>
        <v>0</v>
      </c>
      <c r="H553" s="63"/>
      <c r="I553" s="81"/>
      <c r="J553" s="43"/>
      <c r="O553" s="65"/>
      <c r="P553" s="79"/>
      <c r="R553" s="65"/>
      <c r="T553" s="65"/>
      <c r="V553" s="65"/>
      <c r="AC553" s="65"/>
      <c r="AI553" s="65"/>
      <c r="AO553" s="65"/>
      <c r="AT553" s="21">
        <f t="shared" si="33"/>
        <v>0</v>
      </c>
      <c r="AU553" s="21">
        <f t="shared" si="34"/>
        <v>0</v>
      </c>
      <c r="AW553" s="68"/>
      <c r="BC553" s="65"/>
      <c r="BI553" s="65"/>
      <c r="BN553" s="65"/>
      <c r="BS553" s="65"/>
      <c r="BT553" s="82"/>
      <c r="BU553" s="79"/>
      <c r="BW553" s="65"/>
      <c r="BY553" s="65"/>
      <c r="CA553" s="65"/>
      <c r="CC553" s="65"/>
      <c r="CE553" s="65"/>
      <c r="CG553" s="68"/>
      <c r="CI553" s="65"/>
      <c r="CK553" s="68"/>
      <c r="CM553" s="83"/>
      <c r="CO553" s="65"/>
      <c r="CU553" s="68"/>
      <c r="DB553" s="68"/>
      <c r="DH553" s="44"/>
      <c r="DI553" s="68"/>
    </row>
    <row r="554" ht="15.75" customHeight="1">
      <c r="A554" s="79"/>
      <c r="B554" s="80"/>
      <c r="C554" s="25"/>
      <c r="D554" s="16">
        <f t="shared" si="2"/>
        <v>1</v>
      </c>
      <c r="E554" s="16">
        <f t="shared" si="73"/>
        <v>0</v>
      </c>
      <c r="F554" s="16">
        <f t="shared" si="3"/>
        <v>0</v>
      </c>
      <c r="G554" s="16">
        <f t="shared" si="4"/>
        <v>0</v>
      </c>
      <c r="H554" s="63"/>
      <c r="I554" s="81"/>
      <c r="J554" s="43"/>
      <c r="O554" s="65"/>
      <c r="P554" s="79"/>
      <c r="R554" s="65"/>
      <c r="T554" s="65"/>
      <c r="V554" s="65"/>
      <c r="AC554" s="65"/>
      <c r="AI554" s="65"/>
      <c r="AO554" s="65"/>
      <c r="AT554" s="21">
        <f t="shared" si="33"/>
        <v>0</v>
      </c>
      <c r="AU554" s="21">
        <f t="shared" si="34"/>
        <v>0</v>
      </c>
      <c r="AW554" s="68"/>
      <c r="BC554" s="65"/>
      <c r="BI554" s="65"/>
      <c r="BN554" s="65"/>
      <c r="BS554" s="65"/>
      <c r="BT554" s="82"/>
      <c r="BU554" s="79"/>
      <c r="BW554" s="65"/>
      <c r="BY554" s="65"/>
      <c r="CA554" s="65"/>
      <c r="CC554" s="65"/>
      <c r="CE554" s="65"/>
      <c r="CG554" s="68"/>
      <c r="CI554" s="65"/>
      <c r="CK554" s="68"/>
      <c r="CM554" s="83"/>
      <c r="CO554" s="65"/>
      <c r="CU554" s="68"/>
      <c r="DB554" s="68"/>
      <c r="DH554" s="44"/>
      <c r="DI554" s="68"/>
    </row>
    <row r="555" ht="15.75" customHeight="1">
      <c r="A555" s="79"/>
      <c r="B555" s="80"/>
      <c r="C555" s="25"/>
      <c r="D555" s="16">
        <f t="shared" si="2"/>
        <v>1</v>
      </c>
      <c r="E555" s="16">
        <f t="shared" si="73"/>
        <v>0</v>
      </c>
      <c r="F555" s="16">
        <f t="shared" si="3"/>
        <v>0</v>
      </c>
      <c r="G555" s="16">
        <f t="shared" si="4"/>
        <v>0</v>
      </c>
      <c r="H555" s="63"/>
      <c r="I555" s="81"/>
      <c r="J555" s="43"/>
      <c r="O555" s="65"/>
      <c r="P555" s="79"/>
      <c r="R555" s="65"/>
      <c r="T555" s="65"/>
      <c r="V555" s="65"/>
      <c r="AC555" s="65"/>
      <c r="AI555" s="65"/>
      <c r="AO555" s="65"/>
      <c r="AT555" s="21">
        <f t="shared" si="33"/>
        <v>0</v>
      </c>
      <c r="AU555" s="21">
        <f t="shared" si="34"/>
        <v>0</v>
      </c>
      <c r="AW555" s="68"/>
      <c r="BC555" s="65"/>
      <c r="BI555" s="65"/>
      <c r="BN555" s="65"/>
      <c r="BS555" s="65"/>
      <c r="BT555" s="82"/>
      <c r="BU555" s="79"/>
      <c r="BW555" s="65"/>
      <c r="BY555" s="65"/>
      <c r="CA555" s="65"/>
      <c r="CC555" s="65"/>
      <c r="CE555" s="65"/>
      <c r="CG555" s="68"/>
      <c r="CI555" s="65"/>
      <c r="CK555" s="68"/>
      <c r="CM555" s="83"/>
      <c r="CO555" s="65"/>
      <c r="CU555" s="68"/>
      <c r="DB555" s="68"/>
      <c r="DH555" s="44"/>
      <c r="DI555" s="68"/>
    </row>
    <row r="556" ht="15.75" customHeight="1">
      <c r="A556" s="79"/>
      <c r="B556" s="80"/>
      <c r="C556" s="25"/>
      <c r="D556" s="16">
        <f t="shared" si="2"/>
        <v>1</v>
      </c>
      <c r="E556" s="16">
        <f t="shared" si="73"/>
        <v>0</v>
      </c>
      <c r="F556" s="16">
        <f t="shared" si="3"/>
        <v>0</v>
      </c>
      <c r="G556" s="16">
        <f t="shared" si="4"/>
        <v>0</v>
      </c>
      <c r="H556" s="63"/>
      <c r="I556" s="81"/>
      <c r="J556" s="43"/>
      <c r="O556" s="65"/>
      <c r="P556" s="79"/>
      <c r="R556" s="65"/>
      <c r="T556" s="65"/>
      <c r="V556" s="65"/>
      <c r="AC556" s="65"/>
      <c r="AI556" s="65"/>
      <c r="AO556" s="65"/>
      <c r="AT556" s="21">
        <f t="shared" si="33"/>
        <v>0</v>
      </c>
      <c r="AU556" s="21">
        <f t="shared" si="34"/>
        <v>0</v>
      </c>
      <c r="AW556" s="68"/>
      <c r="BC556" s="65"/>
      <c r="BI556" s="65"/>
      <c r="BN556" s="65"/>
      <c r="BS556" s="65"/>
      <c r="BT556" s="82"/>
      <c r="BU556" s="79"/>
      <c r="BW556" s="65"/>
      <c r="BY556" s="65"/>
      <c r="CA556" s="65"/>
      <c r="CC556" s="65"/>
      <c r="CE556" s="65"/>
      <c r="CG556" s="68"/>
      <c r="CI556" s="65"/>
      <c r="CK556" s="68"/>
      <c r="CM556" s="83"/>
      <c r="CO556" s="65"/>
      <c r="CU556" s="68"/>
      <c r="DB556" s="68"/>
      <c r="DH556" s="44"/>
      <c r="DI556" s="68"/>
    </row>
    <row r="557" ht="15.75" customHeight="1">
      <c r="A557" s="79"/>
      <c r="B557" s="80"/>
      <c r="C557" s="25"/>
      <c r="D557" s="16">
        <f t="shared" si="2"/>
        <v>1</v>
      </c>
      <c r="E557" s="16">
        <f t="shared" si="73"/>
        <v>0</v>
      </c>
      <c r="F557" s="16">
        <f t="shared" si="3"/>
        <v>0</v>
      </c>
      <c r="G557" s="16">
        <f t="shared" si="4"/>
        <v>0</v>
      </c>
      <c r="H557" s="63"/>
      <c r="I557" s="81"/>
      <c r="J557" s="43"/>
      <c r="O557" s="65"/>
      <c r="P557" s="79"/>
      <c r="R557" s="65"/>
      <c r="T557" s="65"/>
      <c r="V557" s="65"/>
      <c r="AC557" s="65"/>
      <c r="AI557" s="65"/>
      <c r="AO557" s="65"/>
      <c r="AT557" s="21">
        <f t="shared" si="33"/>
        <v>0</v>
      </c>
      <c r="AU557" s="21">
        <f t="shared" si="34"/>
        <v>0</v>
      </c>
      <c r="AW557" s="68"/>
      <c r="BC557" s="65"/>
      <c r="BI557" s="65"/>
      <c r="BN557" s="65"/>
      <c r="BS557" s="65"/>
      <c r="BT557" s="82"/>
      <c r="BU557" s="79"/>
      <c r="BW557" s="65"/>
      <c r="BY557" s="65"/>
      <c r="CA557" s="65"/>
      <c r="CC557" s="65"/>
      <c r="CE557" s="65"/>
      <c r="CG557" s="68"/>
      <c r="CI557" s="65"/>
      <c r="CK557" s="68"/>
      <c r="CM557" s="83"/>
      <c r="CO557" s="65"/>
      <c r="CU557" s="68"/>
      <c r="DB557" s="68"/>
      <c r="DH557" s="44"/>
      <c r="DI557" s="68"/>
    </row>
    <row r="558" ht="15.75" customHeight="1">
      <c r="A558" s="79"/>
      <c r="B558" s="80"/>
      <c r="C558" s="25"/>
      <c r="D558" s="16">
        <f t="shared" si="2"/>
        <v>1</v>
      </c>
      <c r="E558" s="16">
        <f t="shared" si="73"/>
        <v>0</v>
      </c>
      <c r="F558" s="16">
        <f t="shared" si="3"/>
        <v>0</v>
      </c>
      <c r="G558" s="16">
        <f t="shared" si="4"/>
        <v>0</v>
      </c>
      <c r="H558" s="63"/>
      <c r="I558" s="81"/>
      <c r="J558" s="43"/>
      <c r="O558" s="65"/>
      <c r="P558" s="79"/>
      <c r="R558" s="65"/>
      <c r="T558" s="65"/>
      <c r="V558" s="65"/>
      <c r="AC558" s="65"/>
      <c r="AI558" s="65"/>
      <c r="AO558" s="65"/>
      <c r="AT558" s="21">
        <f t="shared" si="33"/>
        <v>0</v>
      </c>
      <c r="AU558" s="21">
        <f t="shared" si="34"/>
        <v>0</v>
      </c>
      <c r="AW558" s="68"/>
      <c r="BC558" s="65"/>
      <c r="BI558" s="65"/>
      <c r="BN558" s="65"/>
      <c r="BS558" s="65"/>
      <c r="BT558" s="82"/>
      <c r="BU558" s="79"/>
      <c r="BW558" s="65"/>
      <c r="BY558" s="65"/>
      <c r="CA558" s="65"/>
      <c r="CC558" s="65"/>
      <c r="CE558" s="65"/>
      <c r="CG558" s="68"/>
      <c r="CI558" s="65"/>
      <c r="CK558" s="68"/>
      <c r="CM558" s="83"/>
      <c r="CO558" s="65"/>
      <c r="CU558" s="68"/>
      <c r="DB558" s="68"/>
      <c r="DH558" s="44"/>
      <c r="DI558" s="68"/>
    </row>
    <row r="559" ht="15.75" customHeight="1">
      <c r="A559" s="79"/>
      <c r="B559" s="80"/>
      <c r="C559" s="25"/>
      <c r="D559" s="16">
        <f t="shared" si="2"/>
        <v>1</v>
      </c>
      <c r="E559" s="16">
        <f t="shared" si="73"/>
        <v>0</v>
      </c>
      <c r="F559" s="16">
        <f t="shared" si="3"/>
        <v>0</v>
      </c>
      <c r="G559" s="16">
        <f t="shared" si="4"/>
        <v>0</v>
      </c>
      <c r="H559" s="63"/>
      <c r="I559" s="81"/>
      <c r="J559" s="43"/>
      <c r="O559" s="65"/>
      <c r="P559" s="79"/>
      <c r="R559" s="65"/>
      <c r="T559" s="65"/>
      <c r="V559" s="65"/>
      <c r="AC559" s="65"/>
      <c r="AI559" s="65"/>
      <c r="AO559" s="65"/>
      <c r="AT559" s="21">
        <f t="shared" si="33"/>
        <v>0</v>
      </c>
      <c r="AU559" s="21">
        <f t="shared" si="34"/>
        <v>0</v>
      </c>
      <c r="AW559" s="68"/>
      <c r="BC559" s="65"/>
      <c r="BI559" s="65"/>
      <c r="BN559" s="65"/>
      <c r="BS559" s="65"/>
      <c r="BT559" s="82"/>
      <c r="BU559" s="79"/>
      <c r="BW559" s="65"/>
      <c r="BY559" s="65"/>
      <c r="CA559" s="65"/>
      <c r="CC559" s="65"/>
      <c r="CE559" s="65"/>
      <c r="CG559" s="68"/>
      <c r="CI559" s="65"/>
      <c r="CK559" s="68"/>
      <c r="CM559" s="83"/>
      <c r="CO559" s="65"/>
      <c r="CU559" s="68"/>
      <c r="DB559" s="68"/>
      <c r="DH559" s="44"/>
      <c r="DI559" s="68"/>
    </row>
    <row r="560" ht="15.75" customHeight="1">
      <c r="A560" s="79"/>
      <c r="B560" s="80"/>
      <c r="C560" s="25"/>
      <c r="D560" s="16">
        <f t="shared" si="2"/>
        <v>1</v>
      </c>
      <c r="E560" s="16">
        <f t="shared" si="73"/>
        <v>0</v>
      </c>
      <c r="F560" s="16">
        <f t="shared" si="3"/>
        <v>0</v>
      </c>
      <c r="G560" s="16">
        <f t="shared" si="4"/>
        <v>0</v>
      </c>
      <c r="H560" s="63"/>
      <c r="I560" s="81"/>
      <c r="J560" s="43"/>
      <c r="O560" s="65"/>
      <c r="P560" s="79"/>
      <c r="R560" s="65"/>
      <c r="T560" s="65"/>
      <c r="V560" s="65"/>
      <c r="AC560" s="65"/>
      <c r="AI560" s="65"/>
      <c r="AO560" s="65"/>
      <c r="AT560" s="21">
        <f t="shared" si="33"/>
        <v>0</v>
      </c>
      <c r="AU560" s="21">
        <f t="shared" si="34"/>
        <v>0</v>
      </c>
      <c r="AW560" s="68"/>
      <c r="BC560" s="65"/>
      <c r="BI560" s="65"/>
      <c r="BN560" s="65"/>
      <c r="BS560" s="65"/>
      <c r="BT560" s="82"/>
      <c r="BU560" s="79"/>
      <c r="BW560" s="65"/>
      <c r="BY560" s="65"/>
      <c r="CA560" s="65"/>
      <c r="CC560" s="65"/>
      <c r="CE560" s="65"/>
      <c r="CG560" s="68"/>
      <c r="CI560" s="65"/>
      <c r="CK560" s="68"/>
      <c r="CM560" s="83"/>
      <c r="CO560" s="65"/>
      <c r="CU560" s="68"/>
      <c r="DB560" s="68"/>
      <c r="DH560" s="44"/>
      <c r="DI560" s="68"/>
    </row>
    <row r="561" ht="15.75" customHeight="1">
      <c r="A561" s="79"/>
      <c r="B561" s="80"/>
      <c r="C561" s="25"/>
      <c r="D561" s="16">
        <f t="shared" si="2"/>
        <v>1</v>
      </c>
      <c r="E561" s="16">
        <f t="shared" si="73"/>
        <v>0</v>
      </c>
      <c r="F561" s="16">
        <f t="shared" si="3"/>
        <v>0</v>
      </c>
      <c r="G561" s="16">
        <f t="shared" si="4"/>
        <v>0</v>
      </c>
      <c r="H561" s="63"/>
      <c r="I561" s="81"/>
      <c r="J561" s="43"/>
      <c r="O561" s="65"/>
      <c r="P561" s="79"/>
      <c r="R561" s="65"/>
      <c r="T561" s="65"/>
      <c r="V561" s="65"/>
      <c r="AC561" s="65"/>
      <c r="AI561" s="65"/>
      <c r="AO561" s="65"/>
      <c r="AT561" s="21">
        <f t="shared" si="33"/>
        <v>0</v>
      </c>
      <c r="AU561" s="21">
        <f t="shared" si="34"/>
        <v>0</v>
      </c>
      <c r="AW561" s="68"/>
      <c r="BC561" s="65"/>
      <c r="BI561" s="65"/>
      <c r="BN561" s="65"/>
      <c r="BS561" s="65"/>
      <c r="BT561" s="82"/>
      <c r="BU561" s="79"/>
      <c r="BW561" s="65"/>
      <c r="BY561" s="65"/>
      <c r="CA561" s="65"/>
      <c r="CC561" s="65"/>
      <c r="CE561" s="65"/>
      <c r="CG561" s="68"/>
      <c r="CI561" s="65"/>
      <c r="CK561" s="68"/>
      <c r="CM561" s="83"/>
      <c r="CO561" s="65"/>
      <c r="CU561" s="68"/>
      <c r="DB561" s="68"/>
      <c r="DH561" s="44"/>
      <c r="DI561" s="68"/>
    </row>
    <row r="562" ht="15.75" customHeight="1">
      <c r="A562" s="79"/>
      <c r="B562" s="80"/>
      <c r="C562" s="25"/>
      <c r="D562" s="16">
        <f t="shared" si="2"/>
        <v>1</v>
      </c>
      <c r="E562" s="16">
        <f t="shared" si="73"/>
        <v>0</v>
      </c>
      <c r="F562" s="16">
        <f t="shared" si="3"/>
        <v>0</v>
      </c>
      <c r="G562" s="16">
        <f t="shared" si="4"/>
        <v>0</v>
      </c>
      <c r="H562" s="63"/>
      <c r="I562" s="81"/>
      <c r="J562" s="43"/>
      <c r="O562" s="65"/>
      <c r="P562" s="79"/>
      <c r="R562" s="65"/>
      <c r="T562" s="65"/>
      <c r="V562" s="65"/>
      <c r="AC562" s="65"/>
      <c r="AI562" s="65"/>
      <c r="AO562" s="65"/>
      <c r="AT562" s="21">
        <f t="shared" si="33"/>
        <v>0</v>
      </c>
      <c r="AU562" s="21">
        <f t="shared" si="34"/>
        <v>0</v>
      </c>
      <c r="AW562" s="68"/>
      <c r="BC562" s="65"/>
      <c r="BI562" s="65"/>
      <c r="BN562" s="65"/>
      <c r="BS562" s="65"/>
      <c r="BT562" s="82"/>
      <c r="BU562" s="79"/>
      <c r="BW562" s="65"/>
      <c r="BY562" s="65"/>
      <c r="CA562" s="65"/>
      <c r="CC562" s="65"/>
      <c r="CE562" s="65"/>
      <c r="CG562" s="68"/>
      <c r="CI562" s="65"/>
      <c r="CK562" s="68"/>
      <c r="CM562" s="83"/>
      <c r="CO562" s="65"/>
      <c r="CU562" s="68"/>
      <c r="DB562" s="68"/>
      <c r="DH562" s="44"/>
      <c r="DI562" s="68"/>
    </row>
    <row r="563" ht="15.75" customHeight="1">
      <c r="A563" s="79"/>
      <c r="B563" s="80"/>
      <c r="C563" s="25"/>
      <c r="D563" s="16">
        <f t="shared" si="2"/>
        <v>1</v>
      </c>
      <c r="E563" s="16">
        <f t="shared" si="73"/>
        <v>0</v>
      </c>
      <c r="F563" s="16">
        <f t="shared" si="3"/>
        <v>0</v>
      </c>
      <c r="G563" s="16">
        <f t="shared" si="4"/>
        <v>0</v>
      </c>
      <c r="H563" s="63"/>
      <c r="I563" s="81"/>
      <c r="J563" s="43"/>
      <c r="O563" s="65"/>
      <c r="P563" s="79"/>
      <c r="R563" s="65"/>
      <c r="T563" s="65"/>
      <c r="V563" s="65"/>
      <c r="AC563" s="65"/>
      <c r="AI563" s="65"/>
      <c r="AO563" s="65"/>
      <c r="AT563" s="21">
        <f t="shared" si="33"/>
        <v>0</v>
      </c>
      <c r="AU563" s="21">
        <f t="shared" si="34"/>
        <v>0</v>
      </c>
      <c r="AW563" s="68"/>
      <c r="BC563" s="65"/>
      <c r="BI563" s="65"/>
      <c r="BN563" s="65"/>
      <c r="BS563" s="65"/>
      <c r="BT563" s="82"/>
      <c r="BU563" s="79"/>
      <c r="BW563" s="65"/>
      <c r="BY563" s="65"/>
      <c r="CA563" s="65"/>
      <c r="CC563" s="65"/>
      <c r="CE563" s="65"/>
      <c r="CG563" s="68"/>
      <c r="CI563" s="65"/>
      <c r="CK563" s="68"/>
      <c r="CM563" s="83"/>
      <c r="CO563" s="65"/>
      <c r="CU563" s="68"/>
      <c r="DB563" s="68"/>
      <c r="DH563" s="44"/>
      <c r="DI563" s="68"/>
    </row>
    <row r="564" ht="15.75" customHeight="1">
      <c r="A564" s="79"/>
      <c r="B564" s="80"/>
      <c r="C564" s="25"/>
      <c r="D564" s="16">
        <f t="shared" si="2"/>
        <v>1</v>
      </c>
      <c r="E564" s="16">
        <f t="shared" si="73"/>
        <v>0</v>
      </c>
      <c r="F564" s="16">
        <f t="shared" si="3"/>
        <v>0</v>
      </c>
      <c r="G564" s="16">
        <f t="shared" si="4"/>
        <v>0</v>
      </c>
      <c r="H564" s="63"/>
      <c r="I564" s="81"/>
      <c r="J564" s="43"/>
      <c r="O564" s="65"/>
      <c r="P564" s="79"/>
      <c r="R564" s="65"/>
      <c r="T564" s="65"/>
      <c r="V564" s="65"/>
      <c r="AC564" s="65"/>
      <c r="AI564" s="65"/>
      <c r="AO564" s="65"/>
      <c r="AT564" s="21">
        <f t="shared" si="33"/>
        <v>0</v>
      </c>
      <c r="AU564" s="21">
        <f t="shared" si="34"/>
        <v>0</v>
      </c>
      <c r="AW564" s="68"/>
      <c r="BC564" s="65"/>
      <c r="BI564" s="65"/>
      <c r="BN564" s="65"/>
      <c r="BS564" s="65"/>
      <c r="BT564" s="82"/>
      <c r="BU564" s="79"/>
      <c r="BW564" s="65"/>
      <c r="BY564" s="65"/>
      <c r="CA564" s="65"/>
      <c r="CC564" s="65"/>
      <c r="CE564" s="65"/>
      <c r="CG564" s="68"/>
      <c r="CI564" s="65"/>
      <c r="CK564" s="68"/>
      <c r="CM564" s="83"/>
      <c r="CO564" s="65"/>
      <c r="CU564" s="68"/>
      <c r="DB564" s="68"/>
      <c r="DH564" s="44"/>
      <c r="DI564" s="68"/>
    </row>
    <row r="565" ht="15.75" customHeight="1">
      <c r="A565" s="79"/>
      <c r="B565" s="80"/>
      <c r="C565" s="25"/>
      <c r="D565" s="16">
        <f t="shared" si="2"/>
        <v>1</v>
      </c>
      <c r="E565" s="16">
        <f t="shared" si="73"/>
        <v>0</v>
      </c>
      <c r="F565" s="16">
        <f t="shared" si="3"/>
        <v>0</v>
      </c>
      <c r="G565" s="16">
        <f t="shared" si="4"/>
        <v>0</v>
      </c>
      <c r="H565" s="63"/>
      <c r="I565" s="81"/>
      <c r="J565" s="43"/>
      <c r="O565" s="65"/>
      <c r="P565" s="79"/>
      <c r="R565" s="65"/>
      <c r="T565" s="65"/>
      <c r="V565" s="65"/>
      <c r="AC565" s="65"/>
      <c r="AI565" s="65"/>
      <c r="AO565" s="65"/>
      <c r="AT565" s="21">
        <f t="shared" si="33"/>
        <v>0</v>
      </c>
      <c r="AU565" s="21">
        <f t="shared" si="34"/>
        <v>0</v>
      </c>
      <c r="AW565" s="68"/>
      <c r="BC565" s="65"/>
      <c r="BI565" s="65"/>
      <c r="BN565" s="65"/>
      <c r="BS565" s="65"/>
      <c r="BT565" s="82"/>
      <c r="BU565" s="79"/>
      <c r="BW565" s="65"/>
      <c r="BY565" s="65"/>
      <c r="CA565" s="65"/>
      <c r="CC565" s="65"/>
      <c r="CE565" s="65"/>
      <c r="CG565" s="68"/>
      <c r="CI565" s="65"/>
      <c r="CK565" s="68"/>
      <c r="CM565" s="83"/>
      <c r="CO565" s="65"/>
      <c r="CU565" s="68"/>
      <c r="DB565" s="68"/>
      <c r="DH565" s="44"/>
      <c r="DI565" s="68"/>
    </row>
    <row r="566" ht="15.75" customHeight="1">
      <c r="A566" s="79"/>
      <c r="B566" s="80"/>
      <c r="C566" s="25"/>
      <c r="D566" s="16">
        <f t="shared" si="2"/>
        <v>1</v>
      </c>
      <c r="E566" s="16">
        <f t="shared" si="73"/>
        <v>0</v>
      </c>
      <c r="F566" s="16">
        <f t="shared" si="3"/>
        <v>0</v>
      </c>
      <c r="G566" s="16">
        <f t="shared" si="4"/>
        <v>0</v>
      </c>
      <c r="H566" s="63"/>
      <c r="I566" s="81"/>
      <c r="J566" s="43"/>
      <c r="O566" s="65"/>
      <c r="P566" s="79"/>
      <c r="R566" s="65"/>
      <c r="T566" s="65"/>
      <c r="V566" s="65"/>
      <c r="AC566" s="65"/>
      <c r="AI566" s="65"/>
      <c r="AO566" s="65"/>
      <c r="AT566" s="21">
        <f t="shared" si="33"/>
        <v>0</v>
      </c>
      <c r="AU566" s="21">
        <f t="shared" si="34"/>
        <v>0</v>
      </c>
      <c r="AW566" s="68"/>
      <c r="BC566" s="65"/>
      <c r="BI566" s="65"/>
      <c r="BN566" s="65"/>
      <c r="BS566" s="65"/>
      <c r="BT566" s="82"/>
      <c r="BU566" s="79"/>
      <c r="BW566" s="65"/>
      <c r="BY566" s="65"/>
      <c r="CA566" s="65"/>
      <c r="CC566" s="65"/>
      <c r="CE566" s="65"/>
      <c r="CG566" s="68"/>
      <c r="CI566" s="65"/>
      <c r="CK566" s="68"/>
      <c r="CM566" s="83"/>
      <c r="CO566" s="65"/>
      <c r="CU566" s="68"/>
      <c r="DB566" s="68"/>
      <c r="DH566" s="44"/>
      <c r="DI566" s="68"/>
    </row>
    <row r="567" ht="15.75" customHeight="1">
      <c r="A567" s="79"/>
      <c r="B567" s="80"/>
      <c r="C567" s="25"/>
      <c r="D567" s="16">
        <f t="shared" si="2"/>
        <v>1</v>
      </c>
      <c r="E567" s="16">
        <f t="shared" si="73"/>
        <v>0</v>
      </c>
      <c r="F567" s="16">
        <f t="shared" si="3"/>
        <v>0</v>
      </c>
      <c r="G567" s="16">
        <f t="shared" si="4"/>
        <v>0</v>
      </c>
      <c r="H567" s="63"/>
      <c r="I567" s="81"/>
      <c r="J567" s="43"/>
      <c r="O567" s="65"/>
      <c r="P567" s="79"/>
      <c r="R567" s="65"/>
      <c r="T567" s="65"/>
      <c r="V567" s="65"/>
      <c r="AC567" s="65"/>
      <c r="AI567" s="65"/>
      <c r="AO567" s="65"/>
      <c r="AT567" s="21">
        <f t="shared" si="33"/>
        <v>0</v>
      </c>
      <c r="AU567" s="21">
        <f t="shared" si="34"/>
        <v>0</v>
      </c>
      <c r="AW567" s="68"/>
      <c r="BC567" s="65"/>
      <c r="BI567" s="65"/>
      <c r="BN567" s="65"/>
      <c r="BS567" s="65"/>
      <c r="BT567" s="82"/>
      <c r="BU567" s="79"/>
      <c r="BW567" s="65"/>
      <c r="BY567" s="65"/>
      <c r="CA567" s="65"/>
      <c r="CC567" s="65"/>
      <c r="CE567" s="65"/>
      <c r="CG567" s="68"/>
      <c r="CI567" s="65"/>
      <c r="CK567" s="68"/>
      <c r="CM567" s="83"/>
      <c r="CO567" s="65"/>
      <c r="CU567" s="68"/>
      <c r="DB567" s="68"/>
      <c r="DH567" s="44"/>
      <c r="DI567" s="68"/>
    </row>
    <row r="568" ht="15.75" customHeight="1">
      <c r="A568" s="79"/>
      <c r="B568" s="80"/>
      <c r="C568" s="25"/>
      <c r="D568" s="16">
        <f t="shared" si="2"/>
        <v>1</v>
      </c>
      <c r="E568" s="16">
        <f t="shared" si="73"/>
        <v>0</v>
      </c>
      <c r="F568" s="16">
        <f t="shared" si="3"/>
        <v>0</v>
      </c>
      <c r="G568" s="16">
        <f t="shared" si="4"/>
        <v>0</v>
      </c>
      <c r="H568" s="63"/>
      <c r="I568" s="81"/>
      <c r="J568" s="43"/>
      <c r="O568" s="65"/>
      <c r="P568" s="79"/>
      <c r="R568" s="65"/>
      <c r="T568" s="65"/>
      <c r="V568" s="65"/>
      <c r="AC568" s="65"/>
      <c r="AI568" s="65"/>
      <c r="AO568" s="65"/>
      <c r="AT568" s="21">
        <f t="shared" si="33"/>
        <v>0</v>
      </c>
      <c r="AU568" s="21">
        <f t="shared" si="34"/>
        <v>0</v>
      </c>
      <c r="AW568" s="68"/>
      <c r="BC568" s="65"/>
      <c r="BI568" s="65"/>
      <c r="BN568" s="65"/>
      <c r="BS568" s="65"/>
      <c r="BT568" s="82"/>
      <c r="BU568" s="79"/>
      <c r="BW568" s="65"/>
      <c r="BY568" s="65"/>
      <c r="CA568" s="65"/>
      <c r="CC568" s="65"/>
      <c r="CE568" s="65"/>
      <c r="CG568" s="68"/>
      <c r="CI568" s="65"/>
      <c r="CK568" s="68"/>
      <c r="CM568" s="83"/>
      <c r="CO568" s="65"/>
      <c r="CU568" s="68"/>
      <c r="DB568" s="68"/>
      <c r="DH568" s="44"/>
      <c r="DI568" s="68"/>
    </row>
    <row r="569" ht="15.75" customHeight="1">
      <c r="A569" s="79"/>
      <c r="B569" s="80"/>
      <c r="C569" s="25"/>
      <c r="D569" s="16">
        <f t="shared" si="2"/>
        <v>1</v>
      </c>
      <c r="E569" s="16">
        <f t="shared" si="73"/>
        <v>0</v>
      </c>
      <c r="F569" s="16">
        <f t="shared" si="3"/>
        <v>0</v>
      </c>
      <c r="G569" s="16">
        <f t="shared" si="4"/>
        <v>0</v>
      </c>
      <c r="H569" s="63"/>
      <c r="I569" s="81"/>
      <c r="J569" s="43"/>
      <c r="O569" s="65"/>
      <c r="P569" s="79"/>
      <c r="R569" s="65"/>
      <c r="T569" s="65"/>
      <c r="V569" s="65"/>
      <c r="AC569" s="65"/>
      <c r="AI569" s="65"/>
      <c r="AO569" s="65"/>
      <c r="AT569" s="21">
        <f t="shared" si="33"/>
        <v>0</v>
      </c>
      <c r="AU569" s="21">
        <f t="shared" si="34"/>
        <v>0</v>
      </c>
      <c r="AW569" s="68"/>
      <c r="BC569" s="65"/>
      <c r="BI569" s="65"/>
      <c r="BN569" s="65"/>
      <c r="BS569" s="65"/>
      <c r="BT569" s="82"/>
      <c r="BU569" s="79"/>
      <c r="BW569" s="65"/>
      <c r="BY569" s="65"/>
      <c r="CA569" s="65"/>
      <c r="CC569" s="65"/>
      <c r="CE569" s="65"/>
      <c r="CG569" s="68"/>
      <c r="CI569" s="65"/>
      <c r="CK569" s="68"/>
      <c r="CM569" s="83"/>
      <c r="CO569" s="65"/>
      <c r="CU569" s="68"/>
      <c r="DB569" s="68"/>
      <c r="DH569" s="44"/>
      <c r="DI569" s="68"/>
    </row>
    <row r="570" ht="15.75" customHeight="1">
      <c r="A570" s="79"/>
      <c r="B570" s="80"/>
      <c r="C570" s="25"/>
      <c r="D570" s="16">
        <f t="shared" si="2"/>
        <v>1</v>
      </c>
      <c r="E570" s="16">
        <f t="shared" si="73"/>
        <v>0</v>
      </c>
      <c r="F570" s="16">
        <f t="shared" si="3"/>
        <v>0</v>
      </c>
      <c r="G570" s="16">
        <f t="shared" si="4"/>
        <v>0</v>
      </c>
      <c r="H570" s="63"/>
      <c r="I570" s="81"/>
      <c r="J570" s="43"/>
      <c r="O570" s="65"/>
      <c r="P570" s="79"/>
      <c r="R570" s="65"/>
      <c r="T570" s="65"/>
      <c r="V570" s="65"/>
      <c r="AC570" s="65"/>
      <c r="AI570" s="65"/>
      <c r="AO570" s="65"/>
      <c r="AT570" s="21">
        <f t="shared" si="33"/>
        <v>0</v>
      </c>
      <c r="AU570" s="21">
        <f t="shared" si="34"/>
        <v>0</v>
      </c>
      <c r="AW570" s="68"/>
      <c r="BC570" s="65"/>
      <c r="BI570" s="65"/>
      <c r="BN570" s="65"/>
      <c r="BS570" s="65"/>
      <c r="BT570" s="82"/>
      <c r="BU570" s="79"/>
      <c r="BW570" s="65"/>
      <c r="BY570" s="65"/>
      <c r="CA570" s="65"/>
      <c r="CC570" s="65"/>
      <c r="CE570" s="65"/>
      <c r="CG570" s="68"/>
      <c r="CI570" s="65"/>
      <c r="CK570" s="68"/>
      <c r="CM570" s="83"/>
      <c r="CO570" s="65"/>
      <c r="CU570" s="68"/>
      <c r="DB570" s="68"/>
      <c r="DH570" s="44"/>
      <c r="DI570" s="68"/>
    </row>
    <row r="571" ht="15.75" customHeight="1">
      <c r="A571" s="79"/>
      <c r="B571" s="80"/>
      <c r="C571" s="25"/>
      <c r="D571" s="16">
        <f t="shared" si="2"/>
        <v>1</v>
      </c>
      <c r="E571" s="16">
        <f t="shared" si="73"/>
        <v>0</v>
      </c>
      <c r="F571" s="16">
        <f t="shared" si="3"/>
        <v>0</v>
      </c>
      <c r="G571" s="16">
        <f t="shared" si="4"/>
        <v>0</v>
      </c>
      <c r="H571" s="63"/>
      <c r="I571" s="81"/>
      <c r="J571" s="43"/>
      <c r="O571" s="65"/>
      <c r="P571" s="79"/>
      <c r="R571" s="65"/>
      <c r="T571" s="65"/>
      <c r="V571" s="65"/>
      <c r="AC571" s="65"/>
      <c r="AI571" s="65"/>
      <c r="AO571" s="65"/>
      <c r="AT571" s="21">
        <f t="shared" si="33"/>
        <v>0</v>
      </c>
      <c r="AU571" s="21">
        <f t="shared" si="34"/>
        <v>0</v>
      </c>
      <c r="AW571" s="68"/>
      <c r="BC571" s="65"/>
      <c r="BI571" s="65"/>
      <c r="BN571" s="65"/>
      <c r="BS571" s="65"/>
      <c r="BT571" s="82"/>
      <c r="BU571" s="79"/>
      <c r="BW571" s="65"/>
      <c r="BY571" s="65"/>
      <c r="CA571" s="65"/>
      <c r="CC571" s="65"/>
      <c r="CE571" s="65"/>
      <c r="CG571" s="68"/>
      <c r="CI571" s="65"/>
      <c r="CK571" s="68"/>
      <c r="CM571" s="83"/>
      <c r="CO571" s="65"/>
      <c r="CU571" s="68"/>
      <c r="DB571" s="68"/>
      <c r="DH571" s="44"/>
      <c r="DI571" s="68"/>
    </row>
    <row r="572" ht="15.75" customHeight="1">
      <c r="A572" s="79"/>
      <c r="B572" s="80"/>
      <c r="C572" s="25"/>
      <c r="D572" s="16">
        <f t="shared" si="2"/>
        <v>1</v>
      </c>
      <c r="E572" s="16">
        <f t="shared" si="73"/>
        <v>0</v>
      </c>
      <c r="F572" s="16">
        <f t="shared" si="3"/>
        <v>0</v>
      </c>
      <c r="G572" s="16">
        <f t="shared" si="4"/>
        <v>0</v>
      </c>
      <c r="H572" s="63"/>
      <c r="I572" s="81"/>
      <c r="J572" s="43"/>
      <c r="O572" s="65"/>
      <c r="P572" s="79"/>
      <c r="R572" s="65"/>
      <c r="T572" s="65"/>
      <c r="V572" s="65"/>
      <c r="AC572" s="65"/>
      <c r="AI572" s="65"/>
      <c r="AO572" s="65"/>
      <c r="AT572" s="21">
        <f t="shared" si="33"/>
        <v>0</v>
      </c>
      <c r="AU572" s="21">
        <f t="shared" si="34"/>
        <v>0</v>
      </c>
      <c r="AW572" s="68"/>
      <c r="BC572" s="65"/>
      <c r="BI572" s="65"/>
      <c r="BN572" s="65"/>
      <c r="BS572" s="65"/>
      <c r="BT572" s="82"/>
      <c r="BU572" s="79"/>
      <c r="BW572" s="65"/>
      <c r="BY572" s="65"/>
      <c r="CA572" s="65"/>
      <c r="CC572" s="65"/>
      <c r="CE572" s="65"/>
      <c r="CG572" s="68"/>
      <c r="CI572" s="65"/>
      <c r="CK572" s="68"/>
      <c r="CM572" s="83"/>
      <c r="CO572" s="65"/>
      <c r="CU572" s="68"/>
      <c r="DB572" s="68"/>
      <c r="DH572" s="44"/>
      <c r="DI572" s="68"/>
    </row>
    <row r="573" ht="15.75" customHeight="1">
      <c r="A573" s="79"/>
      <c r="B573" s="80"/>
      <c r="C573" s="25"/>
      <c r="D573" s="16">
        <f t="shared" si="2"/>
        <v>1</v>
      </c>
      <c r="E573" s="16">
        <f t="shared" si="73"/>
        <v>0</v>
      </c>
      <c r="F573" s="16">
        <f t="shared" si="3"/>
        <v>0</v>
      </c>
      <c r="G573" s="16">
        <f t="shared" si="4"/>
        <v>0</v>
      </c>
      <c r="H573" s="63"/>
      <c r="I573" s="81"/>
      <c r="J573" s="43"/>
      <c r="O573" s="65"/>
      <c r="P573" s="79"/>
      <c r="R573" s="65"/>
      <c r="T573" s="65"/>
      <c r="V573" s="65"/>
      <c r="AC573" s="65"/>
      <c r="AI573" s="65"/>
      <c r="AO573" s="65"/>
      <c r="AT573" s="21">
        <f t="shared" si="33"/>
        <v>0</v>
      </c>
      <c r="AU573" s="21">
        <f t="shared" si="34"/>
        <v>0</v>
      </c>
      <c r="AW573" s="68"/>
      <c r="BC573" s="65"/>
      <c r="BI573" s="65"/>
      <c r="BN573" s="65"/>
      <c r="BS573" s="65"/>
      <c r="BT573" s="82"/>
      <c r="BU573" s="79"/>
      <c r="BW573" s="65"/>
      <c r="BY573" s="65"/>
      <c r="CA573" s="65"/>
      <c r="CC573" s="65"/>
      <c r="CE573" s="65"/>
      <c r="CG573" s="68"/>
      <c r="CI573" s="65"/>
      <c r="CK573" s="68"/>
      <c r="CM573" s="83"/>
      <c r="CO573" s="65"/>
      <c r="CU573" s="68"/>
      <c r="DB573" s="68"/>
      <c r="DH573" s="44"/>
      <c r="DI573" s="68"/>
    </row>
    <row r="574" ht="15.75" customHeight="1">
      <c r="A574" s="79"/>
      <c r="B574" s="80"/>
      <c r="C574" s="25"/>
      <c r="D574" s="16">
        <f t="shared" si="2"/>
        <v>1</v>
      </c>
      <c r="E574" s="16">
        <f t="shared" si="73"/>
        <v>0</v>
      </c>
      <c r="F574" s="16">
        <f t="shared" si="3"/>
        <v>0</v>
      </c>
      <c r="G574" s="16">
        <f t="shared" si="4"/>
        <v>0</v>
      </c>
      <c r="H574" s="63"/>
      <c r="I574" s="81"/>
      <c r="J574" s="43"/>
      <c r="O574" s="65"/>
      <c r="P574" s="79"/>
      <c r="R574" s="65"/>
      <c r="T574" s="65"/>
      <c r="V574" s="65"/>
      <c r="AC574" s="65"/>
      <c r="AI574" s="65"/>
      <c r="AO574" s="65"/>
      <c r="AT574" s="21">
        <f t="shared" si="33"/>
        <v>0</v>
      </c>
      <c r="AU574" s="21">
        <f t="shared" si="34"/>
        <v>0</v>
      </c>
      <c r="AW574" s="68"/>
      <c r="BC574" s="65"/>
      <c r="BI574" s="65"/>
      <c r="BN574" s="65"/>
      <c r="BS574" s="65"/>
      <c r="BT574" s="82"/>
      <c r="BU574" s="79"/>
      <c r="BW574" s="65"/>
      <c r="BY574" s="65"/>
      <c r="CA574" s="65"/>
      <c r="CC574" s="65"/>
      <c r="CE574" s="65"/>
      <c r="CG574" s="68"/>
      <c r="CI574" s="65"/>
      <c r="CK574" s="68"/>
      <c r="CM574" s="83"/>
      <c r="CO574" s="65"/>
      <c r="CU574" s="68"/>
      <c r="DB574" s="68"/>
      <c r="DH574" s="44"/>
      <c r="DI574" s="68"/>
    </row>
    <row r="575" ht="15.75" customHeight="1">
      <c r="A575" s="79"/>
      <c r="B575" s="80"/>
      <c r="C575" s="25"/>
      <c r="D575" s="16">
        <f t="shared" si="2"/>
        <v>1</v>
      </c>
      <c r="E575" s="16">
        <f t="shared" si="73"/>
        <v>0</v>
      </c>
      <c r="F575" s="16">
        <f t="shared" si="3"/>
        <v>0</v>
      </c>
      <c r="G575" s="16">
        <f t="shared" si="4"/>
        <v>0</v>
      </c>
      <c r="H575" s="63"/>
      <c r="I575" s="81"/>
      <c r="J575" s="43"/>
      <c r="O575" s="65"/>
      <c r="P575" s="79"/>
      <c r="R575" s="65"/>
      <c r="T575" s="65"/>
      <c r="V575" s="65"/>
      <c r="AC575" s="65"/>
      <c r="AI575" s="65"/>
      <c r="AO575" s="65"/>
      <c r="AT575" s="21">
        <f t="shared" si="33"/>
        <v>0</v>
      </c>
      <c r="AU575" s="21">
        <f t="shared" si="34"/>
        <v>0</v>
      </c>
      <c r="AW575" s="68"/>
      <c r="BC575" s="65"/>
      <c r="BI575" s="65"/>
      <c r="BN575" s="65"/>
      <c r="BS575" s="65"/>
      <c r="BT575" s="82"/>
      <c r="BU575" s="79"/>
      <c r="BW575" s="65"/>
      <c r="BY575" s="65"/>
      <c r="CA575" s="65"/>
      <c r="CC575" s="65"/>
      <c r="CE575" s="65"/>
      <c r="CG575" s="68"/>
      <c r="CI575" s="65"/>
      <c r="CK575" s="68"/>
      <c r="CM575" s="83"/>
      <c r="CO575" s="65"/>
      <c r="CU575" s="68"/>
      <c r="DB575" s="68"/>
      <c r="DH575" s="44"/>
      <c r="DI575" s="68"/>
    </row>
    <row r="576" ht="15.75" customHeight="1">
      <c r="A576" s="79"/>
      <c r="B576" s="80"/>
      <c r="C576" s="25"/>
      <c r="D576" s="16">
        <f t="shared" si="2"/>
        <v>1</v>
      </c>
      <c r="E576" s="16">
        <f t="shared" si="73"/>
        <v>0</v>
      </c>
      <c r="F576" s="16">
        <f t="shared" si="3"/>
        <v>0</v>
      </c>
      <c r="G576" s="16">
        <f t="shared" si="4"/>
        <v>0</v>
      </c>
      <c r="H576" s="63"/>
      <c r="I576" s="81"/>
      <c r="J576" s="43"/>
      <c r="O576" s="65"/>
      <c r="P576" s="79"/>
      <c r="R576" s="65"/>
      <c r="T576" s="65"/>
      <c r="V576" s="65"/>
      <c r="AC576" s="65"/>
      <c r="AI576" s="65"/>
      <c r="AO576" s="65"/>
      <c r="AT576" s="21">
        <f t="shared" si="33"/>
        <v>0</v>
      </c>
      <c r="AU576" s="21">
        <f t="shared" si="34"/>
        <v>0</v>
      </c>
      <c r="AW576" s="68"/>
      <c r="BC576" s="65"/>
      <c r="BI576" s="65"/>
      <c r="BN576" s="65"/>
      <c r="BS576" s="65"/>
      <c r="BT576" s="82"/>
      <c r="BU576" s="79"/>
      <c r="BW576" s="65"/>
      <c r="BY576" s="65"/>
      <c r="CA576" s="65"/>
      <c r="CC576" s="65"/>
      <c r="CE576" s="65"/>
      <c r="CG576" s="68"/>
      <c r="CI576" s="65"/>
      <c r="CK576" s="68"/>
      <c r="CM576" s="83"/>
      <c r="CO576" s="65"/>
      <c r="CU576" s="68"/>
      <c r="DB576" s="68"/>
      <c r="DH576" s="44"/>
      <c r="DI576" s="68"/>
    </row>
    <row r="577" ht="15.75" customHeight="1">
      <c r="A577" s="79"/>
      <c r="B577" s="80"/>
      <c r="C577" s="25"/>
      <c r="D577" s="16">
        <f t="shared" si="2"/>
        <v>1</v>
      </c>
      <c r="E577" s="16">
        <f t="shared" si="73"/>
        <v>0</v>
      </c>
      <c r="F577" s="16">
        <f t="shared" si="3"/>
        <v>0</v>
      </c>
      <c r="G577" s="16">
        <f t="shared" si="4"/>
        <v>0</v>
      </c>
      <c r="H577" s="63"/>
      <c r="I577" s="81"/>
      <c r="J577" s="43"/>
      <c r="O577" s="65"/>
      <c r="P577" s="79"/>
      <c r="R577" s="65"/>
      <c r="T577" s="65"/>
      <c r="V577" s="65"/>
      <c r="AC577" s="65"/>
      <c r="AI577" s="65"/>
      <c r="AO577" s="65"/>
      <c r="AT577" s="21">
        <f t="shared" si="33"/>
        <v>0</v>
      </c>
      <c r="AU577" s="21">
        <f t="shared" si="34"/>
        <v>0</v>
      </c>
      <c r="AW577" s="68"/>
      <c r="BC577" s="65"/>
      <c r="BI577" s="65"/>
      <c r="BN577" s="65"/>
      <c r="BS577" s="65"/>
      <c r="BT577" s="82"/>
      <c r="BU577" s="79"/>
      <c r="BW577" s="65"/>
      <c r="BY577" s="65"/>
      <c r="CA577" s="65"/>
      <c r="CC577" s="65"/>
      <c r="CE577" s="65"/>
      <c r="CG577" s="68"/>
      <c r="CI577" s="65"/>
      <c r="CK577" s="68"/>
      <c r="CM577" s="83"/>
      <c r="CO577" s="65"/>
      <c r="CU577" s="68"/>
      <c r="DB577" s="68"/>
      <c r="DH577" s="44"/>
      <c r="DI577" s="68"/>
    </row>
    <row r="578" ht="15.75" customHeight="1">
      <c r="A578" s="79"/>
      <c r="B578" s="80"/>
      <c r="C578" s="25"/>
      <c r="D578" s="16">
        <f t="shared" si="2"/>
        <v>1</v>
      </c>
      <c r="E578" s="16">
        <f t="shared" si="73"/>
        <v>0</v>
      </c>
      <c r="F578" s="16">
        <f t="shared" si="3"/>
        <v>0</v>
      </c>
      <c r="G578" s="16">
        <f t="shared" si="4"/>
        <v>0</v>
      </c>
      <c r="H578" s="63"/>
      <c r="I578" s="81"/>
      <c r="J578" s="43"/>
      <c r="O578" s="65"/>
      <c r="P578" s="79"/>
      <c r="R578" s="65"/>
      <c r="T578" s="65"/>
      <c r="V578" s="65"/>
      <c r="AC578" s="65"/>
      <c r="AI578" s="65"/>
      <c r="AO578" s="65"/>
      <c r="AT578" s="21">
        <f t="shared" si="33"/>
        <v>0</v>
      </c>
      <c r="AU578" s="21">
        <f t="shared" si="34"/>
        <v>0</v>
      </c>
      <c r="AW578" s="68"/>
      <c r="BC578" s="65"/>
      <c r="BI578" s="65"/>
      <c r="BN578" s="65"/>
      <c r="BS578" s="65"/>
      <c r="BT578" s="82"/>
      <c r="BU578" s="79"/>
      <c r="BW578" s="65"/>
      <c r="BY578" s="65"/>
      <c r="CA578" s="65"/>
      <c r="CC578" s="65"/>
      <c r="CE578" s="65"/>
      <c r="CG578" s="68"/>
      <c r="CI578" s="65"/>
      <c r="CK578" s="68"/>
      <c r="CM578" s="83"/>
      <c r="CO578" s="65"/>
      <c r="CU578" s="68"/>
      <c r="DB578" s="68"/>
      <c r="DH578" s="44"/>
      <c r="DI578" s="68"/>
    </row>
    <row r="579" ht="15.75" customHeight="1">
      <c r="A579" s="79"/>
      <c r="B579" s="80"/>
      <c r="C579" s="25"/>
      <c r="D579" s="16">
        <f t="shared" si="2"/>
        <v>1</v>
      </c>
      <c r="E579" s="16">
        <f t="shared" si="73"/>
        <v>0</v>
      </c>
      <c r="F579" s="16">
        <f t="shared" si="3"/>
        <v>0</v>
      </c>
      <c r="G579" s="16">
        <f t="shared" si="4"/>
        <v>0</v>
      </c>
      <c r="H579" s="63"/>
      <c r="I579" s="81"/>
      <c r="J579" s="43"/>
      <c r="O579" s="65"/>
      <c r="P579" s="79"/>
      <c r="R579" s="65"/>
      <c r="T579" s="65"/>
      <c r="V579" s="65"/>
      <c r="AC579" s="65"/>
      <c r="AI579" s="65"/>
      <c r="AO579" s="65"/>
      <c r="AT579" s="21">
        <f t="shared" si="33"/>
        <v>0</v>
      </c>
      <c r="AU579" s="21">
        <f t="shared" si="34"/>
        <v>0</v>
      </c>
      <c r="AW579" s="68"/>
      <c r="BC579" s="65"/>
      <c r="BI579" s="65"/>
      <c r="BN579" s="65"/>
      <c r="BS579" s="65"/>
      <c r="BT579" s="82"/>
      <c r="BU579" s="79"/>
      <c r="BW579" s="65"/>
      <c r="BY579" s="65"/>
      <c r="CA579" s="65"/>
      <c r="CC579" s="65"/>
      <c r="CE579" s="65"/>
      <c r="CG579" s="68"/>
      <c r="CI579" s="65"/>
      <c r="CK579" s="68"/>
      <c r="CM579" s="83"/>
      <c r="CO579" s="65"/>
      <c r="CU579" s="68"/>
      <c r="DB579" s="68"/>
      <c r="DH579" s="44"/>
      <c r="DI579" s="68"/>
    </row>
    <row r="580" ht="15.75" customHeight="1">
      <c r="A580" s="79"/>
      <c r="B580" s="80"/>
      <c r="C580" s="25"/>
      <c r="D580" s="16">
        <f t="shared" si="2"/>
        <v>1</v>
      </c>
      <c r="E580" s="16">
        <f t="shared" si="73"/>
        <v>0</v>
      </c>
      <c r="F580" s="16">
        <f t="shared" si="3"/>
        <v>0</v>
      </c>
      <c r="G580" s="16">
        <f t="shared" si="4"/>
        <v>0</v>
      </c>
      <c r="H580" s="63"/>
      <c r="I580" s="81"/>
      <c r="J580" s="43"/>
      <c r="O580" s="65"/>
      <c r="P580" s="79"/>
      <c r="R580" s="65"/>
      <c r="T580" s="65"/>
      <c r="V580" s="65"/>
      <c r="AC580" s="65"/>
      <c r="AI580" s="65"/>
      <c r="AO580" s="65"/>
      <c r="AT580" s="21">
        <f t="shared" si="33"/>
        <v>0</v>
      </c>
      <c r="AU580" s="21">
        <f t="shared" si="34"/>
        <v>0</v>
      </c>
      <c r="AW580" s="68"/>
      <c r="BC580" s="65"/>
      <c r="BI580" s="65"/>
      <c r="BN580" s="65"/>
      <c r="BS580" s="65"/>
      <c r="BT580" s="82"/>
      <c r="BU580" s="79"/>
      <c r="BW580" s="65"/>
      <c r="BY580" s="65"/>
      <c r="CA580" s="65"/>
      <c r="CC580" s="65"/>
      <c r="CE580" s="65"/>
      <c r="CG580" s="68"/>
      <c r="CI580" s="65"/>
      <c r="CK580" s="68"/>
      <c r="CM580" s="83"/>
      <c r="CO580" s="65"/>
      <c r="CU580" s="68"/>
      <c r="DB580" s="68"/>
      <c r="DH580" s="44"/>
      <c r="DI580" s="68"/>
    </row>
    <row r="581" ht="15.75" customHeight="1">
      <c r="A581" s="79"/>
      <c r="B581" s="80"/>
      <c r="C581" s="25"/>
      <c r="D581" s="16">
        <f t="shared" si="2"/>
        <v>1</v>
      </c>
      <c r="E581" s="16">
        <f t="shared" si="73"/>
        <v>0</v>
      </c>
      <c r="F581" s="16">
        <f t="shared" si="3"/>
        <v>0</v>
      </c>
      <c r="G581" s="16">
        <f t="shared" si="4"/>
        <v>0</v>
      </c>
      <c r="H581" s="63"/>
      <c r="I581" s="81"/>
      <c r="J581" s="43"/>
      <c r="O581" s="65"/>
      <c r="P581" s="79"/>
      <c r="R581" s="65"/>
      <c r="T581" s="65"/>
      <c r="V581" s="65"/>
      <c r="AC581" s="65"/>
      <c r="AI581" s="65"/>
      <c r="AO581" s="65"/>
      <c r="AT581" s="21">
        <f t="shared" si="33"/>
        <v>0</v>
      </c>
      <c r="AU581" s="21">
        <f t="shared" si="34"/>
        <v>0</v>
      </c>
      <c r="AW581" s="68"/>
      <c r="BC581" s="65"/>
      <c r="BI581" s="65"/>
      <c r="BN581" s="65"/>
      <c r="BS581" s="65"/>
      <c r="BT581" s="82"/>
      <c r="BU581" s="79"/>
      <c r="BW581" s="65"/>
      <c r="BY581" s="65"/>
      <c r="CA581" s="65"/>
      <c r="CC581" s="65"/>
      <c r="CE581" s="65"/>
      <c r="CG581" s="68"/>
      <c r="CI581" s="65"/>
      <c r="CK581" s="68"/>
      <c r="CM581" s="83"/>
      <c r="CO581" s="65"/>
      <c r="CU581" s="68"/>
      <c r="DB581" s="68"/>
      <c r="DH581" s="44"/>
      <c r="DI581" s="68"/>
    </row>
    <row r="582" ht="15.75" customHeight="1">
      <c r="A582" s="79"/>
      <c r="B582" s="80"/>
      <c r="C582" s="25"/>
      <c r="D582" s="16">
        <f t="shared" si="2"/>
        <v>1</v>
      </c>
      <c r="E582" s="16">
        <f t="shared" si="73"/>
        <v>0</v>
      </c>
      <c r="F582" s="16">
        <f t="shared" si="3"/>
        <v>0</v>
      </c>
      <c r="G582" s="16">
        <f t="shared" si="4"/>
        <v>0</v>
      </c>
      <c r="H582" s="63"/>
      <c r="I582" s="81"/>
      <c r="J582" s="43"/>
      <c r="O582" s="65"/>
      <c r="P582" s="79"/>
      <c r="R582" s="65"/>
      <c r="T582" s="65"/>
      <c r="V582" s="65"/>
      <c r="AC582" s="65"/>
      <c r="AI582" s="65"/>
      <c r="AO582" s="65"/>
      <c r="AT582" s="21">
        <f t="shared" si="33"/>
        <v>0</v>
      </c>
      <c r="AU582" s="21">
        <f t="shared" si="34"/>
        <v>0</v>
      </c>
      <c r="AW582" s="68"/>
      <c r="BC582" s="65"/>
      <c r="BI582" s="65"/>
      <c r="BN582" s="65"/>
      <c r="BS582" s="65"/>
      <c r="BT582" s="82"/>
      <c r="BU582" s="79"/>
      <c r="BW582" s="65"/>
      <c r="BY582" s="65"/>
      <c r="CA582" s="65"/>
      <c r="CC582" s="65"/>
      <c r="CE582" s="65"/>
      <c r="CG582" s="68"/>
      <c r="CI582" s="65"/>
      <c r="CK582" s="68"/>
      <c r="CM582" s="83"/>
      <c r="CO582" s="65"/>
      <c r="CU582" s="68"/>
      <c r="DB582" s="68"/>
      <c r="DH582" s="44"/>
      <c r="DI582" s="68"/>
    </row>
    <row r="583" ht="15.75" customHeight="1">
      <c r="A583" s="79"/>
      <c r="B583" s="80"/>
      <c r="C583" s="25"/>
      <c r="D583" s="16">
        <f t="shared" si="2"/>
        <v>1</v>
      </c>
      <c r="E583" s="16">
        <f t="shared" si="73"/>
        <v>0</v>
      </c>
      <c r="F583" s="16">
        <f t="shared" si="3"/>
        <v>0</v>
      </c>
      <c r="G583" s="16">
        <f t="shared" si="4"/>
        <v>0</v>
      </c>
      <c r="H583" s="63"/>
      <c r="I583" s="81"/>
      <c r="J583" s="43"/>
      <c r="O583" s="65"/>
      <c r="P583" s="79"/>
      <c r="R583" s="65"/>
      <c r="T583" s="65"/>
      <c r="V583" s="65"/>
      <c r="AC583" s="65"/>
      <c r="AI583" s="65"/>
      <c r="AO583" s="65"/>
      <c r="AT583" s="21">
        <f t="shared" si="33"/>
        <v>0</v>
      </c>
      <c r="AU583" s="21">
        <f t="shared" si="34"/>
        <v>0</v>
      </c>
      <c r="AW583" s="68"/>
      <c r="BC583" s="65"/>
      <c r="BI583" s="65"/>
      <c r="BN583" s="65"/>
      <c r="BS583" s="65"/>
      <c r="BT583" s="82"/>
      <c r="BU583" s="79"/>
      <c r="BW583" s="65"/>
      <c r="BY583" s="65"/>
      <c r="CA583" s="65"/>
      <c r="CC583" s="65"/>
      <c r="CE583" s="65"/>
      <c r="CG583" s="68"/>
      <c r="CI583" s="65"/>
      <c r="CK583" s="68"/>
      <c r="CM583" s="83"/>
      <c r="CO583" s="65"/>
      <c r="CU583" s="68"/>
      <c r="DB583" s="68"/>
      <c r="DH583" s="44"/>
      <c r="DI583" s="68"/>
    </row>
    <row r="584" ht="15.75" customHeight="1">
      <c r="A584" s="79"/>
      <c r="B584" s="80"/>
      <c r="C584" s="25"/>
      <c r="D584" s="16">
        <f t="shared" si="2"/>
        <v>1</v>
      </c>
      <c r="E584" s="16">
        <f t="shared" si="73"/>
        <v>0</v>
      </c>
      <c r="F584" s="16">
        <f t="shared" si="3"/>
        <v>0</v>
      </c>
      <c r="G584" s="16">
        <f t="shared" si="4"/>
        <v>0</v>
      </c>
      <c r="H584" s="63"/>
      <c r="I584" s="81"/>
      <c r="J584" s="43"/>
      <c r="O584" s="65"/>
      <c r="P584" s="79"/>
      <c r="R584" s="65"/>
      <c r="T584" s="65"/>
      <c r="V584" s="65"/>
      <c r="AC584" s="65"/>
      <c r="AI584" s="65"/>
      <c r="AO584" s="65"/>
      <c r="AT584" s="21">
        <f t="shared" si="33"/>
        <v>0</v>
      </c>
      <c r="AU584" s="21">
        <f t="shared" si="34"/>
        <v>0</v>
      </c>
      <c r="AW584" s="68"/>
      <c r="BC584" s="65"/>
      <c r="BI584" s="65"/>
      <c r="BN584" s="65"/>
      <c r="BS584" s="65"/>
      <c r="BT584" s="82"/>
      <c r="BU584" s="79"/>
      <c r="BW584" s="65"/>
      <c r="BY584" s="65"/>
      <c r="CA584" s="65"/>
      <c r="CC584" s="65"/>
      <c r="CE584" s="65"/>
      <c r="CG584" s="68"/>
      <c r="CI584" s="65"/>
      <c r="CK584" s="68"/>
      <c r="CM584" s="83"/>
      <c r="CO584" s="65"/>
      <c r="CU584" s="68"/>
      <c r="DB584" s="68"/>
      <c r="DH584" s="44"/>
      <c r="DI584" s="68"/>
    </row>
    <row r="585" ht="15.75" customHeight="1">
      <c r="A585" s="79"/>
      <c r="B585" s="80"/>
      <c r="C585" s="25"/>
      <c r="D585" s="16">
        <f t="shared" si="2"/>
        <v>1</v>
      </c>
      <c r="E585" s="16">
        <f t="shared" si="73"/>
        <v>0</v>
      </c>
      <c r="F585" s="16">
        <f t="shared" si="3"/>
        <v>0</v>
      </c>
      <c r="G585" s="16">
        <f t="shared" si="4"/>
        <v>0</v>
      </c>
      <c r="H585" s="63"/>
      <c r="I585" s="81"/>
      <c r="J585" s="43"/>
      <c r="O585" s="65"/>
      <c r="P585" s="79"/>
      <c r="R585" s="65"/>
      <c r="T585" s="65"/>
      <c r="V585" s="65"/>
      <c r="AC585" s="65"/>
      <c r="AI585" s="65"/>
      <c r="AO585" s="65"/>
      <c r="AT585" s="21">
        <f t="shared" si="33"/>
        <v>0</v>
      </c>
      <c r="AU585" s="21">
        <f t="shared" si="34"/>
        <v>0</v>
      </c>
      <c r="AW585" s="68"/>
      <c r="BC585" s="65"/>
      <c r="BI585" s="65"/>
      <c r="BN585" s="65"/>
      <c r="BS585" s="65"/>
      <c r="BT585" s="82"/>
      <c r="BU585" s="79"/>
      <c r="BW585" s="65"/>
      <c r="BY585" s="65"/>
      <c r="CA585" s="65"/>
      <c r="CC585" s="65"/>
      <c r="CE585" s="65"/>
      <c r="CG585" s="68"/>
      <c r="CI585" s="65"/>
      <c r="CK585" s="68"/>
      <c r="CM585" s="83"/>
      <c r="CO585" s="65"/>
      <c r="CU585" s="68"/>
      <c r="DB585" s="68"/>
      <c r="DH585" s="44"/>
      <c r="DI585" s="68"/>
    </row>
    <row r="586" ht="15.75" customHeight="1">
      <c r="A586" s="79"/>
      <c r="B586" s="80"/>
      <c r="C586" s="25"/>
      <c r="D586" s="16">
        <f t="shared" si="2"/>
        <v>1</v>
      </c>
      <c r="E586" s="16">
        <f t="shared" si="73"/>
        <v>0</v>
      </c>
      <c r="F586" s="16">
        <f t="shared" si="3"/>
        <v>0</v>
      </c>
      <c r="G586" s="16">
        <f t="shared" si="4"/>
        <v>0</v>
      </c>
      <c r="H586" s="63"/>
      <c r="I586" s="81"/>
      <c r="J586" s="43"/>
      <c r="O586" s="65"/>
      <c r="P586" s="79"/>
      <c r="R586" s="65"/>
      <c r="T586" s="65"/>
      <c r="V586" s="65"/>
      <c r="AC586" s="65"/>
      <c r="AI586" s="65"/>
      <c r="AO586" s="65"/>
      <c r="AT586" s="21">
        <f t="shared" si="33"/>
        <v>0</v>
      </c>
      <c r="AU586" s="21">
        <f t="shared" si="34"/>
        <v>0</v>
      </c>
      <c r="AW586" s="68"/>
      <c r="BC586" s="65"/>
      <c r="BI586" s="65"/>
      <c r="BN586" s="65"/>
      <c r="BS586" s="65"/>
      <c r="BT586" s="82"/>
      <c r="BU586" s="79"/>
      <c r="BW586" s="65"/>
      <c r="BY586" s="65"/>
      <c r="CA586" s="65"/>
      <c r="CC586" s="65"/>
      <c r="CE586" s="65"/>
      <c r="CG586" s="68"/>
      <c r="CI586" s="65"/>
      <c r="CK586" s="68"/>
      <c r="CM586" s="83"/>
      <c r="CO586" s="65"/>
      <c r="CU586" s="68"/>
      <c r="DB586" s="68"/>
      <c r="DH586" s="44"/>
      <c r="DI586" s="68"/>
    </row>
    <row r="587" ht="15.75" customHeight="1">
      <c r="A587" s="79"/>
      <c r="B587" s="80"/>
      <c r="C587" s="25"/>
      <c r="D587" s="16">
        <f t="shared" si="2"/>
        <v>1</v>
      </c>
      <c r="E587" s="16">
        <f t="shared" si="73"/>
        <v>0</v>
      </c>
      <c r="F587" s="16">
        <f t="shared" si="3"/>
        <v>0</v>
      </c>
      <c r="G587" s="16">
        <f t="shared" si="4"/>
        <v>0</v>
      </c>
      <c r="H587" s="63"/>
      <c r="I587" s="81"/>
      <c r="J587" s="43"/>
      <c r="O587" s="65"/>
      <c r="P587" s="79"/>
      <c r="R587" s="65"/>
      <c r="T587" s="65"/>
      <c r="V587" s="65"/>
      <c r="AC587" s="65"/>
      <c r="AI587" s="65"/>
      <c r="AO587" s="65"/>
      <c r="AT587" s="21">
        <f t="shared" si="33"/>
        <v>0</v>
      </c>
      <c r="AU587" s="21">
        <f t="shared" si="34"/>
        <v>0</v>
      </c>
      <c r="AW587" s="68"/>
      <c r="BC587" s="65"/>
      <c r="BI587" s="65"/>
      <c r="BN587" s="65"/>
      <c r="BS587" s="65"/>
      <c r="BT587" s="82"/>
      <c r="BU587" s="79"/>
      <c r="BW587" s="65"/>
      <c r="BY587" s="65"/>
      <c r="CA587" s="65"/>
      <c r="CC587" s="65"/>
      <c r="CE587" s="65"/>
      <c r="CG587" s="68"/>
      <c r="CI587" s="65"/>
      <c r="CK587" s="68"/>
      <c r="CM587" s="83"/>
      <c r="CO587" s="65"/>
      <c r="CU587" s="68"/>
      <c r="DB587" s="68"/>
      <c r="DH587" s="44"/>
      <c r="DI587" s="68"/>
    </row>
    <row r="588" ht="15.75" customHeight="1">
      <c r="A588" s="79"/>
      <c r="B588" s="80"/>
      <c r="C588" s="25"/>
      <c r="D588" s="16">
        <f t="shared" si="2"/>
        <v>1</v>
      </c>
      <c r="E588" s="16">
        <f t="shared" si="73"/>
        <v>0</v>
      </c>
      <c r="F588" s="16">
        <f t="shared" si="3"/>
        <v>0</v>
      </c>
      <c r="G588" s="16">
        <f t="shared" si="4"/>
        <v>0</v>
      </c>
      <c r="H588" s="63"/>
      <c r="I588" s="81"/>
      <c r="J588" s="43"/>
      <c r="O588" s="65"/>
      <c r="P588" s="79"/>
      <c r="R588" s="65"/>
      <c r="T588" s="65"/>
      <c r="V588" s="65"/>
      <c r="AC588" s="65"/>
      <c r="AI588" s="65"/>
      <c r="AO588" s="65"/>
      <c r="AT588" s="21">
        <f t="shared" si="33"/>
        <v>0</v>
      </c>
      <c r="AU588" s="21">
        <f t="shared" si="34"/>
        <v>0</v>
      </c>
      <c r="AW588" s="68"/>
      <c r="BC588" s="65"/>
      <c r="BI588" s="65"/>
      <c r="BN588" s="65"/>
      <c r="BS588" s="65"/>
      <c r="BT588" s="82"/>
      <c r="BU588" s="79"/>
      <c r="BW588" s="65"/>
      <c r="BY588" s="65"/>
      <c r="CA588" s="65"/>
      <c r="CC588" s="65"/>
      <c r="CE588" s="65"/>
      <c r="CG588" s="68"/>
      <c r="CI588" s="65"/>
      <c r="CK588" s="68"/>
      <c r="CM588" s="83"/>
      <c r="CO588" s="65"/>
      <c r="CU588" s="68"/>
      <c r="DB588" s="68"/>
      <c r="DH588" s="44"/>
      <c r="DI588" s="68"/>
    </row>
    <row r="589" ht="15.75" customHeight="1">
      <c r="A589" s="79"/>
      <c r="B589" s="80"/>
      <c r="C589" s="25"/>
      <c r="D589" s="16">
        <f t="shared" si="2"/>
        <v>1</v>
      </c>
      <c r="E589" s="16">
        <f t="shared" si="73"/>
        <v>0</v>
      </c>
      <c r="F589" s="16">
        <f t="shared" si="3"/>
        <v>0</v>
      </c>
      <c r="G589" s="16">
        <f t="shared" si="4"/>
        <v>0</v>
      </c>
      <c r="H589" s="63"/>
      <c r="I589" s="81"/>
      <c r="J589" s="43"/>
      <c r="O589" s="65"/>
      <c r="P589" s="79"/>
      <c r="R589" s="65"/>
      <c r="T589" s="65"/>
      <c r="V589" s="65"/>
      <c r="AC589" s="65"/>
      <c r="AI589" s="65"/>
      <c r="AO589" s="65"/>
      <c r="AT589" s="21">
        <f t="shared" si="33"/>
        <v>0</v>
      </c>
      <c r="AU589" s="21">
        <f t="shared" si="34"/>
        <v>0</v>
      </c>
      <c r="AW589" s="68"/>
      <c r="BC589" s="65"/>
      <c r="BI589" s="65"/>
      <c r="BN589" s="65"/>
      <c r="BS589" s="65"/>
      <c r="BT589" s="82"/>
      <c r="BU589" s="79"/>
      <c r="BW589" s="65"/>
      <c r="BY589" s="65"/>
      <c r="CA589" s="65"/>
      <c r="CC589" s="65"/>
      <c r="CE589" s="65"/>
      <c r="CG589" s="68"/>
      <c r="CI589" s="65"/>
      <c r="CK589" s="68"/>
      <c r="CM589" s="83"/>
      <c r="CO589" s="65"/>
      <c r="CU589" s="68"/>
      <c r="DB589" s="68"/>
      <c r="DH589" s="44"/>
      <c r="DI589" s="68"/>
    </row>
    <row r="590" ht="15.75" customHeight="1">
      <c r="A590" s="79"/>
      <c r="B590" s="80"/>
      <c r="C590" s="25"/>
      <c r="D590" s="16">
        <f t="shared" si="2"/>
        <v>1</v>
      </c>
      <c r="E590" s="16">
        <f t="shared" si="73"/>
        <v>0</v>
      </c>
      <c r="F590" s="16">
        <f t="shared" si="3"/>
        <v>0</v>
      </c>
      <c r="G590" s="16">
        <f t="shared" si="4"/>
        <v>0</v>
      </c>
      <c r="H590" s="63"/>
      <c r="I590" s="81"/>
      <c r="J590" s="43"/>
      <c r="O590" s="65"/>
      <c r="P590" s="79"/>
      <c r="R590" s="65"/>
      <c r="T590" s="65"/>
      <c r="V590" s="65"/>
      <c r="AC590" s="65"/>
      <c r="AI590" s="65"/>
      <c r="AO590" s="65"/>
      <c r="AT590" s="21">
        <f t="shared" si="33"/>
        <v>0</v>
      </c>
      <c r="AU590" s="21">
        <f t="shared" si="34"/>
        <v>0</v>
      </c>
      <c r="AW590" s="68"/>
      <c r="BC590" s="65"/>
      <c r="BI590" s="65"/>
      <c r="BN590" s="65"/>
      <c r="BS590" s="65"/>
      <c r="BT590" s="82"/>
      <c r="BU590" s="79"/>
      <c r="BW590" s="65"/>
      <c r="BY590" s="65"/>
      <c r="CA590" s="65"/>
      <c r="CC590" s="65"/>
      <c r="CE590" s="65"/>
      <c r="CG590" s="68"/>
      <c r="CI590" s="65"/>
      <c r="CK590" s="68"/>
      <c r="CM590" s="83"/>
      <c r="CO590" s="65"/>
      <c r="CU590" s="68"/>
      <c r="DB590" s="68"/>
      <c r="DH590" s="44"/>
      <c r="DI590" s="68"/>
    </row>
    <row r="591" ht="15.75" customHeight="1">
      <c r="A591" s="79"/>
      <c r="B591" s="80"/>
      <c r="C591" s="25"/>
      <c r="D591" s="16">
        <f t="shared" si="2"/>
        <v>1</v>
      </c>
      <c r="E591" s="16">
        <f t="shared" si="73"/>
        <v>0</v>
      </c>
      <c r="F591" s="16">
        <f t="shared" si="3"/>
        <v>0</v>
      </c>
      <c r="G591" s="16">
        <f t="shared" si="4"/>
        <v>0</v>
      </c>
      <c r="H591" s="63"/>
      <c r="I591" s="81"/>
      <c r="J591" s="43"/>
      <c r="O591" s="65"/>
      <c r="P591" s="79"/>
      <c r="R591" s="65"/>
      <c r="T591" s="65"/>
      <c r="V591" s="65"/>
      <c r="AC591" s="65"/>
      <c r="AI591" s="65"/>
      <c r="AO591" s="65"/>
      <c r="AT591" s="21">
        <f t="shared" si="33"/>
        <v>0</v>
      </c>
      <c r="AU591" s="21">
        <f t="shared" si="34"/>
        <v>0</v>
      </c>
      <c r="AW591" s="68"/>
      <c r="BC591" s="65"/>
      <c r="BI591" s="65"/>
      <c r="BN591" s="65"/>
      <c r="BS591" s="65"/>
      <c r="BT591" s="82"/>
      <c r="BU591" s="79"/>
      <c r="BW591" s="65"/>
      <c r="BY591" s="65"/>
      <c r="CA591" s="65"/>
      <c r="CC591" s="65"/>
      <c r="CE591" s="65"/>
      <c r="CG591" s="68"/>
      <c r="CI591" s="65"/>
      <c r="CK591" s="68"/>
      <c r="CM591" s="83"/>
      <c r="CO591" s="65"/>
      <c r="CU591" s="68"/>
      <c r="DB591" s="68"/>
      <c r="DH591" s="44"/>
      <c r="DI591" s="68"/>
    </row>
    <row r="592" ht="15.75" customHeight="1">
      <c r="A592" s="79"/>
      <c r="B592" s="80"/>
      <c r="C592" s="25"/>
      <c r="D592" s="16">
        <f t="shared" si="2"/>
        <v>1</v>
      </c>
      <c r="E592" s="16">
        <f t="shared" si="73"/>
        <v>0</v>
      </c>
      <c r="F592" s="16">
        <f t="shared" si="3"/>
        <v>0</v>
      </c>
      <c r="G592" s="16">
        <f t="shared" si="4"/>
        <v>0</v>
      </c>
      <c r="H592" s="63"/>
      <c r="I592" s="81"/>
      <c r="J592" s="43"/>
      <c r="O592" s="65"/>
      <c r="P592" s="79"/>
      <c r="R592" s="65"/>
      <c r="T592" s="65"/>
      <c r="V592" s="65"/>
      <c r="AC592" s="65"/>
      <c r="AI592" s="65"/>
      <c r="AO592" s="65"/>
      <c r="AT592" s="21">
        <f t="shared" si="33"/>
        <v>0</v>
      </c>
      <c r="AU592" s="21">
        <f t="shared" si="34"/>
        <v>0</v>
      </c>
      <c r="AW592" s="68"/>
      <c r="BC592" s="65"/>
      <c r="BI592" s="65"/>
      <c r="BN592" s="65"/>
      <c r="BS592" s="65"/>
      <c r="BT592" s="82"/>
      <c r="BU592" s="79"/>
      <c r="BW592" s="65"/>
      <c r="BY592" s="65"/>
      <c r="CA592" s="65"/>
      <c r="CC592" s="65"/>
      <c r="CE592" s="65"/>
      <c r="CG592" s="68"/>
      <c r="CI592" s="65"/>
      <c r="CK592" s="68"/>
      <c r="CM592" s="83"/>
      <c r="CO592" s="65"/>
      <c r="CU592" s="68"/>
      <c r="DB592" s="68"/>
      <c r="DH592" s="44"/>
      <c r="DI592" s="68"/>
    </row>
    <row r="593" ht="15.75" customHeight="1">
      <c r="A593" s="79"/>
      <c r="B593" s="80"/>
      <c r="C593" s="25"/>
      <c r="D593" s="16">
        <f t="shared" si="2"/>
        <v>1</v>
      </c>
      <c r="E593" s="16">
        <f t="shared" si="73"/>
        <v>0</v>
      </c>
      <c r="F593" s="16">
        <f t="shared" si="3"/>
        <v>0</v>
      </c>
      <c r="G593" s="16">
        <f t="shared" si="4"/>
        <v>0</v>
      </c>
      <c r="H593" s="63"/>
      <c r="I593" s="81"/>
      <c r="J593" s="43"/>
      <c r="O593" s="65"/>
      <c r="P593" s="79"/>
      <c r="R593" s="65"/>
      <c r="T593" s="65"/>
      <c r="V593" s="65"/>
      <c r="AC593" s="65"/>
      <c r="AI593" s="65"/>
      <c r="AO593" s="65"/>
      <c r="AT593" s="21">
        <f t="shared" si="33"/>
        <v>0</v>
      </c>
      <c r="AU593" s="21">
        <f t="shared" si="34"/>
        <v>0</v>
      </c>
      <c r="AW593" s="68"/>
      <c r="BC593" s="65"/>
      <c r="BI593" s="65"/>
      <c r="BN593" s="65"/>
      <c r="BS593" s="65"/>
      <c r="BT593" s="82"/>
      <c r="BU593" s="79"/>
      <c r="BW593" s="65"/>
      <c r="BY593" s="65"/>
      <c r="CA593" s="65"/>
      <c r="CC593" s="65"/>
      <c r="CE593" s="65"/>
      <c r="CG593" s="68"/>
      <c r="CI593" s="65"/>
      <c r="CK593" s="68"/>
      <c r="CM593" s="83"/>
      <c r="CO593" s="65"/>
      <c r="CU593" s="68"/>
      <c r="DB593" s="68"/>
      <c r="DH593" s="44"/>
      <c r="DI593" s="68"/>
    </row>
    <row r="594" ht="15.75" customHeight="1">
      <c r="A594" s="79"/>
      <c r="B594" s="80"/>
      <c r="C594" s="25"/>
      <c r="D594" s="16">
        <f t="shared" si="2"/>
        <v>1</v>
      </c>
      <c r="E594" s="16">
        <f t="shared" si="73"/>
        <v>0</v>
      </c>
      <c r="F594" s="16">
        <f t="shared" si="3"/>
        <v>0</v>
      </c>
      <c r="G594" s="16">
        <f t="shared" si="4"/>
        <v>0</v>
      </c>
      <c r="H594" s="63"/>
      <c r="I594" s="81"/>
      <c r="J594" s="43"/>
      <c r="O594" s="65"/>
      <c r="P594" s="79"/>
      <c r="R594" s="65"/>
      <c r="T594" s="65"/>
      <c r="V594" s="65"/>
      <c r="AC594" s="65"/>
      <c r="AI594" s="65"/>
      <c r="AO594" s="65"/>
      <c r="AT594" s="21">
        <f t="shared" si="33"/>
        <v>0</v>
      </c>
      <c r="AU594" s="21">
        <f t="shared" si="34"/>
        <v>0</v>
      </c>
      <c r="AW594" s="68"/>
      <c r="BC594" s="65"/>
      <c r="BI594" s="65"/>
      <c r="BN594" s="65"/>
      <c r="BS594" s="65"/>
      <c r="BT594" s="82"/>
      <c r="BU594" s="79"/>
      <c r="BW594" s="65"/>
      <c r="BY594" s="65"/>
      <c r="CA594" s="65"/>
      <c r="CC594" s="65"/>
      <c r="CE594" s="65"/>
      <c r="CG594" s="68"/>
      <c r="CI594" s="65"/>
      <c r="CK594" s="68"/>
      <c r="CM594" s="83"/>
      <c r="CO594" s="65"/>
      <c r="CU594" s="68"/>
      <c r="DB594" s="68"/>
      <c r="DH594" s="44"/>
      <c r="DI594" s="68"/>
    </row>
    <row r="595" ht="15.75" customHeight="1">
      <c r="A595" s="79"/>
      <c r="B595" s="80"/>
      <c r="C595" s="25"/>
      <c r="D595" s="16">
        <f t="shared" si="2"/>
        <v>1</v>
      </c>
      <c r="E595" s="16">
        <f t="shared" si="73"/>
        <v>0</v>
      </c>
      <c r="F595" s="16">
        <f t="shared" si="3"/>
        <v>0</v>
      </c>
      <c r="G595" s="16">
        <f t="shared" si="4"/>
        <v>0</v>
      </c>
      <c r="H595" s="63"/>
      <c r="I595" s="81"/>
      <c r="J595" s="43"/>
      <c r="O595" s="65"/>
      <c r="P595" s="79"/>
      <c r="R595" s="65"/>
      <c r="T595" s="65"/>
      <c r="V595" s="65"/>
      <c r="AC595" s="65"/>
      <c r="AI595" s="65"/>
      <c r="AO595" s="65"/>
      <c r="AT595" s="21">
        <f t="shared" si="33"/>
        <v>0</v>
      </c>
      <c r="AU595" s="21">
        <f t="shared" si="34"/>
        <v>0</v>
      </c>
      <c r="AW595" s="68"/>
      <c r="BC595" s="65"/>
      <c r="BI595" s="65"/>
      <c r="BN595" s="65"/>
      <c r="BS595" s="65"/>
      <c r="BT595" s="82"/>
      <c r="BU595" s="79"/>
      <c r="BW595" s="65"/>
      <c r="BY595" s="65"/>
      <c r="CA595" s="65"/>
      <c r="CC595" s="65"/>
      <c r="CE595" s="65"/>
      <c r="CG595" s="68"/>
      <c r="CI595" s="65"/>
      <c r="CK595" s="68"/>
      <c r="CM595" s="83"/>
      <c r="CO595" s="65"/>
      <c r="CU595" s="68"/>
      <c r="DB595" s="68"/>
      <c r="DH595" s="44"/>
      <c r="DI595" s="68"/>
    </row>
    <row r="596" ht="15.75" customHeight="1">
      <c r="A596" s="79"/>
      <c r="B596" s="80"/>
      <c r="C596" s="25"/>
      <c r="D596" s="16">
        <f t="shared" si="2"/>
        <v>1</v>
      </c>
      <c r="E596" s="16">
        <f t="shared" si="73"/>
        <v>0</v>
      </c>
      <c r="F596" s="16">
        <f t="shared" si="3"/>
        <v>0</v>
      </c>
      <c r="G596" s="16">
        <f t="shared" si="4"/>
        <v>0</v>
      </c>
      <c r="H596" s="63"/>
      <c r="I596" s="81"/>
      <c r="J596" s="43"/>
      <c r="O596" s="65"/>
      <c r="P596" s="79"/>
      <c r="R596" s="65"/>
      <c r="T596" s="65"/>
      <c r="V596" s="65"/>
      <c r="AC596" s="65"/>
      <c r="AI596" s="65"/>
      <c r="AO596" s="65"/>
      <c r="AT596" s="21">
        <f t="shared" si="33"/>
        <v>0</v>
      </c>
      <c r="AU596" s="21">
        <f t="shared" si="34"/>
        <v>0</v>
      </c>
      <c r="AW596" s="68"/>
      <c r="BC596" s="65"/>
      <c r="BI596" s="65"/>
      <c r="BN596" s="65"/>
      <c r="BS596" s="65"/>
      <c r="BT596" s="82"/>
      <c r="BU596" s="79"/>
      <c r="BW596" s="65"/>
      <c r="BY596" s="65"/>
      <c r="CA596" s="65"/>
      <c r="CC596" s="65"/>
      <c r="CE596" s="65"/>
      <c r="CG596" s="68"/>
      <c r="CI596" s="65"/>
      <c r="CK596" s="68"/>
      <c r="CM596" s="83"/>
      <c r="CO596" s="65"/>
      <c r="CU596" s="68"/>
      <c r="DB596" s="68"/>
      <c r="DH596" s="44"/>
      <c r="DI596" s="68"/>
    </row>
    <row r="597" ht="15.75" customHeight="1">
      <c r="A597" s="79"/>
      <c r="B597" s="80"/>
      <c r="C597" s="25"/>
      <c r="D597" s="16">
        <f t="shared" si="2"/>
        <v>1</v>
      </c>
      <c r="E597" s="16">
        <f t="shared" si="73"/>
        <v>0</v>
      </c>
      <c r="F597" s="16">
        <f t="shared" si="3"/>
        <v>0</v>
      </c>
      <c r="G597" s="16">
        <f t="shared" si="4"/>
        <v>0</v>
      </c>
      <c r="H597" s="63"/>
      <c r="I597" s="81"/>
      <c r="J597" s="43"/>
      <c r="O597" s="65"/>
      <c r="P597" s="79"/>
      <c r="R597" s="65"/>
      <c r="T597" s="65"/>
      <c r="V597" s="65"/>
      <c r="AC597" s="65"/>
      <c r="AI597" s="65"/>
      <c r="AO597" s="65"/>
      <c r="AT597" s="21">
        <f t="shared" si="33"/>
        <v>0</v>
      </c>
      <c r="AU597" s="21">
        <f t="shared" si="34"/>
        <v>0</v>
      </c>
      <c r="AW597" s="68"/>
      <c r="BC597" s="65"/>
      <c r="BI597" s="65"/>
      <c r="BN597" s="65"/>
      <c r="BS597" s="65"/>
      <c r="BT597" s="82"/>
      <c r="BU597" s="79"/>
      <c r="BW597" s="65"/>
      <c r="BY597" s="65"/>
      <c r="CA597" s="65"/>
      <c r="CC597" s="65"/>
      <c r="CE597" s="65"/>
      <c r="CG597" s="68"/>
      <c r="CI597" s="65"/>
      <c r="CK597" s="68"/>
      <c r="CM597" s="83"/>
      <c r="CO597" s="65"/>
      <c r="CU597" s="68"/>
      <c r="DB597" s="68"/>
      <c r="DH597" s="44"/>
      <c r="DI597" s="68"/>
    </row>
    <row r="598" ht="15.75" customHeight="1">
      <c r="A598" s="79"/>
      <c r="B598" s="80"/>
      <c r="C598" s="25"/>
      <c r="D598" s="16">
        <f t="shared" si="2"/>
        <v>1</v>
      </c>
      <c r="E598" s="16">
        <f t="shared" si="73"/>
        <v>0</v>
      </c>
      <c r="F598" s="16">
        <f t="shared" si="3"/>
        <v>0</v>
      </c>
      <c r="G598" s="16">
        <f t="shared" si="4"/>
        <v>0</v>
      </c>
      <c r="H598" s="63"/>
      <c r="I598" s="81"/>
      <c r="J598" s="43"/>
      <c r="O598" s="65"/>
      <c r="P598" s="79"/>
      <c r="R598" s="65"/>
      <c r="T598" s="65"/>
      <c r="V598" s="65"/>
      <c r="AC598" s="65"/>
      <c r="AI598" s="65"/>
      <c r="AO598" s="65"/>
      <c r="AT598" s="21">
        <f t="shared" si="33"/>
        <v>0</v>
      </c>
      <c r="AU598" s="21">
        <f t="shared" si="34"/>
        <v>0</v>
      </c>
      <c r="AW598" s="68"/>
      <c r="BC598" s="65"/>
      <c r="BI598" s="65"/>
      <c r="BN598" s="65"/>
      <c r="BS598" s="65"/>
      <c r="BT598" s="82"/>
      <c r="BU598" s="79"/>
      <c r="BW598" s="65"/>
      <c r="BY598" s="65"/>
      <c r="CA598" s="65"/>
      <c r="CC598" s="65"/>
      <c r="CE598" s="65"/>
      <c r="CG598" s="68"/>
      <c r="CI598" s="65"/>
      <c r="CK598" s="68"/>
      <c r="CM598" s="83"/>
      <c r="CO598" s="65"/>
      <c r="CU598" s="68"/>
      <c r="DB598" s="68"/>
      <c r="DH598" s="44"/>
      <c r="DI598" s="68"/>
    </row>
    <row r="599" ht="15.75" customHeight="1">
      <c r="A599" s="79"/>
      <c r="B599" s="80"/>
      <c r="C599" s="25"/>
      <c r="D599" s="16">
        <f t="shared" si="2"/>
        <v>1</v>
      </c>
      <c r="E599" s="16">
        <f t="shared" si="73"/>
        <v>0</v>
      </c>
      <c r="F599" s="16">
        <f t="shared" si="3"/>
        <v>0</v>
      </c>
      <c r="G599" s="16">
        <f t="shared" si="4"/>
        <v>0</v>
      </c>
      <c r="H599" s="63"/>
      <c r="I599" s="81"/>
      <c r="J599" s="43"/>
      <c r="O599" s="65"/>
      <c r="P599" s="79"/>
      <c r="R599" s="65"/>
      <c r="T599" s="65"/>
      <c r="V599" s="65"/>
      <c r="AC599" s="65"/>
      <c r="AI599" s="65"/>
      <c r="AO599" s="65"/>
      <c r="AT599" s="21">
        <f t="shared" si="33"/>
        <v>0</v>
      </c>
      <c r="AU599" s="21">
        <f t="shared" si="34"/>
        <v>0</v>
      </c>
      <c r="AW599" s="68"/>
      <c r="BC599" s="65"/>
      <c r="BI599" s="65"/>
      <c r="BN599" s="65"/>
      <c r="BS599" s="65"/>
      <c r="BT599" s="82"/>
      <c r="BU599" s="79"/>
      <c r="BW599" s="65"/>
      <c r="BY599" s="65"/>
      <c r="CA599" s="65"/>
      <c r="CC599" s="65"/>
      <c r="CE599" s="65"/>
      <c r="CG599" s="68"/>
      <c r="CI599" s="65"/>
      <c r="CK599" s="68"/>
      <c r="CM599" s="83"/>
      <c r="CO599" s="65"/>
      <c r="CU599" s="68"/>
      <c r="DB599" s="68"/>
      <c r="DH599" s="44"/>
      <c r="DI599" s="68"/>
    </row>
    <row r="600" ht="15.75" customHeight="1">
      <c r="A600" s="79"/>
      <c r="B600" s="80"/>
      <c r="C600" s="25"/>
      <c r="D600" s="16">
        <f t="shared" si="2"/>
        <v>1</v>
      </c>
      <c r="E600" s="16">
        <f t="shared" si="73"/>
        <v>0</v>
      </c>
      <c r="F600" s="16">
        <f t="shared" si="3"/>
        <v>0</v>
      </c>
      <c r="G600" s="16">
        <f t="shared" si="4"/>
        <v>0</v>
      </c>
      <c r="H600" s="63"/>
      <c r="I600" s="81"/>
      <c r="J600" s="43"/>
      <c r="O600" s="65"/>
      <c r="P600" s="79"/>
      <c r="R600" s="65"/>
      <c r="T600" s="65"/>
      <c r="V600" s="65"/>
      <c r="AC600" s="65"/>
      <c r="AI600" s="65"/>
      <c r="AO600" s="65"/>
      <c r="AT600" s="21">
        <f t="shared" si="33"/>
        <v>0</v>
      </c>
      <c r="AU600" s="21">
        <f t="shared" si="34"/>
        <v>0</v>
      </c>
      <c r="AW600" s="68"/>
      <c r="BC600" s="65"/>
      <c r="BI600" s="65"/>
      <c r="BN600" s="65"/>
      <c r="BS600" s="65"/>
      <c r="BT600" s="82"/>
      <c r="BU600" s="79"/>
      <c r="BW600" s="65"/>
      <c r="BY600" s="65"/>
      <c r="CA600" s="65"/>
      <c r="CC600" s="65"/>
      <c r="CE600" s="65"/>
      <c r="CG600" s="68"/>
      <c r="CI600" s="65"/>
      <c r="CK600" s="68"/>
      <c r="CM600" s="83"/>
      <c r="CO600" s="65"/>
      <c r="CU600" s="68"/>
      <c r="DB600" s="68"/>
      <c r="DH600" s="44"/>
      <c r="DI600" s="68"/>
    </row>
    <row r="601" ht="15.75" customHeight="1">
      <c r="A601" s="79"/>
      <c r="B601" s="80"/>
      <c r="C601" s="25"/>
      <c r="D601" s="16">
        <f t="shared" si="2"/>
        <v>1</v>
      </c>
      <c r="E601" s="16">
        <f t="shared" si="73"/>
        <v>0</v>
      </c>
      <c r="F601" s="16">
        <f t="shared" si="3"/>
        <v>0</v>
      </c>
      <c r="G601" s="16">
        <f t="shared" si="4"/>
        <v>0</v>
      </c>
      <c r="H601" s="63"/>
      <c r="I601" s="81"/>
      <c r="J601" s="43"/>
      <c r="O601" s="65"/>
      <c r="P601" s="79"/>
      <c r="R601" s="65"/>
      <c r="T601" s="65"/>
      <c r="V601" s="65"/>
      <c r="AC601" s="65"/>
      <c r="AI601" s="65"/>
      <c r="AO601" s="65"/>
      <c r="AT601" s="21">
        <f t="shared" si="33"/>
        <v>0</v>
      </c>
      <c r="AU601" s="21">
        <f t="shared" si="34"/>
        <v>0</v>
      </c>
      <c r="AW601" s="68"/>
      <c r="BC601" s="65"/>
      <c r="BI601" s="65"/>
      <c r="BN601" s="65"/>
      <c r="BS601" s="65"/>
      <c r="BT601" s="82"/>
      <c r="BU601" s="79"/>
      <c r="BW601" s="65"/>
      <c r="BY601" s="65"/>
      <c r="CA601" s="65"/>
      <c r="CC601" s="65"/>
      <c r="CE601" s="65"/>
      <c r="CG601" s="68"/>
      <c r="CI601" s="65"/>
      <c r="CK601" s="68"/>
      <c r="CM601" s="83"/>
      <c r="CO601" s="65"/>
      <c r="CU601" s="68"/>
      <c r="DB601" s="68"/>
      <c r="DH601" s="44"/>
      <c r="DI601" s="68"/>
    </row>
    <row r="602" ht="15.75" customHeight="1">
      <c r="A602" s="79"/>
      <c r="B602" s="80"/>
      <c r="C602" s="25"/>
      <c r="D602" s="16">
        <f t="shared" si="2"/>
        <v>1</v>
      </c>
      <c r="E602" s="16">
        <f t="shared" si="73"/>
        <v>0</v>
      </c>
      <c r="F602" s="16">
        <f t="shared" si="3"/>
        <v>0</v>
      </c>
      <c r="G602" s="16">
        <f t="shared" si="4"/>
        <v>0</v>
      </c>
      <c r="H602" s="63"/>
      <c r="I602" s="81"/>
      <c r="J602" s="43"/>
      <c r="O602" s="65"/>
      <c r="P602" s="79"/>
      <c r="R602" s="65"/>
      <c r="T602" s="65"/>
      <c r="V602" s="65"/>
      <c r="AC602" s="65"/>
      <c r="AI602" s="65"/>
      <c r="AO602" s="65"/>
      <c r="AT602" s="21">
        <f t="shared" si="33"/>
        <v>0</v>
      </c>
      <c r="AU602" s="21">
        <f t="shared" si="34"/>
        <v>0</v>
      </c>
      <c r="AW602" s="68"/>
      <c r="BC602" s="65"/>
      <c r="BI602" s="65"/>
      <c r="BN602" s="65"/>
      <c r="BS602" s="65"/>
      <c r="BT602" s="82"/>
      <c r="BU602" s="79"/>
      <c r="BW602" s="65"/>
      <c r="BY602" s="65"/>
      <c r="CA602" s="65"/>
      <c r="CC602" s="65"/>
      <c r="CE602" s="65"/>
      <c r="CG602" s="68"/>
      <c r="CI602" s="65"/>
      <c r="CK602" s="68"/>
      <c r="CM602" s="83"/>
      <c r="CO602" s="65"/>
      <c r="CU602" s="68"/>
      <c r="DB602" s="68"/>
      <c r="DH602" s="44"/>
      <c r="DI602" s="68"/>
    </row>
    <row r="603" ht="15.75" customHeight="1">
      <c r="A603" s="79"/>
      <c r="B603" s="80"/>
      <c r="C603" s="25"/>
      <c r="D603" s="16">
        <f t="shared" si="2"/>
        <v>1</v>
      </c>
      <c r="E603" s="16">
        <f t="shared" si="73"/>
        <v>0</v>
      </c>
      <c r="F603" s="16">
        <f t="shared" si="3"/>
        <v>0</v>
      </c>
      <c r="G603" s="16">
        <f t="shared" si="4"/>
        <v>0</v>
      </c>
      <c r="H603" s="63"/>
      <c r="I603" s="81"/>
      <c r="J603" s="43"/>
      <c r="O603" s="65"/>
      <c r="P603" s="79"/>
      <c r="R603" s="65"/>
      <c r="T603" s="65"/>
      <c r="V603" s="65"/>
      <c r="AC603" s="65"/>
      <c r="AI603" s="65"/>
      <c r="AO603" s="65"/>
      <c r="AT603" s="21">
        <f t="shared" si="33"/>
        <v>0</v>
      </c>
      <c r="AU603" s="21">
        <f t="shared" si="34"/>
        <v>0</v>
      </c>
      <c r="AW603" s="68"/>
      <c r="BC603" s="65"/>
      <c r="BI603" s="65"/>
      <c r="BN603" s="65"/>
      <c r="BS603" s="65"/>
      <c r="BT603" s="82"/>
      <c r="BU603" s="79"/>
      <c r="BW603" s="65"/>
      <c r="BY603" s="65"/>
      <c r="CA603" s="65"/>
      <c r="CC603" s="65"/>
      <c r="CE603" s="65"/>
      <c r="CG603" s="68"/>
      <c r="CI603" s="65"/>
      <c r="CK603" s="68"/>
      <c r="CM603" s="83"/>
      <c r="CO603" s="65"/>
      <c r="CU603" s="68"/>
      <c r="DB603" s="68"/>
      <c r="DH603" s="44"/>
      <c r="DI603" s="68"/>
    </row>
    <row r="604" ht="15.75" customHeight="1">
      <c r="A604" s="79"/>
      <c r="B604" s="80"/>
      <c r="C604" s="25"/>
      <c r="D604" s="16">
        <f t="shared" si="2"/>
        <v>1</v>
      </c>
      <c r="E604" s="16">
        <f t="shared" si="73"/>
        <v>0</v>
      </c>
      <c r="F604" s="16">
        <f t="shared" si="3"/>
        <v>0</v>
      </c>
      <c r="G604" s="16">
        <f t="shared" si="4"/>
        <v>0</v>
      </c>
      <c r="H604" s="63"/>
      <c r="I604" s="81"/>
      <c r="J604" s="43"/>
      <c r="O604" s="65"/>
      <c r="P604" s="79"/>
      <c r="R604" s="65"/>
      <c r="T604" s="65"/>
      <c r="V604" s="65"/>
      <c r="AC604" s="65"/>
      <c r="AI604" s="65"/>
      <c r="AO604" s="65"/>
      <c r="AT604" s="21">
        <f t="shared" si="33"/>
        <v>0</v>
      </c>
      <c r="AU604" s="21">
        <f t="shared" si="34"/>
        <v>0</v>
      </c>
      <c r="AW604" s="68"/>
      <c r="BC604" s="65"/>
      <c r="BI604" s="65"/>
      <c r="BN604" s="65"/>
      <c r="BS604" s="65"/>
      <c r="BT604" s="82"/>
      <c r="BU604" s="79"/>
      <c r="BW604" s="65"/>
      <c r="BY604" s="65"/>
      <c r="CA604" s="65"/>
      <c r="CC604" s="65"/>
      <c r="CE604" s="65"/>
      <c r="CG604" s="68"/>
      <c r="CI604" s="65"/>
      <c r="CK604" s="68"/>
      <c r="CM604" s="83"/>
      <c r="CO604" s="65"/>
      <c r="CU604" s="68"/>
      <c r="DB604" s="68"/>
      <c r="DH604" s="44"/>
      <c r="DI604" s="68"/>
    </row>
    <row r="605" ht="15.75" customHeight="1">
      <c r="A605" s="79"/>
      <c r="B605" s="80"/>
      <c r="C605" s="25"/>
      <c r="D605" s="16">
        <f t="shared" si="2"/>
        <v>1</v>
      </c>
      <c r="E605" s="16">
        <f t="shared" si="73"/>
        <v>0</v>
      </c>
      <c r="F605" s="16">
        <f t="shared" si="3"/>
        <v>0</v>
      </c>
      <c r="G605" s="16">
        <f t="shared" si="4"/>
        <v>0</v>
      </c>
      <c r="H605" s="63"/>
      <c r="I605" s="81"/>
      <c r="J605" s="43"/>
      <c r="O605" s="65"/>
      <c r="P605" s="79"/>
      <c r="R605" s="65"/>
      <c r="T605" s="65"/>
      <c r="V605" s="65"/>
      <c r="AC605" s="65"/>
      <c r="AI605" s="65"/>
      <c r="AO605" s="65"/>
      <c r="AT605" s="21">
        <f t="shared" si="33"/>
        <v>0</v>
      </c>
      <c r="AU605" s="21">
        <f t="shared" si="34"/>
        <v>0</v>
      </c>
      <c r="AW605" s="68"/>
      <c r="BC605" s="65"/>
      <c r="BI605" s="65"/>
      <c r="BN605" s="65"/>
      <c r="BS605" s="65"/>
      <c r="BT605" s="82"/>
      <c r="BU605" s="79"/>
      <c r="BW605" s="65"/>
      <c r="BY605" s="65"/>
      <c r="CA605" s="65"/>
      <c r="CC605" s="65"/>
      <c r="CE605" s="65"/>
      <c r="CG605" s="68"/>
      <c r="CI605" s="65"/>
      <c r="CK605" s="68"/>
      <c r="CM605" s="83"/>
      <c r="CO605" s="65"/>
      <c r="CU605" s="68"/>
      <c r="DB605" s="68"/>
      <c r="DH605" s="44"/>
      <c r="DI605" s="68"/>
    </row>
    <row r="606" ht="15.75" customHeight="1">
      <c r="A606" s="79"/>
      <c r="B606" s="80"/>
      <c r="C606" s="25"/>
      <c r="D606" s="16">
        <f t="shared" si="2"/>
        <v>1</v>
      </c>
      <c r="E606" s="16">
        <f t="shared" si="73"/>
        <v>0</v>
      </c>
      <c r="F606" s="16">
        <f t="shared" si="3"/>
        <v>0</v>
      </c>
      <c r="G606" s="16">
        <f t="shared" si="4"/>
        <v>0</v>
      </c>
      <c r="H606" s="63"/>
      <c r="I606" s="81"/>
      <c r="J606" s="43"/>
      <c r="O606" s="65"/>
      <c r="P606" s="79"/>
      <c r="R606" s="65"/>
      <c r="T606" s="65"/>
      <c r="V606" s="65"/>
      <c r="AC606" s="65"/>
      <c r="AI606" s="65"/>
      <c r="AO606" s="65"/>
      <c r="AT606" s="21">
        <f t="shared" si="33"/>
        <v>0</v>
      </c>
      <c r="AU606" s="21">
        <f t="shared" si="34"/>
        <v>0</v>
      </c>
      <c r="AW606" s="68"/>
      <c r="BC606" s="65"/>
      <c r="BI606" s="65"/>
      <c r="BN606" s="65"/>
      <c r="BS606" s="65"/>
      <c r="BT606" s="82"/>
      <c r="BU606" s="79"/>
      <c r="BW606" s="65"/>
      <c r="BY606" s="65"/>
      <c r="CA606" s="65"/>
      <c r="CC606" s="65"/>
      <c r="CE606" s="65"/>
      <c r="CG606" s="68"/>
      <c r="CI606" s="65"/>
      <c r="CK606" s="68"/>
      <c r="CM606" s="83"/>
      <c r="CO606" s="65"/>
      <c r="CU606" s="68"/>
      <c r="DB606" s="68"/>
      <c r="DH606" s="44"/>
      <c r="DI606" s="68"/>
    </row>
    <row r="607" ht="15.75" customHeight="1">
      <c r="A607" s="79"/>
      <c r="B607" s="80"/>
      <c r="C607" s="25"/>
      <c r="D607" s="16">
        <f t="shared" si="2"/>
        <v>1</v>
      </c>
      <c r="E607" s="16">
        <f t="shared" si="73"/>
        <v>0</v>
      </c>
      <c r="F607" s="16">
        <f t="shared" si="3"/>
        <v>0</v>
      </c>
      <c r="G607" s="16">
        <f t="shared" si="4"/>
        <v>0</v>
      </c>
      <c r="H607" s="63"/>
      <c r="I607" s="81"/>
      <c r="J607" s="43"/>
      <c r="O607" s="65"/>
      <c r="P607" s="79"/>
      <c r="R607" s="65"/>
      <c r="T607" s="65"/>
      <c r="V607" s="65"/>
      <c r="AC607" s="65"/>
      <c r="AI607" s="65"/>
      <c r="AO607" s="65"/>
      <c r="AT607" s="21">
        <f t="shared" si="33"/>
        <v>0</v>
      </c>
      <c r="AU607" s="21">
        <f t="shared" si="34"/>
        <v>0</v>
      </c>
      <c r="AW607" s="68"/>
      <c r="BC607" s="65"/>
      <c r="BI607" s="65"/>
      <c r="BN607" s="65"/>
      <c r="BS607" s="65"/>
      <c r="BT607" s="82"/>
      <c r="BU607" s="79"/>
      <c r="BW607" s="65"/>
      <c r="BY607" s="65"/>
      <c r="CA607" s="65"/>
      <c r="CC607" s="65"/>
      <c r="CE607" s="65"/>
      <c r="CG607" s="68"/>
      <c r="CI607" s="65"/>
      <c r="CK607" s="68"/>
      <c r="CM607" s="83"/>
      <c r="CO607" s="65"/>
      <c r="CU607" s="68"/>
      <c r="DB607" s="68"/>
      <c r="DH607" s="44"/>
      <c r="DI607" s="68"/>
    </row>
    <row r="608" ht="15.75" customHeight="1">
      <c r="A608" s="79"/>
      <c r="B608" s="80"/>
      <c r="C608" s="25"/>
      <c r="D608" s="16">
        <f t="shared" si="2"/>
        <v>1</v>
      </c>
      <c r="E608" s="16">
        <f t="shared" si="73"/>
        <v>0</v>
      </c>
      <c r="F608" s="16">
        <f t="shared" si="3"/>
        <v>0</v>
      </c>
      <c r="G608" s="16">
        <f t="shared" si="4"/>
        <v>0</v>
      </c>
      <c r="H608" s="63"/>
      <c r="I608" s="81"/>
      <c r="J608" s="43"/>
      <c r="O608" s="65"/>
      <c r="P608" s="79"/>
      <c r="R608" s="65"/>
      <c r="T608" s="65"/>
      <c r="V608" s="65"/>
      <c r="AC608" s="65"/>
      <c r="AI608" s="65"/>
      <c r="AO608" s="65"/>
      <c r="AT608" s="21">
        <f t="shared" si="33"/>
        <v>0</v>
      </c>
      <c r="AU608" s="21">
        <f t="shared" si="34"/>
        <v>0</v>
      </c>
      <c r="AW608" s="68"/>
      <c r="BC608" s="65"/>
      <c r="BI608" s="65"/>
      <c r="BN608" s="65"/>
      <c r="BS608" s="65"/>
      <c r="BT608" s="82"/>
      <c r="BU608" s="79"/>
      <c r="BW608" s="65"/>
      <c r="BY608" s="65"/>
      <c r="CA608" s="65"/>
      <c r="CC608" s="65"/>
      <c r="CE608" s="65"/>
      <c r="CG608" s="68"/>
      <c r="CI608" s="65"/>
      <c r="CK608" s="68"/>
      <c r="CM608" s="83"/>
      <c r="CO608" s="65"/>
      <c r="CU608" s="68"/>
      <c r="DB608" s="68"/>
      <c r="DH608" s="44"/>
      <c r="DI608" s="68"/>
    </row>
    <row r="609" ht="15.75" customHeight="1">
      <c r="A609" s="79"/>
      <c r="B609" s="80"/>
      <c r="C609" s="25"/>
      <c r="D609" s="16">
        <f t="shared" si="2"/>
        <v>1</v>
      </c>
      <c r="E609" s="16">
        <f t="shared" si="73"/>
        <v>0</v>
      </c>
      <c r="F609" s="16">
        <f t="shared" si="3"/>
        <v>0</v>
      </c>
      <c r="G609" s="16">
        <f t="shared" si="4"/>
        <v>0</v>
      </c>
      <c r="H609" s="63"/>
      <c r="I609" s="81"/>
      <c r="J609" s="43"/>
      <c r="O609" s="65"/>
      <c r="P609" s="79"/>
      <c r="R609" s="65"/>
      <c r="T609" s="65"/>
      <c r="V609" s="65"/>
      <c r="AC609" s="65"/>
      <c r="AI609" s="65"/>
      <c r="AO609" s="65"/>
      <c r="AT609" s="21">
        <f t="shared" si="33"/>
        <v>0</v>
      </c>
      <c r="AU609" s="21">
        <f t="shared" si="34"/>
        <v>0</v>
      </c>
      <c r="AW609" s="68"/>
      <c r="BC609" s="65"/>
      <c r="BI609" s="65"/>
      <c r="BN609" s="65"/>
      <c r="BS609" s="65"/>
      <c r="BT609" s="82"/>
      <c r="BU609" s="79"/>
      <c r="BW609" s="65"/>
      <c r="BY609" s="65"/>
      <c r="CA609" s="65"/>
      <c r="CC609" s="65"/>
      <c r="CE609" s="65"/>
      <c r="CG609" s="68"/>
      <c r="CI609" s="65"/>
      <c r="CK609" s="68"/>
      <c r="CM609" s="83"/>
      <c r="CO609" s="65"/>
      <c r="CU609" s="68"/>
      <c r="DB609" s="68"/>
      <c r="DH609" s="44"/>
      <c r="DI609" s="68"/>
    </row>
    <row r="610" ht="15.75" customHeight="1">
      <c r="A610" s="79"/>
      <c r="B610" s="80"/>
      <c r="C610" s="25"/>
      <c r="D610" s="16">
        <f t="shared" si="2"/>
        <v>1</v>
      </c>
      <c r="E610" s="16">
        <f t="shared" si="73"/>
        <v>0</v>
      </c>
      <c r="F610" s="16">
        <f t="shared" si="3"/>
        <v>0</v>
      </c>
      <c r="G610" s="16">
        <f t="shared" si="4"/>
        <v>0</v>
      </c>
      <c r="H610" s="63"/>
      <c r="I610" s="81"/>
      <c r="J610" s="43"/>
      <c r="O610" s="65"/>
      <c r="P610" s="79"/>
      <c r="R610" s="65"/>
      <c r="T610" s="65"/>
      <c r="V610" s="65"/>
      <c r="AC610" s="65"/>
      <c r="AI610" s="65"/>
      <c r="AO610" s="65"/>
      <c r="AT610" s="21">
        <f t="shared" si="33"/>
        <v>0</v>
      </c>
      <c r="AU610" s="21">
        <f t="shared" si="34"/>
        <v>0</v>
      </c>
      <c r="AW610" s="68"/>
      <c r="BC610" s="65"/>
      <c r="BI610" s="65"/>
      <c r="BN610" s="65"/>
      <c r="BS610" s="65"/>
      <c r="BT610" s="82"/>
      <c r="BU610" s="79"/>
      <c r="BW610" s="65"/>
      <c r="BY610" s="65"/>
      <c r="CA610" s="65"/>
      <c r="CC610" s="65"/>
      <c r="CE610" s="65"/>
      <c r="CG610" s="68"/>
      <c r="CI610" s="65"/>
      <c r="CK610" s="68"/>
      <c r="CM610" s="83"/>
      <c r="CO610" s="65"/>
      <c r="CU610" s="68"/>
      <c r="DB610" s="68"/>
      <c r="DH610" s="44"/>
      <c r="DI610" s="68"/>
    </row>
    <row r="611" ht="15.75" customHeight="1">
      <c r="A611" s="79"/>
      <c r="B611" s="80"/>
      <c r="C611" s="25"/>
      <c r="D611" s="16">
        <f t="shared" si="2"/>
        <v>1</v>
      </c>
      <c r="E611" s="16">
        <f t="shared" si="73"/>
        <v>0</v>
      </c>
      <c r="F611" s="16">
        <f t="shared" si="3"/>
        <v>0</v>
      </c>
      <c r="G611" s="16">
        <f t="shared" si="4"/>
        <v>0</v>
      </c>
      <c r="H611" s="63"/>
      <c r="I611" s="81"/>
      <c r="J611" s="43"/>
      <c r="O611" s="65"/>
      <c r="P611" s="79"/>
      <c r="R611" s="65"/>
      <c r="T611" s="65"/>
      <c r="V611" s="65"/>
      <c r="AC611" s="65"/>
      <c r="AI611" s="65"/>
      <c r="AO611" s="65"/>
      <c r="AT611" s="21">
        <f t="shared" si="33"/>
        <v>0</v>
      </c>
      <c r="AU611" s="21">
        <f t="shared" si="34"/>
        <v>0</v>
      </c>
      <c r="AW611" s="68"/>
      <c r="BC611" s="65"/>
      <c r="BI611" s="65"/>
      <c r="BN611" s="65"/>
      <c r="BS611" s="65"/>
      <c r="BT611" s="82"/>
      <c r="BU611" s="79"/>
      <c r="BW611" s="65"/>
      <c r="BY611" s="65"/>
      <c r="CA611" s="65"/>
      <c r="CC611" s="65"/>
      <c r="CE611" s="65"/>
      <c r="CG611" s="68"/>
      <c r="CI611" s="65"/>
      <c r="CK611" s="68"/>
      <c r="CM611" s="83"/>
      <c r="CO611" s="65"/>
      <c r="CU611" s="68"/>
      <c r="DB611" s="68"/>
      <c r="DH611" s="44"/>
      <c r="DI611" s="68"/>
    </row>
    <row r="612" ht="15.75" customHeight="1">
      <c r="A612" s="79"/>
      <c r="B612" s="80"/>
      <c r="C612" s="25"/>
      <c r="D612" s="16">
        <f t="shared" si="2"/>
        <v>1</v>
      </c>
      <c r="E612" s="16">
        <f t="shared" si="73"/>
        <v>0</v>
      </c>
      <c r="F612" s="16">
        <f t="shared" si="3"/>
        <v>0</v>
      </c>
      <c r="G612" s="16">
        <f t="shared" si="4"/>
        <v>0</v>
      </c>
      <c r="H612" s="63"/>
      <c r="I612" s="81"/>
      <c r="J612" s="43"/>
      <c r="O612" s="65"/>
      <c r="P612" s="79"/>
      <c r="R612" s="65"/>
      <c r="T612" s="65"/>
      <c r="V612" s="65"/>
      <c r="AC612" s="65"/>
      <c r="AI612" s="65"/>
      <c r="AO612" s="65"/>
      <c r="AT612" s="21">
        <f t="shared" si="33"/>
        <v>0</v>
      </c>
      <c r="AU612" s="21">
        <f t="shared" si="34"/>
        <v>0</v>
      </c>
      <c r="AW612" s="68"/>
      <c r="BC612" s="65"/>
      <c r="BI612" s="65"/>
      <c r="BN612" s="65"/>
      <c r="BS612" s="65"/>
      <c r="BT612" s="82"/>
      <c r="BU612" s="79"/>
      <c r="BW612" s="65"/>
      <c r="BY612" s="65"/>
      <c r="CA612" s="65"/>
      <c r="CC612" s="65"/>
      <c r="CE612" s="65"/>
      <c r="CG612" s="68"/>
      <c r="CI612" s="65"/>
      <c r="CK612" s="68"/>
      <c r="CM612" s="83"/>
      <c r="CO612" s="65"/>
      <c r="CU612" s="68"/>
      <c r="DB612" s="68"/>
      <c r="DH612" s="44"/>
      <c r="DI612" s="68"/>
    </row>
    <row r="613" ht="15.75" customHeight="1">
      <c r="A613" s="79"/>
      <c r="B613" s="80"/>
      <c r="C613" s="25"/>
      <c r="D613" s="16">
        <f t="shared" si="2"/>
        <v>1</v>
      </c>
      <c r="E613" s="16">
        <f t="shared" si="73"/>
        <v>0</v>
      </c>
      <c r="F613" s="16">
        <f t="shared" si="3"/>
        <v>0</v>
      </c>
      <c r="G613" s="16">
        <f t="shared" si="4"/>
        <v>0</v>
      </c>
      <c r="H613" s="63"/>
      <c r="I613" s="81"/>
      <c r="J613" s="43"/>
      <c r="O613" s="65"/>
      <c r="P613" s="79"/>
      <c r="R613" s="65"/>
      <c r="T613" s="65"/>
      <c r="V613" s="65"/>
      <c r="AC613" s="65"/>
      <c r="AI613" s="65"/>
      <c r="AO613" s="65"/>
      <c r="AT613" s="21">
        <f t="shared" si="33"/>
        <v>0</v>
      </c>
      <c r="AU613" s="21">
        <f t="shared" si="34"/>
        <v>0</v>
      </c>
      <c r="AW613" s="68"/>
      <c r="BC613" s="65"/>
      <c r="BI613" s="65"/>
      <c r="BN613" s="65"/>
      <c r="BS613" s="65"/>
      <c r="BT613" s="82"/>
      <c r="BU613" s="79"/>
      <c r="BW613" s="65"/>
      <c r="BY613" s="65"/>
      <c r="CA613" s="65"/>
      <c r="CC613" s="65"/>
      <c r="CE613" s="65"/>
      <c r="CG613" s="68"/>
      <c r="CI613" s="65"/>
      <c r="CK613" s="68"/>
      <c r="CM613" s="83"/>
      <c r="CO613" s="65"/>
      <c r="CU613" s="68"/>
      <c r="DB613" s="68"/>
      <c r="DH613" s="44"/>
      <c r="DI613" s="68"/>
    </row>
    <row r="614" ht="15.75" customHeight="1">
      <c r="A614" s="79"/>
      <c r="B614" s="80"/>
      <c r="C614" s="25"/>
      <c r="D614" s="16">
        <f t="shared" si="2"/>
        <v>1</v>
      </c>
      <c r="E614" s="16">
        <f t="shared" si="73"/>
        <v>0</v>
      </c>
      <c r="F614" s="16">
        <f t="shared" si="3"/>
        <v>0</v>
      </c>
      <c r="G614" s="16">
        <f t="shared" si="4"/>
        <v>0</v>
      </c>
      <c r="H614" s="63"/>
      <c r="I614" s="81"/>
      <c r="J614" s="43"/>
      <c r="O614" s="65"/>
      <c r="P614" s="79"/>
      <c r="R614" s="65"/>
      <c r="T614" s="65"/>
      <c r="V614" s="65"/>
      <c r="AC614" s="65"/>
      <c r="AI614" s="65"/>
      <c r="AO614" s="65"/>
      <c r="AT614" s="21">
        <f t="shared" si="33"/>
        <v>0</v>
      </c>
      <c r="AU614" s="21">
        <f t="shared" si="34"/>
        <v>0</v>
      </c>
      <c r="AW614" s="68"/>
      <c r="BC614" s="65"/>
      <c r="BI614" s="65"/>
      <c r="BN614" s="65"/>
      <c r="BS614" s="65"/>
      <c r="BT614" s="82"/>
      <c r="BU614" s="79"/>
      <c r="BW614" s="65"/>
      <c r="BY614" s="65"/>
      <c r="CA614" s="65"/>
      <c r="CC614" s="65"/>
      <c r="CE614" s="65"/>
      <c r="CG614" s="68"/>
      <c r="CI614" s="65"/>
      <c r="CK614" s="68"/>
      <c r="CM614" s="83"/>
      <c r="CO614" s="65"/>
      <c r="CU614" s="68"/>
      <c r="DB614" s="68"/>
      <c r="DH614" s="44"/>
      <c r="DI614" s="68"/>
    </row>
    <row r="615" ht="15.75" customHeight="1">
      <c r="A615" s="79"/>
      <c r="B615" s="80"/>
      <c r="C615" s="25"/>
      <c r="D615" s="16">
        <f t="shared" si="2"/>
        <v>1</v>
      </c>
      <c r="E615" s="16">
        <f t="shared" si="73"/>
        <v>0</v>
      </c>
      <c r="F615" s="16">
        <f t="shared" si="3"/>
        <v>0</v>
      </c>
      <c r="G615" s="16">
        <f t="shared" si="4"/>
        <v>0</v>
      </c>
      <c r="H615" s="63"/>
      <c r="I615" s="81"/>
      <c r="J615" s="43"/>
      <c r="O615" s="65"/>
      <c r="P615" s="79"/>
      <c r="R615" s="65"/>
      <c r="T615" s="65"/>
      <c r="V615" s="65"/>
      <c r="AC615" s="65"/>
      <c r="AI615" s="65"/>
      <c r="AO615" s="65"/>
      <c r="AT615" s="21">
        <f t="shared" si="33"/>
        <v>0</v>
      </c>
      <c r="AU615" s="21">
        <f t="shared" si="34"/>
        <v>0</v>
      </c>
      <c r="AW615" s="68"/>
      <c r="BC615" s="65"/>
      <c r="BI615" s="65"/>
      <c r="BN615" s="65"/>
      <c r="BS615" s="65"/>
      <c r="BT615" s="82"/>
      <c r="BU615" s="79"/>
      <c r="BW615" s="65"/>
      <c r="BY615" s="65"/>
      <c r="CA615" s="65"/>
      <c r="CC615" s="65"/>
      <c r="CE615" s="65"/>
      <c r="CG615" s="68"/>
      <c r="CI615" s="65"/>
      <c r="CK615" s="68"/>
      <c r="CM615" s="83"/>
      <c r="CO615" s="65"/>
      <c r="CU615" s="68"/>
      <c r="DB615" s="68"/>
      <c r="DH615" s="44"/>
      <c r="DI615" s="68"/>
    </row>
    <row r="616" ht="15.75" customHeight="1">
      <c r="A616" s="79"/>
      <c r="B616" s="80"/>
      <c r="C616" s="25"/>
      <c r="D616" s="16">
        <f t="shared" si="2"/>
        <v>1</v>
      </c>
      <c r="E616" s="16">
        <f t="shared" si="73"/>
        <v>0</v>
      </c>
      <c r="F616" s="16">
        <f t="shared" si="3"/>
        <v>0</v>
      </c>
      <c r="G616" s="16">
        <f t="shared" si="4"/>
        <v>0</v>
      </c>
      <c r="H616" s="63"/>
      <c r="I616" s="81"/>
      <c r="J616" s="43"/>
      <c r="O616" s="65"/>
      <c r="P616" s="79"/>
      <c r="R616" s="65"/>
      <c r="T616" s="65"/>
      <c r="V616" s="65"/>
      <c r="AC616" s="65"/>
      <c r="AI616" s="65"/>
      <c r="AO616" s="65"/>
      <c r="AT616" s="21">
        <f t="shared" si="33"/>
        <v>0</v>
      </c>
      <c r="AU616" s="21">
        <f t="shared" si="34"/>
        <v>0</v>
      </c>
      <c r="AW616" s="68"/>
      <c r="BC616" s="65"/>
      <c r="BI616" s="65"/>
      <c r="BN616" s="65"/>
      <c r="BS616" s="65"/>
      <c r="BT616" s="82"/>
      <c r="BU616" s="79"/>
      <c r="BW616" s="65"/>
      <c r="BY616" s="65"/>
      <c r="CA616" s="65"/>
      <c r="CC616" s="65"/>
      <c r="CE616" s="65"/>
      <c r="CG616" s="68"/>
      <c r="CI616" s="65"/>
      <c r="CK616" s="68"/>
      <c r="CM616" s="83"/>
      <c r="CO616" s="65"/>
      <c r="CU616" s="68"/>
      <c r="DB616" s="68"/>
      <c r="DH616" s="44"/>
      <c r="DI616" s="68"/>
    </row>
    <row r="617" ht="15.75" customHeight="1">
      <c r="A617" s="79"/>
      <c r="B617" s="80"/>
      <c r="C617" s="25"/>
      <c r="D617" s="16">
        <f t="shared" si="2"/>
        <v>1</v>
      </c>
      <c r="E617" s="16">
        <f t="shared" si="73"/>
        <v>0</v>
      </c>
      <c r="F617" s="16">
        <f t="shared" si="3"/>
        <v>0</v>
      </c>
      <c r="G617" s="16">
        <f t="shared" si="4"/>
        <v>0</v>
      </c>
      <c r="H617" s="63"/>
      <c r="I617" s="81"/>
      <c r="J617" s="43"/>
      <c r="O617" s="65"/>
      <c r="P617" s="79"/>
      <c r="R617" s="65"/>
      <c r="T617" s="65"/>
      <c r="V617" s="65"/>
      <c r="AC617" s="65"/>
      <c r="AI617" s="65"/>
      <c r="AO617" s="65"/>
      <c r="AT617" s="21">
        <f t="shared" si="33"/>
        <v>0</v>
      </c>
      <c r="AU617" s="21">
        <f t="shared" si="34"/>
        <v>0</v>
      </c>
      <c r="AW617" s="68"/>
      <c r="BC617" s="65"/>
      <c r="BI617" s="65"/>
      <c r="BN617" s="65"/>
      <c r="BS617" s="65"/>
      <c r="BT617" s="82"/>
      <c r="BU617" s="79"/>
      <c r="BW617" s="65"/>
      <c r="BY617" s="65"/>
      <c r="CA617" s="65"/>
      <c r="CC617" s="65"/>
      <c r="CE617" s="65"/>
      <c r="CG617" s="68"/>
      <c r="CI617" s="65"/>
      <c r="CK617" s="68"/>
      <c r="CM617" s="83"/>
      <c r="CO617" s="65"/>
      <c r="CU617" s="68"/>
      <c r="DB617" s="68"/>
      <c r="DH617" s="44"/>
      <c r="DI617" s="68"/>
    </row>
    <row r="618" ht="15.75" customHeight="1">
      <c r="A618" s="79"/>
      <c r="B618" s="80"/>
      <c r="C618" s="25"/>
      <c r="D618" s="16">
        <f t="shared" si="2"/>
        <v>1</v>
      </c>
      <c r="E618" s="16">
        <f t="shared" si="73"/>
        <v>0</v>
      </c>
      <c r="F618" s="16">
        <f t="shared" si="3"/>
        <v>0</v>
      </c>
      <c r="G618" s="16">
        <f t="shared" si="4"/>
        <v>0</v>
      </c>
      <c r="H618" s="63"/>
      <c r="I618" s="81"/>
      <c r="J618" s="43"/>
      <c r="O618" s="65"/>
      <c r="P618" s="79"/>
      <c r="R618" s="65"/>
      <c r="T618" s="65"/>
      <c r="V618" s="65"/>
      <c r="AC618" s="65"/>
      <c r="AI618" s="65"/>
      <c r="AO618" s="65"/>
      <c r="AT618" s="21">
        <f t="shared" si="33"/>
        <v>0</v>
      </c>
      <c r="AU618" s="21">
        <f t="shared" si="34"/>
        <v>0</v>
      </c>
      <c r="AW618" s="68"/>
      <c r="BC618" s="65"/>
      <c r="BI618" s="65"/>
      <c r="BN618" s="65"/>
      <c r="BS618" s="65"/>
      <c r="BT618" s="82"/>
      <c r="BU618" s="79"/>
      <c r="BW618" s="65"/>
      <c r="BY618" s="65"/>
      <c r="CA618" s="65"/>
      <c r="CC618" s="65"/>
      <c r="CE618" s="65"/>
      <c r="CG618" s="68"/>
      <c r="CI618" s="65"/>
      <c r="CK618" s="68"/>
      <c r="CM618" s="83"/>
      <c r="CO618" s="65"/>
      <c r="CU618" s="68"/>
      <c r="DB618" s="68"/>
      <c r="DH618" s="44"/>
      <c r="DI618" s="68"/>
    </row>
    <row r="619" ht="15.75" customHeight="1">
      <c r="A619" s="79"/>
      <c r="B619" s="80"/>
      <c r="C619" s="25"/>
      <c r="D619" s="16">
        <f t="shared" si="2"/>
        <v>1</v>
      </c>
      <c r="E619" s="16">
        <f t="shared" si="73"/>
        <v>0</v>
      </c>
      <c r="F619" s="16">
        <f t="shared" si="3"/>
        <v>0</v>
      </c>
      <c r="G619" s="16">
        <f t="shared" si="4"/>
        <v>0</v>
      </c>
      <c r="H619" s="63"/>
      <c r="I619" s="81"/>
      <c r="J619" s="43"/>
      <c r="O619" s="65"/>
      <c r="P619" s="79"/>
      <c r="R619" s="65"/>
      <c r="T619" s="65"/>
      <c r="V619" s="65"/>
      <c r="AC619" s="65"/>
      <c r="AI619" s="65"/>
      <c r="AO619" s="65"/>
      <c r="AT619" s="21">
        <f t="shared" si="33"/>
        <v>0</v>
      </c>
      <c r="AU619" s="21">
        <f t="shared" si="34"/>
        <v>0</v>
      </c>
      <c r="AW619" s="68"/>
      <c r="BC619" s="65"/>
      <c r="BI619" s="65"/>
      <c r="BN619" s="65"/>
      <c r="BS619" s="65"/>
      <c r="BT619" s="82"/>
      <c r="BU619" s="79"/>
      <c r="BW619" s="65"/>
      <c r="BY619" s="65"/>
      <c r="CA619" s="65"/>
      <c r="CC619" s="65"/>
      <c r="CE619" s="65"/>
      <c r="CG619" s="68"/>
      <c r="CI619" s="65"/>
      <c r="CK619" s="68"/>
      <c r="CM619" s="83"/>
      <c r="CO619" s="65"/>
      <c r="CU619" s="68"/>
      <c r="DB619" s="68"/>
      <c r="DH619" s="44"/>
      <c r="DI619" s="68"/>
    </row>
    <row r="620" ht="15.75" customHeight="1">
      <c r="A620" s="79"/>
      <c r="B620" s="80"/>
      <c r="C620" s="25"/>
      <c r="D620" s="16">
        <f t="shared" si="2"/>
        <v>1</v>
      </c>
      <c r="E620" s="16">
        <f t="shared" si="73"/>
        <v>0</v>
      </c>
      <c r="F620" s="16">
        <f t="shared" si="3"/>
        <v>0</v>
      </c>
      <c r="G620" s="16">
        <f t="shared" si="4"/>
        <v>0</v>
      </c>
      <c r="H620" s="63"/>
      <c r="I620" s="81"/>
      <c r="J620" s="43"/>
      <c r="O620" s="65"/>
      <c r="P620" s="79"/>
      <c r="R620" s="65"/>
      <c r="T620" s="65"/>
      <c r="V620" s="65"/>
      <c r="AC620" s="65"/>
      <c r="AI620" s="65"/>
      <c r="AO620" s="65"/>
      <c r="AT620" s="21">
        <f t="shared" si="33"/>
        <v>0</v>
      </c>
      <c r="AU620" s="21">
        <f t="shared" si="34"/>
        <v>0</v>
      </c>
      <c r="AW620" s="68"/>
      <c r="BC620" s="65"/>
      <c r="BI620" s="65"/>
      <c r="BN620" s="65"/>
      <c r="BS620" s="65"/>
      <c r="BT620" s="82"/>
      <c r="BU620" s="79"/>
      <c r="BW620" s="65"/>
      <c r="BY620" s="65"/>
      <c r="CA620" s="65"/>
      <c r="CC620" s="65"/>
      <c r="CE620" s="65"/>
      <c r="CG620" s="68"/>
      <c r="CI620" s="65"/>
      <c r="CK620" s="68"/>
      <c r="CM620" s="83"/>
      <c r="CO620" s="65"/>
      <c r="CU620" s="68"/>
      <c r="DB620" s="68"/>
      <c r="DH620" s="44"/>
      <c r="DI620" s="68"/>
    </row>
    <row r="621" ht="15.75" customHeight="1">
      <c r="A621" s="79"/>
      <c r="B621" s="80"/>
      <c r="C621" s="25"/>
      <c r="D621" s="16">
        <f t="shared" si="2"/>
        <v>1</v>
      </c>
      <c r="E621" s="16">
        <f t="shared" si="73"/>
        <v>0</v>
      </c>
      <c r="F621" s="16">
        <f t="shared" si="3"/>
        <v>0</v>
      </c>
      <c r="G621" s="16">
        <f t="shared" si="4"/>
        <v>0</v>
      </c>
      <c r="H621" s="63"/>
      <c r="I621" s="81"/>
      <c r="J621" s="43"/>
      <c r="O621" s="65"/>
      <c r="P621" s="79"/>
      <c r="R621" s="65"/>
      <c r="T621" s="65"/>
      <c r="V621" s="65"/>
      <c r="AC621" s="65"/>
      <c r="AI621" s="65"/>
      <c r="AO621" s="65"/>
      <c r="AT621" s="21">
        <f t="shared" si="33"/>
        <v>0</v>
      </c>
      <c r="AU621" s="21">
        <f t="shared" si="34"/>
        <v>0</v>
      </c>
      <c r="AW621" s="68"/>
      <c r="BC621" s="65"/>
      <c r="BI621" s="65"/>
      <c r="BN621" s="65"/>
      <c r="BS621" s="65"/>
      <c r="BT621" s="82"/>
      <c r="BU621" s="79"/>
      <c r="BW621" s="65"/>
      <c r="BY621" s="65"/>
      <c r="CA621" s="65"/>
      <c r="CC621" s="65"/>
      <c r="CE621" s="65"/>
      <c r="CG621" s="68"/>
      <c r="CI621" s="65"/>
      <c r="CK621" s="68"/>
      <c r="CM621" s="83"/>
      <c r="CO621" s="65"/>
      <c r="CU621" s="68"/>
      <c r="DB621" s="68"/>
      <c r="DH621" s="44"/>
      <c r="DI621" s="68"/>
    </row>
    <row r="622" ht="15.75" customHeight="1">
      <c r="A622" s="79"/>
      <c r="B622" s="80"/>
      <c r="C622" s="25"/>
      <c r="D622" s="16">
        <f t="shared" si="2"/>
        <v>1</v>
      </c>
      <c r="E622" s="16">
        <f t="shared" si="73"/>
        <v>0</v>
      </c>
      <c r="F622" s="16">
        <f t="shared" si="3"/>
        <v>0</v>
      </c>
      <c r="G622" s="16">
        <f t="shared" si="4"/>
        <v>0</v>
      </c>
      <c r="H622" s="63"/>
      <c r="I622" s="81"/>
      <c r="J622" s="43"/>
      <c r="O622" s="65"/>
      <c r="P622" s="79"/>
      <c r="R622" s="65"/>
      <c r="T622" s="65"/>
      <c r="V622" s="65"/>
      <c r="AC622" s="65"/>
      <c r="AI622" s="65"/>
      <c r="AO622" s="65"/>
      <c r="AT622" s="21">
        <f t="shared" si="33"/>
        <v>0</v>
      </c>
      <c r="AU622" s="21">
        <f t="shared" si="34"/>
        <v>0</v>
      </c>
      <c r="AW622" s="68"/>
      <c r="BC622" s="65"/>
      <c r="BI622" s="65"/>
      <c r="BN622" s="65"/>
      <c r="BS622" s="65"/>
      <c r="BT622" s="82"/>
      <c r="BU622" s="79"/>
      <c r="BW622" s="65"/>
      <c r="BY622" s="65"/>
      <c r="CA622" s="65"/>
      <c r="CC622" s="65"/>
      <c r="CE622" s="65"/>
      <c r="CG622" s="68"/>
      <c r="CI622" s="65"/>
      <c r="CK622" s="68"/>
      <c r="CM622" s="83"/>
      <c r="CO622" s="65"/>
      <c r="CU622" s="68"/>
      <c r="DB622" s="68"/>
      <c r="DH622" s="44"/>
      <c r="DI622" s="68"/>
    </row>
    <row r="623" ht="15.75" customHeight="1">
      <c r="A623" s="79"/>
      <c r="B623" s="80"/>
      <c r="C623" s="25"/>
      <c r="D623" s="16">
        <f t="shared" si="2"/>
        <v>1</v>
      </c>
      <c r="E623" s="16">
        <f t="shared" si="73"/>
        <v>0</v>
      </c>
      <c r="F623" s="16">
        <f t="shared" si="3"/>
        <v>0</v>
      </c>
      <c r="G623" s="16">
        <f t="shared" si="4"/>
        <v>0</v>
      </c>
      <c r="H623" s="63"/>
      <c r="I623" s="81"/>
      <c r="J623" s="43"/>
      <c r="O623" s="65"/>
      <c r="P623" s="79"/>
      <c r="R623" s="65"/>
      <c r="T623" s="65"/>
      <c r="V623" s="65"/>
      <c r="AC623" s="65"/>
      <c r="AI623" s="65"/>
      <c r="AO623" s="65"/>
      <c r="AT623" s="21">
        <f t="shared" si="33"/>
        <v>0</v>
      </c>
      <c r="AU623" s="21">
        <f t="shared" si="34"/>
        <v>0</v>
      </c>
      <c r="AW623" s="68"/>
      <c r="BC623" s="65"/>
      <c r="BI623" s="65"/>
      <c r="BN623" s="65"/>
      <c r="BS623" s="65"/>
      <c r="BT623" s="82"/>
      <c r="BU623" s="79"/>
      <c r="BW623" s="65"/>
      <c r="BY623" s="65"/>
      <c r="CA623" s="65"/>
      <c r="CC623" s="65"/>
      <c r="CE623" s="65"/>
      <c r="CG623" s="68"/>
      <c r="CI623" s="65"/>
      <c r="CK623" s="68"/>
      <c r="CM623" s="83"/>
      <c r="CO623" s="65"/>
      <c r="CU623" s="68"/>
      <c r="DB623" s="68"/>
      <c r="DH623" s="44"/>
      <c r="DI623" s="68"/>
    </row>
    <row r="624" ht="15.75" customHeight="1">
      <c r="A624" s="79"/>
      <c r="B624" s="80"/>
      <c r="C624" s="25"/>
      <c r="D624" s="16">
        <f t="shared" si="2"/>
        <v>1</v>
      </c>
      <c r="E624" s="16">
        <f t="shared" si="73"/>
        <v>0</v>
      </c>
      <c r="F624" s="16">
        <f t="shared" si="3"/>
        <v>0</v>
      </c>
      <c r="G624" s="16">
        <f t="shared" si="4"/>
        <v>0</v>
      </c>
      <c r="H624" s="63"/>
      <c r="I624" s="81"/>
      <c r="J624" s="43"/>
      <c r="O624" s="65"/>
      <c r="P624" s="79"/>
      <c r="R624" s="65"/>
      <c r="T624" s="65"/>
      <c r="V624" s="65"/>
      <c r="AC624" s="65"/>
      <c r="AI624" s="65"/>
      <c r="AO624" s="65"/>
      <c r="AT624" s="21">
        <f t="shared" si="33"/>
        <v>0</v>
      </c>
      <c r="AU624" s="21">
        <f t="shared" si="34"/>
        <v>0</v>
      </c>
      <c r="AW624" s="68"/>
      <c r="BC624" s="65"/>
      <c r="BI624" s="65"/>
      <c r="BN624" s="65"/>
      <c r="BS624" s="65"/>
      <c r="BT624" s="82"/>
      <c r="BU624" s="79"/>
      <c r="BW624" s="65"/>
      <c r="BY624" s="65"/>
      <c r="CA624" s="65"/>
      <c r="CC624" s="65"/>
      <c r="CE624" s="65"/>
      <c r="CG624" s="68"/>
      <c r="CI624" s="65"/>
      <c r="CK624" s="68"/>
      <c r="CM624" s="83"/>
      <c r="CO624" s="65"/>
      <c r="CU624" s="68"/>
      <c r="DB624" s="68"/>
      <c r="DH624" s="44"/>
      <c r="DI624" s="68"/>
    </row>
    <row r="625" ht="15.75" customHeight="1">
      <c r="A625" s="79"/>
      <c r="B625" s="80"/>
      <c r="C625" s="25"/>
      <c r="D625" s="16">
        <f t="shared" si="2"/>
        <v>1</v>
      </c>
      <c r="E625" s="16">
        <f t="shared" si="73"/>
        <v>0</v>
      </c>
      <c r="F625" s="16">
        <f t="shared" si="3"/>
        <v>0</v>
      </c>
      <c r="G625" s="16">
        <f t="shared" si="4"/>
        <v>0</v>
      </c>
      <c r="H625" s="63"/>
      <c r="I625" s="81"/>
      <c r="J625" s="43"/>
      <c r="O625" s="65"/>
      <c r="P625" s="79"/>
      <c r="R625" s="65"/>
      <c r="T625" s="65"/>
      <c r="V625" s="65"/>
      <c r="AC625" s="65"/>
      <c r="AI625" s="65"/>
      <c r="AO625" s="65"/>
      <c r="AT625" s="21">
        <f t="shared" si="33"/>
        <v>0</v>
      </c>
      <c r="AU625" s="21">
        <f t="shared" si="34"/>
        <v>0</v>
      </c>
      <c r="AW625" s="68"/>
      <c r="BC625" s="65"/>
      <c r="BI625" s="65"/>
      <c r="BN625" s="65"/>
      <c r="BS625" s="65"/>
      <c r="BT625" s="82"/>
      <c r="BU625" s="79"/>
      <c r="BW625" s="65"/>
      <c r="BY625" s="65"/>
      <c r="CA625" s="65"/>
      <c r="CC625" s="65"/>
      <c r="CE625" s="65"/>
      <c r="CG625" s="68"/>
      <c r="CI625" s="65"/>
      <c r="CK625" s="68"/>
      <c r="CM625" s="83"/>
      <c r="CO625" s="65"/>
      <c r="CU625" s="68"/>
      <c r="DB625" s="68"/>
      <c r="DH625" s="44"/>
      <c r="DI625" s="68"/>
    </row>
    <row r="626" ht="15.75" customHeight="1">
      <c r="A626" s="79"/>
      <c r="B626" s="80"/>
      <c r="C626" s="25"/>
      <c r="D626" s="16">
        <f t="shared" si="2"/>
        <v>1</v>
      </c>
      <c r="E626" s="16">
        <f t="shared" si="73"/>
        <v>0</v>
      </c>
      <c r="F626" s="16">
        <f t="shared" si="3"/>
        <v>0</v>
      </c>
      <c r="G626" s="16">
        <f t="shared" si="4"/>
        <v>0</v>
      </c>
      <c r="H626" s="63"/>
      <c r="I626" s="81"/>
      <c r="J626" s="43"/>
      <c r="O626" s="65"/>
      <c r="P626" s="79"/>
      <c r="R626" s="65"/>
      <c r="T626" s="65"/>
      <c r="V626" s="65"/>
      <c r="AC626" s="65"/>
      <c r="AI626" s="65"/>
      <c r="AO626" s="65"/>
      <c r="AT626" s="21">
        <f t="shared" si="33"/>
        <v>0</v>
      </c>
      <c r="AU626" s="21">
        <f t="shared" si="34"/>
        <v>0</v>
      </c>
      <c r="AW626" s="68"/>
      <c r="BC626" s="65"/>
      <c r="BI626" s="65"/>
      <c r="BN626" s="65"/>
      <c r="BS626" s="65"/>
      <c r="BT626" s="82"/>
      <c r="BU626" s="79"/>
      <c r="BW626" s="65"/>
      <c r="BY626" s="65"/>
      <c r="CA626" s="65"/>
      <c r="CC626" s="65"/>
      <c r="CE626" s="65"/>
      <c r="CG626" s="68"/>
      <c r="CI626" s="65"/>
      <c r="CK626" s="68"/>
      <c r="CM626" s="83"/>
      <c r="CO626" s="65"/>
      <c r="CU626" s="68"/>
      <c r="DB626" s="68"/>
      <c r="DH626" s="44"/>
      <c r="DI626" s="68"/>
    </row>
    <row r="627" ht="15.75" customHeight="1">
      <c r="A627" s="79"/>
      <c r="B627" s="80"/>
      <c r="C627" s="25"/>
      <c r="D627" s="16">
        <f t="shared" si="2"/>
        <v>1</v>
      </c>
      <c r="E627" s="16">
        <f t="shared" si="73"/>
        <v>0</v>
      </c>
      <c r="F627" s="16">
        <f t="shared" si="3"/>
        <v>0</v>
      </c>
      <c r="G627" s="16">
        <f t="shared" si="4"/>
        <v>0</v>
      </c>
      <c r="H627" s="63"/>
      <c r="I627" s="81"/>
      <c r="J627" s="43"/>
      <c r="O627" s="65"/>
      <c r="P627" s="79"/>
      <c r="R627" s="65"/>
      <c r="T627" s="65"/>
      <c r="V627" s="65"/>
      <c r="AC627" s="65"/>
      <c r="AI627" s="65"/>
      <c r="AO627" s="65"/>
      <c r="AT627" s="21">
        <f t="shared" si="33"/>
        <v>0</v>
      </c>
      <c r="AU627" s="21">
        <f t="shared" si="34"/>
        <v>0</v>
      </c>
      <c r="AW627" s="68"/>
      <c r="BC627" s="65"/>
      <c r="BI627" s="65"/>
      <c r="BN627" s="65"/>
      <c r="BS627" s="65"/>
      <c r="BT627" s="82"/>
      <c r="BU627" s="79"/>
      <c r="BW627" s="65"/>
      <c r="BY627" s="65"/>
      <c r="CA627" s="65"/>
      <c r="CC627" s="65"/>
      <c r="CE627" s="65"/>
      <c r="CG627" s="68"/>
      <c r="CI627" s="65"/>
      <c r="CK627" s="68"/>
      <c r="CM627" s="83"/>
      <c r="CO627" s="65"/>
      <c r="CU627" s="68"/>
      <c r="DB627" s="68"/>
      <c r="DH627" s="44"/>
      <c r="DI627" s="68"/>
    </row>
    <row r="628" ht="15.75" customHeight="1">
      <c r="A628" s="79"/>
      <c r="B628" s="80"/>
      <c r="C628" s="25"/>
      <c r="D628" s="16">
        <f t="shared" si="2"/>
        <v>1</v>
      </c>
      <c r="E628" s="16">
        <f t="shared" si="73"/>
        <v>0</v>
      </c>
      <c r="F628" s="16">
        <f t="shared" si="3"/>
        <v>0</v>
      </c>
      <c r="G628" s="16">
        <f t="shared" si="4"/>
        <v>0</v>
      </c>
      <c r="H628" s="63"/>
      <c r="I628" s="81"/>
      <c r="J628" s="43"/>
      <c r="O628" s="65"/>
      <c r="P628" s="79"/>
      <c r="R628" s="65"/>
      <c r="T628" s="65"/>
      <c r="V628" s="65"/>
      <c r="AC628" s="65"/>
      <c r="AI628" s="65"/>
      <c r="AO628" s="65"/>
      <c r="AT628" s="21">
        <f t="shared" si="33"/>
        <v>0</v>
      </c>
      <c r="AU628" s="21">
        <f t="shared" si="34"/>
        <v>0</v>
      </c>
      <c r="AW628" s="68"/>
      <c r="BC628" s="65"/>
      <c r="BI628" s="65"/>
      <c r="BN628" s="65"/>
      <c r="BS628" s="65"/>
      <c r="BT628" s="82"/>
      <c r="BU628" s="79"/>
      <c r="BW628" s="65"/>
      <c r="BY628" s="65"/>
      <c r="CA628" s="65"/>
      <c r="CC628" s="65"/>
      <c r="CE628" s="65"/>
      <c r="CG628" s="68"/>
      <c r="CI628" s="65"/>
      <c r="CK628" s="68"/>
      <c r="CM628" s="83"/>
      <c r="CO628" s="65"/>
      <c r="CU628" s="68"/>
      <c r="DB628" s="68"/>
      <c r="DH628" s="44"/>
      <c r="DI628" s="68"/>
    </row>
    <row r="629" ht="15.75" customHeight="1">
      <c r="A629" s="79"/>
      <c r="B629" s="80"/>
      <c r="C629" s="25"/>
      <c r="D629" s="16">
        <f t="shared" si="2"/>
        <v>1</v>
      </c>
      <c r="E629" s="16">
        <f t="shared" si="73"/>
        <v>0</v>
      </c>
      <c r="F629" s="16">
        <f t="shared" si="3"/>
        <v>0</v>
      </c>
      <c r="G629" s="16">
        <f t="shared" si="4"/>
        <v>0</v>
      </c>
      <c r="H629" s="63"/>
      <c r="I629" s="81"/>
      <c r="J629" s="43"/>
      <c r="O629" s="65"/>
      <c r="P629" s="79"/>
      <c r="R629" s="65"/>
      <c r="T629" s="65"/>
      <c r="V629" s="65"/>
      <c r="AC629" s="65"/>
      <c r="AI629" s="65"/>
      <c r="AO629" s="65"/>
      <c r="AT629" s="21">
        <f t="shared" si="33"/>
        <v>0</v>
      </c>
      <c r="AU629" s="21">
        <f t="shared" si="34"/>
        <v>0</v>
      </c>
      <c r="AW629" s="68"/>
      <c r="BC629" s="65"/>
      <c r="BI629" s="65"/>
      <c r="BN629" s="65"/>
      <c r="BS629" s="65"/>
      <c r="BT629" s="82"/>
      <c r="BU629" s="79"/>
      <c r="BW629" s="65"/>
      <c r="BY629" s="65"/>
      <c r="CA629" s="65"/>
      <c r="CC629" s="65"/>
      <c r="CE629" s="65"/>
      <c r="CG629" s="68"/>
      <c r="CI629" s="65"/>
      <c r="CK629" s="68"/>
      <c r="CM629" s="83"/>
      <c r="CO629" s="65"/>
      <c r="CU629" s="68"/>
      <c r="DB629" s="68"/>
      <c r="DH629" s="44"/>
      <c r="DI629" s="68"/>
    </row>
    <row r="630" ht="15.75" customHeight="1">
      <c r="A630" s="79"/>
      <c r="B630" s="80"/>
      <c r="C630" s="25"/>
      <c r="D630" s="16">
        <f t="shared" si="2"/>
        <v>1</v>
      </c>
      <c r="E630" s="16">
        <f t="shared" si="73"/>
        <v>0</v>
      </c>
      <c r="F630" s="16">
        <f t="shared" si="3"/>
        <v>0</v>
      </c>
      <c r="G630" s="16">
        <f t="shared" si="4"/>
        <v>0</v>
      </c>
      <c r="H630" s="63"/>
      <c r="I630" s="81"/>
      <c r="J630" s="43"/>
      <c r="O630" s="65"/>
      <c r="P630" s="79"/>
      <c r="R630" s="65"/>
      <c r="T630" s="65"/>
      <c r="V630" s="65"/>
      <c r="AC630" s="65"/>
      <c r="AI630" s="65"/>
      <c r="AO630" s="65"/>
      <c r="AT630" s="21">
        <f t="shared" si="33"/>
        <v>0</v>
      </c>
      <c r="AU630" s="21">
        <f t="shared" si="34"/>
        <v>0</v>
      </c>
      <c r="AW630" s="68"/>
      <c r="BC630" s="65"/>
      <c r="BI630" s="65"/>
      <c r="BN630" s="65"/>
      <c r="BS630" s="65"/>
      <c r="BT630" s="82"/>
      <c r="BU630" s="79"/>
      <c r="BW630" s="65"/>
      <c r="BY630" s="65"/>
      <c r="CA630" s="65"/>
      <c r="CC630" s="65"/>
      <c r="CE630" s="65"/>
      <c r="CG630" s="68"/>
      <c r="CI630" s="65"/>
      <c r="CK630" s="68"/>
      <c r="CM630" s="83"/>
      <c r="CO630" s="65"/>
      <c r="CU630" s="68"/>
      <c r="DB630" s="68"/>
      <c r="DH630" s="44"/>
      <c r="DI630" s="68"/>
    </row>
    <row r="631" ht="15.75" customHeight="1">
      <c r="A631" s="79"/>
      <c r="B631" s="80"/>
      <c r="C631" s="25"/>
      <c r="D631" s="16">
        <f t="shared" si="2"/>
        <v>1</v>
      </c>
      <c r="E631" s="16">
        <f t="shared" si="73"/>
        <v>0</v>
      </c>
      <c r="F631" s="16">
        <f t="shared" si="3"/>
        <v>0</v>
      </c>
      <c r="G631" s="16">
        <f t="shared" si="4"/>
        <v>0</v>
      </c>
      <c r="H631" s="63"/>
      <c r="I631" s="81"/>
      <c r="J631" s="43"/>
      <c r="O631" s="65"/>
      <c r="P631" s="79"/>
      <c r="R631" s="65"/>
      <c r="T631" s="65"/>
      <c r="V631" s="65"/>
      <c r="AC631" s="65"/>
      <c r="AI631" s="65"/>
      <c r="AO631" s="65"/>
      <c r="AT631" s="21">
        <f t="shared" si="33"/>
        <v>0</v>
      </c>
      <c r="AU631" s="21">
        <f t="shared" si="34"/>
        <v>0</v>
      </c>
      <c r="AW631" s="68"/>
      <c r="BC631" s="65"/>
      <c r="BI631" s="65"/>
      <c r="BN631" s="65"/>
      <c r="BS631" s="65"/>
      <c r="BT631" s="82"/>
      <c r="BU631" s="79"/>
      <c r="BW631" s="65"/>
      <c r="BY631" s="65"/>
      <c r="CA631" s="65"/>
      <c r="CC631" s="65"/>
      <c r="CE631" s="65"/>
      <c r="CG631" s="68"/>
      <c r="CI631" s="65"/>
      <c r="CK631" s="68"/>
      <c r="CM631" s="83"/>
      <c r="CO631" s="65"/>
      <c r="CU631" s="68"/>
      <c r="DB631" s="68"/>
      <c r="DH631" s="44"/>
      <c r="DI631" s="68"/>
    </row>
    <row r="632" ht="15.75" customHeight="1">
      <c r="A632" s="79"/>
      <c r="B632" s="80"/>
      <c r="C632" s="25"/>
      <c r="D632" s="16">
        <f t="shared" si="2"/>
        <v>1</v>
      </c>
      <c r="E632" s="16">
        <f t="shared" si="73"/>
        <v>0</v>
      </c>
      <c r="F632" s="16">
        <f t="shared" si="3"/>
        <v>0</v>
      </c>
      <c r="G632" s="16">
        <f t="shared" si="4"/>
        <v>0</v>
      </c>
      <c r="H632" s="63"/>
      <c r="I632" s="81"/>
      <c r="J632" s="43"/>
      <c r="O632" s="65"/>
      <c r="P632" s="79"/>
      <c r="R632" s="65"/>
      <c r="T632" s="65"/>
      <c r="V632" s="65"/>
      <c r="AC632" s="65"/>
      <c r="AI632" s="65"/>
      <c r="AO632" s="65"/>
      <c r="AT632" s="21">
        <f t="shared" si="33"/>
        <v>0</v>
      </c>
      <c r="AU632" s="21">
        <f t="shared" si="34"/>
        <v>0</v>
      </c>
      <c r="AW632" s="68"/>
      <c r="BC632" s="65"/>
      <c r="BI632" s="65"/>
      <c r="BN632" s="65"/>
      <c r="BS632" s="65"/>
      <c r="BT632" s="82"/>
      <c r="BU632" s="79"/>
      <c r="BW632" s="65"/>
      <c r="BY632" s="65"/>
      <c r="CA632" s="65"/>
      <c r="CC632" s="65"/>
      <c r="CE632" s="65"/>
      <c r="CG632" s="68"/>
      <c r="CI632" s="65"/>
      <c r="CK632" s="68"/>
      <c r="CM632" s="83"/>
      <c r="CO632" s="65"/>
      <c r="CU632" s="68"/>
      <c r="DB632" s="68"/>
      <c r="DH632" s="44"/>
      <c r="DI632" s="68"/>
    </row>
    <row r="633" ht="15.75" customHeight="1">
      <c r="A633" s="79"/>
      <c r="B633" s="80"/>
      <c r="C633" s="25"/>
      <c r="D633" s="16">
        <f t="shared" si="2"/>
        <v>1</v>
      </c>
      <c r="E633" s="16">
        <f t="shared" si="73"/>
        <v>0</v>
      </c>
      <c r="F633" s="16">
        <f t="shared" si="3"/>
        <v>0</v>
      </c>
      <c r="G633" s="16">
        <f t="shared" si="4"/>
        <v>0</v>
      </c>
      <c r="H633" s="63"/>
      <c r="I633" s="81"/>
      <c r="J633" s="43"/>
      <c r="O633" s="65"/>
      <c r="P633" s="79"/>
      <c r="R633" s="65"/>
      <c r="T633" s="65"/>
      <c r="V633" s="65"/>
      <c r="AC633" s="65"/>
      <c r="AI633" s="65"/>
      <c r="AO633" s="65"/>
      <c r="AT633" s="21">
        <f t="shared" si="33"/>
        <v>0</v>
      </c>
      <c r="AU633" s="21">
        <f t="shared" si="34"/>
        <v>0</v>
      </c>
      <c r="AW633" s="68"/>
      <c r="BC633" s="65"/>
      <c r="BI633" s="65"/>
      <c r="BN633" s="65"/>
      <c r="BS633" s="65"/>
      <c r="BT633" s="82"/>
      <c r="BU633" s="79"/>
      <c r="BW633" s="65"/>
      <c r="BY633" s="65"/>
      <c r="CA633" s="65"/>
      <c r="CC633" s="65"/>
      <c r="CE633" s="65"/>
      <c r="CG633" s="68"/>
      <c r="CI633" s="65"/>
      <c r="CK633" s="68"/>
      <c r="CM633" s="83"/>
      <c r="CO633" s="65"/>
      <c r="CU633" s="68"/>
      <c r="DB633" s="68"/>
      <c r="DH633" s="44"/>
      <c r="DI633" s="68"/>
    </row>
    <row r="634" ht="15.75" customHeight="1">
      <c r="A634" s="79"/>
      <c r="B634" s="80"/>
      <c r="C634" s="25"/>
      <c r="D634" s="16">
        <f t="shared" si="2"/>
        <v>1</v>
      </c>
      <c r="E634" s="16">
        <f t="shared" si="73"/>
        <v>0</v>
      </c>
      <c r="F634" s="16">
        <f t="shared" si="3"/>
        <v>0</v>
      </c>
      <c r="G634" s="16">
        <f t="shared" si="4"/>
        <v>0</v>
      </c>
      <c r="H634" s="63"/>
      <c r="I634" s="81"/>
      <c r="J634" s="43"/>
      <c r="O634" s="65"/>
      <c r="P634" s="79"/>
      <c r="R634" s="65"/>
      <c r="T634" s="65"/>
      <c r="V634" s="65"/>
      <c r="AC634" s="65"/>
      <c r="AI634" s="65"/>
      <c r="AO634" s="65"/>
      <c r="AT634" s="21">
        <f t="shared" si="33"/>
        <v>0</v>
      </c>
      <c r="AU634" s="21">
        <f t="shared" si="34"/>
        <v>0</v>
      </c>
      <c r="AW634" s="68"/>
      <c r="BC634" s="65"/>
      <c r="BI634" s="65"/>
      <c r="BN634" s="65"/>
      <c r="BS634" s="65"/>
      <c r="BT634" s="82"/>
      <c r="BU634" s="79"/>
      <c r="BW634" s="65"/>
      <c r="BY634" s="65"/>
      <c r="CA634" s="65"/>
      <c r="CC634" s="65"/>
      <c r="CE634" s="65"/>
      <c r="CG634" s="68"/>
      <c r="CI634" s="65"/>
      <c r="CK634" s="68"/>
      <c r="CM634" s="83"/>
      <c r="CO634" s="65"/>
      <c r="CU634" s="68"/>
      <c r="DB634" s="68"/>
      <c r="DH634" s="44"/>
      <c r="DI634" s="68"/>
    </row>
    <row r="635" ht="15.75" customHeight="1">
      <c r="A635" s="79"/>
      <c r="B635" s="80"/>
      <c r="C635" s="25"/>
      <c r="D635" s="16">
        <f t="shared" si="2"/>
        <v>1</v>
      </c>
      <c r="E635" s="16">
        <f t="shared" si="73"/>
        <v>0</v>
      </c>
      <c r="F635" s="16">
        <f t="shared" si="3"/>
        <v>0</v>
      </c>
      <c r="G635" s="16">
        <f t="shared" si="4"/>
        <v>0</v>
      </c>
      <c r="H635" s="63"/>
      <c r="I635" s="81"/>
      <c r="J635" s="43"/>
      <c r="O635" s="65"/>
      <c r="P635" s="79"/>
      <c r="R635" s="65"/>
      <c r="T635" s="65"/>
      <c r="V635" s="65"/>
      <c r="AC635" s="65"/>
      <c r="AI635" s="65"/>
      <c r="AO635" s="65"/>
      <c r="AT635" s="21">
        <f t="shared" si="33"/>
        <v>0</v>
      </c>
      <c r="AU635" s="21">
        <f t="shared" si="34"/>
        <v>0</v>
      </c>
      <c r="AW635" s="68"/>
      <c r="BC635" s="65"/>
      <c r="BI635" s="65"/>
      <c r="BN635" s="65"/>
      <c r="BS635" s="65"/>
      <c r="BT635" s="82"/>
      <c r="BU635" s="79"/>
      <c r="BW635" s="65"/>
      <c r="BY635" s="65"/>
      <c r="CA635" s="65"/>
      <c r="CC635" s="65"/>
      <c r="CE635" s="65"/>
      <c r="CG635" s="68"/>
      <c r="CI635" s="65"/>
      <c r="CK635" s="68"/>
      <c r="CM635" s="83"/>
      <c r="CO635" s="65"/>
      <c r="CU635" s="68"/>
      <c r="DB635" s="68"/>
      <c r="DH635" s="44"/>
      <c r="DI635" s="68"/>
    </row>
    <row r="636" ht="15.75" customHeight="1">
      <c r="A636" s="79"/>
      <c r="B636" s="80"/>
      <c r="C636" s="25"/>
      <c r="D636" s="16">
        <f t="shared" si="2"/>
        <v>1</v>
      </c>
      <c r="E636" s="16">
        <f t="shared" si="73"/>
        <v>0</v>
      </c>
      <c r="F636" s="16">
        <f t="shared" si="3"/>
        <v>0</v>
      </c>
      <c r="G636" s="16">
        <f t="shared" si="4"/>
        <v>0</v>
      </c>
      <c r="H636" s="63"/>
      <c r="I636" s="81"/>
      <c r="J636" s="43"/>
      <c r="O636" s="65"/>
      <c r="P636" s="79"/>
      <c r="R636" s="65"/>
      <c r="T636" s="65"/>
      <c r="V636" s="65"/>
      <c r="AC636" s="65"/>
      <c r="AI636" s="65"/>
      <c r="AO636" s="65"/>
      <c r="AT636" s="21">
        <f t="shared" si="33"/>
        <v>0</v>
      </c>
      <c r="AU636" s="21">
        <f t="shared" si="34"/>
        <v>0</v>
      </c>
      <c r="AW636" s="68"/>
      <c r="BC636" s="65"/>
      <c r="BI636" s="65"/>
      <c r="BN636" s="65"/>
      <c r="BS636" s="65"/>
      <c r="BT636" s="82"/>
      <c r="BU636" s="79"/>
      <c r="BW636" s="65"/>
      <c r="BY636" s="65"/>
      <c r="CA636" s="65"/>
      <c r="CC636" s="65"/>
      <c r="CE636" s="65"/>
      <c r="CG636" s="68"/>
      <c r="CI636" s="65"/>
      <c r="CK636" s="68"/>
      <c r="CM636" s="83"/>
      <c r="CO636" s="65"/>
      <c r="CU636" s="68"/>
      <c r="DB636" s="68"/>
      <c r="DH636" s="44"/>
      <c r="DI636" s="68"/>
    </row>
    <row r="637" ht="15.75" customHeight="1">
      <c r="A637" s="79"/>
      <c r="B637" s="80"/>
      <c r="C637" s="25"/>
      <c r="D637" s="16">
        <f t="shared" si="2"/>
        <v>1</v>
      </c>
      <c r="E637" s="16">
        <f t="shared" si="73"/>
        <v>0</v>
      </c>
      <c r="F637" s="16">
        <f t="shared" si="3"/>
        <v>0</v>
      </c>
      <c r="G637" s="16">
        <f t="shared" si="4"/>
        <v>0</v>
      </c>
      <c r="H637" s="63"/>
      <c r="I637" s="81"/>
      <c r="J637" s="43"/>
      <c r="O637" s="65"/>
      <c r="P637" s="79"/>
      <c r="R637" s="65"/>
      <c r="T637" s="65"/>
      <c r="V637" s="65"/>
      <c r="AC637" s="65"/>
      <c r="AI637" s="65"/>
      <c r="AO637" s="65"/>
      <c r="AT637" s="21">
        <f t="shared" si="33"/>
        <v>0</v>
      </c>
      <c r="AU637" s="21">
        <f t="shared" si="34"/>
        <v>0</v>
      </c>
      <c r="AW637" s="68"/>
      <c r="BC637" s="65"/>
      <c r="BI637" s="65"/>
      <c r="BN637" s="65"/>
      <c r="BS637" s="65"/>
      <c r="BT637" s="82"/>
      <c r="BU637" s="79"/>
      <c r="BW637" s="65"/>
      <c r="BY637" s="65"/>
      <c r="CA637" s="65"/>
      <c r="CC637" s="65"/>
      <c r="CE637" s="65"/>
      <c r="CG637" s="68"/>
      <c r="CI637" s="65"/>
      <c r="CK637" s="68"/>
      <c r="CM637" s="83"/>
      <c r="CO637" s="65"/>
      <c r="CU637" s="68"/>
      <c r="DB637" s="68"/>
      <c r="DH637" s="44"/>
      <c r="DI637" s="68"/>
    </row>
    <row r="638" ht="15.75" customHeight="1">
      <c r="A638" s="79"/>
      <c r="B638" s="80"/>
      <c r="C638" s="25"/>
      <c r="D638" s="16">
        <f t="shared" si="2"/>
        <v>1</v>
      </c>
      <c r="E638" s="16">
        <f t="shared" si="73"/>
        <v>0</v>
      </c>
      <c r="F638" s="16">
        <f t="shared" si="3"/>
        <v>0</v>
      </c>
      <c r="G638" s="16">
        <f t="shared" si="4"/>
        <v>0</v>
      </c>
      <c r="H638" s="63"/>
      <c r="I638" s="81"/>
      <c r="J638" s="43"/>
      <c r="O638" s="65"/>
      <c r="P638" s="79"/>
      <c r="R638" s="65"/>
      <c r="T638" s="65"/>
      <c r="V638" s="65"/>
      <c r="AC638" s="65"/>
      <c r="AI638" s="65"/>
      <c r="AO638" s="65"/>
      <c r="AT638" s="21">
        <f t="shared" si="33"/>
        <v>0</v>
      </c>
      <c r="AU638" s="21">
        <f t="shared" si="34"/>
        <v>0</v>
      </c>
      <c r="AW638" s="68"/>
      <c r="BC638" s="65"/>
      <c r="BI638" s="65"/>
      <c r="BN638" s="65"/>
      <c r="BS638" s="65"/>
      <c r="BT638" s="82"/>
      <c r="BU638" s="79"/>
      <c r="BW638" s="65"/>
      <c r="BY638" s="65"/>
      <c r="CA638" s="65"/>
      <c r="CC638" s="65"/>
      <c r="CE638" s="65"/>
      <c r="CG638" s="68"/>
      <c r="CI638" s="65"/>
      <c r="CK638" s="68"/>
      <c r="CM638" s="83"/>
      <c r="CO638" s="65"/>
      <c r="CU638" s="68"/>
      <c r="DB638" s="68"/>
      <c r="DH638" s="44"/>
      <c r="DI638" s="68"/>
    </row>
    <row r="639" ht="15.75" customHeight="1">
      <c r="A639" s="79"/>
      <c r="B639" s="80"/>
      <c r="C639" s="25"/>
      <c r="D639" s="16">
        <f t="shared" si="2"/>
        <v>1</v>
      </c>
      <c r="E639" s="16">
        <f t="shared" si="73"/>
        <v>0</v>
      </c>
      <c r="F639" s="16">
        <f t="shared" si="3"/>
        <v>0</v>
      </c>
      <c r="G639" s="16">
        <f t="shared" si="4"/>
        <v>0</v>
      </c>
      <c r="H639" s="63"/>
      <c r="I639" s="81"/>
      <c r="J639" s="43"/>
      <c r="O639" s="65"/>
      <c r="P639" s="79"/>
      <c r="R639" s="65"/>
      <c r="T639" s="65"/>
      <c r="V639" s="65"/>
      <c r="AC639" s="65"/>
      <c r="AI639" s="65"/>
      <c r="AO639" s="65"/>
      <c r="AT639" s="21">
        <f t="shared" si="33"/>
        <v>0</v>
      </c>
      <c r="AU639" s="21">
        <f t="shared" si="34"/>
        <v>0</v>
      </c>
      <c r="AW639" s="68"/>
      <c r="BC639" s="65"/>
      <c r="BI639" s="65"/>
      <c r="BN639" s="65"/>
      <c r="BS639" s="65"/>
      <c r="BT639" s="82"/>
      <c r="BU639" s="79"/>
      <c r="BW639" s="65"/>
      <c r="BY639" s="65"/>
      <c r="CA639" s="65"/>
      <c r="CC639" s="65"/>
      <c r="CE639" s="65"/>
      <c r="CG639" s="68"/>
      <c r="CI639" s="65"/>
      <c r="CK639" s="68"/>
      <c r="CM639" s="83"/>
      <c r="CO639" s="65"/>
      <c r="CU639" s="68"/>
      <c r="DB639" s="68"/>
      <c r="DH639" s="44"/>
      <c r="DI639" s="68"/>
    </row>
    <row r="640" ht="15.75" customHeight="1">
      <c r="A640" s="79"/>
      <c r="B640" s="80"/>
      <c r="C640" s="25"/>
      <c r="D640" s="16">
        <f t="shared" si="2"/>
        <v>1</v>
      </c>
      <c r="E640" s="16">
        <f t="shared" si="73"/>
        <v>0</v>
      </c>
      <c r="F640" s="16">
        <f t="shared" si="3"/>
        <v>0</v>
      </c>
      <c r="G640" s="16">
        <f t="shared" si="4"/>
        <v>0</v>
      </c>
      <c r="H640" s="63"/>
      <c r="I640" s="81"/>
      <c r="J640" s="43"/>
      <c r="O640" s="65"/>
      <c r="P640" s="79"/>
      <c r="R640" s="65"/>
      <c r="T640" s="65"/>
      <c r="V640" s="65"/>
      <c r="AC640" s="65"/>
      <c r="AI640" s="65"/>
      <c r="AO640" s="65"/>
      <c r="AT640" s="21">
        <f t="shared" si="33"/>
        <v>0</v>
      </c>
      <c r="AU640" s="21">
        <f t="shared" si="34"/>
        <v>0</v>
      </c>
      <c r="AW640" s="68"/>
      <c r="BC640" s="65"/>
      <c r="BI640" s="65"/>
      <c r="BN640" s="65"/>
      <c r="BS640" s="65"/>
      <c r="BT640" s="82"/>
      <c r="BU640" s="79"/>
      <c r="BW640" s="65"/>
      <c r="BY640" s="65"/>
      <c r="CA640" s="65"/>
      <c r="CC640" s="65"/>
      <c r="CE640" s="65"/>
      <c r="CG640" s="68"/>
      <c r="CI640" s="65"/>
      <c r="CK640" s="68"/>
      <c r="CM640" s="83"/>
      <c r="CO640" s="65"/>
      <c r="CU640" s="68"/>
      <c r="DB640" s="68"/>
      <c r="DH640" s="44"/>
      <c r="DI640" s="68"/>
    </row>
    <row r="641" ht="15.75" customHeight="1">
      <c r="A641" s="79"/>
      <c r="B641" s="80"/>
      <c r="C641" s="25"/>
      <c r="D641" s="16">
        <f t="shared" si="2"/>
        <v>1</v>
      </c>
      <c r="E641" s="16">
        <f t="shared" si="73"/>
        <v>0</v>
      </c>
      <c r="F641" s="16">
        <f t="shared" si="3"/>
        <v>0</v>
      </c>
      <c r="G641" s="16">
        <f t="shared" si="4"/>
        <v>0</v>
      </c>
      <c r="H641" s="63"/>
      <c r="I641" s="81"/>
      <c r="J641" s="43"/>
      <c r="O641" s="65"/>
      <c r="P641" s="79"/>
      <c r="R641" s="65"/>
      <c r="T641" s="65"/>
      <c r="V641" s="65"/>
      <c r="AC641" s="65"/>
      <c r="AI641" s="65"/>
      <c r="AO641" s="65"/>
      <c r="AT641" s="21">
        <f t="shared" si="33"/>
        <v>0</v>
      </c>
      <c r="AU641" s="21">
        <f t="shared" si="34"/>
        <v>0</v>
      </c>
      <c r="AW641" s="68"/>
      <c r="BC641" s="65"/>
      <c r="BI641" s="65"/>
      <c r="BN641" s="65"/>
      <c r="BS641" s="65"/>
      <c r="BT641" s="82"/>
      <c r="BU641" s="79"/>
      <c r="BW641" s="65"/>
      <c r="BY641" s="65"/>
      <c r="CA641" s="65"/>
      <c r="CC641" s="65"/>
      <c r="CE641" s="65"/>
      <c r="CG641" s="68"/>
      <c r="CI641" s="65"/>
      <c r="CK641" s="68"/>
      <c r="CM641" s="83"/>
      <c r="CO641" s="65"/>
      <c r="CU641" s="68"/>
      <c r="DB641" s="68"/>
      <c r="DH641" s="44"/>
      <c r="DI641" s="68"/>
    </row>
    <row r="642" ht="15.75" customHeight="1">
      <c r="A642" s="79"/>
      <c r="B642" s="80"/>
      <c r="C642" s="25"/>
      <c r="D642" s="16">
        <f t="shared" si="2"/>
        <v>1</v>
      </c>
      <c r="E642" s="16">
        <f t="shared" si="73"/>
        <v>0</v>
      </c>
      <c r="F642" s="16">
        <f t="shared" si="3"/>
        <v>0</v>
      </c>
      <c r="G642" s="16">
        <f t="shared" si="4"/>
        <v>0</v>
      </c>
      <c r="H642" s="63"/>
      <c r="I642" s="81"/>
      <c r="J642" s="43"/>
      <c r="O642" s="65"/>
      <c r="P642" s="79"/>
      <c r="R642" s="65"/>
      <c r="T642" s="65"/>
      <c r="V642" s="65"/>
      <c r="AC642" s="65"/>
      <c r="AI642" s="65"/>
      <c r="AO642" s="65"/>
      <c r="AT642" s="21">
        <f t="shared" si="33"/>
        <v>0</v>
      </c>
      <c r="AU642" s="21">
        <f t="shared" si="34"/>
        <v>0</v>
      </c>
      <c r="AW642" s="68"/>
      <c r="BC642" s="65"/>
      <c r="BI642" s="65"/>
      <c r="BN642" s="65"/>
      <c r="BS642" s="65"/>
      <c r="BT642" s="82"/>
      <c r="BU642" s="79"/>
      <c r="BW642" s="65"/>
      <c r="BY642" s="65"/>
      <c r="CA642" s="65"/>
      <c r="CC642" s="65"/>
      <c r="CE642" s="65"/>
      <c r="CG642" s="68"/>
      <c r="CI642" s="65"/>
      <c r="CK642" s="68"/>
      <c r="CM642" s="83"/>
      <c r="CO642" s="65"/>
      <c r="CU642" s="68"/>
      <c r="DB642" s="68"/>
      <c r="DH642" s="44"/>
      <c r="DI642" s="68"/>
    </row>
    <row r="643" ht="15.75" customHeight="1">
      <c r="A643" s="79"/>
      <c r="B643" s="80"/>
      <c r="C643" s="25"/>
      <c r="D643" s="16">
        <f t="shared" si="2"/>
        <v>1</v>
      </c>
      <c r="E643" s="16">
        <f t="shared" si="73"/>
        <v>0</v>
      </c>
      <c r="F643" s="16">
        <f t="shared" si="3"/>
        <v>0</v>
      </c>
      <c r="G643" s="16">
        <f t="shared" si="4"/>
        <v>0</v>
      </c>
      <c r="H643" s="63"/>
      <c r="I643" s="81"/>
      <c r="J643" s="43"/>
      <c r="O643" s="65"/>
      <c r="P643" s="79"/>
      <c r="R643" s="65"/>
      <c r="T643" s="65"/>
      <c r="V643" s="65"/>
      <c r="AC643" s="65"/>
      <c r="AI643" s="65"/>
      <c r="AO643" s="65"/>
      <c r="AT643" s="21">
        <f t="shared" si="33"/>
        <v>0</v>
      </c>
      <c r="AU643" s="21">
        <f t="shared" si="34"/>
        <v>0</v>
      </c>
      <c r="AW643" s="68"/>
      <c r="BC643" s="65"/>
      <c r="BI643" s="65"/>
      <c r="BN643" s="65"/>
      <c r="BS643" s="65"/>
      <c r="BT643" s="82"/>
      <c r="BU643" s="79"/>
      <c r="BW643" s="65"/>
      <c r="BY643" s="65"/>
      <c r="CA643" s="65"/>
      <c r="CC643" s="65"/>
      <c r="CE643" s="65"/>
      <c r="CG643" s="68"/>
      <c r="CI643" s="65"/>
      <c r="CK643" s="68"/>
      <c r="CM643" s="83"/>
      <c r="CO643" s="65"/>
      <c r="CU643" s="68"/>
      <c r="DB643" s="68"/>
      <c r="DH643" s="44"/>
      <c r="DI643" s="68"/>
    </row>
    <row r="644" ht="15.75" customHeight="1">
      <c r="A644" s="79"/>
      <c r="B644" s="80"/>
      <c r="C644" s="25"/>
      <c r="D644" s="16">
        <f t="shared" si="2"/>
        <v>1</v>
      </c>
      <c r="E644" s="16">
        <f t="shared" si="73"/>
        <v>0</v>
      </c>
      <c r="F644" s="16">
        <f t="shared" si="3"/>
        <v>0</v>
      </c>
      <c r="G644" s="16">
        <f t="shared" si="4"/>
        <v>0</v>
      </c>
      <c r="H644" s="63"/>
      <c r="I644" s="81"/>
      <c r="J644" s="43"/>
      <c r="O644" s="65"/>
      <c r="P644" s="79"/>
      <c r="R644" s="65"/>
      <c r="T644" s="65"/>
      <c r="V644" s="65"/>
      <c r="AC644" s="65"/>
      <c r="AI644" s="65"/>
      <c r="AO644" s="65"/>
      <c r="AT644" s="21">
        <f t="shared" si="33"/>
        <v>0</v>
      </c>
      <c r="AU644" s="21">
        <f t="shared" si="34"/>
        <v>0</v>
      </c>
      <c r="AW644" s="68"/>
      <c r="BC644" s="65"/>
      <c r="BI644" s="65"/>
      <c r="BN644" s="65"/>
      <c r="BS644" s="65"/>
      <c r="BT644" s="82"/>
      <c r="BU644" s="79"/>
      <c r="BW644" s="65"/>
      <c r="BY644" s="65"/>
      <c r="CA644" s="65"/>
      <c r="CC644" s="65"/>
      <c r="CE644" s="65"/>
      <c r="CG644" s="68"/>
      <c r="CI644" s="65"/>
      <c r="CK644" s="68"/>
      <c r="CM644" s="83"/>
      <c r="CO644" s="65"/>
      <c r="CU644" s="68"/>
      <c r="DB644" s="68"/>
      <c r="DH644" s="44"/>
      <c r="DI644" s="68"/>
    </row>
    <row r="645" ht="15.75" customHeight="1">
      <c r="A645" s="79"/>
      <c r="B645" s="80"/>
      <c r="C645" s="25"/>
      <c r="D645" s="16">
        <f t="shared" si="2"/>
        <v>1</v>
      </c>
      <c r="E645" s="16">
        <f t="shared" si="73"/>
        <v>0</v>
      </c>
      <c r="F645" s="16">
        <f t="shared" si="3"/>
        <v>0</v>
      </c>
      <c r="G645" s="16">
        <f t="shared" si="4"/>
        <v>0</v>
      </c>
      <c r="H645" s="63"/>
      <c r="I645" s="81"/>
      <c r="J645" s="43"/>
      <c r="O645" s="65"/>
      <c r="P645" s="79"/>
      <c r="R645" s="65"/>
      <c r="T645" s="65"/>
      <c r="V645" s="65"/>
      <c r="AC645" s="65"/>
      <c r="AI645" s="65"/>
      <c r="AO645" s="65"/>
      <c r="AT645" s="21">
        <f t="shared" si="33"/>
        <v>0</v>
      </c>
      <c r="AU645" s="21">
        <f t="shared" si="34"/>
        <v>0</v>
      </c>
      <c r="AW645" s="68"/>
      <c r="BC645" s="65"/>
      <c r="BI645" s="65"/>
      <c r="BN645" s="65"/>
      <c r="BS645" s="65"/>
      <c r="BT645" s="82"/>
      <c r="BU645" s="79"/>
      <c r="BW645" s="65"/>
      <c r="BY645" s="65"/>
      <c r="CA645" s="65"/>
      <c r="CC645" s="65"/>
      <c r="CE645" s="65"/>
      <c r="CG645" s="68"/>
      <c r="CI645" s="65"/>
      <c r="CK645" s="68"/>
      <c r="CM645" s="83"/>
      <c r="CO645" s="65"/>
      <c r="CU645" s="68"/>
      <c r="DB645" s="68"/>
      <c r="DH645" s="44"/>
      <c r="DI645" s="68"/>
    </row>
    <row r="646" ht="15.75" customHeight="1">
      <c r="A646" s="79"/>
      <c r="B646" s="80"/>
      <c r="C646" s="25"/>
      <c r="D646" s="16">
        <f t="shared" si="2"/>
        <v>1</v>
      </c>
      <c r="E646" s="16">
        <f t="shared" si="73"/>
        <v>0</v>
      </c>
      <c r="F646" s="16">
        <f t="shared" si="3"/>
        <v>0</v>
      </c>
      <c r="G646" s="16">
        <f t="shared" si="4"/>
        <v>0</v>
      </c>
      <c r="H646" s="63"/>
      <c r="I646" s="81"/>
      <c r="J646" s="43"/>
      <c r="O646" s="65"/>
      <c r="P646" s="79"/>
      <c r="R646" s="65"/>
      <c r="T646" s="65"/>
      <c r="V646" s="65"/>
      <c r="AC646" s="65"/>
      <c r="AI646" s="65"/>
      <c r="AO646" s="65"/>
      <c r="AT646" s="21">
        <f t="shared" si="33"/>
        <v>0</v>
      </c>
      <c r="AU646" s="21">
        <f t="shared" si="34"/>
        <v>0</v>
      </c>
      <c r="AW646" s="68"/>
      <c r="BC646" s="65"/>
      <c r="BI646" s="65"/>
      <c r="BN646" s="65"/>
      <c r="BS646" s="65"/>
      <c r="BT646" s="82"/>
      <c r="BU646" s="79"/>
      <c r="BW646" s="65"/>
      <c r="BY646" s="65"/>
      <c r="CA646" s="65"/>
      <c r="CC646" s="65"/>
      <c r="CE646" s="65"/>
      <c r="CG646" s="68"/>
      <c r="CI646" s="65"/>
      <c r="CK646" s="68"/>
      <c r="CM646" s="83"/>
      <c r="CO646" s="65"/>
      <c r="CU646" s="68"/>
      <c r="DB646" s="68"/>
      <c r="DH646" s="44"/>
      <c r="DI646" s="68"/>
    </row>
    <row r="647" ht="15.75" customHeight="1">
      <c r="A647" s="79"/>
      <c r="B647" s="80"/>
      <c r="C647" s="25"/>
      <c r="D647" s="16">
        <f t="shared" si="2"/>
        <v>1</v>
      </c>
      <c r="E647" s="16">
        <f t="shared" si="73"/>
        <v>0</v>
      </c>
      <c r="F647" s="16">
        <f t="shared" si="3"/>
        <v>0</v>
      </c>
      <c r="G647" s="16">
        <f t="shared" si="4"/>
        <v>0</v>
      </c>
      <c r="H647" s="63"/>
      <c r="I647" s="81"/>
      <c r="J647" s="43"/>
      <c r="O647" s="65"/>
      <c r="P647" s="79"/>
      <c r="R647" s="65"/>
      <c r="T647" s="65"/>
      <c r="V647" s="65"/>
      <c r="AC647" s="65"/>
      <c r="AI647" s="65"/>
      <c r="AO647" s="65"/>
      <c r="AT647" s="21">
        <f t="shared" si="33"/>
        <v>0</v>
      </c>
      <c r="AU647" s="21">
        <f t="shared" si="34"/>
        <v>0</v>
      </c>
      <c r="AW647" s="68"/>
      <c r="BC647" s="65"/>
      <c r="BI647" s="65"/>
      <c r="BN647" s="65"/>
      <c r="BS647" s="65"/>
      <c r="BT647" s="82"/>
      <c r="BU647" s="79"/>
      <c r="BW647" s="65"/>
      <c r="BY647" s="65"/>
      <c r="CA647" s="65"/>
      <c r="CC647" s="65"/>
      <c r="CE647" s="65"/>
      <c r="CG647" s="68"/>
      <c r="CI647" s="65"/>
      <c r="CK647" s="68"/>
      <c r="CM647" s="83"/>
      <c r="CO647" s="65"/>
      <c r="CU647" s="68"/>
      <c r="DB647" s="68"/>
      <c r="DH647" s="44"/>
      <c r="DI647" s="68"/>
    </row>
    <row r="648" ht="15.75" customHeight="1">
      <c r="A648" s="79"/>
      <c r="B648" s="80"/>
      <c r="C648" s="25"/>
      <c r="D648" s="16">
        <f t="shared" si="2"/>
        <v>1</v>
      </c>
      <c r="E648" s="16">
        <f t="shared" si="73"/>
        <v>0</v>
      </c>
      <c r="F648" s="16">
        <f t="shared" si="3"/>
        <v>0</v>
      </c>
      <c r="G648" s="16">
        <f t="shared" si="4"/>
        <v>0</v>
      </c>
      <c r="H648" s="63"/>
      <c r="I648" s="81"/>
      <c r="J648" s="43"/>
      <c r="O648" s="65"/>
      <c r="P648" s="79"/>
      <c r="R648" s="65"/>
      <c r="T648" s="65"/>
      <c r="V648" s="65"/>
      <c r="AC648" s="65"/>
      <c r="AI648" s="65"/>
      <c r="AO648" s="65"/>
      <c r="AT648" s="21">
        <f t="shared" si="33"/>
        <v>0</v>
      </c>
      <c r="AU648" s="21">
        <f t="shared" si="34"/>
        <v>0</v>
      </c>
      <c r="AW648" s="68"/>
      <c r="BC648" s="65"/>
      <c r="BI648" s="65"/>
      <c r="BN648" s="65"/>
      <c r="BS648" s="65"/>
      <c r="BT648" s="82"/>
      <c r="BU648" s="79"/>
      <c r="BW648" s="65"/>
      <c r="BY648" s="65"/>
      <c r="CA648" s="65"/>
      <c r="CC648" s="65"/>
      <c r="CE648" s="65"/>
      <c r="CG648" s="68"/>
      <c r="CI648" s="65"/>
      <c r="CK648" s="68"/>
      <c r="CM648" s="83"/>
      <c r="CO648" s="65"/>
      <c r="CU648" s="68"/>
      <c r="DB648" s="68"/>
      <c r="DH648" s="44"/>
      <c r="DI648" s="68"/>
    </row>
    <row r="649" ht="15.75" customHeight="1">
      <c r="A649" s="79"/>
      <c r="B649" s="80"/>
      <c r="C649" s="25"/>
      <c r="D649" s="16">
        <f t="shared" si="2"/>
        <v>1</v>
      </c>
      <c r="E649" s="16">
        <f t="shared" si="73"/>
        <v>0</v>
      </c>
      <c r="F649" s="16">
        <f t="shared" si="3"/>
        <v>0</v>
      </c>
      <c r="G649" s="16">
        <f t="shared" si="4"/>
        <v>0</v>
      </c>
      <c r="H649" s="63"/>
      <c r="I649" s="81"/>
      <c r="J649" s="43"/>
      <c r="O649" s="65"/>
      <c r="P649" s="79"/>
      <c r="R649" s="65"/>
      <c r="T649" s="65"/>
      <c r="V649" s="65"/>
      <c r="AC649" s="65"/>
      <c r="AI649" s="65"/>
      <c r="AO649" s="65"/>
      <c r="AT649" s="21">
        <f t="shared" si="33"/>
        <v>0</v>
      </c>
      <c r="AU649" s="21">
        <f t="shared" si="34"/>
        <v>0</v>
      </c>
      <c r="AW649" s="68"/>
      <c r="BC649" s="65"/>
      <c r="BI649" s="65"/>
      <c r="BN649" s="65"/>
      <c r="BS649" s="65"/>
      <c r="BT649" s="82"/>
      <c r="BU649" s="79"/>
      <c r="BW649" s="65"/>
      <c r="BY649" s="65"/>
      <c r="CA649" s="65"/>
      <c r="CC649" s="65"/>
      <c r="CE649" s="65"/>
      <c r="CG649" s="68"/>
      <c r="CI649" s="65"/>
      <c r="CK649" s="68"/>
      <c r="CM649" s="83"/>
      <c r="CO649" s="65"/>
      <c r="CU649" s="68"/>
      <c r="DB649" s="68"/>
      <c r="DH649" s="44"/>
      <c r="DI649" s="68"/>
    </row>
    <row r="650" ht="15.75" customHeight="1">
      <c r="A650" s="79"/>
      <c r="B650" s="80"/>
      <c r="C650" s="25"/>
      <c r="D650" s="16">
        <f t="shared" si="2"/>
        <v>1</v>
      </c>
      <c r="E650" s="16">
        <f t="shared" si="73"/>
        <v>0</v>
      </c>
      <c r="F650" s="16">
        <f t="shared" si="3"/>
        <v>0</v>
      </c>
      <c r="G650" s="16">
        <f t="shared" si="4"/>
        <v>0</v>
      </c>
      <c r="H650" s="63"/>
      <c r="I650" s="81"/>
      <c r="J650" s="43"/>
      <c r="O650" s="65"/>
      <c r="P650" s="79"/>
      <c r="R650" s="65"/>
      <c r="T650" s="65"/>
      <c r="V650" s="65"/>
      <c r="AC650" s="65"/>
      <c r="AI650" s="65"/>
      <c r="AO650" s="65"/>
      <c r="AT650" s="21">
        <f t="shared" si="33"/>
        <v>0</v>
      </c>
      <c r="AU650" s="21">
        <f t="shared" si="34"/>
        <v>0</v>
      </c>
      <c r="AW650" s="68"/>
      <c r="BC650" s="65"/>
      <c r="BI650" s="65"/>
      <c r="BN650" s="65"/>
      <c r="BS650" s="65"/>
      <c r="BT650" s="82"/>
      <c r="BU650" s="79"/>
      <c r="BW650" s="65"/>
      <c r="BY650" s="65"/>
      <c r="CA650" s="65"/>
      <c r="CC650" s="65"/>
      <c r="CE650" s="65"/>
      <c r="CG650" s="68"/>
      <c r="CI650" s="65"/>
      <c r="CK650" s="68"/>
      <c r="CM650" s="83"/>
      <c r="CO650" s="65"/>
      <c r="CU650" s="68"/>
      <c r="DB650" s="68"/>
      <c r="DH650" s="44"/>
      <c r="DI650" s="68"/>
    </row>
    <row r="651" ht="15.75" customHeight="1">
      <c r="A651" s="79"/>
      <c r="B651" s="80"/>
      <c r="C651" s="25"/>
      <c r="D651" s="16">
        <f t="shared" si="2"/>
        <v>1</v>
      </c>
      <c r="E651" s="16">
        <f t="shared" si="73"/>
        <v>0</v>
      </c>
      <c r="F651" s="16">
        <f t="shared" si="3"/>
        <v>0</v>
      </c>
      <c r="G651" s="16">
        <f t="shared" si="4"/>
        <v>0</v>
      </c>
      <c r="H651" s="63"/>
      <c r="I651" s="81"/>
      <c r="J651" s="43"/>
      <c r="O651" s="65"/>
      <c r="P651" s="79"/>
      <c r="R651" s="65"/>
      <c r="T651" s="65"/>
      <c r="V651" s="65"/>
      <c r="AC651" s="65"/>
      <c r="AI651" s="65"/>
      <c r="AO651" s="65"/>
      <c r="AT651" s="21">
        <f t="shared" si="33"/>
        <v>0</v>
      </c>
      <c r="AU651" s="21">
        <f t="shared" si="34"/>
        <v>0</v>
      </c>
      <c r="AW651" s="68"/>
      <c r="BC651" s="65"/>
      <c r="BI651" s="65"/>
      <c r="BN651" s="65"/>
      <c r="BS651" s="65"/>
      <c r="BT651" s="82"/>
      <c r="BU651" s="79"/>
      <c r="BW651" s="65"/>
      <c r="BY651" s="65"/>
      <c r="CA651" s="65"/>
      <c r="CC651" s="65"/>
      <c r="CE651" s="65"/>
      <c r="CG651" s="68"/>
      <c r="CI651" s="65"/>
      <c r="CK651" s="68"/>
      <c r="CM651" s="83"/>
      <c r="CO651" s="65"/>
      <c r="CU651" s="68"/>
      <c r="DB651" s="68"/>
      <c r="DH651" s="44"/>
      <c r="DI651" s="68"/>
    </row>
    <row r="652" ht="15.75" customHeight="1">
      <c r="A652" s="79"/>
      <c r="B652" s="80"/>
      <c r="C652" s="25"/>
      <c r="D652" s="16">
        <f t="shared" si="2"/>
        <v>1</v>
      </c>
      <c r="E652" s="16">
        <f t="shared" si="73"/>
        <v>0</v>
      </c>
      <c r="F652" s="16">
        <f t="shared" si="3"/>
        <v>0</v>
      </c>
      <c r="G652" s="16">
        <f t="shared" si="4"/>
        <v>0</v>
      </c>
      <c r="H652" s="63"/>
      <c r="I652" s="81"/>
      <c r="J652" s="43"/>
      <c r="O652" s="65"/>
      <c r="P652" s="79"/>
      <c r="R652" s="65"/>
      <c r="T652" s="65"/>
      <c r="V652" s="65"/>
      <c r="AC652" s="65"/>
      <c r="AI652" s="65"/>
      <c r="AO652" s="65"/>
      <c r="AT652" s="21">
        <f t="shared" si="33"/>
        <v>0</v>
      </c>
      <c r="AU652" s="21">
        <f t="shared" si="34"/>
        <v>0</v>
      </c>
      <c r="AW652" s="68"/>
      <c r="BC652" s="65"/>
      <c r="BI652" s="65"/>
      <c r="BN652" s="65"/>
      <c r="BS652" s="65"/>
      <c r="BT652" s="82"/>
      <c r="BU652" s="79"/>
      <c r="BW652" s="65"/>
      <c r="BY652" s="65"/>
      <c r="CA652" s="65"/>
      <c r="CC652" s="65"/>
      <c r="CE652" s="65"/>
      <c r="CG652" s="68"/>
      <c r="CI652" s="65"/>
      <c r="CK652" s="68"/>
      <c r="CM652" s="83"/>
      <c r="CO652" s="65"/>
      <c r="CU652" s="68"/>
      <c r="DB652" s="68"/>
      <c r="DH652" s="44"/>
      <c r="DI652" s="68"/>
    </row>
    <row r="653" ht="15.75" customHeight="1">
      <c r="A653" s="79"/>
      <c r="B653" s="80"/>
      <c r="C653" s="25"/>
      <c r="D653" s="16">
        <f t="shared" si="2"/>
        <v>1</v>
      </c>
      <c r="E653" s="16">
        <f t="shared" si="73"/>
        <v>0</v>
      </c>
      <c r="F653" s="16">
        <f t="shared" si="3"/>
        <v>0</v>
      </c>
      <c r="G653" s="16">
        <f t="shared" si="4"/>
        <v>0</v>
      </c>
      <c r="H653" s="63"/>
      <c r="I653" s="81"/>
      <c r="J653" s="43"/>
      <c r="O653" s="65"/>
      <c r="P653" s="79"/>
      <c r="R653" s="65"/>
      <c r="T653" s="65"/>
      <c r="V653" s="65"/>
      <c r="AC653" s="65"/>
      <c r="AI653" s="65"/>
      <c r="AO653" s="65"/>
      <c r="AT653" s="21">
        <f t="shared" si="33"/>
        <v>0</v>
      </c>
      <c r="AU653" s="21">
        <f t="shared" si="34"/>
        <v>0</v>
      </c>
      <c r="AW653" s="68"/>
      <c r="BC653" s="65"/>
      <c r="BI653" s="65"/>
      <c r="BN653" s="65"/>
      <c r="BS653" s="65"/>
      <c r="BT653" s="82"/>
      <c r="BU653" s="79"/>
      <c r="BW653" s="65"/>
      <c r="BY653" s="65"/>
      <c r="CA653" s="65"/>
      <c r="CC653" s="65"/>
      <c r="CE653" s="65"/>
      <c r="CG653" s="68"/>
      <c r="CI653" s="65"/>
      <c r="CK653" s="68"/>
      <c r="CM653" s="83"/>
      <c r="CO653" s="65"/>
      <c r="CU653" s="68"/>
      <c r="DB653" s="68"/>
      <c r="DH653" s="44"/>
      <c r="DI653" s="68"/>
    </row>
    <row r="654" ht="15.75" customHeight="1">
      <c r="A654" s="79"/>
      <c r="B654" s="80"/>
      <c r="C654" s="25"/>
      <c r="D654" s="16">
        <f t="shared" si="2"/>
        <v>1</v>
      </c>
      <c r="E654" s="16">
        <f t="shared" si="73"/>
        <v>0</v>
      </c>
      <c r="F654" s="16">
        <f t="shared" si="3"/>
        <v>0</v>
      </c>
      <c r="G654" s="16">
        <f t="shared" si="4"/>
        <v>0</v>
      </c>
      <c r="H654" s="63"/>
      <c r="I654" s="81"/>
      <c r="J654" s="43"/>
      <c r="O654" s="65"/>
      <c r="P654" s="79"/>
      <c r="R654" s="65"/>
      <c r="T654" s="65"/>
      <c r="V654" s="65"/>
      <c r="AC654" s="65"/>
      <c r="AI654" s="65"/>
      <c r="AO654" s="65"/>
      <c r="AT654" s="21">
        <f t="shared" si="33"/>
        <v>0</v>
      </c>
      <c r="AU654" s="21">
        <f t="shared" si="34"/>
        <v>0</v>
      </c>
      <c r="AW654" s="68"/>
      <c r="BC654" s="65"/>
      <c r="BI654" s="65"/>
      <c r="BN654" s="65"/>
      <c r="BS654" s="65"/>
      <c r="BT654" s="82"/>
      <c r="BU654" s="79"/>
      <c r="BW654" s="65"/>
      <c r="BY654" s="65"/>
      <c r="CA654" s="65"/>
      <c r="CC654" s="65"/>
      <c r="CE654" s="65"/>
      <c r="CG654" s="68"/>
      <c r="CI654" s="65"/>
      <c r="CK654" s="68"/>
      <c r="CM654" s="83"/>
      <c r="CO654" s="65"/>
      <c r="CU654" s="68"/>
      <c r="DB654" s="68"/>
      <c r="DH654" s="44"/>
      <c r="DI654" s="68"/>
    </row>
    <row r="655" ht="15.75" customHeight="1">
      <c r="A655" s="79"/>
      <c r="B655" s="80"/>
      <c r="C655" s="25"/>
      <c r="D655" s="16">
        <f t="shared" si="2"/>
        <v>1</v>
      </c>
      <c r="E655" s="16">
        <f t="shared" si="73"/>
        <v>0</v>
      </c>
      <c r="F655" s="16">
        <f t="shared" si="3"/>
        <v>0</v>
      </c>
      <c r="G655" s="16">
        <f t="shared" si="4"/>
        <v>0</v>
      </c>
      <c r="H655" s="63"/>
      <c r="I655" s="81"/>
      <c r="J655" s="43"/>
      <c r="O655" s="65"/>
      <c r="P655" s="79"/>
      <c r="R655" s="65"/>
      <c r="T655" s="65"/>
      <c r="V655" s="65"/>
      <c r="AC655" s="65"/>
      <c r="AI655" s="65"/>
      <c r="AO655" s="65"/>
      <c r="AT655" s="21">
        <f t="shared" si="33"/>
        <v>0</v>
      </c>
      <c r="AU655" s="21">
        <f t="shared" si="34"/>
        <v>0</v>
      </c>
      <c r="AW655" s="68"/>
      <c r="BC655" s="65"/>
      <c r="BI655" s="65"/>
      <c r="BN655" s="65"/>
      <c r="BS655" s="65"/>
      <c r="BT655" s="82"/>
      <c r="BU655" s="79"/>
      <c r="BW655" s="65"/>
      <c r="BY655" s="65"/>
      <c r="CA655" s="65"/>
      <c r="CC655" s="65"/>
      <c r="CE655" s="65"/>
      <c r="CG655" s="68"/>
      <c r="CI655" s="65"/>
      <c r="CK655" s="68"/>
      <c r="CM655" s="83"/>
      <c r="CO655" s="65"/>
      <c r="CU655" s="68"/>
      <c r="DB655" s="68"/>
      <c r="DH655" s="44"/>
      <c r="DI655" s="68"/>
    </row>
    <row r="656" ht="15.75" customHeight="1">
      <c r="A656" s="79"/>
      <c r="B656" s="80"/>
      <c r="C656" s="25"/>
      <c r="D656" s="16">
        <f t="shared" si="2"/>
        <v>1</v>
      </c>
      <c r="E656" s="16">
        <f t="shared" si="73"/>
        <v>0</v>
      </c>
      <c r="F656" s="16">
        <f t="shared" si="3"/>
        <v>0</v>
      </c>
      <c r="G656" s="16">
        <f t="shared" si="4"/>
        <v>0</v>
      </c>
      <c r="H656" s="63"/>
      <c r="I656" s="81"/>
      <c r="J656" s="43"/>
      <c r="O656" s="65"/>
      <c r="P656" s="79"/>
      <c r="R656" s="65"/>
      <c r="T656" s="65"/>
      <c r="V656" s="65"/>
      <c r="AC656" s="65"/>
      <c r="AI656" s="65"/>
      <c r="AO656" s="65"/>
      <c r="AT656" s="21">
        <f t="shared" si="33"/>
        <v>0</v>
      </c>
      <c r="AU656" s="21">
        <f t="shared" si="34"/>
        <v>0</v>
      </c>
      <c r="AW656" s="68"/>
      <c r="BC656" s="65"/>
      <c r="BI656" s="65"/>
      <c r="BN656" s="65"/>
      <c r="BS656" s="65"/>
      <c r="BT656" s="82"/>
      <c r="BU656" s="79"/>
      <c r="BW656" s="65"/>
      <c r="BY656" s="65"/>
      <c r="CA656" s="65"/>
      <c r="CC656" s="65"/>
      <c r="CE656" s="65"/>
      <c r="CG656" s="68"/>
      <c r="CI656" s="65"/>
      <c r="CK656" s="68"/>
      <c r="CM656" s="83"/>
      <c r="CO656" s="65"/>
      <c r="CU656" s="68"/>
      <c r="DB656" s="68"/>
      <c r="DH656" s="44"/>
      <c r="DI656" s="68"/>
    </row>
    <row r="657" ht="15.75" customHeight="1">
      <c r="A657" s="79"/>
      <c r="B657" s="80"/>
      <c r="C657" s="25"/>
      <c r="D657" s="16">
        <f t="shared" si="2"/>
        <v>1</v>
      </c>
      <c r="E657" s="16">
        <f t="shared" si="73"/>
        <v>0</v>
      </c>
      <c r="F657" s="16">
        <f t="shared" si="3"/>
        <v>0</v>
      </c>
      <c r="G657" s="16">
        <f t="shared" si="4"/>
        <v>0</v>
      </c>
      <c r="H657" s="63"/>
      <c r="I657" s="81"/>
      <c r="J657" s="43"/>
      <c r="O657" s="65"/>
      <c r="P657" s="79"/>
      <c r="R657" s="65"/>
      <c r="T657" s="65"/>
      <c r="V657" s="65"/>
      <c r="AC657" s="65"/>
      <c r="AI657" s="65"/>
      <c r="AO657" s="65"/>
      <c r="AT657" s="21">
        <f t="shared" si="33"/>
        <v>0</v>
      </c>
      <c r="AU657" s="21">
        <f t="shared" si="34"/>
        <v>0</v>
      </c>
      <c r="AW657" s="68"/>
      <c r="BC657" s="65"/>
      <c r="BI657" s="65"/>
      <c r="BN657" s="65"/>
      <c r="BS657" s="65"/>
      <c r="BT657" s="82"/>
      <c r="BU657" s="79"/>
      <c r="BW657" s="65"/>
      <c r="BY657" s="65"/>
      <c r="CA657" s="65"/>
      <c r="CC657" s="65"/>
      <c r="CE657" s="65"/>
      <c r="CG657" s="68"/>
      <c r="CI657" s="65"/>
      <c r="CK657" s="68"/>
      <c r="CM657" s="83"/>
      <c r="CO657" s="65"/>
      <c r="CU657" s="68"/>
      <c r="DB657" s="68"/>
      <c r="DH657" s="44"/>
      <c r="DI657" s="68"/>
    </row>
    <row r="658" ht="15.75" customHeight="1">
      <c r="A658" s="79"/>
      <c r="B658" s="80"/>
      <c r="C658" s="25"/>
      <c r="D658" s="16">
        <f t="shared" si="2"/>
        <v>1</v>
      </c>
      <c r="E658" s="16">
        <f t="shared" si="73"/>
        <v>0</v>
      </c>
      <c r="F658" s="16">
        <f t="shared" si="3"/>
        <v>0</v>
      </c>
      <c r="G658" s="16">
        <f t="shared" si="4"/>
        <v>0</v>
      </c>
      <c r="H658" s="63"/>
      <c r="I658" s="81"/>
      <c r="J658" s="43"/>
      <c r="O658" s="65"/>
      <c r="P658" s="79"/>
      <c r="R658" s="65"/>
      <c r="T658" s="65"/>
      <c r="V658" s="65"/>
      <c r="AC658" s="65"/>
      <c r="AI658" s="65"/>
      <c r="AO658" s="65"/>
      <c r="AT658" s="21">
        <f t="shared" si="33"/>
        <v>0</v>
      </c>
      <c r="AU658" s="21">
        <f t="shared" si="34"/>
        <v>0</v>
      </c>
      <c r="AW658" s="68"/>
      <c r="BC658" s="65"/>
      <c r="BI658" s="65"/>
      <c r="BN658" s="65"/>
      <c r="BS658" s="65"/>
      <c r="BT658" s="82"/>
      <c r="BU658" s="79"/>
      <c r="BW658" s="65"/>
      <c r="BY658" s="65"/>
      <c r="CA658" s="65"/>
      <c r="CC658" s="65"/>
      <c r="CE658" s="65"/>
      <c r="CG658" s="68"/>
      <c r="CI658" s="65"/>
      <c r="CK658" s="68"/>
      <c r="CM658" s="83"/>
      <c r="CO658" s="65"/>
      <c r="CU658" s="68"/>
      <c r="DB658" s="68"/>
      <c r="DH658" s="44"/>
      <c r="DI658" s="68"/>
    </row>
    <row r="659" ht="15.75" customHeight="1">
      <c r="A659" s="79"/>
      <c r="B659" s="80"/>
      <c r="C659" s="25"/>
      <c r="D659" s="16">
        <f t="shared" si="2"/>
        <v>1</v>
      </c>
      <c r="E659" s="16">
        <f t="shared" si="73"/>
        <v>0</v>
      </c>
      <c r="F659" s="16">
        <f t="shared" si="3"/>
        <v>0</v>
      </c>
      <c r="G659" s="16">
        <f t="shared" si="4"/>
        <v>0</v>
      </c>
      <c r="H659" s="63"/>
      <c r="I659" s="81"/>
      <c r="J659" s="43"/>
      <c r="O659" s="65"/>
      <c r="P659" s="79"/>
      <c r="R659" s="65"/>
      <c r="T659" s="65"/>
      <c r="V659" s="65"/>
      <c r="AC659" s="65"/>
      <c r="AI659" s="65"/>
      <c r="AO659" s="65"/>
      <c r="AT659" s="21">
        <f t="shared" si="33"/>
        <v>0</v>
      </c>
      <c r="AU659" s="21">
        <f t="shared" si="34"/>
        <v>0</v>
      </c>
      <c r="AW659" s="68"/>
      <c r="BC659" s="65"/>
      <c r="BI659" s="65"/>
      <c r="BN659" s="65"/>
      <c r="BS659" s="65"/>
      <c r="BT659" s="82"/>
      <c r="BU659" s="79"/>
      <c r="BW659" s="65"/>
      <c r="BY659" s="65"/>
      <c r="CA659" s="65"/>
      <c r="CC659" s="65"/>
      <c r="CE659" s="65"/>
      <c r="CG659" s="68"/>
      <c r="CI659" s="65"/>
      <c r="CK659" s="68"/>
      <c r="CM659" s="83"/>
      <c r="CO659" s="65"/>
      <c r="CU659" s="68"/>
      <c r="DB659" s="68"/>
      <c r="DH659" s="44"/>
      <c r="DI659" s="68"/>
    </row>
    <row r="660" ht="15.75" customHeight="1">
      <c r="A660" s="79"/>
      <c r="B660" s="80"/>
      <c r="C660" s="25"/>
      <c r="D660" s="16">
        <f t="shared" si="2"/>
        <v>1</v>
      </c>
      <c r="E660" s="16">
        <f t="shared" si="73"/>
        <v>0</v>
      </c>
      <c r="F660" s="16">
        <f t="shared" si="3"/>
        <v>0</v>
      </c>
      <c r="G660" s="16">
        <f t="shared" si="4"/>
        <v>0</v>
      </c>
      <c r="H660" s="63"/>
      <c r="I660" s="81"/>
      <c r="J660" s="43"/>
      <c r="O660" s="65"/>
      <c r="P660" s="79"/>
      <c r="R660" s="65"/>
      <c r="T660" s="65"/>
      <c r="V660" s="65"/>
      <c r="AC660" s="65"/>
      <c r="AI660" s="65"/>
      <c r="AO660" s="65"/>
      <c r="AT660" s="21">
        <f t="shared" si="33"/>
        <v>0</v>
      </c>
      <c r="AU660" s="21">
        <f t="shared" si="34"/>
        <v>0</v>
      </c>
      <c r="AW660" s="68"/>
      <c r="BC660" s="65"/>
      <c r="BI660" s="65"/>
      <c r="BN660" s="65"/>
      <c r="BS660" s="65"/>
      <c r="BT660" s="82"/>
      <c r="BU660" s="79"/>
      <c r="BW660" s="65"/>
      <c r="BY660" s="65"/>
      <c r="CA660" s="65"/>
      <c r="CC660" s="65"/>
      <c r="CE660" s="65"/>
      <c r="CG660" s="68"/>
      <c r="CI660" s="65"/>
      <c r="CK660" s="68"/>
      <c r="CM660" s="83"/>
      <c r="CO660" s="65"/>
      <c r="CU660" s="68"/>
      <c r="DB660" s="68"/>
      <c r="DH660" s="44"/>
      <c r="DI660" s="68"/>
    </row>
    <row r="661" ht="15.75" customHeight="1">
      <c r="A661" s="79"/>
      <c r="B661" s="80"/>
      <c r="C661" s="25"/>
      <c r="D661" s="16">
        <f t="shared" si="2"/>
        <v>1</v>
      </c>
      <c r="E661" s="16">
        <f t="shared" si="73"/>
        <v>0</v>
      </c>
      <c r="F661" s="16">
        <f t="shared" si="3"/>
        <v>0</v>
      </c>
      <c r="G661" s="16">
        <f t="shared" si="4"/>
        <v>0</v>
      </c>
      <c r="H661" s="63"/>
      <c r="I661" s="81"/>
      <c r="J661" s="43"/>
      <c r="O661" s="65"/>
      <c r="P661" s="79"/>
      <c r="R661" s="65"/>
      <c r="T661" s="65"/>
      <c r="V661" s="65"/>
      <c r="AC661" s="65"/>
      <c r="AI661" s="65"/>
      <c r="AO661" s="65"/>
      <c r="AT661" s="21">
        <f t="shared" si="33"/>
        <v>0</v>
      </c>
      <c r="AU661" s="21">
        <f t="shared" si="34"/>
        <v>0</v>
      </c>
      <c r="AW661" s="68"/>
      <c r="BC661" s="65"/>
      <c r="BI661" s="65"/>
      <c r="BN661" s="65"/>
      <c r="BS661" s="65"/>
      <c r="BT661" s="82"/>
      <c r="BU661" s="79"/>
      <c r="BW661" s="65"/>
      <c r="BY661" s="65"/>
      <c r="CA661" s="65"/>
      <c r="CC661" s="65"/>
      <c r="CE661" s="65"/>
      <c r="CG661" s="68"/>
      <c r="CI661" s="65"/>
      <c r="CK661" s="68"/>
      <c r="CM661" s="83"/>
      <c r="CO661" s="65"/>
      <c r="CU661" s="68"/>
      <c r="DB661" s="68"/>
      <c r="DH661" s="44"/>
      <c r="DI661" s="68"/>
    </row>
    <row r="662" ht="15.75" customHeight="1">
      <c r="A662" s="79"/>
      <c r="B662" s="80"/>
      <c r="C662" s="25"/>
      <c r="D662" s="16">
        <f t="shared" si="2"/>
        <v>1</v>
      </c>
      <c r="E662" s="16">
        <f t="shared" si="73"/>
        <v>0</v>
      </c>
      <c r="F662" s="16">
        <f t="shared" si="3"/>
        <v>0</v>
      </c>
      <c r="G662" s="16">
        <f t="shared" si="4"/>
        <v>0</v>
      </c>
      <c r="H662" s="63"/>
      <c r="I662" s="81"/>
      <c r="J662" s="43"/>
      <c r="O662" s="65"/>
      <c r="P662" s="79"/>
      <c r="R662" s="65"/>
      <c r="T662" s="65"/>
      <c r="V662" s="65"/>
      <c r="AC662" s="65"/>
      <c r="AI662" s="65"/>
      <c r="AO662" s="65"/>
      <c r="AT662" s="21">
        <f t="shared" si="33"/>
        <v>0</v>
      </c>
      <c r="AU662" s="21">
        <f t="shared" si="34"/>
        <v>0</v>
      </c>
      <c r="AW662" s="68"/>
      <c r="BC662" s="65"/>
      <c r="BI662" s="65"/>
      <c r="BN662" s="65"/>
      <c r="BS662" s="65"/>
      <c r="BT662" s="82"/>
      <c r="BU662" s="79"/>
      <c r="BW662" s="65"/>
      <c r="BY662" s="65"/>
      <c r="CA662" s="65"/>
      <c r="CC662" s="65"/>
      <c r="CE662" s="65"/>
      <c r="CG662" s="68"/>
      <c r="CI662" s="65"/>
      <c r="CK662" s="68"/>
      <c r="CM662" s="83"/>
      <c r="CO662" s="65"/>
      <c r="CU662" s="68"/>
      <c r="DB662" s="68"/>
      <c r="DH662" s="44"/>
      <c r="DI662" s="68"/>
    </row>
    <row r="663" ht="15.75" customHeight="1">
      <c r="A663" s="79"/>
      <c r="B663" s="80"/>
      <c r="C663" s="25"/>
      <c r="D663" s="16">
        <f t="shared" si="2"/>
        <v>1</v>
      </c>
      <c r="E663" s="16">
        <f t="shared" si="73"/>
        <v>0</v>
      </c>
      <c r="F663" s="16">
        <f t="shared" si="3"/>
        <v>0</v>
      </c>
      <c r="G663" s="16">
        <f t="shared" si="4"/>
        <v>0</v>
      </c>
      <c r="H663" s="63"/>
      <c r="I663" s="81"/>
      <c r="J663" s="43"/>
      <c r="O663" s="65"/>
      <c r="P663" s="79"/>
      <c r="R663" s="65"/>
      <c r="T663" s="65"/>
      <c r="V663" s="65"/>
      <c r="AC663" s="65"/>
      <c r="AI663" s="65"/>
      <c r="AO663" s="65"/>
      <c r="AT663" s="21">
        <f t="shared" si="33"/>
        <v>0</v>
      </c>
      <c r="AU663" s="21">
        <f t="shared" si="34"/>
        <v>0</v>
      </c>
      <c r="AW663" s="68"/>
      <c r="BC663" s="65"/>
      <c r="BI663" s="65"/>
      <c r="BN663" s="65"/>
      <c r="BS663" s="65"/>
      <c r="BT663" s="82"/>
      <c r="BU663" s="79"/>
      <c r="BW663" s="65"/>
      <c r="BY663" s="65"/>
      <c r="CA663" s="65"/>
      <c r="CC663" s="65"/>
      <c r="CE663" s="65"/>
      <c r="CG663" s="68"/>
      <c r="CI663" s="65"/>
      <c r="CK663" s="68"/>
      <c r="CM663" s="83"/>
      <c r="CO663" s="65"/>
      <c r="CU663" s="68"/>
      <c r="DB663" s="68"/>
      <c r="DH663" s="44"/>
      <c r="DI663" s="68"/>
    </row>
    <row r="664" ht="15.75" customHeight="1">
      <c r="A664" s="79"/>
      <c r="B664" s="80"/>
      <c r="C664" s="25"/>
      <c r="D664" s="16">
        <f t="shared" si="2"/>
        <v>1</v>
      </c>
      <c r="E664" s="16">
        <f t="shared" si="73"/>
        <v>0</v>
      </c>
      <c r="F664" s="16">
        <f t="shared" si="3"/>
        <v>0</v>
      </c>
      <c r="G664" s="16">
        <f t="shared" si="4"/>
        <v>0</v>
      </c>
      <c r="H664" s="63"/>
      <c r="I664" s="81"/>
      <c r="J664" s="43"/>
      <c r="O664" s="65"/>
      <c r="P664" s="79"/>
      <c r="R664" s="65"/>
      <c r="T664" s="65"/>
      <c r="V664" s="65"/>
      <c r="AC664" s="65"/>
      <c r="AI664" s="65"/>
      <c r="AO664" s="65"/>
      <c r="AT664" s="21">
        <f t="shared" si="33"/>
        <v>0</v>
      </c>
      <c r="AU664" s="21">
        <f t="shared" si="34"/>
        <v>0</v>
      </c>
      <c r="AW664" s="68"/>
      <c r="BC664" s="65"/>
      <c r="BI664" s="65"/>
      <c r="BN664" s="65"/>
      <c r="BS664" s="65"/>
      <c r="BT664" s="82"/>
      <c r="BU664" s="79"/>
      <c r="BW664" s="65"/>
      <c r="BY664" s="65"/>
      <c r="CA664" s="65"/>
      <c r="CC664" s="65"/>
      <c r="CE664" s="65"/>
      <c r="CG664" s="68"/>
      <c r="CI664" s="65"/>
      <c r="CK664" s="68"/>
      <c r="CM664" s="83"/>
      <c r="CO664" s="65"/>
      <c r="CU664" s="68"/>
      <c r="DB664" s="68"/>
      <c r="DH664" s="44"/>
      <c r="DI664" s="68"/>
    </row>
    <row r="665" ht="15.75" customHeight="1">
      <c r="A665" s="79"/>
      <c r="B665" s="80"/>
      <c r="C665" s="25"/>
      <c r="D665" s="16">
        <f t="shared" si="2"/>
        <v>1</v>
      </c>
      <c r="E665" s="16">
        <f t="shared" si="73"/>
        <v>0</v>
      </c>
      <c r="F665" s="16">
        <f t="shared" si="3"/>
        <v>0</v>
      </c>
      <c r="G665" s="16">
        <f t="shared" si="4"/>
        <v>0</v>
      </c>
      <c r="H665" s="63"/>
      <c r="I665" s="81"/>
      <c r="J665" s="43"/>
      <c r="O665" s="65"/>
      <c r="P665" s="79"/>
      <c r="R665" s="65"/>
      <c r="T665" s="65"/>
      <c r="V665" s="65"/>
      <c r="AC665" s="65"/>
      <c r="AI665" s="65"/>
      <c r="AO665" s="65"/>
      <c r="AT665" s="21">
        <f t="shared" si="33"/>
        <v>0</v>
      </c>
      <c r="AU665" s="21">
        <f t="shared" si="34"/>
        <v>0</v>
      </c>
      <c r="AW665" s="68"/>
      <c r="BC665" s="65"/>
      <c r="BI665" s="65"/>
      <c r="BN665" s="65"/>
      <c r="BS665" s="65"/>
      <c r="BT665" s="82"/>
      <c r="BU665" s="79"/>
      <c r="BW665" s="65"/>
      <c r="BY665" s="65"/>
      <c r="CA665" s="65"/>
      <c r="CC665" s="65"/>
      <c r="CE665" s="65"/>
      <c r="CG665" s="68"/>
      <c r="CI665" s="65"/>
      <c r="CK665" s="68"/>
      <c r="CM665" s="83"/>
      <c r="CO665" s="65"/>
      <c r="CU665" s="68"/>
      <c r="DB665" s="68"/>
      <c r="DH665" s="44"/>
      <c r="DI665" s="68"/>
    </row>
    <row r="666" ht="15.75" customHeight="1">
      <c r="A666" s="79"/>
      <c r="B666" s="80"/>
      <c r="C666" s="25"/>
      <c r="D666" s="16">
        <f t="shared" si="2"/>
        <v>1</v>
      </c>
      <c r="E666" s="16">
        <f t="shared" si="73"/>
        <v>0</v>
      </c>
      <c r="F666" s="16">
        <f t="shared" si="3"/>
        <v>0</v>
      </c>
      <c r="G666" s="16">
        <f t="shared" si="4"/>
        <v>0</v>
      </c>
      <c r="H666" s="63"/>
      <c r="I666" s="81"/>
      <c r="J666" s="43"/>
      <c r="O666" s="65"/>
      <c r="P666" s="79"/>
      <c r="R666" s="65"/>
      <c r="T666" s="65"/>
      <c r="V666" s="65"/>
      <c r="AC666" s="65"/>
      <c r="AI666" s="65"/>
      <c r="AO666" s="65"/>
      <c r="AT666" s="21">
        <f t="shared" si="33"/>
        <v>0</v>
      </c>
      <c r="AU666" s="21">
        <f t="shared" si="34"/>
        <v>0</v>
      </c>
      <c r="AW666" s="68"/>
      <c r="BC666" s="65"/>
      <c r="BI666" s="65"/>
      <c r="BN666" s="65"/>
      <c r="BS666" s="65"/>
      <c r="BT666" s="82"/>
      <c r="BU666" s="79"/>
      <c r="BW666" s="65"/>
      <c r="BY666" s="65"/>
      <c r="CA666" s="65"/>
      <c r="CC666" s="65"/>
      <c r="CE666" s="65"/>
      <c r="CG666" s="68"/>
      <c r="CI666" s="65"/>
      <c r="CK666" s="68"/>
      <c r="CM666" s="83"/>
      <c r="CO666" s="65"/>
      <c r="CU666" s="68"/>
      <c r="DB666" s="68"/>
      <c r="DH666" s="44"/>
      <c r="DI666" s="68"/>
    </row>
    <row r="667" ht="15.75" customHeight="1">
      <c r="A667" s="79"/>
      <c r="B667" s="80"/>
      <c r="C667" s="25"/>
      <c r="D667" s="16">
        <f t="shared" si="2"/>
        <v>1</v>
      </c>
      <c r="E667" s="16">
        <f t="shared" si="73"/>
        <v>0</v>
      </c>
      <c r="F667" s="16">
        <f t="shared" si="3"/>
        <v>0</v>
      </c>
      <c r="G667" s="16">
        <f t="shared" si="4"/>
        <v>0</v>
      </c>
      <c r="H667" s="63"/>
      <c r="I667" s="81"/>
      <c r="J667" s="43"/>
      <c r="O667" s="65"/>
      <c r="P667" s="79"/>
      <c r="R667" s="65"/>
      <c r="T667" s="65"/>
      <c r="V667" s="65"/>
      <c r="AC667" s="65"/>
      <c r="AI667" s="65"/>
      <c r="AO667" s="65"/>
      <c r="AT667" s="21">
        <f t="shared" si="33"/>
        <v>0</v>
      </c>
      <c r="AU667" s="21">
        <f t="shared" si="34"/>
        <v>0</v>
      </c>
      <c r="AW667" s="68"/>
      <c r="BC667" s="65"/>
      <c r="BI667" s="65"/>
      <c r="BN667" s="65"/>
      <c r="BS667" s="65"/>
      <c r="BT667" s="82"/>
      <c r="BU667" s="79"/>
      <c r="BW667" s="65"/>
      <c r="BY667" s="65"/>
      <c r="CA667" s="65"/>
      <c r="CC667" s="65"/>
      <c r="CE667" s="65"/>
      <c r="CG667" s="68"/>
      <c r="CI667" s="65"/>
      <c r="CK667" s="68"/>
      <c r="CM667" s="83"/>
      <c r="CO667" s="65"/>
      <c r="CU667" s="68"/>
      <c r="DB667" s="68"/>
      <c r="DH667" s="44"/>
      <c r="DI667" s="68"/>
    </row>
    <row r="668" ht="15.75" customHeight="1">
      <c r="A668" s="79"/>
      <c r="B668" s="80"/>
      <c r="C668" s="25"/>
      <c r="D668" s="16">
        <f t="shared" si="2"/>
        <v>1</v>
      </c>
      <c r="E668" s="16">
        <f t="shared" si="73"/>
        <v>0</v>
      </c>
      <c r="F668" s="16">
        <f t="shared" si="3"/>
        <v>0</v>
      </c>
      <c r="G668" s="16">
        <f t="shared" si="4"/>
        <v>0</v>
      </c>
      <c r="H668" s="63"/>
      <c r="I668" s="81"/>
      <c r="J668" s="43"/>
      <c r="O668" s="65"/>
      <c r="P668" s="79"/>
      <c r="R668" s="65"/>
      <c r="T668" s="65"/>
      <c r="V668" s="65"/>
      <c r="AC668" s="65"/>
      <c r="AI668" s="65"/>
      <c r="AO668" s="65"/>
      <c r="AT668" s="21">
        <f t="shared" si="33"/>
        <v>0</v>
      </c>
      <c r="AU668" s="21">
        <f t="shared" si="34"/>
        <v>0</v>
      </c>
      <c r="AW668" s="68"/>
      <c r="BC668" s="65"/>
      <c r="BI668" s="65"/>
      <c r="BN668" s="65"/>
      <c r="BS668" s="65"/>
      <c r="BT668" s="82"/>
      <c r="BU668" s="79"/>
      <c r="BW668" s="65"/>
      <c r="BY668" s="65"/>
      <c r="CA668" s="65"/>
      <c r="CC668" s="65"/>
      <c r="CE668" s="65"/>
      <c r="CG668" s="68"/>
      <c r="CI668" s="65"/>
      <c r="CK668" s="68"/>
      <c r="CM668" s="83"/>
      <c r="CO668" s="65"/>
      <c r="CU668" s="68"/>
      <c r="DB668" s="68"/>
      <c r="DH668" s="44"/>
      <c r="DI668" s="68"/>
    </row>
    <row r="669" ht="15.75" customHeight="1">
      <c r="A669" s="79"/>
      <c r="B669" s="80"/>
      <c r="C669" s="25"/>
      <c r="D669" s="16">
        <f t="shared" si="2"/>
        <v>1</v>
      </c>
      <c r="E669" s="16">
        <f t="shared" si="73"/>
        <v>0</v>
      </c>
      <c r="F669" s="16">
        <f t="shared" si="3"/>
        <v>0</v>
      </c>
      <c r="G669" s="16">
        <f t="shared" si="4"/>
        <v>0</v>
      </c>
      <c r="H669" s="63"/>
      <c r="I669" s="81"/>
      <c r="J669" s="43"/>
      <c r="O669" s="65"/>
      <c r="P669" s="79"/>
      <c r="R669" s="65"/>
      <c r="T669" s="65"/>
      <c r="V669" s="65"/>
      <c r="AC669" s="65"/>
      <c r="AI669" s="65"/>
      <c r="AO669" s="65"/>
      <c r="AT669" s="21">
        <f t="shared" si="33"/>
        <v>0</v>
      </c>
      <c r="AU669" s="21">
        <f t="shared" si="34"/>
        <v>0</v>
      </c>
      <c r="AW669" s="68"/>
      <c r="BC669" s="65"/>
      <c r="BI669" s="65"/>
      <c r="BN669" s="65"/>
      <c r="BS669" s="65"/>
      <c r="BT669" s="82"/>
      <c r="BU669" s="79"/>
      <c r="BW669" s="65"/>
      <c r="BY669" s="65"/>
      <c r="CA669" s="65"/>
      <c r="CC669" s="65"/>
      <c r="CE669" s="65"/>
      <c r="CG669" s="68"/>
      <c r="CI669" s="65"/>
      <c r="CK669" s="68"/>
      <c r="CM669" s="83"/>
      <c r="CO669" s="65"/>
      <c r="CU669" s="68"/>
      <c r="DB669" s="68"/>
      <c r="DH669" s="44"/>
      <c r="DI669" s="68"/>
    </row>
    <row r="670" ht="15.75" customHeight="1">
      <c r="A670" s="79"/>
      <c r="B670" s="80"/>
      <c r="C670" s="25"/>
      <c r="D670" s="16">
        <f t="shared" si="2"/>
        <v>1</v>
      </c>
      <c r="E670" s="16">
        <f t="shared" si="73"/>
        <v>0</v>
      </c>
      <c r="F670" s="16">
        <f t="shared" si="3"/>
        <v>0</v>
      </c>
      <c r="G670" s="16">
        <f t="shared" si="4"/>
        <v>0</v>
      </c>
      <c r="H670" s="63"/>
      <c r="I670" s="81"/>
      <c r="J670" s="43"/>
      <c r="O670" s="65"/>
      <c r="P670" s="79"/>
      <c r="R670" s="65"/>
      <c r="T670" s="65"/>
      <c r="V670" s="65"/>
      <c r="AC670" s="65"/>
      <c r="AI670" s="65"/>
      <c r="AO670" s="65"/>
      <c r="AT670" s="21">
        <f t="shared" si="33"/>
        <v>0</v>
      </c>
      <c r="AU670" s="21">
        <f t="shared" si="34"/>
        <v>0</v>
      </c>
      <c r="AW670" s="68"/>
      <c r="BC670" s="65"/>
      <c r="BI670" s="65"/>
      <c r="BN670" s="65"/>
      <c r="BS670" s="65"/>
      <c r="BT670" s="82"/>
      <c r="BU670" s="79"/>
      <c r="BW670" s="65"/>
      <c r="BY670" s="65"/>
      <c r="CA670" s="65"/>
      <c r="CC670" s="65"/>
      <c r="CE670" s="65"/>
      <c r="CG670" s="68"/>
      <c r="CI670" s="65"/>
      <c r="CK670" s="68"/>
      <c r="CM670" s="83"/>
      <c r="CO670" s="65"/>
      <c r="CU670" s="68"/>
      <c r="DB670" s="68"/>
      <c r="DH670" s="44"/>
      <c r="DI670" s="68"/>
    </row>
    <row r="671" ht="15.75" customHeight="1">
      <c r="A671" s="79"/>
      <c r="B671" s="80"/>
      <c r="C671" s="25"/>
      <c r="D671" s="16">
        <f t="shared" si="2"/>
        <v>1</v>
      </c>
      <c r="E671" s="16">
        <f t="shared" si="73"/>
        <v>0</v>
      </c>
      <c r="F671" s="16">
        <f t="shared" si="3"/>
        <v>0</v>
      </c>
      <c r="G671" s="16">
        <f t="shared" si="4"/>
        <v>0</v>
      </c>
      <c r="H671" s="63"/>
      <c r="I671" s="81"/>
      <c r="J671" s="43"/>
      <c r="O671" s="65"/>
      <c r="P671" s="79"/>
      <c r="R671" s="65"/>
      <c r="T671" s="65"/>
      <c r="V671" s="65"/>
      <c r="AC671" s="65"/>
      <c r="AI671" s="65"/>
      <c r="AO671" s="65"/>
      <c r="AT671" s="21">
        <f t="shared" si="33"/>
        <v>0</v>
      </c>
      <c r="AU671" s="21">
        <f t="shared" si="34"/>
        <v>0</v>
      </c>
      <c r="AW671" s="68"/>
      <c r="BC671" s="65"/>
      <c r="BI671" s="65"/>
      <c r="BN671" s="65"/>
      <c r="BS671" s="65"/>
      <c r="BT671" s="82"/>
      <c r="BU671" s="79"/>
      <c r="BW671" s="65"/>
      <c r="BY671" s="65"/>
      <c r="CA671" s="65"/>
      <c r="CC671" s="65"/>
      <c r="CE671" s="65"/>
      <c r="CG671" s="68"/>
      <c r="CI671" s="65"/>
      <c r="CK671" s="68"/>
      <c r="CM671" s="83"/>
      <c r="CO671" s="65"/>
      <c r="CU671" s="68"/>
      <c r="DB671" s="68"/>
      <c r="DH671" s="44"/>
      <c r="DI671" s="68"/>
    </row>
    <row r="672" ht="15.75" customHeight="1">
      <c r="A672" s="79"/>
      <c r="B672" s="80"/>
      <c r="C672" s="25"/>
      <c r="D672" s="16">
        <f t="shared" si="2"/>
        <v>1</v>
      </c>
      <c r="E672" s="16">
        <f t="shared" si="73"/>
        <v>0</v>
      </c>
      <c r="F672" s="16">
        <f t="shared" si="3"/>
        <v>0</v>
      </c>
      <c r="G672" s="16">
        <f t="shared" si="4"/>
        <v>0</v>
      </c>
      <c r="H672" s="63"/>
      <c r="I672" s="81"/>
      <c r="J672" s="43"/>
      <c r="O672" s="65"/>
      <c r="P672" s="79"/>
      <c r="R672" s="65"/>
      <c r="T672" s="65"/>
      <c r="V672" s="65"/>
      <c r="AC672" s="65"/>
      <c r="AI672" s="65"/>
      <c r="AO672" s="65"/>
      <c r="AT672" s="21">
        <f t="shared" si="33"/>
        <v>0</v>
      </c>
      <c r="AU672" s="21">
        <f t="shared" si="34"/>
        <v>0</v>
      </c>
      <c r="AW672" s="68"/>
      <c r="BC672" s="65"/>
      <c r="BI672" s="65"/>
      <c r="BN672" s="65"/>
      <c r="BS672" s="65"/>
      <c r="BT672" s="82"/>
      <c r="BU672" s="79"/>
      <c r="BW672" s="65"/>
      <c r="BY672" s="65"/>
      <c r="CA672" s="65"/>
      <c r="CC672" s="65"/>
      <c r="CE672" s="65"/>
      <c r="CG672" s="68"/>
      <c r="CI672" s="65"/>
      <c r="CK672" s="68"/>
      <c r="CM672" s="83"/>
      <c r="CO672" s="65"/>
      <c r="CU672" s="68"/>
      <c r="DB672" s="68"/>
      <c r="DH672" s="44"/>
      <c r="DI672" s="68"/>
    </row>
    <row r="673" ht="15.75" customHeight="1">
      <c r="A673" s="79"/>
      <c r="B673" s="80"/>
      <c r="C673" s="25"/>
      <c r="D673" s="16">
        <f t="shared" si="2"/>
        <v>1</v>
      </c>
      <c r="E673" s="16">
        <f t="shared" si="73"/>
        <v>0</v>
      </c>
      <c r="F673" s="16">
        <f t="shared" si="3"/>
        <v>0</v>
      </c>
      <c r="G673" s="16">
        <f t="shared" si="4"/>
        <v>0</v>
      </c>
      <c r="H673" s="63"/>
      <c r="I673" s="81"/>
      <c r="J673" s="43"/>
      <c r="O673" s="65"/>
      <c r="P673" s="79"/>
      <c r="R673" s="65"/>
      <c r="T673" s="65"/>
      <c r="V673" s="65"/>
      <c r="AC673" s="65"/>
      <c r="AI673" s="65"/>
      <c r="AO673" s="65"/>
      <c r="AT673" s="21">
        <f t="shared" si="33"/>
        <v>0</v>
      </c>
      <c r="AU673" s="21">
        <f t="shared" si="34"/>
        <v>0</v>
      </c>
      <c r="AW673" s="68"/>
      <c r="BC673" s="65"/>
      <c r="BI673" s="65"/>
      <c r="BN673" s="65"/>
      <c r="BS673" s="65"/>
      <c r="BT673" s="82"/>
      <c r="BU673" s="79"/>
      <c r="BW673" s="65"/>
      <c r="BY673" s="65"/>
      <c r="CA673" s="65"/>
      <c r="CC673" s="65"/>
      <c r="CE673" s="65"/>
      <c r="CG673" s="68"/>
      <c r="CI673" s="65"/>
      <c r="CK673" s="68"/>
      <c r="CM673" s="83"/>
      <c r="CO673" s="65"/>
      <c r="CU673" s="68"/>
      <c r="DB673" s="68"/>
      <c r="DH673" s="44"/>
      <c r="DI673" s="68"/>
    </row>
    <row r="674" ht="15.75" customHeight="1">
      <c r="A674" s="79"/>
      <c r="B674" s="80"/>
      <c r="C674" s="25"/>
      <c r="D674" s="16">
        <f t="shared" si="2"/>
        <v>1</v>
      </c>
      <c r="E674" s="16">
        <f t="shared" si="73"/>
        <v>0</v>
      </c>
      <c r="F674" s="16">
        <f t="shared" si="3"/>
        <v>0</v>
      </c>
      <c r="G674" s="16">
        <f t="shared" si="4"/>
        <v>0</v>
      </c>
      <c r="H674" s="63"/>
      <c r="I674" s="81"/>
      <c r="J674" s="43"/>
      <c r="O674" s="65"/>
      <c r="P674" s="79"/>
      <c r="R674" s="65"/>
      <c r="T674" s="65"/>
      <c r="V674" s="65"/>
      <c r="AC674" s="65"/>
      <c r="AI674" s="65"/>
      <c r="AO674" s="65"/>
      <c r="AT674" s="21">
        <f t="shared" si="33"/>
        <v>0</v>
      </c>
      <c r="AU674" s="21">
        <f t="shared" si="34"/>
        <v>0</v>
      </c>
      <c r="AW674" s="68"/>
      <c r="BC674" s="65"/>
      <c r="BI674" s="65"/>
      <c r="BN674" s="65"/>
      <c r="BS674" s="65"/>
      <c r="BT674" s="82"/>
      <c r="BU674" s="79"/>
      <c r="BW674" s="65"/>
      <c r="BY674" s="65"/>
      <c r="CA674" s="65"/>
      <c r="CC674" s="65"/>
      <c r="CE674" s="65"/>
      <c r="CG674" s="68"/>
      <c r="CI674" s="65"/>
      <c r="CK674" s="68"/>
      <c r="CM674" s="83"/>
      <c r="CO674" s="65"/>
      <c r="CU674" s="68"/>
      <c r="DB674" s="68"/>
      <c r="DH674" s="44"/>
      <c r="DI674" s="68"/>
    </row>
    <row r="675" ht="15.75" customHeight="1">
      <c r="A675" s="79"/>
      <c r="B675" s="80"/>
      <c r="C675" s="25"/>
      <c r="D675" s="16">
        <f t="shared" si="2"/>
        <v>1</v>
      </c>
      <c r="E675" s="16">
        <f t="shared" si="73"/>
        <v>0</v>
      </c>
      <c r="F675" s="16">
        <f t="shared" si="3"/>
        <v>0</v>
      </c>
      <c r="G675" s="16">
        <f t="shared" si="4"/>
        <v>0</v>
      </c>
      <c r="H675" s="63"/>
      <c r="I675" s="81"/>
      <c r="J675" s="43"/>
      <c r="O675" s="65"/>
      <c r="P675" s="79"/>
      <c r="R675" s="65"/>
      <c r="T675" s="65"/>
      <c r="V675" s="65"/>
      <c r="AC675" s="65"/>
      <c r="AI675" s="65"/>
      <c r="AO675" s="65"/>
      <c r="AT675" s="21">
        <f t="shared" si="33"/>
        <v>0</v>
      </c>
      <c r="AU675" s="21">
        <f t="shared" si="34"/>
        <v>0</v>
      </c>
      <c r="AW675" s="68"/>
      <c r="BC675" s="65"/>
      <c r="BI675" s="65"/>
      <c r="BN675" s="65"/>
      <c r="BS675" s="65"/>
      <c r="BT675" s="82"/>
      <c r="BU675" s="79"/>
      <c r="BW675" s="65"/>
      <c r="BY675" s="65"/>
      <c r="CA675" s="65"/>
      <c r="CC675" s="65"/>
      <c r="CE675" s="65"/>
      <c r="CG675" s="68"/>
      <c r="CI675" s="65"/>
      <c r="CK675" s="68"/>
      <c r="CM675" s="83"/>
      <c r="CO675" s="65"/>
      <c r="CU675" s="68"/>
      <c r="DB675" s="68"/>
      <c r="DH675" s="44"/>
      <c r="DI675" s="68"/>
    </row>
    <row r="676" ht="15.75" customHeight="1">
      <c r="A676" s="79"/>
      <c r="B676" s="80"/>
      <c r="C676" s="25"/>
      <c r="D676" s="16">
        <f t="shared" si="2"/>
        <v>1</v>
      </c>
      <c r="E676" s="16">
        <f t="shared" si="73"/>
        <v>0</v>
      </c>
      <c r="F676" s="16">
        <f t="shared" si="3"/>
        <v>0</v>
      </c>
      <c r="G676" s="16">
        <f t="shared" si="4"/>
        <v>0</v>
      </c>
      <c r="H676" s="63"/>
      <c r="I676" s="81"/>
      <c r="J676" s="43"/>
      <c r="O676" s="65"/>
      <c r="P676" s="79"/>
      <c r="R676" s="65"/>
      <c r="T676" s="65"/>
      <c r="V676" s="65"/>
      <c r="AC676" s="65"/>
      <c r="AI676" s="65"/>
      <c r="AO676" s="65"/>
      <c r="AT676" s="21">
        <f t="shared" si="33"/>
        <v>0</v>
      </c>
      <c r="AU676" s="21">
        <f t="shared" si="34"/>
        <v>0</v>
      </c>
      <c r="AW676" s="68"/>
      <c r="BC676" s="65"/>
      <c r="BI676" s="65"/>
      <c r="BN676" s="65"/>
      <c r="BS676" s="65"/>
      <c r="BT676" s="82"/>
      <c r="BU676" s="79"/>
      <c r="BW676" s="65"/>
      <c r="BY676" s="65"/>
      <c r="CA676" s="65"/>
      <c r="CC676" s="65"/>
      <c r="CE676" s="65"/>
      <c r="CG676" s="68"/>
      <c r="CI676" s="65"/>
      <c r="CK676" s="68"/>
      <c r="CM676" s="83"/>
      <c r="CO676" s="65"/>
      <c r="CU676" s="68"/>
      <c r="DB676" s="68"/>
      <c r="DH676" s="44"/>
      <c r="DI676" s="68"/>
    </row>
    <row r="677" ht="15.75" customHeight="1">
      <c r="A677" s="79"/>
      <c r="B677" s="80"/>
      <c r="C677" s="25"/>
      <c r="D677" s="16">
        <f t="shared" si="2"/>
        <v>1</v>
      </c>
      <c r="E677" s="16">
        <f t="shared" si="73"/>
        <v>0</v>
      </c>
      <c r="F677" s="16">
        <f t="shared" si="3"/>
        <v>0</v>
      </c>
      <c r="G677" s="16">
        <f t="shared" si="4"/>
        <v>0</v>
      </c>
      <c r="H677" s="63"/>
      <c r="I677" s="81"/>
      <c r="J677" s="43"/>
      <c r="O677" s="65"/>
      <c r="P677" s="79"/>
      <c r="R677" s="65"/>
      <c r="T677" s="65"/>
      <c r="V677" s="65"/>
      <c r="AC677" s="65"/>
      <c r="AI677" s="65"/>
      <c r="AO677" s="65"/>
      <c r="AT677" s="21">
        <f t="shared" si="33"/>
        <v>0</v>
      </c>
      <c r="AU677" s="21">
        <f t="shared" si="34"/>
        <v>0</v>
      </c>
      <c r="AW677" s="68"/>
      <c r="BC677" s="65"/>
      <c r="BI677" s="65"/>
      <c r="BN677" s="65"/>
      <c r="BS677" s="65"/>
      <c r="BT677" s="82"/>
      <c r="BU677" s="79"/>
      <c r="BW677" s="65"/>
      <c r="BY677" s="65"/>
      <c r="CA677" s="65"/>
      <c r="CC677" s="65"/>
      <c r="CE677" s="65"/>
      <c r="CG677" s="68"/>
      <c r="CI677" s="65"/>
      <c r="CK677" s="68"/>
      <c r="CM677" s="83"/>
      <c r="CO677" s="65"/>
      <c r="CU677" s="68"/>
      <c r="DB677" s="68"/>
      <c r="DH677" s="44"/>
      <c r="DI677" s="68"/>
    </row>
    <row r="678" ht="15.75" customHeight="1">
      <c r="A678" s="79"/>
      <c r="B678" s="80"/>
      <c r="C678" s="25"/>
      <c r="D678" s="16">
        <f t="shared" si="2"/>
        <v>1</v>
      </c>
      <c r="E678" s="16">
        <f t="shared" si="73"/>
        <v>0</v>
      </c>
      <c r="F678" s="16">
        <f t="shared" si="3"/>
        <v>0</v>
      </c>
      <c r="G678" s="16">
        <f t="shared" si="4"/>
        <v>0</v>
      </c>
      <c r="H678" s="63"/>
      <c r="I678" s="81"/>
      <c r="J678" s="43"/>
      <c r="O678" s="65"/>
      <c r="P678" s="79"/>
      <c r="R678" s="65"/>
      <c r="T678" s="65"/>
      <c r="V678" s="65"/>
      <c r="AC678" s="65"/>
      <c r="AI678" s="65"/>
      <c r="AO678" s="65"/>
      <c r="AT678" s="21">
        <f t="shared" si="33"/>
        <v>0</v>
      </c>
      <c r="AU678" s="21">
        <f t="shared" si="34"/>
        <v>0</v>
      </c>
      <c r="AW678" s="68"/>
      <c r="BC678" s="65"/>
      <c r="BI678" s="65"/>
      <c r="BN678" s="65"/>
      <c r="BS678" s="65"/>
      <c r="BT678" s="82"/>
      <c r="BU678" s="79"/>
      <c r="BW678" s="65"/>
      <c r="BY678" s="65"/>
      <c r="CA678" s="65"/>
      <c r="CC678" s="65"/>
      <c r="CE678" s="65"/>
      <c r="CG678" s="68"/>
      <c r="CI678" s="65"/>
      <c r="CK678" s="68"/>
      <c r="CM678" s="83"/>
      <c r="CO678" s="65"/>
      <c r="CU678" s="68"/>
      <c r="DB678" s="68"/>
      <c r="DH678" s="44"/>
      <c r="DI678" s="68"/>
    </row>
    <row r="679" ht="15.75" customHeight="1">
      <c r="A679" s="79"/>
      <c r="B679" s="80"/>
      <c r="C679" s="25"/>
      <c r="D679" s="16">
        <f t="shared" si="2"/>
        <v>1</v>
      </c>
      <c r="E679" s="16">
        <f t="shared" si="73"/>
        <v>0</v>
      </c>
      <c r="F679" s="16">
        <f t="shared" si="3"/>
        <v>0</v>
      </c>
      <c r="G679" s="16">
        <f t="shared" si="4"/>
        <v>0</v>
      </c>
      <c r="H679" s="63"/>
      <c r="I679" s="81"/>
      <c r="J679" s="43"/>
      <c r="O679" s="65"/>
      <c r="P679" s="79"/>
      <c r="R679" s="65"/>
      <c r="T679" s="65"/>
      <c r="V679" s="65"/>
      <c r="AC679" s="65"/>
      <c r="AI679" s="65"/>
      <c r="AO679" s="65"/>
      <c r="AT679" s="21">
        <f t="shared" si="33"/>
        <v>0</v>
      </c>
      <c r="AU679" s="21">
        <f t="shared" si="34"/>
        <v>0</v>
      </c>
      <c r="AW679" s="68"/>
      <c r="BC679" s="65"/>
      <c r="BI679" s="65"/>
      <c r="BN679" s="65"/>
      <c r="BS679" s="65"/>
      <c r="BT679" s="82"/>
      <c r="BU679" s="79"/>
      <c r="BW679" s="65"/>
      <c r="BY679" s="65"/>
      <c r="CA679" s="65"/>
      <c r="CC679" s="65"/>
      <c r="CE679" s="65"/>
      <c r="CG679" s="68"/>
      <c r="CI679" s="65"/>
      <c r="CK679" s="68"/>
      <c r="CM679" s="83"/>
      <c r="CO679" s="65"/>
      <c r="CU679" s="68"/>
      <c r="DB679" s="68"/>
      <c r="DH679" s="44"/>
      <c r="DI679" s="68"/>
    </row>
    <row r="680" ht="15.75" customHeight="1">
      <c r="A680" s="79"/>
      <c r="B680" s="80"/>
      <c r="C680" s="25"/>
      <c r="D680" s="16">
        <f t="shared" si="2"/>
        <v>1</v>
      </c>
      <c r="E680" s="16">
        <f t="shared" si="73"/>
        <v>0</v>
      </c>
      <c r="F680" s="16">
        <f t="shared" si="3"/>
        <v>0</v>
      </c>
      <c r="G680" s="16">
        <f t="shared" si="4"/>
        <v>0</v>
      </c>
      <c r="H680" s="63"/>
      <c r="I680" s="81"/>
      <c r="J680" s="43"/>
      <c r="O680" s="65"/>
      <c r="P680" s="79"/>
      <c r="R680" s="65"/>
      <c r="T680" s="65"/>
      <c r="V680" s="65"/>
      <c r="AC680" s="65"/>
      <c r="AI680" s="65"/>
      <c r="AO680" s="65"/>
      <c r="AT680" s="21">
        <f t="shared" si="33"/>
        <v>0</v>
      </c>
      <c r="AU680" s="21">
        <f t="shared" si="34"/>
        <v>0</v>
      </c>
      <c r="AW680" s="68"/>
      <c r="BC680" s="65"/>
      <c r="BI680" s="65"/>
      <c r="BN680" s="65"/>
      <c r="BS680" s="65"/>
      <c r="BT680" s="82"/>
      <c r="BU680" s="79"/>
      <c r="BW680" s="65"/>
      <c r="BY680" s="65"/>
      <c r="CA680" s="65"/>
      <c r="CC680" s="65"/>
      <c r="CE680" s="65"/>
      <c r="CG680" s="68"/>
      <c r="CI680" s="65"/>
      <c r="CK680" s="68"/>
      <c r="CM680" s="83"/>
      <c r="CO680" s="65"/>
      <c r="CU680" s="68"/>
      <c r="DB680" s="68"/>
      <c r="DH680" s="44"/>
      <c r="DI680" s="68"/>
    </row>
    <row r="681" ht="15.75" customHeight="1">
      <c r="A681" s="79"/>
      <c r="B681" s="80"/>
      <c r="C681" s="25"/>
      <c r="D681" s="16">
        <f t="shared" si="2"/>
        <v>1</v>
      </c>
      <c r="E681" s="16">
        <f t="shared" si="73"/>
        <v>0</v>
      </c>
      <c r="F681" s="16">
        <f t="shared" si="3"/>
        <v>0</v>
      </c>
      <c r="G681" s="16">
        <f t="shared" si="4"/>
        <v>0</v>
      </c>
      <c r="H681" s="63"/>
      <c r="I681" s="81"/>
      <c r="J681" s="43"/>
      <c r="O681" s="65"/>
      <c r="P681" s="79"/>
      <c r="R681" s="65"/>
      <c r="T681" s="65"/>
      <c r="V681" s="65"/>
      <c r="AC681" s="65"/>
      <c r="AI681" s="65"/>
      <c r="AO681" s="65"/>
      <c r="AT681" s="21">
        <f t="shared" si="33"/>
        <v>0</v>
      </c>
      <c r="AU681" s="21">
        <f t="shared" si="34"/>
        <v>0</v>
      </c>
      <c r="AW681" s="68"/>
      <c r="BC681" s="65"/>
      <c r="BI681" s="65"/>
      <c r="BN681" s="65"/>
      <c r="BS681" s="65"/>
      <c r="BT681" s="82"/>
      <c r="BU681" s="79"/>
      <c r="BW681" s="65"/>
      <c r="BY681" s="65"/>
      <c r="CA681" s="65"/>
      <c r="CC681" s="65"/>
      <c r="CE681" s="65"/>
      <c r="CG681" s="68"/>
      <c r="CI681" s="65"/>
      <c r="CK681" s="68"/>
      <c r="CM681" s="83"/>
      <c r="CO681" s="65"/>
      <c r="CU681" s="68"/>
      <c r="DB681" s="68"/>
      <c r="DH681" s="44"/>
      <c r="DI681" s="68"/>
    </row>
    <row r="682" ht="15.75" customHeight="1">
      <c r="A682" s="79"/>
      <c r="B682" s="80"/>
      <c r="C682" s="25"/>
      <c r="D682" s="16">
        <f t="shared" si="2"/>
        <v>1</v>
      </c>
      <c r="E682" s="16">
        <f t="shared" si="73"/>
        <v>0</v>
      </c>
      <c r="F682" s="16">
        <f t="shared" si="3"/>
        <v>0</v>
      </c>
      <c r="G682" s="16">
        <f t="shared" si="4"/>
        <v>0</v>
      </c>
      <c r="H682" s="63"/>
      <c r="I682" s="81"/>
      <c r="J682" s="43"/>
      <c r="O682" s="65"/>
      <c r="P682" s="79"/>
      <c r="R682" s="65"/>
      <c r="T682" s="65"/>
      <c r="V682" s="65"/>
      <c r="AC682" s="65"/>
      <c r="AI682" s="65"/>
      <c r="AO682" s="65"/>
      <c r="AT682" s="21">
        <f t="shared" si="33"/>
        <v>0</v>
      </c>
      <c r="AU682" s="21">
        <f t="shared" si="34"/>
        <v>0</v>
      </c>
      <c r="AW682" s="68"/>
      <c r="BC682" s="65"/>
      <c r="BI682" s="65"/>
      <c r="BN682" s="65"/>
      <c r="BS682" s="65"/>
      <c r="BT682" s="82"/>
      <c r="BU682" s="79"/>
      <c r="BW682" s="65"/>
      <c r="BY682" s="65"/>
      <c r="CA682" s="65"/>
      <c r="CC682" s="65"/>
      <c r="CE682" s="65"/>
      <c r="CG682" s="68"/>
      <c r="CI682" s="65"/>
      <c r="CK682" s="68"/>
      <c r="CM682" s="83"/>
      <c r="CO682" s="65"/>
      <c r="CU682" s="68"/>
      <c r="DB682" s="68"/>
      <c r="DH682" s="44"/>
      <c r="DI682" s="68"/>
    </row>
    <row r="683" ht="15.75" customHeight="1">
      <c r="A683" s="79"/>
      <c r="B683" s="80"/>
      <c r="C683" s="25"/>
      <c r="D683" s="16">
        <f t="shared" si="2"/>
        <v>1</v>
      </c>
      <c r="E683" s="16">
        <f t="shared" si="73"/>
        <v>0</v>
      </c>
      <c r="F683" s="16">
        <f t="shared" si="3"/>
        <v>0</v>
      </c>
      <c r="G683" s="16">
        <f t="shared" si="4"/>
        <v>0</v>
      </c>
      <c r="H683" s="63"/>
      <c r="I683" s="81"/>
      <c r="J683" s="43"/>
      <c r="O683" s="65"/>
      <c r="P683" s="79"/>
      <c r="R683" s="65"/>
      <c r="T683" s="65"/>
      <c r="V683" s="65"/>
      <c r="AC683" s="65"/>
      <c r="AI683" s="65"/>
      <c r="AO683" s="65"/>
      <c r="AT683" s="21">
        <f t="shared" si="33"/>
        <v>0</v>
      </c>
      <c r="AU683" s="21">
        <f t="shared" si="34"/>
        <v>0</v>
      </c>
      <c r="AW683" s="68"/>
      <c r="BC683" s="65"/>
      <c r="BI683" s="65"/>
      <c r="BN683" s="65"/>
      <c r="BS683" s="65"/>
      <c r="BT683" s="82"/>
      <c r="BU683" s="79"/>
      <c r="BW683" s="65"/>
      <c r="BY683" s="65"/>
      <c r="CA683" s="65"/>
      <c r="CC683" s="65"/>
      <c r="CE683" s="65"/>
      <c r="CG683" s="68"/>
      <c r="CI683" s="65"/>
      <c r="CK683" s="68"/>
      <c r="CM683" s="83"/>
      <c r="CO683" s="65"/>
      <c r="CU683" s="68"/>
      <c r="DB683" s="68"/>
      <c r="DH683" s="44"/>
      <c r="DI683" s="68"/>
    </row>
    <row r="684" ht="15.75" customHeight="1">
      <c r="A684" s="79"/>
      <c r="B684" s="80"/>
      <c r="C684" s="25"/>
      <c r="D684" s="16">
        <f t="shared" si="2"/>
        <v>1</v>
      </c>
      <c r="E684" s="16">
        <f t="shared" si="73"/>
        <v>0</v>
      </c>
      <c r="F684" s="16">
        <f t="shared" si="3"/>
        <v>0</v>
      </c>
      <c r="G684" s="16">
        <f t="shared" si="4"/>
        <v>0</v>
      </c>
      <c r="H684" s="63"/>
      <c r="I684" s="81"/>
      <c r="J684" s="43"/>
      <c r="O684" s="65"/>
      <c r="P684" s="79"/>
      <c r="R684" s="65"/>
      <c r="T684" s="65"/>
      <c r="V684" s="65"/>
      <c r="AC684" s="65"/>
      <c r="AI684" s="65"/>
      <c r="AO684" s="65"/>
      <c r="AT684" s="21">
        <f t="shared" si="33"/>
        <v>0</v>
      </c>
      <c r="AU684" s="21">
        <f t="shared" si="34"/>
        <v>0</v>
      </c>
      <c r="AW684" s="68"/>
      <c r="BC684" s="65"/>
      <c r="BI684" s="65"/>
      <c r="BN684" s="65"/>
      <c r="BS684" s="65"/>
      <c r="BT684" s="82"/>
      <c r="BU684" s="79"/>
      <c r="BW684" s="65"/>
      <c r="BY684" s="65"/>
      <c r="CA684" s="65"/>
      <c r="CC684" s="65"/>
      <c r="CE684" s="65"/>
      <c r="CG684" s="68"/>
      <c r="CI684" s="65"/>
      <c r="CK684" s="68"/>
      <c r="CM684" s="83"/>
      <c r="CO684" s="65"/>
      <c r="CU684" s="68"/>
      <c r="DB684" s="68"/>
      <c r="DH684" s="44"/>
      <c r="DI684" s="68"/>
    </row>
    <row r="685" ht="15.75" customHeight="1">
      <c r="A685" s="79"/>
      <c r="B685" s="80"/>
      <c r="C685" s="25"/>
      <c r="D685" s="16">
        <f t="shared" si="2"/>
        <v>1</v>
      </c>
      <c r="E685" s="16">
        <f t="shared" si="73"/>
        <v>0</v>
      </c>
      <c r="F685" s="16">
        <f t="shared" si="3"/>
        <v>0</v>
      </c>
      <c r="G685" s="16">
        <f t="shared" si="4"/>
        <v>0</v>
      </c>
      <c r="H685" s="63"/>
      <c r="I685" s="81"/>
      <c r="J685" s="43"/>
      <c r="O685" s="65"/>
      <c r="P685" s="79"/>
      <c r="R685" s="65"/>
      <c r="T685" s="65"/>
      <c r="V685" s="65"/>
      <c r="AC685" s="65"/>
      <c r="AI685" s="65"/>
      <c r="AO685" s="65"/>
      <c r="AT685" s="21">
        <f t="shared" si="33"/>
        <v>0</v>
      </c>
      <c r="AU685" s="21">
        <f t="shared" si="34"/>
        <v>0</v>
      </c>
      <c r="AW685" s="68"/>
      <c r="BC685" s="65"/>
      <c r="BI685" s="65"/>
      <c r="BN685" s="65"/>
      <c r="BS685" s="65"/>
      <c r="BT685" s="82"/>
      <c r="BU685" s="79"/>
      <c r="BW685" s="65"/>
      <c r="BY685" s="65"/>
      <c r="CA685" s="65"/>
      <c r="CC685" s="65"/>
      <c r="CE685" s="65"/>
      <c r="CG685" s="68"/>
      <c r="CI685" s="65"/>
      <c r="CK685" s="68"/>
      <c r="CM685" s="83"/>
      <c r="CO685" s="65"/>
      <c r="CU685" s="68"/>
      <c r="DB685" s="68"/>
      <c r="DH685" s="44"/>
      <c r="DI685" s="68"/>
    </row>
    <row r="686" ht="15.75" customHeight="1">
      <c r="A686" s="79"/>
      <c r="B686" s="80"/>
      <c r="C686" s="25"/>
      <c r="D686" s="16">
        <f t="shared" si="2"/>
        <v>1</v>
      </c>
      <c r="E686" s="16">
        <f t="shared" si="73"/>
        <v>0</v>
      </c>
      <c r="F686" s="16">
        <f t="shared" si="3"/>
        <v>0</v>
      </c>
      <c r="G686" s="16">
        <f t="shared" si="4"/>
        <v>0</v>
      </c>
      <c r="H686" s="63"/>
      <c r="I686" s="81"/>
      <c r="J686" s="43"/>
      <c r="O686" s="65"/>
      <c r="P686" s="79"/>
      <c r="R686" s="65"/>
      <c r="T686" s="65"/>
      <c r="V686" s="65"/>
      <c r="AC686" s="65"/>
      <c r="AI686" s="65"/>
      <c r="AO686" s="65"/>
      <c r="AT686" s="21">
        <f t="shared" si="33"/>
        <v>0</v>
      </c>
      <c r="AU686" s="21">
        <f t="shared" si="34"/>
        <v>0</v>
      </c>
      <c r="AW686" s="68"/>
      <c r="BC686" s="65"/>
      <c r="BI686" s="65"/>
      <c r="BN686" s="65"/>
      <c r="BS686" s="65"/>
      <c r="BT686" s="82"/>
      <c r="BU686" s="79"/>
      <c r="BW686" s="65"/>
      <c r="BY686" s="65"/>
      <c r="CA686" s="65"/>
      <c r="CC686" s="65"/>
      <c r="CE686" s="65"/>
      <c r="CG686" s="68"/>
      <c r="CI686" s="65"/>
      <c r="CK686" s="68"/>
      <c r="CM686" s="83"/>
      <c r="CO686" s="65"/>
      <c r="CU686" s="68"/>
      <c r="DB686" s="68"/>
      <c r="DH686" s="44"/>
      <c r="DI686" s="68"/>
    </row>
    <row r="687" ht="15.75" customHeight="1">
      <c r="A687" s="79"/>
      <c r="B687" s="80"/>
      <c r="C687" s="25"/>
      <c r="D687" s="16">
        <f t="shared" si="2"/>
        <v>1</v>
      </c>
      <c r="E687" s="16">
        <f t="shared" si="73"/>
        <v>0</v>
      </c>
      <c r="F687" s="16">
        <f t="shared" si="3"/>
        <v>0</v>
      </c>
      <c r="G687" s="16">
        <f t="shared" si="4"/>
        <v>0</v>
      </c>
      <c r="H687" s="63"/>
      <c r="I687" s="81"/>
      <c r="J687" s="43"/>
      <c r="O687" s="65"/>
      <c r="P687" s="79"/>
      <c r="R687" s="65"/>
      <c r="T687" s="65"/>
      <c r="V687" s="65"/>
      <c r="AC687" s="65"/>
      <c r="AI687" s="65"/>
      <c r="AO687" s="65"/>
      <c r="AT687" s="21">
        <f t="shared" si="33"/>
        <v>0</v>
      </c>
      <c r="AU687" s="21">
        <f t="shared" si="34"/>
        <v>0</v>
      </c>
      <c r="AW687" s="68"/>
      <c r="BC687" s="65"/>
      <c r="BI687" s="65"/>
      <c r="BN687" s="65"/>
      <c r="BS687" s="65"/>
      <c r="BT687" s="82"/>
      <c r="BU687" s="79"/>
      <c r="BW687" s="65"/>
      <c r="BY687" s="65"/>
      <c r="CA687" s="65"/>
      <c r="CC687" s="65"/>
      <c r="CE687" s="65"/>
      <c r="CG687" s="68"/>
      <c r="CI687" s="65"/>
      <c r="CK687" s="68"/>
      <c r="CM687" s="83"/>
      <c r="CO687" s="65"/>
      <c r="CU687" s="68"/>
      <c r="DB687" s="68"/>
      <c r="DH687" s="44"/>
      <c r="DI687" s="68"/>
    </row>
    <row r="688" ht="15.75" customHeight="1">
      <c r="A688" s="79"/>
      <c r="B688" s="80"/>
      <c r="C688" s="25"/>
      <c r="D688" s="16">
        <f t="shared" si="2"/>
        <v>1</v>
      </c>
      <c r="E688" s="16">
        <f t="shared" si="73"/>
        <v>0</v>
      </c>
      <c r="F688" s="16">
        <f t="shared" si="3"/>
        <v>0</v>
      </c>
      <c r="G688" s="16">
        <f t="shared" si="4"/>
        <v>0</v>
      </c>
      <c r="H688" s="63"/>
      <c r="I688" s="81"/>
      <c r="J688" s="43"/>
      <c r="O688" s="65"/>
      <c r="P688" s="79"/>
      <c r="R688" s="65"/>
      <c r="T688" s="65"/>
      <c r="V688" s="65"/>
      <c r="AC688" s="65"/>
      <c r="AI688" s="65"/>
      <c r="AO688" s="65"/>
      <c r="AT688" s="21">
        <f t="shared" si="33"/>
        <v>0</v>
      </c>
      <c r="AU688" s="21">
        <f t="shared" si="34"/>
        <v>0</v>
      </c>
      <c r="AW688" s="68"/>
      <c r="BC688" s="65"/>
      <c r="BI688" s="65"/>
      <c r="BN688" s="65"/>
      <c r="BS688" s="65"/>
      <c r="BT688" s="82"/>
      <c r="BU688" s="79"/>
      <c r="BW688" s="65"/>
      <c r="BY688" s="65"/>
      <c r="CA688" s="65"/>
      <c r="CC688" s="65"/>
      <c r="CE688" s="65"/>
      <c r="CG688" s="68"/>
      <c r="CI688" s="65"/>
      <c r="CK688" s="68"/>
      <c r="CM688" s="83"/>
      <c r="CO688" s="65"/>
      <c r="CU688" s="68"/>
      <c r="DB688" s="68"/>
      <c r="DH688" s="44"/>
      <c r="DI688" s="68"/>
    </row>
    <row r="689" ht="15.75" customHeight="1">
      <c r="A689" s="79"/>
      <c r="B689" s="80"/>
      <c r="C689" s="25"/>
      <c r="D689" s="16">
        <f t="shared" si="2"/>
        <v>1</v>
      </c>
      <c r="E689" s="16">
        <f t="shared" si="73"/>
        <v>0</v>
      </c>
      <c r="F689" s="16">
        <f t="shared" si="3"/>
        <v>0</v>
      </c>
      <c r="G689" s="16">
        <f t="shared" si="4"/>
        <v>0</v>
      </c>
      <c r="H689" s="63"/>
      <c r="I689" s="81"/>
      <c r="J689" s="43"/>
      <c r="O689" s="65"/>
      <c r="P689" s="79"/>
      <c r="R689" s="65"/>
      <c r="T689" s="65"/>
      <c r="V689" s="65"/>
      <c r="AC689" s="65"/>
      <c r="AI689" s="65"/>
      <c r="AO689" s="65"/>
      <c r="AT689" s="21">
        <f t="shared" si="33"/>
        <v>0</v>
      </c>
      <c r="AU689" s="21">
        <f t="shared" si="34"/>
        <v>0</v>
      </c>
      <c r="AW689" s="68"/>
      <c r="BC689" s="65"/>
      <c r="BI689" s="65"/>
      <c r="BN689" s="65"/>
      <c r="BS689" s="65"/>
      <c r="BT689" s="82"/>
      <c r="BU689" s="79"/>
      <c r="BW689" s="65"/>
      <c r="BY689" s="65"/>
      <c r="CA689" s="65"/>
      <c r="CC689" s="65"/>
      <c r="CE689" s="65"/>
      <c r="CG689" s="68"/>
      <c r="CI689" s="65"/>
      <c r="CK689" s="68"/>
      <c r="CM689" s="83"/>
      <c r="CO689" s="65"/>
      <c r="CU689" s="68"/>
      <c r="DB689" s="68"/>
      <c r="DH689" s="44"/>
      <c r="DI689" s="68"/>
    </row>
    <row r="690" ht="15.75" customHeight="1">
      <c r="A690" s="79"/>
      <c r="B690" s="80"/>
      <c r="C690" s="25"/>
      <c r="D690" s="16">
        <f t="shared" si="2"/>
        <v>1</v>
      </c>
      <c r="E690" s="16">
        <f t="shared" si="73"/>
        <v>0</v>
      </c>
      <c r="F690" s="16">
        <f t="shared" si="3"/>
        <v>0</v>
      </c>
      <c r="G690" s="16">
        <f t="shared" si="4"/>
        <v>0</v>
      </c>
      <c r="H690" s="63"/>
      <c r="I690" s="81"/>
      <c r="J690" s="43"/>
      <c r="O690" s="65"/>
      <c r="P690" s="79"/>
      <c r="R690" s="65"/>
      <c r="T690" s="65"/>
      <c r="V690" s="65"/>
      <c r="AC690" s="65"/>
      <c r="AI690" s="65"/>
      <c r="AO690" s="65"/>
      <c r="AT690" s="21">
        <f t="shared" si="33"/>
        <v>0</v>
      </c>
      <c r="AU690" s="21">
        <f t="shared" si="34"/>
        <v>0</v>
      </c>
      <c r="AW690" s="68"/>
      <c r="BC690" s="65"/>
      <c r="BI690" s="65"/>
      <c r="BN690" s="65"/>
      <c r="BS690" s="65"/>
      <c r="BT690" s="82"/>
      <c r="BU690" s="79"/>
      <c r="BW690" s="65"/>
      <c r="BY690" s="65"/>
      <c r="CA690" s="65"/>
      <c r="CC690" s="65"/>
      <c r="CE690" s="65"/>
      <c r="CG690" s="68"/>
      <c r="CI690" s="65"/>
      <c r="CK690" s="68"/>
      <c r="CM690" s="83"/>
      <c r="CO690" s="65"/>
      <c r="CU690" s="68"/>
      <c r="DB690" s="68"/>
      <c r="DH690" s="44"/>
      <c r="DI690" s="68"/>
    </row>
    <row r="691" ht="15.75" customHeight="1">
      <c r="A691" s="79"/>
      <c r="B691" s="80"/>
      <c r="C691" s="25"/>
      <c r="D691" s="16">
        <f t="shared" si="2"/>
        <v>1</v>
      </c>
      <c r="E691" s="16">
        <f t="shared" si="73"/>
        <v>0</v>
      </c>
      <c r="F691" s="16">
        <f t="shared" si="3"/>
        <v>0</v>
      </c>
      <c r="G691" s="16">
        <f t="shared" si="4"/>
        <v>0</v>
      </c>
      <c r="H691" s="63"/>
      <c r="I691" s="81"/>
      <c r="J691" s="43"/>
      <c r="O691" s="65"/>
      <c r="P691" s="79"/>
      <c r="R691" s="65"/>
      <c r="T691" s="65"/>
      <c r="V691" s="65"/>
      <c r="AC691" s="65"/>
      <c r="AI691" s="65"/>
      <c r="AO691" s="65"/>
      <c r="AT691" s="21">
        <f t="shared" si="33"/>
        <v>0</v>
      </c>
      <c r="AU691" s="21">
        <f t="shared" si="34"/>
        <v>0</v>
      </c>
      <c r="AW691" s="68"/>
      <c r="BC691" s="65"/>
      <c r="BI691" s="65"/>
      <c r="BN691" s="65"/>
      <c r="BS691" s="65"/>
      <c r="BT691" s="82"/>
      <c r="BU691" s="79"/>
      <c r="BW691" s="65"/>
      <c r="BY691" s="65"/>
      <c r="CA691" s="65"/>
      <c r="CC691" s="65"/>
      <c r="CE691" s="65"/>
      <c r="CG691" s="68"/>
      <c r="CI691" s="65"/>
      <c r="CK691" s="68"/>
      <c r="CM691" s="83"/>
      <c r="CO691" s="65"/>
      <c r="CU691" s="68"/>
      <c r="DB691" s="68"/>
      <c r="DH691" s="44"/>
      <c r="DI691" s="68"/>
    </row>
    <row r="692" ht="15.75" customHeight="1">
      <c r="A692" s="79"/>
      <c r="B692" s="80"/>
      <c r="C692" s="25"/>
      <c r="D692" s="16">
        <f t="shared" si="2"/>
        <v>1</v>
      </c>
      <c r="E692" s="16">
        <f t="shared" si="73"/>
        <v>0</v>
      </c>
      <c r="F692" s="16">
        <f t="shared" si="3"/>
        <v>0</v>
      </c>
      <c r="G692" s="16">
        <f t="shared" si="4"/>
        <v>0</v>
      </c>
      <c r="H692" s="63"/>
      <c r="I692" s="81"/>
      <c r="J692" s="43"/>
      <c r="O692" s="65"/>
      <c r="P692" s="79"/>
      <c r="R692" s="65"/>
      <c r="T692" s="65"/>
      <c r="V692" s="65"/>
      <c r="AC692" s="65"/>
      <c r="AI692" s="65"/>
      <c r="AO692" s="65"/>
      <c r="AT692" s="21">
        <f t="shared" si="33"/>
        <v>0</v>
      </c>
      <c r="AU692" s="21">
        <f t="shared" si="34"/>
        <v>0</v>
      </c>
      <c r="AW692" s="68"/>
      <c r="BC692" s="65"/>
      <c r="BI692" s="65"/>
      <c r="BN692" s="65"/>
      <c r="BS692" s="65"/>
      <c r="BT692" s="82"/>
      <c r="BU692" s="79"/>
      <c r="BW692" s="65"/>
      <c r="BY692" s="65"/>
      <c r="CA692" s="65"/>
      <c r="CC692" s="65"/>
      <c r="CE692" s="65"/>
      <c r="CG692" s="68"/>
      <c r="CI692" s="65"/>
      <c r="CK692" s="68"/>
      <c r="CM692" s="83"/>
      <c r="CO692" s="65"/>
      <c r="CU692" s="68"/>
      <c r="DB692" s="68"/>
      <c r="DH692" s="44"/>
      <c r="DI692" s="68"/>
    </row>
    <row r="693" ht="15.75" customHeight="1">
      <c r="A693" s="79"/>
      <c r="B693" s="80"/>
      <c r="C693" s="25"/>
      <c r="D693" s="16">
        <f t="shared" si="2"/>
        <v>1</v>
      </c>
      <c r="E693" s="16">
        <f t="shared" si="73"/>
        <v>0</v>
      </c>
      <c r="F693" s="16">
        <f t="shared" si="3"/>
        <v>0</v>
      </c>
      <c r="G693" s="16">
        <f t="shared" si="4"/>
        <v>0</v>
      </c>
      <c r="H693" s="63"/>
      <c r="I693" s="81"/>
      <c r="J693" s="43"/>
      <c r="O693" s="65"/>
      <c r="P693" s="79"/>
      <c r="R693" s="65"/>
      <c r="T693" s="65"/>
      <c r="V693" s="65"/>
      <c r="AC693" s="65"/>
      <c r="AI693" s="65"/>
      <c r="AO693" s="65"/>
      <c r="AT693" s="21">
        <f t="shared" si="33"/>
        <v>0</v>
      </c>
      <c r="AU693" s="21">
        <f t="shared" si="34"/>
        <v>0</v>
      </c>
      <c r="AW693" s="68"/>
      <c r="BC693" s="65"/>
      <c r="BI693" s="65"/>
      <c r="BN693" s="65"/>
      <c r="BS693" s="65"/>
      <c r="BT693" s="82"/>
      <c r="BU693" s="79"/>
      <c r="BW693" s="65"/>
      <c r="BY693" s="65"/>
      <c r="CA693" s="65"/>
      <c r="CC693" s="65"/>
      <c r="CE693" s="65"/>
      <c r="CG693" s="68"/>
      <c r="CI693" s="65"/>
      <c r="CK693" s="68"/>
      <c r="CM693" s="83"/>
      <c r="CO693" s="65"/>
      <c r="CU693" s="68"/>
      <c r="DB693" s="68"/>
      <c r="DH693" s="44"/>
      <c r="DI693" s="68"/>
    </row>
    <row r="694" ht="15.75" customHeight="1">
      <c r="A694" s="79"/>
      <c r="B694" s="80"/>
      <c r="C694" s="25"/>
      <c r="D694" s="16">
        <f t="shared" si="2"/>
        <v>1</v>
      </c>
      <c r="E694" s="16">
        <f t="shared" si="73"/>
        <v>0</v>
      </c>
      <c r="F694" s="16">
        <f t="shared" si="3"/>
        <v>0</v>
      </c>
      <c r="G694" s="16">
        <f t="shared" si="4"/>
        <v>0</v>
      </c>
      <c r="H694" s="63"/>
      <c r="I694" s="81"/>
      <c r="J694" s="43"/>
      <c r="O694" s="65"/>
      <c r="P694" s="79"/>
      <c r="R694" s="65"/>
      <c r="T694" s="65"/>
      <c r="V694" s="65"/>
      <c r="AC694" s="65"/>
      <c r="AI694" s="65"/>
      <c r="AO694" s="65"/>
      <c r="AT694" s="21">
        <f t="shared" si="33"/>
        <v>0</v>
      </c>
      <c r="AU694" s="21">
        <f t="shared" si="34"/>
        <v>0</v>
      </c>
      <c r="AW694" s="68"/>
      <c r="BC694" s="65"/>
      <c r="BI694" s="65"/>
      <c r="BN694" s="65"/>
      <c r="BS694" s="65"/>
      <c r="BT694" s="82"/>
      <c r="BU694" s="79"/>
      <c r="BW694" s="65"/>
      <c r="BY694" s="65"/>
      <c r="CA694" s="65"/>
      <c r="CC694" s="65"/>
      <c r="CE694" s="65"/>
      <c r="CG694" s="68"/>
      <c r="CI694" s="65"/>
      <c r="CK694" s="68"/>
      <c r="CM694" s="83"/>
      <c r="CO694" s="65"/>
      <c r="CU694" s="68"/>
      <c r="DB694" s="68"/>
      <c r="DH694" s="44"/>
      <c r="DI694" s="68"/>
    </row>
    <row r="695" ht="15.75" customHeight="1">
      <c r="A695" s="79"/>
      <c r="B695" s="80"/>
      <c r="C695" s="25"/>
      <c r="D695" s="16">
        <f t="shared" si="2"/>
        <v>1</v>
      </c>
      <c r="E695" s="16">
        <f t="shared" si="73"/>
        <v>0</v>
      </c>
      <c r="F695" s="16">
        <f t="shared" si="3"/>
        <v>0</v>
      </c>
      <c r="G695" s="16">
        <f t="shared" si="4"/>
        <v>0</v>
      </c>
      <c r="H695" s="63"/>
      <c r="I695" s="81"/>
      <c r="J695" s="43"/>
      <c r="O695" s="65"/>
      <c r="P695" s="79"/>
      <c r="R695" s="65"/>
      <c r="T695" s="65"/>
      <c r="V695" s="65"/>
      <c r="AC695" s="65"/>
      <c r="AI695" s="65"/>
      <c r="AO695" s="65"/>
      <c r="AT695" s="21">
        <f t="shared" si="33"/>
        <v>0</v>
      </c>
      <c r="AU695" s="21">
        <f t="shared" si="34"/>
        <v>0</v>
      </c>
      <c r="AW695" s="68"/>
      <c r="BC695" s="65"/>
      <c r="BI695" s="65"/>
      <c r="BN695" s="65"/>
      <c r="BS695" s="65"/>
      <c r="BT695" s="82"/>
      <c r="BU695" s="79"/>
      <c r="BW695" s="65"/>
      <c r="BY695" s="65"/>
      <c r="CA695" s="65"/>
      <c r="CC695" s="65"/>
      <c r="CE695" s="65"/>
      <c r="CG695" s="68"/>
      <c r="CI695" s="65"/>
      <c r="CK695" s="68"/>
      <c r="CM695" s="83"/>
      <c r="CO695" s="65"/>
      <c r="CU695" s="68"/>
      <c r="DB695" s="68"/>
      <c r="DH695" s="44"/>
      <c r="DI695" s="68"/>
    </row>
    <row r="696" ht="15.75" customHeight="1">
      <c r="A696" s="79"/>
      <c r="B696" s="80"/>
      <c r="C696" s="25"/>
      <c r="D696" s="16">
        <f t="shared" si="2"/>
        <v>1</v>
      </c>
      <c r="E696" s="16">
        <f t="shared" si="73"/>
        <v>0</v>
      </c>
      <c r="F696" s="16">
        <f t="shared" si="3"/>
        <v>0</v>
      </c>
      <c r="G696" s="16">
        <f t="shared" si="4"/>
        <v>0</v>
      </c>
      <c r="H696" s="63"/>
      <c r="I696" s="81"/>
      <c r="J696" s="43"/>
      <c r="O696" s="65"/>
      <c r="P696" s="79"/>
      <c r="R696" s="65"/>
      <c r="T696" s="65"/>
      <c r="V696" s="65"/>
      <c r="AC696" s="65"/>
      <c r="AI696" s="65"/>
      <c r="AO696" s="65"/>
      <c r="AT696" s="21">
        <f t="shared" si="33"/>
        <v>0</v>
      </c>
      <c r="AU696" s="21">
        <f t="shared" si="34"/>
        <v>0</v>
      </c>
      <c r="AW696" s="68"/>
      <c r="BC696" s="65"/>
      <c r="BI696" s="65"/>
      <c r="BN696" s="65"/>
      <c r="BS696" s="65"/>
      <c r="BT696" s="82"/>
      <c r="BU696" s="79"/>
      <c r="BW696" s="65"/>
      <c r="BY696" s="65"/>
      <c r="CA696" s="65"/>
      <c r="CC696" s="65"/>
      <c r="CE696" s="65"/>
      <c r="CG696" s="68"/>
      <c r="CI696" s="65"/>
      <c r="CK696" s="68"/>
      <c r="CM696" s="83"/>
      <c r="CO696" s="65"/>
      <c r="CU696" s="68"/>
      <c r="DB696" s="68"/>
      <c r="DH696" s="44"/>
      <c r="DI696" s="68"/>
    </row>
    <row r="697" ht="15.75" customHeight="1">
      <c r="A697" s="79"/>
      <c r="B697" s="80"/>
      <c r="C697" s="25"/>
      <c r="D697" s="16">
        <f t="shared" si="2"/>
        <v>1</v>
      </c>
      <c r="E697" s="16">
        <f t="shared" si="73"/>
        <v>0</v>
      </c>
      <c r="F697" s="16">
        <f t="shared" si="3"/>
        <v>0</v>
      </c>
      <c r="G697" s="16">
        <f t="shared" si="4"/>
        <v>0</v>
      </c>
      <c r="H697" s="63"/>
      <c r="I697" s="81"/>
      <c r="J697" s="43"/>
      <c r="O697" s="65"/>
      <c r="P697" s="79"/>
      <c r="R697" s="65"/>
      <c r="T697" s="65"/>
      <c r="V697" s="65"/>
      <c r="AC697" s="65"/>
      <c r="AI697" s="65"/>
      <c r="AO697" s="65"/>
      <c r="AT697" s="21">
        <f t="shared" si="33"/>
        <v>0</v>
      </c>
      <c r="AU697" s="21">
        <f t="shared" si="34"/>
        <v>0</v>
      </c>
      <c r="AW697" s="68"/>
      <c r="BC697" s="65"/>
      <c r="BI697" s="65"/>
      <c r="BN697" s="65"/>
      <c r="BS697" s="65"/>
      <c r="BT697" s="82"/>
      <c r="BU697" s="79"/>
      <c r="BW697" s="65"/>
      <c r="BY697" s="65"/>
      <c r="CA697" s="65"/>
      <c r="CC697" s="65"/>
      <c r="CE697" s="65"/>
      <c r="CG697" s="68"/>
      <c r="CI697" s="65"/>
      <c r="CK697" s="68"/>
      <c r="CM697" s="83"/>
      <c r="CO697" s="65"/>
      <c r="CU697" s="68"/>
      <c r="DB697" s="68"/>
      <c r="DH697" s="44"/>
      <c r="DI697" s="68"/>
    </row>
    <row r="698" ht="15.75" customHeight="1">
      <c r="A698" s="79"/>
      <c r="B698" s="80"/>
      <c r="C698" s="25"/>
      <c r="D698" s="16">
        <f t="shared" si="2"/>
        <v>1</v>
      </c>
      <c r="E698" s="16">
        <f t="shared" si="73"/>
        <v>0</v>
      </c>
      <c r="F698" s="16">
        <f t="shared" si="3"/>
        <v>0</v>
      </c>
      <c r="G698" s="16">
        <f t="shared" si="4"/>
        <v>0</v>
      </c>
      <c r="H698" s="63"/>
      <c r="I698" s="81"/>
      <c r="J698" s="43"/>
      <c r="O698" s="65"/>
      <c r="P698" s="79"/>
      <c r="R698" s="65"/>
      <c r="T698" s="65"/>
      <c r="V698" s="65"/>
      <c r="AC698" s="65"/>
      <c r="AI698" s="65"/>
      <c r="AO698" s="65"/>
      <c r="AT698" s="21">
        <f t="shared" si="33"/>
        <v>0</v>
      </c>
      <c r="AU698" s="21">
        <f t="shared" si="34"/>
        <v>0</v>
      </c>
      <c r="AW698" s="68"/>
      <c r="BC698" s="65"/>
      <c r="BI698" s="65"/>
      <c r="BN698" s="65"/>
      <c r="BS698" s="65"/>
      <c r="BT698" s="82"/>
      <c r="BU698" s="79"/>
      <c r="BW698" s="65"/>
      <c r="BY698" s="65"/>
      <c r="CA698" s="65"/>
      <c r="CC698" s="65"/>
      <c r="CE698" s="65"/>
      <c r="CG698" s="68"/>
      <c r="CI698" s="65"/>
      <c r="CK698" s="68"/>
      <c r="CM698" s="83"/>
      <c r="CO698" s="65"/>
      <c r="CU698" s="68"/>
      <c r="DB698" s="68"/>
      <c r="DH698" s="44"/>
      <c r="DI698" s="68"/>
    </row>
    <row r="699" ht="15.75" customHeight="1">
      <c r="A699" s="79"/>
      <c r="B699" s="80"/>
      <c r="C699" s="25"/>
      <c r="D699" s="16">
        <f t="shared" si="2"/>
        <v>1</v>
      </c>
      <c r="E699" s="16">
        <f t="shared" si="73"/>
        <v>0</v>
      </c>
      <c r="F699" s="16">
        <f t="shared" si="3"/>
        <v>0</v>
      </c>
      <c r="G699" s="16">
        <f t="shared" si="4"/>
        <v>0</v>
      </c>
      <c r="H699" s="63"/>
      <c r="I699" s="81"/>
      <c r="J699" s="43"/>
      <c r="O699" s="65"/>
      <c r="P699" s="79"/>
      <c r="R699" s="65"/>
      <c r="T699" s="65"/>
      <c r="V699" s="65"/>
      <c r="AC699" s="65"/>
      <c r="AI699" s="65"/>
      <c r="AO699" s="65"/>
      <c r="AT699" s="21">
        <f t="shared" si="33"/>
        <v>0</v>
      </c>
      <c r="AU699" s="21">
        <f t="shared" si="34"/>
        <v>0</v>
      </c>
      <c r="AW699" s="68"/>
      <c r="BC699" s="65"/>
      <c r="BI699" s="65"/>
      <c r="BN699" s="65"/>
      <c r="BS699" s="65"/>
      <c r="BT699" s="82"/>
      <c r="BU699" s="79"/>
      <c r="BW699" s="65"/>
      <c r="BY699" s="65"/>
      <c r="CA699" s="65"/>
      <c r="CC699" s="65"/>
      <c r="CE699" s="65"/>
      <c r="CG699" s="68"/>
      <c r="CI699" s="65"/>
      <c r="CK699" s="68"/>
      <c r="CM699" s="83"/>
      <c r="CO699" s="65"/>
      <c r="CU699" s="68"/>
      <c r="DB699" s="68"/>
      <c r="DH699" s="44"/>
      <c r="DI699" s="68"/>
    </row>
    <row r="700" ht="15.75" customHeight="1">
      <c r="A700" s="79"/>
      <c r="B700" s="80"/>
      <c r="C700" s="25"/>
      <c r="D700" s="16">
        <f t="shared" si="2"/>
        <v>1</v>
      </c>
      <c r="E700" s="16">
        <f t="shared" si="73"/>
        <v>0</v>
      </c>
      <c r="F700" s="16">
        <f t="shared" si="3"/>
        <v>0</v>
      </c>
      <c r="G700" s="16">
        <f t="shared" si="4"/>
        <v>0</v>
      </c>
      <c r="H700" s="63"/>
      <c r="I700" s="81"/>
      <c r="J700" s="43"/>
      <c r="O700" s="65"/>
      <c r="P700" s="79"/>
      <c r="R700" s="65"/>
      <c r="T700" s="65"/>
      <c r="V700" s="65"/>
      <c r="AC700" s="65"/>
      <c r="AI700" s="65"/>
      <c r="AO700" s="65"/>
      <c r="AT700" s="21">
        <f t="shared" si="33"/>
        <v>0</v>
      </c>
      <c r="AU700" s="21">
        <f t="shared" si="34"/>
        <v>0</v>
      </c>
      <c r="AW700" s="68"/>
      <c r="BC700" s="65"/>
      <c r="BI700" s="65"/>
      <c r="BN700" s="65"/>
      <c r="BS700" s="65"/>
      <c r="BT700" s="82"/>
      <c r="BU700" s="79"/>
      <c r="BW700" s="65"/>
      <c r="BY700" s="65"/>
      <c r="CA700" s="65"/>
      <c r="CC700" s="65"/>
      <c r="CE700" s="65"/>
      <c r="CG700" s="68"/>
      <c r="CI700" s="65"/>
      <c r="CK700" s="68"/>
      <c r="CM700" s="83"/>
      <c r="CO700" s="65"/>
      <c r="CU700" s="68"/>
      <c r="DB700" s="68"/>
      <c r="DH700" s="44"/>
      <c r="DI700" s="68"/>
    </row>
    <row r="701" ht="15.75" customHeight="1">
      <c r="A701" s="79"/>
      <c r="B701" s="80"/>
      <c r="C701" s="25"/>
      <c r="D701" s="16">
        <f t="shared" si="2"/>
        <v>1</v>
      </c>
      <c r="E701" s="16">
        <f t="shared" si="73"/>
        <v>0</v>
      </c>
      <c r="F701" s="16">
        <f t="shared" si="3"/>
        <v>0</v>
      </c>
      <c r="G701" s="16">
        <f t="shared" si="4"/>
        <v>0</v>
      </c>
      <c r="H701" s="63"/>
      <c r="I701" s="81"/>
      <c r="J701" s="43"/>
      <c r="O701" s="65"/>
      <c r="P701" s="79"/>
      <c r="R701" s="65"/>
      <c r="T701" s="65"/>
      <c r="V701" s="65"/>
      <c r="AC701" s="65"/>
      <c r="AI701" s="65"/>
      <c r="AO701" s="65"/>
      <c r="AT701" s="21">
        <f t="shared" si="33"/>
        <v>0</v>
      </c>
      <c r="AU701" s="21">
        <f t="shared" si="34"/>
        <v>0</v>
      </c>
      <c r="AW701" s="68"/>
      <c r="BC701" s="65"/>
      <c r="BI701" s="65"/>
      <c r="BN701" s="65"/>
      <c r="BS701" s="65"/>
      <c r="BT701" s="82"/>
      <c r="BU701" s="79"/>
      <c r="BW701" s="65"/>
      <c r="BY701" s="65"/>
      <c r="CA701" s="65"/>
      <c r="CC701" s="65"/>
      <c r="CE701" s="65"/>
      <c r="CG701" s="68"/>
      <c r="CI701" s="65"/>
      <c r="CK701" s="68"/>
      <c r="CM701" s="83"/>
      <c r="CO701" s="65"/>
      <c r="CU701" s="68"/>
      <c r="DB701" s="68"/>
      <c r="DH701" s="44"/>
      <c r="DI701" s="68"/>
    </row>
    <row r="702" ht="15.75" customHeight="1">
      <c r="A702" s="79"/>
      <c r="B702" s="80"/>
      <c r="C702" s="25"/>
      <c r="D702" s="16">
        <f t="shared" si="2"/>
        <v>1</v>
      </c>
      <c r="E702" s="16">
        <f t="shared" si="73"/>
        <v>0</v>
      </c>
      <c r="F702" s="16">
        <f t="shared" si="3"/>
        <v>0</v>
      </c>
      <c r="G702" s="16">
        <f t="shared" si="4"/>
        <v>0</v>
      </c>
      <c r="H702" s="63"/>
      <c r="I702" s="81"/>
      <c r="J702" s="43"/>
      <c r="O702" s="65"/>
      <c r="P702" s="79"/>
      <c r="R702" s="65"/>
      <c r="T702" s="65"/>
      <c r="V702" s="65"/>
      <c r="AC702" s="65"/>
      <c r="AI702" s="65"/>
      <c r="AO702" s="65"/>
      <c r="AT702" s="21">
        <f t="shared" si="33"/>
        <v>0</v>
      </c>
      <c r="AU702" s="21">
        <f t="shared" si="34"/>
        <v>0</v>
      </c>
      <c r="AW702" s="68"/>
      <c r="BC702" s="65"/>
      <c r="BI702" s="65"/>
      <c r="BN702" s="65"/>
      <c r="BS702" s="65"/>
      <c r="BT702" s="82"/>
      <c r="BU702" s="79"/>
      <c r="BW702" s="65"/>
      <c r="BY702" s="65"/>
      <c r="CA702" s="65"/>
      <c r="CC702" s="65"/>
      <c r="CE702" s="65"/>
      <c r="CG702" s="68"/>
      <c r="CI702" s="65"/>
      <c r="CK702" s="68"/>
      <c r="CM702" s="83"/>
      <c r="CO702" s="65"/>
      <c r="CU702" s="68"/>
      <c r="DB702" s="68"/>
      <c r="DH702" s="44"/>
      <c r="DI702" s="68"/>
    </row>
    <row r="703" ht="15.75" customHeight="1">
      <c r="A703" s="79"/>
      <c r="B703" s="80"/>
      <c r="C703" s="25"/>
      <c r="D703" s="16">
        <f t="shared" si="2"/>
        <v>1</v>
      </c>
      <c r="E703" s="16">
        <f t="shared" si="73"/>
        <v>0</v>
      </c>
      <c r="F703" s="16">
        <f t="shared" si="3"/>
        <v>0</v>
      </c>
      <c r="G703" s="16">
        <f t="shared" si="4"/>
        <v>0</v>
      </c>
      <c r="H703" s="63"/>
      <c r="I703" s="81"/>
      <c r="J703" s="43"/>
      <c r="O703" s="65"/>
      <c r="P703" s="79"/>
      <c r="R703" s="65"/>
      <c r="T703" s="65"/>
      <c r="V703" s="65"/>
      <c r="AC703" s="65"/>
      <c r="AI703" s="65"/>
      <c r="AO703" s="65"/>
      <c r="AT703" s="21">
        <f t="shared" si="33"/>
        <v>0</v>
      </c>
      <c r="AU703" s="21">
        <f t="shared" si="34"/>
        <v>0</v>
      </c>
      <c r="AW703" s="68"/>
      <c r="BC703" s="65"/>
      <c r="BI703" s="65"/>
      <c r="BN703" s="65"/>
      <c r="BS703" s="65"/>
      <c r="BT703" s="82"/>
      <c r="BU703" s="79"/>
      <c r="BW703" s="65"/>
      <c r="BY703" s="65"/>
      <c r="CA703" s="65"/>
      <c r="CC703" s="65"/>
      <c r="CE703" s="65"/>
      <c r="CG703" s="68"/>
      <c r="CI703" s="65"/>
      <c r="CK703" s="68"/>
      <c r="CM703" s="83"/>
      <c r="CO703" s="65"/>
      <c r="CU703" s="68"/>
      <c r="DB703" s="68"/>
      <c r="DH703" s="44"/>
      <c r="DI703" s="68"/>
    </row>
    <row r="704" ht="15.75" customHeight="1">
      <c r="A704" s="79"/>
      <c r="B704" s="80"/>
      <c r="C704" s="25"/>
      <c r="D704" s="16">
        <f t="shared" si="2"/>
        <v>1</v>
      </c>
      <c r="E704" s="16">
        <f t="shared" si="73"/>
        <v>0</v>
      </c>
      <c r="F704" s="16">
        <f t="shared" si="3"/>
        <v>0</v>
      </c>
      <c r="G704" s="16">
        <f t="shared" si="4"/>
        <v>0</v>
      </c>
      <c r="H704" s="63"/>
      <c r="I704" s="81"/>
      <c r="J704" s="43"/>
      <c r="O704" s="65"/>
      <c r="P704" s="79"/>
      <c r="R704" s="65"/>
      <c r="T704" s="65"/>
      <c r="V704" s="65"/>
      <c r="AC704" s="65"/>
      <c r="AI704" s="65"/>
      <c r="AO704" s="65"/>
      <c r="AT704" s="21">
        <f t="shared" si="33"/>
        <v>0</v>
      </c>
      <c r="AU704" s="21">
        <f t="shared" si="34"/>
        <v>0</v>
      </c>
      <c r="AW704" s="68"/>
      <c r="BC704" s="65"/>
      <c r="BI704" s="65"/>
      <c r="BN704" s="65"/>
      <c r="BS704" s="65"/>
      <c r="BT704" s="82"/>
      <c r="BU704" s="79"/>
      <c r="BW704" s="65"/>
      <c r="BY704" s="65"/>
      <c r="CA704" s="65"/>
      <c r="CC704" s="65"/>
      <c r="CE704" s="65"/>
      <c r="CG704" s="68"/>
      <c r="CI704" s="65"/>
      <c r="CK704" s="68"/>
      <c r="CM704" s="83"/>
      <c r="CO704" s="65"/>
      <c r="CU704" s="68"/>
      <c r="DB704" s="68"/>
      <c r="DH704" s="44"/>
      <c r="DI704" s="68"/>
    </row>
    <row r="705" ht="15.75" customHeight="1">
      <c r="A705" s="79"/>
      <c r="B705" s="80"/>
      <c r="C705" s="25"/>
      <c r="D705" s="16">
        <f t="shared" si="2"/>
        <v>1</v>
      </c>
      <c r="E705" s="16">
        <f t="shared" si="73"/>
        <v>0</v>
      </c>
      <c r="F705" s="16">
        <f t="shared" si="3"/>
        <v>0</v>
      </c>
      <c r="G705" s="16">
        <f t="shared" si="4"/>
        <v>0</v>
      </c>
      <c r="H705" s="63"/>
      <c r="I705" s="81"/>
      <c r="J705" s="43"/>
      <c r="O705" s="65"/>
      <c r="P705" s="79"/>
      <c r="R705" s="65"/>
      <c r="T705" s="65"/>
      <c r="V705" s="65"/>
      <c r="AC705" s="65"/>
      <c r="AI705" s="65"/>
      <c r="AO705" s="65"/>
      <c r="AT705" s="21">
        <f t="shared" si="33"/>
        <v>0</v>
      </c>
      <c r="AU705" s="21">
        <f t="shared" si="34"/>
        <v>0</v>
      </c>
      <c r="AW705" s="68"/>
      <c r="BC705" s="65"/>
      <c r="BI705" s="65"/>
      <c r="BN705" s="65"/>
      <c r="BS705" s="65"/>
      <c r="BT705" s="82"/>
      <c r="BU705" s="79"/>
      <c r="BW705" s="65"/>
      <c r="BY705" s="65"/>
      <c r="CA705" s="65"/>
      <c r="CC705" s="65"/>
      <c r="CE705" s="65"/>
      <c r="CG705" s="68"/>
      <c r="CI705" s="65"/>
      <c r="CK705" s="68"/>
      <c r="CM705" s="83"/>
      <c r="CO705" s="65"/>
      <c r="CU705" s="68"/>
      <c r="DB705" s="68"/>
      <c r="DH705" s="44"/>
      <c r="DI705" s="68"/>
    </row>
    <row r="706" ht="15.75" customHeight="1">
      <c r="A706" s="79"/>
      <c r="B706" s="80"/>
      <c r="C706" s="25"/>
      <c r="D706" s="16">
        <f t="shared" si="2"/>
        <v>1</v>
      </c>
      <c r="E706" s="16">
        <f t="shared" si="73"/>
        <v>0</v>
      </c>
      <c r="F706" s="16">
        <f t="shared" si="3"/>
        <v>0</v>
      </c>
      <c r="G706" s="16">
        <f t="shared" si="4"/>
        <v>0</v>
      </c>
      <c r="H706" s="63"/>
      <c r="I706" s="81"/>
      <c r="J706" s="43"/>
      <c r="O706" s="65"/>
      <c r="P706" s="79"/>
      <c r="R706" s="65"/>
      <c r="T706" s="65"/>
      <c r="V706" s="65"/>
      <c r="AC706" s="65"/>
      <c r="AI706" s="65"/>
      <c r="AO706" s="65"/>
      <c r="AT706" s="21">
        <f t="shared" si="33"/>
        <v>0</v>
      </c>
      <c r="AU706" s="21">
        <f t="shared" si="34"/>
        <v>0</v>
      </c>
      <c r="AW706" s="68"/>
      <c r="BC706" s="65"/>
      <c r="BI706" s="65"/>
      <c r="BN706" s="65"/>
      <c r="BS706" s="65"/>
      <c r="BT706" s="82"/>
      <c r="BU706" s="79"/>
      <c r="BW706" s="65"/>
      <c r="BY706" s="65"/>
      <c r="CA706" s="65"/>
      <c r="CC706" s="65"/>
      <c r="CE706" s="65"/>
      <c r="CG706" s="68"/>
      <c r="CI706" s="65"/>
      <c r="CK706" s="68"/>
      <c r="CM706" s="83"/>
      <c r="CO706" s="65"/>
      <c r="CU706" s="68"/>
      <c r="DB706" s="68"/>
      <c r="DH706" s="44"/>
      <c r="DI706" s="68"/>
    </row>
    <row r="707" ht="15.75" customHeight="1">
      <c r="A707" s="79"/>
      <c r="B707" s="80"/>
      <c r="C707" s="25"/>
      <c r="D707" s="16">
        <f t="shared" si="2"/>
        <v>1</v>
      </c>
      <c r="E707" s="16">
        <f t="shared" si="73"/>
        <v>0</v>
      </c>
      <c r="F707" s="16">
        <f t="shared" si="3"/>
        <v>0</v>
      </c>
      <c r="G707" s="16">
        <f t="shared" si="4"/>
        <v>0</v>
      </c>
      <c r="H707" s="63"/>
      <c r="I707" s="81"/>
      <c r="J707" s="43"/>
      <c r="O707" s="65"/>
      <c r="P707" s="79"/>
      <c r="R707" s="65"/>
      <c r="T707" s="65"/>
      <c r="V707" s="65"/>
      <c r="AC707" s="65"/>
      <c r="AI707" s="65"/>
      <c r="AO707" s="65"/>
      <c r="AT707" s="21">
        <f t="shared" si="33"/>
        <v>0</v>
      </c>
      <c r="AU707" s="21">
        <f t="shared" si="34"/>
        <v>0</v>
      </c>
      <c r="AW707" s="68"/>
      <c r="BC707" s="65"/>
      <c r="BI707" s="65"/>
      <c r="BN707" s="65"/>
      <c r="BS707" s="65"/>
      <c r="BT707" s="82"/>
      <c r="BU707" s="79"/>
      <c r="BW707" s="65"/>
      <c r="BY707" s="65"/>
      <c r="CA707" s="65"/>
      <c r="CC707" s="65"/>
      <c r="CE707" s="65"/>
      <c r="CG707" s="68"/>
      <c r="CI707" s="65"/>
      <c r="CK707" s="68"/>
      <c r="CM707" s="83"/>
      <c r="CO707" s="65"/>
      <c r="CU707" s="68"/>
      <c r="DB707" s="68"/>
      <c r="DH707" s="44"/>
      <c r="DI707" s="68"/>
    </row>
    <row r="708" ht="15.75" customHeight="1">
      <c r="A708" s="79"/>
      <c r="B708" s="80"/>
      <c r="C708" s="25"/>
      <c r="D708" s="16">
        <f t="shared" si="2"/>
        <v>1</v>
      </c>
      <c r="E708" s="16">
        <f t="shared" si="73"/>
        <v>0</v>
      </c>
      <c r="F708" s="16">
        <f t="shared" si="3"/>
        <v>0</v>
      </c>
      <c r="G708" s="16">
        <f t="shared" si="4"/>
        <v>0</v>
      </c>
      <c r="H708" s="63"/>
      <c r="I708" s="81"/>
      <c r="J708" s="43"/>
      <c r="O708" s="65"/>
      <c r="P708" s="79"/>
      <c r="R708" s="65"/>
      <c r="T708" s="65"/>
      <c r="V708" s="65"/>
      <c r="AC708" s="65"/>
      <c r="AI708" s="65"/>
      <c r="AO708" s="65"/>
      <c r="AT708" s="21">
        <f t="shared" si="33"/>
        <v>0</v>
      </c>
      <c r="AU708" s="21">
        <f t="shared" si="34"/>
        <v>0</v>
      </c>
      <c r="AW708" s="68"/>
      <c r="BC708" s="65"/>
      <c r="BI708" s="65"/>
      <c r="BN708" s="65"/>
      <c r="BS708" s="65"/>
      <c r="BT708" s="82"/>
      <c r="BU708" s="79"/>
      <c r="BW708" s="65"/>
      <c r="BY708" s="65"/>
      <c r="CA708" s="65"/>
      <c r="CC708" s="65"/>
      <c r="CE708" s="65"/>
      <c r="CG708" s="68"/>
      <c r="CI708" s="65"/>
      <c r="CK708" s="68"/>
      <c r="CM708" s="83"/>
      <c r="CO708" s="65"/>
      <c r="CU708" s="68"/>
      <c r="DB708" s="68"/>
      <c r="DH708" s="44"/>
      <c r="DI708" s="68"/>
    </row>
    <row r="709" ht="15.75" customHeight="1">
      <c r="A709" s="79"/>
      <c r="B709" s="80"/>
      <c r="C709" s="25"/>
      <c r="D709" s="16">
        <f t="shared" si="2"/>
        <v>1</v>
      </c>
      <c r="E709" s="16">
        <f t="shared" si="73"/>
        <v>0</v>
      </c>
      <c r="F709" s="16">
        <f t="shared" si="3"/>
        <v>0</v>
      </c>
      <c r="G709" s="16">
        <f t="shared" si="4"/>
        <v>0</v>
      </c>
      <c r="H709" s="63"/>
      <c r="I709" s="81"/>
      <c r="J709" s="43"/>
      <c r="O709" s="65"/>
      <c r="P709" s="79"/>
      <c r="R709" s="65"/>
      <c r="T709" s="65"/>
      <c r="V709" s="65"/>
      <c r="AC709" s="65"/>
      <c r="AI709" s="65"/>
      <c r="AO709" s="65"/>
      <c r="AT709" s="21">
        <f t="shared" si="33"/>
        <v>0</v>
      </c>
      <c r="AU709" s="21">
        <f t="shared" si="34"/>
        <v>0</v>
      </c>
      <c r="AW709" s="68"/>
      <c r="BC709" s="65"/>
      <c r="BI709" s="65"/>
      <c r="BN709" s="65"/>
      <c r="BS709" s="65"/>
      <c r="BT709" s="82"/>
      <c r="BU709" s="79"/>
      <c r="BW709" s="65"/>
      <c r="BY709" s="65"/>
      <c r="CA709" s="65"/>
      <c r="CC709" s="65"/>
      <c r="CE709" s="65"/>
      <c r="CG709" s="68"/>
      <c r="CI709" s="65"/>
      <c r="CK709" s="68"/>
      <c r="CM709" s="83"/>
      <c r="CO709" s="65"/>
      <c r="CU709" s="68"/>
      <c r="DB709" s="68"/>
      <c r="DH709" s="44"/>
      <c r="DI709" s="68"/>
    </row>
    <row r="710" ht="15.75" customHeight="1">
      <c r="A710" s="79"/>
      <c r="B710" s="80"/>
      <c r="C710" s="25"/>
      <c r="D710" s="16">
        <f t="shared" si="2"/>
        <v>1</v>
      </c>
      <c r="E710" s="16">
        <f t="shared" si="73"/>
        <v>0</v>
      </c>
      <c r="F710" s="16">
        <f t="shared" si="3"/>
        <v>0</v>
      </c>
      <c r="G710" s="16">
        <f t="shared" si="4"/>
        <v>0</v>
      </c>
      <c r="H710" s="63"/>
      <c r="I710" s="81"/>
      <c r="J710" s="43"/>
      <c r="O710" s="65"/>
      <c r="P710" s="79"/>
      <c r="R710" s="65"/>
      <c r="T710" s="65"/>
      <c r="V710" s="65"/>
      <c r="AC710" s="65"/>
      <c r="AI710" s="65"/>
      <c r="AO710" s="65"/>
      <c r="AT710" s="21">
        <f t="shared" si="33"/>
        <v>0</v>
      </c>
      <c r="AU710" s="21">
        <f t="shared" si="34"/>
        <v>0</v>
      </c>
      <c r="AW710" s="68"/>
      <c r="BC710" s="65"/>
      <c r="BI710" s="65"/>
      <c r="BN710" s="65"/>
      <c r="BS710" s="65"/>
      <c r="BT710" s="82"/>
      <c r="BU710" s="79"/>
      <c r="BW710" s="65"/>
      <c r="BY710" s="65"/>
      <c r="CA710" s="65"/>
      <c r="CC710" s="65"/>
      <c r="CE710" s="65"/>
      <c r="CG710" s="68"/>
      <c r="CI710" s="65"/>
      <c r="CK710" s="68"/>
      <c r="CM710" s="83"/>
      <c r="CO710" s="65"/>
      <c r="CU710" s="68"/>
      <c r="DB710" s="68"/>
      <c r="DH710" s="44"/>
      <c r="DI710" s="68"/>
    </row>
    <row r="711" ht="15.75" customHeight="1">
      <c r="A711" s="79"/>
      <c r="B711" s="80"/>
      <c r="C711" s="25"/>
      <c r="D711" s="16">
        <f t="shared" si="2"/>
        <v>1</v>
      </c>
      <c r="E711" s="16">
        <f t="shared" si="73"/>
        <v>0</v>
      </c>
      <c r="F711" s="16">
        <f t="shared" si="3"/>
        <v>0</v>
      </c>
      <c r="G711" s="16">
        <f t="shared" si="4"/>
        <v>0</v>
      </c>
      <c r="H711" s="63"/>
      <c r="I711" s="81"/>
      <c r="J711" s="43"/>
      <c r="O711" s="65"/>
      <c r="P711" s="79"/>
      <c r="R711" s="65"/>
      <c r="T711" s="65"/>
      <c r="V711" s="65"/>
      <c r="AC711" s="65"/>
      <c r="AI711" s="65"/>
      <c r="AO711" s="65"/>
      <c r="AT711" s="21">
        <f t="shared" si="33"/>
        <v>0</v>
      </c>
      <c r="AU711" s="21">
        <f t="shared" si="34"/>
        <v>0</v>
      </c>
      <c r="AW711" s="68"/>
      <c r="BC711" s="65"/>
      <c r="BI711" s="65"/>
      <c r="BN711" s="65"/>
      <c r="BS711" s="65"/>
      <c r="BT711" s="82"/>
      <c r="BU711" s="79"/>
      <c r="BW711" s="65"/>
      <c r="BY711" s="65"/>
      <c r="CA711" s="65"/>
      <c r="CC711" s="65"/>
      <c r="CE711" s="65"/>
      <c r="CG711" s="68"/>
      <c r="CI711" s="65"/>
      <c r="CK711" s="68"/>
      <c r="CM711" s="83"/>
      <c r="CO711" s="65"/>
      <c r="CU711" s="68"/>
      <c r="DB711" s="68"/>
      <c r="DH711" s="44"/>
      <c r="DI711" s="68"/>
    </row>
    <row r="712" ht="15.75" customHeight="1">
      <c r="A712" s="79"/>
      <c r="B712" s="80"/>
      <c r="C712" s="25"/>
      <c r="D712" s="16">
        <f t="shared" si="2"/>
        <v>1</v>
      </c>
      <c r="E712" s="16">
        <f t="shared" si="73"/>
        <v>0</v>
      </c>
      <c r="F712" s="16">
        <f t="shared" si="3"/>
        <v>0</v>
      </c>
      <c r="G712" s="16">
        <f t="shared" si="4"/>
        <v>0</v>
      </c>
      <c r="H712" s="63"/>
      <c r="I712" s="81"/>
      <c r="J712" s="43"/>
      <c r="O712" s="65"/>
      <c r="P712" s="79"/>
      <c r="R712" s="65"/>
      <c r="T712" s="65"/>
      <c r="V712" s="65"/>
      <c r="AC712" s="65"/>
      <c r="AI712" s="65"/>
      <c r="AO712" s="65"/>
      <c r="AT712" s="21">
        <f t="shared" si="33"/>
        <v>0</v>
      </c>
      <c r="AU712" s="21">
        <f t="shared" si="34"/>
        <v>0</v>
      </c>
      <c r="AW712" s="68"/>
      <c r="BC712" s="65"/>
      <c r="BI712" s="65"/>
      <c r="BN712" s="65"/>
      <c r="BS712" s="65"/>
      <c r="BT712" s="82"/>
      <c r="BU712" s="79"/>
      <c r="BW712" s="65"/>
      <c r="BY712" s="65"/>
      <c r="CA712" s="65"/>
      <c r="CC712" s="65"/>
      <c r="CE712" s="65"/>
      <c r="CG712" s="68"/>
      <c r="CI712" s="65"/>
      <c r="CK712" s="68"/>
      <c r="CM712" s="83"/>
      <c r="CO712" s="65"/>
      <c r="CU712" s="68"/>
      <c r="DB712" s="68"/>
      <c r="DH712" s="44"/>
      <c r="DI712" s="68"/>
    </row>
    <row r="713" ht="15.75" customHeight="1">
      <c r="A713" s="79"/>
      <c r="B713" s="80"/>
      <c r="C713" s="25"/>
      <c r="D713" s="16">
        <f t="shared" si="2"/>
        <v>1</v>
      </c>
      <c r="E713" s="16">
        <f t="shared" si="73"/>
        <v>0</v>
      </c>
      <c r="F713" s="16">
        <f t="shared" si="3"/>
        <v>0</v>
      </c>
      <c r="G713" s="16">
        <f t="shared" si="4"/>
        <v>0</v>
      </c>
      <c r="H713" s="63"/>
      <c r="I713" s="81"/>
      <c r="J713" s="43"/>
      <c r="O713" s="65"/>
      <c r="P713" s="79"/>
      <c r="R713" s="65"/>
      <c r="T713" s="65"/>
      <c r="V713" s="65"/>
      <c r="AC713" s="65"/>
      <c r="AI713" s="65"/>
      <c r="AO713" s="65"/>
      <c r="AT713" s="21">
        <f t="shared" si="33"/>
        <v>0</v>
      </c>
      <c r="AU713" s="21">
        <f t="shared" si="34"/>
        <v>0</v>
      </c>
      <c r="AW713" s="68"/>
      <c r="BC713" s="65"/>
      <c r="BI713" s="65"/>
      <c r="BN713" s="65"/>
      <c r="BS713" s="65"/>
      <c r="BT713" s="82"/>
      <c r="BU713" s="79"/>
      <c r="BW713" s="65"/>
      <c r="BY713" s="65"/>
      <c r="CA713" s="65"/>
      <c r="CC713" s="65"/>
      <c r="CE713" s="65"/>
      <c r="CG713" s="68"/>
      <c r="CI713" s="65"/>
      <c r="CK713" s="68"/>
      <c r="CM713" s="83"/>
      <c r="CO713" s="65"/>
      <c r="CU713" s="68"/>
      <c r="DB713" s="68"/>
      <c r="DH713" s="44"/>
      <c r="DI713" s="68"/>
    </row>
    <row r="714" ht="15.75" customHeight="1">
      <c r="A714" s="79"/>
      <c r="B714" s="80"/>
      <c r="C714" s="25"/>
      <c r="D714" s="16">
        <f t="shared" si="2"/>
        <v>1</v>
      </c>
      <c r="E714" s="16">
        <f t="shared" si="73"/>
        <v>0</v>
      </c>
      <c r="F714" s="16">
        <f t="shared" si="3"/>
        <v>0</v>
      </c>
      <c r="G714" s="16">
        <f t="shared" si="4"/>
        <v>0</v>
      </c>
      <c r="H714" s="63"/>
      <c r="I714" s="81"/>
      <c r="J714" s="43"/>
      <c r="O714" s="65"/>
      <c r="P714" s="79"/>
      <c r="R714" s="65"/>
      <c r="T714" s="65"/>
      <c r="V714" s="65"/>
      <c r="AC714" s="65"/>
      <c r="AI714" s="65"/>
      <c r="AO714" s="65"/>
      <c r="AT714" s="21">
        <f t="shared" si="33"/>
        <v>0</v>
      </c>
      <c r="AU714" s="21">
        <f t="shared" si="34"/>
        <v>0</v>
      </c>
      <c r="AW714" s="68"/>
      <c r="BC714" s="65"/>
      <c r="BI714" s="65"/>
      <c r="BN714" s="65"/>
      <c r="BS714" s="65"/>
      <c r="BT714" s="82"/>
      <c r="BU714" s="79"/>
      <c r="BW714" s="65"/>
      <c r="BY714" s="65"/>
      <c r="CA714" s="65"/>
      <c r="CC714" s="65"/>
      <c r="CE714" s="65"/>
      <c r="CG714" s="68"/>
      <c r="CI714" s="65"/>
      <c r="CK714" s="68"/>
      <c r="CM714" s="83"/>
      <c r="CO714" s="65"/>
      <c r="CU714" s="68"/>
      <c r="DB714" s="68"/>
      <c r="DH714" s="44"/>
      <c r="DI714" s="68"/>
    </row>
    <row r="715" ht="15.75" customHeight="1">
      <c r="A715" s="79"/>
      <c r="B715" s="80"/>
      <c r="C715" s="25"/>
      <c r="D715" s="16">
        <f t="shared" si="2"/>
        <v>1</v>
      </c>
      <c r="E715" s="16">
        <f t="shared" si="73"/>
        <v>0</v>
      </c>
      <c r="F715" s="16">
        <f t="shared" si="3"/>
        <v>0</v>
      </c>
      <c r="G715" s="16">
        <f t="shared" si="4"/>
        <v>0</v>
      </c>
      <c r="H715" s="63"/>
      <c r="I715" s="81"/>
      <c r="J715" s="43"/>
      <c r="O715" s="65"/>
      <c r="P715" s="79"/>
      <c r="R715" s="65"/>
      <c r="T715" s="65"/>
      <c r="V715" s="65"/>
      <c r="AC715" s="65"/>
      <c r="AI715" s="65"/>
      <c r="AO715" s="65"/>
      <c r="AT715" s="21">
        <f t="shared" si="33"/>
        <v>0</v>
      </c>
      <c r="AU715" s="21">
        <f t="shared" si="34"/>
        <v>0</v>
      </c>
      <c r="AW715" s="68"/>
      <c r="BC715" s="65"/>
      <c r="BI715" s="65"/>
      <c r="BN715" s="65"/>
      <c r="BS715" s="65"/>
      <c r="BT715" s="82"/>
      <c r="BU715" s="79"/>
      <c r="BW715" s="65"/>
      <c r="BY715" s="65"/>
      <c r="CA715" s="65"/>
      <c r="CC715" s="65"/>
      <c r="CE715" s="65"/>
      <c r="CG715" s="68"/>
      <c r="CI715" s="65"/>
      <c r="CK715" s="68"/>
      <c r="CM715" s="83"/>
      <c r="CO715" s="65"/>
      <c r="CU715" s="68"/>
      <c r="DB715" s="68"/>
      <c r="DH715" s="44"/>
      <c r="DI715" s="68"/>
    </row>
    <row r="716" ht="15.75" customHeight="1">
      <c r="A716" s="79"/>
      <c r="B716" s="80"/>
      <c r="C716" s="25"/>
      <c r="D716" s="16">
        <f t="shared" si="2"/>
        <v>1</v>
      </c>
      <c r="E716" s="16">
        <f t="shared" si="73"/>
        <v>0</v>
      </c>
      <c r="F716" s="16">
        <f t="shared" si="3"/>
        <v>0</v>
      </c>
      <c r="G716" s="16">
        <f t="shared" si="4"/>
        <v>0</v>
      </c>
      <c r="H716" s="63"/>
      <c r="I716" s="81"/>
      <c r="J716" s="43"/>
      <c r="O716" s="65"/>
      <c r="P716" s="79"/>
      <c r="R716" s="65"/>
      <c r="T716" s="65"/>
      <c r="V716" s="65"/>
      <c r="AC716" s="65"/>
      <c r="AI716" s="65"/>
      <c r="AO716" s="65"/>
      <c r="AT716" s="21">
        <f t="shared" si="33"/>
        <v>0</v>
      </c>
      <c r="AU716" s="21">
        <f t="shared" si="34"/>
        <v>0</v>
      </c>
      <c r="AW716" s="68"/>
      <c r="BC716" s="65"/>
      <c r="BI716" s="65"/>
      <c r="BN716" s="65"/>
      <c r="BS716" s="65"/>
      <c r="BT716" s="82"/>
      <c r="BU716" s="79"/>
      <c r="BW716" s="65"/>
      <c r="BY716" s="65"/>
      <c r="CA716" s="65"/>
      <c r="CC716" s="65"/>
      <c r="CE716" s="65"/>
      <c r="CG716" s="68"/>
      <c r="CI716" s="65"/>
      <c r="CK716" s="68"/>
      <c r="CM716" s="83"/>
      <c r="CO716" s="65"/>
      <c r="CU716" s="68"/>
      <c r="DB716" s="68"/>
      <c r="DH716" s="44"/>
      <c r="DI716" s="68"/>
    </row>
    <row r="717" ht="15.75" customHeight="1">
      <c r="A717" s="79"/>
      <c r="B717" s="80"/>
      <c r="C717" s="25"/>
      <c r="D717" s="16">
        <f t="shared" si="2"/>
        <v>1</v>
      </c>
      <c r="E717" s="16">
        <f t="shared" si="73"/>
        <v>0</v>
      </c>
      <c r="F717" s="16">
        <f t="shared" si="3"/>
        <v>0</v>
      </c>
      <c r="G717" s="16">
        <f t="shared" si="4"/>
        <v>0</v>
      </c>
      <c r="H717" s="63"/>
      <c r="I717" s="81"/>
      <c r="J717" s="43"/>
      <c r="O717" s="65"/>
      <c r="P717" s="79"/>
      <c r="R717" s="65"/>
      <c r="T717" s="65"/>
      <c r="V717" s="65"/>
      <c r="AC717" s="65"/>
      <c r="AI717" s="65"/>
      <c r="AO717" s="65"/>
      <c r="AT717" s="21">
        <f t="shared" si="33"/>
        <v>0</v>
      </c>
      <c r="AU717" s="21">
        <f t="shared" si="34"/>
        <v>0</v>
      </c>
      <c r="AW717" s="68"/>
      <c r="BC717" s="65"/>
      <c r="BI717" s="65"/>
      <c r="BN717" s="65"/>
      <c r="BS717" s="65"/>
      <c r="BT717" s="82"/>
      <c r="BU717" s="79"/>
      <c r="BW717" s="65"/>
      <c r="BY717" s="65"/>
      <c r="CA717" s="65"/>
      <c r="CC717" s="65"/>
      <c r="CE717" s="65"/>
      <c r="CG717" s="68"/>
      <c r="CI717" s="65"/>
      <c r="CK717" s="68"/>
      <c r="CM717" s="83"/>
      <c r="CO717" s="65"/>
      <c r="CU717" s="68"/>
      <c r="DB717" s="68"/>
      <c r="DH717" s="44"/>
      <c r="DI717" s="68"/>
    </row>
    <row r="718" ht="15.75" customHeight="1">
      <c r="A718" s="79"/>
      <c r="B718" s="80"/>
      <c r="C718" s="25"/>
      <c r="D718" s="16">
        <f t="shared" si="2"/>
        <v>1</v>
      </c>
      <c r="E718" s="16">
        <f t="shared" si="73"/>
        <v>0</v>
      </c>
      <c r="F718" s="16">
        <f t="shared" si="3"/>
        <v>0</v>
      </c>
      <c r="G718" s="16">
        <f t="shared" si="4"/>
        <v>0</v>
      </c>
      <c r="H718" s="63"/>
      <c r="I718" s="81"/>
      <c r="J718" s="43"/>
      <c r="O718" s="65"/>
      <c r="P718" s="79"/>
      <c r="R718" s="65"/>
      <c r="T718" s="65"/>
      <c r="V718" s="65"/>
      <c r="AC718" s="65"/>
      <c r="AI718" s="65"/>
      <c r="AO718" s="65"/>
      <c r="AT718" s="21">
        <f t="shared" si="33"/>
        <v>0</v>
      </c>
      <c r="AU718" s="21">
        <f t="shared" si="34"/>
        <v>0</v>
      </c>
      <c r="AW718" s="68"/>
      <c r="BC718" s="65"/>
      <c r="BI718" s="65"/>
      <c r="BN718" s="65"/>
      <c r="BS718" s="65"/>
      <c r="BT718" s="82"/>
      <c r="BU718" s="79"/>
      <c r="BW718" s="65"/>
      <c r="BY718" s="65"/>
      <c r="CA718" s="65"/>
      <c r="CC718" s="65"/>
      <c r="CE718" s="65"/>
      <c r="CG718" s="68"/>
      <c r="CI718" s="65"/>
      <c r="CK718" s="68"/>
      <c r="CM718" s="83"/>
      <c r="CO718" s="65"/>
      <c r="CU718" s="68"/>
      <c r="DB718" s="68"/>
      <c r="DH718" s="44"/>
      <c r="DI718" s="68"/>
    </row>
    <row r="719" ht="15.75" customHeight="1">
      <c r="A719" s="79"/>
      <c r="B719" s="80"/>
      <c r="C719" s="25"/>
      <c r="D719" s="16">
        <f t="shared" si="2"/>
        <v>1</v>
      </c>
      <c r="E719" s="16">
        <f t="shared" si="73"/>
        <v>0</v>
      </c>
      <c r="F719" s="16">
        <f t="shared" si="3"/>
        <v>0</v>
      </c>
      <c r="G719" s="16">
        <f t="shared" si="4"/>
        <v>0</v>
      </c>
      <c r="H719" s="63"/>
      <c r="I719" s="81"/>
      <c r="J719" s="43"/>
      <c r="O719" s="65"/>
      <c r="P719" s="79"/>
      <c r="R719" s="65"/>
      <c r="T719" s="65"/>
      <c r="V719" s="65"/>
      <c r="AC719" s="65"/>
      <c r="AI719" s="65"/>
      <c r="AO719" s="65"/>
      <c r="AT719" s="21">
        <f t="shared" si="33"/>
        <v>0</v>
      </c>
      <c r="AU719" s="21">
        <f t="shared" si="34"/>
        <v>0</v>
      </c>
      <c r="AW719" s="68"/>
      <c r="BC719" s="65"/>
      <c r="BI719" s="65"/>
      <c r="BN719" s="65"/>
      <c r="BS719" s="65"/>
      <c r="BT719" s="82"/>
      <c r="BU719" s="79"/>
      <c r="BW719" s="65"/>
      <c r="BY719" s="65"/>
      <c r="CA719" s="65"/>
      <c r="CC719" s="65"/>
      <c r="CE719" s="65"/>
      <c r="CG719" s="68"/>
      <c r="CI719" s="65"/>
      <c r="CK719" s="68"/>
      <c r="CM719" s="83"/>
      <c r="CO719" s="65"/>
      <c r="CU719" s="68"/>
      <c r="DB719" s="68"/>
      <c r="DH719" s="44"/>
      <c r="DI719" s="68"/>
    </row>
    <row r="720" ht="15.75" customHeight="1">
      <c r="A720" s="79"/>
      <c r="B720" s="80"/>
      <c r="C720" s="25"/>
      <c r="D720" s="16">
        <f t="shared" si="2"/>
        <v>1</v>
      </c>
      <c r="E720" s="16">
        <f t="shared" si="73"/>
        <v>0</v>
      </c>
      <c r="F720" s="16">
        <f t="shared" si="3"/>
        <v>0</v>
      </c>
      <c r="G720" s="16">
        <f t="shared" si="4"/>
        <v>0</v>
      </c>
      <c r="H720" s="63"/>
      <c r="I720" s="81"/>
      <c r="J720" s="43"/>
      <c r="O720" s="65"/>
      <c r="P720" s="79"/>
      <c r="R720" s="65"/>
      <c r="T720" s="65"/>
      <c r="V720" s="65"/>
      <c r="AC720" s="65"/>
      <c r="AI720" s="65"/>
      <c r="AO720" s="65"/>
      <c r="AT720" s="21">
        <f t="shared" si="33"/>
        <v>0</v>
      </c>
      <c r="AU720" s="21">
        <f t="shared" si="34"/>
        <v>0</v>
      </c>
      <c r="AW720" s="68"/>
      <c r="BC720" s="65"/>
      <c r="BI720" s="65"/>
      <c r="BN720" s="65"/>
      <c r="BS720" s="65"/>
      <c r="BT720" s="82"/>
      <c r="BU720" s="79"/>
      <c r="BW720" s="65"/>
      <c r="BY720" s="65"/>
      <c r="CA720" s="65"/>
      <c r="CC720" s="65"/>
      <c r="CE720" s="65"/>
      <c r="CG720" s="68"/>
      <c r="CI720" s="65"/>
      <c r="CK720" s="68"/>
      <c r="CM720" s="83"/>
      <c r="CO720" s="65"/>
      <c r="CU720" s="68"/>
      <c r="DB720" s="68"/>
      <c r="DH720" s="44"/>
      <c r="DI720" s="68"/>
    </row>
    <row r="721" ht="15.75" customHeight="1">
      <c r="A721" s="79"/>
      <c r="B721" s="80"/>
      <c r="C721" s="25"/>
      <c r="D721" s="16">
        <f t="shared" si="2"/>
        <v>1</v>
      </c>
      <c r="E721" s="16">
        <f t="shared" si="73"/>
        <v>0</v>
      </c>
      <c r="F721" s="16">
        <f t="shared" si="3"/>
        <v>0</v>
      </c>
      <c r="G721" s="16">
        <f t="shared" si="4"/>
        <v>0</v>
      </c>
      <c r="H721" s="63"/>
      <c r="I721" s="81"/>
      <c r="J721" s="43"/>
      <c r="O721" s="65"/>
      <c r="P721" s="79"/>
      <c r="R721" s="65"/>
      <c r="T721" s="65"/>
      <c r="V721" s="65"/>
      <c r="AC721" s="65"/>
      <c r="AI721" s="65"/>
      <c r="AO721" s="65"/>
      <c r="AT721" s="21">
        <f t="shared" si="33"/>
        <v>0</v>
      </c>
      <c r="AU721" s="21">
        <f t="shared" si="34"/>
        <v>0</v>
      </c>
      <c r="AW721" s="68"/>
      <c r="BC721" s="65"/>
      <c r="BI721" s="65"/>
      <c r="BN721" s="65"/>
      <c r="BS721" s="65"/>
      <c r="BT721" s="82"/>
      <c r="BU721" s="79"/>
      <c r="BW721" s="65"/>
      <c r="BY721" s="65"/>
      <c r="CA721" s="65"/>
      <c r="CC721" s="65"/>
      <c r="CE721" s="65"/>
      <c r="CG721" s="68"/>
      <c r="CI721" s="65"/>
      <c r="CK721" s="68"/>
      <c r="CM721" s="83"/>
      <c r="CO721" s="65"/>
      <c r="CU721" s="68"/>
      <c r="DB721" s="68"/>
      <c r="DH721" s="44"/>
      <c r="DI721" s="68"/>
    </row>
    <row r="722" ht="15.75" customHeight="1">
      <c r="A722" s="79"/>
      <c r="B722" s="80"/>
      <c r="C722" s="25"/>
      <c r="D722" s="16">
        <f t="shared" si="2"/>
        <v>1</v>
      </c>
      <c r="E722" s="16">
        <f t="shared" si="73"/>
        <v>0</v>
      </c>
      <c r="F722" s="16">
        <f t="shared" si="3"/>
        <v>0</v>
      </c>
      <c r="G722" s="16">
        <f t="shared" si="4"/>
        <v>0</v>
      </c>
      <c r="H722" s="63"/>
      <c r="I722" s="81"/>
      <c r="J722" s="43"/>
      <c r="O722" s="65"/>
      <c r="P722" s="79"/>
      <c r="R722" s="65"/>
      <c r="T722" s="65"/>
      <c r="V722" s="65"/>
      <c r="AC722" s="65"/>
      <c r="AI722" s="65"/>
      <c r="AO722" s="65"/>
      <c r="AT722" s="21">
        <f t="shared" si="33"/>
        <v>0</v>
      </c>
      <c r="AU722" s="21">
        <f t="shared" si="34"/>
        <v>0</v>
      </c>
      <c r="AW722" s="68"/>
      <c r="BC722" s="65"/>
      <c r="BI722" s="65"/>
      <c r="BN722" s="65"/>
      <c r="BS722" s="65"/>
      <c r="BT722" s="82"/>
      <c r="BU722" s="79"/>
      <c r="BW722" s="65"/>
      <c r="BY722" s="65"/>
      <c r="CA722" s="65"/>
      <c r="CC722" s="65"/>
      <c r="CE722" s="65"/>
      <c r="CG722" s="68"/>
      <c r="CI722" s="65"/>
      <c r="CK722" s="68"/>
      <c r="CM722" s="83"/>
      <c r="CO722" s="65"/>
      <c r="CU722" s="68"/>
      <c r="DB722" s="68"/>
      <c r="DH722" s="44"/>
      <c r="DI722" s="68"/>
    </row>
    <row r="723" ht="15.75" customHeight="1">
      <c r="A723" s="79"/>
      <c r="B723" s="80"/>
      <c r="C723" s="25"/>
      <c r="D723" s="16">
        <f t="shared" si="2"/>
        <v>1</v>
      </c>
      <c r="E723" s="16">
        <f t="shared" si="73"/>
        <v>0</v>
      </c>
      <c r="F723" s="16">
        <f t="shared" si="3"/>
        <v>0</v>
      </c>
      <c r="G723" s="16">
        <f t="shared" si="4"/>
        <v>0</v>
      </c>
      <c r="H723" s="63"/>
      <c r="I723" s="81"/>
      <c r="J723" s="43"/>
      <c r="O723" s="65"/>
      <c r="P723" s="79"/>
      <c r="R723" s="65"/>
      <c r="T723" s="65"/>
      <c r="V723" s="65"/>
      <c r="AC723" s="65"/>
      <c r="AI723" s="65"/>
      <c r="AO723" s="65"/>
      <c r="AT723" s="21">
        <f t="shared" si="33"/>
        <v>0</v>
      </c>
      <c r="AU723" s="21">
        <f t="shared" si="34"/>
        <v>0</v>
      </c>
      <c r="AW723" s="68"/>
      <c r="BC723" s="65"/>
      <c r="BI723" s="65"/>
      <c r="BN723" s="65"/>
      <c r="BS723" s="65"/>
      <c r="BT723" s="82"/>
      <c r="BU723" s="79"/>
      <c r="BW723" s="65"/>
      <c r="BY723" s="65"/>
      <c r="CA723" s="65"/>
      <c r="CC723" s="65"/>
      <c r="CE723" s="65"/>
      <c r="CG723" s="68"/>
      <c r="CI723" s="65"/>
      <c r="CK723" s="68"/>
      <c r="CM723" s="83"/>
      <c r="CO723" s="65"/>
      <c r="CU723" s="68"/>
      <c r="DB723" s="68"/>
      <c r="DH723" s="44"/>
      <c r="DI723" s="68"/>
    </row>
    <row r="724" ht="15.75" customHeight="1">
      <c r="A724" s="79"/>
      <c r="B724" s="80"/>
      <c r="C724" s="25"/>
      <c r="D724" s="16">
        <f t="shared" si="2"/>
        <v>1</v>
      </c>
      <c r="E724" s="16">
        <f t="shared" si="73"/>
        <v>0</v>
      </c>
      <c r="F724" s="16">
        <f t="shared" si="3"/>
        <v>0</v>
      </c>
      <c r="G724" s="16">
        <f t="shared" si="4"/>
        <v>0</v>
      </c>
      <c r="H724" s="63"/>
      <c r="I724" s="81"/>
      <c r="J724" s="43"/>
      <c r="O724" s="65"/>
      <c r="P724" s="79"/>
      <c r="R724" s="65"/>
      <c r="T724" s="65"/>
      <c r="V724" s="65"/>
      <c r="AC724" s="65"/>
      <c r="AI724" s="65"/>
      <c r="AO724" s="65"/>
      <c r="AT724" s="21">
        <f t="shared" si="33"/>
        <v>0</v>
      </c>
      <c r="AU724" s="21">
        <f t="shared" si="34"/>
        <v>0</v>
      </c>
      <c r="AW724" s="68"/>
      <c r="BC724" s="65"/>
      <c r="BI724" s="65"/>
      <c r="BN724" s="65"/>
      <c r="BS724" s="65"/>
      <c r="BT724" s="82"/>
      <c r="BU724" s="79"/>
      <c r="BW724" s="65"/>
      <c r="BY724" s="65"/>
      <c r="CA724" s="65"/>
      <c r="CC724" s="65"/>
      <c r="CE724" s="65"/>
      <c r="CG724" s="68"/>
      <c r="CI724" s="65"/>
      <c r="CK724" s="68"/>
      <c r="CM724" s="83"/>
      <c r="CO724" s="65"/>
      <c r="CU724" s="68"/>
      <c r="DB724" s="68"/>
      <c r="DH724" s="44"/>
      <c r="DI724" s="68"/>
    </row>
    <row r="725" ht="15.75" customHeight="1">
      <c r="A725" s="79"/>
      <c r="B725" s="80"/>
      <c r="C725" s="25"/>
      <c r="D725" s="16">
        <f t="shared" si="2"/>
        <v>1</v>
      </c>
      <c r="E725" s="16">
        <f t="shared" si="73"/>
        <v>0</v>
      </c>
      <c r="F725" s="16">
        <f t="shared" si="3"/>
        <v>0</v>
      </c>
      <c r="G725" s="16">
        <f t="shared" si="4"/>
        <v>0</v>
      </c>
      <c r="H725" s="63"/>
      <c r="I725" s="81"/>
      <c r="J725" s="43"/>
      <c r="O725" s="65"/>
      <c r="P725" s="79"/>
      <c r="R725" s="65"/>
      <c r="T725" s="65"/>
      <c r="V725" s="65"/>
      <c r="AC725" s="65"/>
      <c r="AI725" s="65"/>
      <c r="AO725" s="65"/>
      <c r="AT725" s="21">
        <f t="shared" si="33"/>
        <v>0</v>
      </c>
      <c r="AU725" s="21">
        <f t="shared" si="34"/>
        <v>0</v>
      </c>
      <c r="AW725" s="68"/>
      <c r="BC725" s="65"/>
      <c r="BI725" s="65"/>
      <c r="BN725" s="65"/>
      <c r="BS725" s="65"/>
      <c r="BT725" s="82"/>
      <c r="BU725" s="79"/>
      <c r="BW725" s="65"/>
      <c r="BY725" s="65"/>
      <c r="CA725" s="65"/>
      <c r="CC725" s="65"/>
      <c r="CE725" s="65"/>
      <c r="CG725" s="68"/>
      <c r="CI725" s="65"/>
      <c r="CK725" s="68"/>
      <c r="CM725" s="83"/>
      <c r="CO725" s="65"/>
      <c r="CU725" s="68"/>
      <c r="DB725" s="68"/>
      <c r="DH725" s="44"/>
      <c r="DI725" s="68"/>
    </row>
    <row r="726" ht="15.75" customHeight="1">
      <c r="A726" s="79"/>
      <c r="B726" s="80"/>
      <c r="C726" s="25"/>
      <c r="D726" s="16">
        <f t="shared" si="2"/>
        <v>1</v>
      </c>
      <c r="E726" s="16">
        <f t="shared" si="73"/>
        <v>0</v>
      </c>
      <c r="F726" s="16">
        <f t="shared" si="3"/>
        <v>0</v>
      </c>
      <c r="G726" s="16">
        <f t="shared" si="4"/>
        <v>0</v>
      </c>
      <c r="H726" s="63"/>
      <c r="I726" s="81"/>
      <c r="J726" s="43"/>
      <c r="O726" s="65"/>
      <c r="P726" s="79"/>
      <c r="R726" s="65"/>
      <c r="T726" s="65"/>
      <c r="V726" s="65"/>
      <c r="AC726" s="65"/>
      <c r="AI726" s="65"/>
      <c r="AO726" s="65"/>
      <c r="AT726" s="21">
        <f t="shared" si="33"/>
        <v>0</v>
      </c>
      <c r="AU726" s="21">
        <f t="shared" si="34"/>
        <v>0</v>
      </c>
      <c r="AW726" s="68"/>
      <c r="BC726" s="65"/>
      <c r="BI726" s="65"/>
      <c r="BN726" s="65"/>
      <c r="BS726" s="65"/>
      <c r="BT726" s="82"/>
      <c r="BU726" s="79"/>
      <c r="BW726" s="65"/>
      <c r="BY726" s="65"/>
      <c r="CA726" s="65"/>
      <c r="CC726" s="65"/>
      <c r="CE726" s="65"/>
      <c r="CG726" s="68"/>
      <c r="CI726" s="65"/>
      <c r="CK726" s="68"/>
      <c r="CM726" s="83"/>
      <c r="CO726" s="65"/>
      <c r="CU726" s="68"/>
      <c r="DB726" s="68"/>
      <c r="DH726" s="44"/>
      <c r="DI726" s="68"/>
    </row>
    <row r="727" ht="15.75" customHeight="1">
      <c r="A727" s="79"/>
      <c r="B727" s="80"/>
      <c r="C727" s="25"/>
      <c r="D727" s="16">
        <f t="shared" si="2"/>
        <v>1</v>
      </c>
      <c r="E727" s="16">
        <f t="shared" si="73"/>
        <v>0</v>
      </c>
      <c r="F727" s="16">
        <f t="shared" si="3"/>
        <v>0</v>
      </c>
      <c r="G727" s="16">
        <f t="shared" si="4"/>
        <v>0</v>
      </c>
      <c r="H727" s="63"/>
      <c r="I727" s="81"/>
      <c r="J727" s="43"/>
      <c r="O727" s="65"/>
      <c r="P727" s="79"/>
      <c r="R727" s="65"/>
      <c r="T727" s="65"/>
      <c r="V727" s="65"/>
      <c r="AC727" s="65"/>
      <c r="AI727" s="65"/>
      <c r="AO727" s="65"/>
      <c r="AT727" s="21">
        <f t="shared" si="33"/>
        <v>0</v>
      </c>
      <c r="AU727" s="21">
        <f t="shared" si="34"/>
        <v>0</v>
      </c>
      <c r="AW727" s="68"/>
      <c r="BC727" s="65"/>
      <c r="BI727" s="65"/>
      <c r="BN727" s="65"/>
      <c r="BS727" s="65"/>
      <c r="BT727" s="82"/>
      <c r="BU727" s="79"/>
      <c r="BW727" s="65"/>
      <c r="BY727" s="65"/>
      <c r="CA727" s="65"/>
      <c r="CC727" s="65"/>
      <c r="CE727" s="65"/>
      <c r="CG727" s="68"/>
      <c r="CI727" s="65"/>
      <c r="CK727" s="68"/>
      <c r="CM727" s="83"/>
      <c r="CO727" s="65"/>
      <c r="CU727" s="68"/>
      <c r="DB727" s="68"/>
      <c r="DH727" s="44"/>
      <c r="DI727" s="68"/>
    </row>
    <row r="728" ht="15.75" customHeight="1">
      <c r="A728" s="79"/>
      <c r="B728" s="80"/>
      <c r="C728" s="25"/>
      <c r="D728" s="16">
        <f t="shared" si="2"/>
        <v>1</v>
      </c>
      <c r="E728" s="16">
        <f t="shared" si="73"/>
        <v>0</v>
      </c>
      <c r="F728" s="16">
        <f t="shared" si="3"/>
        <v>0</v>
      </c>
      <c r="G728" s="16">
        <f t="shared" si="4"/>
        <v>0</v>
      </c>
      <c r="H728" s="63"/>
      <c r="I728" s="81"/>
      <c r="J728" s="43"/>
      <c r="O728" s="65"/>
      <c r="P728" s="79"/>
      <c r="R728" s="65"/>
      <c r="T728" s="65"/>
      <c r="V728" s="65"/>
      <c r="AC728" s="65"/>
      <c r="AI728" s="65"/>
      <c r="AO728" s="65"/>
      <c r="AT728" s="21">
        <f t="shared" si="33"/>
        <v>0</v>
      </c>
      <c r="AU728" s="21">
        <f t="shared" si="34"/>
        <v>0</v>
      </c>
      <c r="AW728" s="68"/>
      <c r="BC728" s="65"/>
      <c r="BI728" s="65"/>
      <c r="BN728" s="65"/>
      <c r="BS728" s="65"/>
      <c r="BT728" s="82"/>
      <c r="BU728" s="79"/>
      <c r="BW728" s="65"/>
      <c r="BY728" s="65"/>
      <c r="CA728" s="65"/>
      <c r="CC728" s="65"/>
      <c r="CE728" s="65"/>
      <c r="CG728" s="68"/>
      <c r="CI728" s="65"/>
      <c r="CK728" s="68"/>
      <c r="CM728" s="83"/>
      <c r="CO728" s="65"/>
      <c r="CU728" s="68"/>
      <c r="DB728" s="68"/>
      <c r="DH728" s="44"/>
      <c r="DI728" s="68"/>
    </row>
    <row r="729" ht="15.75" customHeight="1">
      <c r="A729" s="79"/>
      <c r="B729" s="80"/>
      <c r="C729" s="25"/>
      <c r="D729" s="16">
        <f t="shared" si="2"/>
        <v>1</v>
      </c>
      <c r="E729" s="16">
        <f t="shared" si="73"/>
        <v>0</v>
      </c>
      <c r="F729" s="16">
        <f t="shared" si="3"/>
        <v>0</v>
      </c>
      <c r="G729" s="16">
        <f t="shared" si="4"/>
        <v>0</v>
      </c>
      <c r="H729" s="63"/>
      <c r="I729" s="81"/>
      <c r="J729" s="43"/>
      <c r="O729" s="65"/>
      <c r="P729" s="79"/>
      <c r="R729" s="65"/>
      <c r="T729" s="65"/>
      <c r="V729" s="65"/>
      <c r="AC729" s="65"/>
      <c r="AI729" s="65"/>
      <c r="AO729" s="65"/>
      <c r="AT729" s="21">
        <f t="shared" si="33"/>
        <v>0</v>
      </c>
      <c r="AU729" s="21">
        <f t="shared" si="34"/>
        <v>0</v>
      </c>
      <c r="AW729" s="68"/>
      <c r="BC729" s="65"/>
      <c r="BI729" s="65"/>
      <c r="BN729" s="65"/>
      <c r="BS729" s="65"/>
      <c r="BT729" s="82"/>
      <c r="BU729" s="79"/>
      <c r="BW729" s="65"/>
      <c r="BY729" s="65"/>
      <c r="CA729" s="65"/>
      <c r="CC729" s="65"/>
      <c r="CE729" s="65"/>
      <c r="CG729" s="68"/>
      <c r="CI729" s="65"/>
      <c r="CK729" s="68"/>
      <c r="CM729" s="83"/>
      <c r="CO729" s="65"/>
      <c r="CU729" s="68"/>
      <c r="DB729" s="68"/>
      <c r="DH729" s="44"/>
      <c r="DI729" s="68"/>
    </row>
    <row r="730" ht="15.75" customHeight="1">
      <c r="A730" s="79"/>
      <c r="B730" s="80"/>
      <c r="C730" s="25"/>
      <c r="D730" s="16">
        <f t="shared" si="2"/>
        <v>1</v>
      </c>
      <c r="E730" s="16">
        <f t="shared" si="73"/>
        <v>0</v>
      </c>
      <c r="F730" s="16">
        <f t="shared" si="3"/>
        <v>0</v>
      </c>
      <c r="G730" s="16">
        <f t="shared" si="4"/>
        <v>0</v>
      </c>
      <c r="H730" s="63"/>
      <c r="I730" s="81"/>
      <c r="J730" s="43"/>
      <c r="O730" s="65"/>
      <c r="P730" s="79"/>
      <c r="R730" s="65"/>
      <c r="T730" s="65"/>
      <c r="V730" s="65"/>
      <c r="AC730" s="65"/>
      <c r="AI730" s="65"/>
      <c r="AO730" s="65"/>
      <c r="AT730" s="21">
        <f t="shared" si="33"/>
        <v>0</v>
      </c>
      <c r="AU730" s="21">
        <f t="shared" si="34"/>
        <v>0</v>
      </c>
      <c r="AW730" s="68"/>
      <c r="BC730" s="65"/>
      <c r="BI730" s="65"/>
      <c r="BN730" s="65"/>
      <c r="BS730" s="65"/>
      <c r="BT730" s="82"/>
      <c r="BU730" s="79"/>
      <c r="BW730" s="65"/>
      <c r="BY730" s="65"/>
      <c r="CA730" s="65"/>
      <c r="CC730" s="65"/>
      <c r="CE730" s="65"/>
      <c r="CG730" s="68"/>
      <c r="CI730" s="65"/>
      <c r="CK730" s="68"/>
      <c r="CM730" s="83"/>
      <c r="CO730" s="65"/>
      <c r="CU730" s="68"/>
      <c r="DB730" s="68"/>
      <c r="DH730" s="44"/>
      <c r="DI730" s="68"/>
    </row>
    <row r="731" ht="15.75" customHeight="1">
      <c r="A731" s="79"/>
      <c r="B731" s="80"/>
      <c r="C731" s="25"/>
      <c r="D731" s="16">
        <f t="shared" si="2"/>
        <v>1</v>
      </c>
      <c r="E731" s="16">
        <f t="shared" si="73"/>
        <v>0</v>
      </c>
      <c r="F731" s="16">
        <f t="shared" si="3"/>
        <v>0</v>
      </c>
      <c r="G731" s="16">
        <f t="shared" si="4"/>
        <v>0</v>
      </c>
      <c r="H731" s="63"/>
      <c r="I731" s="81"/>
      <c r="J731" s="43"/>
      <c r="O731" s="65"/>
      <c r="P731" s="79"/>
      <c r="R731" s="65"/>
      <c r="T731" s="65"/>
      <c r="V731" s="65"/>
      <c r="AC731" s="65"/>
      <c r="AI731" s="65"/>
      <c r="AO731" s="65"/>
      <c r="AT731" s="21">
        <f t="shared" si="33"/>
        <v>0</v>
      </c>
      <c r="AU731" s="21">
        <f t="shared" si="34"/>
        <v>0</v>
      </c>
      <c r="AW731" s="68"/>
      <c r="BC731" s="65"/>
      <c r="BI731" s="65"/>
      <c r="BN731" s="65"/>
      <c r="BS731" s="65"/>
      <c r="BT731" s="82"/>
      <c r="BU731" s="79"/>
      <c r="BW731" s="65"/>
      <c r="BY731" s="65"/>
      <c r="CA731" s="65"/>
      <c r="CC731" s="65"/>
      <c r="CE731" s="65"/>
      <c r="CG731" s="68"/>
      <c r="CI731" s="65"/>
      <c r="CK731" s="68"/>
      <c r="CM731" s="83"/>
      <c r="CO731" s="65"/>
      <c r="CU731" s="68"/>
      <c r="DB731" s="68"/>
      <c r="DH731" s="44"/>
      <c r="DI731" s="68"/>
    </row>
    <row r="732" ht="15.75" customHeight="1">
      <c r="A732" s="79"/>
      <c r="B732" s="80"/>
      <c r="C732" s="25"/>
      <c r="D732" s="16">
        <f t="shared" si="2"/>
        <v>1</v>
      </c>
      <c r="E732" s="16">
        <f t="shared" si="73"/>
        <v>0</v>
      </c>
      <c r="F732" s="16">
        <f t="shared" si="3"/>
        <v>0</v>
      </c>
      <c r="G732" s="16">
        <f t="shared" si="4"/>
        <v>0</v>
      </c>
      <c r="H732" s="63"/>
      <c r="I732" s="81"/>
      <c r="J732" s="43"/>
      <c r="O732" s="65"/>
      <c r="P732" s="79"/>
      <c r="R732" s="65"/>
      <c r="T732" s="65"/>
      <c r="V732" s="65"/>
      <c r="AC732" s="65"/>
      <c r="AI732" s="65"/>
      <c r="AO732" s="65"/>
      <c r="AT732" s="21">
        <f t="shared" si="33"/>
        <v>0</v>
      </c>
      <c r="AU732" s="21">
        <f t="shared" si="34"/>
        <v>0</v>
      </c>
      <c r="AW732" s="68"/>
      <c r="BC732" s="65"/>
      <c r="BI732" s="65"/>
      <c r="BN732" s="65"/>
      <c r="BS732" s="65"/>
      <c r="BT732" s="82"/>
      <c r="BU732" s="79"/>
      <c r="BW732" s="65"/>
      <c r="BY732" s="65"/>
      <c r="CA732" s="65"/>
      <c r="CC732" s="65"/>
      <c r="CE732" s="65"/>
      <c r="CG732" s="68"/>
      <c r="CI732" s="65"/>
      <c r="CK732" s="68"/>
      <c r="CM732" s="83"/>
      <c r="CO732" s="65"/>
      <c r="CU732" s="68"/>
      <c r="DB732" s="68"/>
      <c r="DH732" s="44"/>
      <c r="DI732" s="68"/>
    </row>
    <row r="733" ht="15.75" customHeight="1">
      <c r="A733" s="79"/>
      <c r="B733" s="80"/>
      <c r="C733" s="25"/>
      <c r="D733" s="16">
        <f t="shared" si="2"/>
        <v>1</v>
      </c>
      <c r="E733" s="16">
        <f t="shared" si="73"/>
        <v>0</v>
      </c>
      <c r="F733" s="16">
        <f t="shared" si="3"/>
        <v>0</v>
      </c>
      <c r="G733" s="16">
        <f t="shared" si="4"/>
        <v>0</v>
      </c>
      <c r="H733" s="63"/>
      <c r="I733" s="81"/>
      <c r="J733" s="43"/>
      <c r="O733" s="65"/>
      <c r="P733" s="79"/>
      <c r="R733" s="65"/>
      <c r="T733" s="65"/>
      <c r="V733" s="65"/>
      <c r="AC733" s="65"/>
      <c r="AI733" s="65"/>
      <c r="AO733" s="65"/>
      <c r="AT733" s="21">
        <f t="shared" si="33"/>
        <v>0</v>
      </c>
      <c r="AU733" s="21">
        <f t="shared" si="34"/>
        <v>0</v>
      </c>
      <c r="AW733" s="68"/>
      <c r="BC733" s="65"/>
      <c r="BI733" s="65"/>
      <c r="BN733" s="65"/>
      <c r="BS733" s="65"/>
      <c r="BT733" s="82"/>
      <c r="BU733" s="79"/>
      <c r="BW733" s="65"/>
      <c r="BY733" s="65"/>
      <c r="CA733" s="65"/>
      <c r="CC733" s="65"/>
      <c r="CE733" s="65"/>
      <c r="CG733" s="68"/>
      <c r="CI733" s="65"/>
      <c r="CK733" s="68"/>
      <c r="CM733" s="83"/>
      <c r="CO733" s="65"/>
      <c r="CU733" s="68"/>
      <c r="DB733" s="68"/>
      <c r="DH733" s="44"/>
      <c r="DI733" s="68"/>
    </row>
    <row r="734" ht="15.75" customHeight="1">
      <c r="A734" s="79"/>
      <c r="B734" s="80"/>
      <c r="C734" s="25"/>
      <c r="D734" s="16">
        <f t="shared" si="2"/>
        <v>1</v>
      </c>
      <c r="E734" s="16">
        <f t="shared" si="73"/>
        <v>0</v>
      </c>
      <c r="F734" s="16">
        <f t="shared" si="3"/>
        <v>0</v>
      </c>
      <c r="G734" s="16">
        <f t="shared" si="4"/>
        <v>0</v>
      </c>
      <c r="H734" s="63"/>
      <c r="I734" s="81"/>
      <c r="J734" s="43"/>
      <c r="O734" s="65"/>
      <c r="P734" s="79"/>
      <c r="R734" s="65"/>
      <c r="T734" s="65"/>
      <c r="V734" s="65"/>
      <c r="AC734" s="65"/>
      <c r="AI734" s="65"/>
      <c r="AO734" s="65"/>
      <c r="AT734" s="21">
        <f t="shared" si="33"/>
        <v>0</v>
      </c>
      <c r="AU734" s="21">
        <f t="shared" si="34"/>
        <v>0</v>
      </c>
      <c r="AW734" s="68"/>
      <c r="BC734" s="65"/>
      <c r="BI734" s="65"/>
      <c r="BN734" s="65"/>
      <c r="BS734" s="65"/>
      <c r="BT734" s="82"/>
      <c r="BU734" s="79"/>
      <c r="BW734" s="65"/>
      <c r="BY734" s="65"/>
      <c r="CA734" s="65"/>
      <c r="CC734" s="65"/>
      <c r="CE734" s="65"/>
      <c r="CG734" s="68"/>
      <c r="CI734" s="65"/>
      <c r="CK734" s="68"/>
      <c r="CM734" s="83"/>
      <c r="CO734" s="65"/>
      <c r="CU734" s="68"/>
      <c r="DB734" s="68"/>
      <c r="DH734" s="44"/>
      <c r="DI734" s="68"/>
    </row>
    <row r="735" ht="15.75" customHeight="1">
      <c r="A735" s="79"/>
      <c r="B735" s="80"/>
      <c r="C735" s="25"/>
      <c r="D735" s="16">
        <f t="shared" si="2"/>
        <v>1</v>
      </c>
      <c r="E735" s="16">
        <f t="shared" si="73"/>
        <v>0</v>
      </c>
      <c r="F735" s="16">
        <f t="shared" si="3"/>
        <v>0</v>
      </c>
      <c r="G735" s="16">
        <f t="shared" si="4"/>
        <v>0</v>
      </c>
      <c r="H735" s="63"/>
      <c r="I735" s="81"/>
      <c r="J735" s="43"/>
      <c r="O735" s="65"/>
      <c r="P735" s="79"/>
      <c r="R735" s="65"/>
      <c r="T735" s="65"/>
      <c r="V735" s="65"/>
      <c r="AC735" s="65"/>
      <c r="AI735" s="65"/>
      <c r="AO735" s="65"/>
      <c r="AT735" s="21">
        <f t="shared" si="33"/>
        <v>0</v>
      </c>
      <c r="AU735" s="21">
        <f t="shared" si="34"/>
        <v>0</v>
      </c>
      <c r="AW735" s="68"/>
      <c r="BC735" s="65"/>
      <c r="BI735" s="65"/>
      <c r="BN735" s="65"/>
      <c r="BS735" s="65"/>
      <c r="BT735" s="82"/>
      <c r="BU735" s="79"/>
      <c r="BW735" s="65"/>
      <c r="BY735" s="65"/>
      <c r="CA735" s="65"/>
      <c r="CC735" s="65"/>
      <c r="CE735" s="65"/>
      <c r="CG735" s="68"/>
      <c r="CI735" s="65"/>
      <c r="CK735" s="68"/>
      <c r="CM735" s="83"/>
      <c r="CO735" s="65"/>
      <c r="CU735" s="68"/>
      <c r="DB735" s="68"/>
      <c r="DH735" s="44"/>
      <c r="DI735" s="68"/>
    </row>
    <row r="736" ht="15.75" customHeight="1">
      <c r="A736" s="79"/>
      <c r="B736" s="80"/>
      <c r="C736" s="25"/>
      <c r="D736" s="16">
        <f t="shared" si="2"/>
        <v>1</v>
      </c>
      <c r="E736" s="16">
        <f t="shared" si="73"/>
        <v>0</v>
      </c>
      <c r="F736" s="16">
        <f t="shared" si="3"/>
        <v>0</v>
      </c>
      <c r="G736" s="16">
        <f t="shared" si="4"/>
        <v>0</v>
      </c>
      <c r="H736" s="63"/>
      <c r="I736" s="81"/>
      <c r="J736" s="43"/>
      <c r="O736" s="65"/>
      <c r="P736" s="79"/>
      <c r="R736" s="65"/>
      <c r="T736" s="65"/>
      <c r="V736" s="65"/>
      <c r="AC736" s="65"/>
      <c r="AI736" s="65"/>
      <c r="AO736" s="65"/>
      <c r="AT736" s="21">
        <f t="shared" si="33"/>
        <v>0</v>
      </c>
      <c r="AU736" s="21">
        <f t="shared" si="34"/>
        <v>0</v>
      </c>
      <c r="AW736" s="68"/>
      <c r="BC736" s="65"/>
      <c r="BI736" s="65"/>
      <c r="BN736" s="65"/>
      <c r="BS736" s="65"/>
      <c r="BT736" s="82"/>
      <c r="BU736" s="79"/>
      <c r="BW736" s="65"/>
      <c r="BY736" s="65"/>
      <c r="CA736" s="65"/>
      <c r="CC736" s="65"/>
      <c r="CE736" s="65"/>
      <c r="CG736" s="68"/>
      <c r="CI736" s="65"/>
      <c r="CK736" s="68"/>
      <c r="CM736" s="83"/>
      <c r="CO736" s="65"/>
      <c r="CU736" s="68"/>
      <c r="DB736" s="68"/>
      <c r="DH736" s="44"/>
      <c r="DI736" s="68"/>
    </row>
    <row r="737" ht="15.75" customHeight="1">
      <c r="A737" s="79"/>
      <c r="B737" s="80"/>
      <c r="C737" s="25"/>
      <c r="D737" s="16">
        <f t="shared" si="2"/>
        <v>1</v>
      </c>
      <c r="E737" s="16">
        <f t="shared" si="73"/>
        <v>0</v>
      </c>
      <c r="F737" s="16">
        <f t="shared" si="3"/>
        <v>0</v>
      </c>
      <c r="G737" s="16">
        <f t="shared" si="4"/>
        <v>0</v>
      </c>
      <c r="H737" s="63"/>
      <c r="I737" s="81"/>
      <c r="J737" s="43"/>
      <c r="O737" s="65"/>
      <c r="P737" s="79"/>
      <c r="R737" s="65"/>
      <c r="T737" s="65"/>
      <c r="V737" s="65"/>
      <c r="AC737" s="65"/>
      <c r="AI737" s="65"/>
      <c r="AO737" s="65"/>
      <c r="AT737" s="21">
        <f t="shared" si="33"/>
        <v>0</v>
      </c>
      <c r="AU737" s="21">
        <f t="shared" si="34"/>
        <v>0</v>
      </c>
      <c r="AW737" s="68"/>
      <c r="BC737" s="65"/>
      <c r="BI737" s="65"/>
      <c r="BN737" s="65"/>
      <c r="BS737" s="65"/>
      <c r="BT737" s="82"/>
      <c r="BU737" s="79"/>
      <c r="BW737" s="65"/>
      <c r="BY737" s="65"/>
      <c r="CA737" s="65"/>
      <c r="CC737" s="65"/>
      <c r="CE737" s="65"/>
      <c r="CG737" s="68"/>
      <c r="CI737" s="65"/>
      <c r="CK737" s="68"/>
      <c r="CM737" s="83"/>
      <c r="CO737" s="65"/>
      <c r="CU737" s="68"/>
      <c r="DB737" s="68"/>
      <c r="DH737" s="44"/>
      <c r="DI737" s="68"/>
    </row>
    <row r="738" ht="15.75" customHeight="1">
      <c r="A738" s="79"/>
      <c r="B738" s="80"/>
      <c r="C738" s="25"/>
      <c r="D738" s="16">
        <f t="shared" si="2"/>
        <v>1</v>
      </c>
      <c r="E738" s="16">
        <f t="shared" si="73"/>
        <v>0</v>
      </c>
      <c r="F738" s="16">
        <f t="shared" si="3"/>
        <v>0</v>
      </c>
      <c r="G738" s="16">
        <f t="shared" si="4"/>
        <v>0</v>
      </c>
      <c r="H738" s="63"/>
      <c r="I738" s="81"/>
      <c r="J738" s="43"/>
      <c r="O738" s="65"/>
      <c r="P738" s="79"/>
      <c r="R738" s="65"/>
      <c r="T738" s="65"/>
      <c r="V738" s="65"/>
      <c r="AC738" s="65"/>
      <c r="AI738" s="65"/>
      <c r="AO738" s="65"/>
      <c r="AT738" s="21">
        <f t="shared" si="33"/>
        <v>0</v>
      </c>
      <c r="AU738" s="21">
        <f t="shared" si="34"/>
        <v>0</v>
      </c>
      <c r="AW738" s="68"/>
      <c r="BC738" s="65"/>
      <c r="BI738" s="65"/>
      <c r="BN738" s="65"/>
      <c r="BS738" s="65"/>
      <c r="BT738" s="82"/>
      <c r="BU738" s="79"/>
      <c r="BW738" s="65"/>
      <c r="BY738" s="65"/>
      <c r="CA738" s="65"/>
      <c r="CC738" s="65"/>
      <c r="CE738" s="65"/>
      <c r="CG738" s="68"/>
      <c r="CI738" s="65"/>
      <c r="CK738" s="68"/>
      <c r="CM738" s="83"/>
      <c r="CO738" s="65"/>
      <c r="CU738" s="68"/>
      <c r="DB738" s="68"/>
      <c r="DH738" s="44"/>
      <c r="DI738" s="68"/>
    </row>
    <row r="739" ht="15.75" customHeight="1">
      <c r="A739" s="79"/>
      <c r="B739" s="80"/>
      <c r="C739" s="25"/>
      <c r="D739" s="16">
        <f t="shared" si="2"/>
        <v>1</v>
      </c>
      <c r="E739" s="16">
        <f t="shared" si="73"/>
        <v>0</v>
      </c>
      <c r="F739" s="16">
        <f t="shared" si="3"/>
        <v>0</v>
      </c>
      <c r="G739" s="16">
        <f t="shared" si="4"/>
        <v>0</v>
      </c>
      <c r="H739" s="63"/>
      <c r="I739" s="81"/>
      <c r="J739" s="43"/>
      <c r="O739" s="65"/>
      <c r="P739" s="79"/>
      <c r="R739" s="65"/>
      <c r="T739" s="65"/>
      <c r="V739" s="65"/>
      <c r="AC739" s="65"/>
      <c r="AI739" s="65"/>
      <c r="AO739" s="65"/>
      <c r="AT739" s="21">
        <f t="shared" si="33"/>
        <v>0</v>
      </c>
      <c r="AU739" s="21">
        <f t="shared" si="34"/>
        <v>0</v>
      </c>
      <c r="AW739" s="68"/>
      <c r="BC739" s="65"/>
      <c r="BI739" s="65"/>
      <c r="BN739" s="65"/>
      <c r="BS739" s="65"/>
      <c r="BT739" s="82"/>
      <c r="BU739" s="79"/>
      <c r="BW739" s="65"/>
      <c r="BY739" s="65"/>
      <c r="CA739" s="65"/>
      <c r="CC739" s="65"/>
      <c r="CE739" s="65"/>
      <c r="CG739" s="68"/>
      <c r="CI739" s="65"/>
      <c r="CK739" s="68"/>
      <c r="CM739" s="83"/>
      <c r="CO739" s="65"/>
      <c r="CU739" s="68"/>
      <c r="DB739" s="68"/>
      <c r="DH739" s="44"/>
      <c r="DI739" s="68"/>
    </row>
    <row r="740" ht="15.75" customHeight="1">
      <c r="A740" s="79"/>
      <c r="B740" s="80"/>
      <c r="C740" s="25"/>
      <c r="D740" s="16">
        <f t="shared" si="2"/>
        <v>1</v>
      </c>
      <c r="E740" s="16">
        <f t="shared" si="73"/>
        <v>0</v>
      </c>
      <c r="F740" s="16">
        <f t="shared" si="3"/>
        <v>0</v>
      </c>
      <c r="G740" s="16">
        <f t="shared" si="4"/>
        <v>0</v>
      </c>
      <c r="H740" s="63"/>
      <c r="I740" s="81"/>
      <c r="J740" s="43"/>
      <c r="O740" s="65"/>
      <c r="P740" s="79"/>
      <c r="R740" s="65"/>
      <c r="T740" s="65"/>
      <c r="V740" s="65"/>
      <c r="AC740" s="65"/>
      <c r="AI740" s="65"/>
      <c r="AO740" s="65"/>
      <c r="AT740" s="21">
        <f t="shared" si="33"/>
        <v>0</v>
      </c>
      <c r="AU740" s="21">
        <f t="shared" si="34"/>
        <v>0</v>
      </c>
      <c r="AW740" s="68"/>
      <c r="BC740" s="65"/>
      <c r="BI740" s="65"/>
      <c r="BN740" s="65"/>
      <c r="BS740" s="65"/>
      <c r="BT740" s="82"/>
      <c r="BU740" s="79"/>
      <c r="BW740" s="65"/>
      <c r="BY740" s="65"/>
      <c r="CA740" s="65"/>
      <c r="CC740" s="65"/>
      <c r="CE740" s="65"/>
      <c r="CG740" s="68"/>
      <c r="CI740" s="65"/>
      <c r="CK740" s="68"/>
      <c r="CM740" s="83"/>
      <c r="CO740" s="65"/>
      <c r="CU740" s="68"/>
      <c r="DB740" s="68"/>
      <c r="DH740" s="44"/>
      <c r="DI740" s="68"/>
    </row>
    <row r="741" ht="15.75" customHeight="1">
      <c r="A741" s="79"/>
      <c r="B741" s="80"/>
      <c r="C741" s="25"/>
      <c r="D741" s="16">
        <f t="shared" si="2"/>
        <v>1</v>
      </c>
      <c r="E741" s="16">
        <f t="shared" si="73"/>
        <v>0</v>
      </c>
      <c r="F741" s="16">
        <f t="shared" si="3"/>
        <v>0</v>
      </c>
      <c r="G741" s="16">
        <f t="shared" si="4"/>
        <v>0</v>
      </c>
      <c r="H741" s="63"/>
      <c r="I741" s="81"/>
      <c r="J741" s="43"/>
      <c r="O741" s="65"/>
      <c r="P741" s="79"/>
      <c r="R741" s="65"/>
      <c r="T741" s="65"/>
      <c r="V741" s="65"/>
      <c r="AC741" s="65"/>
      <c r="AI741" s="65"/>
      <c r="AO741" s="65"/>
      <c r="AT741" s="21">
        <f t="shared" si="33"/>
        <v>0</v>
      </c>
      <c r="AU741" s="21">
        <f t="shared" si="34"/>
        <v>0</v>
      </c>
      <c r="AW741" s="68"/>
      <c r="BC741" s="65"/>
      <c r="BI741" s="65"/>
      <c r="BN741" s="65"/>
      <c r="BS741" s="65"/>
      <c r="BT741" s="82"/>
      <c r="BU741" s="79"/>
      <c r="BW741" s="65"/>
      <c r="BY741" s="65"/>
      <c r="CA741" s="65"/>
      <c r="CC741" s="65"/>
      <c r="CE741" s="65"/>
      <c r="CG741" s="68"/>
      <c r="CI741" s="65"/>
      <c r="CK741" s="68"/>
      <c r="CM741" s="83"/>
      <c r="CO741" s="65"/>
      <c r="CU741" s="68"/>
      <c r="DB741" s="68"/>
      <c r="DH741" s="44"/>
      <c r="DI741" s="68"/>
    </row>
    <row r="742" ht="15.75" customHeight="1">
      <c r="A742" s="79"/>
      <c r="B742" s="80"/>
      <c r="C742" s="25"/>
      <c r="D742" s="16">
        <f t="shared" si="2"/>
        <v>1</v>
      </c>
      <c r="E742" s="16">
        <f t="shared" si="73"/>
        <v>0</v>
      </c>
      <c r="F742" s="16">
        <f t="shared" si="3"/>
        <v>0</v>
      </c>
      <c r="G742" s="16">
        <f t="shared" si="4"/>
        <v>0</v>
      </c>
      <c r="H742" s="63"/>
      <c r="I742" s="81"/>
      <c r="J742" s="43"/>
      <c r="O742" s="65"/>
      <c r="P742" s="79"/>
      <c r="R742" s="65"/>
      <c r="T742" s="65"/>
      <c r="V742" s="65"/>
      <c r="AC742" s="65"/>
      <c r="AI742" s="65"/>
      <c r="AO742" s="65"/>
      <c r="AT742" s="21">
        <f t="shared" si="33"/>
        <v>0</v>
      </c>
      <c r="AU742" s="21">
        <f t="shared" si="34"/>
        <v>0</v>
      </c>
      <c r="AW742" s="68"/>
      <c r="BC742" s="65"/>
      <c r="BI742" s="65"/>
      <c r="BN742" s="65"/>
      <c r="BS742" s="65"/>
      <c r="BT742" s="82"/>
      <c r="BU742" s="79"/>
      <c r="BW742" s="65"/>
      <c r="BY742" s="65"/>
      <c r="CA742" s="65"/>
      <c r="CC742" s="65"/>
      <c r="CE742" s="65"/>
      <c r="CG742" s="68"/>
      <c r="CI742" s="65"/>
      <c r="CK742" s="68"/>
      <c r="CM742" s="83"/>
      <c r="CO742" s="65"/>
      <c r="CU742" s="68"/>
      <c r="DB742" s="68"/>
      <c r="DH742" s="44"/>
      <c r="DI742" s="68"/>
    </row>
    <row r="743" ht="15.75" customHeight="1">
      <c r="A743" s="79"/>
      <c r="B743" s="80"/>
      <c r="C743" s="25"/>
      <c r="D743" s="16">
        <f t="shared" si="2"/>
        <v>1</v>
      </c>
      <c r="E743" s="16">
        <f t="shared" si="73"/>
        <v>0</v>
      </c>
      <c r="F743" s="16">
        <f t="shared" si="3"/>
        <v>0</v>
      </c>
      <c r="G743" s="16">
        <f t="shared" si="4"/>
        <v>0</v>
      </c>
      <c r="H743" s="63"/>
      <c r="I743" s="81"/>
      <c r="J743" s="43"/>
      <c r="O743" s="65"/>
      <c r="P743" s="79"/>
      <c r="R743" s="65"/>
      <c r="T743" s="65"/>
      <c r="V743" s="65"/>
      <c r="AC743" s="65"/>
      <c r="AI743" s="65"/>
      <c r="AO743" s="65"/>
      <c r="AT743" s="21">
        <f t="shared" si="33"/>
        <v>0</v>
      </c>
      <c r="AU743" s="21">
        <f t="shared" si="34"/>
        <v>0</v>
      </c>
      <c r="AW743" s="68"/>
      <c r="BC743" s="65"/>
      <c r="BI743" s="65"/>
      <c r="BN743" s="65"/>
      <c r="BS743" s="65"/>
      <c r="BT743" s="82"/>
      <c r="BU743" s="79"/>
      <c r="BW743" s="65"/>
      <c r="BY743" s="65"/>
      <c r="CA743" s="65"/>
      <c r="CC743" s="65"/>
      <c r="CE743" s="65"/>
      <c r="CG743" s="68"/>
      <c r="CI743" s="65"/>
      <c r="CK743" s="68"/>
      <c r="CM743" s="83"/>
      <c r="CO743" s="65"/>
      <c r="CU743" s="68"/>
      <c r="DB743" s="68"/>
      <c r="DH743" s="44"/>
      <c r="DI743" s="68"/>
    </row>
    <row r="744" ht="15.75" customHeight="1">
      <c r="A744" s="79"/>
      <c r="B744" s="80"/>
      <c r="C744" s="25"/>
      <c r="D744" s="16">
        <f t="shared" si="2"/>
        <v>1</v>
      </c>
      <c r="E744" s="16">
        <f t="shared" si="73"/>
        <v>0</v>
      </c>
      <c r="F744" s="16">
        <f t="shared" si="3"/>
        <v>0</v>
      </c>
      <c r="G744" s="16">
        <f t="shared" si="4"/>
        <v>0</v>
      </c>
      <c r="H744" s="63"/>
      <c r="I744" s="81"/>
      <c r="J744" s="43"/>
      <c r="O744" s="65"/>
      <c r="P744" s="79"/>
      <c r="R744" s="65"/>
      <c r="T744" s="65"/>
      <c r="V744" s="65"/>
      <c r="AC744" s="65"/>
      <c r="AI744" s="65"/>
      <c r="AO744" s="65"/>
      <c r="AT744" s="21">
        <f t="shared" si="33"/>
        <v>0</v>
      </c>
      <c r="AU744" s="21">
        <f t="shared" si="34"/>
        <v>0</v>
      </c>
      <c r="AW744" s="68"/>
      <c r="BC744" s="65"/>
      <c r="BI744" s="65"/>
      <c r="BN744" s="65"/>
      <c r="BS744" s="65"/>
      <c r="BT744" s="82"/>
      <c r="BU744" s="79"/>
      <c r="BW744" s="65"/>
      <c r="BY744" s="65"/>
      <c r="CA744" s="65"/>
      <c r="CC744" s="65"/>
      <c r="CE744" s="65"/>
      <c r="CG744" s="68"/>
      <c r="CI744" s="65"/>
      <c r="CK744" s="68"/>
      <c r="CM744" s="83"/>
      <c r="CO744" s="65"/>
      <c r="CU744" s="68"/>
      <c r="DB744" s="68"/>
      <c r="DH744" s="44"/>
      <c r="DI744" s="68"/>
    </row>
    <row r="745" ht="15.75" customHeight="1">
      <c r="A745" s="79"/>
      <c r="B745" s="80"/>
      <c r="C745" s="25"/>
      <c r="D745" s="16">
        <f t="shared" si="2"/>
        <v>1</v>
      </c>
      <c r="E745" s="16">
        <f t="shared" si="73"/>
        <v>0</v>
      </c>
      <c r="F745" s="16">
        <f t="shared" si="3"/>
        <v>0</v>
      </c>
      <c r="G745" s="16">
        <f t="shared" si="4"/>
        <v>0</v>
      </c>
      <c r="H745" s="63"/>
      <c r="I745" s="81"/>
      <c r="J745" s="43"/>
      <c r="O745" s="65"/>
      <c r="P745" s="79"/>
      <c r="R745" s="65"/>
      <c r="T745" s="65"/>
      <c r="V745" s="65"/>
      <c r="AC745" s="65"/>
      <c r="AI745" s="65"/>
      <c r="AO745" s="65"/>
      <c r="AT745" s="21">
        <f t="shared" si="33"/>
        <v>0</v>
      </c>
      <c r="AU745" s="21">
        <f t="shared" si="34"/>
        <v>0</v>
      </c>
      <c r="AW745" s="68"/>
      <c r="BC745" s="65"/>
      <c r="BI745" s="65"/>
      <c r="BN745" s="65"/>
      <c r="BS745" s="65"/>
      <c r="BT745" s="82"/>
      <c r="BU745" s="79"/>
      <c r="BW745" s="65"/>
      <c r="BY745" s="65"/>
      <c r="CA745" s="65"/>
      <c r="CC745" s="65"/>
      <c r="CE745" s="65"/>
      <c r="CG745" s="68"/>
      <c r="CI745" s="65"/>
      <c r="CK745" s="68"/>
      <c r="CM745" s="83"/>
      <c r="CO745" s="65"/>
      <c r="CU745" s="68"/>
      <c r="DB745" s="68"/>
      <c r="DH745" s="44"/>
      <c r="DI745" s="68"/>
    </row>
    <row r="746" ht="15.75" customHeight="1">
      <c r="A746" s="79"/>
      <c r="B746" s="80"/>
      <c r="C746" s="25"/>
      <c r="D746" s="16">
        <f t="shared" si="2"/>
        <v>1</v>
      </c>
      <c r="E746" s="16">
        <f t="shared" si="73"/>
        <v>0</v>
      </c>
      <c r="F746" s="16">
        <f t="shared" si="3"/>
        <v>0</v>
      </c>
      <c r="G746" s="16">
        <f t="shared" si="4"/>
        <v>0</v>
      </c>
      <c r="H746" s="63"/>
      <c r="I746" s="81"/>
      <c r="J746" s="43"/>
      <c r="O746" s="65"/>
      <c r="P746" s="79"/>
      <c r="R746" s="65"/>
      <c r="T746" s="65"/>
      <c r="V746" s="65"/>
      <c r="AC746" s="65"/>
      <c r="AI746" s="65"/>
      <c r="AO746" s="65"/>
      <c r="AT746" s="21">
        <f t="shared" si="33"/>
        <v>0</v>
      </c>
      <c r="AU746" s="21">
        <f t="shared" si="34"/>
        <v>0</v>
      </c>
      <c r="AW746" s="68"/>
      <c r="BC746" s="65"/>
      <c r="BI746" s="65"/>
      <c r="BN746" s="65"/>
      <c r="BS746" s="65"/>
      <c r="BT746" s="82"/>
      <c r="BU746" s="79"/>
      <c r="BW746" s="65"/>
      <c r="BY746" s="65"/>
      <c r="CA746" s="65"/>
      <c r="CC746" s="65"/>
      <c r="CE746" s="65"/>
      <c r="CG746" s="68"/>
      <c r="CI746" s="65"/>
      <c r="CK746" s="68"/>
      <c r="CM746" s="83"/>
      <c r="CO746" s="65"/>
      <c r="CU746" s="68"/>
      <c r="DB746" s="68"/>
      <c r="DH746" s="44"/>
      <c r="DI746" s="68"/>
    </row>
    <row r="747" ht="15.75" customHeight="1">
      <c r="A747" s="79"/>
      <c r="B747" s="80"/>
      <c r="C747" s="25"/>
      <c r="D747" s="16">
        <f t="shared" si="2"/>
        <v>1</v>
      </c>
      <c r="E747" s="16">
        <f t="shared" si="73"/>
        <v>0</v>
      </c>
      <c r="F747" s="16">
        <f t="shared" si="3"/>
        <v>0</v>
      </c>
      <c r="G747" s="16">
        <f t="shared" si="4"/>
        <v>0</v>
      </c>
      <c r="H747" s="63"/>
      <c r="I747" s="81"/>
      <c r="J747" s="43"/>
      <c r="O747" s="65"/>
      <c r="P747" s="79"/>
      <c r="R747" s="65"/>
      <c r="T747" s="65"/>
      <c r="V747" s="65"/>
      <c r="AC747" s="65"/>
      <c r="AI747" s="65"/>
      <c r="AO747" s="65"/>
      <c r="AT747" s="21">
        <f t="shared" si="33"/>
        <v>0</v>
      </c>
      <c r="AU747" s="21">
        <f t="shared" si="34"/>
        <v>0</v>
      </c>
      <c r="AW747" s="68"/>
      <c r="BC747" s="65"/>
      <c r="BI747" s="65"/>
      <c r="BN747" s="65"/>
      <c r="BS747" s="65"/>
      <c r="BT747" s="82"/>
      <c r="BU747" s="79"/>
      <c r="BW747" s="65"/>
      <c r="BY747" s="65"/>
      <c r="CA747" s="65"/>
      <c r="CC747" s="65"/>
      <c r="CE747" s="65"/>
      <c r="CG747" s="68"/>
      <c r="CI747" s="65"/>
      <c r="CK747" s="68"/>
      <c r="CM747" s="83"/>
      <c r="CO747" s="65"/>
      <c r="CU747" s="68"/>
      <c r="DB747" s="68"/>
      <c r="DH747" s="44"/>
      <c r="DI747" s="68"/>
    </row>
    <row r="748" ht="15.75" customHeight="1">
      <c r="A748" s="79"/>
      <c r="B748" s="80"/>
      <c r="C748" s="25"/>
      <c r="D748" s="16">
        <f t="shared" si="2"/>
        <v>1</v>
      </c>
      <c r="E748" s="16">
        <f t="shared" si="73"/>
        <v>0</v>
      </c>
      <c r="F748" s="16">
        <f t="shared" si="3"/>
        <v>0</v>
      </c>
      <c r="G748" s="16">
        <f t="shared" si="4"/>
        <v>0</v>
      </c>
      <c r="H748" s="63"/>
      <c r="I748" s="81"/>
      <c r="J748" s="43"/>
      <c r="O748" s="65"/>
      <c r="P748" s="79"/>
      <c r="R748" s="65"/>
      <c r="T748" s="65"/>
      <c r="V748" s="65"/>
      <c r="AC748" s="65"/>
      <c r="AI748" s="65"/>
      <c r="AO748" s="65"/>
      <c r="AT748" s="21">
        <f t="shared" si="33"/>
        <v>0</v>
      </c>
      <c r="AU748" s="21">
        <f t="shared" si="34"/>
        <v>0</v>
      </c>
      <c r="AW748" s="68"/>
      <c r="BC748" s="65"/>
      <c r="BI748" s="65"/>
      <c r="BN748" s="65"/>
      <c r="BS748" s="65"/>
      <c r="BT748" s="82"/>
      <c r="BU748" s="79"/>
      <c r="BW748" s="65"/>
      <c r="BY748" s="65"/>
      <c r="CA748" s="65"/>
      <c r="CC748" s="65"/>
      <c r="CE748" s="65"/>
      <c r="CG748" s="68"/>
      <c r="CI748" s="65"/>
      <c r="CK748" s="68"/>
      <c r="CM748" s="83"/>
      <c r="CO748" s="65"/>
      <c r="CU748" s="68"/>
      <c r="DB748" s="68"/>
      <c r="DH748" s="44"/>
      <c r="DI748" s="68"/>
    </row>
    <row r="749" ht="15.75" customHeight="1">
      <c r="A749" s="79"/>
      <c r="B749" s="80"/>
      <c r="C749" s="25"/>
      <c r="D749" s="16">
        <f t="shared" si="2"/>
        <v>1</v>
      </c>
      <c r="E749" s="16">
        <f t="shared" si="73"/>
        <v>0</v>
      </c>
      <c r="F749" s="16">
        <f t="shared" si="3"/>
        <v>0</v>
      </c>
      <c r="G749" s="16">
        <f t="shared" si="4"/>
        <v>0</v>
      </c>
      <c r="H749" s="63"/>
      <c r="I749" s="81"/>
      <c r="J749" s="43"/>
      <c r="O749" s="65"/>
      <c r="P749" s="79"/>
      <c r="R749" s="65"/>
      <c r="T749" s="65"/>
      <c r="V749" s="65"/>
      <c r="AC749" s="65"/>
      <c r="AI749" s="65"/>
      <c r="AO749" s="65"/>
      <c r="AT749" s="21">
        <f t="shared" si="33"/>
        <v>0</v>
      </c>
      <c r="AU749" s="21">
        <f t="shared" si="34"/>
        <v>0</v>
      </c>
      <c r="AW749" s="68"/>
      <c r="BC749" s="65"/>
      <c r="BI749" s="65"/>
      <c r="BN749" s="65"/>
      <c r="BS749" s="65"/>
      <c r="BT749" s="82"/>
      <c r="BU749" s="79"/>
      <c r="BW749" s="65"/>
      <c r="BY749" s="65"/>
      <c r="CA749" s="65"/>
      <c r="CC749" s="65"/>
      <c r="CE749" s="65"/>
      <c r="CG749" s="68"/>
      <c r="CI749" s="65"/>
      <c r="CK749" s="68"/>
      <c r="CM749" s="83"/>
      <c r="CO749" s="65"/>
      <c r="CU749" s="68"/>
      <c r="DB749" s="68"/>
      <c r="DH749" s="44"/>
      <c r="DI749" s="68"/>
    </row>
    <row r="750" ht="15.75" customHeight="1">
      <c r="A750" s="79"/>
      <c r="B750" s="80"/>
      <c r="C750" s="25"/>
      <c r="D750" s="16">
        <f t="shared" si="2"/>
        <v>1</v>
      </c>
      <c r="E750" s="16">
        <f t="shared" si="73"/>
        <v>0</v>
      </c>
      <c r="F750" s="16">
        <f t="shared" si="3"/>
        <v>0</v>
      </c>
      <c r="G750" s="16">
        <f t="shared" si="4"/>
        <v>0</v>
      </c>
      <c r="H750" s="63"/>
      <c r="I750" s="81"/>
      <c r="J750" s="43"/>
      <c r="O750" s="65"/>
      <c r="P750" s="79"/>
      <c r="R750" s="65"/>
      <c r="T750" s="65"/>
      <c r="V750" s="65"/>
      <c r="AC750" s="65"/>
      <c r="AI750" s="65"/>
      <c r="AO750" s="65"/>
      <c r="AT750" s="21">
        <f t="shared" si="33"/>
        <v>0</v>
      </c>
      <c r="AU750" s="21">
        <f t="shared" si="34"/>
        <v>0</v>
      </c>
      <c r="AW750" s="68"/>
      <c r="BC750" s="65"/>
      <c r="BI750" s="65"/>
      <c r="BN750" s="65"/>
      <c r="BS750" s="65"/>
      <c r="BT750" s="82"/>
      <c r="BU750" s="79"/>
      <c r="BW750" s="65"/>
      <c r="BY750" s="65"/>
      <c r="CA750" s="65"/>
      <c r="CC750" s="65"/>
      <c r="CE750" s="65"/>
      <c r="CG750" s="68"/>
      <c r="CI750" s="65"/>
      <c r="CK750" s="68"/>
      <c r="CM750" s="83"/>
      <c r="CO750" s="65"/>
      <c r="CU750" s="68"/>
      <c r="DB750" s="68"/>
      <c r="DH750" s="44"/>
      <c r="DI750" s="68"/>
    </row>
    <row r="751" ht="15.75" customHeight="1">
      <c r="A751" s="79"/>
      <c r="B751" s="80"/>
      <c r="C751" s="25"/>
      <c r="D751" s="16">
        <f t="shared" si="2"/>
        <v>1</v>
      </c>
      <c r="E751" s="16">
        <f t="shared" si="73"/>
        <v>0</v>
      </c>
      <c r="F751" s="16">
        <f t="shared" si="3"/>
        <v>0</v>
      </c>
      <c r="G751" s="16">
        <f t="shared" si="4"/>
        <v>0</v>
      </c>
      <c r="H751" s="63"/>
      <c r="I751" s="81"/>
      <c r="J751" s="43"/>
      <c r="O751" s="65"/>
      <c r="P751" s="79"/>
      <c r="R751" s="65"/>
      <c r="T751" s="65"/>
      <c r="V751" s="65"/>
      <c r="AC751" s="65"/>
      <c r="AI751" s="65"/>
      <c r="AO751" s="65"/>
      <c r="AT751" s="21">
        <f t="shared" si="33"/>
        <v>0</v>
      </c>
      <c r="AU751" s="21">
        <f t="shared" si="34"/>
        <v>0</v>
      </c>
      <c r="AW751" s="68"/>
      <c r="BC751" s="65"/>
      <c r="BI751" s="65"/>
      <c r="BN751" s="65"/>
      <c r="BS751" s="65"/>
      <c r="BT751" s="82"/>
      <c r="BU751" s="79"/>
      <c r="BW751" s="65"/>
      <c r="BY751" s="65"/>
      <c r="CA751" s="65"/>
      <c r="CC751" s="65"/>
      <c r="CE751" s="65"/>
      <c r="CG751" s="68"/>
      <c r="CI751" s="65"/>
      <c r="CK751" s="68"/>
      <c r="CM751" s="83"/>
      <c r="CO751" s="65"/>
      <c r="CU751" s="68"/>
      <c r="DB751" s="68"/>
      <c r="DH751" s="44"/>
      <c r="DI751" s="68"/>
    </row>
    <row r="752" ht="15.75" customHeight="1">
      <c r="A752" s="79"/>
      <c r="B752" s="80"/>
      <c r="C752" s="25"/>
      <c r="D752" s="16">
        <f t="shared" si="2"/>
        <v>1</v>
      </c>
      <c r="E752" s="16">
        <f t="shared" si="73"/>
        <v>0</v>
      </c>
      <c r="F752" s="16">
        <f t="shared" si="3"/>
        <v>0</v>
      </c>
      <c r="G752" s="16">
        <f t="shared" si="4"/>
        <v>0</v>
      </c>
      <c r="H752" s="63"/>
      <c r="I752" s="81"/>
      <c r="J752" s="43"/>
      <c r="O752" s="65"/>
      <c r="P752" s="79"/>
      <c r="R752" s="65"/>
      <c r="T752" s="65"/>
      <c r="V752" s="65"/>
      <c r="AC752" s="65"/>
      <c r="AI752" s="65"/>
      <c r="AO752" s="65"/>
      <c r="AT752" s="21">
        <f t="shared" si="33"/>
        <v>0</v>
      </c>
      <c r="AU752" s="21">
        <f t="shared" si="34"/>
        <v>0</v>
      </c>
      <c r="AW752" s="68"/>
      <c r="BC752" s="65"/>
      <c r="BI752" s="65"/>
      <c r="BN752" s="65"/>
      <c r="BS752" s="65"/>
      <c r="BT752" s="82"/>
      <c r="BU752" s="79"/>
      <c r="BW752" s="65"/>
      <c r="BY752" s="65"/>
      <c r="CA752" s="65"/>
      <c r="CC752" s="65"/>
      <c r="CE752" s="65"/>
      <c r="CG752" s="68"/>
      <c r="CI752" s="65"/>
      <c r="CK752" s="68"/>
      <c r="CM752" s="83"/>
      <c r="CO752" s="65"/>
      <c r="CU752" s="68"/>
      <c r="DB752" s="68"/>
      <c r="DH752" s="44"/>
      <c r="DI752" s="68"/>
    </row>
    <row r="753" ht="15.75" customHeight="1">
      <c r="A753" s="79"/>
      <c r="B753" s="80"/>
      <c r="C753" s="25"/>
      <c r="D753" s="16">
        <f t="shared" si="2"/>
        <v>1</v>
      </c>
      <c r="E753" s="16">
        <f t="shared" si="73"/>
        <v>0</v>
      </c>
      <c r="F753" s="16">
        <f t="shared" si="3"/>
        <v>0</v>
      </c>
      <c r="G753" s="16">
        <f t="shared" si="4"/>
        <v>0</v>
      </c>
      <c r="H753" s="63"/>
      <c r="I753" s="81"/>
      <c r="J753" s="43"/>
      <c r="O753" s="65"/>
      <c r="P753" s="79"/>
      <c r="R753" s="65"/>
      <c r="T753" s="65"/>
      <c r="V753" s="65"/>
      <c r="AC753" s="65"/>
      <c r="AI753" s="65"/>
      <c r="AO753" s="65"/>
      <c r="AT753" s="21">
        <f t="shared" si="33"/>
        <v>0</v>
      </c>
      <c r="AU753" s="21">
        <f t="shared" si="34"/>
        <v>0</v>
      </c>
      <c r="AW753" s="68"/>
      <c r="BC753" s="65"/>
      <c r="BI753" s="65"/>
      <c r="BN753" s="65"/>
      <c r="BS753" s="65"/>
      <c r="BT753" s="82"/>
      <c r="BU753" s="79"/>
      <c r="BW753" s="65"/>
      <c r="BY753" s="65"/>
      <c r="CA753" s="65"/>
      <c r="CC753" s="65"/>
      <c r="CE753" s="65"/>
      <c r="CG753" s="68"/>
      <c r="CI753" s="65"/>
      <c r="CK753" s="68"/>
      <c r="CM753" s="83"/>
      <c r="CO753" s="65"/>
      <c r="CU753" s="68"/>
      <c r="DB753" s="68"/>
      <c r="DH753" s="44"/>
      <c r="DI753" s="68"/>
    </row>
    <row r="754" ht="15.75" customHeight="1">
      <c r="A754" s="79"/>
      <c r="B754" s="80"/>
      <c r="C754" s="25"/>
      <c r="D754" s="16">
        <f t="shared" si="2"/>
        <v>1</v>
      </c>
      <c r="E754" s="16">
        <f t="shared" si="73"/>
        <v>0</v>
      </c>
      <c r="F754" s="16">
        <f t="shared" si="3"/>
        <v>0</v>
      </c>
      <c r="G754" s="16">
        <f t="shared" si="4"/>
        <v>0</v>
      </c>
      <c r="H754" s="63"/>
      <c r="I754" s="81"/>
      <c r="J754" s="43"/>
      <c r="O754" s="65"/>
      <c r="P754" s="79"/>
      <c r="R754" s="65"/>
      <c r="T754" s="65"/>
      <c r="V754" s="65"/>
      <c r="AC754" s="65"/>
      <c r="AI754" s="65"/>
      <c r="AO754" s="65"/>
      <c r="AT754" s="21">
        <f t="shared" si="33"/>
        <v>0</v>
      </c>
      <c r="AU754" s="21">
        <f t="shared" si="34"/>
        <v>0</v>
      </c>
      <c r="AW754" s="68"/>
      <c r="BC754" s="65"/>
      <c r="BI754" s="65"/>
      <c r="BN754" s="65"/>
      <c r="BS754" s="65"/>
      <c r="BT754" s="82"/>
      <c r="BU754" s="79"/>
      <c r="BW754" s="65"/>
      <c r="BY754" s="65"/>
      <c r="CA754" s="65"/>
      <c r="CC754" s="65"/>
      <c r="CE754" s="65"/>
      <c r="CG754" s="68"/>
      <c r="CI754" s="65"/>
      <c r="CK754" s="68"/>
      <c r="CM754" s="83"/>
      <c r="CO754" s="65"/>
      <c r="CU754" s="68"/>
      <c r="DB754" s="68"/>
      <c r="DH754" s="44"/>
      <c r="DI754" s="68"/>
    </row>
    <row r="755" ht="15.75" customHeight="1">
      <c r="A755" s="79"/>
      <c r="B755" s="80"/>
      <c r="C755" s="25"/>
      <c r="D755" s="16">
        <f t="shared" si="2"/>
        <v>1</v>
      </c>
      <c r="E755" s="16">
        <f t="shared" si="73"/>
        <v>0</v>
      </c>
      <c r="F755" s="16">
        <f t="shared" si="3"/>
        <v>0</v>
      </c>
      <c r="G755" s="16">
        <f t="shared" si="4"/>
        <v>0</v>
      </c>
      <c r="H755" s="63"/>
      <c r="I755" s="81"/>
      <c r="J755" s="43"/>
      <c r="O755" s="65"/>
      <c r="P755" s="79"/>
      <c r="R755" s="65"/>
      <c r="T755" s="65"/>
      <c r="V755" s="65"/>
      <c r="AC755" s="65"/>
      <c r="AI755" s="65"/>
      <c r="AO755" s="65"/>
      <c r="AT755" s="21">
        <f t="shared" si="33"/>
        <v>0</v>
      </c>
      <c r="AU755" s="21">
        <f t="shared" si="34"/>
        <v>0</v>
      </c>
      <c r="AW755" s="68"/>
      <c r="BC755" s="65"/>
      <c r="BI755" s="65"/>
      <c r="BN755" s="65"/>
      <c r="BS755" s="65"/>
      <c r="BT755" s="82"/>
      <c r="BU755" s="79"/>
      <c r="BW755" s="65"/>
      <c r="BY755" s="65"/>
      <c r="CA755" s="65"/>
      <c r="CC755" s="65"/>
      <c r="CE755" s="65"/>
      <c r="CG755" s="68"/>
      <c r="CI755" s="65"/>
      <c r="CK755" s="68"/>
      <c r="CM755" s="83"/>
      <c r="CO755" s="65"/>
      <c r="CU755" s="68"/>
      <c r="DB755" s="68"/>
      <c r="DH755" s="44"/>
      <c r="DI755" s="68"/>
    </row>
    <row r="756" ht="15.75" customHeight="1">
      <c r="A756" s="79"/>
      <c r="B756" s="80"/>
      <c r="C756" s="25"/>
      <c r="D756" s="16">
        <f t="shared" si="2"/>
        <v>1</v>
      </c>
      <c r="E756" s="16">
        <f t="shared" si="73"/>
        <v>0</v>
      </c>
      <c r="F756" s="16">
        <f t="shared" si="3"/>
        <v>0</v>
      </c>
      <c r="G756" s="16">
        <f t="shared" si="4"/>
        <v>0</v>
      </c>
      <c r="H756" s="63"/>
      <c r="I756" s="81"/>
      <c r="J756" s="43"/>
      <c r="O756" s="65"/>
      <c r="P756" s="79"/>
      <c r="R756" s="65"/>
      <c r="T756" s="65"/>
      <c r="V756" s="65"/>
      <c r="AC756" s="65"/>
      <c r="AI756" s="65"/>
      <c r="AO756" s="65"/>
      <c r="AT756" s="21">
        <f t="shared" si="33"/>
        <v>0</v>
      </c>
      <c r="AU756" s="21">
        <f t="shared" si="34"/>
        <v>0</v>
      </c>
      <c r="AW756" s="68"/>
      <c r="BC756" s="65"/>
      <c r="BI756" s="65"/>
      <c r="BN756" s="65"/>
      <c r="BS756" s="65"/>
      <c r="BT756" s="82"/>
      <c r="BU756" s="79"/>
      <c r="BW756" s="65"/>
      <c r="BY756" s="65"/>
      <c r="CA756" s="65"/>
      <c r="CC756" s="65"/>
      <c r="CE756" s="65"/>
      <c r="CG756" s="68"/>
      <c r="CI756" s="65"/>
      <c r="CK756" s="68"/>
      <c r="CM756" s="83"/>
      <c r="CO756" s="65"/>
      <c r="CU756" s="68"/>
      <c r="DB756" s="68"/>
      <c r="DH756" s="44"/>
      <c r="DI756" s="68"/>
    </row>
    <row r="757" ht="15.75" customHeight="1">
      <c r="A757" s="79"/>
      <c r="B757" s="80"/>
      <c r="C757" s="25"/>
      <c r="D757" s="16">
        <f t="shared" si="2"/>
        <v>1</v>
      </c>
      <c r="E757" s="16">
        <f t="shared" si="73"/>
        <v>0</v>
      </c>
      <c r="F757" s="16">
        <f t="shared" si="3"/>
        <v>0</v>
      </c>
      <c r="G757" s="16">
        <f t="shared" si="4"/>
        <v>0</v>
      </c>
      <c r="H757" s="63"/>
      <c r="I757" s="81"/>
      <c r="J757" s="43"/>
      <c r="O757" s="65"/>
      <c r="P757" s="79"/>
      <c r="R757" s="65"/>
      <c r="T757" s="65"/>
      <c r="V757" s="65"/>
      <c r="AC757" s="65"/>
      <c r="AI757" s="65"/>
      <c r="AO757" s="65"/>
      <c r="AT757" s="21">
        <f t="shared" si="33"/>
        <v>0</v>
      </c>
      <c r="AU757" s="21">
        <f t="shared" si="34"/>
        <v>0</v>
      </c>
      <c r="AW757" s="68"/>
      <c r="BC757" s="65"/>
      <c r="BI757" s="65"/>
      <c r="BN757" s="65"/>
      <c r="BS757" s="65"/>
      <c r="BT757" s="82"/>
      <c r="BU757" s="79"/>
      <c r="BW757" s="65"/>
      <c r="BY757" s="65"/>
      <c r="CA757" s="65"/>
      <c r="CC757" s="65"/>
      <c r="CE757" s="65"/>
      <c r="CG757" s="68"/>
      <c r="CI757" s="65"/>
      <c r="CK757" s="68"/>
      <c r="CM757" s="83"/>
      <c r="CO757" s="65"/>
      <c r="CU757" s="68"/>
      <c r="DB757" s="68"/>
      <c r="DH757" s="44"/>
      <c r="DI757" s="68"/>
    </row>
    <row r="758" ht="15.75" customHeight="1">
      <c r="A758" s="79"/>
      <c r="B758" s="80"/>
      <c r="C758" s="25"/>
      <c r="D758" s="16">
        <f t="shared" si="2"/>
        <v>1</v>
      </c>
      <c r="E758" s="16">
        <f t="shared" si="73"/>
        <v>0</v>
      </c>
      <c r="F758" s="16">
        <f t="shared" si="3"/>
        <v>0</v>
      </c>
      <c r="G758" s="16">
        <f t="shared" si="4"/>
        <v>0</v>
      </c>
      <c r="H758" s="63"/>
      <c r="I758" s="81"/>
      <c r="J758" s="43"/>
      <c r="O758" s="65"/>
      <c r="P758" s="79"/>
      <c r="R758" s="65"/>
      <c r="T758" s="65"/>
      <c r="V758" s="65"/>
      <c r="AC758" s="65"/>
      <c r="AI758" s="65"/>
      <c r="AO758" s="65"/>
      <c r="AT758" s="21">
        <f t="shared" si="33"/>
        <v>0</v>
      </c>
      <c r="AU758" s="21">
        <f t="shared" si="34"/>
        <v>0</v>
      </c>
      <c r="AW758" s="68"/>
      <c r="BC758" s="65"/>
      <c r="BI758" s="65"/>
      <c r="BN758" s="65"/>
      <c r="BS758" s="65"/>
      <c r="BT758" s="82"/>
      <c r="BU758" s="79"/>
      <c r="BW758" s="65"/>
      <c r="BY758" s="65"/>
      <c r="CA758" s="65"/>
      <c r="CC758" s="65"/>
      <c r="CE758" s="65"/>
      <c r="CG758" s="68"/>
      <c r="CI758" s="65"/>
      <c r="CK758" s="68"/>
      <c r="CM758" s="83"/>
      <c r="CO758" s="65"/>
      <c r="CU758" s="68"/>
      <c r="DB758" s="68"/>
      <c r="DH758" s="44"/>
      <c r="DI758" s="68"/>
    </row>
    <row r="759" ht="15.75" customHeight="1">
      <c r="A759" s="79"/>
      <c r="B759" s="80"/>
      <c r="C759" s="25"/>
      <c r="D759" s="16">
        <f t="shared" si="2"/>
        <v>1</v>
      </c>
      <c r="E759" s="16">
        <f t="shared" si="73"/>
        <v>0</v>
      </c>
      <c r="F759" s="16">
        <f t="shared" si="3"/>
        <v>0</v>
      </c>
      <c r="G759" s="16">
        <f t="shared" si="4"/>
        <v>0</v>
      </c>
      <c r="H759" s="63"/>
      <c r="I759" s="81"/>
      <c r="J759" s="43"/>
      <c r="O759" s="65"/>
      <c r="P759" s="79"/>
      <c r="R759" s="65"/>
      <c r="T759" s="65"/>
      <c r="V759" s="65"/>
      <c r="AC759" s="65"/>
      <c r="AI759" s="65"/>
      <c r="AO759" s="65"/>
      <c r="AT759" s="21">
        <f t="shared" si="33"/>
        <v>0</v>
      </c>
      <c r="AU759" s="21">
        <f t="shared" si="34"/>
        <v>0</v>
      </c>
      <c r="AW759" s="68"/>
      <c r="BC759" s="65"/>
      <c r="BI759" s="65"/>
      <c r="BN759" s="65"/>
      <c r="BS759" s="65"/>
      <c r="BT759" s="82"/>
      <c r="BU759" s="79"/>
      <c r="BW759" s="65"/>
      <c r="BY759" s="65"/>
      <c r="CA759" s="65"/>
      <c r="CC759" s="65"/>
      <c r="CE759" s="65"/>
      <c r="CG759" s="68"/>
      <c r="CI759" s="65"/>
      <c r="CK759" s="68"/>
      <c r="CM759" s="83"/>
      <c r="CO759" s="65"/>
      <c r="CU759" s="68"/>
      <c r="DB759" s="68"/>
      <c r="DH759" s="44"/>
      <c r="DI759" s="68"/>
    </row>
    <row r="760" ht="15.75" customHeight="1">
      <c r="A760" s="79"/>
      <c r="B760" s="80"/>
      <c r="C760" s="25"/>
      <c r="D760" s="16">
        <f t="shared" si="2"/>
        <v>1</v>
      </c>
      <c r="E760" s="16">
        <f t="shared" si="73"/>
        <v>0</v>
      </c>
      <c r="F760" s="16">
        <f t="shared" si="3"/>
        <v>0</v>
      </c>
      <c r="G760" s="16">
        <f t="shared" si="4"/>
        <v>0</v>
      </c>
      <c r="H760" s="63"/>
      <c r="I760" s="81"/>
      <c r="J760" s="43"/>
      <c r="O760" s="65"/>
      <c r="P760" s="79"/>
      <c r="R760" s="65"/>
      <c r="T760" s="65"/>
      <c r="V760" s="65"/>
      <c r="AC760" s="65"/>
      <c r="AI760" s="65"/>
      <c r="AO760" s="65"/>
      <c r="AT760" s="21">
        <f t="shared" si="33"/>
        <v>0</v>
      </c>
      <c r="AU760" s="21">
        <f t="shared" si="34"/>
        <v>0</v>
      </c>
      <c r="AW760" s="68"/>
      <c r="BC760" s="65"/>
      <c r="BI760" s="65"/>
      <c r="BN760" s="65"/>
      <c r="BS760" s="65"/>
      <c r="BT760" s="82"/>
      <c r="BU760" s="79"/>
      <c r="BW760" s="65"/>
      <c r="BY760" s="65"/>
      <c r="CA760" s="65"/>
      <c r="CC760" s="65"/>
      <c r="CE760" s="65"/>
      <c r="CG760" s="68"/>
      <c r="CI760" s="65"/>
      <c r="CK760" s="68"/>
      <c r="CM760" s="83"/>
      <c r="CO760" s="65"/>
      <c r="CU760" s="68"/>
      <c r="DB760" s="68"/>
      <c r="DH760" s="44"/>
      <c r="DI760" s="68"/>
    </row>
    <row r="761" ht="15.75" customHeight="1">
      <c r="A761" s="79"/>
      <c r="B761" s="80"/>
      <c r="C761" s="25"/>
      <c r="D761" s="16">
        <f t="shared" si="2"/>
        <v>1</v>
      </c>
      <c r="E761" s="16">
        <f t="shared" si="73"/>
        <v>0</v>
      </c>
      <c r="F761" s="16">
        <f t="shared" si="3"/>
        <v>0</v>
      </c>
      <c r="G761" s="16">
        <f t="shared" si="4"/>
        <v>0</v>
      </c>
      <c r="H761" s="63"/>
      <c r="I761" s="81"/>
      <c r="J761" s="43"/>
      <c r="O761" s="65"/>
      <c r="P761" s="79"/>
      <c r="R761" s="65"/>
      <c r="T761" s="65"/>
      <c r="V761" s="65"/>
      <c r="AC761" s="65"/>
      <c r="AI761" s="65"/>
      <c r="AO761" s="65"/>
      <c r="AT761" s="21">
        <f t="shared" si="33"/>
        <v>0</v>
      </c>
      <c r="AU761" s="21">
        <f t="shared" si="34"/>
        <v>0</v>
      </c>
      <c r="AW761" s="68"/>
      <c r="BC761" s="65"/>
      <c r="BI761" s="65"/>
      <c r="BN761" s="65"/>
      <c r="BS761" s="65"/>
      <c r="BT761" s="82"/>
      <c r="BU761" s="79"/>
      <c r="BW761" s="65"/>
      <c r="BY761" s="65"/>
      <c r="CA761" s="65"/>
      <c r="CC761" s="65"/>
      <c r="CE761" s="65"/>
      <c r="CG761" s="68"/>
      <c r="CI761" s="65"/>
      <c r="CK761" s="68"/>
      <c r="CM761" s="83"/>
      <c r="CO761" s="65"/>
      <c r="CU761" s="68"/>
      <c r="DB761" s="68"/>
      <c r="DH761" s="44"/>
      <c r="DI761" s="68"/>
    </row>
    <row r="762" ht="15.75" customHeight="1">
      <c r="A762" s="79"/>
      <c r="B762" s="80"/>
      <c r="C762" s="25"/>
      <c r="D762" s="16">
        <f t="shared" si="2"/>
        <v>1</v>
      </c>
      <c r="E762" s="16">
        <f t="shared" si="73"/>
        <v>0</v>
      </c>
      <c r="F762" s="16">
        <f t="shared" si="3"/>
        <v>0</v>
      </c>
      <c r="G762" s="16">
        <f t="shared" si="4"/>
        <v>0</v>
      </c>
      <c r="H762" s="63"/>
      <c r="I762" s="81"/>
      <c r="J762" s="43"/>
      <c r="O762" s="65"/>
      <c r="P762" s="79"/>
      <c r="R762" s="65"/>
      <c r="T762" s="65"/>
      <c r="V762" s="65"/>
      <c r="AC762" s="65"/>
      <c r="AI762" s="65"/>
      <c r="AO762" s="65"/>
      <c r="AT762" s="21">
        <f t="shared" si="33"/>
        <v>0</v>
      </c>
      <c r="AU762" s="21">
        <f t="shared" si="34"/>
        <v>0</v>
      </c>
      <c r="AW762" s="68"/>
      <c r="BC762" s="65"/>
      <c r="BI762" s="65"/>
      <c r="BN762" s="65"/>
      <c r="BS762" s="65"/>
      <c r="BT762" s="82"/>
      <c r="BU762" s="79"/>
      <c r="BW762" s="65"/>
      <c r="BY762" s="65"/>
      <c r="CA762" s="65"/>
      <c r="CC762" s="65"/>
      <c r="CE762" s="65"/>
      <c r="CG762" s="68"/>
      <c r="CI762" s="65"/>
      <c r="CK762" s="68"/>
      <c r="CM762" s="83"/>
      <c r="CO762" s="65"/>
      <c r="CU762" s="68"/>
      <c r="DB762" s="68"/>
      <c r="DH762" s="44"/>
      <c r="DI762" s="68"/>
    </row>
    <row r="763" ht="15.75" customHeight="1">
      <c r="A763" s="79"/>
      <c r="B763" s="80"/>
      <c r="C763" s="25"/>
      <c r="D763" s="16">
        <f t="shared" si="2"/>
        <v>1</v>
      </c>
      <c r="E763" s="16">
        <f t="shared" si="73"/>
        <v>0</v>
      </c>
      <c r="F763" s="16">
        <f t="shared" si="3"/>
        <v>0</v>
      </c>
      <c r="G763" s="16">
        <f t="shared" si="4"/>
        <v>0</v>
      </c>
      <c r="H763" s="63"/>
      <c r="I763" s="81"/>
      <c r="J763" s="43"/>
      <c r="O763" s="65"/>
      <c r="P763" s="79"/>
      <c r="R763" s="65"/>
      <c r="T763" s="65"/>
      <c r="V763" s="65"/>
      <c r="AC763" s="65"/>
      <c r="AI763" s="65"/>
      <c r="AO763" s="65"/>
      <c r="AT763" s="21">
        <f t="shared" si="33"/>
        <v>0</v>
      </c>
      <c r="AU763" s="21">
        <f t="shared" si="34"/>
        <v>0</v>
      </c>
      <c r="AW763" s="68"/>
      <c r="BC763" s="65"/>
      <c r="BI763" s="65"/>
      <c r="BN763" s="65"/>
      <c r="BS763" s="65"/>
      <c r="BT763" s="82"/>
      <c r="BU763" s="79"/>
      <c r="BW763" s="65"/>
      <c r="BY763" s="65"/>
      <c r="CA763" s="65"/>
      <c r="CC763" s="65"/>
      <c r="CE763" s="65"/>
      <c r="CG763" s="68"/>
      <c r="CI763" s="65"/>
      <c r="CK763" s="68"/>
      <c r="CM763" s="83"/>
      <c r="CO763" s="65"/>
      <c r="CU763" s="68"/>
      <c r="DB763" s="68"/>
      <c r="DH763" s="44"/>
      <c r="DI763" s="68"/>
    </row>
    <row r="764" ht="15.75" customHeight="1">
      <c r="A764" s="79"/>
      <c r="B764" s="80"/>
      <c r="C764" s="25"/>
      <c r="D764" s="16">
        <f t="shared" si="2"/>
        <v>1</v>
      </c>
      <c r="E764" s="16">
        <f t="shared" si="73"/>
        <v>0</v>
      </c>
      <c r="F764" s="16">
        <f t="shared" si="3"/>
        <v>0</v>
      </c>
      <c r="G764" s="16">
        <f t="shared" si="4"/>
        <v>0</v>
      </c>
      <c r="H764" s="63"/>
      <c r="I764" s="81"/>
      <c r="J764" s="43"/>
      <c r="O764" s="65"/>
      <c r="P764" s="79"/>
      <c r="R764" s="65"/>
      <c r="T764" s="65"/>
      <c r="V764" s="65"/>
      <c r="AC764" s="65"/>
      <c r="AI764" s="65"/>
      <c r="AO764" s="65"/>
      <c r="AT764" s="21">
        <f t="shared" si="33"/>
        <v>0</v>
      </c>
      <c r="AU764" s="21">
        <f t="shared" si="34"/>
        <v>0</v>
      </c>
      <c r="AW764" s="68"/>
      <c r="BC764" s="65"/>
      <c r="BI764" s="65"/>
      <c r="BN764" s="65"/>
      <c r="BS764" s="65"/>
      <c r="BT764" s="82"/>
      <c r="BU764" s="79"/>
      <c r="BW764" s="65"/>
      <c r="BY764" s="65"/>
      <c r="CA764" s="65"/>
      <c r="CC764" s="65"/>
      <c r="CE764" s="65"/>
      <c r="CG764" s="68"/>
      <c r="CI764" s="65"/>
      <c r="CK764" s="68"/>
      <c r="CM764" s="83"/>
      <c r="CO764" s="65"/>
      <c r="CU764" s="68"/>
      <c r="DB764" s="68"/>
      <c r="DH764" s="44"/>
      <c r="DI764" s="68"/>
    </row>
    <row r="765" ht="15.75" customHeight="1">
      <c r="A765" s="79"/>
      <c r="B765" s="80"/>
      <c r="C765" s="25"/>
      <c r="D765" s="16">
        <f t="shared" si="2"/>
        <v>1</v>
      </c>
      <c r="E765" s="16">
        <f t="shared" si="73"/>
        <v>0</v>
      </c>
      <c r="F765" s="16">
        <f t="shared" si="3"/>
        <v>0</v>
      </c>
      <c r="G765" s="16">
        <f t="shared" si="4"/>
        <v>0</v>
      </c>
      <c r="H765" s="63"/>
      <c r="I765" s="81"/>
      <c r="J765" s="43"/>
      <c r="O765" s="65"/>
      <c r="P765" s="79"/>
      <c r="R765" s="65"/>
      <c r="T765" s="65"/>
      <c r="V765" s="65"/>
      <c r="AC765" s="65"/>
      <c r="AI765" s="65"/>
      <c r="AO765" s="65"/>
      <c r="AT765" s="21">
        <f t="shared" si="33"/>
        <v>0</v>
      </c>
      <c r="AU765" s="21">
        <f t="shared" si="34"/>
        <v>0</v>
      </c>
      <c r="AW765" s="68"/>
      <c r="BC765" s="65"/>
      <c r="BI765" s="65"/>
      <c r="BN765" s="65"/>
      <c r="BS765" s="65"/>
      <c r="BT765" s="82"/>
      <c r="BU765" s="79"/>
      <c r="BW765" s="65"/>
      <c r="BY765" s="65"/>
      <c r="CA765" s="65"/>
      <c r="CC765" s="65"/>
      <c r="CE765" s="65"/>
      <c r="CG765" s="68"/>
      <c r="CI765" s="65"/>
      <c r="CK765" s="68"/>
      <c r="CM765" s="83"/>
      <c r="CO765" s="65"/>
      <c r="CU765" s="68"/>
      <c r="DB765" s="68"/>
      <c r="DH765" s="44"/>
      <c r="DI765" s="68"/>
    </row>
    <row r="766" ht="15.75" customHeight="1">
      <c r="A766" s="79"/>
      <c r="B766" s="80"/>
      <c r="C766" s="25"/>
      <c r="D766" s="16">
        <f t="shared" si="2"/>
        <v>1</v>
      </c>
      <c r="E766" s="16">
        <f t="shared" si="73"/>
        <v>0</v>
      </c>
      <c r="F766" s="16">
        <f t="shared" si="3"/>
        <v>0</v>
      </c>
      <c r="G766" s="16">
        <f t="shared" si="4"/>
        <v>0</v>
      </c>
      <c r="H766" s="63"/>
      <c r="I766" s="81"/>
      <c r="J766" s="43"/>
      <c r="O766" s="65"/>
      <c r="P766" s="79"/>
      <c r="R766" s="65"/>
      <c r="T766" s="65"/>
      <c r="V766" s="65"/>
      <c r="AC766" s="65"/>
      <c r="AI766" s="65"/>
      <c r="AO766" s="65"/>
      <c r="AT766" s="21">
        <f t="shared" si="33"/>
        <v>0</v>
      </c>
      <c r="AU766" s="21">
        <f t="shared" si="34"/>
        <v>0</v>
      </c>
      <c r="AW766" s="68"/>
      <c r="BC766" s="65"/>
      <c r="BI766" s="65"/>
      <c r="BN766" s="65"/>
      <c r="BS766" s="65"/>
      <c r="BT766" s="82"/>
      <c r="BU766" s="79"/>
      <c r="BW766" s="65"/>
      <c r="BY766" s="65"/>
      <c r="CA766" s="65"/>
      <c r="CC766" s="65"/>
      <c r="CE766" s="65"/>
      <c r="CG766" s="68"/>
      <c r="CI766" s="65"/>
      <c r="CK766" s="68"/>
      <c r="CM766" s="83"/>
      <c r="CO766" s="65"/>
      <c r="CU766" s="68"/>
      <c r="DB766" s="68"/>
      <c r="DH766" s="44"/>
      <c r="DI766" s="68"/>
    </row>
    <row r="767" ht="15.75" customHeight="1">
      <c r="A767" s="79"/>
      <c r="B767" s="80"/>
      <c r="C767" s="25"/>
      <c r="D767" s="16">
        <f t="shared" si="2"/>
        <v>1</v>
      </c>
      <c r="E767" s="16">
        <f t="shared" si="73"/>
        <v>0</v>
      </c>
      <c r="F767" s="16">
        <f t="shared" si="3"/>
        <v>0</v>
      </c>
      <c r="G767" s="16">
        <f t="shared" si="4"/>
        <v>0</v>
      </c>
      <c r="H767" s="63"/>
      <c r="I767" s="81"/>
      <c r="J767" s="43"/>
      <c r="O767" s="65"/>
      <c r="P767" s="79"/>
      <c r="R767" s="65"/>
      <c r="T767" s="65"/>
      <c r="V767" s="65"/>
      <c r="AC767" s="65"/>
      <c r="AI767" s="65"/>
      <c r="AO767" s="65"/>
      <c r="AT767" s="21">
        <f t="shared" si="33"/>
        <v>0</v>
      </c>
      <c r="AU767" s="21">
        <f t="shared" si="34"/>
        <v>0</v>
      </c>
      <c r="AW767" s="68"/>
      <c r="BC767" s="65"/>
      <c r="BI767" s="65"/>
      <c r="BN767" s="65"/>
      <c r="BS767" s="65"/>
      <c r="BT767" s="82"/>
      <c r="BU767" s="79"/>
      <c r="BW767" s="65"/>
      <c r="BY767" s="65"/>
      <c r="CA767" s="65"/>
      <c r="CC767" s="65"/>
      <c r="CE767" s="65"/>
      <c r="CG767" s="68"/>
      <c r="CI767" s="65"/>
      <c r="CK767" s="68"/>
      <c r="CM767" s="83"/>
      <c r="CO767" s="65"/>
      <c r="CU767" s="68"/>
      <c r="DB767" s="68"/>
      <c r="DH767" s="44"/>
      <c r="DI767" s="68"/>
    </row>
    <row r="768" ht="15.75" customHeight="1">
      <c r="A768" s="79"/>
      <c r="B768" s="80"/>
      <c r="C768" s="25"/>
      <c r="D768" s="16">
        <f t="shared" si="2"/>
        <v>1</v>
      </c>
      <c r="E768" s="16">
        <f t="shared" si="73"/>
        <v>0</v>
      </c>
      <c r="F768" s="16">
        <f t="shared" si="3"/>
        <v>0</v>
      </c>
      <c r="G768" s="16">
        <f t="shared" si="4"/>
        <v>0</v>
      </c>
      <c r="H768" s="63"/>
      <c r="I768" s="81"/>
      <c r="J768" s="43"/>
      <c r="O768" s="65"/>
      <c r="P768" s="79"/>
      <c r="R768" s="65"/>
      <c r="T768" s="65"/>
      <c r="V768" s="65"/>
      <c r="AC768" s="65"/>
      <c r="AI768" s="65"/>
      <c r="AO768" s="65"/>
      <c r="AT768" s="21">
        <f t="shared" si="33"/>
        <v>0</v>
      </c>
      <c r="AU768" s="21">
        <f t="shared" si="34"/>
        <v>0</v>
      </c>
      <c r="AW768" s="68"/>
      <c r="BC768" s="65"/>
      <c r="BI768" s="65"/>
      <c r="BN768" s="65"/>
      <c r="BS768" s="65"/>
      <c r="BT768" s="82"/>
      <c r="BU768" s="79"/>
      <c r="BW768" s="65"/>
      <c r="BY768" s="65"/>
      <c r="CA768" s="65"/>
      <c r="CC768" s="65"/>
      <c r="CE768" s="65"/>
      <c r="CG768" s="68"/>
      <c r="CI768" s="65"/>
      <c r="CK768" s="68"/>
      <c r="CM768" s="83"/>
      <c r="CO768" s="65"/>
      <c r="CU768" s="68"/>
      <c r="DB768" s="68"/>
      <c r="DH768" s="44"/>
      <c r="DI768" s="68"/>
    </row>
    <row r="769" ht="15.75" customHeight="1">
      <c r="A769" s="79"/>
      <c r="B769" s="80"/>
      <c r="C769" s="25"/>
      <c r="D769" s="16">
        <f t="shared" si="2"/>
        <v>1</v>
      </c>
      <c r="E769" s="16">
        <f t="shared" si="73"/>
        <v>0</v>
      </c>
      <c r="F769" s="16">
        <f t="shared" si="3"/>
        <v>0</v>
      </c>
      <c r="G769" s="16">
        <f t="shared" si="4"/>
        <v>0</v>
      </c>
      <c r="H769" s="63"/>
      <c r="I769" s="81"/>
      <c r="J769" s="43"/>
      <c r="O769" s="65"/>
      <c r="P769" s="79"/>
      <c r="R769" s="65"/>
      <c r="T769" s="65"/>
      <c r="V769" s="65"/>
      <c r="AC769" s="65"/>
      <c r="AI769" s="65"/>
      <c r="AO769" s="65"/>
      <c r="AT769" s="21">
        <f t="shared" si="33"/>
        <v>0</v>
      </c>
      <c r="AU769" s="21">
        <f t="shared" si="34"/>
        <v>0</v>
      </c>
      <c r="AW769" s="68"/>
      <c r="BC769" s="65"/>
      <c r="BI769" s="65"/>
      <c r="BN769" s="65"/>
      <c r="BS769" s="65"/>
      <c r="BT769" s="82"/>
      <c r="BU769" s="79"/>
      <c r="BW769" s="65"/>
      <c r="BY769" s="65"/>
      <c r="CA769" s="65"/>
      <c r="CC769" s="65"/>
      <c r="CE769" s="65"/>
      <c r="CG769" s="68"/>
      <c r="CI769" s="65"/>
      <c r="CK769" s="68"/>
      <c r="CM769" s="83"/>
      <c r="CO769" s="65"/>
      <c r="CU769" s="68"/>
      <c r="DB769" s="68"/>
      <c r="DH769" s="44"/>
      <c r="DI769" s="68"/>
    </row>
    <row r="770" ht="15.75" customHeight="1">
      <c r="A770" s="79"/>
      <c r="B770" s="80"/>
      <c r="C770" s="25"/>
      <c r="D770" s="16">
        <f t="shared" si="2"/>
        <v>1</v>
      </c>
      <c r="E770" s="16">
        <f t="shared" si="73"/>
        <v>0</v>
      </c>
      <c r="F770" s="16">
        <f t="shared" si="3"/>
        <v>0</v>
      </c>
      <c r="G770" s="16">
        <f t="shared" si="4"/>
        <v>0</v>
      </c>
      <c r="H770" s="63"/>
      <c r="I770" s="81"/>
      <c r="J770" s="43"/>
      <c r="O770" s="65"/>
      <c r="P770" s="79"/>
      <c r="R770" s="65"/>
      <c r="T770" s="65"/>
      <c r="V770" s="65"/>
      <c r="AC770" s="65"/>
      <c r="AI770" s="65"/>
      <c r="AO770" s="65"/>
      <c r="AT770" s="21">
        <f t="shared" si="33"/>
        <v>0</v>
      </c>
      <c r="AU770" s="21">
        <f t="shared" si="34"/>
        <v>0</v>
      </c>
      <c r="AW770" s="68"/>
      <c r="BC770" s="65"/>
      <c r="BI770" s="65"/>
      <c r="BN770" s="65"/>
      <c r="BS770" s="65"/>
      <c r="BT770" s="82"/>
      <c r="BU770" s="79"/>
      <c r="BW770" s="65"/>
      <c r="BY770" s="65"/>
      <c r="CA770" s="65"/>
      <c r="CC770" s="65"/>
      <c r="CE770" s="65"/>
      <c r="CG770" s="68"/>
      <c r="CI770" s="65"/>
      <c r="CK770" s="68"/>
      <c r="CM770" s="83"/>
      <c r="CO770" s="65"/>
      <c r="CU770" s="68"/>
      <c r="DB770" s="68"/>
      <c r="DH770" s="44"/>
      <c r="DI770" s="68"/>
    </row>
    <row r="771" ht="15.75" customHeight="1">
      <c r="A771" s="79"/>
      <c r="B771" s="80"/>
      <c r="C771" s="25"/>
      <c r="D771" s="16">
        <f t="shared" si="2"/>
        <v>1</v>
      </c>
      <c r="E771" s="16">
        <f t="shared" si="73"/>
        <v>0</v>
      </c>
      <c r="F771" s="16">
        <f t="shared" si="3"/>
        <v>0</v>
      </c>
      <c r="G771" s="16">
        <f t="shared" si="4"/>
        <v>0</v>
      </c>
      <c r="H771" s="63"/>
      <c r="I771" s="81"/>
      <c r="J771" s="43"/>
      <c r="O771" s="65"/>
      <c r="P771" s="79"/>
      <c r="R771" s="65"/>
      <c r="T771" s="65"/>
      <c r="V771" s="65"/>
      <c r="AC771" s="65"/>
      <c r="AI771" s="65"/>
      <c r="AO771" s="65"/>
      <c r="AT771" s="21">
        <f t="shared" si="33"/>
        <v>0</v>
      </c>
      <c r="AU771" s="21">
        <f t="shared" si="34"/>
        <v>0</v>
      </c>
      <c r="AW771" s="68"/>
      <c r="BC771" s="65"/>
      <c r="BI771" s="65"/>
      <c r="BN771" s="65"/>
      <c r="BS771" s="65"/>
      <c r="BT771" s="82"/>
      <c r="BU771" s="79"/>
      <c r="BW771" s="65"/>
      <c r="BY771" s="65"/>
      <c r="CA771" s="65"/>
      <c r="CC771" s="65"/>
      <c r="CE771" s="65"/>
      <c r="CG771" s="68"/>
      <c r="CI771" s="65"/>
      <c r="CK771" s="68"/>
      <c r="CM771" s="83"/>
      <c r="CO771" s="65"/>
      <c r="CU771" s="68"/>
      <c r="DB771" s="68"/>
      <c r="DH771" s="44"/>
      <c r="DI771" s="68"/>
    </row>
    <row r="772" ht="15.75" customHeight="1">
      <c r="A772" s="79"/>
      <c r="B772" s="80"/>
      <c r="C772" s="25"/>
      <c r="D772" s="16">
        <f t="shared" si="2"/>
        <v>1</v>
      </c>
      <c r="E772" s="16">
        <f t="shared" si="73"/>
        <v>0</v>
      </c>
      <c r="F772" s="16">
        <f t="shared" si="3"/>
        <v>0</v>
      </c>
      <c r="G772" s="16">
        <f t="shared" si="4"/>
        <v>0</v>
      </c>
      <c r="H772" s="63"/>
      <c r="I772" s="81"/>
      <c r="J772" s="43"/>
      <c r="O772" s="65"/>
      <c r="P772" s="79"/>
      <c r="R772" s="65"/>
      <c r="T772" s="65"/>
      <c r="V772" s="65"/>
      <c r="AC772" s="65"/>
      <c r="AI772" s="65"/>
      <c r="AO772" s="65"/>
      <c r="AT772" s="21">
        <f t="shared" si="33"/>
        <v>0</v>
      </c>
      <c r="AU772" s="21">
        <f t="shared" si="34"/>
        <v>0</v>
      </c>
      <c r="AW772" s="68"/>
      <c r="BC772" s="65"/>
      <c r="BI772" s="65"/>
      <c r="BN772" s="65"/>
      <c r="BS772" s="65"/>
      <c r="BT772" s="82"/>
      <c r="BU772" s="79"/>
      <c r="BW772" s="65"/>
      <c r="BY772" s="65"/>
      <c r="CA772" s="65"/>
      <c r="CC772" s="65"/>
      <c r="CE772" s="65"/>
      <c r="CG772" s="68"/>
      <c r="CI772" s="65"/>
      <c r="CK772" s="68"/>
      <c r="CM772" s="83"/>
      <c r="CO772" s="65"/>
      <c r="CU772" s="68"/>
      <c r="DB772" s="68"/>
      <c r="DH772" s="44"/>
      <c r="DI772" s="68"/>
    </row>
    <row r="773" ht="15.75" customHeight="1">
      <c r="A773" s="79"/>
      <c r="B773" s="80"/>
      <c r="C773" s="25"/>
      <c r="D773" s="16">
        <f t="shared" si="2"/>
        <v>1</v>
      </c>
      <c r="E773" s="16">
        <f t="shared" si="73"/>
        <v>0</v>
      </c>
      <c r="F773" s="16">
        <f t="shared" si="3"/>
        <v>0</v>
      </c>
      <c r="G773" s="16">
        <f t="shared" si="4"/>
        <v>0</v>
      </c>
      <c r="H773" s="63"/>
      <c r="I773" s="81"/>
      <c r="J773" s="43"/>
      <c r="O773" s="65"/>
      <c r="P773" s="79"/>
      <c r="R773" s="65"/>
      <c r="T773" s="65"/>
      <c r="V773" s="65"/>
      <c r="AC773" s="65"/>
      <c r="AI773" s="65"/>
      <c r="AO773" s="65"/>
      <c r="AT773" s="21">
        <f t="shared" si="33"/>
        <v>0</v>
      </c>
      <c r="AU773" s="21">
        <f t="shared" si="34"/>
        <v>0</v>
      </c>
      <c r="AW773" s="68"/>
      <c r="BC773" s="65"/>
      <c r="BI773" s="65"/>
      <c r="BN773" s="65"/>
      <c r="BS773" s="65"/>
      <c r="BT773" s="82"/>
      <c r="BU773" s="79"/>
      <c r="BW773" s="65"/>
      <c r="BY773" s="65"/>
      <c r="CA773" s="65"/>
      <c r="CC773" s="65"/>
      <c r="CE773" s="65"/>
      <c r="CG773" s="68"/>
      <c r="CI773" s="65"/>
      <c r="CK773" s="68"/>
      <c r="CM773" s="83"/>
      <c r="CO773" s="65"/>
      <c r="CU773" s="68"/>
      <c r="DB773" s="68"/>
      <c r="DH773" s="44"/>
      <c r="DI773" s="68"/>
    </row>
    <row r="774" ht="15.75" customHeight="1">
      <c r="A774" s="79"/>
      <c r="B774" s="80"/>
      <c r="C774" s="25"/>
      <c r="D774" s="16">
        <f t="shared" si="2"/>
        <v>1</v>
      </c>
      <c r="E774" s="16">
        <f t="shared" si="73"/>
        <v>0</v>
      </c>
      <c r="F774" s="16">
        <f t="shared" si="3"/>
        <v>0</v>
      </c>
      <c r="G774" s="16">
        <f t="shared" si="4"/>
        <v>0</v>
      </c>
      <c r="H774" s="63"/>
      <c r="I774" s="81"/>
      <c r="J774" s="43"/>
      <c r="O774" s="65"/>
      <c r="P774" s="79"/>
      <c r="R774" s="65"/>
      <c r="T774" s="65"/>
      <c r="V774" s="65"/>
      <c r="AC774" s="65"/>
      <c r="AI774" s="65"/>
      <c r="AO774" s="65"/>
      <c r="AT774" s="21">
        <f t="shared" si="33"/>
        <v>0</v>
      </c>
      <c r="AU774" s="21">
        <f t="shared" si="34"/>
        <v>0</v>
      </c>
      <c r="AW774" s="68"/>
      <c r="BC774" s="65"/>
      <c r="BI774" s="65"/>
      <c r="BN774" s="65"/>
      <c r="BS774" s="65"/>
      <c r="BT774" s="82"/>
      <c r="BU774" s="79"/>
      <c r="BW774" s="65"/>
      <c r="BY774" s="65"/>
      <c r="CA774" s="65"/>
      <c r="CC774" s="65"/>
      <c r="CE774" s="65"/>
      <c r="CG774" s="68"/>
      <c r="CI774" s="65"/>
      <c r="CK774" s="68"/>
      <c r="CM774" s="83"/>
      <c r="CO774" s="65"/>
      <c r="CU774" s="68"/>
      <c r="DB774" s="68"/>
      <c r="DH774" s="44"/>
      <c r="DI774" s="68"/>
    </row>
    <row r="775" ht="15.75" customHeight="1">
      <c r="A775" s="79"/>
      <c r="B775" s="80"/>
      <c r="C775" s="25"/>
      <c r="D775" s="16">
        <f t="shared" si="2"/>
        <v>1</v>
      </c>
      <c r="E775" s="16">
        <f t="shared" si="73"/>
        <v>0</v>
      </c>
      <c r="F775" s="16">
        <f t="shared" si="3"/>
        <v>0</v>
      </c>
      <c r="G775" s="16">
        <f t="shared" si="4"/>
        <v>0</v>
      </c>
      <c r="H775" s="63"/>
      <c r="I775" s="81"/>
      <c r="J775" s="43"/>
      <c r="O775" s="65"/>
      <c r="P775" s="79"/>
      <c r="R775" s="65"/>
      <c r="T775" s="65"/>
      <c r="V775" s="65"/>
      <c r="AC775" s="65"/>
      <c r="AI775" s="65"/>
      <c r="AO775" s="65"/>
      <c r="AT775" s="21">
        <f t="shared" si="33"/>
        <v>0</v>
      </c>
      <c r="AU775" s="21">
        <f t="shared" si="34"/>
        <v>0</v>
      </c>
      <c r="AW775" s="68"/>
      <c r="BC775" s="65"/>
      <c r="BI775" s="65"/>
      <c r="BN775" s="65"/>
      <c r="BS775" s="65"/>
      <c r="BT775" s="82"/>
      <c r="BU775" s="79"/>
      <c r="BW775" s="65"/>
      <c r="BY775" s="65"/>
      <c r="CA775" s="65"/>
      <c r="CC775" s="65"/>
      <c r="CE775" s="65"/>
      <c r="CG775" s="68"/>
      <c r="CI775" s="65"/>
      <c r="CK775" s="68"/>
      <c r="CM775" s="83"/>
      <c r="CO775" s="65"/>
      <c r="CU775" s="68"/>
      <c r="DB775" s="68"/>
      <c r="DH775" s="44"/>
      <c r="DI775" s="68"/>
    </row>
    <row r="776" ht="15.75" customHeight="1">
      <c r="A776" s="79"/>
      <c r="B776" s="80"/>
      <c r="C776" s="25"/>
      <c r="D776" s="16">
        <f t="shared" si="2"/>
        <v>1</v>
      </c>
      <c r="E776" s="16">
        <f t="shared" si="73"/>
        <v>0</v>
      </c>
      <c r="F776" s="16">
        <f t="shared" si="3"/>
        <v>0</v>
      </c>
      <c r="G776" s="16">
        <f t="shared" si="4"/>
        <v>0</v>
      </c>
      <c r="H776" s="63"/>
      <c r="I776" s="81"/>
      <c r="J776" s="43"/>
      <c r="O776" s="65"/>
      <c r="P776" s="79"/>
      <c r="R776" s="65"/>
      <c r="T776" s="65"/>
      <c r="V776" s="65"/>
      <c r="AC776" s="65"/>
      <c r="AI776" s="65"/>
      <c r="AO776" s="65"/>
      <c r="AT776" s="21">
        <f t="shared" si="33"/>
        <v>0</v>
      </c>
      <c r="AU776" s="21">
        <f t="shared" si="34"/>
        <v>0</v>
      </c>
      <c r="AW776" s="68"/>
      <c r="BC776" s="65"/>
      <c r="BI776" s="65"/>
      <c r="BN776" s="65"/>
      <c r="BS776" s="65"/>
      <c r="BT776" s="82"/>
      <c r="BU776" s="79"/>
      <c r="BW776" s="65"/>
      <c r="BY776" s="65"/>
      <c r="CA776" s="65"/>
      <c r="CC776" s="65"/>
      <c r="CE776" s="65"/>
      <c r="CG776" s="68"/>
      <c r="CI776" s="65"/>
      <c r="CK776" s="68"/>
      <c r="CM776" s="83"/>
      <c r="CO776" s="65"/>
      <c r="CU776" s="68"/>
      <c r="DB776" s="68"/>
      <c r="DH776" s="44"/>
      <c r="DI776" s="68"/>
    </row>
    <row r="777" ht="15.75" customHeight="1">
      <c r="A777" s="79"/>
      <c r="B777" s="80"/>
      <c r="C777" s="25"/>
      <c r="D777" s="16">
        <f t="shared" si="2"/>
        <v>1</v>
      </c>
      <c r="E777" s="16">
        <f t="shared" si="73"/>
        <v>0</v>
      </c>
      <c r="F777" s="16">
        <f t="shared" si="3"/>
        <v>0</v>
      </c>
      <c r="G777" s="16">
        <f t="shared" si="4"/>
        <v>0</v>
      </c>
      <c r="H777" s="63"/>
      <c r="I777" s="81"/>
      <c r="J777" s="43"/>
      <c r="O777" s="65"/>
      <c r="P777" s="79"/>
      <c r="R777" s="65"/>
      <c r="T777" s="65"/>
      <c r="V777" s="65"/>
      <c r="AC777" s="65"/>
      <c r="AI777" s="65"/>
      <c r="AO777" s="65"/>
      <c r="AT777" s="21">
        <f t="shared" si="33"/>
        <v>0</v>
      </c>
      <c r="AU777" s="21">
        <f t="shared" si="34"/>
        <v>0</v>
      </c>
      <c r="AW777" s="68"/>
      <c r="BC777" s="65"/>
      <c r="BI777" s="65"/>
      <c r="BN777" s="65"/>
      <c r="BS777" s="65"/>
      <c r="BT777" s="82"/>
      <c r="BU777" s="79"/>
      <c r="BW777" s="65"/>
      <c r="BY777" s="65"/>
      <c r="CA777" s="65"/>
      <c r="CC777" s="65"/>
      <c r="CE777" s="65"/>
      <c r="CG777" s="68"/>
      <c r="CI777" s="65"/>
      <c r="CK777" s="68"/>
      <c r="CM777" s="83"/>
      <c r="CO777" s="65"/>
      <c r="CU777" s="68"/>
      <c r="DB777" s="68"/>
      <c r="DH777" s="44"/>
      <c r="DI777" s="68"/>
    </row>
    <row r="778" ht="15.75" customHeight="1">
      <c r="A778" s="79"/>
      <c r="B778" s="80"/>
      <c r="C778" s="25"/>
      <c r="D778" s="16">
        <f t="shared" si="2"/>
        <v>1</v>
      </c>
      <c r="E778" s="16">
        <f t="shared" si="73"/>
        <v>0</v>
      </c>
      <c r="F778" s="16">
        <f t="shared" si="3"/>
        <v>0</v>
      </c>
      <c r="G778" s="16">
        <f t="shared" si="4"/>
        <v>0</v>
      </c>
      <c r="H778" s="63"/>
      <c r="I778" s="81"/>
      <c r="J778" s="43"/>
      <c r="O778" s="65"/>
      <c r="P778" s="79"/>
      <c r="R778" s="65"/>
      <c r="T778" s="65"/>
      <c r="V778" s="65"/>
      <c r="AC778" s="65"/>
      <c r="AI778" s="65"/>
      <c r="AO778" s="65"/>
      <c r="AT778" s="21">
        <f t="shared" si="33"/>
        <v>0</v>
      </c>
      <c r="AU778" s="21">
        <f t="shared" si="34"/>
        <v>0</v>
      </c>
      <c r="AW778" s="68"/>
      <c r="BC778" s="65"/>
      <c r="BI778" s="65"/>
      <c r="BN778" s="65"/>
      <c r="BS778" s="65"/>
      <c r="BT778" s="82"/>
      <c r="BU778" s="79"/>
      <c r="BW778" s="65"/>
      <c r="BY778" s="65"/>
      <c r="CA778" s="65"/>
      <c r="CC778" s="65"/>
      <c r="CE778" s="65"/>
      <c r="CG778" s="68"/>
      <c r="CI778" s="65"/>
      <c r="CK778" s="68"/>
      <c r="CM778" s="83"/>
      <c r="CO778" s="65"/>
      <c r="CU778" s="68"/>
      <c r="DB778" s="68"/>
      <c r="DH778" s="44"/>
      <c r="DI778" s="68"/>
    </row>
    <row r="779" ht="15.75" customHeight="1">
      <c r="A779" s="79"/>
      <c r="B779" s="80"/>
      <c r="C779" s="25"/>
      <c r="D779" s="16">
        <f t="shared" si="2"/>
        <v>1</v>
      </c>
      <c r="E779" s="16">
        <f t="shared" si="73"/>
        <v>0</v>
      </c>
      <c r="F779" s="16">
        <f t="shared" si="3"/>
        <v>0</v>
      </c>
      <c r="G779" s="16">
        <f t="shared" si="4"/>
        <v>0</v>
      </c>
      <c r="H779" s="63"/>
      <c r="I779" s="81"/>
      <c r="J779" s="43"/>
      <c r="O779" s="65"/>
      <c r="P779" s="79"/>
      <c r="R779" s="65"/>
      <c r="T779" s="65"/>
      <c r="V779" s="65"/>
      <c r="AC779" s="65"/>
      <c r="AI779" s="65"/>
      <c r="AO779" s="65"/>
      <c r="AT779" s="21">
        <f t="shared" si="33"/>
        <v>0</v>
      </c>
      <c r="AU779" s="21">
        <f t="shared" si="34"/>
        <v>0</v>
      </c>
      <c r="AW779" s="68"/>
      <c r="BC779" s="65"/>
      <c r="BI779" s="65"/>
      <c r="BN779" s="65"/>
      <c r="BS779" s="65"/>
      <c r="BT779" s="82"/>
      <c r="BU779" s="79"/>
      <c r="BW779" s="65"/>
      <c r="BY779" s="65"/>
      <c r="CA779" s="65"/>
      <c r="CC779" s="65"/>
      <c r="CE779" s="65"/>
      <c r="CG779" s="68"/>
      <c r="CI779" s="65"/>
      <c r="CK779" s="68"/>
      <c r="CM779" s="83"/>
      <c r="CO779" s="65"/>
      <c r="CU779" s="68"/>
      <c r="DB779" s="68"/>
      <c r="DH779" s="44"/>
      <c r="DI779" s="68"/>
    </row>
    <row r="780" ht="15.75" customHeight="1">
      <c r="A780" s="79"/>
      <c r="B780" s="80"/>
      <c r="C780" s="25"/>
      <c r="D780" s="16">
        <f t="shared" si="2"/>
        <v>1</v>
      </c>
      <c r="E780" s="16">
        <f t="shared" si="73"/>
        <v>0</v>
      </c>
      <c r="F780" s="16">
        <f t="shared" si="3"/>
        <v>0</v>
      </c>
      <c r="G780" s="16">
        <f t="shared" si="4"/>
        <v>0</v>
      </c>
      <c r="H780" s="63"/>
      <c r="I780" s="81"/>
      <c r="J780" s="43"/>
      <c r="O780" s="65"/>
      <c r="P780" s="79"/>
      <c r="R780" s="65"/>
      <c r="T780" s="65"/>
      <c r="V780" s="65"/>
      <c r="AC780" s="65"/>
      <c r="AI780" s="65"/>
      <c r="AO780" s="65"/>
      <c r="AT780" s="21">
        <f t="shared" si="33"/>
        <v>0</v>
      </c>
      <c r="AU780" s="21">
        <f t="shared" si="34"/>
        <v>0</v>
      </c>
      <c r="AW780" s="68"/>
      <c r="BC780" s="65"/>
      <c r="BI780" s="65"/>
      <c r="BN780" s="65"/>
      <c r="BS780" s="65"/>
      <c r="BT780" s="82"/>
      <c r="BU780" s="79"/>
      <c r="BW780" s="65"/>
      <c r="BY780" s="65"/>
      <c r="CA780" s="65"/>
      <c r="CC780" s="65"/>
      <c r="CE780" s="65"/>
      <c r="CG780" s="68"/>
      <c r="CI780" s="65"/>
      <c r="CK780" s="68"/>
      <c r="CM780" s="83"/>
      <c r="CO780" s="65"/>
      <c r="CU780" s="68"/>
      <c r="DB780" s="68"/>
      <c r="DH780" s="44"/>
      <c r="DI780" s="68"/>
    </row>
    <row r="781" ht="15.75" customHeight="1">
      <c r="A781" s="79"/>
      <c r="B781" s="80"/>
      <c r="C781" s="25"/>
      <c r="D781" s="16"/>
      <c r="E781" s="16"/>
      <c r="F781" s="16"/>
      <c r="G781" s="16"/>
      <c r="H781" s="63"/>
      <c r="I781" s="81"/>
      <c r="J781" s="43"/>
      <c r="O781" s="65"/>
      <c r="P781" s="79"/>
      <c r="R781" s="65"/>
      <c r="T781" s="65"/>
      <c r="V781" s="65"/>
      <c r="AC781" s="65"/>
      <c r="AI781" s="65"/>
      <c r="AO781" s="65"/>
      <c r="AW781" s="68"/>
      <c r="BC781" s="65"/>
      <c r="BI781" s="65"/>
      <c r="BN781" s="65"/>
      <c r="BS781" s="65"/>
      <c r="BT781" s="82"/>
      <c r="BU781" s="79"/>
      <c r="BW781" s="65"/>
      <c r="BY781" s="65"/>
      <c r="CA781" s="65"/>
      <c r="CC781" s="65"/>
      <c r="CE781" s="65"/>
      <c r="CG781" s="68"/>
      <c r="CI781" s="65"/>
      <c r="CK781" s="68"/>
      <c r="CM781" s="83"/>
      <c r="CO781" s="65"/>
      <c r="CU781" s="68"/>
      <c r="DB781" s="68"/>
      <c r="DH781" s="44"/>
      <c r="DI781" s="68"/>
    </row>
    <row r="782" ht="15.75" customHeight="1">
      <c r="A782" s="79"/>
      <c r="B782" s="80"/>
      <c r="C782" s="25"/>
      <c r="D782" s="16"/>
      <c r="E782" s="16"/>
      <c r="F782" s="16"/>
      <c r="G782" s="16"/>
      <c r="H782" s="63"/>
      <c r="I782" s="81"/>
      <c r="J782" s="43"/>
      <c r="O782" s="65"/>
      <c r="P782" s="79"/>
      <c r="R782" s="65"/>
      <c r="T782" s="65"/>
      <c r="V782" s="65"/>
      <c r="AC782" s="65"/>
      <c r="AI782" s="65"/>
      <c r="AO782" s="65"/>
      <c r="AW782" s="68"/>
      <c r="BC782" s="65"/>
      <c r="BI782" s="65"/>
      <c r="BN782" s="65"/>
      <c r="BS782" s="65"/>
      <c r="BT782" s="82"/>
      <c r="BU782" s="79"/>
      <c r="BW782" s="65"/>
      <c r="BY782" s="65"/>
      <c r="CA782" s="65"/>
      <c r="CC782" s="65"/>
      <c r="CE782" s="65"/>
      <c r="CG782" s="68"/>
      <c r="CI782" s="65"/>
      <c r="CK782" s="68"/>
      <c r="CM782" s="83"/>
      <c r="CO782" s="65"/>
      <c r="CU782" s="68"/>
      <c r="DB782" s="68"/>
      <c r="DH782" s="44"/>
      <c r="DI782" s="68"/>
    </row>
    <row r="783" ht="15.75" customHeight="1">
      <c r="A783" s="79"/>
      <c r="B783" s="80"/>
      <c r="C783" s="25"/>
      <c r="D783" s="16"/>
      <c r="E783" s="16"/>
      <c r="F783" s="16"/>
      <c r="G783" s="16"/>
      <c r="H783" s="63"/>
      <c r="I783" s="81"/>
      <c r="J783" s="43"/>
      <c r="O783" s="65"/>
      <c r="P783" s="79"/>
      <c r="R783" s="65"/>
      <c r="T783" s="65"/>
      <c r="V783" s="65"/>
      <c r="AC783" s="65"/>
      <c r="AI783" s="65"/>
      <c r="AO783" s="65"/>
      <c r="AW783" s="68"/>
      <c r="BC783" s="65"/>
      <c r="BI783" s="65"/>
      <c r="BN783" s="65"/>
      <c r="BS783" s="65"/>
      <c r="BT783" s="82"/>
      <c r="BU783" s="79"/>
      <c r="BW783" s="65"/>
      <c r="BY783" s="65"/>
      <c r="CA783" s="65"/>
      <c r="CC783" s="65"/>
      <c r="CE783" s="65"/>
      <c r="CG783" s="68"/>
      <c r="CI783" s="65"/>
      <c r="CK783" s="68"/>
      <c r="CM783" s="83"/>
      <c r="CO783" s="65"/>
      <c r="CU783" s="68"/>
      <c r="DB783" s="68"/>
      <c r="DH783" s="44"/>
      <c r="DI783" s="68"/>
    </row>
    <row r="784" ht="15.75" customHeight="1">
      <c r="A784" s="79"/>
      <c r="B784" s="80"/>
      <c r="C784" s="25"/>
      <c r="D784" s="16"/>
      <c r="E784" s="16"/>
      <c r="F784" s="16"/>
      <c r="G784" s="16"/>
      <c r="H784" s="63"/>
      <c r="I784" s="81"/>
      <c r="J784" s="43"/>
      <c r="O784" s="65"/>
      <c r="P784" s="79"/>
      <c r="R784" s="65"/>
      <c r="T784" s="65"/>
      <c r="V784" s="65"/>
      <c r="AC784" s="65"/>
      <c r="AI784" s="65"/>
      <c r="AO784" s="65"/>
      <c r="AW784" s="68"/>
      <c r="BC784" s="65"/>
      <c r="BI784" s="65"/>
      <c r="BN784" s="65"/>
      <c r="BS784" s="65"/>
      <c r="BT784" s="82"/>
      <c r="BU784" s="79"/>
      <c r="BW784" s="65"/>
      <c r="BY784" s="65"/>
      <c r="CA784" s="65"/>
      <c r="CC784" s="65"/>
      <c r="CE784" s="65"/>
      <c r="CG784" s="68"/>
      <c r="CI784" s="65"/>
      <c r="CK784" s="68"/>
      <c r="CM784" s="83"/>
      <c r="CO784" s="65"/>
      <c r="CU784" s="68"/>
      <c r="DB784" s="68"/>
      <c r="DH784" s="44"/>
      <c r="DI784" s="68"/>
    </row>
    <row r="785" ht="15.75" customHeight="1">
      <c r="A785" s="79"/>
      <c r="B785" s="80"/>
      <c r="C785" s="25"/>
      <c r="D785" s="16"/>
      <c r="E785" s="16"/>
      <c r="F785" s="16"/>
      <c r="G785" s="16"/>
      <c r="H785" s="63"/>
      <c r="I785" s="81"/>
      <c r="J785" s="43"/>
      <c r="O785" s="65"/>
      <c r="P785" s="79"/>
      <c r="R785" s="65"/>
      <c r="T785" s="65"/>
      <c r="V785" s="65"/>
      <c r="AC785" s="65"/>
      <c r="AI785" s="65"/>
      <c r="AO785" s="65"/>
      <c r="AW785" s="68"/>
      <c r="BC785" s="65"/>
      <c r="BI785" s="65"/>
      <c r="BN785" s="65"/>
      <c r="BS785" s="65"/>
      <c r="BT785" s="82"/>
      <c r="BU785" s="79"/>
      <c r="BW785" s="65"/>
      <c r="BY785" s="65"/>
      <c r="CA785" s="65"/>
      <c r="CC785" s="65"/>
      <c r="CE785" s="65"/>
      <c r="CG785" s="68"/>
      <c r="CI785" s="65"/>
      <c r="CK785" s="68"/>
      <c r="CM785" s="83"/>
      <c r="CO785" s="65"/>
      <c r="CU785" s="68"/>
      <c r="DB785" s="68"/>
      <c r="DH785" s="44"/>
      <c r="DI785" s="68"/>
    </row>
    <row r="786" ht="15.75" customHeight="1">
      <c r="A786" s="79"/>
      <c r="B786" s="80"/>
      <c r="C786" s="25"/>
      <c r="D786" s="16"/>
      <c r="E786" s="16"/>
      <c r="F786" s="16"/>
      <c r="G786" s="16"/>
      <c r="H786" s="63"/>
      <c r="I786" s="81"/>
      <c r="J786" s="43"/>
      <c r="O786" s="65"/>
      <c r="P786" s="79"/>
      <c r="R786" s="65"/>
      <c r="T786" s="65"/>
      <c r="V786" s="65"/>
      <c r="AC786" s="65"/>
      <c r="AI786" s="65"/>
      <c r="AO786" s="65"/>
      <c r="AW786" s="68"/>
      <c r="BC786" s="65"/>
      <c r="BI786" s="65"/>
      <c r="BN786" s="65"/>
      <c r="BS786" s="65"/>
      <c r="BT786" s="82"/>
      <c r="BU786" s="79"/>
      <c r="BW786" s="65"/>
      <c r="BY786" s="65"/>
      <c r="CA786" s="65"/>
      <c r="CC786" s="65"/>
      <c r="CE786" s="65"/>
      <c r="CG786" s="68"/>
      <c r="CI786" s="65"/>
      <c r="CK786" s="68"/>
      <c r="CM786" s="83"/>
      <c r="CO786" s="65"/>
      <c r="CU786" s="68"/>
      <c r="DB786" s="68"/>
      <c r="DH786" s="44"/>
      <c r="DI786" s="68"/>
    </row>
    <row r="787" ht="15.75" customHeight="1">
      <c r="A787" s="79"/>
      <c r="B787" s="80"/>
      <c r="C787" s="25"/>
      <c r="D787" s="16"/>
      <c r="E787" s="16"/>
      <c r="F787" s="16"/>
      <c r="G787" s="16"/>
      <c r="H787" s="63"/>
      <c r="I787" s="81"/>
      <c r="J787" s="43"/>
      <c r="O787" s="65"/>
      <c r="P787" s="79"/>
      <c r="R787" s="65"/>
      <c r="T787" s="65"/>
      <c r="V787" s="65"/>
      <c r="AC787" s="65"/>
      <c r="AI787" s="65"/>
      <c r="AO787" s="65"/>
      <c r="AW787" s="68"/>
      <c r="BC787" s="65"/>
      <c r="BI787" s="65"/>
      <c r="BN787" s="65"/>
      <c r="BS787" s="65"/>
      <c r="BT787" s="82"/>
      <c r="BU787" s="79"/>
      <c r="BW787" s="65"/>
      <c r="BY787" s="65"/>
      <c r="CA787" s="65"/>
      <c r="CC787" s="65"/>
      <c r="CE787" s="65"/>
      <c r="CG787" s="68"/>
      <c r="CI787" s="65"/>
      <c r="CK787" s="68"/>
      <c r="CM787" s="83"/>
      <c r="CO787" s="65"/>
      <c r="CU787" s="68"/>
      <c r="DB787" s="68"/>
      <c r="DH787" s="44"/>
      <c r="DI787" s="68"/>
    </row>
    <row r="788" ht="15.75" customHeight="1">
      <c r="A788" s="79"/>
      <c r="B788" s="80"/>
      <c r="C788" s="25"/>
      <c r="D788" s="16"/>
      <c r="E788" s="16"/>
      <c r="F788" s="16"/>
      <c r="G788" s="16"/>
      <c r="H788" s="63"/>
      <c r="I788" s="81"/>
      <c r="J788" s="43"/>
      <c r="O788" s="65"/>
      <c r="P788" s="79"/>
      <c r="R788" s="65"/>
      <c r="T788" s="65"/>
      <c r="V788" s="65"/>
      <c r="AC788" s="65"/>
      <c r="AI788" s="65"/>
      <c r="AO788" s="65"/>
      <c r="AW788" s="68"/>
      <c r="BC788" s="65"/>
      <c r="BI788" s="65"/>
      <c r="BN788" s="65"/>
      <c r="BS788" s="65"/>
      <c r="BT788" s="82"/>
      <c r="BU788" s="79"/>
      <c r="BW788" s="65"/>
      <c r="BY788" s="65"/>
      <c r="CA788" s="65"/>
      <c r="CC788" s="65"/>
      <c r="CE788" s="65"/>
      <c r="CG788" s="68"/>
      <c r="CI788" s="65"/>
      <c r="CK788" s="68"/>
      <c r="CM788" s="83"/>
      <c r="CO788" s="65"/>
      <c r="CU788" s="68"/>
      <c r="DB788" s="68"/>
      <c r="DH788" s="44"/>
      <c r="DI788" s="68"/>
    </row>
    <row r="789" ht="15.75" customHeight="1">
      <c r="A789" s="79"/>
      <c r="B789" s="80"/>
      <c r="C789" s="25"/>
      <c r="D789" s="16"/>
      <c r="E789" s="16"/>
      <c r="F789" s="16"/>
      <c r="G789" s="16"/>
      <c r="H789" s="63"/>
      <c r="I789" s="81"/>
      <c r="J789" s="43"/>
      <c r="O789" s="65"/>
      <c r="P789" s="79"/>
      <c r="R789" s="65"/>
      <c r="T789" s="65"/>
      <c r="V789" s="65"/>
      <c r="AC789" s="65"/>
      <c r="AI789" s="65"/>
      <c r="AO789" s="65"/>
      <c r="AW789" s="68"/>
      <c r="BC789" s="65"/>
      <c r="BI789" s="65"/>
      <c r="BN789" s="65"/>
      <c r="BS789" s="65"/>
      <c r="BT789" s="82"/>
      <c r="BU789" s="79"/>
      <c r="BW789" s="65"/>
      <c r="BY789" s="65"/>
      <c r="CA789" s="65"/>
      <c r="CC789" s="65"/>
      <c r="CE789" s="65"/>
      <c r="CG789" s="68"/>
      <c r="CI789" s="65"/>
      <c r="CK789" s="68"/>
      <c r="CM789" s="83"/>
      <c r="CO789" s="65"/>
      <c r="CU789" s="68"/>
      <c r="DB789" s="68"/>
      <c r="DH789" s="44"/>
      <c r="DI789" s="68"/>
    </row>
    <row r="790" ht="15.75" customHeight="1">
      <c r="A790" s="79"/>
      <c r="B790" s="80"/>
      <c r="C790" s="25"/>
      <c r="D790" s="16"/>
      <c r="E790" s="16"/>
      <c r="F790" s="16"/>
      <c r="G790" s="16"/>
      <c r="H790" s="63"/>
      <c r="I790" s="81"/>
      <c r="J790" s="43"/>
      <c r="O790" s="65"/>
      <c r="P790" s="79"/>
      <c r="R790" s="65"/>
      <c r="T790" s="65"/>
      <c r="V790" s="65"/>
      <c r="AC790" s="65"/>
      <c r="AI790" s="65"/>
      <c r="AO790" s="65"/>
      <c r="AW790" s="68"/>
      <c r="BC790" s="65"/>
      <c r="BI790" s="65"/>
      <c r="BN790" s="65"/>
      <c r="BS790" s="65"/>
      <c r="BT790" s="82"/>
      <c r="BU790" s="79"/>
      <c r="BW790" s="65"/>
      <c r="BY790" s="65"/>
      <c r="CA790" s="65"/>
      <c r="CC790" s="65"/>
      <c r="CE790" s="65"/>
      <c r="CG790" s="68"/>
      <c r="CI790" s="65"/>
      <c r="CK790" s="68"/>
      <c r="CM790" s="83"/>
      <c r="CO790" s="65"/>
      <c r="CU790" s="68"/>
      <c r="DB790" s="68"/>
      <c r="DH790" s="44"/>
      <c r="DI790" s="68"/>
    </row>
    <row r="791" ht="15.75" customHeight="1">
      <c r="A791" s="79"/>
      <c r="B791" s="80"/>
      <c r="C791" s="25"/>
      <c r="D791" s="16"/>
      <c r="E791" s="16"/>
      <c r="F791" s="16"/>
      <c r="G791" s="16"/>
      <c r="H791" s="63"/>
      <c r="I791" s="81"/>
      <c r="J791" s="43"/>
      <c r="O791" s="65"/>
      <c r="P791" s="79"/>
      <c r="R791" s="65"/>
      <c r="T791" s="65"/>
      <c r="V791" s="65"/>
      <c r="AC791" s="65"/>
      <c r="AI791" s="65"/>
      <c r="AO791" s="65"/>
      <c r="AW791" s="68"/>
      <c r="BC791" s="65"/>
      <c r="BI791" s="65"/>
      <c r="BN791" s="65"/>
      <c r="BS791" s="65"/>
      <c r="BT791" s="82"/>
      <c r="BU791" s="79"/>
      <c r="BW791" s="65"/>
      <c r="BY791" s="65"/>
      <c r="CA791" s="65"/>
      <c r="CC791" s="65"/>
      <c r="CE791" s="65"/>
      <c r="CG791" s="68"/>
      <c r="CI791" s="65"/>
      <c r="CK791" s="68"/>
      <c r="CM791" s="83"/>
      <c r="CO791" s="65"/>
      <c r="CU791" s="68"/>
      <c r="DB791" s="68"/>
      <c r="DH791" s="44"/>
      <c r="DI791" s="68"/>
    </row>
    <row r="792" ht="15.75" customHeight="1">
      <c r="A792" s="79"/>
      <c r="B792" s="80"/>
      <c r="C792" s="25"/>
      <c r="D792" s="16"/>
      <c r="E792" s="16"/>
      <c r="F792" s="16"/>
      <c r="G792" s="16"/>
      <c r="H792" s="63"/>
      <c r="I792" s="81"/>
      <c r="J792" s="43"/>
      <c r="O792" s="65"/>
      <c r="P792" s="79"/>
      <c r="R792" s="65"/>
      <c r="T792" s="65"/>
      <c r="V792" s="65"/>
      <c r="AC792" s="65"/>
      <c r="AI792" s="65"/>
      <c r="AO792" s="65"/>
      <c r="AW792" s="68"/>
      <c r="BC792" s="65"/>
      <c r="BI792" s="65"/>
      <c r="BN792" s="65"/>
      <c r="BS792" s="65"/>
      <c r="BT792" s="82"/>
      <c r="BU792" s="79"/>
      <c r="BW792" s="65"/>
      <c r="BY792" s="65"/>
      <c r="CA792" s="65"/>
      <c r="CC792" s="65"/>
      <c r="CE792" s="65"/>
      <c r="CG792" s="68"/>
      <c r="CI792" s="65"/>
      <c r="CK792" s="68"/>
      <c r="CM792" s="83"/>
      <c r="CO792" s="65"/>
      <c r="CU792" s="68"/>
      <c r="DB792" s="68"/>
      <c r="DH792" s="44"/>
      <c r="DI792" s="68"/>
    </row>
    <row r="793" ht="15.75" customHeight="1">
      <c r="A793" s="79"/>
      <c r="B793" s="80"/>
      <c r="C793" s="25"/>
      <c r="D793" s="16"/>
      <c r="E793" s="16"/>
      <c r="F793" s="16"/>
      <c r="G793" s="16"/>
      <c r="H793" s="63"/>
      <c r="I793" s="81"/>
      <c r="J793" s="43"/>
      <c r="O793" s="65"/>
      <c r="P793" s="79"/>
      <c r="R793" s="65"/>
      <c r="T793" s="65"/>
      <c r="V793" s="65"/>
      <c r="AC793" s="65"/>
      <c r="AI793" s="65"/>
      <c r="AO793" s="65"/>
      <c r="AW793" s="68"/>
      <c r="BC793" s="65"/>
      <c r="BI793" s="65"/>
      <c r="BN793" s="65"/>
      <c r="BS793" s="65"/>
      <c r="BT793" s="82"/>
      <c r="BU793" s="79"/>
      <c r="BW793" s="65"/>
      <c r="BY793" s="65"/>
      <c r="CA793" s="65"/>
      <c r="CC793" s="65"/>
      <c r="CE793" s="65"/>
      <c r="CG793" s="68"/>
      <c r="CI793" s="65"/>
      <c r="CK793" s="68"/>
      <c r="CM793" s="83"/>
      <c r="CO793" s="65"/>
      <c r="CU793" s="68"/>
      <c r="DB793" s="68"/>
      <c r="DH793" s="44"/>
      <c r="DI793" s="68"/>
    </row>
    <row r="794" ht="15.75" customHeight="1">
      <c r="A794" s="79"/>
      <c r="B794" s="80"/>
      <c r="C794" s="25"/>
      <c r="D794" s="16"/>
      <c r="E794" s="16"/>
      <c r="F794" s="16"/>
      <c r="G794" s="16"/>
      <c r="H794" s="63"/>
      <c r="I794" s="81"/>
      <c r="J794" s="43"/>
      <c r="O794" s="65"/>
      <c r="P794" s="79"/>
      <c r="R794" s="65"/>
      <c r="T794" s="65"/>
      <c r="V794" s="65"/>
      <c r="AC794" s="65"/>
      <c r="AI794" s="65"/>
      <c r="AO794" s="65"/>
      <c r="AW794" s="68"/>
      <c r="BC794" s="65"/>
      <c r="BI794" s="65"/>
      <c r="BN794" s="65"/>
      <c r="BS794" s="65"/>
      <c r="BT794" s="82"/>
      <c r="BU794" s="79"/>
      <c r="BW794" s="65"/>
      <c r="BY794" s="65"/>
      <c r="CA794" s="65"/>
      <c r="CC794" s="65"/>
      <c r="CE794" s="65"/>
      <c r="CG794" s="68"/>
      <c r="CI794" s="65"/>
      <c r="CK794" s="68"/>
      <c r="CM794" s="83"/>
      <c r="CO794" s="65"/>
      <c r="CU794" s="68"/>
      <c r="DB794" s="68"/>
      <c r="DH794" s="44"/>
      <c r="DI794" s="68"/>
    </row>
    <row r="795" ht="15.75" customHeight="1">
      <c r="A795" s="79"/>
      <c r="B795" s="80"/>
      <c r="C795" s="25"/>
      <c r="D795" s="16"/>
      <c r="E795" s="16"/>
      <c r="F795" s="16"/>
      <c r="G795" s="16"/>
      <c r="H795" s="63"/>
      <c r="I795" s="81"/>
      <c r="J795" s="43"/>
      <c r="O795" s="65"/>
      <c r="P795" s="79"/>
      <c r="R795" s="65"/>
      <c r="T795" s="65"/>
      <c r="V795" s="65"/>
      <c r="AC795" s="65"/>
      <c r="AI795" s="65"/>
      <c r="AO795" s="65"/>
      <c r="AW795" s="68"/>
      <c r="BC795" s="65"/>
      <c r="BI795" s="65"/>
      <c r="BN795" s="65"/>
      <c r="BS795" s="65"/>
      <c r="BT795" s="82"/>
      <c r="BU795" s="79"/>
      <c r="BW795" s="65"/>
      <c r="BY795" s="65"/>
      <c r="CA795" s="65"/>
      <c r="CC795" s="65"/>
      <c r="CE795" s="65"/>
      <c r="CG795" s="68"/>
      <c r="CI795" s="65"/>
      <c r="CK795" s="68"/>
      <c r="CM795" s="83"/>
      <c r="CO795" s="65"/>
      <c r="CU795" s="68"/>
      <c r="DB795" s="68"/>
      <c r="DH795" s="44"/>
      <c r="DI795" s="68"/>
    </row>
    <row r="796" ht="15.75" customHeight="1">
      <c r="A796" s="79"/>
      <c r="B796" s="80"/>
      <c r="C796" s="25"/>
      <c r="D796" s="16"/>
      <c r="E796" s="16"/>
      <c r="F796" s="16"/>
      <c r="G796" s="16"/>
      <c r="H796" s="63"/>
      <c r="I796" s="81"/>
      <c r="J796" s="43"/>
      <c r="O796" s="65"/>
      <c r="P796" s="79"/>
      <c r="R796" s="65"/>
      <c r="T796" s="65"/>
      <c r="V796" s="65"/>
      <c r="AC796" s="65"/>
      <c r="AI796" s="65"/>
      <c r="AO796" s="65"/>
      <c r="AW796" s="68"/>
      <c r="BC796" s="65"/>
      <c r="BI796" s="65"/>
      <c r="BN796" s="65"/>
      <c r="BS796" s="65"/>
      <c r="BT796" s="82"/>
      <c r="BU796" s="79"/>
      <c r="BW796" s="65"/>
      <c r="BY796" s="65"/>
      <c r="CA796" s="65"/>
      <c r="CC796" s="65"/>
      <c r="CE796" s="65"/>
      <c r="CG796" s="68"/>
      <c r="CI796" s="65"/>
      <c r="CK796" s="68"/>
      <c r="CM796" s="83"/>
      <c r="CO796" s="65"/>
      <c r="CU796" s="68"/>
      <c r="DB796" s="68"/>
      <c r="DH796" s="44"/>
      <c r="DI796" s="68"/>
    </row>
    <row r="797" ht="15.75" customHeight="1">
      <c r="A797" s="79"/>
      <c r="B797" s="80"/>
      <c r="C797" s="25"/>
      <c r="D797" s="16"/>
      <c r="E797" s="16"/>
      <c r="F797" s="16"/>
      <c r="G797" s="16"/>
      <c r="H797" s="63"/>
      <c r="I797" s="81"/>
      <c r="J797" s="43"/>
      <c r="O797" s="65"/>
      <c r="P797" s="79"/>
      <c r="R797" s="65"/>
      <c r="T797" s="65"/>
      <c r="V797" s="65"/>
      <c r="AC797" s="65"/>
      <c r="AI797" s="65"/>
      <c r="AO797" s="65"/>
      <c r="AW797" s="68"/>
      <c r="BC797" s="65"/>
      <c r="BI797" s="65"/>
      <c r="BN797" s="65"/>
      <c r="BS797" s="65"/>
      <c r="BT797" s="82"/>
      <c r="BU797" s="79"/>
      <c r="BW797" s="65"/>
      <c r="BY797" s="65"/>
      <c r="CA797" s="65"/>
      <c r="CC797" s="65"/>
      <c r="CE797" s="65"/>
      <c r="CG797" s="68"/>
      <c r="CI797" s="65"/>
      <c r="CK797" s="68"/>
      <c r="CM797" s="83"/>
      <c r="CO797" s="65"/>
      <c r="CU797" s="68"/>
      <c r="DB797" s="68"/>
      <c r="DH797" s="44"/>
      <c r="DI797" s="68"/>
    </row>
    <row r="798" ht="15.75" customHeight="1">
      <c r="A798" s="79"/>
      <c r="B798" s="80"/>
      <c r="C798" s="25"/>
      <c r="D798" s="16"/>
      <c r="E798" s="16"/>
      <c r="F798" s="16"/>
      <c r="G798" s="16"/>
      <c r="H798" s="63"/>
      <c r="I798" s="81"/>
      <c r="J798" s="43"/>
      <c r="O798" s="65"/>
      <c r="P798" s="79"/>
      <c r="R798" s="65"/>
      <c r="T798" s="65"/>
      <c r="V798" s="65"/>
      <c r="AC798" s="65"/>
      <c r="AI798" s="65"/>
      <c r="AO798" s="65"/>
      <c r="AW798" s="68"/>
      <c r="BC798" s="65"/>
      <c r="BI798" s="65"/>
      <c r="BN798" s="65"/>
      <c r="BS798" s="65"/>
      <c r="BT798" s="82"/>
      <c r="BU798" s="79"/>
      <c r="BW798" s="65"/>
      <c r="BY798" s="65"/>
      <c r="CA798" s="65"/>
      <c r="CC798" s="65"/>
      <c r="CE798" s="65"/>
      <c r="CG798" s="68"/>
      <c r="CI798" s="65"/>
      <c r="CK798" s="68"/>
      <c r="CM798" s="83"/>
      <c r="CO798" s="65"/>
      <c r="CU798" s="68"/>
      <c r="DB798" s="68"/>
      <c r="DH798" s="44"/>
      <c r="DI798" s="68"/>
    </row>
    <row r="799" ht="15.75" customHeight="1">
      <c r="A799" s="79"/>
      <c r="B799" s="80"/>
      <c r="C799" s="25"/>
      <c r="D799" s="16"/>
      <c r="E799" s="16"/>
      <c r="F799" s="16"/>
      <c r="G799" s="16"/>
      <c r="H799" s="63"/>
      <c r="I799" s="81"/>
      <c r="J799" s="43"/>
      <c r="O799" s="65"/>
      <c r="P799" s="79"/>
      <c r="R799" s="65"/>
      <c r="T799" s="65"/>
      <c r="V799" s="65"/>
      <c r="AC799" s="65"/>
      <c r="AI799" s="65"/>
      <c r="AO799" s="65"/>
      <c r="AW799" s="68"/>
      <c r="BC799" s="65"/>
      <c r="BI799" s="65"/>
      <c r="BN799" s="65"/>
      <c r="BS799" s="65"/>
      <c r="BT799" s="82"/>
      <c r="BU799" s="79"/>
      <c r="BW799" s="65"/>
      <c r="BY799" s="65"/>
      <c r="CA799" s="65"/>
      <c r="CC799" s="65"/>
      <c r="CE799" s="65"/>
      <c r="CG799" s="68"/>
      <c r="CI799" s="65"/>
      <c r="CK799" s="68"/>
      <c r="CM799" s="83"/>
      <c r="CO799" s="65"/>
      <c r="CU799" s="68"/>
      <c r="DB799" s="68"/>
      <c r="DH799" s="44"/>
      <c r="DI799" s="68"/>
    </row>
    <row r="800" ht="15.75" customHeight="1">
      <c r="A800" s="79"/>
      <c r="B800" s="80"/>
      <c r="C800" s="25"/>
      <c r="D800" s="16"/>
      <c r="E800" s="16"/>
      <c r="F800" s="16"/>
      <c r="G800" s="16"/>
      <c r="H800" s="63"/>
      <c r="I800" s="81"/>
      <c r="J800" s="43"/>
      <c r="O800" s="65"/>
      <c r="P800" s="79"/>
      <c r="R800" s="65"/>
      <c r="T800" s="65"/>
      <c r="V800" s="65"/>
      <c r="AC800" s="65"/>
      <c r="AI800" s="65"/>
      <c r="AO800" s="65"/>
      <c r="AW800" s="68"/>
      <c r="BC800" s="65"/>
      <c r="BI800" s="65"/>
      <c r="BN800" s="65"/>
      <c r="BS800" s="65"/>
      <c r="BT800" s="82"/>
      <c r="BU800" s="79"/>
      <c r="BW800" s="65"/>
      <c r="BY800" s="65"/>
      <c r="CA800" s="65"/>
      <c r="CC800" s="65"/>
      <c r="CE800" s="65"/>
      <c r="CG800" s="68"/>
      <c r="CI800" s="65"/>
      <c r="CK800" s="68"/>
      <c r="CM800" s="83"/>
      <c r="CO800" s="65"/>
      <c r="CU800" s="68"/>
      <c r="DB800" s="68"/>
      <c r="DH800" s="44"/>
      <c r="DI800" s="68"/>
    </row>
    <row r="801" ht="15.75" customHeight="1">
      <c r="A801" s="79"/>
      <c r="B801" s="80"/>
      <c r="C801" s="25"/>
      <c r="D801" s="16"/>
      <c r="E801" s="16"/>
      <c r="F801" s="16"/>
      <c r="G801" s="16"/>
      <c r="H801" s="63"/>
      <c r="I801" s="81"/>
      <c r="J801" s="43"/>
      <c r="O801" s="65"/>
      <c r="P801" s="79"/>
      <c r="R801" s="65"/>
      <c r="T801" s="65"/>
      <c r="V801" s="65"/>
      <c r="AC801" s="65"/>
      <c r="AI801" s="65"/>
      <c r="AO801" s="65"/>
      <c r="AW801" s="68"/>
      <c r="BC801" s="65"/>
      <c r="BI801" s="65"/>
      <c r="BN801" s="65"/>
      <c r="BS801" s="65"/>
      <c r="BT801" s="82"/>
      <c r="BU801" s="79"/>
      <c r="BW801" s="65"/>
      <c r="BY801" s="65"/>
      <c r="CA801" s="65"/>
      <c r="CC801" s="65"/>
      <c r="CE801" s="65"/>
      <c r="CG801" s="68"/>
      <c r="CI801" s="65"/>
      <c r="CK801" s="68"/>
      <c r="CM801" s="83"/>
      <c r="CO801" s="65"/>
      <c r="CU801" s="68"/>
      <c r="DB801" s="68"/>
      <c r="DH801" s="44"/>
      <c r="DI801" s="68"/>
    </row>
    <row r="802" ht="15.75" customHeight="1">
      <c r="A802" s="79"/>
      <c r="B802" s="80"/>
      <c r="C802" s="25"/>
      <c r="D802" s="16"/>
      <c r="E802" s="16"/>
      <c r="F802" s="16"/>
      <c r="G802" s="16"/>
      <c r="H802" s="63"/>
      <c r="I802" s="81"/>
      <c r="J802" s="43"/>
      <c r="O802" s="65"/>
      <c r="P802" s="79"/>
      <c r="R802" s="65"/>
      <c r="T802" s="65"/>
      <c r="V802" s="65"/>
      <c r="AC802" s="65"/>
      <c r="AI802" s="65"/>
      <c r="AO802" s="65"/>
      <c r="AW802" s="68"/>
      <c r="BC802" s="65"/>
      <c r="BI802" s="65"/>
      <c r="BN802" s="65"/>
      <c r="BS802" s="65"/>
      <c r="BT802" s="82"/>
      <c r="BU802" s="79"/>
      <c r="BW802" s="65"/>
      <c r="BY802" s="65"/>
      <c r="CA802" s="65"/>
      <c r="CC802" s="65"/>
      <c r="CE802" s="65"/>
      <c r="CG802" s="68"/>
      <c r="CI802" s="65"/>
      <c r="CK802" s="68"/>
      <c r="CM802" s="83"/>
      <c r="CO802" s="65"/>
      <c r="CU802" s="68"/>
      <c r="DB802" s="68"/>
      <c r="DH802" s="44"/>
      <c r="DI802" s="68"/>
    </row>
    <row r="803" ht="15.75" customHeight="1">
      <c r="A803" s="79"/>
      <c r="B803" s="80"/>
      <c r="C803" s="25"/>
      <c r="D803" s="16"/>
      <c r="E803" s="16"/>
      <c r="F803" s="16"/>
      <c r="G803" s="16"/>
      <c r="H803" s="63"/>
      <c r="I803" s="81"/>
      <c r="J803" s="43"/>
      <c r="O803" s="65"/>
      <c r="P803" s="79"/>
      <c r="R803" s="65"/>
      <c r="T803" s="65"/>
      <c r="V803" s="65"/>
      <c r="AC803" s="65"/>
      <c r="AI803" s="65"/>
      <c r="AO803" s="65"/>
      <c r="AW803" s="68"/>
      <c r="BC803" s="65"/>
      <c r="BI803" s="65"/>
      <c r="BN803" s="65"/>
      <c r="BS803" s="65"/>
      <c r="BT803" s="82"/>
      <c r="BU803" s="79"/>
      <c r="BW803" s="65"/>
      <c r="BY803" s="65"/>
      <c r="CA803" s="65"/>
      <c r="CC803" s="65"/>
      <c r="CE803" s="65"/>
      <c r="CG803" s="68"/>
      <c r="CI803" s="65"/>
      <c r="CK803" s="68"/>
      <c r="CM803" s="83"/>
      <c r="CO803" s="65"/>
      <c r="CU803" s="68"/>
      <c r="DB803" s="68"/>
      <c r="DH803" s="44"/>
      <c r="DI803" s="68"/>
    </row>
    <row r="804" ht="15.75" customHeight="1">
      <c r="A804" s="79"/>
      <c r="B804" s="80"/>
      <c r="C804" s="25"/>
      <c r="D804" s="16"/>
      <c r="E804" s="16"/>
      <c r="F804" s="16"/>
      <c r="G804" s="16"/>
      <c r="H804" s="63"/>
      <c r="I804" s="81"/>
      <c r="J804" s="43"/>
      <c r="O804" s="65"/>
      <c r="P804" s="79"/>
      <c r="R804" s="65"/>
      <c r="T804" s="65"/>
      <c r="V804" s="65"/>
      <c r="AC804" s="65"/>
      <c r="AI804" s="65"/>
      <c r="AO804" s="65"/>
      <c r="AW804" s="68"/>
      <c r="BC804" s="65"/>
      <c r="BI804" s="65"/>
      <c r="BN804" s="65"/>
      <c r="BS804" s="65"/>
      <c r="BT804" s="82"/>
      <c r="BU804" s="79"/>
      <c r="BW804" s="65"/>
      <c r="BY804" s="65"/>
      <c r="CA804" s="65"/>
      <c r="CC804" s="65"/>
      <c r="CE804" s="65"/>
      <c r="CG804" s="68"/>
      <c r="CI804" s="65"/>
      <c r="CK804" s="68"/>
      <c r="CM804" s="83"/>
      <c r="CO804" s="65"/>
      <c r="CU804" s="68"/>
      <c r="DB804" s="68"/>
      <c r="DH804" s="44"/>
      <c r="DI804" s="68"/>
    </row>
    <row r="805" ht="15.75" customHeight="1">
      <c r="A805" s="79"/>
      <c r="B805" s="80"/>
      <c r="C805" s="25"/>
      <c r="D805" s="16"/>
      <c r="E805" s="16"/>
      <c r="F805" s="16"/>
      <c r="G805" s="16"/>
      <c r="H805" s="63"/>
      <c r="I805" s="81"/>
      <c r="J805" s="43"/>
      <c r="O805" s="65"/>
      <c r="P805" s="79"/>
      <c r="R805" s="65"/>
      <c r="T805" s="65"/>
      <c r="V805" s="65"/>
      <c r="AC805" s="65"/>
      <c r="AI805" s="65"/>
      <c r="AO805" s="65"/>
      <c r="AW805" s="68"/>
      <c r="BC805" s="65"/>
      <c r="BI805" s="65"/>
      <c r="BN805" s="65"/>
      <c r="BS805" s="65"/>
      <c r="BT805" s="82"/>
      <c r="BU805" s="79"/>
      <c r="BW805" s="65"/>
      <c r="BY805" s="65"/>
      <c r="CA805" s="65"/>
      <c r="CC805" s="65"/>
      <c r="CE805" s="65"/>
      <c r="CG805" s="68"/>
      <c r="CI805" s="65"/>
      <c r="CK805" s="68"/>
      <c r="CM805" s="83"/>
      <c r="CO805" s="65"/>
      <c r="CU805" s="68"/>
      <c r="DB805" s="68"/>
      <c r="DH805" s="44"/>
      <c r="DI805" s="68"/>
    </row>
    <row r="806" ht="15.75" customHeight="1">
      <c r="A806" s="79"/>
      <c r="B806" s="80"/>
      <c r="C806" s="25"/>
      <c r="D806" s="16"/>
      <c r="E806" s="16"/>
      <c r="F806" s="16"/>
      <c r="G806" s="16"/>
      <c r="H806" s="63"/>
      <c r="I806" s="81"/>
      <c r="J806" s="43"/>
      <c r="O806" s="65"/>
      <c r="P806" s="79"/>
      <c r="R806" s="65"/>
      <c r="T806" s="65"/>
      <c r="V806" s="65"/>
      <c r="AC806" s="65"/>
      <c r="AI806" s="65"/>
      <c r="AO806" s="65"/>
      <c r="AW806" s="68"/>
      <c r="BC806" s="65"/>
      <c r="BI806" s="65"/>
      <c r="BN806" s="65"/>
      <c r="BS806" s="65"/>
      <c r="BT806" s="82"/>
      <c r="BU806" s="79"/>
      <c r="BW806" s="65"/>
      <c r="BY806" s="65"/>
      <c r="CA806" s="65"/>
      <c r="CC806" s="65"/>
      <c r="CE806" s="65"/>
      <c r="CG806" s="68"/>
      <c r="CI806" s="65"/>
      <c r="CK806" s="68"/>
      <c r="CM806" s="83"/>
      <c r="CO806" s="65"/>
      <c r="CU806" s="68"/>
      <c r="DB806" s="68"/>
      <c r="DH806" s="44"/>
      <c r="DI806" s="68"/>
    </row>
    <row r="807" ht="15.75" customHeight="1">
      <c r="A807" s="79"/>
      <c r="B807" s="80"/>
      <c r="C807" s="25"/>
      <c r="D807" s="16"/>
      <c r="E807" s="16"/>
      <c r="F807" s="16"/>
      <c r="G807" s="16"/>
      <c r="H807" s="63"/>
      <c r="I807" s="81"/>
      <c r="J807" s="43"/>
      <c r="O807" s="65"/>
      <c r="P807" s="79"/>
      <c r="R807" s="65"/>
      <c r="T807" s="65"/>
      <c r="V807" s="65"/>
      <c r="AC807" s="65"/>
      <c r="AI807" s="65"/>
      <c r="AO807" s="65"/>
      <c r="AW807" s="68"/>
      <c r="BC807" s="65"/>
      <c r="BI807" s="65"/>
      <c r="BN807" s="65"/>
      <c r="BS807" s="65"/>
      <c r="BT807" s="82"/>
      <c r="BU807" s="79"/>
      <c r="BW807" s="65"/>
      <c r="BY807" s="65"/>
      <c r="CA807" s="65"/>
      <c r="CC807" s="65"/>
      <c r="CE807" s="65"/>
      <c r="CG807" s="68"/>
      <c r="CI807" s="65"/>
      <c r="CK807" s="68"/>
      <c r="CM807" s="83"/>
      <c r="CO807" s="65"/>
      <c r="CU807" s="68"/>
      <c r="DB807" s="68"/>
      <c r="DH807" s="44"/>
      <c r="DI807" s="68"/>
    </row>
    <row r="808" ht="15.75" customHeight="1">
      <c r="A808" s="79"/>
      <c r="B808" s="80"/>
      <c r="C808" s="25"/>
      <c r="D808" s="16"/>
      <c r="E808" s="16"/>
      <c r="F808" s="16"/>
      <c r="G808" s="16"/>
      <c r="H808" s="63"/>
      <c r="I808" s="81"/>
      <c r="J808" s="43"/>
      <c r="O808" s="65"/>
      <c r="P808" s="79"/>
      <c r="R808" s="65"/>
      <c r="T808" s="65"/>
      <c r="V808" s="65"/>
      <c r="AC808" s="65"/>
      <c r="AI808" s="65"/>
      <c r="AO808" s="65"/>
      <c r="AW808" s="68"/>
      <c r="BC808" s="65"/>
      <c r="BI808" s="65"/>
      <c r="BN808" s="65"/>
      <c r="BS808" s="65"/>
      <c r="BT808" s="82"/>
      <c r="BU808" s="79"/>
      <c r="BW808" s="65"/>
      <c r="BY808" s="65"/>
      <c r="CA808" s="65"/>
      <c r="CC808" s="65"/>
      <c r="CE808" s="65"/>
      <c r="CG808" s="68"/>
      <c r="CI808" s="65"/>
      <c r="CK808" s="68"/>
      <c r="CM808" s="83"/>
      <c r="CO808" s="65"/>
      <c r="CU808" s="68"/>
      <c r="DB808" s="68"/>
      <c r="DH808" s="44"/>
      <c r="DI808" s="68"/>
    </row>
    <row r="809" ht="15.75" customHeight="1">
      <c r="A809" s="79"/>
      <c r="B809" s="80"/>
      <c r="C809" s="25"/>
      <c r="D809" s="16"/>
      <c r="E809" s="16"/>
      <c r="F809" s="16"/>
      <c r="G809" s="16"/>
      <c r="H809" s="63"/>
      <c r="I809" s="81"/>
      <c r="J809" s="43"/>
      <c r="O809" s="65"/>
      <c r="P809" s="79"/>
      <c r="R809" s="65"/>
      <c r="T809" s="65"/>
      <c r="V809" s="65"/>
      <c r="AC809" s="65"/>
      <c r="AI809" s="65"/>
      <c r="AO809" s="65"/>
      <c r="AW809" s="68"/>
      <c r="BC809" s="65"/>
      <c r="BI809" s="65"/>
      <c r="BN809" s="65"/>
      <c r="BS809" s="65"/>
      <c r="BT809" s="82"/>
      <c r="BU809" s="79"/>
      <c r="BW809" s="65"/>
      <c r="BY809" s="65"/>
      <c r="CA809" s="65"/>
      <c r="CC809" s="65"/>
      <c r="CE809" s="65"/>
      <c r="CG809" s="68"/>
      <c r="CI809" s="65"/>
      <c r="CK809" s="68"/>
      <c r="CM809" s="83"/>
      <c r="CO809" s="65"/>
      <c r="CU809" s="68"/>
      <c r="DB809" s="68"/>
      <c r="DH809" s="44"/>
      <c r="DI809" s="68"/>
    </row>
    <row r="810" ht="15.75" customHeight="1">
      <c r="A810" s="79"/>
      <c r="B810" s="80"/>
      <c r="C810" s="25"/>
      <c r="D810" s="16"/>
      <c r="E810" s="16"/>
      <c r="F810" s="16"/>
      <c r="G810" s="16"/>
      <c r="H810" s="63"/>
      <c r="I810" s="81"/>
      <c r="J810" s="43"/>
      <c r="O810" s="65"/>
      <c r="P810" s="79"/>
      <c r="R810" s="65"/>
      <c r="T810" s="65"/>
      <c r="V810" s="65"/>
      <c r="AC810" s="65"/>
      <c r="AI810" s="65"/>
      <c r="AO810" s="65"/>
      <c r="AW810" s="68"/>
      <c r="BC810" s="65"/>
      <c r="BI810" s="65"/>
      <c r="BN810" s="65"/>
      <c r="BS810" s="65"/>
      <c r="BT810" s="82"/>
      <c r="BU810" s="79"/>
      <c r="BW810" s="65"/>
      <c r="BY810" s="65"/>
      <c r="CA810" s="65"/>
      <c r="CC810" s="65"/>
      <c r="CE810" s="65"/>
      <c r="CG810" s="68"/>
      <c r="CI810" s="65"/>
      <c r="CK810" s="68"/>
      <c r="CM810" s="83"/>
      <c r="CO810" s="65"/>
      <c r="CU810" s="68"/>
      <c r="DB810" s="68"/>
      <c r="DH810" s="44"/>
      <c r="DI810" s="68"/>
    </row>
    <row r="811" ht="15.75" customHeight="1">
      <c r="A811" s="79"/>
      <c r="B811" s="80"/>
      <c r="C811" s="25"/>
      <c r="D811" s="16"/>
      <c r="E811" s="16"/>
      <c r="F811" s="16"/>
      <c r="G811" s="16"/>
      <c r="H811" s="63"/>
      <c r="I811" s="81"/>
      <c r="J811" s="43"/>
      <c r="O811" s="65"/>
      <c r="P811" s="79"/>
      <c r="R811" s="65"/>
      <c r="T811" s="65"/>
      <c r="V811" s="65"/>
      <c r="AC811" s="65"/>
      <c r="AI811" s="65"/>
      <c r="AO811" s="65"/>
      <c r="AW811" s="68"/>
      <c r="BC811" s="65"/>
      <c r="BI811" s="65"/>
      <c r="BN811" s="65"/>
      <c r="BS811" s="65"/>
      <c r="BT811" s="82"/>
      <c r="BU811" s="79"/>
      <c r="BW811" s="65"/>
      <c r="BY811" s="65"/>
      <c r="CA811" s="65"/>
      <c r="CC811" s="65"/>
      <c r="CE811" s="65"/>
      <c r="CG811" s="68"/>
      <c r="CI811" s="65"/>
      <c r="CK811" s="68"/>
      <c r="CM811" s="83"/>
      <c r="CO811" s="65"/>
      <c r="CU811" s="68"/>
      <c r="DB811" s="68"/>
      <c r="DH811" s="44"/>
      <c r="DI811" s="68"/>
    </row>
    <row r="812" ht="15.75" customHeight="1">
      <c r="A812" s="79"/>
      <c r="B812" s="80"/>
      <c r="C812" s="25"/>
      <c r="D812" s="16"/>
      <c r="E812" s="16"/>
      <c r="F812" s="16"/>
      <c r="G812" s="16"/>
      <c r="H812" s="63"/>
      <c r="I812" s="81"/>
      <c r="J812" s="43"/>
      <c r="O812" s="65"/>
      <c r="P812" s="79"/>
      <c r="R812" s="65"/>
      <c r="T812" s="65"/>
      <c r="V812" s="65"/>
      <c r="AC812" s="65"/>
      <c r="AI812" s="65"/>
      <c r="AO812" s="65"/>
      <c r="AW812" s="68"/>
      <c r="BC812" s="65"/>
      <c r="BI812" s="65"/>
      <c r="BN812" s="65"/>
      <c r="BS812" s="65"/>
      <c r="BT812" s="82"/>
      <c r="BU812" s="79"/>
      <c r="BW812" s="65"/>
      <c r="BY812" s="65"/>
      <c r="CA812" s="65"/>
      <c r="CC812" s="65"/>
      <c r="CE812" s="65"/>
      <c r="CG812" s="68"/>
      <c r="CI812" s="65"/>
      <c r="CK812" s="68"/>
      <c r="CM812" s="83"/>
      <c r="CO812" s="65"/>
      <c r="CU812" s="68"/>
      <c r="DB812" s="68"/>
      <c r="DH812" s="44"/>
      <c r="DI812" s="68"/>
    </row>
    <row r="813" ht="15.75" customHeight="1">
      <c r="A813" s="79"/>
      <c r="B813" s="80"/>
      <c r="C813" s="25"/>
      <c r="D813" s="16"/>
      <c r="E813" s="16"/>
      <c r="F813" s="16"/>
      <c r="G813" s="16"/>
      <c r="H813" s="63"/>
      <c r="I813" s="81"/>
      <c r="J813" s="43"/>
      <c r="O813" s="65"/>
      <c r="P813" s="79"/>
      <c r="R813" s="65"/>
      <c r="T813" s="65"/>
      <c r="V813" s="65"/>
      <c r="AC813" s="65"/>
      <c r="AI813" s="65"/>
      <c r="AO813" s="65"/>
      <c r="AW813" s="68"/>
      <c r="BC813" s="65"/>
      <c r="BI813" s="65"/>
      <c r="BN813" s="65"/>
      <c r="BS813" s="65"/>
      <c r="BT813" s="82"/>
      <c r="BU813" s="79"/>
      <c r="BW813" s="65"/>
      <c r="BY813" s="65"/>
      <c r="CA813" s="65"/>
      <c r="CC813" s="65"/>
      <c r="CE813" s="65"/>
      <c r="CG813" s="68"/>
      <c r="CI813" s="65"/>
      <c r="CK813" s="68"/>
      <c r="CM813" s="83"/>
      <c r="CO813" s="65"/>
      <c r="CU813" s="68"/>
      <c r="DB813" s="68"/>
      <c r="DH813" s="44"/>
      <c r="DI813" s="68"/>
    </row>
    <row r="814" ht="15.75" customHeight="1">
      <c r="A814" s="79"/>
      <c r="B814" s="80"/>
      <c r="C814" s="25"/>
      <c r="D814" s="16"/>
      <c r="E814" s="16"/>
      <c r="F814" s="16"/>
      <c r="G814" s="16"/>
      <c r="H814" s="63"/>
      <c r="I814" s="81"/>
      <c r="J814" s="43"/>
      <c r="O814" s="65"/>
      <c r="P814" s="79"/>
      <c r="R814" s="65"/>
      <c r="T814" s="65"/>
      <c r="V814" s="65"/>
      <c r="AC814" s="65"/>
      <c r="AI814" s="65"/>
      <c r="AO814" s="65"/>
      <c r="AW814" s="68"/>
      <c r="BC814" s="65"/>
      <c r="BI814" s="65"/>
      <c r="BN814" s="65"/>
      <c r="BS814" s="65"/>
      <c r="BT814" s="82"/>
      <c r="BU814" s="79"/>
      <c r="BW814" s="65"/>
      <c r="BY814" s="65"/>
      <c r="CA814" s="65"/>
      <c r="CC814" s="65"/>
      <c r="CE814" s="65"/>
      <c r="CG814" s="68"/>
      <c r="CI814" s="65"/>
      <c r="CK814" s="68"/>
      <c r="CM814" s="83"/>
      <c r="CO814" s="65"/>
      <c r="CU814" s="68"/>
      <c r="DB814" s="68"/>
      <c r="DH814" s="44"/>
      <c r="DI814" s="68"/>
    </row>
    <row r="815" ht="15.75" customHeight="1">
      <c r="A815" s="79"/>
      <c r="B815" s="80"/>
      <c r="C815" s="25"/>
      <c r="D815" s="16"/>
      <c r="E815" s="16"/>
      <c r="F815" s="16"/>
      <c r="G815" s="16"/>
      <c r="H815" s="63"/>
      <c r="I815" s="81"/>
      <c r="J815" s="43"/>
      <c r="O815" s="65"/>
      <c r="P815" s="79"/>
      <c r="R815" s="65"/>
      <c r="T815" s="65"/>
      <c r="V815" s="65"/>
      <c r="AC815" s="65"/>
      <c r="AI815" s="65"/>
      <c r="AO815" s="65"/>
      <c r="AW815" s="68"/>
      <c r="BC815" s="65"/>
      <c r="BI815" s="65"/>
      <c r="BN815" s="65"/>
      <c r="BS815" s="65"/>
      <c r="BT815" s="82"/>
      <c r="BU815" s="79"/>
      <c r="BW815" s="65"/>
      <c r="BY815" s="65"/>
      <c r="CA815" s="65"/>
      <c r="CC815" s="65"/>
      <c r="CE815" s="65"/>
      <c r="CG815" s="68"/>
      <c r="CI815" s="65"/>
      <c r="CK815" s="68"/>
      <c r="CM815" s="83"/>
      <c r="CO815" s="65"/>
      <c r="CU815" s="68"/>
      <c r="DB815" s="68"/>
      <c r="DH815" s="44"/>
      <c r="DI815" s="68"/>
    </row>
    <row r="816" ht="15.75" customHeight="1">
      <c r="A816" s="79"/>
      <c r="B816" s="80"/>
      <c r="C816" s="25"/>
      <c r="D816" s="16"/>
      <c r="E816" s="16"/>
      <c r="F816" s="16"/>
      <c r="G816" s="16"/>
      <c r="H816" s="63"/>
      <c r="I816" s="81"/>
      <c r="J816" s="43"/>
      <c r="O816" s="65"/>
      <c r="P816" s="79"/>
      <c r="R816" s="65"/>
      <c r="T816" s="65"/>
      <c r="V816" s="65"/>
      <c r="AC816" s="65"/>
      <c r="AI816" s="65"/>
      <c r="AO816" s="65"/>
      <c r="AW816" s="68"/>
      <c r="BC816" s="65"/>
      <c r="BI816" s="65"/>
      <c r="BN816" s="65"/>
      <c r="BS816" s="65"/>
      <c r="BT816" s="82"/>
      <c r="BU816" s="79"/>
      <c r="BW816" s="65"/>
      <c r="BY816" s="65"/>
      <c r="CA816" s="65"/>
      <c r="CC816" s="65"/>
      <c r="CE816" s="65"/>
      <c r="CG816" s="68"/>
      <c r="CI816" s="65"/>
      <c r="CK816" s="68"/>
      <c r="CM816" s="83"/>
      <c r="CO816" s="65"/>
      <c r="CU816" s="68"/>
      <c r="DB816" s="68"/>
      <c r="DH816" s="44"/>
      <c r="DI816" s="68"/>
    </row>
    <row r="817" ht="15.75" customHeight="1">
      <c r="A817" s="79"/>
      <c r="B817" s="80"/>
      <c r="C817" s="25"/>
      <c r="D817" s="16"/>
      <c r="E817" s="16"/>
      <c r="F817" s="16"/>
      <c r="G817" s="16"/>
      <c r="H817" s="63"/>
      <c r="I817" s="81"/>
      <c r="J817" s="43"/>
      <c r="O817" s="65"/>
      <c r="P817" s="79"/>
      <c r="R817" s="65"/>
      <c r="T817" s="65"/>
      <c r="V817" s="65"/>
      <c r="AC817" s="65"/>
      <c r="AI817" s="65"/>
      <c r="AO817" s="65"/>
      <c r="AW817" s="68"/>
      <c r="BC817" s="65"/>
      <c r="BI817" s="65"/>
      <c r="BN817" s="65"/>
      <c r="BS817" s="65"/>
      <c r="BT817" s="82"/>
      <c r="BU817" s="79"/>
      <c r="BW817" s="65"/>
      <c r="BY817" s="65"/>
      <c r="CA817" s="65"/>
      <c r="CC817" s="65"/>
      <c r="CE817" s="65"/>
      <c r="CG817" s="68"/>
      <c r="CI817" s="65"/>
      <c r="CK817" s="68"/>
      <c r="CM817" s="83"/>
      <c r="CO817" s="65"/>
      <c r="CU817" s="68"/>
      <c r="DB817" s="68"/>
      <c r="DH817" s="44"/>
      <c r="DI817" s="68"/>
    </row>
    <row r="818" ht="15.75" customHeight="1">
      <c r="A818" s="79"/>
      <c r="B818" s="80"/>
      <c r="C818" s="25"/>
      <c r="D818" s="16"/>
      <c r="E818" s="16"/>
      <c r="F818" s="16"/>
      <c r="G818" s="16"/>
      <c r="H818" s="63"/>
      <c r="I818" s="81"/>
      <c r="J818" s="43"/>
      <c r="O818" s="65"/>
      <c r="P818" s="79"/>
      <c r="R818" s="65"/>
      <c r="T818" s="65"/>
      <c r="V818" s="65"/>
      <c r="AC818" s="65"/>
      <c r="AI818" s="65"/>
      <c r="AO818" s="65"/>
      <c r="AW818" s="68"/>
      <c r="BC818" s="65"/>
      <c r="BI818" s="65"/>
      <c r="BN818" s="65"/>
      <c r="BS818" s="65"/>
      <c r="BT818" s="82"/>
      <c r="BU818" s="79"/>
      <c r="BW818" s="65"/>
      <c r="BY818" s="65"/>
      <c r="CA818" s="65"/>
      <c r="CC818" s="65"/>
      <c r="CE818" s="65"/>
      <c r="CG818" s="68"/>
      <c r="CI818" s="65"/>
      <c r="CK818" s="68"/>
      <c r="CM818" s="83"/>
      <c r="CO818" s="65"/>
      <c r="CU818" s="68"/>
      <c r="DB818" s="68"/>
      <c r="DH818" s="44"/>
      <c r="DI818" s="68"/>
    </row>
    <row r="819" ht="15.75" customHeight="1">
      <c r="A819" s="79"/>
      <c r="B819" s="80"/>
      <c r="C819" s="25"/>
      <c r="D819" s="16"/>
      <c r="E819" s="16"/>
      <c r="F819" s="16"/>
      <c r="G819" s="16"/>
      <c r="H819" s="63"/>
      <c r="I819" s="81"/>
      <c r="J819" s="43"/>
      <c r="O819" s="65"/>
      <c r="P819" s="79"/>
      <c r="R819" s="65"/>
      <c r="T819" s="65"/>
      <c r="V819" s="65"/>
      <c r="AC819" s="65"/>
      <c r="AI819" s="65"/>
      <c r="AO819" s="65"/>
      <c r="AW819" s="68"/>
      <c r="BC819" s="65"/>
      <c r="BI819" s="65"/>
      <c r="BN819" s="65"/>
      <c r="BS819" s="65"/>
      <c r="BT819" s="82"/>
      <c r="BU819" s="79"/>
      <c r="BW819" s="65"/>
      <c r="BY819" s="65"/>
      <c r="CA819" s="65"/>
      <c r="CC819" s="65"/>
      <c r="CE819" s="65"/>
      <c r="CG819" s="68"/>
      <c r="CI819" s="65"/>
      <c r="CK819" s="68"/>
      <c r="CM819" s="83"/>
      <c r="CO819" s="65"/>
      <c r="CU819" s="68"/>
      <c r="DB819" s="68"/>
      <c r="DH819" s="44"/>
      <c r="DI819" s="68"/>
    </row>
    <row r="820" ht="15.75" customHeight="1">
      <c r="A820" s="79"/>
      <c r="B820" s="80"/>
      <c r="C820" s="25"/>
      <c r="D820" s="16"/>
      <c r="E820" s="16"/>
      <c r="F820" s="16"/>
      <c r="G820" s="16"/>
      <c r="H820" s="63"/>
      <c r="I820" s="81"/>
      <c r="J820" s="43"/>
      <c r="O820" s="65"/>
      <c r="P820" s="79"/>
      <c r="R820" s="65"/>
      <c r="T820" s="65"/>
      <c r="V820" s="65"/>
      <c r="AC820" s="65"/>
      <c r="AI820" s="65"/>
      <c r="AO820" s="65"/>
      <c r="AW820" s="68"/>
      <c r="BC820" s="65"/>
      <c r="BI820" s="65"/>
      <c r="BN820" s="65"/>
      <c r="BS820" s="65"/>
      <c r="BT820" s="82"/>
      <c r="BU820" s="79"/>
      <c r="BW820" s="65"/>
      <c r="BY820" s="65"/>
      <c r="CA820" s="65"/>
      <c r="CC820" s="65"/>
      <c r="CE820" s="65"/>
      <c r="CG820" s="68"/>
      <c r="CI820" s="65"/>
      <c r="CK820" s="68"/>
      <c r="CM820" s="83"/>
      <c r="CO820" s="65"/>
      <c r="CU820" s="68"/>
      <c r="DB820" s="68"/>
      <c r="DH820" s="44"/>
      <c r="DI820" s="68"/>
    </row>
    <row r="821" ht="15.75" customHeight="1">
      <c r="A821" s="79"/>
      <c r="B821" s="80"/>
      <c r="C821" s="25"/>
      <c r="D821" s="16"/>
      <c r="E821" s="16"/>
      <c r="F821" s="16"/>
      <c r="G821" s="16"/>
      <c r="H821" s="63"/>
      <c r="I821" s="81"/>
      <c r="J821" s="43"/>
      <c r="O821" s="65"/>
      <c r="P821" s="79"/>
      <c r="R821" s="65"/>
      <c r="T821" s="65"/>
      <c r="V821" s="65"/>
      <c r="AC821" s="65"/>
      <c r="AI821" s="65"/>
      <c r="AO821" s="65"/>
      <c r="AW821" s="68"/>
      <c r="BC821" s="65"/>
      <c r="BI821" s="65"/>
      <c r="BN821" s="65"/>
      <c r="BS821" s="65"/>
      <c r="BT821" s="82"/>
      <c r="BU821" s="79"/>
      <c r="BW821" s="65"/>
      <c r="BY821" s="65"/>
      <c r="CA821" s="65"/>
      <c r="CC821" s="65"/>
      <c r="CE821" s="65"/>
      <c r="CG821" s="68"/>
      <c r="CI821" s="65"/>
      <c r="CK821" s="68"/>
      <c r="CM821" s="83"/>
      <c r="CO821" s="65"/>
      <c r="CU821" s="68"/>
      <c r="DB821" s="68"/>
      <c r="DH821" s="44"/>
      <c r="DI821" s="68"/>
    </row>
    <row r="822" ht="15.75" customHeight="1">
      <c r="A822" s="79"/>
      <c r="B822" s="80"/>
      <c r="C822" s="25"/>
      <c r="D822" s="16"/>
      <c r="E822" s="16"/>
      <c r="F822" s="16"/>
      <c r="G822" s="16"/>
      <c r="H822" s="63"/>
      <c r="I822" s="81"/>
      <c r="J822" s="43"/>
      <c r="O822" s="65"/>
      <c r="P822" s="79"/>
      <c r="R822" s="65"/>
      <c r="T822" s="65"/>
      <c r="V822" s="65"/>
      <c r="AC822" s="65"/>
      <c r="AI822" s="65"/>
      <c r="AO822" s="65"/>
      <c r="AW822" s="68"/>
      <c r="BC822" s="65"/>
      <c r="BI822" s="65"/>
      <c r="BN822" s="65"/>
      <c r="BS822" s="65"/>
      <c r="BT822" s="82"/>
      <c r="BU822" s="79"/>
      <c r="BW822" s="65"/>
      <c r="BY822" s="65"/>
      <c r="CA822" s="65"/>
      <c r="CC822" s="65"/>
      <c r="CE822" s="65"/>
      <c r="CG822" s="68"/>
      <c r="CI822" s="65"/>
      <c r="CK822" s="68"/>
      <c r="CM822" s="83"/>
      <c r="CO822" s="65"/>
      <c r="CU822" s="68"/>
      <c r="DB822" s="68"/>
      <c r="DH822" s="44"/>
      <c r="DI822" s="68"/>
    </row>
    <row r="823" ht="15.75" customHeight="1">
      <c r="A823" s="79"/>
      <c r="B823" s="80"/>
      <c r="C823" s="25"/>
      <c r="D823" s="16"/>
      <c r="E823" s="16"/>
      <c r="F823" s="16"/>
      <c r="G823" s="16"/>
      <c r="H823" s="63"/>
      <c r="I823" s="81"/>
      <c r="J823" s="43"/>
      <c r="O823" s="65"/>
      <c r="P823" s="79"/>
      <c r="R823" s="65"/>
      <c r="T823" s="65"/>
      <c r="V823" s="65"/>
      <c r="AC823" s="65"/>
      <c r="AI823" s="65"/>
      <c r="AO823" s="65"/>
      <c r="AW823" s="68"/>
      <c r="BC823" s="65"/>
      <c r="BI823" s="65"/>
      <c r="BN823" s="65"/>
      <c r="BS823" s="65"/>
      <c r="BT823" s="82"/>
      <c r="BU823" s="79"/>
      <c r="BW823" s="65"/>
      <c r="BY823" s="65"/>
      <c r="CA823" s="65"/>
      <c r="CC823" s="65"/>
      <c r="CE823" s="65"/>
      <c r="CG823" s="68"/>
      <c r="CI823" s="65"/>
      <c r="CK823" s="68"/>
      <c r="CM823" s="83"/>
      <c r="CO823" s="65"/>
      <c r="CU823" s="68"/>
      <c r="DB823" s="68"/>
      <c r="DH823" s="44"/>
      <c r="DI823" s="68"/>
    </row>
    <row r="824" ht="15.75" customHeight="1">
      <c r="A824" s="79"/>
      <c r="B824" s="80"/>
      <c r="C824" s="25"/>
      <c r="D824" s="16"/>
      <c r="E824" s="16"/>
      <c r="F824" s="16"/>
      <c r="G824" s="16"/>
      <c r="H824" s="63"/>
      <c r="I824" s="81"/>
      <c r="J824" s="43"/>
      <c r="O824" s="65"/>
      <c r="P824" s="79"/>
      <c r="R824" s="65"/>
      <c r="T824" s="65"/>
      <c r="V824" s="65"/>
      <c r="AC824" s="65"/>
      <c r="AI824" s="65"/>
      <c r="AO824" s="65"/>
      <c r="AW824" s="68"/>
      <c r="BC824" s="65"/>
      <c r="BI824" s="65"/>
      <c r="BN824" s="65"/>
      <c r="BS824" s="65"/>
      <c r="BT824" s="82"/>
      <c r="BU824" s="79"/>
      <c r="BW824" s="65"/>
      <c r="BY824" s="65"/>
      <c r="CA824" s="65"/>
      <c r="CC824" s="65"/>
      <c r="CE824" s="65"/>
      <c r="CG824" s="68"/>
      <c r="CI824" s="65"/>
      <c r="CK824" s="68"/>
      <c r="CM824" s="83"/>
      <c r="CO824" s="65"/>
      <c r="CU824" s="68"/>
      <c r="DB824" s="68"/>
      <c r="DH824" s="44"/>
      <c r="DI824" s="68"/>
    </row>
    <row r="825" ht="15.75" customHeight="1">
      <c r="A825" s="79"/>
      <c r="B825" s="80"/>
      <c r="C825" s="25"/>
      <c r="D825" s="16"/>
      <c r="E825" s="16"/>
      <c r="F825" s="16"/>
      <c r="G825" s="16"/>
      <c r="H825" s="63"/>
      <c r="I825" s="81"/>
      <c r="J825" s="43"/>
      <c r="O825" s="65"/>
      <c r="P825" s="79"/>
      <c r="R825" s="65"/>
      <c r="T825" s="65"/>
      <c r="V825" s="65"/>
      <c r="AC825" s="65"/>
      <c r="AI825" s="65"/>
      <c r="AO825" s="65"/>
      <c r="AW825" s="68"/>
      <c r="BC825" s="65"/>
      <c r="BI825" s="65"/>
      <c r="BN825" s="65"/>
      <c r="BS825" s="65"/>
      <c r="BT825" s="82"/>
      <c r="BU825" s="79"/>
      <c r="BW825" s="65"/>
      <c r="BY825" s="65"/>
      <c r="CA825" s="65"/>
      <c r="CC825" s="65"/>
      <c r="CE825" s="65"/>
      <c r="CG825" s="68"/>
      <c r="CI825" s="65"/>
      <c r="CK825" s="68"/>
      <c r="CM825" s="83"/>
      <c r="CO825" s="65"/>
      <c r="CU825" s="68"/>
      <c r="DB825" s="68"/>
      <c r="DH825" s="44"/>
      <c r="DI825" s="68"/>
    </row>
    <row r="826" ht="15.75" customHeight="1">
      <c r="A826" s="79"/>
      <c r="B826" s="80"/>
      <c r="C826" s="25"/>
      <c r="D826" s="16"/>
      <c r="E826" s="16"/>
      <c r="F826" s="16"/>
      <c r="G826" s="16"/>
      <c r="H826" s="63"/>
      <c r="I826" s="81"/>
      <c r="J826" s="43"/>
      <c r="O826" s="65"/>
      <c r="P826" s="79"/>
      <c r="R826" s="65"/>
      <c r="T826" s="65"/>
      <c r="V826" s="65"/>
      <c r="AC826" s="65"/>
      <c r="AI826" s="65"/>
      <c r="AO826" s="65"/>
      <c r="AW826" s="68"/>
      <c r="BC826" s="65"/>
      <c r="BI826" s="65"/>
      <c r="BN826" s="65"/>
      <c r="BS826" s="65"/>
      <c r="BT826" s="82"/>
      <c r="BU826" s="79"/>
      <c r="BW826" s="65"/>
      <c r="BY826" s="65"/>
      <c r="CA826" s="65"/>
      <c r="CC826" s="65"/>
      <c r="CE826" s="65"/>
      <c r="CG826" s="68"/>
      <c r="CI826" s="65"/>
      <c r="CK826" s="68"/>
      <c r="CM826" s="83"/>
      <c r="CO826" s="65"/>
      <c r="CU826" s="68"/>
      <c r="DB826" s="68"/>
      <c r="DH826" s="44"/>
      <c r="DI826" s="68"/>
    </row>
    <row r="827" ht="15.75" customHeight="1">
      <c r="A827" s="79"/>
      <c r="B827" s="80"/>
      <c r="C827" s="25"/>
      <c r="D827" s="16"/>
      <c r="E827" s="16"/>
      <c r="F827" s="16"/>
      <c r="G827" s="16"/>
      <c r="H827" s="63"/>
      <c r="I827" s="81"/>
      <c r="J827" s="43"/>
      <c r="O827" s="65"/>
      <c r="P827" s="79"/>
      <c r="R827" s="65"/>
      <c r="T827" s="65"/>
      <c r="V827" s="65"/>
      <c r="AC827" s="65"/>
      <c r="AI827" s="65"/>
      <c r="AO827" s="65"/>
      <c r="AW827" s="68"/>
      <c r="BC827" s="65"/>
      <c r="BI827" s="65"/>
      <c r="BN827" s="65"/>
      <c r="BS827" s="65"/>
      <c r="BT827" s="82"/>
      <c r="BU827" s="79"/>
      <c r="BW827" s="65"/>
      <c r="BY827" s="65"/>
      <c r="CA827" s="65"/>
      <c r="CC827" s="65"/>
      <c r="CE827" s="65"/>
      <c r="CG827" s="68"/>
      <c r="CI827" s="65"/>
      <c r="CK827" s="68"/>
      <c r="CM827" s="83"/>
      <c r="CO827" s="65"/>
      <c r="CU827" s="68"/>
      <c r="DB827" s="68"/>
      <c r="DH827" s="44"/>
      <c r="DI827" s="68"/>
    </row>
    <row r="828" ht="15.75" customHeight="1">
      <c r="A828" s="79"/>
      <c r="B828" s="80"/>
      <c r="C828" s="25"/>
      <c r="D828" s="16"/>
      <c r="E828" s="16"/>
      <c r="F828" s="16"/>
      <c r="G828" s="16"/>
      <c r="H828" s="63"/>
      <c r="I828" s="81"/>
      <c r="J828" s="43"/>
      <c r="O828" s="65"/>
      <c r="P828" s="79"/>
      <c r="R828" s="65"/>
      <c r="T828" s="65"/>
      <c r="V828" s="65"/>
      <c r="AC828" s="65"/>
      <c r="AI828" s="65"/>
      <c r="AO828" s="65"/>
      <c r="AW828" s="68"/>
      <c r="BC828" s="65"/>
      <c r="BI828" s="65"/>
      <c r="BN828" s="65"/>
      <c r="BS828" s="65"/>
      <c r="BT828" s="82"/>
      <c r="BU828" s="79"/>
      <c r="BW828" s="65"/>
      <c r="BY828" s="65"/>
      <c r="CA828" s="65"/>
      <c r="CC828" s="65"/>
      <c r="CE828" s="65"/>
      <c r="CG828" s="68"/>
      <c r="CI828" s="65"/>
      <c r="CK828" s="68"/>
      <c r="CM828" s="83"/>
      <c r="CO828" s="65"/>
      <c r="CU828" s="68"/>
      <c r="DB828" s="68"/>
      <c r="DH828" s="44"/>
      <c r="DI828" s="68"/>
    </row>
    <row r="829" ht="15.75" customHeight="1">
      <c r="A829" s="79"/>
      <c r="B829" s="80"/>
      <c r="C829" s="25"/>
      <c r="D829" s="16"/>
      <c r="E829" s="16"/>
      <c r="F829" s="16"/>
      <c r="G829" s="16"/>
      <c r="H829" s="63"/>
      <c r="I829" s="81"/>
      <c r="J829" s="43"/>
      <c r="O829" s="65"/>
      <c r="P829" s="79"/>
      <c r="R829" s="65"/>
      <c r="T829" s="65"/>
      <c r="V829" s="65"/>
      <c r="AC829" s="65"/>
      <c r="AI829" s="65"/>
      <c r="AO829" s="65"/>
      <c r="AW829" s="68"/>
      <c r="BC829" s="65"/>
      <c r="BI829" s="65"/>
      <c r="BN829" s="65"/>
      <c r="BS829" s="65"/>
      <c r="BT829" s="82"/>
      <c r="BU829" s="79"/>
      <c r="BW829" s="65"/>
      <c r="BY829" s="65"/>
      <c r="CA829" s="65"/>
      <c r="CC829" s="65"/>
      <c r="CE829" s="65"/>
      <c r="CG829" s="68"/>
      <c r="CI829" s="65"/>
      <c r="CK829" s="68"/>
      <c r="CM829" s="83"/>
      <c r="CO829" s="65"/>
      <c r="CU829" s="68"/>
      <c r="DB829" s="68"/>
      <c r="DH829" s="44"/>
      <c r="DI829" s="68"/>
    </row>
    <row r="830" ht="15.75" customHeight="1">
      <c r="A830" s="79"/>
      <c r="B830" s="80"/>
      <c r="C830" s="25"/>
      <c r="D830" s="16"/>
      <c r="E830" s="16"/>
      <c r="F830" s="16"/>
      <c r="G830" s="16"/>
      <c r="H830" s="63"/>
      <c r="I830" s="81"/>
      <c r="J830" s="43"/>
      <c r="O830" s="65"/>
      <c r="P830" s="79"/>
      <c r="R830" s="65"/>
      <c r="T830" s="65"/>
      <c r="V830" s="65"/>
      <c r="AC830" s="65"/>
      <c r="AI830" s="65"/>
      <c r="AO830" s="65"/>
      <c r="AW830" s="68"/>
      <c r="BC830" s="65"/>
      <c r="BI830" s="65"/>
      <c r="BN830" s="65"/>
      <c r="BS830" s="65"/>
      <c r="BT830" s="82"/>
      <c r="BU830" s="79"/>
      <c r="BW830" s="65"/>
      <c r="BY830" s="65"/>
      <c r="CA830" s="65"/>
      <c r="CC830" s="65"/>
      <c r="CE830" s="65"/>
      <c r="CG830" s="68"/>
      <c r="CI830" s="65"/>
      <c r="CK830" s="68"/>
      <c r="CM830" s="83"/>
      <c r="CO830" s="65"/>
      <c r="CU830" s="68"/>
      <c r="DB830" s="68"/>
      <c r="DH830" s="44"/>
      <c r="DI830" s="68"/>
    </row>
    <row r="831" ht="15.75" customHeight="1">
      <c r="A831" s="79"/>
      <c r="B831" s="80"/>
      <c r="C831" s="25"/>
      <c r="D831" s="16"/>
      <c r="E831" s="16"/>
      <c r="F831" s="16"/>
      <c r="G831" s="16"/>
      <c r="H831" s="63"/>
      <c r="I831" s="81"/>
      <c r="J831" s="43"/>
      <c r="O831" s="65"/>
      <c r="P831" s="79"/>
      <c r="R831" s="65"/>
      <c r="T831" s="65"/>
      <c r="V831" s="65"/>
      <c r="AC831" s="65"/>
      <c r="AI831" s="65"/>
      <c r="AO831" s="65"/>
      <c r="AW831" s="68"/>
      <c r="BC831" s="65"/>
      <c r="BI831" s="65"/>
      <c r="BN831" s="65"/>
      <c r="BS831" s="65"/>
      <c r="BT831" s="82"/>
      <c r="BU831" s="79"/>
      <c r="BW831" s="65"/>
      <c r="BY831" s="65"/>
      <c r="CA831" s="65"/>
      <c r="CC831" s="65"/>
      <c r="CE831" s="65"/>
      <c r="CG831" s="68"/>
      <c r="CI831" s="65"/>
      <c r="CK831" s="68"/>
      <c r="CM831" s="83"/>
      <c r="CO831" s="65"/>
      <c r="CU831" s="68"/>
      <c r="DB831" s="68"/>
      <c r="DH831" s="44"/>
      <c r="DI831" s="68"/>
    </row>
    <row r="832" ht="15.75" customHeight="1">
      <c r="A832" s="79"/>
      <c r="B832" s="80"/>
      <c r="C832" s="25"/>
      <c r="D832" s="16"/>
      <c r="E832" s="16"/>
      <c r="F832" s="16"/>
      <c r="G832" s="16"/>
      <c r="H832" s="63"/>
      <c r="I832" s="81"/>
      <c r="J832" s="43"/>
      <c r="O832" s="65"/>
      <c r="P832" s="79"/>
      <c r="R832" s="65"/>
      <c r="T832" s="65"/>
      <c r="V832" s="65"/>
      <c r="AC832" s="65"/>
      <c r="AI832" s="65"/>
      <c r="AO832" s="65"/>
      <c r="AW832" s="68"/>
      <c r="BC832" s="65"/>
      <c r="BI832" s="65"/>
      <c r="BN832" s="65"/>
      <c r="BS832" s="65"/>
      <c r="BT832" s="82"/>
      <c r="BU832" s="79"/>
      <c r="BW832" s="65"/>
      <c r="BY832" s="65"/>
      <c r="CA832" s="65"/>
      <c r="CC832" s="65"/>
      <c r="CE832" s="65"/>
      <c r="CG832" s="68"/>
      <c r="CI832" s="65"/>
      <c r="CK832" s="68"/>
      <c r="CM832" s="83"/>
      <c r="CO832" s="65"/>
      <c r="CU832" s="68"/>
      <c r="DB832" s="68"/>
      <c r="DH832" s="44"/>
      <c r="DI832" s="68"/>
    </row>
    <row r="833" ht="15.75" customHeight="1">
      <c r="A833" s="79"/>
      <c r="B833" s="80"/>
      <c r="C833" s="25"/>
      <c r="D833" s="16"/>
      <c r="E833" s="16"/>
      <c r="F833" s="16"/>
      <c r="G833" s="16"/>
      <c r="H833" s="63"/>
      <c r="I833" s="81"/>
      <c r="J833" s="43"/>
      <c r="O833" s="65"/>
      <c r="P833" s="79"/>
      <c r="R833" s="65"/>
      <c r="T833" s="65"/>
      <c r="V833" s="65"/>
      <c r="AC833" s="65"/>
      <c r="AI833" s="65"/>
      <c r="AO833" s="65"/>
      <c r="AW833" s="68"/>
      <c r="BC833" s="65"/>
      <c r="BI833" s="65"/>
      <c r="BN833" s="65"/>
      <c r="BS833" s="65"/>
      <c r="BT833" s="82"/>
      <c r="BU833" s="79"/>
      <c r="BW833" s="65"/>
      <c r="BY833" s="65"/>
      <c r="CA833" s="65"/>
      <c r="CC833" s="65"/>
      <c r="CE833" s="65"/>
      <c r="CG833" s="68"/>
      <c r="CI833" s="65"/>
      <c r="CK833" s="68"/>
      <c r="CM833" s="83"/>
      <c r="CO833" s="65"/>
      <c r="CU833" s="68"/>
      <c r="DB833" s="68"/>
      <c r="DH833" s="44"/>
      <c r="DI833" s="68"/>
    </row>
    <row r="834" ht="15.75" customHeight="1">
      <c r="A834" s="79"/>
      <c r="B834" s="80"/>
      <c r="C834" s="25"/>
      <c r="D834" s="16"/>
      <c r="E834" s="16"/>
      <c r="F834" s="16"/>
      <c r="G834" s="16"/>
      <c r="H834" s="63"/>
      <c r="I834" s="81"/>
      <c r="J834" s="43"/>
      <c r="O834" s="65"/>
      <c r="P834" s="79"/>
      <c r="R834" s="65"/>
      <c r="T834" s="65"/>
      <c r="V834" s="65"/>
      <c r="AC834" s="65"/>
      <c r="AI834" s="65"/>
      <c r="AO834" s="65"/>
      <c r="AW834" s="68"/>
      <c r="BC834" s="65"/>
      <c r="BI834" s="65"/>
      <c r="BN834" s="65"/>
      <c r="BS834" s="65"/>
      <c r="BT834" s="82"/>
      <c r="BU834" s="79"/>
      <c r="BW834" s="65"/>
      <c r="BY834" s="65"/>
      <c r="CA834" s="65"/>
      <c r="CC834" s="65"/>
      <c r="CE834" s="65"/>
      <c r="CG834" s="68"/>
      <c r="CI834" s="65"/>
      <c r="CK834" s="68"/>
      <c r="CM834" s="83"/>
      <c r="CO834" s="65"/>
      <c r="CU834" s="68"/>
      <c r="DB834" s="68"/>
      <c r="DH834" s="44"/>
      <c r="DI834" s="68"/>
    </row>
    <row r="835" ht="15.75" customHeight="1">
      <c r="A835" s="79"/>
      <c r="B835" s="80"/>
      <c r="C835" s="25"/>
      <c r="D835" s="16"/>
      <c r="E835" s="16"/>
      <c r="F835" s="16"/>
      <c r="G835" s="16"/>
      <c r="H835" s="63"/>
      <c r="I835" s="81"/>
      <c r="J835" s="43"/>
      <c r="O835" s="65"/>
      <c r="P835" s="79"/>
      <c r="R835" s="65"/>
      <c r="T835" s="65"/>
      <c r="V835" s="65"/>
      <c r="AC835" s="65"/>
      <c r="AI835" s="65"/>
      <c r="AO835" s="65"/>
      <c r="AW835" s="68"/>
      <c r="BC835" s="65"/>
      <c r="BI835" s="65"/>
      <c r="BN835" s="65"/>
      <c r="BS835" s="65"/>
      <c r="BT835" s="82"/>
      <c r="BU835" s="79"/>
      <c r="BW835" s="65"/>
      <c r="BY835" s="65"/>
      <c r="CA835" s="65"/>
      <c r="CC835" s="65"/>
      <c r="CE835" s="65"/>
      <c r="CG835" s="68"/>
      <c r="CI835" s="65"/>
      <c r="CK835" s="68"/>
      <c r="CM835" s="83"/>
      <c r="CO835" s="65"/>
      <c r="CU835" s="68"/>
      <c r="DB835" s="68"/>
      <c r="DH835" s="44"/>
      <c r="DI835" s="68"/>
    </row>
    <row r="836" ht="15.75" customHeight="1">
      <c r="A836" s="79"/>
      <c r="B836" s="80"/>
      <c r="C836" s="25"/>
      <c r="D836" s="16"/>
      <c r="E836" s="16"/>
      <c r="F836" s="16"/>
      <c r="G836" s="16"/>
      <c r="H836" s="63"/>
      <c r="I836" s="81"/>
      <c r="J836" s="43"/>
      <c r="O836" s="65"/>
      <c r="P836" s="79"/>
      <c r="R836" s="65"/>
      <c r="T836" s="65"/>
      <c r="V836" s="65"/>
      <c r="AC836" s="65"/>
      <c r="AI836" s="65"/>
      <c r="AO836" s="65"/>
      <c r="AW836" s="68"/>
      <c r="BC836" s="65"/>
      <c r="BI836" s="65"/>
      <c r="BN836" s="65"/>
      <c r="BS836" s="65"/>
      <c r="BT836" s="82"/>
      <c r="BU836" s="79"/>
      <c r="BW836" s="65"/>
      <c r="BY836" s="65"/>
      <c r="CA836" s="65"/>
      <c r="CC836" s="65"/>
      <c r="CE836" s="65"/>
      <c r="CG836" s="68"/>
      <c r="CI836" s="65"/>
      <c r="CK836" s="68"/>
      <c r="CM836" s="83"/>
      <c r="CO836" s="65"/>
      <c r="CU836" s="68"/>
      <c r="DB836" s="68"/>
      <c r="DH836" s="44"/>
      <c r="DI836" s="68"/>
    </row>
    <row r="837" ht="15.75" customHeight="1">
      <c r="A837" s="79"/>
      <c r="B837" s="80"/>
      <c r="C837" s="25"/>
      <c r="D837" s="16"/>
      <c r="E837" s="16"/>
      <c r="F837" s="16"/>
      <c r="G837" s="16"/>
      <c r="H837" s="63"/>
      <c r="I837" s="81"/>
      <c r="J837" s="43"/>
      <c r="O837" s="65"/>
      <c r="P837" s="79"/>
      <c r="R837" s="65"/>
      <c r="T837" s="65"/>
      <c r="V837" s="65"/>
      <c r="AC837" s="65"/>
      <c r="AI837" s="65"/>
      <c r="AO837" s="65"/>
      <c r="AW837" s="68"/>
      <c r="BC837" s="65"/>
      <c r="BI837" s="65"/>
      <c r="BN837" s="65"/>
      <c r="BS837" s="65"/>
      <c r="BT837" s="82"/>
      <c r="BU837" s="79"/>
      <c r="BW837" s="65"/>
      <c r="BY837" s="65"/>
      <c r="CA837" s="65"/>
      <c r="CC837" s="65"/>
      <c r="CE837" s="65"/>
      <c r="CG837" s="68"/>
      <c r="CI837" s="65"/>
      <c r="CK837" s="68"/>
      <c r="CM837" s="83"/>
      <c r="CO837" s="65"/>
      <c r="CU837" s="68"/>
      <c r="DB837" s="68"/>
      <c r="DH837" s="44"/>
      <c r="DI837" s="68"/>
    </row>
    <row r="838" ht="15.75" customHeight="1">
      <c r="A838" s="79"/>
      <c r="B838" s="80"/>
      <c r="C838" s="25"/>
      <c r="D838" s="16"/>
      <c r="E838" s="16"/>
      <c r="F838" s="16"/>
      <c r="G838" s="16"/>
      <c r="H838" s="63"/>
      <c r="I838" s="81"/>
      <c r="J838" s="43"/>
      <c r="O838" s="65"/>
      <c r="P838" s="79"/>
      <c r="R838" s="65"/>
      <c r="T838" s="65"/>
      <c r="V838" s="65"/>
      <c r="AC838" s="65"/>
      <c r="AI838" s="65"/>
      <c r="AO838" s="65"/>
      <c r="AW838" s="68"/>
      <c r="BC838" s="65"/>
      <c r="BI838" s="65"/>
      <c r="BN838" s="65"/>
      <c r="BS838" s="65"/>
      <c r="BT838" s="82"/>
      <c r="BU838" s="79"/>
      <c r="BW838" s="65"/>
      <c r="BY838" s="65"/>
      <c r="CA838" s="65"/>
      <c r="CC838" s="65"/>
      <c r="CE838" s="65"/>
      <c r="CG838" s="68"/>
      <c r="CI838" s="65"/>
      <c r="CK838" s="68"/>
      <c r="CM838" s="83"/>
      <c r="CO838" s="65"/>
      <c r="CU838" s="68"/>
      <c r="DB838" s="68"/>
      <c r="DH838" s="44"/>
      <c r="DI838" s="68"/>
    </row>
    <row r="839" ht="15.75" customHeight="1">
      <c r="A839" s="79"/>
      <c r="B839" s="80"/>
      <c r="C839" s="25"/>
      <c r="D839" s="16"/>
      <c r="E839" s="16"/>
      <c r="F839" s="16"/>
      <c r="G839" s="16"/>
      <c r="H839" s="63"/>
      <c r="I839" s="81"/>
      <c r="J839" s="43"/>
      <c r="O839" s="65"/>
      <c r="P839" s="79"/>
      <c r="R839" s="65"/>
      <c r="T839" s="65"/>
      <c r="V839" s="65"/>
      <c r="AC839" s="65"/>
      <c r="AI839" s="65"/>
      <c r="AO839" s="65"/>
      <c r="AW839" s="68"/>
      <c r="BC839" s="65"/>
      <c r="BI839" s="65"/>
      <c r="BN839" s="65"/>
      <c r="BS839" s="65"/>
      <c r="BT839" s="82"/>
      <c r="BU839" s="79"/>
      <c r="BW839" s="65"/>
      <c r="BY839" s="65"/>
      <c r="CA839" s="65"/>
      <c r="CC839" s="65"/>
      <c r="CE839" s="65"/>
      <c r="CG839" s="68"/>
      <c r="CI839" s="65"/>
      <c r="CK839" s="68"/>
      <c r="CM839" s="83"/>
      <c r="CO839" s="65"/>
      <c r="CU839" s="68"/>
      <c r="DB839" s="68"/>
      <c r="DH839" s="44"/>
      <c r="DI839" s="68"/>
    </row>
    <row r="840" ht="15.75" customHeight="1">
      <c r="A840" s="79"/>
      <c r="B840" s="80"/>
      <c r="C840" s="25"/>
      <c r="D840" s="16"/>
      <c r="E840" s="16"/>
      <c r="F840" s="16"/>
      <c r="G840" s="16"/>
      <c r="H840" s="63"/>
      <c r="I840" s="81"/>
      <c r="J840" s="43"/>
      <c r="O840" s="65"/>
      <c r="P840" s="79"/>
      <c r="R840" s="65"/>
      <c r="T840" s="65"/>
      <c r="V840" s="65"/>
      <c r="AC840" s="65"/>
      <c r="AI840" s="65"/>
      <c r="AO840" s="65"/>
      <c r="AW840" s="68"/>
      <c r="BC840" s="65"/>
      <c r="BI840" s="65"/>
      <c r="BN840" s="65"/>
      <c r="BS840" s="65"/>
      <c r="BT840" s="82"/>
      <c r="BU840" s="79"/>
      <c r="BW840" s="65"/>
      <c r="BY840" s="65"/>
      <c r="CA840" s="65"/>
      <c r="CC840" s="65"/>
      <c r="CE840" s="65"/>
      <c r="CG840" s="68"/>
      <c r="CI840" s="65"/>
      <c r="CK840" s="68"/>
      <c r="CM840" s="83"/>
      <c r="CO840" s="65"/>
      <c r="CU840" s="68"/>
      <c r="DB840" s="68"/>
      <c r="DH840" s="44"/>
      <c r="DI840" s="68"/>
    </row>
    <row r="841" ht="15.75" customHeight="1">
      <c r="A841" s="79"/>
      <c r="B841" s="80"/>
      <c r="C841" s="25"/>
      <c r="D841" s="16"/>
      <c r="E841" s="16"/>
      <c r="F841" s="16"/>
      <c r="G841" s="16"/>
      <c r="H841" s="63"/>
      <c r="I841" s="81"/>
      <c r="J841" s="43"/>
      <c r="O841" s="65"/>
      <c r="P841" s="79"/>
      <c r="R841" s="65"/>
      <c r="T841" s="65"/>
      <c r="V841" s="65"/>
      <c r="AC841" s="65"/>
      <c r="AI841" s="65"/>
      <c r="AO841" s="65"/>
      <c r="AW841" s="68"/>
      <c r="BC841" s="65"/>
      <c r="BI841" s="65"/>
      <c r="BN841" s="65"/>
      <c r="BS841" s="65"/>
      <c r="BT841" s="82"/>
      <c r="BU841" s="79"/>
      <c r="BW841" s="65"/>
      <c r="BY841" s="65"/>
      <c r="CA841" s="65"/>
      <c r="CC841" s="65"/>
      <c r="CE841" s="65"/>
      <c r="CG841" s="68"/>
      <c r="CI841" s="65"/>
      <c r="CK841" s="68"/>
      <c r="CM841" s="83"/>
      <c r="CO841" s="65"/>
      <c r="CU841" s="68"/>
      <c r="DB841" s="68"/>
      <c r="DH841" s="44"/>
      <c r="DI841" s="68"/>
    </row>
    <row r="842" ht="15.75" customHeight="1">
      <c r="A842" s="79"/>
      <c r="B842" s="80"/>
      <c r="C842" s="25"/>
      <c r="D842" s="16"/>
      <c r="E842" s="16"/>
      <c r="F842" s="16"/>
      <c r="G842" s="16"/>
      <c r="H842" s="63"/>
      <c r="I842" s="81"/>
      <c r="J842" s="43"/>
      <c r="O842" s="65"/>
      <c r="P842" s="79"/>
      <c r="R842" s="65"/>
      <c r="T842" s="65"/>
      <c r="V842" s="65"/>
      <c r="AC842" s="65"/>
      <c r="AI842" s="65"/>
      <c r="AO842" s="65"/>
      <c r="AW842" s="68"/>
      <c r="BC842" s="65"/>
      <c r="BI842" s="65"/>
      <c r="BN842" s="65"/>
      <c r="BS842" s="65"/>
      <c r="BT842" s="82"/>
      <c r="BU842" s="79"/>
      <c r="BW842" s="65"/>
      <c r="BY842" s="65"/>
      <c r="CA842" s="65"/>
      <c r="CC842" s="65"/>
      <c r="CE842" s="65"/>
      <c r="CG842" s="68"/>
      <c r="CI842" s="65"/>
      <c r="CK842" s="68"/>
      <c r="CM842" s="83"/>
      <c r="CO842" s="65"/>
      <c r="CU842" s="68"/>
      <c r="DB842" s="68"/>
      <c r="DH842" s="44"/>
      <c r="DI842" s="68"/>
    </row>
    <row r="843" ht="15.75" customHeight="1">
      <c r="A843" s="79"/>
      <c r="B843" s="80"/>
      <c r="C843" s="25"/>
      <c r="D843" s="16"/>
      <c r="E843" s="16"/>
      <c r="F843" s="16"/>
      <c r="G843" s="16"/>
      <c r="H843" s="63"/>
      <c r="I843" s="81"/>
      <c r="J843" s="43"/>
      <c r="O843" s="65"/>
      <c r="P843" s="79"/>
      <c r="R843" s="65"/>
      <c r="T843" s="65"/>
      <c r="V843" s="65"/>
      <c r="AC843" s="65"/>
      <c r="AI843" s="65"/>
      <c r="AO843" s="65"/>
      <c r="AW843" s="68"/>
      <c r="BC843" s="65"/>
      <c r="BI843" s="65"/>
      <c r="BN843" s="65"/>
      <c r="BS843" s="65"/>
      <c r="BT843" s="82"/>
      <c r="BU843" s="79"/>
      <c r="BW843" s="65"/>
      <c r="BY843" s="65"/>
      <c r="CA843" s="65"/>
      <c r="CC843" s="65"/>
      <c r="CE843" s="65"/>
      <c r="CG843" s="68"/>
      <c r="CI843" s="65"/>
      <c r="CK843" s="68"/>
      <c r="CM843" s="83"/>
      <c r="CO843" s="65"/>
      <c r="CU843" s="68"/>
      <c r="DB843" s="68"/>
      <c r="DH843" s="44"/>
      <c r="DI843" s="68"/>
    </row>
    <row r="844" ht="15.75" customHeight="1">
      <c r="A844" s="79"/>
      <c r="B844" s="80"/>
      <c r="C844" s="25"/>
      <c r="D844" s="16"/>
      <c r="E844" s="16"/>
      <c r="F844" s="16"/>
      <c r="G844" s="16"/>
      <c r="H844" s="63"/>
      <c r="I844" s="81"/>
      <c r="J844" s="43"/>
      <c r="O844" s="65"/>
      <c r="P844" s="79"/>
      <c r="R844" s="65"/>
      <c r="T844" s="65"/>
      <c r="V844" s="65"/>
      <c r="AC844" s="65"/>
      <c r="AI844" s="65"/>
      <c r="AO844" s="65"/>
      <c r="AW844" s="68"/>
      <c r="BC844" s="65"/>
      <c r="BI844" s="65"/>
      <c r="BN844" s="65"/>
      <c r="BS844" s="65"/>
      <c r="BT844" s="82"/>
      <c r="BU844" s="79"/>
      <c r="BW844" s="65"/>
      <c r="BY844" s="65"/>
      <c r="CA844" s="65"/>
      <c r="CC844" s="65"/>
      <c r="CE844" s="65"/>
      <c r="CG844" s="68"/>
      <c r="CI844" s="65"/>
      <c r="CK844" s="68"/>
      <c r="CM844" s="83"/>
      <c r="CO844" s="65"/>
      <c r="CU844" s="68"/>
      <c r="DB844" s="68"/>
      <c r="DH844" s="44"/>
      <c r="DI844" s="68"/>
    </row>
    <row r="845" ht="15.75" customHeight="1">
      <c r="A845" s="79"/>
      <c r="B845" s="80"/>
      <c r="C845" s="25"/>
      <c r="D845" s="16"/>
      <c r="E845" s="16"/>
      <c r="F845" s="16"/>
      <c r="G845" s="16"/>
      <c r="H845" s="63"/>
      <c r="I845" s="81"/>
      <c r="J845" s="43"/>
      <c r="O845" s="65"/>
      <c r="P845" s="79"/>
      <c r="R845" s="65"/>
      <c r="T845" s="65"/>
      <c r="V845" s="65"/>
      <c r="AC845" s="65"/>
      <c r="AI845" s="65"/>
      <c r="AO845" s="65"/>
      <c r="AW845" s="68"/>
      <c r="BC845" s="65"/>
      <c r="BI845" s="65"/>
      <c r="BN845" s="65"/>
      <c r="BS845" s="65"/>
      <c r="BT845" s="82"/>
      <c r="BU845" s="79"/>
      <c r="BW845" s="65"/>
      <c r="BY845" s="65"/>
      <c r="CA845" s="65"/>
      <c r="CC845" s="65"/>
      <c r="CE845" s="65"/>
      <c r="CG845" s="68"/>
      <c r="CI845" s="65"/>
      <c r="CK845" s="68"/>
      <c r="CM845" s="83"/>
      <c r="CO845" s="65"/>
      <c r="CU845" s="68"/>
      <c r="DB845" s="68"/>
      <c r="DH845" s="44"/>
      <c r="DI845" s="68"/>
    </row>
    <row r="846" ht="15.75" customHeight="1">
      <c r="A846" s="79"/>
      <c r="B846" s="80"/>
      <c r="C846" s="25"/>
      <c r="D846" s="16"/>
      <c r="E846" s="16"/>
      <c r="F846" s="16"/>
      <c r="G846" s="16"/>
      <c r="H846" s="63"/>
      <c r="I846" s="81"/>
      <c r="J846" s="43"/>
      <c r="O846" s="65"/>
      <c r="P846" s="79"/>
      <c r="R846" s="65"/>
      <c r="T846" s="65"/>
      <c r="V846" s="65"/>
      <c r="AC846" s="65"/>
      <c r="AI846" s="65"/>
      <c r="AO846" s="65"/>
      <c r="AW846" s="68"/>
      <c r="BC846" s="65"/>
      <c r="BI846" s="65"/>
      <c r="BN846" s="65"/>
      <c r="BS846" s="65"/>
      <c r="BT846" s="82"/>
      <c r="BU846" s="79"/>
      <c r="BW846" s="65"/>
      <c r="BY846" s="65"/>
      <c r="CA846" s="65"/>
      <c r="CC846" s="65"/>
      <c r="CE846" s="65"/>
      <c r="CG846" s="68"/>
      <c r="CI846" s="65"/>
      <c r="CK846" s="68"/>
      <c r="CM846" s="83"/>
      <c r="CO846" s="65"/>
      <c r="CU846" s="68"/>
      <c r="DB846" s="68"/>
      <c r="DH846" s="44"/>
      <c r="DI846" s="68"/>
    </row>
    <row r="847" ht="15.75" customHeight="1">
      <c r="A847" s="79"/>
      <c r="B847" s="80"/>
      <c r="C847" s="25"/>
      <c r="D847" s="16"/>
      <c r="E847" s="16"/>
      <c r="F847" s="16"/>
      <c r="G847" s="16"/>
      <c r="H847" s="63"/>
      <c r="I847" s="81"/>
      <c r="J847" s="43"/>
      <c r="O847" s="65"/>
      <c r="P847" s="79"/>
      <c r="R847" s="65"/>
      <c r="T847" s="65"/>
      <c r="V847" s="65"/>
      <c r="AC847" s="65"/>
      <c r="AI847" s="65"/>
      <c r="AO847" s="65"/>
      <c r="AW847" s="68"/>
      <c r="BC847" s="65"/>
      <c r="BI847" s="65"/>
      <c r="BN847" s="65"/>
      <c r="BS847" s="65"/>
      <c r="BT847" s="82"/>
      <c r="BU847" s="79"/>
      <c r="BW847" s="65"/>
      <c r="BY847" s="65"/>
      <c r="CA847" s="65"/>
      <c r="CC847" s="65"/>
      <c r="CE847" s="65"/>
      <c r="CG847" s="68"/>
      <c r="CI847" s="65"/>
      <c r="CK847" s="68"/>
      <c r="CM847" s="83"/>
      <c r="CO847" s="65"/>
      <c r="CU847" s="68"/>
      <c r="DB847" s="68"/>
      <c r="DH847" s="44"/>
      <c r="DI847" s="68"/>
    </row>
    <row r="848" ht="15.75" customHeight="1">
      <c r="A848" s="79"/>
      <c r="B848" s="80"/>
      <c r="C848" s="25"/>
      <c r="D848" s="16"/>
      <c r="E848" s="16"/>
      <c r="F848" s="16"/>
      <c r="G848" s="16"/>
      <c r="H848" s="63"/>
      <c r="I848" s="81"/>
      <c r="J848" s="43"/>
      <c r="O848" s="65"/>
      <c r="P848" s="79"/>
      <c r="R848" s="65"/>
      <c r="T848" s="65"/>
      <c r="V848" s="65"/>
      <c r="AC848" s="65"/>
      <c r="AI848" s="65"/>
      <c r="AO848" s="65"/>
      <c r="AW848" s="68"/>
      <c r="BC848" s="65"/>
      <c r="BI848" s="65"/>
      <c r="BN848" s="65"/>
      <c r="BS848" s="65"/>
      <c r="BT848" s="82"/>
      <c r="BU848" s="79"/>
      <c r="BW848" s="65"/>
      <c r="BY848" s="65"/>
      <c r="CA848" s="65"/>
      <c r="CC848" s="65"/>
      <c r="CE848" s="65"/>
      <c r="CG848" s="68"/>
      <c r="CI848" s="65"/>
      <c r="CK848" s="68"/>
      <c r="CM848" s="83"/>
      <c r="CO848" s="65"/>
      <c r="CU848" s="68"/>
      <c r="DB848" s="68"/>
      <c r="DH848" s="44"/>
      <c r="DI848" s="68"/>
    </row>
    <row r="849" ht="15.75" customHeight="1">
      <c r="A849" s="79"/>
      <c r="B849" s="80"/>
      <c r="C849" s="25"/>
      <c r="D849" s="16"/>
      <c r="E849" s="16"/>
      <c r="F849" s="16"/>
      <c r="G849" s="16"/>
      <c r="H849" s="63"/>
      <c r="I849" s="81"/>
      <c r="J849" s="43"/>
      <c r="O849" s="65"/>
      <c r="P849" s="79"/>
      <c r="R849" s="65"/>
      <c r="T849" s="65"/>
      <c r="V849" s="65"/>
      <c r="AC849" s="65"/>
      <c r="AI849" s="65"/>
      <c r="AO849" s="65"/>
      <c r="AW849" s="68"/>
      <c r="BC849" s="65"/>
      <c r="BI849" s="65"/>
      <c r="BN849" s="65"/>
      <c r="BS849" s="65"/>
      <c r="BT849" s="82"/>
      <c r="BU849" s="79"/>
      <c r="BW849" s="65"/>
      <c r="BY849" s="65"/>
      <c r="CA849" s="65"/>
      <c r="CC849" s="65"/>
      <c r="CE849" s="65"/>
      <c r="CG849" s="68"/>
      <c r="CI849" s="65"/>
      <c r="CK849" s="68"/>
      <c r="CM849" s="83"/>
      <c r="CO849" s="65"/>
      <c r="CU849" s="68"/>
      <c r="DB849" s="68"/>
      <c r="DH849" s="44"/>
      <c r="DI849" s="68"/>
    </row>
    <row r="850" ht="15.75" customHeight="1">
      <c r="A850" s="79"/>
      <c r="B850" s="80"/>
      <c r="C850" s="25"/>
      <c r="D850" s="16"/>
      <c r="E850" s="16"/>
      <c r="F850" s="16"/>
      <c r="G850" s="16"/>
      <c r="H850" s="63"/>
      <c r="I850" s="81"/>
      <c r="J850" s="43"/>
      <c r="O850" s="65"/>
      <c r="P850" s="79"/>
      <c r="R850" s="65"/>
      <c r="T850" s="65"/>
      <c r="V850" s="65"/>
      <c r="AC850" s="65"/>
      <c r="AI850" s="65"/>
      <c r="AO850" s="65"/>
      <c r="AW850" s="68"/>
      <c r="BC850" s="65"/>
      <c r="BI850" s="65"/>
      <c r="BN850" s="65"/>
      <c r="BS850" s="65"/>
      <c r="BT850" s="82"/>
      <c r="BU850" s="79"/>
      <c r="BW850" s="65"/>
      <c r="BY850" s="65"/>
      <c r="CA850" s="65"/>
      <c r="CC850" s="65"/>
      <c r="CE850" s="65"/>
      <c r="CG850" s="68"/>
      <c r="CI850" s="65"/>
      <c r="CK850" s="68"/>
      <c r="CM850" s="83"/>
      <c r="CO850" s="65"/>
      <c r="CU850" s="68"/>
      <c r="DB850" s="68"/>
      <c r="DH850" s="44"/>
      <c r="DI850" s="68"/>
    </row>
    <row r="851" ht="15.75" customHeight="1">
      <c r="A851" s="79"/>
      <c r="B851" s="80"/>
      <c r="C851" s="25"/>
      <c r="D851" s="16"/>
      <c r="E851" s="16"/>
      <c r="F851" s="16"/>
      <c r="G851" s="16"/>
      <c r="H851" s="63"/>
      <c r="I851" s="81"/>
      <c r="J851" s="43"/>
      <c r="O851" s="65"/>
      <c r="P851" s="79"/>
      <c r="R851" s="65"/>
      <c r="T851" s="65"/>
      <c r="V851" s="65"/>
      <c r="AC851" s="65"/>
      <c r="AI851" s="65"/>
      <c r="AO851" s="65"/>
      <c r="AW851" s="68"/>
      <c r="BC851" s="65"/>
      <c r="BI851" s="65"/>
      <c r="BN851" s="65"/>
      <c r="BS851" s="65"/>
      <c r="BT851" s="82"/>
      <c r="BU851" s="79"/>
      <c r="BW851" s="65"/>
      <c r="BY851" s="65"/>
      <c r="CA851" s="65"/>
      <c r="CC851" s="65"/>
      <c r="CE851" s="65"/>
      <c r="CG851" s="68"/>
      <c r="CI851" s="65"/>
      <c r="CK851" s="68"/>
      <c r="CM851" s="83"/>
      <c r="CO851" s="65"/>
      <c r="CU851" s="68"/>
      <c r="DB851" s="68"/>
      <c r="DH851" s="44"/>
      <c r="DI851" s="68"/>
    </row>
    <row r="852" ht="15.75" customHeight="1">
      <c r="A852" s="79"/>
      <c r="B852" s="80"/>
      <c r="C852" s="25"/>
      <c r="D852" s="16"/>
      <c r="E852" s="16"/>
      <c r="F852" s="16"/>
      <c r="G852" s="16"/>
      <c r="H852" s="63"/>
      <c r="I852" s="81"/>
      <c r="J852" s="43"/>
      <c r="O852" s="65"/>
      <c r="P852" s="79"/>
      <c r="R852" s="65"/>
      <c r="T852" s="65"/>
      <c r="V852" s="65"/>
      <c r="AC852" s="65"/>
      <c r="AI852" s="65"/>
      <c r="AO852" s="65"/>
      <c r="AW852" s="68"/>
      <c r="BC852" s="65"/>
      <c r="BI852" s="65"/>
      <c r="BN852" s="65"/>
      <c r="BS852" s="65"/>
      <c r="BT852" s="82"/>
      <c r="BU852" s="79"/>
      <c r="BW852" s="65"/>
      <c r="BY852" s="65"/>
      <c r="CA852" s="65"/>
      <c r="CC852" s="65"/>
      <c r="CE852" s="65"/>
      <c r="CG852" s="68"/>
      <c r="CI852" s="65"/>
      <c r="CK852" s="68"/>
      <c r="CM852" s="83"/>
      <c r="CO852" s="65"/>
      <c r="CU852" s="68"/>
      <c r="DB852" s="68"/>
      <c r="DH852" s="44"/>
      <c r="DI852" s="68"/>
    </row>
    <row r="853" ht="15.75" customHeight="1">
      <c r="A853" s="79"/>
      <c r="B853" s="80"/>
      <c r="C853" s="25"/>
      <c r="D853" s="16"/>
      <c r="E853" s="16"/>
      <c r="F853" s="16"/>
      <c r="G853" s="16"/>
      <c r="H853" s="63"/>
      <c r="I853" s="81"/>
      <c r="J853" s="43"/>
      <c r="O853" s="65"/>
      <c r="P853" s="79"/>
      <c r="R853" s="65"/>
      <c r="T853" s="65"/>
      <c r="V853" s="65"/>
      <c r="AC853" s="65"/>
      <c r="AI853" s="65"/>
      <c r="AO853" s="65"/>
      <c r="AW853" s="68"/>
      <c r="BC853" s="65"/>
      <c r="BI853" s="65"/>
      <c r="BN853" s="65"/>
      <c r="BS853" s="65"/>
      <c r="BT853" s="82"/>
      <c r="BU853" s="79"/>
      <c r="BW853" s="65"/>
      <c r="BY853" s="65"/>
      <c r="CA853" s="65"/>
      <c r="CC853" s="65"/>
      <c r="CE853" s="65"/>
      <c r="CG853" s="68"/>
      <c r="CI853" s="65"/>
      <c r="CK853" s="68"/>
      <c r="CM853" s="83"/>
      <c r="CO853" s="65"/>
      <c r="CU853" s="68"/>
      <c r="DB853" s="68"/>
      <c r="DH853" s="44"/>
      <c r="DI853" s="68"/>
    </row>
    <row r="854" ht="15.75" customHeight="1">
      <c r="A854" s="79"/>
      <c r="B854" s="80"/>
      <c r="C854" s="25"/>
      <c r="D854" s="16"/>
      <c r="E854" s="16"/>
      <c r="F854" s="16"/>
      <c r="G854" s="16"/>
      <c r="H854" s="63"/>
      <c r="I854" s="81"/>
      <c r="J854" s="43"/>
      <c r="O854" s="65"/>
      <c r="P854" s="79"/>
      <c r="R854" s="65"/>
      <c r="T854" s="65"/>
      <c r="V854" s="65"/>
      <c r="AC854" s="65"/>
      <c r="AI854" s="65"/>
      <c r="AO854" s="65"/>
      <c r="AW854" s="68"/>
      <c r="BC854" s="65"/>
      <c r="BI854" s="65"/>
      <c r="BN854" s="65"/>
      <c r="BS854" s="65"/>
      <c r="BT854" s="82"/>
      <c r="BU854" s="79"/>
      <c r="BW854" s="65"/>
      <c r="BY854" s="65"/>
      <c r="CA854" s="65"/>
      <c r="CC854" s="65"/>
      <c r="CE854" s="65"/>
      <c r="CG854" s="68"/>
      <c r="CI854" s="65"/>
      <c r="CK854" s="68"/>
      <c r="CM854" s="83"/>
      <c r="CO854" s="65"/>
      <c r="CU854" s="68"/>
      <c r="DB854" s="68"/>
      <c r="DH854" s="44"/>
      <c r="DI854" s="68"/>
    </row>
    <row r="855" ht="15.75" customHeight="1">
      <c r="A855" s="79"/>
      <c r="B855" s="80"/>
      <c r="C855" s="25"/>
      <c r="D855" s="16"/>
      <c r="E855" s="16"/>
      <c r="F855" s="16"/>
      <c r="G855" s="16"/>
      <c r="H855" s="63"/>
      <c r="I855" s="81"/>
      <c r="J855" s="43"/>
      <c r="O855" s="65"/>
      <c r="P855" s="79"/>
      <c r="R855" s="65"/>
      <c r="T855" s="65"/>
      <c r="V855" s="65"/>
      <c r="AC855" s="65"/>
      <c r="AI855" s="65"/>
      <c r="AO855" s="65"/>
      <c r="AW855" s="68"/>
      <c r="BC855" s="65"/>
      <c r="BI855" s="65"/>
      <c r="BN855" s="65"/>
      <c r="BS855" s="65"/>
      <c r="BT855" s="82"/>
      <c r="BU855" s="79"/>
      <c r="BW855" s="65"/>
      <c r="BY855" s="65"/>
      <c r="CA855" s="65"/>
      <c r="CC855" s="65"/>
      <c r="CE855" s="65"/>
      <c r="CG855" s="68"/>
      <c r="CI855" s="65"/>
      <c r="CK855" s="68"/>
      <c r="CM855" s="83"/>
      <c r="CO855" s="65"/>
      <c r="CU855" s="68"/>
      <c r="DB855" s="68"/>
      <c r="DH855" s="44"/>
      <c r="DI855" s="68"/>
    </row>
    <row r="856" ht="15.75" customHeight="1">
      <c r="A856" s="79"/>
      <c r="B856" s="80"/>
      <c r="C856" s="25"/>
      <c r="D856" s="16"/>
      <c r="E856" s="16"/>
      <c r="F856" s="16"/>
      <c r="G856" s="16"/>
      <c r="H856" s="63"/>
      <c r="I856" s="81"/>
      <c r="J856" s="43"/>
      <c r="O856" s="65"/>
      <c r="P856" s="79"/>
      <c r="R856" s="65"/>
      <c r="T856" s="65"/>
      <c r="V856" s="65"/>
      <c r="AC856" s="65"/>
      <c r="AI856" s="65"/>
      <c r="AO856" s="65"/>
      <c r="AW856" s="68"/>
      <c r="BC856" s="65"/>
      <c r="BI856" s="65"/>
      <c r="BN856" s="65"/>
      <c r="BS856" s="65"/>
      <c r="BT856" s="82"/>
      <c r="BU856" s="79"/>
      <c r="BW856" s="65"/>
      <c r="BY856" s="65"/>
      <c r="CA856" s="65"/>
      <c r="CC856" s="65"/>
      <c r="CE856" s="65"/>
      <c r="CG856" s="68"/>
      <c r="CI856" s="65"/>
      <c r="CK856" s="68"/>
      <c r="CM856" s="83"/>
      <c r="CO856" s="65"/>
      <c r="CU856" s="68"/>
      <c r="DB856" s="68"/>
      <c r="DH856" s="44"/>
      <c r="DI856" s="68"/>
    </row>
    <row r="857" ht="15.75" customHeight="1">
      <c r="A857" s="79"/>
      <c r="B857" s="80"/>
      <c r="C857" s="25"/>
      <c r="D857" s="16"/>
      <c r="E857" s="16"/>
      <c r="F857" s="16"/>
      <c r="G857" s="16"/>
      <c r="H857" s="63"/>
      <c r="I857" s="81"/>
      <c r="J857" s="43"/>
      <c r="O857" s="65"/>
      <c r="P857" s="79"/>
      <c r="R857" s="65"/>
      <c r="T857" s="65"/>
      <c r="V857" s="65"/>
      <c r="AC857" s="65"/>
      <c r="AI857" s="65"/>
      <c r="AO857" s="65"/>
      <c r="AW857" s="68"/>
      <c r="BC857" s="65"/>
      <c r="BI857" s="65"/>
      <c r="BN857" s="65"/>
      <c r="BS857" s="65"/>
      <c r="BT857" s="82"/>
      <c r="BU857" s="79"/>
      <c r="BW857" s="65"/>
      <c r="BY857" s="65"/>
      <c r="CA857" s="65"/>
      <c r="CC857" s="65"/>
      <c r="CE857" s="65"/>
      <c r="CG857" s="68"/>
      <c r="CI857" s="65"/>
      <c r="CK857" s="68"/>
      <c r="CM857" s="83"/>
      <c r="CO857" s="65"/>
      <c r="CU857" s="68"/>
      <c r="DB857" s="68"/>
      <c r="DH857" s="44"/>
      <c r="DI857" s="68"/>
    </row>
    <row r="858" ht="15.75" customHeight="1">
      <c r="A858" s="79"/>
      <c r="B858" s="80"/>
      <c r="C858" s="25"/>
      <c r="D858" s="16"/>
      <c r="E858" s="16"/>
      <c r="F858" s="16"/>
      <c r="G858" s="16"/>
      <c r="H858" s="63"/>
      <c r="I858" s="81"/>
      <c r="J858" s="43"/>
      <c r="O858" s="65"/>
      <c r="P858" s="79"/>
      <c r="R858" s="65"/>
      <c r="T858" s="65"/>
      <c r="V858" s="65"/>
      <c r="AC858" s="65"/>
      <c r="AI858" s="65"/>
      <c r="AO858" s="65"/>
      <c r="AW858" s="68"/>
      <c r="BC858" s="65"/>
      <c r="BI858" s="65"/>
      <c r="BN858" s="65"/>
      <c r="BS858" s="65"/>
      <c r="BT858" s="82"/>
      <c r="BU858" s="79"/>
      <c r="BW858" s="65"/>
      <c r="BY858" s="65"/>
      <c r="CA858" s="65"/>
      <c r="CC858" s="65"/>
      <c r="CE858" s="65"/>
      <c r="CG858" s="68"/>
      <c r="CI858" s="65"/>
      <c r="CK858" s="68"/>
      <c r="CM858" s="83"/>
      <c r="CO858" s="65"/>
      <c r="CU858" s="68"/>
      <c r="DB858" s="68"/>
      <c r="DH858" s="44"/>
      <c r="DI858" s="68"/>
    </row>
    <row r="859" ht="15.75" customHeight="1">
      <c r="A859" s="79"/>
      <c r="B859" s="80"/>
      <c r="C859" s="25"/>
      <c r="D859" s="16"/>
      <c r="E859" s="16"/>
      <c r="F859" s="16"/>
      <c r="G859" s="16"/>
      <c r="H859" s="63"/>
      <c r="I859" s="81"/>
      <c r="J859" s="43"/>
      <c r="O859" s="65"/>
      <c r="P859" s="79"/>
      <c r="R859" s="65"/>
      <c r="T859" s="65"/>
      <c r="V859" s="65"/>
      <c r="AC859" s="65"/>
      <c r="AI859" s="65"/>
      <c r="AO859" s="65"/>
      <c r="AW859" s="68"/>
      <c r="BC859" s="65"/>
      <c r="BI859" s="65"/>
      <c r="BN859" s="65"/>
      <c r="BS859" s="65"/>
      <c r="BT859" s="82"/>
      <c r="BU859" s="79"/>
      <c r="BW859" s="65"/>
      <c r="BY859" s="65"/>
      <c r="CA859" s="65"/>
      <c r="CC859" s="65"/>
      <c r="CE859" s="65"/>
      <c r="CG859" s="68"/>
      <c r="CI859" s="65"/>
      <c r="CK859" s="68"/>
      <c r="CM859" s="83"/>
      <c r="CO859" s="65"/>
      <c r="CU859" s="68"/>
      <c r="DB859" s="68"/>
      <c r="DH859" s="44"/>
      <c r="DI859" s="68"/>
    </row>
    <row r="860" ht="15.75" customHeight="1">
      <c r="A860" s="79"/>
      <c r="B860" s="80"/>
      <c r="C860" s="25"/>
      <c r="D860" s="16"/>
      <c r="E860" s="16"/>
      <c r="F860" s="16"/>
      <c r="G860" s="16"/>
      <c r="H860" s="63"/>
      <c r="I860" s="81"/>
      <c r="J860" s="43"/>
      <c r="O860" s="65"/>
      <c r="P860" s="79"/>
      <c r="R860" s="65"/>
      <c r="T860" s="65"/>
      <c r="V860" s="65"/>
      <c r="AC860" s="65"/>
      <c r="AI860" s="65"/>
      <c r="AO860" s="65"/>
      <c r="AW860" s="68"/>
      <c r="BC860" s="65"/>
      <c r="BI860" s="65"/>
      <c r="BN860" s="65"/>
      <c r="BS860" s="65"/>
      <c r="BT860" s="82"/>
      <c r="BU860" s="79"/>
      <c r="BW860" s="65"/>
      <c r="BY860" s="65"/>
      <c r="CA860" s="65"/>
      <c r="CC860" s="65"/>
      <c r="CE860" s="65"/>
      <c r="CG860" s="68"/>
      <c r="CI860" s="65"/>
      <c r="CK860" s="68"/>
      <c r="CM860" s="83"/>
      <c r="CO860" s="65"/>
      <c r="CU860" s="68"/>
      <c r="DB860" s="68"/>
      <c r="DH860" s="44"/>
      <c r="DI860" s="68"/>
    </row>
    <row r="861" ht="15.75" customHeight="1">
      <c r="A861" s="79"/>
      <c r="B861" s="80"/>
      <c r="C861" s="25"/>
      <c r="D861" s="16"/>
      <c r="E861" s="16"/>
      <c r="F861" s="16"/>
      <c r="G861" s="16"/>
      <c r="H861" s="63"/>
      <c r="I861" s="81"/>
      <c r="J861" s="43"/>
      <c r="O861" s="65"/>
      <c r="P861" s="79"/>
      <c r="R861" s="65"/>
      <c r="T861" s="65"/>
      <c r="V861" s="65"/>
      <c r="AC861" s="65"/>
      <c r="AI861" s="65"/>
      <c r="AO861" s="65"/>
      <c r="AW861" s="68"/>
      <c r="BC861" s="65"/>
      <c r="BI861" s="65"/>
      <c r="BN861" s="65"/>
      <c r="BS861" s="65"/>
      <c r="BT861" s="82"/>
      <c r="BU861" s="79"/>
      <c r="BW861" s="65"/>
      <c r="BY861" s="65"/>
      <c r="CA861" s="65"/>
      <c r="CC861" s="65"/>
      <c r="CE861" s="65"/>
      <c r="CG861" s="68"/>
      <c r="CI861" s="65"/>
      <c r="CK861" s="68"/>
      <c r="CM861" s="83"/>
      <c r="CO861" s="65"/>
      <c r="CU861" s="68"/>
      <c r="DB861" s="68"/>
      <c r="DH861" s="44"/>
      <c r="DI861" s="68"/>
    </row>
    <row r="862" ht="15.75" customHeight="1">
      <c r="A862" s="79"/>
      <c r="B862" s="80"/>
      <c r="C862" s="25"/>
      <c r="D862" s="16"/>
      <c r="E862" s="16"/>
      <c r="F862" s="16"/>
      <c r="G862" s="16"/>
      <c r="H862" s="63"/>
      <c r="I862" s="81"/>
      <c r="J862" s="43"/>
      <c r="O862" s="65"/>
      <c r="P862" s="79"/>
      <c r="R862" s="65"/>
      <c r="T862" s="65"/>
      <c r="V862" s="65"/>
      <c r="AC862" s="65"/>
      <c r="AI862" s="65"/>
      <c r="AO862" s="65"/>
      <c r="AW862" s="68"/>
      <c r="BC862" s="65"/>
      <c r="BI862" s="65"/>
      <c r="BN862" s="65"/>
      <c r="BS862" s="65"/>
      <c r="BT862" s="82"/>
      <c r="BU862" s="79"/>
      <c r="BW862" s="65"/>
      <c r="BY862" s="65"/>
      <c r="CA862" s="65"/>
      <c r="CC862" s="65"/>
      <c r="CE862" s="65"/>
      <c r="CG862" s="68"/>
      <c r="CI862" s="65"/>
      <c r="CK862" s="68"/>
      <c r="CM862" s="83"/>
      <c r="CO862" s="65"/>
      <c r="CU862" s="68"/>
      <c r="DB862" s="68"/>
      <c r="DH862" s="44"/>
      <c r="DI862" s="68"/>
    </row>
    <row r="863" ht="15.75" customHeight="1">
      <c r="A863" s="79"/>
      <c r="B863" s="80"/>
      <c r="C863" s="25"/>
      <c r="D863" s="16"/>
      <c r="E863" s="16"/>
      <c r="F863" s="16"/>
      <c r="G863" s="16"/>
      <c r="H863" s="63"/>
      <c r="I863" s="81"/>
      <c r="J863" s="43"/>
      <c r="O863" s="65"/>
      <c r="P863" s="79"/>
      <c r="R863" s="65"/>
      <c r="T863" s="65"/>
      <c r="V863" s="65"/>
      <c r="AC863" s="65"/>
      <c r="AI863" s="65"/>
      <c r="AO863" s="65"/>
      <c r="AW863" s="68"/>
      <c r="BC863" s="65"/>
      <c r="BI863" s="65"/>
      <c r="BN863" s="65"/>
      <c r="BS863" s="65"/>
      <c r="BT863" s="82"/>
      <c r="BU863" s="79"/>
      <c r="BW863" s="65"/>
      <c r="BY863" s="65"/>
      <c r="CA863" s="65"/>
      <c r="CC863" s="65"/>
      <c r="CE863" s="65"/>
      <c r="CG863" s="68"/>
      <c r="CI863" s="65"/>
      <c r="CK863" s="68"/>
      <c r="CM863" s="83"/>
      <c r="CO863" s="65"/>
      <c r="CU863" s="68"/>
      <c r="DB863" s="68"/>
      <c r="DH863" s="44"/>
      <c r="DI863" s="68"/>
    </row>
    <row r="864" ht="15.75" customHeight="1">
      <c r="A864" s="79"/>
      <c r="B864" s="80"/>
      <c r="C864" s="25"/>
      <c r="D864" s="16"/>
      <c r="E864" s="16"/>
      <c r="F864" s="16"/>
      <c r="G864" s="16"/>
      <c r="H864" s="63"/>
      <c r="I864" s="81"/>
      <c r="J864" s="43"/>
      <c r="O864" s="65"/>
      <c r="P864" s="79"/>
      <c r="R864" s="65"/>
      <c r="T864" s="65"/>
      <c r="V864" s="65"/>
      <c r="AC864" s="65"/>
      <c r="AI864" s="65"/>
      <c r="AO864" s="65"/>
      <c r="AW864" s="68"/>
      <c r="BC864" s="65"/>
      <c r="BI864" s="65"/>
      <c r="BN864" s="65"/>
      <c r="BS864" s="65"/>
      <c r="BT864" s="82"/>
      <c r="BU864" s="79"/>
      <c r="BW864" s="65"/>
      <c r="BY864" s="65"/>
      <c r="CA864" s="65"/>
      <c r="CC864" s="65"/>
      <c r="CE864" s="65"/>
      <c r="CG864" s="68"/>
      <c r="CI864" s="65"/>
      <c r="CK864" s="68"/>
      <c r="CM864" s="83"/>
      <c r="CO864" s="65"/>
      <c r="CU864" s="68"/>
      <c r="DB864" s="68"/>
      <c r="DH864" s="44"/>
      <c r="DI864" s="68"/>
    </row>
    <row r="865" ht="15.75" customHeight="1">
      <c r="A865" s="79"/>
      <c r="B865" s="80"/>
      <c r="C865" s="25"/>
      <c r="D865" s="16"/>
      <c r="E865" s="16"/>
      <c r="F865" s="16"/>
      <c r="G865" s="16"/>
      <c r="H865" s="63"/>
      <c r="I865" s="81"/>
      <c r="J865" s="43"/>
      <c r="O865" s="65"/>
      <c r="P865" s="79"/>
      <c r="R865" s="65"/>
      <c r="T865" s="65"/>
      <c r="V865" s="65"/>
      <c r="AC865" s="65"/>
      <c r="AI865" s="65"/>
      <c r="AO865" s="65"/>
      <c r="AW865" s="68"/>
      <c r="BC865" s="65"/>
      <c r="BI865" s="65"/>
      <c r="BN865" s="65"/>
      <c r="BS865" s="65"/>
      <c r="BT865" s="82"/>
      <c r="BU865" s="79"/>
      <c r="BW865" s="65"/>
      <c r="BY865" s="65"/>
      <c r="CA865" s="65"/>
      <c r="CC865" s="65"/>
      <c r="CE865" s="65"/>
      <c r="CG865" s="68"/>
      <c r="CI865" s="65"/>
      <c r="CK865" s="68"/>
      <c r="CM865" s="83"/>
      <c r="CO865" s="65"/>
      <c r="CU865" s="68"/>
      <c r="DB865" s="68"/>
      <c r="DH865" s="44"/>
      <c r="DI865" s="68"/>
    </row>
    <row r="866" ht="15.75" customHeight="1">
      <c r="A866" s="79"/>
      <c r="B866" s="80"/>
      <c r="C866" s="25"/>
      <c r="D866" s="16"/>
      <c r="E866" s="16"/>
      <c r="F866" s="16"/>
      <c r="G866" s="16"/>
      <c r="H866" s="63"/>
      <c r="I866" s="81"/>
      <c r="J866" s="43"/>
      <c r="O866" s="65"/>
      <c r="P866" s="79"/>
      <c r="R866" s="65"/>
      <c r="T866" s="65"/>
      <c r="V866" s="65"/>
      <c r="AC866" s="65"/>
      <c r="AI866" s="65"/>
      <c r="AO866" s="65"/>
      <c r="AW866" s="68"/>
      <c r="BC866" s="65"/>
      <c r="BI866" s="65"/>
      <c r="BN866" s="65"/>
      <c r="BS866" s="65"/>
      <c r="BT866" s="82"/>
      <c r="BU866" s="79"/>
      <c r="BW866" s="65"/>
      <c r="BY866" s="65"/>
      <c r="CA866" s="65"/>
      <c r="CC866" s="65"/>
      <c r="CE866" s="65"/>
      <c r="CG866" s="68"/>
      <c r="CI866" s="65"/>
      <c r="CK866" s="68"/>
      <c r="CM866" s="83"/>
      <c r="CO866" s="65"/>
      <c r="CU866" s="68"/>
      <c r="DB866" s="68"/>
      <c r="DH866" s="44"/>
      <c r="DI866" s="68"/>
    </row>
    <row r="867" ht="15.75" customHeight="1">
      <c r="A867" s="79"/>
      <c r="B867" s="80"/>
      <c r="C867" s="25"/>
      <c r="D867" s="16"/>
      <c r="E867" s="16"/>
      <c r="F867" s="16"/>
      <c r="G867" s="16"/>
      <c r="H867" s="63"/>
      <c r="I867" s="81"/>
      <c r="J867" s="43"/>
      <c r="O867" s="65"/>
      <c r="P867" s="79"/>
      <c r="R867" s="65"/>
      <c r="T867" s="65"/>
      <c r="V867" s="65"/>
      <c r="AC867" s="65"/>
      <c r="AI867" s="65"/>
      <c r="AO867" s="65"/>
      <c r="AW867" s="68"/>
      <c r="BC867" s="65"/>
      <c r="BI867" s="65"/>
      <c r="BN867" s="65"/>
      <c r="BS867" s="65"/>
      <c r="BT867" s="82"/>
      <c r="BU867" s="79"/>
      <c r="BW867" s="65"/>
      <c r="BY867" s="65"/>
      <c r="CA867" s="65"/>
      <c r="CC867" s="65"/>
      <c r="CE867" s="65"/>
      <c r="CG867" s="68"/>
      <c r="CI867" s="65"/>
      <c r="CK867" s="68"/>
      <c r="CM867" s="83"/>
      <c r="CO867" s="65"/>
      <c r="CU867" s="68"/>
      <c r="DB867" s="68"/>
      <c r="DH867" s="44"/>
      <c r="DI867" s="68"/>
    </row>
    <row r="868" ht="15.75" customHeight="1">
      <c r="A868" s="79"/>
      <c r="B868" s="80"/>
      <c r="C868" s="25"/>
      <c r="D868" s="16"/>
      <c r="E868" s="16"/>
      <c r="F868" s="16"/>
      <c r="G868" s="16"/>
      <c r="H868" s="63"/>
      <c r="I868" s="81"/>
      <c r="J868" s="43"/>
      <c r="O868" s="65"/>
      <c r="P868" s="79"/>
      <c r="R868" s="65"/>
      <c r="T868" s="65"/>
      <c r="V868" s="65"/>
      <c r="AC868" s="65"/>
      <c r="AI868" s="65"/>
      <c r="AO868" s="65"/>
      <c r="AW868" s="68"/>
      <c r="BC868" s="65"/>
      <c r="BI868" s="65"/>
      <c r="BN868" s="65"/>
      <c r="BS868" s="65"/>
      <c r="BT868" s="82"/>
      <c r="BU868" s="79"/>
      <c r="BW868" s="65"/>
      <c r="BY868" s="65"/>
      <c r="CA868" s="65"/>
      <c r="CC868" s="65"/>
      <c r="CE868" s="65"/>
      <c r="CG868" s="68"/>
      <c r="CI868" s="65"/>
      <c r="CK868" s="68"/>
      <c r="CM868" s="83"/>
      <c r="CO868" s="65"/>
      <c r="CU868" s="68"/>
      <c r="DB868" s="68"/>
      <c r="DH868" s="44"/>
      <c r="DI868" s="68"/>
    </row>
    <row r="869" ht="15.75" customHeight="1">
      <c r="A869" s="79"/>
      <c r="B869" s="80"/>
      <c r="C869" s="25"/>
      <c r="D869" s="16"/>
      <c r="E869" s="16"/>
      <c r="F869" s="16"/>
      <c r="G869" s="16"/>
      <c r="H869" s="63"/>
      <c r="I869" s="81"/>
      <c r="J869" s="43"/>
      <c r="O869" s="65"/>
      <c r="P869" s="79"/>
      <c r="R869" s="65"/>
      <c r="T869" s="65"/>
      <c r="V869" s="65"/>
      <c r="AC869" s="65"/>
      <c r="AI869" s="65"/>
      <c r="AO869" s="65"/>
      <c r="AW869" s="68"/>
      <c r="BC869" s="65"/>
      <c r="BI869" s="65"/>
      <c r="BN869" s="65"/>
      <c r="BS869" s="65"/>
      <c r="BT869" s="82"/>
      <c r="BU869" s="79"/>
      <c r="BW869" s="65"/>
      <c r="BY869" s="65"/>
      <c r="CA869" s="65"/>
      <c r="CC869" s="65"/>
      <c r="CE869" s="65"/>
      <c r="CG869" s="68"/>
      <c r="CI869" s="65"/>
      <c r="CK869" s="68"/>
      <c r="CM869" s="83"/>
      <c r="CO869" s="65"/>
      <c r="CU869" s="68"/>
      <c r="DB869" s="68"/>
      <c r="DH869" s="44"/>
      <c r="DI869" s="68"/>
    </row>
    <row r="870" ht="15.75" customHeight="1">
      <c r="A870" s="79"/>
      <c r="B870" s="80"/>
      <c r="C870" s="25"/>
      <c r="D870" s="16"/>
      <c r="E870" s="16"/>
      <c r="F870" s="16"/>
      <c r="G870" s="16"/>
      <c r="H870" s="63"/>
      <c r="I870" s="81"/>
      <c r="J870" s="43"/>
      <c r="O870" s="65"/>
      <c r="P870" s="79"/>
      <c r="R870" s="65"/>
      <c r="T870" s="65"/>
      <c r="V870" s="65"/>
      <c r="AC870" s="65"/>
      <c r="AI870" s="65"/>
      <c r="AO870" s="65"/>
      <c r="AW870" s="68"/>
      <c r="BC870" s="65"/>
      <c r="BI870" s="65"/>
      <c r="BN870" s="65"/>
      <c r="BS870" s="65"/>
      <c r="BT870" s="82"/>
      <c r="BU870" s="79"/>
      <c r="BW870" s="65"/>
      <c r="BY870" s="65"/>
      <c r="CA870" s="65"/>
      <c r="CC870" s="65"/>
      <c r="CE870" s="65"/>
      <c r="CG870" s="68"/>
      <c r="CI870" s="65"/>
      <c r="CK870" s="68"/>
      <c r="CM870" s="83"/>
      <c r="CO870" s="65"/>
      <c r="CU870" s="68"/>
      <c r="DB870" s="68"/>
      <c r="DH870" s="44"/>
      <c r="DI870" s="68"/>
    </row>
    <row r="871" ht="15.75" customHeight="1">
      <c r="A871" s="79"/>
      <c r="B871" s="80"/>
      <c r="C871" s="25"/>
      <c r="D871" s="16"/>
      <c r="E871" s="16"/>
      <c r="F871" s="16"/>
      <c r="G871" s="16"/>
      <c r="H871" s="63"/>
      <c r="I871" s="81"/>
      <c r="J871" s="43"/>
      <c r="O871" s="65"/>
      <c r="P871" s="79"/>
      <c r="R871" s="65"/>
      <c r="T871" s="65"/>
      <c r="V871" s="65"/>
      <c r="AC871" s="65"/>
      <c r="AI871" s="65"/>
      <c r="AO871" s="65"/>
      <c r="AW871" s="68"/>
      <c r="BC871" s="65"/>
      <c r="BI871" s="65"/>
      <c r="BN871" s="65"/>
      <c r="BS871" s="65"/>
      <c r="BT871" s="82"/>
      <c r="BU871" s="79"/>
      <c r="BW871" s="65"/>
      <c r="BY871" s="65"/>
      <c r="CA871" s="65"/>
      <c r="CC871" s="65"/>
      <c r="CE871" s="65"/>
      <c r="CG871" s="68"/>
      <c r="CI871" s="65"/>
      <c r="CK871" s="68"/>
      <c r="CM871" s="83"/>
      <c r="CO871" s="65"/>
      <c r="CU871" s="68"/>
      <c r="DB871" s="68"/>
      <c r="DH871" s="44"/>
      <c r="DI871" s="68"/>
    </row>
    <row r="872" ht="15.75" customHeight="1">
      <c r="A872" s="79"/>
      <c r="B872" s="80"/>
      <c r="C872" s="25"/>
      <c r="D872" s="16"/>
      <c r="E872" s="16"/>
      <c r="F872" s="16"/>
      <c r="G872" s="16"/>
      <c r="H872" s="63"/>
      <c r="I872" s="81"/>
      <c r="J872" s="43"/>
      <c r="O872" s="65"/>
      <c r="P872" s="79"/>
      <c r="R872" s="65"/>
      <c r="T872" s="65"/>
      <c r="V872" s="65"/>
      <c r="AC872" s="65"/>
      <c r="AI872" s="65"/>
      <c r="AO872" s="65"/>
      <c r="AW872" s="68"/>
      <c r="BC872" s="65"/>
      <c r="BI872" s="65"/>
      <c r="BN872" s="65"/>
      <c r="BS872" s="65"/>
      <c r="BT872" s="82"/>
      <c r="BU872" s="79"/>
      <c r="BW872" s="65"/>
      <c r="BY872" s="65"/>
      <c r="CA872" s="65"/>
      <c r="CC872" s="65"/>
      <c r="CE872" s="65"/>
      <c r="CG872" s="68"/>
      <c r="CI872" s="65"/>
      <c r="CK872" s="68"/>
      <c r="CM872" s="83"/>
      <c r="CO872" s="65"/>
      <c r="CU872" s="68"/>
      <c r="DB872" s="68"/>
      <c r="DH872" s="44"/>
      <c r="DI872" s="68"/>
    </row>
    <row r="873" ht="15.75" customHeight="1">
      <c r="A873" s="79"/>
      <c r="B873" s="80"/>
      <c r="C873" s="25"/>
      <c r="D873" s="16"/>
      <c r="E873" s="16"/>
      <c r="F873" s="16"/>
      <c r="G873" s="16"/>
      <c r="H873" s="63"/>
      <c r="I873" s="81"/>
      <c r="J873" s="43"/>
      <c r="O873" s="65"/>
      <c r="P873" s="79"/>
      <c r="R873" s="65"/>
      <c r="T873" s="65"/>
      <c r="V873" s="65"/>
      <c r="AC873" s="65"/>
      <c r="AI873" s="65"/>
      <c r="AO873" s="65"/>
      <c r="AW873" s="68"/>
      <c r="BC873" s="65"/>
      <c r="BI873" s="65"/>
      <c r="BN873" s="65"/>
      <c r="BS873" s="65"/>
      <c r="BT873" s="82"/>
      <c r="BU873" s="79"/>
      <c r="BW873" s="65"/>
      <c r="BY873" s="65"/>
      <c r="CA873" s="65"/>
      <c r="CC873" s="65"/>
      <c r="CE873" s="65"/>
      <c r="CG873" s="68"/>
      <c r="CI873" s="65"/>
      <c r="CK873" s="68"/>
      <c r="CM873" s="83"/>
      <c r="CO873" s="65"/>
      <c r="CU873" s="68"/>
      <c r="DB873" s="68"/>
      <c r="DH873" s="44"/>
      <c r="DI873" s="68"/>
    </row>
    <row r="874" ht="15.75" customHeight="1">
      <c r="A874" s="79"/>
      <c r="B874" s="80"/>
      <c r="C874" s="25"/>
      <c r="D874" s="16"/>
      <c r="E874" s="16"/>
      <c r="F874" s="16"/>
      <c r="G874" s="16"/>
      <c r="H874" s="63"/>
      <c r="I874" s="81"/>
      <c r="J874" s="43"/>
      <c r="O874" s="65"/>
      <c r="P874" s="79"/>
      <c r="R874" s="65"/>
      <c r="T874" s="65"/>
      <c r="V874" s="65"/>
      <c r="AC874" s="65"/>
      <c r="AI874" s="65"/>
      <c r="AO874" s="65"/>
      <c r="AW874" s="68"/>
      <c r="BC874" s="65"/>
      <c r="BI874" s="65"/>
      <c r="BN874" s="65"/>
      <c r="BS874" s="65"/>
      <c r="BT874" s="82"/>
      <c r="BU874" s="79"/>
      <c r="BW874" s="65"/>
      <c r="BY874" s="65"/>
      <c r="CA874" s="65"/>
      <c r="CC874" s="65"/>
      <c r="CE874" s="65"/>
      <c r="CG874" s="68"/>
      <c r="CI874" s="65"/>
      <c r="CK874" s="68"/>
      <c r="CM874" s="83"/>
      <c r="CO874" s="65"/>
      <c r="CU874" s="68"/>
      <c r="DB874" s="68"/>
      <c r="DH874" s="44"/>
      <c r="DI874" s="68"/>
    </row>
    <row r="875" ht="15.75" customHeight="1">
      <c r="A875" s="79"/>
      <c r="B875" s="80"/>
      <c r="C875" s="25"/>
      <c r="D875" s="16"/>
      <c r="E875" s="16"/>
      <c r="F875" s="16"/>
      <c r="G875" s="16"/>
      <c r="H875" s="63"/>
      <c r="I875" s="81"/>
      <c r="J875" s="43"/>
      <c r="O875" s="65"/>
      <c r="P875" s="79"/>
      <c r="R875" s="65"/>
      <c r="T875" s="65"/>
      <c r="V875" s="65"/>
      <c r="AC875" s="65"/>
      <c r="AI875" s="65"/>
      <c r="AO875" s="65"/>
      <c r="AW875" s="68"/>
      <c r="BC875" s="65"/>
      <c r="BI875" s="65"/>
      <c r="BN875" s="65"/>
      <c r="BS875" s="65"/>
      <c r="BT875" s="82"/>
      <c r="BU875" s="79"/>
      <c r="BW875" s="65"/>
      <c r="BY875" s="65"/>
      <c r="CA875" s="65"/>
      <c r="CC875" s="65"/>
      <c r="CE875" s="65"/>
      <c r="CG875" s="68"/>
      <c r="CI875" s="65"/>
      <c r="CK875" s="68"/>
      <c r="CM875" s="83"/>
      <c r="CO875" s="65"/>
      <c r="CU875" s="68"/>
      <c r="DB875" s="68"/>
      <c r="DH875" s="44"/>
      <c r="DI875" s="68"/>
    </row>
    <row r="876" ht="15.75" customHeight="1">
      <c r="A876" s="79"/>
      <c r="B876" s="80"/>
      <c r="C876" s="25"/>
      <c r="D876" s="16"/>
      <c r="E876" s="16"/>
      <c r="F876" s="16"/>
      <c r="G876" s="16"/>
      <c r="H876" s="63"/>
      <c r="I876" s="81"/>
      <c r="J876" s="43"/>
      <c r="O876" s="65"/>
      <c r="P876" s="79"/>
      <c r="R876" s="65"/>
      <c r="T876" s="65"/>
      <c r="V876" s="65"/>
      <c r="AC876" s="65"/>
      <c r="AI876" s="65"/>
      <c r="AO876" s="65"/>
      <c r="AW876" s="68"/>
      <c r="BC876" s="65"/>
      <c r="BI876" s="65"/>
      <c r="BN876" s="65"/>
      <c r="BS876" s="65"/>
      <c r="BT876" s="82"/>
      <c r="BU876" s="79"/>
      <c r="BW876" s="65"/>
      <c r="BY876" s="65"/>
      <c r="CA876" s="65"/>
      <c r="CC876" s="65"/>
      <c r="CE876" s="65"/>
      <c r="CG876" s="68"/>
      <c r="CI876" s="65"/>
      <c r="CK876" s="68"/>
      <c r="CM876" s="83"/>
      <c r="CO876" s="65"/>
      <c r="CU876" s="68"/>
      <c r="DB876" s="68"/>
      <c r="DH876" s="44"/>
      <c r="DI876" s="68"/>
    </row>
    <row r="877" ht="15.75" customHeight="1">
      <c r="A877" s="79"/>
      <c r="B877" s="80"/>
      <c r="C877" s="25"/>
      <c r="D877" s="16"/>
      <c r="E877" s="16"/>
      <c r="F877" s="16"/>
      <c r="G877" s="16"/>
      <c r="H877" s="63"/>
      <c r="I877" s="81"/>
      <c r="J877" s="43"/>
      <c r="O877" s="65"/>
      <c r="P877" s="79"/>
      <c r="R877" s="65"/>
      <c r="T877" s="65"/>
      <c r="V877" s="65"/>
      <c r="AC877" s="65"/>
      <c r="AI877" s="65"/>
      <c r="AO877" s="65"/>
      <c r="AW877" s="68"/>
      <c r="BC877" s="65"/>
      <c r="BI877" s="65"/>
      <c r="BN877" s="65"/>
      <c r="BS877" s="65"/>
      <c r="BT877" s="82"/>
      <c r="BU877" s="79"/>
      <c r="BW877" s="65"/>
      <c r="BY877" s="65"/>
      <c r="CA877" s="65"/>
      <c r="CC877" s="65"/>
      <c r="CE877" s="65"/>
      <c r="CG877" s="68"/>
      <c r="CI877" s="65"/>
      <c r="CK877" s="68"/>
      <c r="CM877" s="83"/>
      <c r="CO877" s="65"/>
      <c r="CU877" s="68"/>
      <c r="DB877" s="68"/>
      <c r="DH877" s="44"/>
      <c r="DI877" s="68"/>
    </row>
    <row r="878" ht="15.75" customHeight="1">
      <c r="A878" s="79"/>
      <c r="B878" s="80"/>
      <c r="C878" s="25"/>
      <c r="D878" s="16"/>
      <c r="E878" s="16"/>
      <c r="F878" s="16"/>
      <c r="G878" s="16"/>
      <c r="H878" s="63"/>
      <c r="I878" s="81"/>
      <c r="J878" s="43"/>
      <c r="O878" s="65"/>
      <c r="P878" s="79"/>
      <c r="R878" s="65"/>
      <c r="T878" s="65"/>
      <c r="V878" s="65"/>
      <c r="AC878" s="65"/>
      <c r="AI878" s="65"/>
      <c r="AO878" s="65"/>
      <c r="AW878" s="68"/>
      <c r="BC878" s="65"/>
      <c r="BI878" s="65"/>
      <c r="BN878" s="65"/>
      <c r="BS878" s="65"/>
      <c r="BT878" s="82"/>
      <c r="BU878" s="79"/>
      <c r="BW878" s="65"/>
      <c r="BY878" s="65"/>
      <c r="CA878" s="65"/>
      <c r="CC878" s="65"/>
      <c r="CE878" s="65"/>
      <c r="CG878" s="68"/>
      <c r="CI878" s="65"/>
      <c r="CK878" s="68"/>
      <c r="CM878" s="83"/>
      <c r="CO878" s="65"/>
      <c r="CU878" s="68"/>
      <c r="DB878" s="68"/>
      <c r="DH878" s="44"/>
      <c r="DI878" s="68"/>
    </row>
    <row r="879" ht="15.75" customHeight="1">
      <c r="A879" s="79"/>
      <c r="B879" s="80"/>
      <c r="C879" s="25"/>
      <c r="D879" s="16"/>
      <c r="E879" s="16"/>
      <c r="F879" s="16"/>
      <c r="G879" s="16"/>
      <c r="H879" s="63"/>
      <c r="I879" s="81"/>
      <c r="J879" s="43"/>
      <c r="O879" s="65"/>
      <c r="P879" s="79"/>
      <c r="R879" s="65"/>
      <c r="T879" s="65"/>
      <c r="V879" s="65"/>
      <c r="AC879" s="65"/>
      <c r="AI879" s="65"/>
      <c r="AO879" s="65"/>
      <c r="AW879" s="68"/>
      <c r="BC879" s="65"/>
      <c r="BI879" s="65"/>
      <c r="BN879" s="65"/>
      <c r="BS879" s="65"/>
      <c r="BT879" s="82"/>
      <c r="BU879" s="79"/>
      <c r="BW879" s="65"/>
      <c r="BY879" s="65"/>
      <c r="CA879" s="65"/>
      <c r="CC879" s="65"/>
      <c r="CE879" s="65"/>
      <c r="CG879" s="68"/>
      <c r="CI879" s="65"/>
      <c r="CK879" s="68"/>
      <c r="CM879" s="83"/>
      <c r="CO879" s="65"/>
      <c r="CU879" s="68"/>
      <c r="DB879" s="68"/>
      <c r="DH879" s="44"/>
      <c r="DI879" s="68"/>
    </row>
    <row r="880" ht="15.75" customHeight="1">
      <c r="A880" s="79"/>
      <c r="B880" s="80"/>
      <c r="C880" s="25"/>
      <c r="D880" s="16"/>
      <c r="E880" s="16"/>
      <c r="F880" s="16"/>
      <c r="G880" s="16"/>
      <c r="H880" s="63"/>
      <c r="I880" s="81"/>
      <c r="J880" s="43"/>
      <c r="O880" s="65"/>
      <c r="P880" s="79"/>
      <c r="R880" s="65"/>
      <c r="T880" s="65"/>
      <c r="V880" s="65"/>
      <c r="AC880" s="65"/>
      <c r="AI880" s="65"/>
      <c r="AO880" s="65"/>
      <c r="AW880" s="68"/>
      <c r="BC880" s="65"/>
      <c r="BI880" s="65"/>
      <c r="BN880" s="65"/>
      <c r="BS880" s="65"/>
      <c r="BT880" s="82"/>
      <c r="BU880" s="79"/>
      <c r="BW880" s="65"/>
      <c r="BY880" s="65"/>
      <c r="CA880" s="65"/>
      <c r="CC880" s="65"/>
      <c r="CE880" s="65"/>
      <c r="CG880" s="68"/>
      <c r="CI880" s="65"/>
      <c r="CK880" s="68"/>
      <c r="CM880" s="83"/>
      <c r="CO880" s="65"/>
      <c r="CU880" s="68"/>
      <c r="DB880" s="68"/>
      <c r="DH880" s="44"/>
      <c r="DI880" s="68"/>
    </row>
    <row r="881" ht="15.75" customHeight="1">
      <c r="A881" s="79"/>
      <c r="B881" s="80"/>
      <c r="C881" s="25"/>
      <c r="D881" s="16"/>
      <c r="E881" s="16"/>
      <c r="F881" s="16"/>
      <c r="G881" s="16"/>
      <c r="H881" s="63"/>
      <c r="I881" s="81"/>
      <c r="J881" s="43"/>
      <c r="O881" s="65"/>
      <c r="P881" s="79"/>
      <c r="R881" s="65"/>
      <c r="T881" s="65"/>
      <c r="V881" s="65"/>
      <c r="AC881" s="65"/>
      <c r="AI881" s="65"/>
      <c r="AO881" s="65"/>
      <c r="AW881" s="68"/>
      <c r="BC881" s="65"/>
      <c r="BI881" s="65"/>
      <c r="BN881" s="65"/>
      <c r="BS881" s="65"/>
      <c r="BT881" s="82"/>
      <c r="BU881" s="79"/>
      <c r="BW881" s="65"/>
      <c r="BY881" s="65"/>
      <c r="CA881" s="65"/>
      <c r="CC881" s="65"/>
      <c r="CE881" s="65"/>
      <c r="CG881" s="68"/>
      <c r="CI881" s="65"/>
      <c r="CK881" s="68"/>
      <c r="CM881" s="83"/>
      <c r="CO881" s="65"/>
      <c r="CU881" s="68"/>
      <c r="DB881" s="68"/>
      <c r="DH881" s="44"/>
      <c r="DI881" s="68"/>
    </row>
    <row r="882" ht="15.75" customHeight="1">
      <c r="A882" s="79"/>
      <c r="B882" s="80"/>
      <c r="C882" s="25"/>
      <c r="D882" s="16"/>
      <c r="E882" s="16"/>
      <c r="F882" s="16"/>
      <c r="G882" s="16"/>
      <c r="H882" s="63"/>
      <c r="I882" s="81"/>
      <c r="J882" s="43"/>
      <c r="O882" s="65"/>
      <c r="P882" s="79"/>
      <c r="R882" s="65"/>
      <c r="T882" s="65"/>
      <c r="V882" s="65"/>
      <c r="AC882" s="65"/>
      <c r="AI882" s="65"/>
      <c r="AO882" s="65"/>
      <c r="AW882" s="68"/>
      <c r="BC882" s="65"/>
      <c r="BI882" s="65"/>
      <c r="BN882" s="65"/>
      <c r="BS882" s="65"/>
      <c r="BT882" s="82"/>
      <c r="BU882" s="79"/>
      <c r="BW882" s="65"/>
      <c r="BY882" s="65"/>
      <c r="CA882" s="65"/>
      <c r="CC882" s="65"/>
      <c r="CE882" s="65"/>
      <c r="CG882" s="68"/>
      <c r="CI882" s="65"/>
      <c r="CK882" s="68"/>
      <c r="CM882" s="83"/>
      <c r="CO882" s="65"/>
      <c r="CU882" s="68"/>
      <c r="DB882" s="68"/>
      <c r="DH882" s="44"/>
      <c r="DI882" s="68"/>
    </row>
    <row r="883" ht="15.75" customHeight="1">
      <c r="A883" s="79"/>
      <c r="B883" s="80"/>
      <c r="C883" s="25"/>
      <c r="D883" s="16"/>
      <c r="E883" s="16"/>
      <c r="F883" s="16"/>
      <c r="G883" s="16"/>
      <c r="H883" s="63"/>
      <c r="I883" s="81"/>
      <c r="J883" s="43"/>
      <c r="O883" s="65"/>
      <c r="P883" s="79"/>
      <c r="R883" s="65"/>
      <c r="T883" s="65"/>
      <c r="V883" s="65"/>
      <c r="AC883" s="65"/>
      <c r="AI883" s="65"/>
      <c r="AO883" s="65"/>
      <c r="AW883" s="68"/>
      <c r="BC883" s="65"/>
      <c r="BI883" s="65"/>
      <c r="BN883" s="65"/>
      <c r="BS883" s="65"/>
      <c r="BT883" s="82"/>
      <c r="BU883" s="79"/>
      <c r="BW883" s="65"/>
      <c r="BY883" s="65"/>
      <c r="CA883" s="65"/>
      <c r="CC883" s="65"/>
      <c r="CE883" s="65"/>
      <c r="CG883" s="68"/>
      <c r="CI883" s="65"/>
      <c r="CK883" s="68"/>
      <c r="CM883" s="83"/>
      <c r="CO883" s="65"/>
      <c r="CU883" s="68"/>
      <c r="DB883" s="68"/>
      <c r="DH883" s="44"/>
      <c r="DI883" s="68"/>
    </row>
    <row r="884" ht="15.75" customHeight="1">
      <c r="A884" s="79"/>
      <c r="B884" s="80"/>
      <c r="C884" s="25"/>
      <c r="D884" s="16"/>
      <c r="E884" s="16"/>
      <c r="F884" s="16"/>
      <c r="G884" s="16"/>
      <c r="H884" s="63"/>
      <c r="I884" s="81"/>
      <c r="J884" s="43"/>
      <c r="O884" s="65"/>
      <c r="P884" s="79"/>
      <c r="R884" s="65"/>
      <c r="T884" s="65"/>
      <c r="V884" s="65"/>
      <c r="AC884" s="65"/>
      <c r="AI884" s="65"/>
      <c r="AO884" s="65"/>
      <c r="AW884" s="68"/>
      <c r="BC884" s="65"/>
      <c r="BI884" s="65"/>
      <c r="BN884" s="65"/>
      <c r="BS884" s="65"/>
      <c r="BT884" s="82"/>
      <c r="BU884" s="79"/>
      <c r="BW884" s="65"/>
      <c r="BY884" s="65"/>
      <c r="CA884" s="65"/>
      <c r="CC884" s="65"/>
      <c r="CE884" s="65"/>
      <c r="CG884" s="68"/>
      <c r="CI884" s="65"/>
      <c r="CK884" s="68"/>
      <c r="CM884" s="83"/>
      <c r="CO884" s="65"/>
      <c r="CU884" s="68"/>
      <c r="DB884" s="68"/>
      <c r="DH884" s="44"/>
      <c r="DI884" s="68"/>
    </row>
    <row r="885" ht="15.75" customHeight="1">
      <c r="A885" s="79"/>
      <c r="B885" s="80"/>
      <c r="C885" s="25"/>
      <c r="D885" s="16"/>
      <c r="E885" s="16"/>
      <c r="F885" s="16"/>
      <c r="G885" s="16"/>
      <c r="H885" s="63"/>
      <c r="I885" s="81"/>
      <c r="J885" s="43"/>
      <c r="O885" s="65"/>
      <c r="P885" s="79"/>
      <c r="R885" s="65"/>
      <c r="T885" s="65"/>
      <c r="V885" s="65"/>
      <c r="AC885" s="65"/>
      <c r="AI885" s="65"/>
      <c r="AO885" s="65"/>
      <c r="AW885" s="68"/>
      <c r="BC885" s="65"/>
      <c r="BI885" s="65"/>
      <c r="BN885" s="65"/>
      <c r="BS885" s="65"/>
      <c r="BT885" s="82"/>
      <c r="BU885" s="79"/>
      <c r="BW885" s="65"/>
      <c r="BY885" s="65"/>
      <c r="CA885" s="65"/>
      <c r="CC885" s="65"/>
      <c r="CE885" s="65"/>
      <c r="CG885" s="68"/>
      <c r="CI885" s="65"/>
      <c r="CK885" s="68"/>
      <c r="CM885" s="83"/>
      <c r="CO885" s="65"/>
      <c r="CU885" s="68"/>
      <c r="DB885" s="68"/>
      <c r="DH885" s="44"/>
      <c r="DI885" s="68"/>
    </row>
    <row r="886" ht="15.75" customHeight="1">
      <c r="A886" s="79"/>
      <c r="B886" s="80"/>
      <c r="C886" s="25"/>
      <c r="D886" s="16"/>
      <c r="E886" s="16"/>
      <c r="F886" s="16"/>
      <c r="G886" s="16"/>
      <c r="H886" s="63"/>
      <c r="I886" s="81"/>
      <c r="J886" s="43"/>
      <c r="O886" s="65"/>
      <c r="P886" s="79"/>
      <c r="R886" s="65"/>
      <c r="T886" s="65"/>
      <c r="V886" s="65"/>
      <c r="AC886" s="65"/>
      <c r="AI886" s="65"/>
      <c r="AO886" s="65"/>
      <c r="AW886" s="68"/>
      <c r="BC886" s="65"/>
      <c r="BI886" s="65"/>
      <c r="BN886" s="65"/>
      <c r="BS886" s="65"/>
      <c r="BT886" s="82"/>
      <c r="BU886" s="79"/>
      <c r="BW886" s="65"/>
      <c r="BY886" s="65"/>
      <c r="CA886" s="65"/>
      <c r="CC886" s="65"/>
      <c r="CE886" s="65"/>
      <c r="CG886" s="68"/>
      <c r="CI886" s="65"/>
      <c r="CK886" s="68"/>
      <c r="CM886" s="83"/>
      <c r="CO886" s="65"/>
      <c r="CU886" s="68"/>
      <c r="DB886" s="68"/>
      <c r="DH886" s="44"/>
      <c r="DI886" s="68"/>
    </row>
    <row r="887" ht="15.75" customHeight="1">
      <c r="A887" s="79"/>
      <c r="B887" s="80"/>
      <c r="C887" s="25"/>
      <c r="D887" s="16"/>
      <c r="E887" s="16"/>
      <c r="F887" s="16"/>
      <c r="G887" s="16"/>
      <c r="H887" s="63"/>
      <c r="I887" s="81"/>
      <c r="J887" s="43"/>
      <c r="O887" s="65"/>
      <c r="P887" s="79"/>
      <c r="R887" s="65"/>
      <c r="T887" s="65"/>
      <c r="V887" s="65"/>
      <c r="AC887" s="65"/>
      <c r="AI887" s="65"/>
      <c r="AO887" s="65"/>
      <c r="AW887" s="68"/>
      <c r="BC887" s="65"/>
      <c r="BI887" s="65"/>
      <c r="BN887" s="65"/>
      <c r="BS887" s="65"/>
      <c r="BT887" s="82"/>
      <c r="BU887" s="79"/>
      <c r="BW887" s="65"/>
      <c r="BY887" s="65"/>
      <c r="CA887" s="65"/>
      <c r="CC887" s="65"/>
      <c r="CE887" s="65"/>
      <c r="CG887" s="68"/>
      <c r="CI887" s="65"/>
      <c r="CK887" s="68"/>
      <c r="CM887" s="83"/>
      <c r="CO887" s="65"/>
      <c r="CU887" s="68"/>
      <c r="DB887" s="68"/>
      <c r="DH887" s="44"/>
      <c r="DI887" s="68"/>
    </row>
    <row r="888" ht="15.75" customHeight="1">
      <c r="A888" s="79"/>
      <c r="B888" s="80"/>
      <c r="C888" s="25"/>
      <c r="D888" s="16"/>
      <c r="E888" s="16"/>
      <c r="F888" s="16"/>
      <c r="G888" s="16"/>
      <c r="H888" s="63"/>
      <c r="I888" s="81"/>
      <c r="J888" s="43"/>
      <c r="O888" s="65"/>
      <c r="P888" s="79"/>
      <c r="R888" s="65"/>
      <c r="T888" s="65"/>
      <c r="V888" s="65"/>
      <c r="AC888" s="65"/>
      <c r="AI888" s="65"/>
      <c r="AO888" s="65"/>
      <c r="AW888" s="68"/>
      <c r="BC888" s="65"/>
      <c r="BI888" s="65"/>
      <c r="BN888" s="65"/>
      <c r="BS888" s="65"/>
      <c r="BT888" s="82"/>
      <c r="BU888" s="79"/>
      <c r="BW888" s="65"/>
      <c r="BY888" s="65"/>
      <c r="CA888" s="65"/>
      <c r="CC888" s="65"/>
      <c r="CE888" s="65"/>
      <c r="CG888" s="68"/>
      <c r="CI888" s="65"/>
      <c r="CK888" s="68"/>
      <c r="CM888" s="83"/>
      <c r="CO888" s="65"/>
      <c r="CU888" s="68"/>
      <c r="DB888" s="68"/>
      <c r="DH888" s="44"/>
      <c r="DI888" s="68"/>
    </row>
    <row r="889" ht="15.75" customHeight="1">
      <c r="A889" s="79"/>
      <c r="B889" s="80"/>
      <c r="C889" s="25"/>
      <c r="D889" s="16"/>
      <c r="E889" s="16"/>
      <c r="F889" s="16"/>
      <c r="G889" s="16"/>
      <c r="H889" s="63"/>
      <c r="I889" s="81"/>
      <c r="J889" s="43"/>
      <c r="O889" s="65"/>
      <c r="P889" s="79"/>
      <c r="R889" s="65"/>
      <c r="T889" s="65"/>
      <c r="V889" s="65"/>
      <c r="AC889" s="65"/>
      <c r="AI889" s="65"/>
      <c r="AO889" s="65"/>
      <c r="AW889" s="68"/>
      <c r="BC889" s="65"/>
      <c r="BI889" s="65"/>
      <c r="BN889" s="65"/>
      <c r="BS889" s="65"/>
      <c r="BT889" s="82"/>
      <c r="BU889" s="79"/>
      <c r="BW889" s="65"/>
      <c r="BY889" s="65"/>
      <c r="CA889" s="65"/>
      <c r="CC889" s="65"/>
      <c r="CE889" s="65"/>
      <c r="CG889" s="68"/>
      <c r="CI889" s="65"/>
      <c r="CK889" s="68"/>
      <c r="CM889" s="83"/>
      <c r="CO889" s="65"/>
      <c r="CU889" s="68"/>
      <c r="DB889" s="68"/>
      <c r="DH889" s="44"/>
      <c r="DI889" s="68"/>
    </row>
    <row r="890" ht="15.75" customHeight="1">
      <c r="A890" s="79"/>
      <c r="B890" s="80"/>
      <c r="C890" s="25"/>
      <c r="D890" s="16"/>
      <c r="E890" s="16"/>
      <c r="F890" s="16"/>
      <c r="G890" s="16"/>
      <c r="H890" s="63"/>
      <c r="I890" s="81"/>
      <c r="J890" s="43"/>
      <c r="O890" s="65"/>
      <c r="P890" s="79"/>
      <c r="R890" s="65"/>
      <c r="T890" s="65"/>
      <c r="V890" s="65"/>
      <c r="AC890" s="65"/>
      <c r="AI890" s="65"/>
      <c r="AO890" s="65"/>
      <c r="AW890" s="68"/>
      <c r="BC890" s="65"/>
      <c r="BI890" s="65"/>
      <c r="BN890" s="65"/>
      <c r="BS890" s="65"/>
      <c r="BT890" s="82"/>
      <c r="BU890" s="79"/>
      <c r="BW890" s="65"/>
      <c r="BY890" s="65"/>
      <c r="CA890" s="65"/>
      <c r="CC890" s="65"/>
      <c r="CE890" s="65"/>
      <c r="CG890" s="68"/>
      <c r="CI890" s="65"/>
      <c r="CK890" s="68"/>
      <c r="CM890" s="83"/>
      <c r="CO890" s="65"/>
      <c r="CU890" s="68"/>
      <c r="DB890" s="68"/>
      <c r="DH890" s="44"/>
      <c r="DI890" s="68"/>
    </row>
    <row r="891" ht="15.75" customHeight="1">
      <c r="A891" s="79"/>
      <c r="B891" s="80"/>
      <c r="C891" s="25"/>
      <c r="D891" s="16"/>
      <c r="E891" s="16"/>
      <c r="F891" s="16"/>
      <c r="G891" s="16"/>
      <c r="H891" s="63"/>
      <c r="I891" s="81"/>
      <c r="J891" s="43"/>
      <c r="O891" s="65"/>
      <c r="P891" s="79"/>
      <c r="R891" s="65"/>
      <c r="T891" s="65"/>
      <c r="V891" s="65"/>
      <c r="AC891" s="65"/>
      <c r="AI891" s="65"/>
      <c r="AO891" s="65"/>
      <c r="AW891" s="68"/>
      <c r="BC891" s="65"/>
      <c r="BI891" s="65"/>
      <c r="BN891" s="65"/>
      <c r="BS891" s="65"/>
      <c r="BT891" s="82"/>
      <c r="BU891" s="79"/>
      <c r="BW891" s="65"/>
      <c r="BY891" s="65"/>
      <c r="CA891" s="65"/>
      <c r="CC891" s="65"/>
      <c r="CE891" s="65"/>
      <c r="CG891" s="68"/>
      <c r="CI891" s="65"/>
      <c r="CK891" s="68"/>
      <c r="CM891" s="83"/>
      <c r="CO891" s="65"/>
      <c r="CU891" s="68"/>
      <c r="DB891" s="68"/>
      <c r="DH891" s="44"/>
      <c r="DI891" s="68"/>
    </row>
    <row r="892" ht="15.75" customHeight="1">
      <c r="A892" s="79"/>
      <c r="B892" s="80"/>
      <c r="C892" s="25"/>
      <c r="D892" s="16"/>
      <c r="E892" s="16"/>
      <c r="F892" s="16"/>
      <c r="G892" s="16"/>
      <c r="H892" s="63"/>
      <c r="I892" s="81"/>
      <c r="J892" s="43"/>
      <c r="O892" s="65"/>
      <c r="P892" s="79"/>
      <c r="R892" s="65"/>
      <c r="T892" s="65"/>
      <c r="V892" s="65"/>
      <c r="AC892" s="65"/>
      <c r="AI892" s="65"/>
      <c r="AO892" s="65"/>
      <c r="AW892" s="68"/>
      <c r="BC892" s="65"/>
      <c r="BI892" s="65"/>
      <c r="BN892" s="65"/>
      <c r="BS892" s="65"/>
      <c r="BT892" s="82"/>
      <c r="BU892" s="79"/>
      <c r="BW892" s="65"/>
      <c r="BY892" s="65"/>
      <c r="CA892" s="65"/>
      <c r="CC892" s="65"/>
      <c r="CE892" s="65"/>
      <c r="CG892" s="68"/>
      <c r="CI892" s="65"/>
      <c r="CK892" s="68"/>
      <c r="CM892" s="83"/>
      <c r="CO892" s="65"/>
      <c r="CU892" s="68"/>
      <c r="DB892" s="68"/>
      <c r="DH892" s="44"/>
      <c r="DI892" s="68"/>
    </row>
    <row r="893" ht="15.75" customHeight="1">
      <c r="A893" s="79"/>
      <c r="B893" s="80"/>
      <c r="C893" s="25"/>
      <c r="D893" s="16"/>
      <c r="E893" s="16"/>
      <c r="F893" s="16"/>
      <c r="G893" s="16"/>
      <c r="H893" s="63"/>
      <c r="I893" s="81"/>
      <c r="J893" s="43"/>
      <c r="O893" s="65"/>
      <c r="P893" s="79"/>
      <c r="R893" s="65"/>
      <c r="T893" s="65"/>
      <c r="V893" s="65"/>
      <c r="AC893" s="65"/>
      <c r="AI893" s="65"/>
      <c r="AO893" s="65"/>
      <c r="AW893" s="68"/>
      <c r="BC893" s="65"/>
      <c r="BI893" s="65"/>
      <c r="BN893" s="65"/>
      <c r="BS893" s="65"/>
      <c r="BT893" s="82"/>
      <c r="BU893" s="79"/>
      <c r="BW893" s="65"/>
      <c r="BY893" s="65"/>
      <c r="CA893" s="65"/>
      <c r="CC893" s="65"/>
      <c r="CE893" s="65"/>
      <c r="CG893" s="68"/>
      <c r="CI893" s="65"/>
      <c r="CK893" s="68"/>
      <c r="CM893" s="83"/>
      <c r="CO893" s="65"/>
      <c r="CU893" s="68"/>
      <c r="DB893" s="68"/>
      <c r="DH893" s="44"/>
      <c r="DI893" s="68"/>
    </row>
    <row r="894" ht="15.75" customHeight="1">
      <c r="A894" s="79"/>
      <c r="B894" s="80"/>
      <c r="C894" s="25"/>
      <c r="D894" s="16"/>
      <c r="E894" s="16"/>
      <c r="F894" s="16"/>
      <c r="G894" s="16"/>
      <c r="H894" s="63"/>
      <c r="I894" s="81"/>
      <c r="J894" s="43"/>
      <c r="O894" s="65"/>
      <c r="P894" s="79"/>
      <c r="R894" s="65"/>
      <c r="T894" s="65"/>
      <c r="V894" s="65"/>
      <c r="AC894" s="65"/>
      <c r="AI894" s="65"/>
      <c r="AO894" s="65"/>
      <c r="AW894" s="68"/>
      <c r="BC894" s="65"/>
      <c r="BI894" s="65"/>
      <c r="BN894" s="65"/>
      <c r="BS894" s="65"/>
      <c r="BT894" s="82"/>
      <c r="BU894" s="79"/>
      <c r="BW894" s="65"/>
      <c r="BY894" s="65"/>
      <c r="CA894" s="65"/>
      <c r="CC894" s="65"/>
      <c r="CE894" s="65"/>
      <c r="CG894" s="68"/>
      <c r="CI894" s="65"/>
      <c r="CK894" s="68"/>
      <c r="CM894" s="83"/>
      <c r="CO894" s="65"/>
      <c r="CU894" s="68"/>
      <c r="DB894" s="68"/>
      <c r="DH894" s="44"/>
      <c r="DI894" s="68"/>
    </row>
    <row r="895" ht="15.75" customHeight="1">
      <c r="A895" s="79"/>
      <c r="B895" s="80"/>
      <c r="C895" s="25"/>
      <c r="D895" s="16"/>
      <c r="E895" s="16"/>
      <c r="F895" s="16"/>
      <c r="G895" s="16"/>
      <c r="H895" s="63"/>
      <c r="I895" s="81"/>
      <c r="J895" s="43"/>
      <c r="O895" s="65"/>
      <c r="P895" s="79"/>
      <c r="R895" s="65"/>
      <c r="T895" s="65"/>
      <c r="V895" s="65"/>
      <c r="AC895" s="65"/>
      <c r="AI895" s="65"/>
      <c r="AO895" s="65"/>
      <c r="AW895" s="68"/>
      <c r="BC895" s="65"/>
      <c r="BI895" s="65"/>
      <c r="BN895" s="65"/>
      <c r="BS895" s="65"/>
      <c r="BT895" s="82"/>
      <c r="BU895" s="79"/>
      <c r="BW895" s="65"/>
      <c r="BY895" s="65"/>
      <c r="CA895" s="65"/>
      <c r="CC895" s="65"/>
      <c r="CE895" s="65"/>
      <c r="CG895" s="68"/>
      <c r="CI895" s="65"/>
      <c r="CK895" s="68"/>
      <c r="CM895" s="83"/>
      <c r="CO895" s="65"/>
      <c r="CU895" s="68"/>
      <c r="DB895" s="68"/>
      <c r="DH895" s="44"/>
      <c r="DI895" s="68"/>
    </row>
    <row r="896" ht="15.75" customHeight="1">
      <c r="A896" s="79"/>
      <c r="B896" s="80"/>
      <c r="C896" s="25"/>
      <c r="D896" s="16"/>
      <c r="E896" s="16"/>
      <c r="F896" s="16"/>
      <c r="G896" s="16"/>
      <c r="H896" s="63"/>
      <c r="I896" s="81"/>
      <c r="J896" s="43"/>
      <c r="O896" s="65"/>
      <c r="P896" s="79"/>
      <c r="R896" s="65"/>
      <c r="T896" s="65"/>
      <c r="V896" s="65"/>
      <c r="AC896" s="65"/>
      <c r="AI896" s="65"/>
      <c r="AO896" s="65"/>
      <c r="AW896" s="68"/>
      <c r="BC896" s="65"/>
      <c r="BI896" s="65"/>
      <c r="BN896" s="65"/>
      <c r="BS896" s="65"/>
      <c r="BT896" s="82"/>
      <c r="BU896" s="79"/>
      <c r="BW896" s="65"/>
      <c r="BY896" s="65"/>
      <c r="CA896" s="65"/>
      <c r="CC896" s="65"/>
      <c r="CE896" s="65"/>
      <c r="CG896" s="68"/>
      <c r="CI896" s="65"/>
      <c r="CK896" s="68"/>
      <c r="CM896" s="83"/>
      <c r="CO896" s="65"/>
      <c r="CU896" s="68"/>
      <c r="DB896" s="68"/>
      <c r="DH896" s="44"/>
      <c r="DI896" s="68"/>
    </row>
    <row r="897" ht="15.75" customHeight="1">
      <c r="A897" s="79"/>
      <c r="B897" s="80"/>
      <c r="C897" s="25"/>
      <c r="D897" s="16"/>
      <c r="E897" s="16"/>
      <c r="F897" s="16"/>
      <c r="G897" s="16"/>
      <c r="H897" s="63"/>
      <c r="I897" s="81"/>
      <c r="J897" s="43"/>
      <c r="O897" s="65"/>
      <c r="P897" s="79"/>
      <c r="R897" s="65"/>
      <c r="T897" s="65"/>
      <c r="V897" s="65"/>
      <c r="AC897" s="65"/>
      <c r="AI897" s="65"/>
      <c r="AO897" s="65"/>
      <c r="AW897" s="68"/>
      <c r="BC897" s="65"/>
      <c r="BI897" s="65"/>
      <c r="BN897" s="65"/>
      <c r="BS897" s="65"/>
      <c r="BT897" s="82"/>
      <c r="BU897" s="79"/>
      <c r="BW897" s="65"/>
      <c r="BY897" s="65"/>
      <c r="CA897" s="65"/>
      <c r="CC897" s="65"/>
      <c r="CE897" s="65"/>
      <c r="CG897" s="68"/>
      <c r="CI897" s="65"/>
      <c r="CK897" s="68"/>
      <c r="CM897" s="83"/>
      <c r="CO897" s="65"/>
      <c r="CU897" s="68"/>
      <c r="DB897" s="68"/>
      <c r="DH897" s="44"/>
      <c r="DI897" s="68"/>
    </row>
    <row r="898" ht="15.75" customHeight="1">
      <c r="A898" s="79"/>
      <c r="B898" s="80"/>
      <c r="C898" s="25"/>
      <c r="D898" s="16"/>
      <c r="E898" s="16"/>
      <c r="F898" s="16"/>
      <c r="G898" s="16"/>
      <c r="H898" s="63"/>
      <c r="I898" s="81"/>
      <c r="J898" s="43"/>
      <c r="O898" s="65"/>
      <c r="P898" s="79"/>
      <c r="R898" s="65"/>
      <c r="T898" s="65"/>
      <c r="V898" s="65"/>
      <c r="AC898" s="65"/>
      <c r="AI898" s="65"/>
      <c r="AO898" s="65"/>
      <c r="AW898" s="68"/>
      <c r="BC898" s="65"/>
      <c r="BI898" s="65"/>
      <c r="BN898" s="65"/>
      <c r="BS898" s="65"/>
      <c r="BT898" s="82"/>
      <c r="BU898" s="79"/>
      <c r="BW898" s="65"/>
      <c r="BY898" s="65"/>
      <c r="CA898" s="65"/>
      <c r="CC898" s="65"/>
      <c r="CE898" s="65"/>
      <c r="CG898" s="68"/>
      <c r="CI898" s="65"/>
      <c r="CK898" s="68"/>
      <c r="CM898" s="83"/>
      <c r="CO898" s="65"/>
      <c r="CU898" s="68"/>
      <c r="DB898" s="68"/>
      <c r="DH898" s="44"/>
      <c r="DI898" s="68"/>
    </row>
    <row r="899" ht="15.75" customHeight="1">
      <c r="A899" s="79"/>
      <c r="B899" s="80"/>
      <c r="C899" s="25"/>
      <c r="D899" s="16"/>
      <c r="E899" s="16"/>
      <c r="F899" s="16"/>
      <c r="G899" s="16"/>
      <c r="H899" s="63"/>
      <c r="I899" s="81"/>
      <c r="J899" s="43"/>
      <c r="O899" s="65"/>
      <c r="P899" s="79"/>
      <c r="R899" s="65"/>
      <c r="T899" s="65"/>
      <c r="V899" s="65"/>
      <c r="AC899" s="65"/>
      <c r="AI899" s="65"/>
      <c r="AO899" s="65"/>
      <c r="AW899" s="68"/>
      <c r="BC899" s="65"/>
      <c r="BI899" s="65"/>
      <c r="BN899" s="65"/>
      <c r="BS899" s="65"/>
      <c r="BT899" s="82"/>
      <c r="BU899" s="79"/>
      <c r="BW899" s="65"/>
      <c r="BY899" s="65"/>
      <c r="CA899" s="65"/>
      <c r="CC899" s="65"/>
      <c r="CE899" s="65"/>
      <c r="CG899" s="68"/>
      <c r="CI899" s="65"/>
      <c r="CK899" s="68"/>
      <c r="CM899" s="83"/>
      <c r="CO899" s="65"/>
      <c r="CU899" s="68"/>
      <c r="DB899" s="68"/>
      <c r="DH899" s="44"/>
      <c r="DI899" s="68"/>
    </row>
    <row r="900" ht="15.75" customHeight="1">
      <c r="A900" s="79"/>
      <c r="B900" s="80"/>
      <c r="C900" s="25"/>
      <c r="D900" s="16"/>
      <c r="E900" s="16"/>
      <c r="F900" s="16"/>
      <c r="G900" s="16"/>
      <c r="H900" s="63"/>
      <c r="I900" s="81"/>
      <c r="J900" s="43"/>
      <c r="O900" s="65"/>
      <c r="P900" s="79"/>
      <c r="R900" s="65"/>
      <c r="T900" s="65"/>
      <c r="V900" s="65"/>
      <c r="AC900" s="65"/>
      <c r="AI900" s="65"/>
      <c r="AO900" s="65"/>
      <c r="AW900" s="68"/>
      <c r="BC900" s="65"/>
      <c r="BI900" s="65"/>
      <c r="BN900" s="65"/>
      <c r="BS900" s="65"/>
      <c r="BT900" s="82"/>
      <c r="BU900" s="79"/>
      <c r="BW900" s="65"/>
      <c r="BY900" s="65"/>
      <c r="CA900" s="65"/>
      <c r="CC900" s="65"/>
      <c r="CE900" s="65"/>
      <c r="CG900" s="68"/>
      <c r="CI900" s="65"/>
      <c r="CK900" s="68"/>
      <c r="CM900" s="83"/>
      <c r="CO900" s="65"/>
      <c r="CU900" s="68"/>
      <c r="DB900" s="68"/>
      <c r="DH900" s="44"/>
      <c r="DI900" s="68"/>
    </row>
    <row r="901" ht="15.75" customHeight="1">
      <c r="A901" s="79"/>
      <c r="B901" s="80"/>
      <c r="C901" s="25"/>
      <c r="D901" s="16"/>
      <c r="E901" s="16"/>
      <c r="F901" s="16"/>
      <c r="G901" s="16"/>
      <c r="H901" s="63"/>
      <c r="I901" s="81"/>
      <c r="J901" s="43"/>
      <c r="O901" s="65"/>
      <c r="P901" s="79"/>
      <c r="R901" s="65"/>
      <c r="T901" s="65"/>
      <c r="V901" s="65"/>
      <c r="AC901" s="65"/>
      <c r="AI901" s="65"/>
      <c r="AO901" s="65"/>
      <c r="AW901" s="68"/>
      <c r="BC901" s="65"/>
      <c r="BI901" s="65"/>
      <c r="BN901" s="65"/>
      <c r="BS901" s="65"/>
      <c r="BT901" s="82"/>
      <c r="BU901" s="79"/>
      <c r="BW901" s="65"/>
      <c r="BY901" s="65"/>
      <c r="CA901" s="65"/>
      <c r="CC901" s="65"/>
      <c r="CE901" s="65"/>
      <c r="CG901" s="68"/>
      <c r="CI901" s="65"/>
      <c r="CK901" s="68"/>
      <c r="CM901" s="83"/>
      <c r="CO901" s="65"/>
      <c r="CU901" s="68"/>
      <c r="DB901" s="68"/>
      <c r="DH901" s="44"/>
      <c r="DI901" s="68"/>
    </row>
    <row r="902" ht="15.75" customHeight="1">
      <c r="A902" s="79"/>
      <c r="B902" s="80"/>
      <c r="C902" s="25"/>
      <c r="D902" s="16"/>
      <c r="E902" s="16"/>
      <c r="F902" s="16"/>
      <c r="G902" s="16"/>
      <c r="H902" s="63"/>
      <c r="I902" s="81"/>
      <c r="J902" s="43"/>
      <c r="O902" s="65"/>
      <c r="P902" s="79"/>
      <c r="R902" s="65"/>
      <c r="T902" s="65"/>
      <c r="V902" s="65"/>
      <c r="AC902" s="65"/>
      <c r="AI902" s="65"/>
      <c r="AO902" s="65"/>
      <c r="AW902" s="68"/>
      <c r="BC902" s="65"/>
      <c r="BI902" s="65"/>
      <c r="BN902" s="65"/>
      <c r="BS902" s="65"/>
      <c r="BT902" s="82"/>
      <c r="BU902" s="79"/>
      <c r="BW902" s="65"/>
      <c r="BY902" s="65"/>
      <c r="CA902" s="65"/>
      <c r="CC902" s="65"/>
      <c r="CE902" s="65"/>
      <c r="CG902" s="68"/>
      <c r="CI902" s="65"/>
      <c r="CK902" s="68"/>
      <c r="CM902" s="83"/>
      <c r="CO902" s="65"/>
      <c r="CU902" s="68"/>
      <c r="DB902" s="68"/>
      <c r="DH902" s="44"/>
      <c r="DI902" s="68"/>
    </row>
    <row r="903" ht="15.75" customHeight="1">
      <c r="A903" s="79"/>
      <c r="B903" s="80"/>
      <c r="C903" s="25"/>
      <c r="D903" s="16"/>
      <c r="E903" s="16"/>
      <c r="F903" s="16"/>
      <c r="G903" s="16"/>
      <c r="H903" s="63"/>
      <c r="I903" s="81"/>
      <c r="J903" s="43"/>
      <c r="O903" s="65"/>
      <c r="P903" s="79"/>
      <c r="R903" s="65"/>
      <c r="T903" s="65"/>
      <c r="V903" s="65"/>
      <c r="AC903" s="65"/>
      <c r="AI903" s="65"/>
      <c r="AO903" s="65"/>
      <c r="AW903" s="68"/>
      <c r="BC903" s="65"/>
      <c r="BI903" s="65"/>
      <c r="BN903" s="65"/>
      <c r="BS903" s="65"/>
      <c r="BT903" s="82"/>
      <c r="BU903" s="79"/>
      <c r="BW903" s="65"/>
      <c r="BY903" s="65"/>
      <c r="CA903" s="65"/>
      <c r="CC903" s="65"/>
      <c r="CE903" s="65"/>
      <c r="CG903" s="68"/>
      <c r="CI903" s="65"/>
      <c r="CK903" s="68"/>
      <c r="CM903" s="83"/>
      <c r="CO903" s="65"/>
      <c r="CU903" s="68"/>
      <c r="DB903" s="68"/>
      <c r="DH903" s="44"/>
      <c r="DI903" s="68"/>
    </row>
    <row r="904" ht="15.75" customHeight="1">
      <c r="A904" s="79"/>
      <c r="B904" s="80"/>
      <c r="C904" s="25"/>
      <c r="D904" s="16"/>
      <c r="E904" s="16"/>
      <c r="F904" s="16"/>
      <c r="G904" s="16"/>
      <c r="H904" s="63"/>
      <c r="I904" s="81"/>
      <c r="J904" s="43"/>
      <c r="O904" s="65"/>
      <c r="P904" s="79"/>
      <c r="R904" s="65"/>
      <c r="T904" s="65"/>
      <c r="V904" s="65"/>
      <c r="AC904" s="65"/>
      <c r="AI904" s="65"/>
      <c r="AO904" s="65"/>
      <c r="AW904" s="68"/>
      <c r="BC904" s="65"/>
      <c r="BI904" s="65"/>
      <c r="BN904" s="65"/>
      <c r="BS904" s="65"/>
      <c r="BT904" s="82"/>
      <c r="BU904" s="79"/>
      <c r="BW904" s="65"/>
      <c r="BY904" s="65"/>
      <c r="CA904" s="65"/>
      <c r="CC904" s="65"/>
      <c r="CE904" s="65"/>
      <c r="CG904" s="68"/>
      <c r="CI904" s="65"/>
      <c r="CK904" s="68"/>
      <c r="CM904" s="83"/>
      <c r="CO904" s="65"/>
      <c r="CU904" s="68"/>
      <c r="DB904" s="68"/>
      <c r="DH904" s="44"/>
      <c r="DI904" s="68"/>
    </row>
    <row r="905" ht="15.75" customHeight="1">
      <c r="A905" s="79"/>
      <c r="B905" s="80"/>
      <c r="C905" s="25"/>
      <c r="D905" s="16"/>
      <c r="E905" s="16"/>
      <c r="F905" s="16"/>
      <c r="G905" s="16"/>
      <c r="H905" s="63"/>
      <c r="I905" s="81"/>
      <c r="J905" s="43"/>
      <c r="O905" s="65"/>
      <c r="P905" s="79"/>
      <c r="R905" s="65"/>
      <c r="T905" s="65"/>
      <c r="V905" s="65"/>
      <c r="AC905" s="65"/>
      <c r="AI905" s="65"/>
      <c r="AO905" s="65"/>
      <c r="AW905" s="68"/>
      <c r="BC905" s="65"/>
      <c r="BI905" s="65"/>
      <c r="BN905" s="65"/>
      <c r="BS905" s="65"/>
      <c r="BT905" s="82"/>
      <c r="BU905" s="79"/>
      <c r="BW905" s="65"/>
      <c r="BY905" s="65"/>
      <c r="CA905" s="65"/>
      <c r="CC905" s="65"/>
      <c r="CE905" s="65"/>
      <c r="CG905" s="68"/>
      <c r="CI905" s="65"/>
      <c r="CK905" s="68"/>
      <c r="CM905" s="83"/>
      <c r="CO905" s="65"/>
      <c r="CU905" s="68"/>
      <c r="DB905" s="68"/>
      <c r="DH905" s="44"/>
      <c r="DI905" s="68"/>
    </row>
    <row r="906" ht="15.75" customHeight="1">
      <c r="A906" s="79"/>
      <c r="B906" s="80"/>
      <c r="C906" s="25"/>
      <c r="D906" s="16"/>
      <c r="E906" s="16"/>
      <c r="F906" s="16"/>
      <c r="G906" s="16"/>
      <c r="H906" s="63"/>
      <c r="I906" s="81"/>
      <c r="J906" s="43"/>
      <c r="O906" s="65"/>
      <c r="P906" s="79"/>
      <c r="R906" s="65"/>
      <c r="T906" s="65"/>
      <c r="V906" s="65"/>
      <c r="AC906" s="65"/>
      <c r="AI906" s="65"/>
      <c r="AO906" s="65"/>
      <c r="AW906" s="68"/>
      <c r="BC906" s="65"/>
      <c r="BI906" s="65"/>
      <c r="BN906" s="65"/>
      <c r="BS906" s="65"/>
      <c r="BT906" s="82"/>
      <c r="BU906" s="79"/>
      <c r="BW906" s="65"/>
      <c r="BY906" s="65"/>
      <c r="CA906" s="65"/>
      <c r="CC906" s="65"/>
      <c r="CE906" s="65"/>
      <c r="CG906" s="68"/>
      <c r="CI906" s="65"/>
      <c r="CK906" s="68"/>
      <c r="CM906" s="83"/>
      <c r="CO906" s="65"/>
      <c r="CU906" s="68"/>
      <c r="DB906" s="68"/>
      <c r="DH906" s="44"/>
      <c r="DI906" s="68"/>
    </row>
    <row r="907" ht="15.75" customHeight="1">
      <c r="A907" s="79"/>
      <c r="B907" s="80"/>
      <c r="C907" s="25"/>
      <c r="D907" s="16"/>
      <c r="E907" s="16"/>
      <c r="F907" s="16"/>
      <c r="G907" s="16"/>
      <c r="H907" s="63"/>
      <c r="I907" s="81"/>
      <c r="J907" s="43"/>
      <c r="O907" s="65"/>
      <c r="P907" s="79"/>
      <c r="R907" s="65"/>
      <c r="T907" s="65"/>
      <c r="V907" s="65"/>
      <c r="AC907" s="65"/>
      <c r="AI907" s="65"/>
      <c r="AO907" s="65"/>
      <c r="AW907" s="68"/>
      <c r="BC907" s="65"/>
      <c r="BI907" s="65"/>
      <c r="BN907" s="65"/>
      <c r="BS907" s="65"/>
      <c r="BT907" s="82"/>
      <c r="BU907" s="79"/>
      <c r="BW907" s="65"/>
      <c r="BY907" s="65"/>
      <c r="CA907" s="65"/>
      <c r="CC907" s="65"/>
      <c r="CE907" s="65"/>
      <c r="CG907" s="68"/>
      <c r="CI907" s="65"/>
      <c r="CK907" s="68"/>
      <c r="CM907" s="83"/>
      <c r="CO907" s="65"/>
      <c r="CU907" s="68"/>
      <c r="DB907" s="68"/>
      <c r="DH907" s="44"/>
      <c r="DI907" s="68"/>
    </row>
    <row r="908" ht="15.75" customHeight="1">
      <c r="A908" s="79"/>
      <c r="B908" s="80"/>
      <c r="C908" s="25"/>
      <c r="D908" s="16"/>
      <c r="E908" s="16"/>
      <c r="F908" s="16"/>
      <c r="G908" s="16"/>
      <c r="H908" s="63"/>
      <c r="I908" s="81"/>
      <c r="J908" s="43"/>
      <c r="O908" s="65"/>
      <c r="P908" s="79"/>
      <c r="R908" s="65"/>
      <c r="T908" s="65"/>
      <c r="V908" s="65"/>
      <c r="AC908" s="65"/>
      <c r="AI908" s="65"/>
      <c r="AO908" s="65"/>
      <c r="AW908" s="68"/>
      <c r="BC908" s="65"/>
      <c r="BI908" s="65"/>
      <c r="BN908" s="65"/>
      <c r="BS908" s="65"/>
      <c r="BT908" s="82"/>
      <c r="BU908" s="79"/>
      <c r="BW908" s="65"/>
      <c r="BY908" s="65"/>
      <c r="CA908" s="65"/>
      <c r="CC908" s="65"/>
      <c r="CE908" s="65"/>
      <c r="CG908" s="68"/>
      <c r="CI908" s="65"/>
      <c r="CK908" s="68"/>
      <c r="CM908" s="83"/>
      <c r="CO908" s="65"/>
      <c r="CU908" s="68"/>
      <c r="DB908" s="68"/>
      <c r="DH908" s="44"/>
      <c r="DI908" s="68"/>
    </row>
    <row r="909" ht="15.75" customHeight="1">
      <c r="A909" s="79"/>
      <c r="B909" s="80"/>
      <c r="C909" s="25"/>
      <c r="D909" s="16"/>
      <c r="E909" s="16"/>
      <c r="F909" s="16"/>
      <c r="G909" s="16"/>
      <c r="H909" s="63"/>
      <c r="I909" s="81"/>
      <c r="J909" s="43"/>
      <c r="O909" s="65"/>
      <c r="P909" s="79"/>
      <c r="R909" s="65"/>
      <c r="T909" s="65"/>
      <c r="V909" s="65"/>
      <c r="AC909" s="65"/>
      <c r="AI909" s="65"/>
      <c r="AO909" s="65"/>
      <c r="AW909" s="68"/>
      <c r="BC909" s="65"/>
      <c r="BI909" s="65"/>
      <c r="BN909" s="65"/>
      <c r="BS909" s="65"/>
      <c r="BT909" s="82"/>
      <c r="BU909" s="79"/>
      <c r="BW909" s="65"/>
      <c r="BY909" s="65"/>
      <c r="CA909" s="65"/>
      <c r="CC909" s="65"/>
      <c r="CE909" s="65"/>
      <c r="CG909" s="68"/>
      <c r="CI909" s="65"/>
      <c r="CK909" s="68"/>
      <c r="CM909" s="83"/>
      <c r="CO909" s="65"/>
      <c r="CU909" s="68"/>
      <c r="DB909" s="68"/>
      <c r="DH909" s="44"/>
      <c r="DI909" s="68"/>
    </row>
    <row r="910" ht="15.75" customHeight="1">
      <c r="A910" s="79"/>
      <c r="B910" s="80"/>
      <c r="C910" s="25"/>
      <c r="D910" s="16"/>
      <c r="E910" s="16"/>
      <c r="F910" s="16"/>
      <c r="G910" s="16"/>
      <c r="H910" s="63"/>
      <c r="I910" s="81"/>
      <c r="J910" s="43"/>
      <c r="O910" s="65"/>
      <c r="P910" s="79"/>
      <c r="R910" s="65"/>
      <c r="T910" s="65"/>
      <c r="V910" s="65"/>
      <c r="AC910" s="65"/>
      <c r="AI910" s="65"/>
      <c r="AO910" s="65"/>
      <c r="AW910" s="68"/>
      <c r="BC910" s="65"/>
      <c r="BI910" s="65"/>
      <c r="BN910" s="65"/>
      <c r="BS910" s="65"/>
      <c r="BT910" s="82"/>
      <c r="BU910" s="79"/>
      <c r="BW910" s="65"/>
      <c r="BY910" s="65"/>
      <c r="CA910" s="65"/>
      <c r="CC910" s="65"/>
      <c r="CE910" s="65"/>
      <c r="CG910" s="68"/>
      <c r="CI910" s="65"/>
      <c r="CK910" s="68"/>
      <c r="CM910" s="83"/>
      <c r="CO910" s="65"/>
      <c r="CU910" s="68"/>
      <c r="DB910" s="68"/>
      <c r="DH910" s="44"/>
      <c r="DI910" s="68"/>
    </row>
    <row r="911" ht="15.75" customHeight="1">
      <c r="A911" s="79"/>
      <c r="B911" s="80"/>
      <c r="C911" s="25"/>
      <c r="D911" s="16"/>
      <c r="E911" s="16"/>
      <c r="F911" s="16"/>
      <c r="G911" s="16"/>
      <c r="H911" s="63"/>
      <c r="I911" s="81"/>
      <c r="J911" s="43"/>
      <c r="O911" s="65"/>
      <c r="P911" s="79"/>
      <c r="R911" s="65"/>
      <c r="T911" s="65"/>
      <c r="V911" s="65"/>
      <c r="AC911" s="65"/>
      <c r="AI911" s="65"/>
      <c r="AO911" s="65"/>
      <c r="AW911" s="68"/>
      <c r="BC911" s="65"/>
      <c r="BI911" s="65"/>
      <c r="BN911" s="65"/>
      <c r="BS911" s="65"/>
      <c r="BT911" s="82"/>
      <c r="BU911" s="79"/>
      <c r="BW911" s="65"/>
      <c r="BY911" s="65"/>
      <c r="CA911" s="65"/>
      <c r="CC911" s="65"/>
      <c r="CE911" s="65"/>
      <c r="CG911" s="68"/>
      <c r="CI911" s="65"/>
      <c r="CK911" s="68"/>
      <c r="CM911" s="83"/>
      <c r="CO911" s="65"/>
      <c r="CU911" s="68"/>
      <c r="DB911" s="68"/>
      <c r="DH911" s="44"/>
      <c r="DI911" s="68"/>
    </row>
    <row r="912" ht="15.75" customHeight="1">
      <c r="A912" s="79"/>
      <c r="B912" s="80"/>
      <c r="C912" s="25"/>
      <c r="D912" s="16"/>
      <c r="E912" s="16"/>
      <c r="F912" s="16"/>
      <c r="G912" s="16"/>
      <c r="H912" s="63"/>
      <c r="I912" s="81"/>
      <c r="J912" s="43"/>
      <c r="O912" s="65"/>
      <c r="P912" s="79"/>
      <c r="R912" s="65"/>
      <c r="T912" s="65"/>
      <c r="V912" s="65"/>
      <c r="AC912" s="65"/>
      <c r="AI912" s="65"/>
      <c r="AO912" s="65"/>
      <c r="AW912" s="68"/>
      <c r="BC912" s="65"/>
      <c r="BI912" s="65"/>
      <c r="BN912" s="65"/>
      <c r="BS912" s="65"/>
      <c r="BT912" s="82"/>
      <c r="BU912" s="79"/>
      <c r="BW912" s="65"/>
      <c r="BY912" s="65"/>
      <c r="CA912" s="65"/>
      <c r="CC912" s="65"/>
      <c r="CE912" s="65"/>
      <c r="CG912" s="68"/>
      <c r="CI912" s="65"/>
      <c r="CK912" s="68"/>
      <c r="CM912" s="83"/>
      <c r="CO912" s="65"/>
      <c r="CU912" s="68"/>
      <c r="DB912" s="68"/>
      <c r="DH912" s="44"/>
      <c r="DI912" s="68"/>
    </row>
    <row r="913" ht="15.75" customHeight="1">
      <c r="A913" s="79"/>
      <c r="B913" s="80"/>
      <c r="C913" s="25"/>
      <c r="D913" s="16"/>
      <c r="E913" s="16"/>
      <c r="F913" s="16"/>
      <c r="G913" s="16"/>
      <c r="H913" s="63"/>
      <c r="I913" s="81"/>
      <c r="J913" s="43"/>
      <c r="O913" s="65"/>
      <c r="P913" s="79"/>
      <c r="R913" s="65"/>
      <c r="T913" s="65"/>
      <c r="V913" s="65"/>
      <c r="AC913" s="65"/>
      <c r="AI913" s="65"/>
      <c r="AO913" s="65"/>
      <c r="AW913" s="68"/>
      <c r="BC913" s="65"/>
      <c r="BI913" s="65"/>
      <c r="BN913" s="65"/>
      <c r="BS913" s="65"/>
      <c r="BT913" s="82"/>
      <c r="BU913" s="79"/>
      <c r="BW913" s="65"/>
      <c r="BY913" s="65"/>
      <c r="CA913" s="65"/>
      <c r="CC913" s="65"/>
      <c r="CE913" s="65"/>
      <c r="CG913" s="68"/>
      <c r="CI913" s="65"/>
      <c r="CK913" s="68"/>
      <c r="CM913" s="83"/>
      <c r="CO913" s="65"/>
      <c r="CU913" s="68"/>
      <c r="DB913" s="68"/>
      <c r="DH913" s="44"/>
      <c r="DI913" s="68"/>
    </row>
    <row r="914" ht="15.75" customHeight="1">
      <c r="A914" s="79"/>
      <c r="B914" s="80"/>
      <c r="C914" s="25"/>
      <c r="D914" s="16"/>
      <c r="E914" s="16"/>
      <c r="F914" s="16"/>
      <c r="G914" s="16"/>
      <c r="H914" s="63"/>
      <c r="I914" s="81"/>
      <c r="J914" s="43"/>
      <c r="O914" s="65"/>
      <c r="P914" s="79"/>
      <c r="R914" s="65"/>
      <c r="T914" s="65"/>
      <c r="V914" s="65"/>
      <c r="AC914" s="65"/>
      <c r="AI914" s="65"/>
      <c r="AO914" s="65"/>
      <c r="AW914" s="68"/>
      <c r="BC914" s="65"/>
      <c r="BI914" s="65"/>
      <c r="BN914" s="65"/>
      <c r="BS914" s="65"/>
      <c r="BT914" s="82"/>
      <c r="BU914" s="79"/>
      <c r="BW914" s="65"/>
      <c r="BY914" s="65"/>
      <c r="CA914" s="65"/>
      <c r="CC914" s="65"/>
      <c r="CE914" s="65"/>
      <c r="CG914" s="68"/>
      <c r="CI914" s="65"/>
      <c r="CK914" s="68"/>
      <c r="CM914" s="83"/>
      <c r="CO914" s="65"/>
      <c r="CU914" s="68"/>
      <c r="DB914" s="68"/>
      <c r="DH914" s="44"/>
      <c r="DI914" s="68"/>
    </row>
    <row r="915" ht="15.75" customHeight="1">
      <c r="A915" s="79"/>
      <c r="B915" s="80"/>
      <c r="C915" s="25"/>
      <c r="D915" s="16"/>
      <c r="E915" s="16"/>
      <c r="F915" s="16"/>
      <c r="G915" s="16"/>
      <c r="H915" s="63"/>
      <c r="I915" s="81"/>
      <c r="J915" s="43"/>
      <c r="O915" s="65"/>
      <c r="P915" s="79"/>
      <c r="R915" s="65"/>
      <c r="T915" s="65"/>
      <c r="V915" s="65"/>
      <c r="AC915" s="65"/>
      <c r="AI915" s="65"/>
      <c r="AO915" s="65"/>
      <c r="AW915" s="68"/>
      <c r="BC915" s="65"/>
      <c r="BI915" s="65"/>
      <c r="BN915" s="65"/>
      <c r="BS915" s="65"/>
      <c r="BT915" s="82"/>
      <c r="BU915" s="79"/>
      <c r="BW915" s="65"/>
      <c r="BY915" s="65"/>
      <c r="CA915" s="65"/>
      <c r="CC915" s="65"/>
      <c r="CE915" s="65"/>
      <c r="CG915" s="68"/>
      <c r="CI915" s="65"/>
      <c r="CK915" s="68"/>
      <c r="CM915" s="83"/>
      <c r="CO915" s="65"/>
      <c r="CU915" s="68"/>
      <c r="DB915" s="68"/>
      <c r="DH915" s="44"/>
      <c r="DI915" s="68"/>
    </row>
    <row r="916" ht="15.75" customHeight="1">
      <c r="A916" s="79"/>
      <c r="B916" s="80"/>
      <c r="C916" s="25"/>
      <c r="D916" s="16"/>
      <c r="E916" s="16"/>
      <c r="F916" s="16"/>
      <c r="G916" s="16"/>
      <c r="H916" s="63"/>
      <c r="I916" s="81"/>
      <c r="J916" s="43"/>
      <c r="O916" s="65"/>
      <c r="P916" s="79"/>
      <c r="R916" s="65"/>
      <c r="T916" s="65"/>
      <c r="V916" s="65"/>
      <c r="AC916" s="65"/>
      <c r="AI916" s="65"/>
      <c r="AO916" s="65"/>
      <c r="AW916" s="68"/>
      <c r="BC916" s="65"/>
      <c r="BI916" s="65"/>
      <c r="BN916" s="65"/>
      <c r="BS916" s="65"/>
      <c r="BT916" s="82"/>
      <c r="BU916" s="79"/>
      <c r="BW916" s="65"/>
      <c r="BY916" s="65"/>
      <c r="CA916" s="65"/>
      <c r="CC916" s="65"/>
      <c r="CE916" s="65"/>
      <c r="CG916" s="68"/>
      <c r="CI916" s="65"/>
      <c r="CK916" s="68"/>
      <c r="CM916" s="83"/>
      <c r="CO916" s="65"/>
      <c r="CU916" s="68"/>
      <c r="DB916" s="68"/>
      <c r="DH916" s="44"/>
      <c r="DI916" s="68"/>
    </row>
    <row r="917" ht="15.75" customHeight="1">
      <c r="A917" s="79"/>
      <c r="B917" s="80"/>
      <c r="C917" s="25"/>
      <c r="D917" s="16"/>
      <c r="E917" s="16"/>
      <c r="F917" s="16"/>
      <c r="G917" s="16"/>
      <c r="H917" s="63"/>
      <c r="I917" s="81"/>
      <c r="J917" s="43"/>
      <c r="O917" s="65"/>
      <c r="P917" s="79"/>
      <c r="R917" s="65"/>
      <c r="T917" s="65"/>
      <c r="V917" s="65"/>
      <c r="AC917" s="65"/>
      <c r="AI917" s="65"/>
      <c r="AO917" s="65"/>
      <c r="AW917" s="68"/>
      <c r="BC917" s="65"/>
      <c r="BI917" s="65"/>
      <c r="BN917" s="65"/>
      <c r="BS917" s="65"/>
      <c r="BT917" s="82"/>
      <c r="BU917" s="79"/>
      <c r="BW917" s="65"/>
      <c r="BY917" s="65"/>
      <c r="CA917" s="65"/>
      <c r="CC917" s="65"/>
      <c r="CE917" s="65"/>
      <c r="CG917" s="68"/>
      <c r="CI917" s="65"/>
      <c r="CK917" s="68"/>
      <c r="CM917" s="83"/>
      <c r="CO917" s="65"/>
      <c r="CU917" s="68"/>
      <c r="DB917" s="68"/>
      <c r="DH917" s="44"/>
      <c r="DI917" s="68"/>
    </row>
    <row r="918" ht="15.75" customHeight="1">
      <c r="A918" s="79"/>
      <c r="B918" s="80"/>
      <c r="C918" s="25"/>
      <c r="D918" s="16"/>
      <c r="E918" s="16"/>
      <c r="F918" s="16"/>
      <c r="G918" s="16"/>
      <c r="H918" s="63"/>
      <c r="I918" s="81"/>
      <c r="J918" s="43"/>
      <c r="O918" s="65"/>
      <c r="P918" s="79"/>
      <c r="R918" s="65"/>
      <c r="T918" s="65"/>
      <c r="V918" s="65"/>
      <c r="AC918" s="65"/>
      <c r="AI918" s="65"/>
      <c r="AO918" s="65"/>
      <c r="AW918" s="68"/>
      <c r="BC918" s="65"/>
      <c r="BI918" s="65"/>
      <c r="BN918" s="65"/>
      <c r="BS918" s="65"/>
      <c r="BT918" s="82"/>
      <c r="BU918" s="79"/>
      <c r="BW918" s="65"/>
      <c r="BY918" s="65"/>
      <c r="CA918" s="65"/>
      <c r="CC918" s="65"/>
      <c r="CE918" s="65"/>
      <c r="CG918" s="68"/>
      <c r="CI918" s="65"/>
      <c r="CK918" s="68"/>
      <c r="CM918" s="83"/>
      <c r="CO918" s="65"/>
      <c r="CU918" s="68"/>
      <c r="DB918" s="68"/>
      <c r="DH918" s="44"/>
      <c r="DI918" s="68"/>
    </row>
    <row r="919" ht="15.75" customHeight="1">
      <c r="A919" s="79"/>
      <c r="B919" s="80"/>
      <c r="C919" s="25"/>
      <c r="D919" s="16"/>
      <c r="E919" s="16"/>
      <c r="F919" s="16"/>
      <c r="G919" s="16"/>
      <c r="H919" s="63"/>
      <c r="I919" s="81"/>
      <c r="J919" s="43"/>
      <c r="O919" s="65"/>
      <c r="P919" s="79"/>
      <c r="R919" s="65"/>
      <c r="T919" s="65"/>
      <c r="V919" s="65"/>
      <c r="AC919" s="65"/>
      <c r="AI919" s="65"/>
      <c r="AO919" s="65"/>
      <c r="AW919" s="68"/>
      <c r="BC919" s="65"/>
      <c r="BI919" s="65"/>
      <c r="BN919" s="65"/>
      <c r="BS919" s="65"/>
      <c r="BT919" s="82"/>
      <c r="BU919" s="79"/>
      <c r="BW919" s="65"/>
      <c r="BY919" s="65"/>
      <c r="CA919" s="65"/>
      <c r="CC919" s="65"/>
      <c r="CE919" s="65"/>
      <c r="CG919" s="68"/>
      <c r="CI919" s="65"/>
      <c r="CK919" s="68"/>
      <c r="CM919" s="83"/>
      <c r="CO919" s="65"/>
      <c r="CU919" s="68"/>
      <c r="DB919" s="68"/>
      <c r="DH919" s="44"/>
      <c r="DI919" s="68"/>
    </row>
    <row r="920" ht="15.75" customHeight="1">
      <c r="A920" s="79"/>
      <c r="B920" s="80"/>
      <c r="C920" s="25"/>
      <c r="D920" s="16"/>
      <c r="E920" s="16"/>
      <c r="F920" s="16"/>
      <c r="G920" s="16"/>
      <c r="H920" s="63"/>
      <c r="I920" s="81"/>
      <c r="J920" s="43"/>
      <c r="O920" s="65"/>
      <c r="P920" s="79"/>
      <c r="R920" s="65"/>
      <c r="T920" s="65"/>
      <c r="V920" s="65"/>
      <c r="AC920" s="65"/>
      <c r="AI920" s="65"/>
      <c r="AO920" s="65"/>
      <c r="AW920" s="68"/>
      <c r="BC920" s="65"/>
      <c r="BI920" s="65"/>
      <c r="BN920" s="65"/>
      <c r="BS920" s="65"/>
      <c r="BT920" s="82"/>
      <c r="BU920" s="79"/>
      <c r="BW920" s="65"/>
      <c r="BY920" s="65"/>
      <c r="CA920" s="65"/>
      <c r="CC920" s="65"/>
      <c r="CE920" s="65"/>
      <c r="CG920" s="68"/>
      <c r="CI920" s="65"/>
      <c r="CK920" s="68"/>
      <c r="CM920" s="83"/>
      <c r="CO920" s="65"/>
      <c r="CU920" s="68"/>
      <c r="DB920" s="68"/>
      <c r="DH920" s="44"/>
      <c r="DI920" s="68"/>
    </row>
    <row r="921" ht="15.75" customHeight="1">
      <c r="A921" s="79"/>
      <c r="B921" s="80"/>
      <c r="C921" s="25"/>
      <c r="D921" s="16"/>
      <c r="E921" s="16"/>
      <c r="F921" s="16"/>
      <c r="G921" s="16"/>
      <c r="H921" s="63"/>
      <c r="I921" s="81"/>
      <c r="J921" s="43"/>
      <c r="O921" s="65"/>
      <c r="P921" s="79"/>
      <c r="R921" s="65"/>
      <c r="T921" s="65"/>
      <c r="V921" s="65"/>
      <c r="AC921" s="65"/>
      <c r="AI921" s="65"/>
      <c r="AO921" s="65"/>
      <c r="AW921" s="68"/>
      <c r="BC921" s="65"/>
      <c r="BI921" s="65"/>
      <c r="BN921" s="65"/>
      <c r="BS921" s="65"/>
      <c r="BT921" s="82"/>
      <c r="BU921" s="79"/>
      <c r="BW921" s="65"/>
      <c r="BY921" s="65"/>
      <c r="CA921" s="65"/>
      <c r="CC921" s="65"/>
      <c r="CE921" s="65"/>
      <c r="CG921" s="68"/>
      <c r="CI921" s="65"/>
      <c r="CK921" s="68"/>
      <c r="CM921" s="83"/>
      <c r="CO921" s="65"/>
      <c r="CU921" s="68"/>
      <c r="DB921" s="68"/>
      <c r="DH921" s="44"/>
      <c r="DI921" s="68"/>
    </row>
    <row r="922" ht="15.75" customHeight="1">
      <c r="A922" s="79"/>
      <c r="B922" s="80"/>
      <c r="C922" s="25"/>
      <c r="D922" s="16"/>
      <c r="E922" s="16"/>
      <c r="F922" s="16"/>
      <c r="G922" s="16"/>
      <c r="H922" s="63"/>
      <c r="I922" s="81"/>
      <c r="J922" s="43"/>
      <c r="O922" s="65"/>
      <c r="P922" s="79"/>
      <c r="R922" s="65"/>
      <c r="T922" s="65"/>
      <c r="V922" s="65"/>
      <c r="AC922" s="65"/>
      <c r="AI922" s="65"/>
      <c r="AO922" s="65"/>
      <c r="AW922" s="68"/>
      <c r="BC922" s="65"/>
      <c r="BI922" s="65"/>
      <c r="BN922" s="65"/>
      <c r="BS922" s="65"/>
      <c r="BT922" s="82"/>
      <c r="BU922" s="79"/>
      <c r="BW922" s="65"/>
      <c r="BY922" s="65"/>
      <c r="CA922" s="65"/>
      <c r="CC922" s="65"/>
      <c r="CE922" s="65"/>
      <c r="CG922" s="68"/>
      <c r="CI922" s="65"/>
      <c r="CK922" s="68"/>
      <c r="CM922" s="83"/>
      <c r="CO922" s="65"/>
      <c r="CU922" s="68"/>
      <c r="DB922" s="68"/>
      <c r="DH922" s="44"/>
      <c r="DI922" s="68"/>
    </row>
    <row r="923" ht="15.75" customHeight="1">
      <c r="A923" s="79"/>
      <c r="B923" s="80"/>
      <c r="C923" s="25"/>
      <c r="D923" s="16"/>
      <c r="E923" s="16"/>
      <c r="F923" s="16"/>
      <c r="G923" s="16"/>
      <c r="H923" s="63"/>
      <c r="I923" s="81"/>
      <c r="J923" s="43"/>
      <c r="O923" s="65"/>
      <c r="P923" s="79"/>
      <c r="R923" s="65"/>
      <c r="T923" s="65"/>
      <c r="V923" s="65"/>
      <c r="AC923" s="65"/>
      <c r="AI923" s="65"/>
      <c r="AO923" s="65"/>
      <c r="AW923" s="68"/>
      <c r="BC923" s="65"/>
      <c r="BI923" s="65"/>
      <c r="BN923" s="65"/>
      <c r="BS923" s="65"/>
      <c r="BT923" s="82"/>
      <c r="BU923" s="79"/>
      <c r="BW923" s="65"/>
      <c r="BY923" s="65"/>
      <c r="CA923" s="65"/>
      <c r="CC923" s="65"/>
      <c r="CE923" s="65"/>
      <c r="CG923" s="68"/>
      <c r="CI923" s="65"/>
      <c r="CK923" s="68"/>
      <c r="CM923" s="83"/>
      <c r="CO923" s="65"/>
      <c r="CU923" s="68"/>
      <c r="DB923" s="68"/>
      <c r="DH923" s="44"/>
      <c r="DI923" s="68"/>
    </row>
    <row r="924" ht="15.75" customHeight="1">
      <c r="A924" s="79"/>
      <c r="B924" s="80"/>
      <c r="C924" s="25"/>
      <c r="D924" s="16"/>
      <c r="E924" s="16"/>
      <c r="F924" s="16"/>
      <c r="G924" s="16"/>
      <c r="H924" s="63"/>
      <c r="I924" s="81"/>
      <c r="J924" s="43"/>
      <c r="O924" s="65"/>
      <c r="P924" s="79"/>
      <c r="R924" s="65"/>
      <c r="T924" s="65"/>
      <c r="V924" s="65"/>
      <c r="AC924" s="65"/>
      <c r="AI924" s="65"/>
      <c r="AO924" s="65"/>
      <c r="AW924" s="68"/>
      <c r="BC924" s="65"/>
      <c r="BI924" s="65"/>
      <c r="BN924" s="65"/>
      <c r="BS924" s="65"/>
      <c r="BT924" s="82"/>
      <c r="BU924" s="79"/>
      <c r="BW924" s="65"/>
      <c r="BY924" s="65"/>
      <c r="CA924" s="65"/>
      <c r="CC924" s="65"/>
      <c r="CE924" s="65"/>
      <c r="CG924" s="68"/>
      <c r="CI924" s="65"/>
      <c r="CK924" s="68"/>
      <c r="CM924" s="83"/>
      <c r="CO924" s="65"/>
      <c r="CU924" s="68"/>
      <c r="DB924" s="68"/>
      <c r="DH924" s="44"/>
      <c r="DI924" s="68"/>
    </row>
    <row r="925" ht="15.75" customHeight="1">
      <c r="A925" s="79"/>
      <c r="B925" s="80"/>
      <c r="C925" s="25"/>
      <c r="D925" s="16"/>
      <c r="E925" s="16"/>
      <c r="F925" s="16"/>
      <c r="G925" s="16"/>
      <c r="H925" s="63"/>
      <c r="I925" s="81"/>
      <c r="J925" s="43"/>
      <c r="O925" s="65"/>
      <c r="P925" s="79"/>
      <c r="R925" s="65"/>
      <c r="T925" s="65"/>
      <c r="V925" s="65"/>
      <c r="AC925" s="65"/>
      <c r="AI925" s="65"/>
      <c r="AO925" s="65"/>
      <c r="AW925" s="68"/>
      <c r="BC925" s="65"/>
      <c r="BI925" s="65"/>
      <c r="BN925" s="65"/>
      <c r="BS925" s="65"/>
      <c r="BT925" s="82"/>
      <c r="BU925" s="79"/>
      <c r="BW925" s="65"/>
      <c r="BY925" s="65"/>
      <c r="CA925" s="65"/>
      <c r="CC925" s="65"/>
      <c r="CE925" s="65"/>
      <c r="CG925" s="68"/>
      <c r="CI925" s="65"/>
      <c r="CK925" s="68"/>
      <c r="CM925" s="83"/>
      <c r="CO925" s="65"/>
      <c r="CU925" s="68"/>
      <c r="DB925" s="68"/>
      <c r="DH925" s="44"/>
      <c r="DI925" s="68"/>
    </row>
    <row r="926" ht="15.75" customHeight="1">
      <c r="A926" s="79"/>
      <c r="B926" s="80"/>
      <c r="C926" s="25"/>
      <c r="D926" s="16"/>
      <c r="E926" s="16"/>
      <c r="F926" s="16"/>
      <c r="G926" s="16"/>
      <c r="H926" s="63"/>
      <c r="I926" s="81"/>
      <c r="J926" s="43"/>
      <c r="O926" s="65"/>
      <c r="P926" s="79"/>
      <c r="R926" s="65"/>
      <c r="T926" s="65"/>
      <c r="V926" s="65"/>
      <c r="AC926" s="65"/>
      <c r="AI926" s="65"/>
      <c r="AO926" s="65"/>
      <c r="AW926" s="68"/>
      <c r="BC926" s="65"/>
      <c r="BI926" s="65"/>
      <c r="BN926" s="65"/>
      <c r="BS926" s="65"/>
      <c r="BT926" s="82"/>
      <c r="BU926" s="79"/>
      <c r="BW926" s="65"/>
      <c r="BY926" s="65"/>
      <c r="CA926" s="65"/>
      <c r="CC926" s="65"/>
      <c r="CE926" s="65"/>
      <c r="CG926" s="68"/>
      <c r="CI926" s="65"/>
      <c r="CK926" s="68"/>
      <c r="CM926" s="83"/>
      <c r="CO926" s="65"/>
      <c r="CU926" s="68"/>
      <c r="DB926" s="68"/>
      <c r="DH926" s="44"/>
      <c r="DI926" s="68"/>
    </row>
    <row r="927" ht="15.75" customHeight="1">
      <c r="A927" s="79"/>
      <c r="B927" s="80"/>
      <c r="C927" s="25"/>
      <c r="D927" s="16"/>
      <c r="E927" s="16"/>
      <c r="F927" s="16"/>
      <c r="G927" s="16"/>
      <c r="H927" s="63"/>
      <c r="I927" s="81"/>
      <c r="J927" s="43"/>
      <c r="O927" s="65"/>
      <c r="P927" s="79"/>
      <c r="R927" s="65"/>
      <c r="T927" s="65"/>
      <c r="V927" s="65"/>
      <c r="AC927" s="65"/>
      <c r="AI927" s="65"/>
      <c r="AO927" s="65"/>
      <c r="AW927" s="68"/>
      <c r="BC927" s="65"/>
      <c r="BI927" s="65"/>
      <c r="BN927" s="65"/>
      <c r="BS927" s="65"/>
      <c r="BT927" s="82"/>
      <c r="BU927" s="79"/>
      <c r="BW927" s="65"/>
      <c r="BY927" s="65"/>
      <c r="CA927" s="65"/>
      <c r="CC927" s="65"/>
      <c r="CE927" s="65"/>
      <c r="CG927" s="68"/>
      <c r="CI927" s="65"/>
      <c r="CK927" s="68"/>
      <c r="CM927" s="83"/>
      <c r="CO927" s="65"/>
      <c r="CU927" s="68"/>
      <c r="DB927" s="68"/>
      <c r="DH927" s="44"/>
      <c r="DI927" s="68"/>
    </row>
    <row r="928" ht="15.75" customHeight="1">
      <c r="A928" s="79"/>
      <c r="B928" s="80"/>
      <c r="C928" s="25"/>
      <c r="D928" s="16"/>
      <c r="E928" s="16"/>
      <c r="F928" s="16"/>
      <c r="G928" s="16"/>
      <c r="H928" s="63"/>
      <c r="I928" s="81"/>
      <c r="J928" s="43"/>
      <c r="O928" s="65"/>
      <c r="P928" s="79"/>
      <c r="R928" s="65"/>
      <c r="T928" s="65"/>
      <c r="V928" s="65"/>
      <c r="AC928" s="65"/>
      <c r="AI928" s="65"/>
      <c r="AO928" s="65"/>
      <c r="AW928" s="68"/>
      <c r="BC928" s="65"/>
      <c r="BI928" s="65"/>
      <c r="BN928" s="65"/>
      <c r="BS928" s="65"/>
      <c r="BT928" s="82"/>
      <c r="BU928" s="79"/>
      <c r="BW928" s="65"/>
      <c r="BY928" s="65"/>
      <c r="CA928" s="65"/>
      <c r="CC928" s="65"/>
      <c r="CE928" s="65"/>
      <c r="CG928" s="68"/>
      <c r="CI928" s="65"/>
      <c r="CK928" s="68"/>
      <c r="CM928" s="83"/>
      <c r="CO928" s="65"/>
      <c r="CU928" s="68"/>
      <c r="DB928" s="68"/>
      <c r="DH928" s="44"/>
      <c r="DI928" s="68"/>
    </row>
    <row r="929" ht="15.75" customHeight="1">
      <c r="A929" s="79"/>
      <c r="B929" s="80"/>
      <c r="C929" s="25"/>
      <c r="D929" s="16"/>
      <c r="E929" s="16"/>
      <c r="F929" s="16"/>
      <c r="G929" s="16"/>
      <c r="H929" s="63"/>
      <c r="I929" s="81"/>
      <c r="J929" s="43"/>
      <c r="O929" s="65"/>
      <c r="P929" s="79"/>
      <c r="R929" s="65"/>
      <c r="T929" s="65"/>
      <c r="V929" s="65"/>
      <c r="AC929" s="65"/>
      <c r="AI929" s="65"/>
      <c r="AO929" s="65"/>
      <c r="AW929" s="68"/>
      <c r="BC929" s="65"/>
      <c r="BI929" s="65"/>
      <c r="BN929" s="65"/>
      <c r="BS929" s="65"/>
      <c r="BT929" s="82"/>
      <c r="BU929" s="79"/>
      <c r="BW929" s="65"/>
      <c r="BY929" s="65"/>
      <c r="CA929" s="65"/>
      <c r="CC929" s="65"/>
      <c r="CE929" s="65"/>
      <c r="CG929" s="68"/>
      <c r="CI929" s="65"/>
      <c r="CK929" s="68"/>
      <c r="CM929" s="83"/>
      <c r="CO929" s="65"/>
      <c r="CU929" s="68"/>
      <c r="DB929" s="68"/>
      <c r="DH929" s="44"/>
      <c r="DI929" s="68"/>
    </row>
    <row r="930" ht="15.75" customHeight="1">
      <c r="A930" s="79"/>
      <c r="B930" s="80"/>
      <c r="C930" s="25"/>
      <c r="D930" s="16"/>
      <c r="E930" s="16"/>
      <c r="F930" s="16"/>
      <c r="G930" s="16"/>
      <c r="H930" s="63"/>
      <c r="I930" s="81"/>
      <c r="J930" s="43"/>
      <c r="O930" s="65"/>
      <c r="P930" s="79"/>
      <c r="R930" s="65"/>
      <c r="T930" s="65"/>
      <c r="V930" s="65"/>
      <c r="AC930" s="65"/>
      <c r="AI930" s="65"/>
      <c r="AO930" s="65"/>
      <c r="AW930" s="68"/>
      <c r="BC930" s="65"/>
      <c r="BI930" s="65"/>
      <c r="BN930" s="65"/>
      <c r="BS930" s="65"/>
      <c r="BT930" s="82"/>
      <c r="BU930" s="79"/>
      <c r="BW930" s="65"/>
      <c r="BY930" s="65"/>
      <c r="CA930" s="65"/>
      <c r="CC930" s="65"/>
      <c r="CE930" s="65"/>
      <c r="CG930" s="68"/>
      <c r="CI930" s="65"/>
      <c r="CK930" s="68"/>
      <c r="CM930" s="83"/>
      <c r="CO930" s="65"/>
      <c r="CU930" s="68"/>
      <c r="DB930" s="68"/>
      <c r="DH930" s="44"/>
      <c r="DI930" s="68"/>
    </row>
    <row r="931" ht="15.75" customHeight="1">
      <c r="A931" s="79"/>
      <c r="B931" s="80"/>
      <c r="C931" s="25"/>
      <c r="D931" s="16"/>
      <c r="E931" s="16"/>
      <c r="F931" s="16"/>
      <c r="G931" s="16"/>
      <c r="H931" s="63"/>
      <c r="I931" s="81"/>
      <c r="J931" s="43"/>
      <c r="O931" s="65"/>
      <c r="P931" s="79"/>
      <c r="R931" s="65"/>
      <c r="T931" s="65"/>
      <c r="V931" s="65"/>
      <c r="AC931" s="65"/>
      <c r="AI931" s="65"/>
      <c r="AO931" s="65"/>
      <c r="AW931" s="68"/>
      <c r="BC931" s="65"/>
      <c r="BI931" s="65"/>
      <c r="BN931" s="65"/>
      <c r="BS931" s="65"/>
      <c r="BT931" s="82"/>
      <c r="BU931" s="79"/>
      <c r="BW931" s="65"/>
      <c r="BY931" s="65"/>
      <c r="CA931" s="65"/>
      <c r="CC931" s="65"/>
      <c r="CE931" s="65"/>
      <c r="CG931" s="68"/>
      <c r="CI931" s="65"/>
      <c r="CK931" s="68"/>
      <c r="CM931" s="83"/>
      <c r="CO931" s="65"/>
      <c r="CU931" s="68"/>
      <c r="DB931" s="68"/>
      <c r="DH931" s="44"/>
      <c r="DI931" s="68"/>
    </row>
    <row r="932" ht="15.75" customHeight="1">
      <c r="A932" s="79"/>
      <c r="B932" s="80"/>
      <c r="C932" s="25"/>
      <c r="D932" s="16"/>
      <c r="E932" s="16"/>
      <c r="F932" s="16"/>
      <c r="G932" s="16"/>
      <c r="H932" s="63"/>
      <c r="I932" s="81"/>
      <c r="J932" s="43"/>
      <c r="O932" s="65"/>
      <c r="P932" s="79"/>
      <c r="R932" s="65"/>
      <c r="T932" s="65"/>
      <c r="V932" s="65"/>
      <c r="AC932" s="65"/>
      <c r="AI932" s="65"/>
      <c r="AO932" s="65"/>
      <c r="AW932" s="68"/>
      <c r="BC932" s="65"/>
      <c r="BI932" s="65"/>
      <c r="BN932" s="65"/>
      <c r="BS932" s="65"/>
      <c r="BT932" s="82"/>
      <c r="BU932" s="79"/>
      <c r="BW932" s="65"/>
      <c r="BY932" s="65"/>
      <c r="CA932" s="65"/>
      <c r="CC932" s="65"/>
      <c r="CE932" s="65"/>
      <c r="CG932" s="68"/>
      <c r="CI932" s="65"/>
      <c r="CK932" s="68"/>
      <c r="CM932" s="83"/>
      <c r="CO932" s="65"/>
      <c r="CU932" s="68"/>
      <c r="DB932" s="68"/>
      <c r="DH932" s="44"/>
      <c r="DI932" s="68"/>
    </row>
    <row r="933" ht="15.75" customHeight="1">
      <c r="A933" s="79"/>
      <c r="B933" s="80"/>
      <c r="C933" s="25"/>
      <c r="D933" s="16"/>
      <c r="E933" s="16"/>
      <c r="F933" s="16"/>
      <c r="G933" s="16"/>
      <c r="H933" s="63"/>
      <c r="I933" s="81"/>
      <c r="J933" s="43"/>
      <c r="O933" s="65"/>
      <c r="P933" s="79"/>
      <c r="R933" s="65"/>
      <c r="T933" s="65"/>
      <c r="V933" s="65"/>
      <c r="AC933" s="65"/>
      <c r="AI933" s="65"/>
      <c r="AO933" s="65"/>
      <c r="AW933" s="68"/>
      <c r="BC933" s="65"/>
      <c r="BI933" s="65"/>
      <c r="BN933" s="65"/>
      <c r="BS933" s="65"/>
      <c r="BT933" s="82"/>
      <c r="BU933" s="79"/>
      <c r="BW933" s="65"/>
      <c r="BY933" s="65"/>
      <c r="CA933" s="65"/>
      <c r="CC933" s="65"/>
      <c r="CE933" s="65"/>
      <c r="CG933" s="68"/>
      <c r="CI933" s="65"/>
      <c r="CK933" s="68"/>
      <c r="CM933" s="83"/>
      <c r="CO933" s="65"/>
      <c r="CU933" s="68"/>
      <c r="DB933" s="68"/>
      <c r="DH933" s="44"/>
      <c r="DI933" s="68"/>
    </row>
    <row r="934" ht="15.75" customHeight="1">
      <c r="A934" s="79"/>
      <c r="B934" s="80"/>
      <c r="C934" s="25"/>
      <c r="D934" s="16"/>
      <c r="E934" s="16"/>
      <c r="F934" s="16"/>
      <c r="G934" s="16"/>
      <c r="H934" s="63"/>
      <c r="I934" s="81"/>
      <c r="J934" s="43"/>
      <c r="O934" s="65"/>
      <c r="P934" s="79"/>
      <c r="R934" s="65"/>
      <c r="T934" s="65"/>
      <c r="V934" s="65"/>
      <c r="AC934" s="65"/>
      <c r="AI934" s="65"/>
      <c r="AO934" s="65"/>
      <c r="AW934" s="68"/>
      <c r="BC934" s="65"/>
      <c r="BI934" s="65"/>
      <c r="BN934" s="65"/>
      <c r="BS934" s="65"/>
      <c r="BT934" s="82"/>
      <c r="BU934" s="79"/>
      <c r="BW934" s="65"/>
      <c r="BY934" s="65"/>
      <c r="CA934" s="65"/>
      <c r="CC934" s="65"/>
      <c r="CE934" s="65"/>
      <c r="CG934" s="68"/>
      <c r="CI934" s="65"/>
      <c r="CK934" s="68"/>
      <c r="CM934" s="83"/>
      <c r="CO934" s="65"/>
      <c r="CU934" s="68"/>
      <c r="DB934" s="68"/>
      <c r="DH934" s="44"/>
      <c r="DI934" s="68"/>
    </row>
    <row r="935" ht="15.75" customHeight="1">
      <c r="A935" s="79"/>
      <c r="B935" s="80"/>
      <c r="C935" s="25"/>
      <c r="D935" s="16"/>
      <c r="E935" s="16"/>
      <c r="F935" s="16"/>
      <c r="G935" s="16"/>
      <c r="H935" s="63"/>
      <c r="I935" s="81"/>
      <c r="J935" s="43"/>
      <c r="O935" s="65"/>
      <c r="P935" s="79"/>
      <c r="R935" s="65"/>
      <c r="T935" s="65"/>
      <c r="V935" s="65"/>
      <c r="AC935" s="65"/>
      <c r="AI935" s="65"/>
      <c r="AO935" s="65"/>
      <c r="AW935" s="68"/>
      <c r="BC935" s="65"/>
      <c r="BI935" s="65"/>
      <c r="BN935" s="65"/>
      <c r="BS935" s="65"/>
      <c r="BT935" s="82"/>
      <c r="BU935" s="79"/>
      <c r="BW935" s="65"/>
      <c r="BY935" s="65"/>
      <c r="CA935" s="65"/>
      <c r="CC935" s="65"/>
      <c r="CE935" s="65"/>
      <c r="CG935" s="68"/>
      <c r="CI935" s="65"/>
      <c r="CK935" s="68"/>
      <c r="CM935" s="83"/>
      <c r="CO935" s="65"/>
      <c r="CU935" s="68"/>
      <c r="DB935" s="68"/>
      <c r="DH935" s="44"/>
      <c r="DI935" s="68"/>
    </row>
    <row r="936" ht="15.75" customHeight="1">
      <c r="A936" s="79"/>
      <c r="B936" s="80"/>
      <c r="C936" s="25"/>
      <c r="D936" s="16"/>
      <c r="E936" s="16"/>
      <c r="F936" s="16"/>
      <c r="G936" s="16"/>
      <c r="H936" s="63"/>
      <c r="I936" s="81"/>
      <c r="J936" s="43"/>
      <c r="O936" s="65"/>
      <c r="P936" s="79"/>
      <c r="R936" s="65"/>
      <c r="T936" s="65"/>
      <c r="V936" s="65"/>
      <c r="AC936" s="65"/>
      <c r="AI936" s="65"/>
      <c r="AO936" s="65"/>
      <c r="AW936" s="68"/>
      <c r="BC936" s="65"/>
      <c r="BI936" s="65"/>
      <c r="BN936" s="65"/>
      <c r="BS936" s="65"/>
      <c r="BT936" s="82"/>
      <c r="BU936" s="79"/>
      <c r="BW936" s="65"/>
      <c r="BY936" s="65"/>
      <c r="CA936" s="65"/>
      <c r="CC936" s="65"/>
      <c r="CE936" s="65"/>
      <c r="CG936" s="68"/>
      <c r="CI936" s="65"/>
      <c r="CK936" s="68"/>
      <c r="CM936" s="83"/>
      <c r="CO936" s="65"/>
      <c r="CU936" s="68"/>
      <c r="DB936" s="68"/>
      <c r="DH936" s="44"/>
      <c r="DI936" s="68"/>
    </row>
    <row r="937" ht="15.75" customHeight="1">
      <c r="A937" s="79"/>
      <c r="B937" s="80"/>
      <c r="C937" s="25"/>
      <c r="D937" s="16"/>
      <c r="E937" s="16"/>
      <c r="F937" s="16"/>
      <c r="G937" s="16"/>
      <c r="H937" s="63"/>
      <c r="I937" s="81"/>
      <c r="J937" s="43"/>
      <c r="O937" s="65"/>
      <c r="P937" s="79"/>
      <c r="R937" s="65"/>
      <c r="T937" s="65"/>
      <c r="V937" s="65"/>
      <c r="AC937" s="65"/>
      <c r="AI937" s="65"/>
      <c r="AO937" s="65"/>
      <c r="AW937" s="68"/>
      <c r="BC937" s="65"/>
      <c r="BI937" s="65"/>
      <c r="BN937" s="65"/>
      <c r="BS937" s="65"/>
      <c r="BT937" s="82"/>
      <c r="BU937" s="79"/>
      <c r="BW937" s="65"/>
      <c r="BY937" s="65"/>
      <c r="CA937" s="65"/>
      <c r="CC937" s="65"/>
      <c r="CE937" s="65"/>
      <c r="CG937" s="68"/>
      <c r="CI937" s="65"/>
      <c r="CK937" s="68"/>
      <c r="CM937" s="83"/>
      <c r="CO937" s="65"/>
      <c r="CU937" s="68"/>
      <c r="DB937" s="68"/>
      <c r="DH937" s="44"/>
      <c r="DI937" s="68"/>
    </row>
    <row r="938" ht="15.75" customHeight="1">
      <c r="A938" s="79"/>
      <c r="B938" s="80"/>
      <c r="C938" s="25"/>
      <c r="D938" s="16"/>
      <c r="E938" s="16"/>
      <c r="F938" s="16"/>
      <c r="G938" s="16"/>
      <c r="H938" s="63"/>
      <c r="I938" s="81"/>
      <c r="J938" s="43"/>
      <c r="O938" s="65"/>
      <c r="P938" s="79"/>
      <c r="R938" s="65"/>
      <c r="T938" s="65"/>
      <c r="V938" s="65"/>
      <c r="AC938" s="65"/>
      <c r="AI938" s="65"/>
      <c r="AO938" s="65"/>
      <c r="AW938" s="68"/>
      <c r="BC938" s="65"/>
      <c r="BI938" s="65"/>
      <c r="BN938" s="65"/>
      <c r="BS938" s="65"/>
      <c r="BT938" s="82"/>
      <c r="BU938" s="79"/>
      <c r="BW938" s="65"/>
      <c r="BY938" s="65"/>
      <c r="CA938" s="65"/>
      <c r="CC938" s="65"/>
      <c r="CE938" s="65"/>
      <c r="CG938" s="68"/>
      <c r="CI938" s="65"/>
      <c r="CK938" s="68"/>
      <c r="CM938" s="83"/>
      <c r="CO938" s="65"/>
      <c r="CU938" s="68"/>
      <c r="DB938" s="68"/>
      <c r="DH938" s="44"/>
      <c r="DI938" s="68"/>
    </row>
    <row r="939" ht="15.75" customHeight="1">
      <c r="A939" s="79"/>
      <c r="B939" s="80"/>
      <c r="C939" s="25"/>
      <c r="D939" s="16"/>
      <c r="E939" s="16"/>
      <c r="F939" s="16"/>
      <c r="G939" s="16"/>
      <c r="H939" s="63"/>
      <c r="I939" s="81"/>
      <c r="J939" s="43"/>
      <c r="O939" s="65"/>
      <c r="P939" s="79"/>
      <c r="R939" s="65"/>
      <c r="T939" s="65"/>
      <c r="V939" s="65"/>
      <c r="AC939" s="65"/>
      <c r="AI939" s="65"/>
      <c r="AO939" s="65"/>
      <c r="AW939" s="68"/>
      <c r="BC939" s="65"/>
      <c r="BI939" s="65"/>
      <c r="BN939" s="65"/>
      <c r="BS939" s="65"/>
      <c r="BT939" s="82"/>
      <c r="BU939" s="79"/>
      <c r="BW939" s="65"/>
      <c r="BY939" s="65"/>
      <c r="CA939" s="65"/>
      <c r="CC939" s="65"/>
      <c r="CE939" s="65"/>
      <c r="CG939" s="68"/>
      <c r="CI939" s="65"/>
      <c r="CK939" s="68"/>
      <c r="CM939" s="83"/>
      <c r="CO939" s="65"/>
      <c r="CU939" s="68"/>
      <c r="DB939" s="68"/>
      <c r="DH939" s="44"/>
      <c r="DI939" s="68"/>
    </row>
    <row r="940" ht="15.75" customHeight="1">
      <c r="A940" s="79"/>
      <c r="B940" s="80"/>
      <c r="C940" s="25"/>
      <c r="D940" s="16"/>
      <c r="E940" s="16"/>
      <c r="F940" s="16"/>
      <c r="G940" s="16"/>
      <c r="H940" s="63"/>
      <c r="I940" s="81"/>
      <c r="J940" s="43"/>
      <c r="O940" s="65"/>
      <c r="P940" s="79"/>
      <c r="R940" s="65"/>
      <c r="T940" s="65"/>
      <c r="V940" s="65"/>
      <c r="AC940" s="65"/>
      <c r="AI940" s="65"/>
      <c r="AO940" s="65"/>
      <c r="AW940" s="68"/>
      <c r="BC940" s="65"/>
      <c r="BI940" s="65"/>
      <c r="BN940" s="65"/>
      <c r="BS940" s="65"/>
      <c r="BT940" s="82"/>
      <c r="BU940" s="79"/>
      <c r="BW940" s="65"/>
      <c r="BY940" s="65"/>
      <c r="CA940" s="65"/>
      <c r="CC940" s="65"/>
      <c r="CE940" s="65"/>
      <c r="CG940" s="68"/>
      <c r="CI940" s="65"/>
      <c r="CK940" s="68"/>
      <c r="CM940" s="83"/>
      <c r="CO940" s="65"/>
      <c r="CU940" s="68"/>
      <c r="DB940" s="68"/>
      <c r="DH940" s="44"/>
      <c r="DI940" s="68"/>
    </row>
    <row r="941" ht="15.75" customHeight="1">
      <c r="A941" s="79"/>
      <c r="B941" s="80"/>
      <c r="C941" s="25"/>
      <c r="D941" s="16"/>
      <c r="E941" s="16"/>
      <c r="F941" s="16"/>
      <c r="G941" s="16"/>
      <c r="H941" s="63"/>
      <c r="I941" s="81"/>
      <c r="J941" s="43"/>
      <c r="O941" s="65"/>
      <c r="P941" s="79"/>
      <c r="R941" s="65"/>
      <c r="T941" s="65"/>
      <c r="V941" s="65"/>
      <c r="AC941" s="65"/>
      <c r="AI941" s="65"/>
      <c r="AO941" s="65"/>
      <c r="AW941" s="68"/>
      <c r="BC941" s="65"/>
      <c r="BI941" s="65"/>
      <c r="BN941" s="65"/>
      <c r="BS941" s="65"/>
      <c r="BT941" s="82"/>
      <c r="BU941" s="79"/>
      <c r="BW941" s="65"/>
      <c r="BY941" s="65"/>
      <c r="CA941" s="65"/>
      <c r="CC941" s="65"/>
      <c r="CE941" s="65"/>
      <c r="CG941" s="68"/>
      <c r="CI941" s="65"/>
      <c r="CK941" s="68"/>
      <c r="CM941" s="83"/>
      <c r="CO941" s="65"/>
      <c r="CU941" s="68"/>
      <c r="DB941" s="68"/>
      <c r="DH941" s="44"/>
      <c r="DI941" s="68"/>
    </row>
    <row r="942" ht="15.75" customHeight="1">
      <c r="A942" s="79"/>
      <c r="B942" s="80"/>
      <c r="C942" s="25"/>
      <c r="D942" s="16"/>
      <c r="E942" s="16"/>
      <c r="F942" s="16"/>
      <c r="G942" s="16"/>
      <c r="H942" s="63"/>
      <c r="I942" s="81"/>
      <c r="J942" s="43"/>
      <c r="O942" s="65"/>
      <c r="P942" s="79"/>
      <c r="R942" s="65"/>
      <c r="T942" s="65"/>
      <c r="V942" s="65"/>
      <c r="AC942" s="65"/>
      <c r="AI942" s="65"/>
      <c r="AO942" s="65"/>
      <c r="AW942" s="68"/>
      <c r="BC942" s="65"/>
      <c r="BI942" s="65"/>
      <c r="BN942" s="65"/>
      <c r="BS942" s="65"/>
      <c r="BT942" s="82"/>
      <c r="BU942" s="79"/>
      <c r="BW942" s="65"/>
      <c r="BY942" s="65"/>
      <c r="CA942" s="65"/>
      <c r="CC942" s="65"/>
      <c r="CE942" s="65"/>
      <c r="CG942" s="68"/>
      <c r="CI942" s="65"/>
      <c r="CK942" s="68"/>
      <c r="CM942" s="83"/>
      <c r="CO942" s="65"/>
      <c r="CU942" s="68"/>
      <c r="DB942" s="68"/>
      <c r="DH942" s="44"/>
      <c r="DI942" s="68"/>
    </row>
    <row r="943" ht="15.75" customHeight="1">
      <c r="A943" s="79"/>
      <c r="B943" s="80"/>
      <c r="C943" s="25"/>
      <c r="D943" s="16"/>
      <c r="E943" s="16"/>
      <c r="F943" s="16"/>
      <c r="G943" s="16"/>
      <c r="H943" s="63"/>
      <c r="I943" s="81"/>
      <c r="J943" s="43"/>
      <c r="O943" s="65"/>
      <c r="P943" s="79"/>
      <c r="R943" s="65"/>
      <c r="T943" s="65"/>
      <c r="V943" s="65"/>
      <c r="AC943" s="65"/>
      <c r="AI943" s="65"/>
      <c r="AO943" s="65"/>
      <c r="AW943" s="68"/>
      <c r="BC943" s="65"/>
      <c r="BI943" s="65"/>
      <c r="BN943" s="65"/>
      <c r="BS943" s="65"/>
      <c r="BT943" s="82"/>
      <c r="BU943" s="79"/>
      <c r="BW943" s="65"/>
      <c r="BY943" s="65"/>
      <c r="CA943" s="65"/>
      <c r="CC943" s="65"/>
      <c r="CE943" s="65"/>
      <c r="CG943" s="68"/>
      <c r="CI943" s="65"/>
      <c r="CK943" s="68"/>
      <c r="CM943" s="83"/>
      <c r="CO943" s="65"/>
      <c r="CU943" s="68"/>
      <c r="DB943" s="68"/>
      <c r="DH943" s="44"/>
      <c r="DI943" s="68"/>
    </row>
    <row r="944" ht="15.75" customHeight="1">
      <c r="A944" s="79"/>
      <c r="B944" s="80"/>
      <c r="C944" s="25"/>
      <c r="D944" s="16"/>
      <c r="E944" s="16"/>
      <c r="F944" s="16"/>
      <c r="G944" s="16"/>
      <c r="H944" s="63"/>
      <c r="I944" s="81"/>
      <c r="J944" s="43"/>
      <c r="O944" s="65"/>
      <c r="P944" s="79"/>
      <c r="R944" s="65"/>
      <c r="T944" s="65"/>
      <c r="V944" s="65"/>
      <c r="AC944" s="65"/>
      <c r="AI944" s="65"/>
      <c r="AO944" s="65"/>
      <c r="AW944" s="68"/>
      <c r="BC944" s="65"/>
      <c r="BI944" s="65"/>
      <c r="BN944" s="65"/>
      <c r="BS944" s="65"/>
      <c r="BT944" s="82"/>
      <c r="BU944" s="79"/>
      <c r="BW944" s="65"/>
      <c r="BY944" s="65"/>
      <c r="CA944" s="65"/>
      <c r="CC944" s="65"/>
      <c r="CE944" s="65"/>
      <c r="CG944" s="68"/>
      <c r="CI944" s="65"/>
      <c r="CK944" s="68"/>
      <c r="CM944" s="83"/>
      <c r="CO944" s="65"/>
      <c r="CU944" s="68"/>
      <c r="DB944" s="68"/>
      <c r="DH944" s="44"/>
      <c r="DI944" s="68"/>
    </row>
    <row r="945" ht="15.75" customHeight="1">
      <c r="A945" s="79"/>
      <c r="B945" s="80"/>
      <c r="C945" s="25"/>
      <c r="D945" s="16"/>
      <c r="E945" s="16"/>
      <c r="F945" s="16"/>
      <c r="G945" s="16"/>
      <c r="H945" s="63"/>
      <c r="I945" s="81"/>
      <c r="J945" s="43"/>
      <c r="O945" s="65"/>
      <c r="P945" s="79"/>
      <c r="R945" s="65"/>
      <c r="T945" s="65"/>
      <c r="V945" s="65"/>
      <c r="AC945" s="65"/>
      <c r="AI945" s="65"/>
      <c r="AO945" s="65"/>
      <c r="AW945" s="68"/>
      <c r="BC945" s="65"/>
      <c r="BI945" s="65"/>
      <c r="BN945" s="65"/>
      <c r="BS945" s="65"/>
      <c r="BT945" s="82"/>
      <c r="BU945" s="79"/>
      <c r="BW945" s="65"/>
      <c r="BY945" s="65"/>
      <c r="CA945" s="65"/>
      <c r="CC945" s="65"/>
      <c r="CE945" s="65"/>
      <c r="CG945" s="68"/>
      <c r="CI945" s="65"/>
      <c r="CK945" s="68"/>
      <c r="CM945" s="83"/>
      <c r="CO945" s="65"/>
      <c r="CU945" s="68"/>
      <c r="DB945" s="68"/>
      <c r="DH945" s="44"/>
      <c r="DI945" s="68"/>
    </row>
    <row r="946" ht="15.75" customHeight="1">
      <c r="A946" s="79"/>
      <c r="B946" s="80"/>
      <c r="C946" s="25"/>
      <c r="D946" s="16"/>
      <c r="E946" s="16"/>
      <c r="F946" s="16"/>
      <c r="G946" s="16"/>
      <c r="H946" s="63"/>
      <c r="I946" s="81"/>
      <c r="J946" s="43"/>
      <c r="O946" s="65"/>
      <c r="P946" s="79"/>
      <c r="R946" s="65"/>
      <c r="T946" s="65"/>
      <c r="V946" s="65"/>
      <c r="AC946" s="65"/>
      <c r="AI946" s="65"/>
      <c r="AO946" s="65"/>
      <c r="AW946" s="68"/>
      <c r="BC946" s="65"/>
      <c r="BI946" s="65"/>
      <c r="BN946" s="65"/>
      <c r="BS946" s="65"/>
      <c r="BT946" s="82"/>
      <c r="BU946" s="79"/>
      <c r="BW946" s="65"/>
      <c r="BY946" s="65"/>
      <c r="CA946" s="65"/>
      <c r="CC946" s="65"/>
      <c r="CE946" s="65"/>
      <c r="CG946" s="68"/>
      <c r="CI946" s="65"/>
      <c r="CK946" s="68"/>
      <c r="CM946" s="83"/>
      <c r="CO946" s="65"/>
      <c r="CU946" s="68"/>
      <c r="DB946" s="68"/>
      <c r="DH946" s="44"/>
      <c r="DI946" s="68"/>
    </row>
    <row r="947" ht="15.75" customHeight="1">
      <c r="A947" s="79"/>
      <c r="B947" s="80"/>
      <c r="C947" s="25"/>
      <c r="D947" s="16"/>
      <c r="E947" s="16"/>
      <c r="F947" s="16"/>
      <c r="G947" s="16"/>
      <c r="H947" s="63"/>
      <c r="I947" s="81"/>
      <c r="J947" s="43"/>
      <c r="O947" s="65"/>
      <c r="P947" s="79"/>
      <c r="R947" s="65"/>
      <c r="T947" s="65"/>
      <c r="V947" s="65"/>
      <c r="AC947" s="65"/>
      <c r="AI947" s="65"/>
      <c r="AO947" s="65"/>
      <c r="AW947" s="68"/>
      <c r="BC947" s="65"/>
      <c r="BI947" s="65"/>
      <c r="BN947" s="65"/>
      <c r="BS947" s="65"/>
      <c r="BT947" s="82"/>
      <c r="BU947" s="79"/>
      <c r="BW947" s="65"/>
      <c r="BY947" s="65"/>
      <c r="CA947" s="65"/>
      <c r="CC947" s="65"/>
      <c r="CE947" s="65"/>
      <c r="CG947" s="68"/>
      <c r="CI947" s="65"/>
      <c r="CK947" s="68"/>
      <c r="CM947" s="83"/>
      <c r="CO947" s="65"/>
      <c r="CU947" s="68"/>
      <c r="DB947" s="68"/>
      <c r="DH947" s="44"/>
      <c r="DI947" s="68"/>
    </row>
    <row r="948" ht="15.75" customHeight="1">
      <c r="A948" s="79"/>
      <c r="B948" s="80"/>
      <c r="C948" s="25"/>
      <c r="D948" s="16"/>
      <c r="E948" s="16"/>
      <c r="F948" s="16"/>
      <c r="G948" s="16"/>
      <c r="H948" s="63"/>
      <c r="I948" s="81"/>
      <c r="J948" s="43"/>
      <c r="O948" s="65"/>
      <c r="P948" s="79"/>
      <c r="R948" s="65"/>
      <c r="T948" s="65"/>
      <c r="V948" s="65"/>
      <c r="AC948" s="65"/>
      <c r="AI948" s="65"/>
      <c r="AO948" s="65"/>
      <c r="AW948" s="68"/>
      <c r="BC948" s="65"/>
      <c r="BI948" s="65"/>
      <c r="BN948" s="65"/>
      <c r="BS948" s="65"/>
      <c r="BT948" s="82"/>
      <c r="BU948" s="79"/>
      <c r="BW948" s="65"/>
      <c r="BY948" s="65"/>
      <c r="CA948" s="65"/>
      <c r="CC948" s="65"/>
      <c r="CE948" s="65"/>
      <c r="CG948" s="68"/>
      <c r="CI948" s="65"/>
      <c r="CK948" s="68"/>
      <c r="CM948" s="83"/>
      <c r="CO948" s="65"/>
      <c r="CU948" s="68"/>
      <c r="DB948" s="68"/>
      <c r="DH948" s="44"/>
      <c r="DI948" s="68"/>
    </row>
    <row r="949" ht="15.75" customHeight="1">
      <c r="A949" s="79"/>
      <c r="B949" s="80"/>
      <c r="C949" s="25"/>
      <c r="D949" s="16"/>
      <c r="E949" s="16"/>
      <c r="F949" s="16"/>
      <c r="G949" s="16"/>
      <c r="H949" s="63"/>
      <c r="I949" s="81"/>
      <c r="J949" s="43"/>
      <c r="O949" s="65"/>
      <c r="P949" s="79"/>
      <c r="R949" s="65"/>
      <c r="T949" s="65"/>
      <c r="V949" s="65"/>
      <c r="AC949" s="65"/>
      <c r="AI949" s="65"/>
      <c r="AO949" s="65"/>
      <c r="AW949" s="68"/>
      <c r="BC949" s="65"/>
      <c r="BI949" s="65"/>
      <c r="BN949" s="65"/>
      <c r="BS949" s="65"/>
      <c r="BT949" s="82"/>
      <c r="BU949" s="79"/>
      <c r="BW949" s="65"/>
      <c r="BY949" s="65"/>
      <c r="CA949" s="65"/>
      <c r="CC949" s="65"/>
      <c r="CE949" s="65"/>
      <c r="CG949" s="68"/>
      <c r="CI949" s="65"/>
      <c r="CK949" s="68"/>
      <c r="CM949" s="83"/>
      <c r="CO949" s="65"/>
      <c r="CU949" s="68"/>
      <c r="DB949" s="68"/>
      <c r="DH949" s="44"/>
      <c r="DI949" s="68"/>
    </row>
    <row r="950" ht="15.75" customHeight="1">
      <c r="A950" s="79"/>
      <c r="B950" s="80"/>
      <c r="C950" s="25"/>
      <c r="D950" s="16"/>
      <c r="E950" s="16"/>
      <c r="F950" s="16"/>
      <c r="G950" s="16"/>
      <c r="H950" s="63"/>
      <c r="I950" s="81"/>
      <c r="J950" s="43"/>
      <c r="O950" s="65"/>
      <c r="P950" s="79"/>
      <c r="R950" s="65"/>
      <c r="T950" s="65"/>
      <c r="V950" s="65"/>
      <c r="AC950" s="65"/>
      <c r="AI950" s="65"/>
      <c r="AO950" s="65"/>
      <c r="AW950" s="68"/>
      <c r="BC950" s="65"/>
      <c r="BI950" s="65"/>
      <c r="BN950" s="65"/>
      <c r="BS950" s="65"/>
      <c r="BT950" s="82"/>
      <c r="BU950" s="79"/>
      <c r="BW950" s="65"/>
      <c r="BY950" s="65"/>
      <c r="CA950" s="65"/>
      <c r="CC950" s="65"/>
      <c r="CE950" s="65"/>
      <c r="CG950" s="68"/>
      <c r="CI950" s="65"/>
      <c r="CK950" s="68"/>
      <c r="CM950" s="83"/>
      <c r="CO950" s="65"/>
      <c r="CU950" s="68"/>
      <c r="DB950" s="68"/>
      <c r="DH950" s="44"/>
      <c r="DI950" s="68"/>
    </row>
    <row r="951" ht="15.75" customHeight="1">
      <c r="A951" s="79"/>
      <c r="B951" s="80"/>
      <c r="C951" s="25"/>
      <c r="D951" s="16"/>
      <c r="E951" s="16"/>
      <c r="F951" s="16"/>
      <c r="G951" s="16"/>
      <c r="H951" s="63"/>
      <c r="I951" s="81"/>
      <c r="J951" s="43"/>
      <c r="O951" s="65"/>
      <c r="P951" s="79"/>
      <c r="R951" s="65"/>
      <c r="T951" s="65"/>
      <c r="V951" s="65"/>
      <c r="AC951" s="65"/>
      <c r="AI951" s="65"/>
      <c r="AO951" s="65"/>
      <c r="AW951" s="68"/>
      <c r="BC951" s="65"/>
      <c r="BI951" s="65"/>
      <c r="BN951" s="65"/>
      <c r="BS951" s="65"/>
      <c r="BT951" s="82"/>
      <c r="BU951" s="79"/>
      <c r="BW951" s="65"/>
      <c r="BY951" s="65"/>
      <c r="CA951" s="65"/>
      <c r="CC951" s="65"/>
      <c r="CE951" s="65"/>
      <c r="CG951" s="68"/>
      <c r="CI951" s="65"/>
      <c r="CK951" s="68"/>
      <c r="CM951" s="83"/>
      <c r="CO951" s="65"/>
      <c r="CU951" s="68"/>
      <c r="DB951" s="68"/>
      <c r="DH951" s="44"/>
      <c r="DI951" s="68"/>
    </row>
    <row r="952" ht="15.75" customHeight="1">
      <c r="A952" s="79"/>
      <c r="B952" s="80"/>
      <c r="C952" s="25"/>
      <c r="D952" s="16"/>
      <c r="E952" s="16"/>
      <c r="F952" s="16"/>
      <c r="G952" s="16"/>
      <c r="H952" s="63"/>
      <c r="I952" s="81"/>
      <c r="J952" s="43"/>
      <c r="O952" s="65"/>
      <c r="P952" s="79"/>
      <c r="R952" s="65"/>
      <c r="T952" s="65"/>
      <c r="V952" s="65"/>
      <c r="AC952" s="65"/>
      <c r="AI952" s="65"/>
      <c r="AO952" s="65"/>
      <c r="AW952" s="68"/>
      <c r="BC952" s="65"/>
      <c r="BI952" s="65"/>
      <c r="BN952" s="65"/>
      <c r="BS952" s="65"/>
      <c r="BT952" s="82"/>
      <c r="BU952" s="79"/>
      <c r="BW952" s="65"/>
      <c r="BY952" s="65"/>
      <c r="CA952" s="65"/>
      <c r="CC952" s="65"/>
      <c r="CE952" s="65"/>
      <c r="CG952" s="68"/>
      <c r="CI952" s="65"/>
      <c r="CK952" s="68"/>
      <c r="CM952" s="83"/>
      <c r="CO952" s="65"/>
      <c r="CU952" s="68"/>
      <c r="DB952" s="68"/>
      <c r="DH952" s="44"/>
      <c r="DI952" s="68"/>
    </row>
    <row r="953" ht="15.75" customHeight="1">
      <c r="A953" s="79"/>
      <c r="B953" s="80"/>
      <c r="C953" s="25"/>
      <c r="D953" s="16"/>
      <c r="E953" s="16"/>
      <c r="F953" s="16"/>
      <c r="G953" s="16"/>
      <c r="H953" s="63"/>
      <c r="I953" s="81"/>
      <c r="J953" s="43"/>
      <c r="O953" s="65"/>
      <c r="P953" s="79"/>
      <c r="R953" s="65"/>
      <c r="T953" s="65"/>
      <c r="V953" s="65"/>
      <c r="AC953" s="65"/>
      <c r="AI953" s="65"/>
      <c r="AO953" s="65"/>
      <c r="AW953" s="68"/>
      <c r="BC953" s="65"/>
      <c r="BI953" s="65"/>
      <c r="BN953" s="65"/>
      <c r="BS953" s="65"/>
      <c r="BT953" s="82"/>
      <c r="BU953" s="79"/>
      <c r="BW953" s="65"/>
      <c r="BY953" s="65"/>
      <c r="CA953" s="65"/>
      <c r="CC953" s="65"/>
      <c r="CE953" s="65"/>
      <c r="CG953" s="68"/>
      <c r="CI953" s="65"/>
      <c r="CK953" s="68"/>
      <c r="CM953" s="83"/>
      <c r="CO953" s="65"/>
      <c r="CU953" s="68"/>
      <c r="DB953" s="68"/>
      <c r="DH953" s="44"/>
      <c r="DI953" s="68"/>
    </row>
    <row r="954" ht="15.75" customHeight="1">
      <c r="A954" s="79"/>
      <c r="B954" s="80"/>
      <c r="C954" s="25"/>
      <c r="D954" s="16"/>
      <c r="E954" s="16"/>
      <c r="F954" s="16"/>
      <c r="G954" s="16"/>
      <c r="H954" s="63"/>
      <c r="I954" s="81"/>
      <c r="J954" s="43"/>
      <c r="O954" s="65"/>
      <c r="P954" s="79"/>
      <c r="R954" s="65"/>
      <c r="T954" s="65"/>
      <c r="V954" s="65"/>
      <c r="AC954" s="65"/>
      <c r="AI954" s="65"/>
      <c r="AO954" s="65"/>
      <c r="AW954" s="68"/>
      <c r="BC954" s="65"/>
      <c r="BI954" s="65"/>
      <c r="BN954" s="65"/>
      <c r="BS954" s="65"/>
      <c r="BT954" s="82"/>
      <c r="BU954" s="79"/>
      <c r="BW954" s="65"/>
      <c r="BY954" s="65"/>
      <c r="CA954" s="65"/>
      <c r="CC954" s="65"/>
      <c r="CE954" s="65"/>
      <c r="CG954" s="68"/>
      <c r="CI954" s="65"/>
      <c r="CK954" s="68"/>
      <c r="CM954" s="83"/>
      <c r="CO954" s="65"/>
      <c r="CU954" s="68"/>
      <c r="DB954" s="68"/>
      <c r="DH954" s="44"/>
      <c r="DI954" s="68"/>
    </row>
    <row r="955" ht="15.75" customHeight="1">
      <c r="A955" s="79"/>
      <c r="B955" s="80"/>
      <c r="C955" s="25"/>
      <c r="D955" s="16"/>
      <c r="E955" s="16"/>
      <c r="F955" s="16"/>
      <c r="G955" s="16"/>
      <c r="H955" s="63"/>
      <c r="I955" s="81"/>
      <c r="J955" s="43"/>
      <c r="O955" s="65"/>
      <c r="P955" s="79"/>
      <c r="R955" s="65"/>
      <c r="T955" s="65"/>
      <c r="V955" s="65"/>
      <c r="AC955" s="65"/>
      <c r="AI955" s="65"/>
      <c r="AO955" s="65"/>
      <c r="AW955" s="68"/>
      <c r="BC955" s="65"/>
      <c r="BI955" s="65"/>
      <c r="BN955" s="65"/>
      <c r="BS955" s="65"/>
      <c r="BT955" s="82"/>
      <c r="BU955" s="79"/>
      <c r="BW955" s="65"/>
      <c r="BY955" s="65"/>
      <c r="CA955" s="65"/>
      <c r="CC955" s="65"/>
      <c r="CE955" s="65"/>
      <c r="CG955" s="68"/>
      <c r="CI955" s="65"/>
      <c r="CK955" s="68"/>
      <c r="CM955" s="83"/>
      <c r="CO955" s="65"/>
      <c r="CU955" s="68"/>
      <c r="DB955" s="68"/>
      <c r="DH955" s="44"/>
      <c r="DI955" s="68"/>
    </row>
    <row r="956" ht="15.75" customHeight="1">
      <c r="A956" s="79"/>
      <c r="B956" s="80"/>
      <c r="C956" s="25"/>
      <c r="D956" s="16"/>
      <c r="E956" s="16"/>
      <c r="F956" s="16"/>
      <c r="G956" s="16"/>
      <c r="H956" s="63"/>
      <c r="I956" s="81"/>
      <c r="J956" s="43"/>
      <c r="O956" s="65"/>
      <c r="P956" s="79"/>
      <c r="R956" s="65"/>
      <c r="T956" s="65"/>
      <c r="V956" s="65"/>
      <c r="AC956" s="65"/>
      <c r="AI956" s="65"/>
      <c r="AO956" s="65"/>
      <c r="AW956" s="68"/>
      <c r="BC956" s="65"/>
      <c r="BI956" s="65"/>
      <c r="BN956" s="65"/>
      <c r="BS956" s="65"/>
      <c r="BT956" s="82"/>
      <c r="BU956" s="79"/>
      <c r="BW956" s="65"/>
      <c r="BY956" s="65"/>
      <c r="CA956" s="65"/>
      <c r="CC956" s="65"/>
      <c r="CE956" s="65"/>
      <c r="CG956" s="68"/>
      <c r="CI956" s="65"/>
      <c r="CK956" s="68"/>
      <c r="CM956" s="83"/>
      <c r="CO956" s="65"/>
      <c r="CU956" s="68"/>
      <c r="DB956" s="68"/>
      <c r="DH956" s="44"/>
      <c r="DI956" s="68"/>
    </row>
    <row r="957" ht="15.75" customHeight="1">
      <c r="A957" s="79"/>
      <c r="B957" s="80"/>
      <c r="C957" s="25"/>
      <c r="D957" s="16"/>
      <c r="E957" s="16"/>
      <c r="F957" s="16"/>
      <c r="G957" s="16"/>
      <c r="H957" s="63"/>
      <c r="I957" s="81"/>
      <c r="J957" s="43"/>
      <c r="O957" s="65"/>
      <c r="P957" s="79"/>
      <c r="R957" s="65"/>
      <c r="T957" s="65"/>
      <c r="V957" s="65"/>
      <c r="AC957" s="65"/>
      <c r="AI957" s="65"/>
      <c r="AO957" s="65"/>
      <c r="AW957" s="68"/>
      <c r="BC957" s="65"/>
      <c r="BI957" s="65"/>
      <c r="BN957" s="65"/>
      <c r="BS957" s="65"/>
      <c r="BT957" s="82"/>
      <c r="BU957" s="79"/>
      <c r="BW957" s="65"/>
      <c r="BY957" s="65"/>
      <c r="CA957" s="65"/>
      <c r="CC957" s="65"/>
      <c r="CE957" s="65"/>
      <c r="CG957" s="68"/>
      <c r="CI957" s="65"/>
      <c r="CK957" s="68"/>
      <c r="CM957" s="83"/>
      <c r="CO957" s="65"/>
      <c r="CU957" s="68"/>
      <c r="DB957" s="68"/>
      <c r="DH957" s="44"/>
      <c r="DI957" s="68"/>
    </row>
    <row r="958" ht="15.75" customHeight="1">
      <c r="A958" s="79"/>
      <c r="B958" s="80"/>
      <c r="C958" s="25"/>
      <c r="D958" s="16"/>
      <c r="E958" s="16"/>
      <c r="F958" s="16"/>
      <c r="G958" s="16"/>
      <c r="H958" s="63"/>
      <c r="I958" s="81"/>
      <c r="J958" s="43"/>
      <c r="O958" s="65"/>
      <c r="P958" s="79"/>
      <c r="R958" s="65"/>
      <c r="T958" s="65"/>
      <c r="V958" s="65"/>
      <c r="AC958" s="65"/>
      <c r="AI958" s="65"/>
      <c r="AO958" s="65"/>
      <c r="AW958" s="68"/>
      <c r="BC958" s="65"/>
      <c r="BI958" s="65"/>
      <c r="BN958" s="65"/>
      <c r="BS958" s="65"/>
      <c r="BT958" s="82"/>
      <c r="BU958" s="79"/>
      <c r="BW958" s="65"/>
      <c r="BY958" s="65"/>
      <c r="CA958" s="65"/>
      <c r="CC958" s="65"/>
      <c r="CE958" s="65"/>
      <c r="CG958" s="68"/>
      <c r="CI958" s="65"/>
      <c r="CK958" s="68"/>
      <c r="CM958" s="83"/>
      <c r="CO958" s="65"/>
      <c r="CU958" s="68"/>
      <c r="DB958" s="68"/>
      <c r="DH958" s="44"/>
      <c r="DI958" s="68"/>
    </row>
    <row r="959" ht="15.75" customHeight="1">
      <c r="A959" s="79"/>
      <c r="B959" s="80"/>
      <c r="C959" s="25"/>
      <c r="D959" s="16"/>
      <c r="E959" s="16"/>
      <c r="F959" s="16"/>
      <c r="G959" s="16"/>
      <c r="H959" s="63"/>
      <c r="I959" s="81"/>
      <c r="J959" s="43"/>
      <c r="O959" s="65"/>
      <c r="P959" s="79"/>
      <c r="R959" s="65"/>
      <c r="T959" s="65"/>
      <c r="V959" s="65"/>
      <c r="AC959" s="65"/>
      <c r="AI959" s="65"/>
      <c r="AO959" s="65"/>
      <c r="AW959" s="68"/>
      <c r="BC959" s="65"/>
      <c r="BI959" s="65"/>
      <c r="BN959" s="65"/>
      <c r="BS959" s="65"/>
      <c r="BT959" s="82"/>
      <c r="BU959" s="79"/>
      <c r="BW959" s="65"/>
      <c r="BY959" s="65"/>
      <c r="CA959" s="65"/>
      <c r="CC959" s="65"/>
      <c r="CE959" s="65"/>
      <c r="CG959" s="68"/>
      <c r="CI959" s="65"/>
      <c r="CK959" s="68"/>
      <c r="CM959" s="83"/>
      <c r="CO959" s="65"/>
      <c r="CU959" s="68"/>
      <c r="DB959" s="68"/>
      <c r="DH959" s="44"/>
      <c r="DI959" s="68"/>
    </row>
    <row r="960" ht="15.75" customHeight="1">
      <c r="A960" s="79"/>
      <c r="B960" s="80"/>
      <c r="C960" s="25"/>
      <c r="D960" s="16"/>
      <c r="E960" s="16"/>
      <c r="F960" s="16"/>
      <c r="G960" s="16"/>
      <c r="H960" s="63"/>
      <c r="I960" s="81"/>
      <c r="J960" s="43"/>
      <c r="O960" s="65"/>
      <c r="P960" s="79"/>
      <c r="R960" s="65"/>
      <c r="T960" s="65"/>
      <c r="V960" s="65"/>
      <c r="AC960" s="65"/>
      <c r="AI960" s="65"/>
      <c r="AO960" s="65"/>
      <c r="AW960" s="68"/>
      <c r="BC960" s="65"/>
      <c r="BI960" s="65"/>
      <c r="BN960" s="65"/>
      <c r="BS960" s="65"/>
      <c r="BT960" s="82"/>
      <c r="BU960" s="79"/>
      <c r="BW960" s="65"/>
      <c r="BY960" s="65"/>
      <c r="CA960" s="65"/>
      <c r="CC960" s="65"/>
      <c r="CE960" s="65"/>
      <c r="CG960" s="68"/>
      <c r="CI960" s="65"/>
      <c r="CK960" s="68"/>
      <c r="CM960" s="83"/>
      <c r="CO960" s="65"/>
      <c r="CU960" s="68"/>
      <c r="DB960" s="68"/>
      <c r="DH960" s="44"/>
      <c r="DI960" s="68"/>
    </row>
    <row r="961" ht="15.75" customHeight="1">
      <c r="A961" s="79"/>
      <c r="B961" s="80"/>
      <c r="C961" s="25"/>
      <c r="D961" s="16"/>
      <c r="E961" s="16"/>
      <c r="F961" s="16"/>
      <c r="G961" s="16"/>
      <c r="H961" s="63"/>
      <c r="I961" s="81"/>
      <c r="J961" s="43"/>
      <c r="O961" s="65"/>
      <c r="P961" s="79"/>
      <c r="R961" s="65"/>
      <c r="T961" s="65"/>
      <c r="V961" s="65"/>
      <c r="AC961" s="65"/>
      <c r="AI961" s="65"/>
      <c r="AO961" s="65"/>
      <c r="AW961" s="68"/>
      <c r="BC961" s="65"/>
      <c r="BI961" s="65"/>
      <c r="BN961" s="65"/>
      <c r="BS961" s="65"/>
      <c r="BT961" s="82"/>
      <c r="BU961" s="79"/>
      <c r="BW961" s="65"/>
      <c r="BY961" s="65"/>
      <c r="CA961" s="65"/>
      <c r="CC961" s="65"/>
      <c r="CE961" s="65"/>
      <c r="CG961" s="68"/>
      <c r="CI961" s="65"/>
      <c r="CK961" s="68"/>
      <c r="CM961" s="83"/>
      <c r="CO961" s="65"/>
      <c r="CU961" s="68"/>
      <c r="DB961" s="68"/>
      <c r="DH961" s="44"/>
      <c r="DI961" s="68"/>
    </row>
    <row r="962" ht="15.75" customHeight="1">
      <c r="A962" s="79"/>
      <c r="B962" s="80"/>
      <c r="C962" s="25"/>
      <c r="D962" s="16"/>
      <c r="E962" s="16"/>
      <c r="F962" s="16"/>
      <c r="G962" s="16"/>
      <c r="H962" s="63"/>
      <c r="I962" s="81"/>
      <c r="J962" s="43"/>
      <c r="O962" s="65"/>
      <c r="P962" s="79"/>
      <c r="R962" s="65"/>
      <c r="T962" s="65"/>
      <c r="V962" s="65"/>
      <c r="AC962" s="65"/>
      <c r="AI962" s="65"/>
      <c r="AO962" s="65"/>
      <c r="AW962" s="68"/>
      <c r="BC962" s="65"/>
      <c r="BI962" s="65"/>
      <c r="BN962" s="65"/>
      <c r="BS962" s="65"/>
      <c r="BT962" s="82"/>
      <c r="BU962" s="79"/>
      <c r="BW962" s="65"/>
      <c r="BY962" s="65"/>
      <c r="CA962" s="65"/>
      <c r="CC962" s="65"/>
      <c r="CE962" s="65"/>
      <c r="CG962" s="68"/>
      <c r="CI962" s="65"/>
      <c r="CK962" s="68"/>
      <c r="CM962" s="83"/>
      <c r="CO962" s="65"/>
      <c r="CU962" s="68"/>
      <c r="DB962" s="68"/>
      <c r="DH962" s="44"/>
      <c r="DI962" s="68"/>
    </row>
    <row r="963" ht="15.75" customHeight="1">
      <c r="A963" s="79"/>
      <c r="B963" s="80"/>
      <c r="C963" s="25"/>
      <c r="D963" s="16"/>
      <c r="E963" s="16"/>
      <c r="F963" s="16"/>
      <c r="G963" s="16"/>
      <c r="H963" s="63"/>
      <c r="I963" s="81"/>
      <c r="J963" s="43"/>
      <c r="O963" s="65"/>
      <c r="P963" s="79"/>
      <c r="R963" s="65"/>
      <c r="T963" s="65"/>
      <c r="V963" s="65"/>
      <c r="AC963" s="65"/>
      <c r="AI963" s="65"/>
      <c r="AO963" s="65"/>
      <c r="AW963" s="68"/>
      <c r="BC963" s="65"/>
      <c r="BI963" s="65"/>
      <c r="BN963" s="65"/>
      <c r="BS963" s="65"/>
      <c r="BT963" s="82"/>
      <c r="BU963" s="79"/>
      <c r="BW963" s="65"/>
      <c r="BY963" s="65"/>
      <c r="CA963" s="65"/>
      <c r="CC963" s="65"/>
      <c r="CE963" s="65"/>
      <c r="CG963" s="68"/>
      <c r="CI963" s="65"/>
      <c r="CK963" s="68"/>
      <c r="CM963" s="83"/>
      <c r="CO963" s="65"/>
      <c r="CU963" s="68"/>
      <c r="DB963" s="68"/>
      <c r="DH963" s="44"/>
      <c r="DI963" s="68"/>
    </row>
    <row r="964" ht="15.75" customHeight="1">
      <c r="A964" s="79"/>
      <c r="B964" s="80"/>
      <c r="C964" s="25"/>
      <c r="D964" s="16"/>
      <c r="E964" s="16"/>
      <c r="F964" s="16"/>
      <c r="G964" s="16"/>
      <c r="H964" s="63"/>
      <c r="I964" s="81"/>
      <c r="J964" s="43"/>
      <c r="O964" s="65"/>
      <c r="P964" s="79"/>
      <c r="R964" s="65"/>
      <c r="T964" s="65"/>
      <c r="V964" s="65"/>
      <c r="AC964" s="65"/>
      <c r="AI964" s="65"/>
      <c r="AO964" s="65"/>
      <c r="AW964" s="68"/>
      <c r="BC964" s="65"/>
      <c r="BI964" s="65"/>
      <c r="BN964" s="65"/>
      <c r="BS964" s="65"/>
      <c r="BT964" s="82"/>
      <c r="BU964" s="79"/>
      <c r="BW964" s="65"/>
      <c r="BY964" s="65"/>
      <c r="CA964" s="65"/>
      <c r="CC964" s="65"/>
      <c r="CE964" s="65"/>
      <c r="CG964" s="68"/>
      <c r="CI964" s="65"/>
      <c r="CK964" s="68"/>
      <c r="CM964" s="83"/>
      <c r="CO964" s="65"/>
      <c r="CU964" s="68"/>
      <c r="DB964" s="68"/>
      <c r="DH964" s="44"/>
      <c r="DI964" s="68"/>
    </row>
    <row r="965" ht="15.75" customHeight="1">
      <c r="A965" s="79"/>
      <c r="B965" s="80"/>
      <c r="C965" s="25"/>
      <c r="D965" s="16"/>
      <c r="E965" s="16"/>
      <c r="F965" s="16"/>
      <c r="G965" s="16"/>
      <c r="H965" s="63"/>
      <c r="I965" s="81"/>
      <c r="J965" s="43"/>
      <c r="O965" s="65"/>
      <c r="P965" s="79"/>
      <c r="R965" s="65"/>
      <c r="T965" s="65"/>
      <c r="V965" s="65"/>
      <c r="AC965" s="65"/>
      <c r="AI965" s="65"/>
      <c r="AO965" s="65"/>
      <c r="AW965" s="68"/>
      <c r="BC965" s="65"/>
      <c r="BI965" s="65"/>
      <c r="BN965" s="65"/>
      <c r="BS965" s="65"/>
      <c r="BT965" s="82"/>
      <c r="BU965" s="79"/>
      <c r="BW965" s="65"/>
      <c r="BY965" s="65"/>
      <c r="CA965" s="65"/>
      <c r="CC965" s="65"/>
      <c r="CE965" s="65"/>
      <c r="CG965" s="68"/>
      <c r="CI965" s="65"/>
      <c r="CK965" s="68"/>
      <c r="CM965" s="83"/>
      <c r="CO965" s="65"/>
      <c r="CU965" s="68"/>
      <c r="DB965" s="68"/>
      <c r="DH965" s="44"/>
      <c r="DI965" s="68"/>
    </row>
    <row r="966" ht="15.75" customHeight="1">
      <c r="A966" s="79"/>
      <c r="B966" s="80"/>
      <c r="C966" s="25"/>
      <c r="D966" s="16"/>
      <c r="E966" s="16"/>
      <c r="F966" s="16"/>
      <c r="G966" s="16"/>
      <c r="H966" s="63"/>
      <c r="I966" s="81"/>
      <c r="J966" s="43"/>
      <c r="O966" s="65"/>
      <c r="P966" s="79"/>
      <c r="R966" s="65"/>
      <c r="T966" s="65"/>
      <c r="V966" s="65"/>
      <c r="AC966" s="65"/>
      <c r="AI966" s="65"/>
      <c r="AO966" s="65"/>
      <c r="AW966" s="68"/>
      <c r="BC966" s="65"/>
      <c r="BI966" s="65"/>
      <c r="BN966" s="65"/>
      <c r="BS966" s="65"/>
      <c r="BT966" s="82"/>
      <c r="BU966" s="79"/>
      <c r="BW966" s="65"/>
      <c r="BY966" s="65"/>
      <c r="CA966" s="65"/>
      <c r="CC966" s="65"/>
      <c r="CE966" s="65"/>
      <c r="CG966" s="68"/>
      <c r="CI966" s="65"/>
      <c r="CK966" s="68"/>
      <c r="CM966" s="83"/>
      <c r="CO966" s="65"/>
      <c r="CU966" s="68"/>
      <c r="DB966" s="68"/>
      <c r="DH966" s="44"/>
      <c r="DI966" s="68"/>
    </row>
    <row r="967" ht="15.75" customHeight="1">
      <c r="A967" s="79"/>
      <c r="B967" s="80"/>
      <c r="C967" s="25"/>
      <c r="D967" s="16"/>
      <c r="E967" s="16"/>
      <c r="F967" s="16"/>
      <c r="G967" s="16"/>
      <c r="H967" s="63"/>
      <c r="I967" s="81"/>
      <c r="J967" s="43"/>
      <c r="O967" s="65"/>
      <c r="P967" s="79"/>
      <c r="R967" s="65"/>
      <c r="T967" s="65"/>
      <c r="V967" s="65"/>
      <c r="AC967" s="65"/>
      <c r="AI967" s="65"/>
      <c r="AO967" s="65"/>
      <c r="AW967" s="68"/>
      <c r="BC967" s="65"/>
      <c r="BI967" s="65"/>
      <c r="BN967" s="65"/>
      <c r="BS967" s="65"/>
      <c r="BT967" s="82"/>
      <c r="BU967" s="79"/>
      <c r="BW967" s="65"/>
      <c r="BY967" s="65"/>
      <c r="CA967" s="65"/>
      <c r="CC967" s="65"/>
      <c r="CE967" s="65"/>
      <c r="CG967" s="68"/>
      <c r="CI967" s="65"/>
      <c r="CK967" s="68"/>
      <c r="CM967" s="83"/>
      <c r="CO967" s="65"/>
      <c r="CU967" s="68"/>
      <c r="DB967" s="68"/>
      <c r="DH967" s="44"/>
      <c r="DI967" s="68"/>
    </row>
    <row r="968" ht="15.75" customHeight="1">
      <c r="A968" s="79"/>
      <c r="B968" s="80"/>
      <c r="C968" s="25"/>
      <c r="D968" s="16"/>
      <c r="E968" s="16"/>
      <c r="F968" s="16"/>
      <c r="G968" s="16"/>
      <c r="H968" s="63"/>
      <c r="I968" s="81"/>
      <c r="J968" s="43"/>
      <c r="O968" s="65"/>
      <c r="P968" s="79"/>
      <c r="R968" s="65"/>
      <c r="T968" s="65"/>
      <c r="V968" s="65"/>
      <c r="AC968" s="65"/>
      <c r="AI968" s="65"/>
      <c r="AO968" s="65"/>
      <c r="AW968" s="68"/>
      <c r="BC968" s="65"/>
      <c r="BI968" s="65"/>
      <c r="BN968" s="65"/>
      <c r="BS968" s="65"/>
      <c r="BT968" s="82"/>
      <c r="BU968" s="79"/>
      <c r="BW968" s="65"/>
      <c r="BY968" s="65"/>
      <c r="CA968" s="65"/>
      <c r="CC968" s="65"/>
      <c r="CE968" s="65"/>
      <c r="CG968" s="68"/>
      <c r="CI968" s="65"/>
      <c r="CK968" s="68"/>
      <c r="CM968" s="83"/>
      <c r="CO968" s="65"/>
      <c r="CU968" s="68"/>
      <c r="DB968" s="68"/>
      <c r="DH968" s="44"/>
      <c r="DI968" s="68"/>
    </row>
    <row r="969" ht="15.75" customHeight="1">
      <c r="A969" s="79"/>
      <c r="B969" s="80"/>
      <c r="C969" s="25"/>
      <c r="D969" s="16"/>
      <c r="E969" s="16"/>
      <c r="F969" s="16"/>
      <c r="G969" s="16"/>
      <c r="H969" s="63"/>
      <c r="I969" s="81"/>
      <c r="J969" s="43"/>
      <c r="O969" s="65"/>
      <c r="P969" s="79"/>
      <c r="R969" s="65"/>
      <c r="T969" s="65"/>
      <c r="V969" s="65"/>
      <c r="AC969" s="65"/>
      <c r="AI969" s="65"/>
      <c r="AO969" s="65"/>
      <c r="AW969" s="68"/>
      <c r="BC969" s="65"/>
      <c r="BI969" s="65"/>
      <c r="BN969" s="65"/>
      <c r="BS969" s="65"/>
      <c r="BT969" s="82"/>
      <c r="BU969" s="79"/>
      <c r="BW969" s="65"/>
      <c r="BY969" s="65"/>
      <c r="CA969" s="65"/>
      <c r="CC969" s="65"/>
      <c r="CE969" s="65"/>
      <c r="CG969" s="68"/>
      <c r="CI969" s="65"/>
      <c r="CK969" s="68"/>
      <c r="CM969" s="83"/>
      <c r="CO969" s="65"/>
      <c r="CU969" s="68"/>
      <c r="DB969" s="68"/>
      <c r="DH969" s="44"/>
      <c r="DI969" s="68"/>
    </row>
    <row r="970" ht="15.75" customHeight="1">
      <c r="A970" s="79"/>
      <c r="B970" s="80"/>
      <c r="C970" s="25"/>
      <c r="D970" s="16"/>
      <c r="E970" s="16"/>
      <c r="F970" s="16"/>
      <c r="G970" s="16"/>
      <c r="H970" s="63"/>
      <c r="I970" s="81"/>
      <c r="J970" s="43"/>
      <c r="O970" s="65"/>
      <c r="P970" s="79"/>
      <c r="R970" s="65"/>
      <c r="T970" s="65"/>
      <c r="V970" s="65"/>
      <c r="AC970" s="65"/>
      <c r="AI970" s="65"/>
      <c r="AO970" s="65"/>
      <c r="AW970" s="68"/>
      <c r="BC970" s="65"/>
      <c r="BI970" s="65"/>
      <c r="BN970" s="65"/>
      <c r="BS970" s="65"/>
      <c r="BT970" s="82"/>
      <c r="BU970" s="79"/>
      <c r="BW970" s="65"/>
      <c r="BY970" s="65"/>
      <c r="CA970" s="65"/>
      <c r="CC970" s="65"/>
      <c r="CE970" s="65"/>
      <c r="CG970" s="68"/>
      <c r="CI970" s="65"/>
      <c r="CK970" s="68"/>
      <c r="CM970" s="83"/>
      <c r="CO970" s="65"/>
      <c r="CU970" s="68"/>
      <c r="DB970" s="68"/>
      <c r="DH970" s="44"/>
      <c r="DI970" s="68"/>
    </row>
    <row r="971" ht="15.75" customHeight="1">
      <c r="A971" s="79"/>
      <c r="B971" s="80"/>
      <c r="C971" s="25"/>
      <c r="D971" s="16"/>
      <c r="E971" s="16"/>
      <c r="F971" s="16"/>
      <c r="G971" s="16"/>
      <c r="H971" s="63"/>
      <c r="I971" s="81"/>
      <c r="J971" s="43"/>
      <c r="O971" s="65"/>
      <c r="P971" s="79"/>
      <c r="R971" s="65"/>
      <c r="T971" s="65"/>
      <c r="V971" s="65"/>
      <c r="AC971" s="65"/>
      <c r="AI971" s="65"/>
      <c r="AO971" s="65"/>
      <c r="AW971" s="68"/>
      <c r="BC971" s="65"/>
      <c r="BI971" s="65"/>
      <c r="BN971" s="65"/>
      <c r="BS971" s="65"/>
      <c r="BT971" s="82"/>
      <c r="BU971" s="79"/>
      <c r="BW971" s="65"/>
      <c r="BY971" s="65"/>
      <c r="CA971" s="65"/>
      <c r="CC971" s="65"/>
      <c r="CE971" s="65"/>
      <c r="CG971" s="68"/>
      <c r="CI971" s="65"/>
      <c r="CK971" s="68"/>
      <c r="CM971" s="83"/>
      <c r="CO971" s="65"/>
      <c r="CU971" s="68"/>
      <c r="DB971" s="68"/>
      <c r="DH971" s="44"/>
      <c r="DI971" s="68"/>
    </row>
    <row r="972" ht="15.75" customHeight="1">
      <c r="A972" s="79"/>
      <c r="B972" s="80"/>
      <c r="C972" s="25"/>
      <c r="D972" s="16"/>
      <c r="E972" s="16"/>
      <c r="F972" s="16"/>
      <c r="G972" s="16"/>
      <c r="H972" s="63"/>
      <c r="I972" s="81"/>
      <c r="J972" s="43"/>
      <c r="O972" s="65"/>
      <c r="P972" s="79"/>
      <c r="R972" s="65"/>
      <c r="T972" s="65"/>
      <c r="V972" s="65"/>
      <c r="AC972" s="65"/>
      <c r="AI972" s="65"/>
      <c r="AO972" s="65"/>
      <c r="AW972" s="68"/>
      <c r="BC972" s="65"/>
      <c r="BI972" s="65"/>
      <c r="BN972" s="65"/>
      <c r="BS972" s="65"/>
      <c r="BT972" s="82"/>
      <c r="BU972" s="79"/>
      <c r="BW972" s="65"/>
      <c r="BY972" s="65"/>
      <c r="CA972" s="65"/>
      <c r="CC972" s="65"/>
      <c r="CE972" s="65"/>
      <c r="CG972" s="68"/>
      <c r="CI972" s="65"/>
      <c r="CK972" s="68"/>
      <c r="CM972" s="83"/>
      <c r="CO972" s="65"/>
      <c r="CU972" s="68"/>
      <c r="DB972" s="68"/>
      <c r="DH972" s="44"/>
      <c r="DI972" s="68"/>
    </row>
    <row r="973" ht="15.75" customHeight="1">
      <c r="A973" s="79"/>
      <c r="B973" s="80"/>
      <c r="C973" s="25"/>
      <c r="D973" s="16"/>
      <c r="E973" s="16"/>
      <c r="F973" s="16"/>
      <c r="G973" s="16"/>
      <c r="H973" s="63"/>
      <c r="I973" s="81"/>
      <c r="J973" s="43"/>
      <c r="O973" s="65"/>
      <c r="P973" s="79"/>
      <c r="R973" s="65"/>
      <c r="T973" s="65"/>
      <c r="V973" s="65"/>
      <c r="AC973" s="65"/>
      <c r="AI973" s="65"/>
      <c r="AO973" s="65"/>
      <c r="AW973" s="68"/>
      <c r="BC973" s="65"/>
      <c r="BI973" s="65"/>
      <c r="BN973" s="65"/>
      <c r="BS973" s="65"/>
      <c r="BT973" s="82"/>
      <c r="BU973" s="79"/>
      <c r="BW973" s="65"/>
      <c r="BY973" s="65"/>
      <c r="CA973" s="65"/>
      <c r="CC973" s="65"/>
      <c r="CE973" s="65"/>
      <c r="CG973" s="68"/>
      <c r="CI973" s="65"/>
      <c r="CK973" s="68"/>
      <c r="CM973" s="83"/>
      <c r="CO973" s="65"/>
      <c r="CU973" s="68"/>
      <c r="DB973" s="68"/>
      <c r="DH973" s="44"/>
      <c r="DI973" s="68"/>
    </row>
    <row r="974" ht="15.75" customHeight="1">
      <c r="A974" s="79"/>
      <c r="B974" s="80"/>
      <c r="C974" s="25"/>
      <c r="D974" s="16"/>
      <c r="E974" s="16"/>
      <c r="F974" s="16"/>
      <c r="G974" s="16"/>
      <c r="H974" s="63"/>
      <c r="I974" s="81"/>
      <c r="J974" s="43"/>
      <c r="O974" s="65"/>
      <c r="P974" s="79"/>
      <c r="R974" s="65"/>
      <c r="T974" s="65"/>
      <c r="V974" s="65"/>
      <c r="AC974" s="65"/>
      <c r="AI974" s="65"/>
      <c r="AO974" s="65"/>
      <c r="AW974" s="68"/>
      <c r="BC974" s="65"/>
      <c r="BI974" s="65"/>
      <c r="BN974" s="65"/>
      <c r="BS974" s="65"/>
      <c r="BT974" s="82"/>
      <c r="BU974" s="79"/>
      <c r="BW974" s="65"/>
      <c r="BY974" s="65"/>
      <c r="CA974" s="65"/>
      <c r="CC974" s="65"/>
      <c r="CE974" s="65"/>
      <c r="CG974" s="68"/>
      <c r="CI974" s="65"/>
      <c r="CK974" s="68"/>
      <c r="CM974" s="83"/>
      <c r="CO974" s="65"/>
      <c r="CU974" s="68"/>
      <c r="DB974" s="68"/>
      <c r="DH974" s="44"/>
      <c r="DI974" s="68"/>
    </row>
    <row r="975" ht="15.75" customHeight="1">
      <c r="A975" s="79"/>
      <c r="B975" s="80"/>
      <c r="C975" s="25"/>
      <c r="D975" s="16"/>
      <c r="E975" s="16"/>
      <c r="F975" s="16"/>
      <c r="G975" s="16"/>
      <c r="H975" s="63"/>
      <c r="I975" s="81"/>
      <c r="J975" s="43"/>
      <c r="O975" s="65"/>
      <c r="P975" s="79"/>
      <c r="R975" s="65"/>
      <c r="T975" s="65"/>
      <c r="V975" s="65"/>
      <c r="AC975" s="65"/>
      <c r="AI975" s="65"/>
      <c r="AO975" s="65"/>
      <c r="AW975" s="68"/>
      <c r="BC975" s="65"/>
      <c r="BI975" s="65"/>
      <c r="BN975" s="65"/>
      <c r="BS975" s="65"/>
      <c r="BT975" s="82"/>
      <c r="BU975" s="79"/>
      <c r="BW975" s="65"/>
      <c r="BY975" s="65"/>
      <c r="CA975" s="65"/>
      <c r="CC975" s="65"/>
      <c r="CE975" s="65"/>
      <c r="CG975" s="68"/>
      <c r="CI975" s="65"/>
      <c r="CK975" s="68"/>
      <c r="CM975" s="83"/>
      <c r="CO975" s="65"/>
      <c r="CU975" s="68"/>
      <c r="DB975" s="68"/>
      <c r="DH975" s="44"/>
      <c r="DI975" s="68"/>
    </row>
    <row r="976" ht="15.75" customHeight="1">
      <c r="A976" s="79"/>
      <c r="B976" s="80"/>
      <c r="C976" s="25"/>
      <c r="D976" s="16"/>
      <c r="E976" s="16"/>
      <c r="F976" s="16"/>
      <c r="G976" s="16"/>
      <c r="H976" s="63"/>
      <c r="I976" s="81"/>
      <c r="J976" s="43"/>
      <c r="O976" s="65"/>
      <c r="P976" s="79"/>
      <c r="R976" s="65"/>
      <c r="T976" s="65"/>
      <c r="V976" s="65"/>
      <c r="AC976" s="65"/>
      <c r="AI976" s="65"/>
      <c r="AO976" s="65"/>
      <c r="AW976" s="68"/>
      <c r="BC976" s="65"/>
      <c r="BI976" s="65"/>
      <c r="BN976" s="65"/>
      <c r="BS976" s="65"/>
      <c r="BT976" s="82"/>
      <c r="BU976" s="79"/>
      <c r="BW976" s="65"/>
      <c r="BY976" s="65"/>
      <c r="CA976" s="65"/>
      <c r="CC976" s="65"/>
      <c r="CE976" s="65"/>
      <c r="CG976" s="68"/>
      <c r="CI976" s="65"/>
      <c r="CK976" s="68"/>
      <c r="CM976" s="83"/>
      <c r="CO976" s="65"/>
      <c r="CU976" s="68"/>
      <c r="DB976" s="68"/>
      <c r="DH976" s="44"/>
      <c r="DI976" s="68"/>
    </row>
    <row r="977" ht="15.75" customHeight="1">
      <c r="A977" s="79"/>
      <c r="B977" s="80"/>
      <c r="C977" s="25"/>
      <c r="D977" s="16"/>
      <c r="E977" s="16"/>
      <c r="F977" s="16"/>
      <c r="G977" s="16"/>
      <c r="H977" s="63"/>
      <c r="I977" s="81"/>
      <c r="J977" s="43"/>
      <c r="O977" s="65"/>
      <c r="P977" s="79"/>
      <c r="R977" s="65"/>
      <c r="T977" s="65"/>
      <c r="V977" s="65"/>
      <c r="AC977" s="65"/>
      <c r="AI977" s="65"/>
      <c r="AO977" s="65"/>
      <c r="AW977" s="68"/>
      <c r="BC977" s="65"/>
      <c r="BI977" s="65"/>
      <c r="BN977" s="65"/>
      <c r="BS977" s="65"/>
      <c r="BT977" s="82"/>
      <c r="BU977" s="79"/>
      <c r="BW977" s="65"/>
      <c r="BY977" s="65"/>
      <c r="CA977" s="65"/>
      <c r="CC977" s="65"/>
      <c r="CE977" s="65"/>
      <c r="CG977" s="68"/>
      <c r="CI977" s="65"/>
      <c r="CK977" s="68"/>
      <c r="CM977" s="83"/>
      <c r="CO977" s="65"/>
      <c r="CU977" s="68"/>
      <c r="DB977" s="68"/>
      <c r="DH977" s="44"/>
      <c r="DI977" s="68"/>
    </row>
    <row r="978" ht="15.75" customHeight="1">
      <c r="A978" s="79"/>
      <c r="B978" s="80"/>
      <c r="C978" s="25"/>
      <c r="D978" s="16"/>
      <c r="E978" s="16"/>
      <c r="F978" s="16"/>
      <c r="G978" s="16"/>
      <c r="H978" s="63"/>
      <c r="I978" s="81"/>
      <c r="J978" s="43"/>
      <c r="O978" s="65"/>
      <c r="P978" s="79"/>
      <c r="R978" s="65"/>
      <c r="T978" s="65"/>
      <c r="V978" s="65"/>
      <c r="AC978" s="65"/>
      <c r="AI978" s="65"/>
      <c r="AO978" s="65"/>
      <c r="AW978" s="68"/>
      <c r="BC978" s="65"/>
      <c r="BI978" s="65"/>
      <c r="BN978" s="65"/>
      <c r="BS978" s="65"/>
      <c r="BT978" s="82"/>
      <c r="BU978" s="79"/>
      <c r="BW978" s="65"/>
      <c r="BY978" s="65"/>
      <c r="CA978" s="65"/>
      <c r="CC978" s="65"/>
      <c r="CE978" s="65"/>
      <c r="CG978" s="68"/>
      <c r="CI978" s="65"/>
      <c r="CK978" s="68"/>
      <c r="CM978" s="83"/>
      <c r="CO978" s="65"/>
      <c r="CU978" s="68"/>
      <c r="DB978" s="68"/>
      <c r="DH978" s="44"/>
      <c r="DI978" s="68"/>
    </row>
    <row r="979" ht="15.75" customHeight="1">
      <c r="A979" s="79"/>
      <c r="B979" s="80"/>
      <c r="C979" s="25"/>
      <c r="D979" s="16"/>
      <c r="E979" s="16"/>
      <c r="F979" s="16"/>
      <c r="G979" s="16"/>
      <c r="H979" s="63"/>
      <c r="I979" s="81"/>
      <c r="J979" s="43"/>
      <c r="O979" s="65"/>
      <c r="P979" s="79"/>
      <c r="R979" s="65"/>
      <c r="T979" s="65"/>
      <c r="V979" s="65"/>
      <c r="AC979" s="65"/>
      <c r="AI979" s="65"/>
      <c r="AO979" s="65"/>
      <c r="AW979" s="68"/>
      <c r="BC979" s="65"/>
      <c r="BI979" s="65"/>
      <c r="BN979" s="65"/>
      <c r="BS979" s="65"/>
      <c r="BT979" s="82"/>
      <c r="BU979" s="79"/>
      <c r="BW979" s="65"/>
      <c r="BY979" s="65"/>
      <c r="CA979" s="65"/>
      <c r="CC979" s="65"/>
      <c r="CE979" s="65"/>
      <c r="CG979" s="68"/>
      <c r="CI979" s="65"/>
      <c r="CK979" s="68"/>
      <c r="CM979" s="83"/>
      <c r="CO979" s="65"/>
      <c r="CU979" s="68"/>
      <c r="DB979" s="68"/>
      <c r="DH979" s="44"/>
      <c r="DI979" s="68"/>
    </row>
    <row r="980" ht="15.75" customHeight="1">
      <c r="A980" s="79"/>
      <c r="B980" s="80"/>
      <c r="C980" s="25"/>
      <c r="D980" s="16"/>
      <c r="E980" s="16"/>
      <c r="F980" s="16"/>
      <c r="G980" s="16"/>
      <c r="H980" s="63"/>
      <c r="I980" s="81"/>
      <c r="J980" s="43"/>
      <c r="O980" s="65"/>
      <c r="P980" s="79"/>
      <c r="R980" s="65"/>
      <c r="T980" s="65"/>
      <c r="V980" s="65"/>
      <c r="AC980" s="65"/>
      <c r="AI980" s="65"/>
      <c r="AO980" s="65"/>
      <c r="AW980" s="68"/>
      <c r="BC980" s="65"/>
      <c r="BI980" s="65"/>
      <c r="BN980" s="65"/>
      <c r="BS980" s="65"/>
      <c r="BT980" s="82"/>
      <c r="BU980" s="79"/>
      <c r="BW980" s="65"/>
      <c r="BY980" s="65"/>
      <c r="CA980" s="65"/>
      <c r="CC980" s="65"/>
      <c r="CE980" s="65"/>
      <c r="CG980" s="68"/>
      <c r="CI980" s="65"/>
      <c r="CK980" s="68"/>
      <c r="CM980" s="83"/>
      <c r="CO980" s="65"/>
      <c r="CU980" s="68"/>
      <c r="DB980" s="68"/>
      <c r="DH980" s="44"/>
      <c r="DI980" s="68"/>
    </row>
    <row r="981" ht="15.75" customHeight="1">
      <c r="A981" s="79"/>
      <c r="B981" s="80"/>
      <c r="C981" s="25"/>
      <c r="D981" s="16"/>
      <c r="E981" s="16"/>
      <c r="F981" s="16"/>
      <c r="G981" s="16"/>
      <c r="H981" s="63"/>
      <c r="I981" s="81"/>
      <c r="J981" s="43"/>
      <c r="O981" s="65"/>
      <c r="P981" s="79"/>
      <c r="R981" s="65"/>
      <c r="T981" s="65"/>
      <c r="V981" s="65"/>
      <c r="AC981" s="65"/>
      <c r="AI981" s="65"/>
      <c r="AO981" s="65"/>
      <c r="AW981" s="68"/>
      <c r="BC981" s="65"/>
      <c r="BI981" s="65"/>
      <c r="BN981" s="65"/>
      <c r="BS981" s="65"/>
      <c r="BT981" s="82"/>
      <c r="BU981" s="79"/>
      <c r="BW981" s="65"/>
      <c r="BY981" s="65"/>
      <c r="CA981" s="65"/>
      <c r="CC981" s="65"/>
      <c r="CE981" s="65"/>
      <c r="CG981" s="68"/>
      <c r="CI981" s="65"/>
      <c r="CK981" s="68"/>
      <c r="CM981" s="83"/>
      <c r="CO981" s="65"/>
      <c r="CU981" s="68"/>
      <c r="DB981" s="68"/>
      <c r="DH981" s="44"/>
      <c r="DI981" s="68"/>
    </row>
    <row r="982" ht="15.75" customHeight="1">
      <c r="A982" s="79"/>
      <c r="B982" s="80"/>
      <c r="C982" s="25"/>
      <c r="D982" s="16"/>
      <c r="E982" s="16"/>
      <c r="F982" s="16"/>
      <c r="G982" s="16"/>
      <c r="H982" s="63"/>
      <c r="I982" s="81"/>
      <c r="J982" s="43"/>
      <c r="O982" s="65"/>
      <c r="P982" s="79"/>
      <c r="R982" s="65"/>
      <c r="T982" s="65"/>
      <c r="V982" s="65"/>
      <c r="AC982" s="65"/>
      <c r="AI982" s="65"/>
      <c r="AO982" s="65"/>
      <c r="AW982" s="68"/>
      <c r="BC982" s="65"/>
      <c r="BI982" s="65"/>
      <c r="BN982" s="65"/>
      <c r="BS982" s="65"/>
      <c r="BT982" s="82"/>
      <c r="BU982" s="79"/>
      <c r="BW982" s="65"/>
      <c r="BY982" s="65"/>
      <c r="CA982" s="65"/>
      <c r="CC982" s="65"/>
      <c r="CE982" s="65"/>
      <c r="CG982" s="68"/>
      <c r="CI982" s="65"/>
      <c r="CK982" s="68"/>
      <c r="CM982" s="83"/>
      <c r="CO982" s="65"/>
      <c r="CU982" s="68"/>
      <c r="DB982" s="68"/>
      <c r="DH982" s="44"/>
      <c r="DI982" s="68"/>
    </row>
    <row r="983" ht="15.75" customHeight="1">
      <c r="A983" s="79"/>
      <c r="B983" s="80"/>
      <c r="C983" s="25"/>
      <c r="D983" s="16"/>
      <c r="E983" s="16"/>
      <c r="F983" s="16"/>
      <c r="G983" s="16"/>
      <c r="H983" s="63"/>
      <c r="I983" s="81"/>
      <c r="J983" s="43"/>
      <c r="O983" s="65"/>
      <c r="P983" s="79"/>
      <c r="R983" s="65"/>
      <c r="T983" s="65"/>
      <c r="V983" s="65"/>
      <c r="AC983" s="65"/>
      <c r="AI983" s="65"/>
      <c r="AO983" s="65"/>
      <c r="AW983" s="68"/>
      <c r="BC983" s="65"/>
      <c r="BI983" s="65"/>
      <c r="BN983" s="65"/>
      <c r="BS983" s="65"/>
      <c r="BT983" s="82"/>
      <c r="BU983" s="79"/>
      <c r="BW983" s="65"/>
      <c r="BY983" s="65"/>
      <c r="CA983" s="65"/>
      <c r="CC983" s="65"/>
      <c r="CE983" s="65"/>
      <c r="CG983" s="68"/>
      <c r="CI983" s="65"/>
      <c r="CK983" s="68"/>
      <c r="CM983" s="83"/>
      <c r="CO983" s="65"/>
      <c r="CU983" s="68"/>
      <c r="DB983" s="68"/>
      <c r="DH983" s="44"/>
      <c r="DI983" s="68"/>
    </row>
    <row r="984" ht="15.75" customHeight="1">
      <c r="A984" s="79"/>
      <c r="B984" s="80"/>
      <c r="C984" s="25"/>
      <c r="D984" s="16"/>
      <c r="E984" s="16"/>
      <c r="F984" s="16"/>
      <c r="G984" s="16"/>
      <c r="H984" s="63"/>
      <c r="I984" s="81"/>
      <c r="J984" s="43"/>
      <c r="O984" s="65"/>
      <c r="P984" s="79"/>
      <c r="R984" s="65"/>
      <c r="T984" s="65"/>
      <c r="V984" s="65"/>
      <c r="AC984" s="65"/>
      <c r="AI984" s="65"/>
      <c r="AO984" s="65"/>
      <c r="AW984" s="68"/>
      <c r="BC984" s="65"/>
      <c r="BI984" s="65"/>
      <c r="BN984" s="65"/>
      <c r="BS984" s="65"/>
      <c r="BT984" s="82"/>
      <c r="BU984" s="79"/>
      <c r="BW984" s="65"/>
      <c r="BY984" s="65"/>
      <c r="CA984" s="65"/>
      <c r="CC984" s="65"/>
      <c r="CE984" s="65"/>
      <c r="CG984" s="68"/>
      <c r="CI984" s="65"/>
      <c r="CK984" s="68"/>
      <c r="CM984" s="83"/>
      <c r="CO984" s="65"/>
      <c r="CU984" s="68"/>
      <c r="DB984" s="68"/>
      <c r="DH984" s="44"/>
      <c r="DI984" s="68"/>
    </row>
    <row r="985" ht="15.75" customHeight="1">
      <c r="A985" s="79"/>
      <c r="B985" s="80"/>
      <c r="C985" s="25"/>
      <c r="D985" s="16"/>
      <c r="E985" s="16"/>
      <c r="F985" s="16"/>
      <c r="G985" s="16"/>
      <c r="H985" s="63"/>
      <c r="I985" s="81"/>
      <c r="J985" s="43"/>
      <c r="O985" s="65"/>
      <c r="P985" s="79"/>
      <c r="R985" s="65"/>
      <c r="T985" s="65"/>
      <c r="V985" s="65"/>
      <c r="AC985" s="65"/>
      <c r="AI985" s="65"/>
      <c r="AO985" s="65"/>
      <c r="AW985" s="68"/>
      <c r="BC985" s="65"/>
      <c r="BI985" s="65"/>
      <c r="BN985" s="65"/>
      <c r="BS985" s="65"/>
      <c r="BT985" s="82"/>
      <c r="BU985" s="79"/>
      <c r="BW985" s="65"/>
      <c r="BY985" s="65"/>
      <c r="CA985" s="65"/>
      <c r="CC985" s="65"/>
      <c r="CE985" s="65"/>
      <c r="CG985" s="68"/>
      <c r="CI985" s="65"/>
      <c r="CK985" s="68"/>
      <c r="CM985" s="83"/>
      <c r="CO985" s="65"/>
      <c r="CU985" s="68"/>
      <c r="DB985" s="68"/>
      <c r="DH985" s="44"/>
      <c r="DI985" s="68"/>
    </row>
    <row r="986" ht="15.75" customHeight="1">
      <c r="A986" s="79"/>
      <c r="B986" s="80"/>
      <c r="C986" s="25"/>
      <c r="D986" s="16"/>
      <c r="E986" s="16"/>
      <c r="F986" s="16"/>
      <c r="G986" s="16"/>
      <c r="H986" s="63"/>
      <c r="I986" s="81"/>
      <c r="J986" s="43"/>
      <c r="O986" s="65"/>
      <c r="P986" s="79"/>
      <c r="R986" s="65"/>
      <c r="T986" s="65"/>
      <c r="V986" s="65"/>
      <c r="AC986" s="65"/>
      <c r="AI986" s="65"/>
      <c r="AO986" s="65"/>
      <c r="AW986" s="68"/>
      <c r="BC986" s="65"/>
      <c r="BI986" s="65"/>
      <c r="BN986" s="65"/>
      <c r="BS986" s="65"/>
      <c r="BT986" s="82"/>
      <c r="BU986" s="79"/>
      <c r="BW986" s="65"/>
      <c r="BY986" s="65"/>
      <c r="CA986" s="65"/>
      <c r="CC986" s="65"/>
      <c r="CE986" s="65"/>
      <c r="CG986" s="68"/>
      <c r="CI986" s="65"/>
      <c r="CK986" s="68"/>
      <c r="CM986" s="83"/>
      <c r="CO986" s="65"/>
      <c r="CU986" s="68"/>
      <c r="DB986" s="68"/>
      <c r="DH986" s="44"/>
      <c r="DI986" s="68"/>
    </row>
    <row r="987" ht="15.75" customHeight="1">
      <c r="A987" s="79"/>
      <c r="B987" s="80"/>
      <c r="C987" s="25"/>
      <c r="D987" s="16"/>
      <c r="E987" s="16"/>
      <c r="F987" s="16"/>
      <c r="G987" s="16"/>
      <c r="H987" s="63"/>
      <c r="I987" s="81"/>
      <c r="J987" s="43"/>
      <c r="O987" s="65"/>
      <c r="P987" s="79"/>
      <c r="R987" s="65"/>
      <c r="T987" s="65"/>
      <c r="V987" s="65"/>
      <c r="AC987" s="65"/>
      <c r="AI987" s="65"/>
      <c r="AO987" s="65"/>
      <c r="AW987" s="68"/>
      <c r="BC987" s="65"/>
      <c r="BI987" s="65"/>
      <c r="BN987" s="65"/>
      <c r="BS987" s="65"/>
      <c r="BT987" s="82"/>
      <c r="BU987" s="79"/>
      <c r="BW987" s="65"/>
      <c r="BY987" s="65"/>
      <c r="CA987" s="65"/>
      <c r="CC987" s="65"/>
      <c r="CE987" s="65"/>
      <c r="CG987" s="68"/>
      <c r="CI987" s="65"/>
      <c r="CK987" s="68"/>
      <c r="CM987" s="83"/>
      <c r="CO987" s="65"/>
      <c r="CU987" s="68"/>
      <c r="DB987" s="68"/>
      <c r="DH987" s="44"/>
      <c r="DI987" s="68"/>
    </row>
    <row r="988" ht="15.75" customHeight="1">
      <c r="A988" s="79"/>
      <c r="B988" s="80"/>
      <c r="C988" s="25"/>
      <c r="D988" s="16"/>
      <c r="E988" s="16"/>
      <c r="F988" s="16"/>
      <c r="G988" s="16"/>
      <c r="H988" s="63"/>
      <c r="I988" s="81"/>
      <c r="J988" s="43"/>
      <c r="O988" s="65"/>
      <c r="P988" s="79"/>
      <c r="R988" s="65"/>
      <c r="T988" s="65"/>
      <c r="V988" s="65"/>
      <c r="AC988" s="65"/>
      <c r="AI988" s="65"/>
      <c r="AO988" s="65"/>
      <c r="AW988" s="68"/>
      <c r="BC988" s="65"/>
      <c r="BI988" s="65"/>
      <c r="BN988" s="65"/>
      <c r="BS988" s="65"/>
      <c r="BT988" s="82"/>
      <c r="BU988" s="79"/>
      <c r="BW988" s="65"/>
      <c r="BY988" s="65"/>
      <c r="CA988" s="65"/>
      <c r="CC988" s="65"/>
      <c r="CE988" s="65"/>
      <c r="CG988" s="68"/>
      <c r="CI988" s="65"/>
      <c r="CK988" s="68"/>
      <c r="CM988" s="83"/>
      <c r="CO988" s="65"/>
      <c r="CU988" s="68"/>
      <c r="DB988" s="68"/>
      <c r="DH988" s="44"/>
      <c r="DI988" s="68"/>
    </row>
    <row r="989" ht="15.75" customHeight="1">
      <c r="A989" s="79"/>
      <c r="B989" s="80"/>
      <c r="C989" s="25"/>
      <c r="D989" s="16"/>
      <c r="E989" s="16"/>
      <c r="F989" s="16"/>
      <c r="G989" s="16"/>
      <c r="H989" s="63"/>
      <c r="I989" s="81"/>
      <c r="J989" s="43"/>
      <c r="O989" s="65"/>
      <c r="P989" s="79"/>
      <c r="R989" s="65"/>
      <c r="T989" s="65"/>
      <c r="V989" s="65"/>
      <c r="AC989" s="65"/>
      <c r="AI989" s="65"/>
      <c r="AO989" s="65"/>
      <c r="AW989" s="68"/>
      <c r="BC989" s="65"/>
      <c r="BI989" s="65"/>
      <c r="BN989" s="65"/>
      <c r="BS989" s="65"/>
      <c r="BT989" s="82"/>
      <c r="BU989" s="79"/>
      <c r="BW989" s="65"/>
      <c r="BY989" s="65"/>
      <c r="CA989" s="65"/>
      <c r="CC989" s="65"/>
      <c r="CE989" s="65"/>
      <c r="CG989" s="68"/>
      <c r="CI989" s="65"/>
      <c r="CK989" s="68"/>
      <c r="CM989" s="83"/>
      <c r="CO989" s="65"/>
      <c r="CU989" s="68"/>
      <c r="DB989" s="68"/>
      <c r="DH989" s="44"/>
      <c r="DI989" s="68"/>
    </row>
    <row r="990" ht="15.75" customHeight="1">
      <c r="A990" s="79"/>
      <c r="B990" s="80"/>
      <c r="C990" s="25"/>
      <c r="D990" s="16"/>
      <c r="E990" s="16"/>
      <c r="F990" s="16"/>
      <c r="G990" s="16"/>
      <c r="H990" s="63"/>
      <c r="I990" s="81"/>
      <c r="J990" s="43"/>
      <c r="O990" s="65"/>
      <c r="P990" s="79"/>
      <c r="R990" s="65"/>
      <c r="T990" s="65"/>
      <c r="V990" s="65"/>
      <c r="AC990" s="65"/>
      <c r="AI990" s="65"/>
      <c r="AO990" s="65"/>
      <c r="AW990" s="68"/>
      <c r="BC990" s="65"/>
      <c r="BI990" s="65"/>
      <c r="BN990" s="65"/>
      <c r="BS990" s="65"/>
      <c r="BT990" s="82"/>
      <c r="BU990" s="79"/>
      <c r="BW990" s="65"/>
      <c r="BY990" s="65"/>
      <c r="CA990" s="65"/>
      <c r="CC990" s="65"/>
      <c r="CE990" s="65"/>
      <c r="CG990" s="68"/>
      <c r="CI990" s="65"/>
      <c r="CK990" s="68"/>
      <c r="CM990" s="83"/>
      <c r="CO990" s="65"/>
      <c r="CU990" s="68"/>
      <c r="DB990" s="68"/>
      <c r="DH990" s="44"/>
      <c r="DI990" s="68"/>
    </row>
    <row r="991" ht="15.75" customHeight="1">
      <c r="A991" s="79"/>
      <c r="B991" s="80"/>
      <c r="C991" s="25"/>
      <c r="D991" s="16"/>
      <c r="E991" s="16"/>
      <c r="F991" s="16"/>
      <c r="G991" s="16"/>
      <c r="H991" s="63"/>
      <c r="I991" s="81"/>
      <c r="J991" s="43"/>
      <c r="O991" s="65"/>
      <c r="P991" s="79"/>
      <c r="R991" s="65"/>
      <c r="T991" s="65"/>
      <c r="V991" s="65"/>
      <c r="AC991" s="65"/>
      <c r="AI991" s="65"/>
      <c r="AO991" s="65"/>
      <c r="AW991" s="68"/>
      <c r="BC991" s="65"/>
      <c r="BI991" s="65"/>
      <c r="BN991" s="65"/>
      <c r="BS991" s="65"/>
      <c r="BT991" s="82"/>
      <c r="BU991" s="79"/>
      <c r="BW991" s="65"/>
      <c r="BY991" s="65"/>
      <c r="CA991" s="65"/>
      <c r="CC991" s="65"/>
      <c r="CE991" s="65"/>
      <c r="CG991" s="68"/>
      <c r="CI991" s="65"/>
      <c r="CK991" s="68"/>
      <c r="CM991" s="83"/>
      <c r="CO991" s="65"/>
      <c r="CU991" s="68"/>
      <c r="DB991" s="68"/>
      <c r="DH991" s="44"/>
      <c r="DI991" s="68"/>
    </row>
    <row r="992" ht="15.75" customHeight="1">
      <c r="A992" s="79"/>
      <c r="B992" s="80"/>
      <c r="C992" s="25"/>
      <c r="D992" s="16"/>
      <c r="E992" s="16"/>
      <c r="F992" s="16"/>
      <c r="G992" s="16"/>
      <c r="H992" s="63"/>
      <c r="I992" s="81"/>
      <c r="J992" s="43"/>
      <c r="O992" s="65"/>
      <c r="P992" s="79"/>
      <c r="R992" s="65"/>
      <c r="T992" s="65"/>
      <c r="V992" s="65"/>
      <c r="AC992" s="65"/>
      <c r="AI992" s="65"/>
      <c r="AO992" s="65"/>
      <c r="AW992" s="68"/>
      <c r="BC992" s="65"/>
      <c r="BI992" s="65"/>
      <c r="BN992" s="65"/>
      <c r="BS992" s="65"/>
      <c r="BT992" s="82"/>
      <c r="BU992" s="79"/>
      <c r="BW992" s="65"/>
      <c r="BY992" s="65"/>
      <c r="CA992" s="65"/>
      <c r="CC992" s="65"/>
      <c r="CE992" s="65"/>
      <c r="CG992" s="68"/>
      <c r="CI992" s="65"/>
      <c r="CK992" s="68"/>
      <c r="CM992" s="83"/>
      <c r="CO992" s="65"/>
      <c r="CU992" s="68"/>
      <c r="DB992" s="68"/>
      <c r="DH992" s="44"/>
      <c r="DI992" s="68"/>
    </row>
    <row r="993" ht="15.75" customHeight="1">
      <c r="A993" s="79"/>
      <c r="B993" s="80"/>
      <c r="C993" s="25"/>
      <c r="D993" s="16"/>
      <c r="E993" s="16"/>
      <c r="F993" s="16"/>
      <c r="G993" s="16"/>
      <c r="H993" s="63"/>
      <c r="I993" s="81"/>
      <c r="J993" s="43"/>
      <c r="O993" s="65"/>
      <c r="P993" s="79"/>
      <c r="R993" s="65"/>
      <c r="T993" s="65"/>
      <c r="V993" s="65"/>
      <c r="AC993" s="65"/>
      <c r="AI993" s="65"/>
      <c r="AO993" s="65"/>
      <c r="AW993" s="68"/>
      <c r="BC993" s="65"/>
      <c r="BI993" s="65"/>
      <c r="BN993" s="65"/>
      <c r="BS993" s="65"/>
      <c r="BT993" s="82"/>
      <c r="BU993" s="79"/>
      <c r="BW993" s="65"/>
      <c r="BY993" s="65"/>
      <c r="CA993" s="65"/>
      <c r="CC993" s="65"/>
      <c r="CE993" s="65"/>
      <c r="CG993" s="68"/>
      <c r="CI993" s="65"/>
      <c r="CK993" s="68"/>
      <c r="CM993" s="83"/>
      <c r="CO993" s="65"/>
      <c r="CU993" s="68"/>
      <c r="DB993" s="68"/>
      <c r="DH993" s="44"/>
      <c r="DI993" s="68"/>
    </row>
    <row r="994" ht="15.75" customHeight="1">
      <c r="A994" s="79"/>
      <c r="B994" s="80"/>
      <c r="C994" s="25"/>
      <c r="D994" s="16"/>
      <c r="E994" s="16"/>
      <c r="F994" s="16"/>
      <c r="G994" s="16"/>
      <c r="H994" s="63"/>
      <c r="I994" s="81"/>
      <c r="J994" s="43"/>
      <c r="O994" s="65"/>
      <c r="P994" s="79"/>
      <c r="R994" s="65"/>
      <c r="T994" s="65"/>
      <c r="V994" s="65"/>
      <c r="AC994" s="65"/>
      <c r="AI994" s="65"/>
      <c r="AO994" s="65"/>
      <c r="AW994" s="68"/>
      <c r="BC994" s="65"/>
      <c r="BI994" s="65"/>
      <c r="BN994" s="65"/>
      <c r="BS994" s="65"/>
      <c r="BT994" s="82"/>
      <c r="BU994" s="79"/>
      <c r="BW994" s="65"/>
      <c r="BY994" s="65"/>
      <c r="CA994" s="65"/>
      <c r="CC994" s="65"/>
      <c r="CE994" s="65"/>
      <c r="CG994" s="68"/>
      <c r="CI994" s="65"/>
      <c r="CK994" s="68"/>
      <c r="CM994" s="83"/>
      <c r="CO994" s="65"/>
      <c r="CU994" s="68"/>
      <c r="DB994" s="68"/>
      <c r="DH994" s="44"/>
      <c r="DI994" s="68"/>
    </row>
    <row r="995" ht="15.75" customHeight="1">
      <c r="A995" s="79"/>
      <c r="B995" s="80"/>
      <c r="C995" s="25"/>
      <c r="D995" s="16"/>
      <c r="E995" s="16"/>
      <c r="F995" s="16"/>
      <c r="G995" s="16"/>
      <c r="H995" s="63"/>
      <c r="I995" s="81"/>
      <c r="J995" s="43"/>
      <c r="O995" s="65"/>
      <c r="P995" s="79"/>
      <c r="R995" s="65"/>
      <c r="T995" s="65"/>
      <c r="V995" s="65"/>
      <c r="AC995" s="65"/>
      <c r="AI995" s="65"/>
      <c r="AO995" s="65"/>
      <c r="AW995" s="68"/>
      <c r="BC995" s="65"/>
      <c r="BI995" s="65"/>
      <c r="BN995" s="65"/>
      <c r="BS995" s="65"/>
      <c r="BT995" s="82"/>
      <c r="BU995" s="79"/>
      <c r="BW995" s="65"/>
      <c r="BY995" s="65"/>
      <c r="CA995" s="65"/>
      <c r="CC995" s="65"/>
      <c r="CE995" s="65"/>
      <c r="CG995" s="68"/>
      <c r="CI995" s="65"/>
      <c r="CK995" s="68"/>
      <c r="CM995" s="83"/>
      <c r="CO995" s="65"/>
      <c r="CU995" s="68"/>
      <c r="DB995" s="68"/>
      <c r="DH995" s="44"/>
      <c r="DI995" s="68"/>
    </row>
    <row r="996" ht="15.75" customHeight="1">
      <c r="A996" s="79"/>
      <c r="B996" s="80"/>
      <c r="C996" s="25"/>
      <c r="D996" s="16"/>
      <c r="E996" s="16"/>
      <c r="F996" s="16"/>
      <c r="G996" s="16"/>
      <c r="H996" s="63"/>
      <c r="I996" s="81"/>
      <c r="J996" s="43"/>
      <c r="O996" s="65"/>
      <c r="P996" s="79"/>
      <c r="R996" s="65"/>
      <c r="T996" s="65"/>
      <c r="V996" s="65"/>
      <c r="AC996" s="65"/>
      <c r="AI996" s="65"/>
      <c r="AO996" s="65"/>
      <c r="AW996" s="68"/>
      <c r="BC996" s="65"/>
      <c r="BI996" s="65"/>
      <c r="BN996" s="65"/>
      <c r="BS996" s="65"/>
      <c r="BT996" s="82"/>
      <c r="BU996" s="79"/>
      <c r="BW996" s="65"/>
      <c r="BY996" s="65"/>
      <c r="CA996" s="65"/>
      <c r="CC996" s="65"/>
      <c r="CE996" s="65"/>
      <c r="CG996" s="68"/>
      <c r="CI996" s="65"/>
      <c r="CK996" s="68"/>
      <c r="CM996" s="83"/>
      <c r="CO996" s="65"/>
      <c r="CU996" s="68"/>
      <c r="DB996" s="68"/>
      <c r="DH996" s="44"/>
      <c r="DI996" s="68"/>
    </row>
    <row r="997" ht="15.75" customHeight="1">
      <c r="A997" s="79"/>
      <c r="B997" s="80"/>
      <c r="C997" s="25"/>
      <c r="D997" s="16"/>
      <c r="E997" s="16"/>
      <c r="F997" s="16"/>
      <c r="G997" s="16"/>
      <c r="H997" s="63"/>
      <c r="I997" s="81"/>
      <c r="J997" s="43"/>
      <c r="O997" s="65"/>
      <c r="P997" s="79"/>
      <c r="R997" s="65"/>
      <c r="T997" s="65"/>
      <c r="V997" s="65"/>
      <c r="AC997" s="65"/>
      <c r="AI997" s="65"/>
      <c r="AO997" s="65"/>
      <c r="AW997" s="68"/>
      <c r="BC997" s="65"/>
      <c r="BI997" s="65"/>
      <c r="BN997" s="65"/>
      <c r="BS997" s="65"/>
      <c r="BT997" s="82"/>
      <c r="BU997" s="79"/>
      <c r="BW997" s="65"/>
      <c r="BY997" s="65"/>
      <c r="CA997" s="65"/>
      <c r="CC997" s="65"/>
      <c r="CE997" s="65"/>
      <c r="CG997" s="68"/>
      <c r="CI997" s="65"/>
      <c r="CK997" s="68"/>
      <c r="CM997" s="83"/>
      <c r="CO997" s="65"/>
      <c r="CU997" s="68"/>
      <c r="DB997" s="68"/>
      <c r="DH997" s="44"/>
      <c r="DI997" s="68"/>
    </row>
    <row r="998" ht="15.75" customHeight="1">
      <c r="A998" s="79"/>
      <c r="B998" s="80"/>
      <c r="C998" s="25"/>
      <c r="D998" s="16"/>
      <c r="E998" s="16"/>
      <c r="F998" s="16"/>
      <c r="G998" s="16"/>
      <c r="H998" s="63"/>
      <c r="I998" s="81"/>
      <c r="J998" s="43"/>
      <c r="O998" s="65"/>
      <c r="P998" s="79"/>
      <c r="R998" s="65"/>
      <c r="T998" s="65"/>
      <c r="V998" s="65"/>
      <c r="AC998" s="65"/>
      <c r="AI998" s="65"/>
      <c r="AO998" s="65"/>
      <c r="AW998" s="68"/>
      <c r="BC998" s="65"/>
      <c r="BI998" s="65"/>
      <c r="BN998" s="65"/>
      <c r="BS998" s="65"/>
      <c r="BT998" s="82"/>
      <c r="BU998" s="79"/>
      <c r="BW998" s="65"/>
      <c r="BY998" s="65"/>
      <c r="CA998" s="65"/>
      <c r="CC998" s="65"/>
      <c r="CE998" s="65"/>
      <c r="CG998" s="68"/>
      <c r="CI998" s="65"/>
      <c r="CK998" s="68"/>
      <c r="CM998" s="83"/>
      <c r="CO998" s="65"/>
      <c r="CU998" s="68"/>
      <c r="DB998" s="68"/>
      <c r="DH998" s="44"/>
      <c r="DI998" s="68"/>
    </row>
    <row r="999" ht="15.75" customHeight="1">
      <c r="A999" s="79"/>
      <c r="B999" s="80"/>
      <c r="C999" s="25"/>
      <c r="D999" s="16"/>
      <c r="E999" s="16"/>
      <c r="F999" s="16"/>
      <c r="G999" s="16"/>
      <c r="H999" s="63"/>
      <c r="I999" s="81"/>
      <c r="J999" s="43"/>
      <c r="O999" s="65"/>
      <c r="P999" s="79"/>
      <c r="R999" s="65"/>
      <c r="T999" s="65"/>
      <c r="V999" s="65"/>
      <c r="AC999" s="65"/>
      <c r="AI999" s="65"/>
      <c r="AO999" s="65"/>
      <c r="AW999" s="68"/>
      <c r="BC999" s="65"/>
      <c r="BI999" s="65"/>
      <c r="BN999" s="65"/>
      <c r="BS999" s="65"/>
      <c r="BT999" s="82"/>
      <c r="BU999" s="79"/>
      <c r="BW999" s="65"/>
      <c r="BY999" s="65"/>
      <c r="CA999" s="65"/>
      <c r="CC999" s="65"/>
      <c r="CE999" s="65"/>
      <c r="CG999" s="68"/>
      <c r="CI999" s="65"/>
      <c r="CK999" s="68"/>
      <c r="CM999" s="83"/>
      <c r="CO999" s="65"/>
      <c r="CU999" s="68"/>
      <c r="DB999" s="68"/>
      <c r="DH999" s="44"/>
      <c r="DI999" s="68"/>
    </row>
    <row r="1000" ht="15.75" customHeight="1">
      <c r="A1000" s="79"/>
      <c r="B1000" s="80"/>
      <c r="C1000" s="25"/>
      <c r="D1000" s="16"/>
      <c r="E1000" s="16"/>
      <c r="F1000" s="16"/>
      <c r="G1000" s="16"/>
      <c r="H1000" s="63"/>
      <c r="I1000" s="81"/>
      <c r="J1000" s="43"/>
      <c r="O1000" s="65"/>
      <c r="P1000" s="79"/>
      <c r="R1000" s="65"/>
      <c r="T1000" s="65"/>
      <c r="V1000" s="65"/>
      <c r="AC1000" s="65"/>
      <c r="AI1000" s="65"/>
      <c r="AO1000" s="65"/>
      <c r="AW1000" s="68"/>
      <c r="BC1000" s="65"/>
      <c r="BI1000" s="65"/>
      <c r="BN1000" s="65"/>
      <c r="BS1000" s="65"/>
      <c r="BT1000" s="82"/>
      <c r="BU1000" s="79"/>
      <c r="BW1000" s="65"/>
      <c r="BY1000" s="65"/>
      <c r="CA1000" s="65"/>
      <c r="CC1000" s="65"/>
      <c r="CE1000" s="65"/>
      <c r="CG1000" s="68"/>
      <c r="CI1000" s="65"/>
      <c r="CK1000" s="68"/>
      <c r="CM1000" s="83"/>
      <c r="CO1000" s="65"/>
      <c r="CU1000" s="68"/>
      <c r="DB1000" s="68"/>
      <c r="DH1000" s="44"/>
      <c r="DI1000" s="68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118.57"/>
    <col customWidth="1" min="3" max="3" width="9.14"/>
    <col customWidth="1" min="4" max="26" width="8.71"/>
  </cols>
  <sheetData>
    <row r="1" ht="15.0" customHeight="1">
      <c r="A1" s="84" t="s">
        <v>277</v>
      </c>
      <c r="B1" s="85"/>
      <c r="C1" s="86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</row>
    <row r="2" ht="15.0" customHeight="1">
      <c r="A2" s="88"/>
      <c r="B2" s="85"/>
      <c r="C2" s="86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</row>
    <row r="3" ht="15.0" customHeight="1">
      <c r="A3" s="89" t="s">
        <v>278</v>
      </c>
      <c r="B3" s="90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91"/>
      <c r="X3" s="91"/>
      <c r="Y3" s="91"/>
      <c r="Z3" s="91"/>
    </row>
    <row r="4">
      <c r="A4" s="92" t="s">
        <v>279</v>
      </c>
      <c r="B4" s="93" t="s">
        <v>280</v>
      </c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>
      <c r="A5" s="92" t="s">
        <v>281</v>
      </c>
      <c r="B5" s="93" t="s">
        <v>213</v>
      </c>
      <c r="C5" s="86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>
      <c r="A6" s="94" t="s">
        <v>4</v>
      </c>
      <c r="B6" s="93" t="s">
        <v>282</v>
      </c>
      <c r="C6" s="86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>
      <c r="A7" s="94" t="s">
        <v>5</v>
      </c>
      <c r="B7" s="93" t="s">
        <v>283</v>
      </c>
      <c r="C7" s="86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>
      <c r="A8" s="94" t="s">
        <v>6</v>
      </c>
      <c r="B8" s="93" t="s">
        <v>284</v>
      </c>
      <c r="C8" s="86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>
      <c r="A9" s="94" t="s">
        <v>7</v>
      </c>
      <c r="B9" s="93" t="s">
        <v>285</v>
      </c>
      <c r="C9" s="86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>
      <c r="A10" s="92" t="s">
        <v>286</v>
      </c>
      <c r="B10" s="93" t="s">
        <v>214</v>
      </c>
      <c r="C10" s="86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>
      <c r="A11" s="95" t="s">
        <v>9</v>
      </c>
      <c r="B11" s="93" t="s">
        <v>287</v>
      </c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>
      <c r="A12" s="95" t="s">
        <v>10</v>
      </c>
      <c r="B12" s="93" t="s">
        <v>288</v>
      </c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>
      <c r="A13" s="95" t="s">
        <v>11</v>
      </c>
      <c r="B13" s="93" t="s">
        <v>289</v>
      </c>
      <c r="C13" s="86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>
      <c r="A14" s="95" t="s">
        <v>12</v>
      </c>
      <c r="B14" s="93" t="s">
        <v>290</v>
      </c>
      <c r="C14" s="86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>
      <c r="A15" s="95" t="s">
        <v>13</v>
      </c>
      <c r="B15" s="93" t="s">
        <v>291</v>
      </c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>
      <c r="A16" s="92" t="s">
        <v>292</v>
      </c>
      <c r="B16" s="93" t="s">
        <v>293</v>
      </c>
      <c r="C16" s="86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>
      <c r="A17" s="95" t="s">
        <v>15</v>
      </c>
      <c r="B17" s="93" t="s">
        <v>294</v>
      </c>
      <c r="C17" s="86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>
      <c r="A18" s="95" t="s">
        <v>16</v>
      </c>
      <c r="B18" s="93" t="s">
        <v>295</v>
      </c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>
      <c r="A19" s="95" t="s">
        <v>17</v>
      </c>
      <c r="B19" s="93" t="s">
        <v>296</v>
      </c>
      <c r="C19" s="86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>
      <c r="A20" s="95" t="s">
        <v>18</v>
      </c>
      <c r="B20" s="93" t="s">
        <v>297</v>
      </c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ht="15.75" customHeight="1">
      <c r="A21" s="92" t="s">
        <v>298</v>
      </c>
      <c r="B21" s="93" t="s">
        <v>299</v>
      </c>
      <c r="C21" s="86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ht="15.75" customHeight="1">
      <c r="A22" s="92" t="s">
        <v>300</v>
      </c>
      <c r="B22" s="96" t="s">
        <v>301</v>
      </c>
      <c r="C22" s="86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ht="15.75" customHeight="1">
      <c r="A23" s="92" t="s">
        <v>302</v>
      </c>
      <c r="B23" s="97" t="s">
        <v>303</v>
      </c>
      <c r="C23" s="86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ht="15.75" customHeight="1">
      <c r="A24" s="92" t="s">
        <v>304</v>
      </c>
      <c r="B24" s="96" t="s">
        <v>305</v>
      </c>
      <c r="C24" s="86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ht="15.75" customHeight="1">
      <c r="A25" s="98" t="s">
        <v>306</v>
      </c>
      <c r="B25" s="99" t="s">
        <v>307</v>
      </c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2"/>
      <c r="X25" s="102"/>
      <c r="Y25" s="102"/>
      <c r="Z25" s="102"/>
    </row>
    <row r="26" ht="15.75" customHeight="1">
      <c r="A26" s="92" t="s">
        <v>306</v>
      </c>
      <c r="B26" s="103" t="s">
        <v>308</v>
      </c>
      <c r="C26" s="86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ht="15.75" customHeight="1">
      <c r="A27" s="95" t="s">
        <v>242</v>
      </c>
      <c r="B27" s="93" t="s">
        <v>309</v>
      </c>
      <c r="C27" s="86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ht="15.75" customHeight="1">
      <c r="A28" s="95" t="s">
        <v>310</v>
      </c>
      <c r="B28" s="93" t="s">
        <v>311</v>
      </c>
      <c r="C28" s="86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ht="15.75" customHeight="1">
      <c r="A29" s="94" t="s">
        <v>160</v>
      </c>
      <c r="B29" s="93" t="s">
        <v>312</v>
      </c>
      <c r="C29" s="86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ht="15.75" customHeight="1">
      <c r="A30" s="95" t="s">
        <v>142</v>
      </c>
      <c r="B30" s="93" t="s">
        <v>313</v>
      </c>
      <c r="C30" s="86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ht="15.75" customHeight="1">
      <c r="A31" s="95" t="s">
        <v>253</v>
      </c>
      <c r="B31" s="93" t="s">
        <v>314</v>
      </c>
      <c r="C31" s="86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91"/>
      <c r="X31" s="91"/>
      <c r="Y31" s="91"/>
      <c r="Z31" s="91"/>
    </row>
    <row r="32" ht="15.75" customHeight="1">
      <c r="A32" s="92" t="s">
        <v>315</v>
      </c>
      <c r="B32" s="96" t="s">
        <v>316</v>
      </c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ht="15.75" customHeight="1">
      <c r="A33" s="94" t="s">
        <v>128</v>
      </c>
      <c r="B33" s="96" t="s">
        <v>317</v>
      </c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ht="15.75" customHeight="1">
      <c r="A34" s="94" t="s">
        <v>143</v>
      </c>
      <c r="B34" s="96" t="s">
        <v>318</v>
      </c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ht="15.75" customHeight="1">
      <c r="A35" s="94" t="s">
        <v>180</v>
      </c>
      <c r="B35" s="96" t="s">
        <v>319</v>
      </c>
      <c r="C35" s="86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ht="15.75" customHeight="1">
      <c r="A36" s="94" t="s">
        <v>320</v>
      </c>
      <c r="B36" s="96" t="s">
        <v>321</v>
      </c>
      <c r="C36" s="86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91"/>
      <c r="X36" s="91"/>
      <c r="Y36" s="91"/>
      <c r="Z36" s="91"/>
    </row>
    <row r="37" ht="15.75" customHeight="1">
      <c r="A37" s="92" t="s">
        <v>322</v>
      </c>
      <c r="B37" s="103" t="s">
        <v>323</v>
      </c>
      <c r="C37" s="86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ht="15.75" customHeight="1">
      <c r="A38" s="94" t="s">
        <v>128</v>
      </c>
      <c r="B38" s="96" t="s">
        <v>324</v>
      </c>
      <c r="C38" s="8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ht="15.75" customHeight="1">
      <c r="A39" s="94" t="s">
        <v>325</v>
      </c>
      <c r="B39" s="96" t="s">
        <v>326</v>
      </c>
      <c r="C39" s="8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ht="15.75" customHeight="1">
      <c r="A40" s="94" t="s">
        <v>143</v>
      </c>
      <c r="B40" s="96" t="s">
        <v>327</v>
      </c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ht="15.75" customHeight="1">
      <c r="A41" s="94" t="s">
        <v>253</v>
      </c>
      <c r="B41" s="96" t="s">
        <v>328</v>
      </c>
      <c r="C41" s="8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91"/>
      <c r="X41" s="91"/>
      <c r="Y41" s="91"/>
      <c r="Z41" s="91"/>
    </row>
    <row r="42" ht="15.75" customHeight="1">
      <c r="A42" s="92" t="s">
        <v>329</v>
      </c>
      <c r="B42" s="103" t="s">
        <v>330</v>
      </c>
      <c r="C42" s="86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ht="15.75" customHeight="1">
      <c r="A43" s="94" t="s">
        <v>37</v>
      </c>
      <c r="B43" s="96" t="s">
        <v>331</v>
      </c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ht="15.75" customHeight="1">
      <c r="A44" s="94" t="s">
        <v>38</v>
      </c>
      <c r="B44" s="96" t="s">
        <v>332</v>
      </c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ht="15.75" customHeight="1">
      <c r="A45" s="94" t="s">
        <v>39</v>
      </c>
      <c r="B45" s="96" t="s">
        <v>333</v>
      </c>
      <c r="C45" s="86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ht="15.75" customHeight="1">
      <c r="A46" s="94" t="s">
        <v>253</v>
      </c>
      <c r="B46" s="96" t="s">
        <v>334</v>
      </c>
      <c r="C46" s="86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ht="15.75" customHeight="1">
      <c r="A47" s="92" t="s">
        <v>335</v>
      </c>
      <c r="B47" s="103" t="s">
        <v>336</v>
      </c>
      <c r="C47" s="86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ht="15.75" customHeight="1">
      <c r="A48" s="94" t="s">
        <v>130</v>
      </c>
      <c r="B48" s="96" t="s">
        <v>337</v>
      </c>
      <c r="C48" s="86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ht="15.75" customHeight="1">
      <c r="A49" s="94" t="s">
        <v>268</v>
      </c>
      <c r="B49" s="104" t="s">
        <v>338</v>
      </c>
      <c r="C49" s="105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7"/>
      <c r="X49" s="107"/>
      <c r="Y49" s="107"/>
      <c r="Z49" s="107"/>
    </row>
    <row r="50" ht="15.75" customHeight="1">
      <c r="A50" s="94" t="s">
        <v>339</v>
      </c>
      <c r="B50" s="96" t="s">
        <v>340</v>
      </c>
      <c r="C50" s="86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ht="15.75" customHeight="1">
      <c r="A51" s="94" t="s">
        <v>253</v>
      </c>
      <c r="B51" s="96" t="s">
        <v>341</v>
      </c>
      <c r="C51" s="86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ht="15.75" customHeight="1">
      <c r="A52" s="92" t="s">
        <v>342</v>
      </c>
      <c r="B52" s="103" t="s">
        <v>343</v>
      </c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ht="15.75" customHeight="1">
      <c r="A53" s="94" t="s">
        <v>131</v>
      </c>
      <c r="B53" s="96" t="s">
        <v>344</v>
      </c>
      <c r="C53" s="86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ht="15.75" customHeight="1">
      <c r="A54" s="94" t="s">
        <v>37</v>
      </c>
      <c r="B54" s="96" t="s">
        <v>345</v>
      </c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ht="15.75" customHeight="1">
      <c r="A55" s="94" t="s">
        <v>175</v>
      </c>
      <c r="B55" s="96" t="s">
        <v>346</v>
      </c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ht="15.75" customHeight="1">
      <c r="A56" s="94" t="s">
        <v>182</v>
      </c>
      <c r="B56" s="96" t="s">
        <v>347</v>
      </c>
      <c r="C56" s="86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ht="15.75" customHeight="1">
      <c r="A57" s="94" t="s">
        <v>253</v>
      </c>
      <c r="B57" s="96" t="s">
        <v>348</v>
      </c>
      <c r="C57" s="86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ht="15.75" customHeight="1">
      <c r="A58" s="108" t="s">
        <v>349</v>
      </c>
      <c r="B58" s="109" t="s">
        <v>350</v>
      </c>
      <c r="C58" s="105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7"/>
      <c r="X58" s="107"/>
      <c r="Y58" s="107"/>
      <c r="Z58" s="107"/>
    </row>
    <row r="59" ht="15.75" customHeight="1">
      <c r="A59" s="110" t="s">
        <v>351</v>
      </c>
      <c r="B59" s="93" t="s">
        <v>352</v>
      </c>
      <c r="C59" s="105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7"/>
      <c r="X59" s="107"/>
      <c r="Y59" s="107"/>
      <c r="Z59" s="107"/>
    </row>
    <row r="60" ht="15.75" customHeight="1">
      <c r="A60" s="110" t="s">
        <v>353</v>
      </c>
      <c r="B60" s="93" t="s">
        <v>354</v>
      </c>
      <c r="C60" s="105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X60" s="107"/>
      <c r="Y60" s="107"/>
      <c r="Z60" s="107"/>
    </row>
    <row r="61" ht="15.75" customHeight="1">
      <c r="A61" s="110" t="s">
        <v>355</v>
      </c>
      <c r="B61" s="93" t="s">
        <v>356</v>
      </c>
      <c r="C61" s="105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7"/>
      <c r="X61" s="107"/>
      <c r="Y61" s="107"/>
      <c r="Z61" s="107"/>
    </row>
    <row r="62" ht="15.75" customHeight="1">
      <c r="A62" s="108" t="s">
        <v>357</v>
      </c>
      <c r="B62" s="111" t="s">
        <v>358</v>
      </c>
      <c r="C62" s="105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7"/>
      <c r="X62" s="107"/>
      <c r="Y62" s="107"/>
      <c r="Z62" s="107"/>
    </row>
    <row r="63" ht="15.75" customHeight="1">
      <c r="A63" s="112" t="s">
        <v>359</v>
      </c>
      <c r="B63" s="93" t="s">
        <v>360</v>
      </c>
      <c r="C63" s="105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7"/>
      <c r="X63" s="107"/>
      <c r="Y63" s="107"/>
      <c r="Z63" s="107"/>
    </row>
    <row r="64" ht="15.75" customHeight="1">
      <c r="A64" s="112" t="s">
        <v>361</v>
      </c>
      <c r="B64" s="93" t="s">
        <v>362</v>
      </c>
      <c r="C64" s="105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7"/>
      <c r="X64" s="107"/>
      <c r="Y64" s="107"/>
      <c r="Z64" s="107"/>
    </row>
    <row r="65" ht="15.75" customHeight="1">
      <c r="A65" s="112" t="s">
        <v>363</v>
      </c>
      <c r="B65" s="93" t="s">
        <v>364</v>
      </c>
      <c r="C65" s="105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7"/>
      <c r="X65" s="107"/>
      <c r="Y65" s="107"/>
      <c r="Z65" s="107"/>
    </row>
    <row r="66" ht="15.75" customHeight="1">
      <c r="A66" s="92" t="s">
        <v>365</v>
      </c>
      <c r="B66" s="103" t="s">
        <v>366</v>
      </c>
      <c r="C66" s="86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</row>
    <row r="67" ht="15.75" customHeight="1">
      <c r="A67" s="94" t="s">
        <v>59</v>
      </c>
      <c r="B67" s="103" t="s">
        <v>367</v>
      </c>
      <c r="C67" s="94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</row>
    <row r="68" ht="15.75" customHeight="1">
      <c r="A68" s="94" t="s">
        <v>60</v>
      </c>
      <c r="B68" s="103" t="s">
        <v>368</v>
      </c>
      <c r="C68" s="94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</row>
    <row r="69" ht="15.75" customHeight="1">
      <c r="A69" s="113" t="s">
        <v>61</v>
      </c>
      <c r="B69" s="114" t="s">
        <v>369</v>
      </c>
      <c r="C69" s="94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</row>
    <row r="70" ht="15.75" customHeight="1">
      <c r="A70" s="113" t="s">
        <v>62</v>
      </c>
      <c r="B70" s="114" t="s">
        <v>370</v>
      </c>
      <c r="C70" s="94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</row>
    <row r="71" ht="15.75" customHeight="1">
      <c r="A71" s="94" t="s">
        <v>63</v>
      </c>
      <c r="B71" s="103" t="s">
        <v>371</v>
      </c>
      <c r="C71" s="94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</row>
    <row r="72" ht="15.75" customHeight="1">
      <c r="A72" s="89" t="s">
        <v>372</v>
      </c>
      <c r="B72" s="115"/>
      <c r="C72" s="86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91"/>
      <c r="X72" s="91"/>
      <c r="Y72" s="91"/>
      <c r="Z72" s="91"/>
    </row>
    <row r="73" ht="15.75" customHeight="1">
      <c r="A73" s="92" t="s">
        <v>373</v>
      </c>
      <c r="B73" s="116" t="s">
        <v>374</v>
      </c>
      <c r="C73" s="11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</row>
    <row r="74" ht="15.75" customHeight="1">
      <c r="A74" s="92" t="s">
        <v>375</v>
      </c>
      <c r="B74" s="116" t="s">
        <v>376</v>
      </c>
      <c r="C74" s="11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</row>
    <row r="75" ht="15.75" customHeight="1">
      <c r="A75" s="92" t="s">
        <v>377</v>
      </c>
      <c r="B75" s="116" t="s">
        <v>378</v>
      </c>
      <c r="C75" s="11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</row>
    <row r="76" ht="15.75" customHeight="1">
      <c r="A76" s="92" t="s">
        <v>379</v>
      </c>
      <c r="B76" s="93" t="s">
        <v>380</v>
      </c>
      <c r="C76" s="11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</row>
    <row r="77" ht="15.75" customHeight="1">
      <c r="A77" s="92" t="s">
        <v>381</v>
      </c>
      <c r="B77" s="93" t="s">
        <v>382</v>
      </c>
      <c r="C77" s="11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</row>
    <row r="78" ht="15.75" customHeight="1">
      <c r="A78" s="92" t="s">
        <v>383</v>
      </c>
      <c r="B78" s="93" t="s">
        <v>384</v>
      </c>
      <c r="C78" s="11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</row>
    <row r="79" ht="15.75" customHeight="1">
      <c r="A79" s="92" t="s">
        <v>385</v>
      </c>
      <c r="B79" s="93" t="s">
        <v>386</v>
      </c>
      <c r="C79" s="11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</row>
    <row r="80" ht="15.75" customHeight="1">
      <c r="A80" s="92" t="s">
        <v>387</v>
      </c>
      <c r="B80" s="93" t="s">
        <v>388</v>
      </c>
      <c r="C80" s="11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</row>
    <row r="81" ht="15.75" customHeight="1">
      <c r="A81" s="92" t="s">
        <v>389</v>
      </c>
      <c r="B81" s="93" t="s">
        <v>390</v>
      </c>
      <c r="C81" s="11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</row>
    <row r="82" ht="15.75" customHeight="1">
      <c r="A82" s="92" t="s">
        <v>391</v>
      </c>
      <c r="B82" s="93" t="s">
        <v>392</v>
      </c>
      <c r="C82" s="86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</row>
    <row r="83" ht="15.75" customHeight="1">
      <c r="A83" s="94" t="s">
        <v>74</v>
      </c>
      <c r="B83" s="93" t="s">
        <v>393</v>
      </c>
      <c r="C83" s="86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</row>
    <row r="84" ht="15.75" customHeight="1">
      <c r="A84" s="94" t="s">
        <v>75</v>
      </c>
      <c r="B84" s="93" t="s">
        <v>394</v>
      </c>
      <c r="C84" s="86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</row>
    <row r="85" ht="15.75" customHeight="1">
      <c r="A85" s="94" t="s">
        <v>76</v>
      </c>
      <c r="B85" s="93" t="s">
        <v>395</v>
      </c>
      <c r="C85" s="86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</row>
    <row r="86" ht="15.75" customHeight="1">
      <c r="A86" s="94" t="s">
        <v>77</v>
      </c>
      <c r="B86" s="93" t="s">
        <v>396</v>
      </c>
      <c r="C86" s="86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</row>
    <row r="87" ht="15.75" customHeight="1">
      <c r="A87" s="94" t="s">
        <v>78</v>
      </c>
      <c r="B87" s="93" t="s">
        <v>397</v>
      </c>
      <c r="C87" s="86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</row>
    <row r="88" ht="15.75" customHeight="1">
      <c r="A88" s="92" t="s">
        <v>398</v>
      </c>
      <c r="B88" s="93" t="s">
        <v>399</v>
      </c>
      <c r="C88" s="86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</row>
    <row r="89" ht="15.75" customHeight="1">
      <c r="A89" s="94" t="s">
        <v>177</v>
      </c>
      <c r="B89" s="93" t="s">
        <v>400</v>
      </c>
      <c r="C89" s="86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</row>
    <row r="90" ht="15.75" customHeight="1">
      <c r="A90" s="94" t="s">
        <v>157</v>
      </c>
      <c r="B90" s="93" t="s">
        <v>401</v>
      </c>
      <c r="C90" s="86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</row>
    <row r="91" ht="15.75" customHeight="1">
      <c r="A91" s="94" t="s">
        <v>146</v>
      </c>
      <c r="B91" s="93" t="s">
        <v>402</v>
      </c>
      <c r="C91" s="86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</row>
    <row r="92" ht="15.75" customHeight="1">
      <c r="A92" s="94" t="s">
        <v>253</v>
      </c>
      <c r="B92" s="93" t="s">
        <v>403</v>
      </c>
      <c r="C92" s="86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</row>
    <row r="93" ht="15.75" customHeight="1">
      <c r="A93" s="92" t="s">
        <v>404</v>
      </c>
      <c r="B93" s="93" t="s">
        <v>405</v>
      </c>
      <c r="C93" s="86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</row>
    <row r="94" ht="15.75" customHeight="1">
      <c r="A94" s="94" t="s">
        <v>135</v>
      </c>
      <c r="B94" s="93" t="s">
        <v>406</v>
      </c>
      <c r="C94" s="86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</row>
    <row r="95" ht="15.75" customHeight="1">
      <c r="A95" s="94" t="s">
        <v>170</v>
      </c>
      <c r="B95" s="93" t="s">
        <v>407</v>
      </c>
      <c r="C95" s="86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</row>
    <row r="96" ht="15.75" customHeight="1">
      <c r="A96" s="94" t="s">
        <v>173</v>
      </c>
      <c r="B96" s="93" t="s">
        <v>408</v>
      </c>
      <c r="C96" s="86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</row>
    <row r="97" ht="15.75" customHeight="1">
      <c r="A97" s="94" t="s">
        <v>409</v>
      </c>
      <c r="B97" s="93" t="s">
        <v>410</v>
      </c>
      <c r="C97" s="86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</row>
    <row r="98" ht="15.75" customHeight="1">
      <c r="A98" s="94" t="s">
        <v>253</v>
      </c>
      <c r="B98" s="93" t="s">
        <v>411</v>
      </c>
      <c r="C98" s="86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</row>
    <row r="99" ht="15.75" customHeight="1">
      <c r="A99" s="89" t="s">
        <v>412</v>
      </c>
      <c r="B99" s="118"/>
      <c r="C99" s="86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91"/>
      <c r="X99" s="91"/>
      <c r="Y99" s="91"/>
      <c r="Z99" s="91"/>
    </row>
    <row r="100" ht="15.75" customHeight="1">
      <c r="A100" s="92" t="s">
        <v>413</v>
      </c>
      <c r="B100" s="119" t="s">
        <v>414</v>
      </c>
      <c r="C100" s="86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</row>
    <row r="101" ht="15.75" customHeight="1">
      <c r="A101" s="92" t="s">
        <v>415</v>
      </c>
      <c r="B101" s="119" t="s">
        <v>416</v>
      </c>
      <c r="C101" s="86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</row>
    <row r="102" ht="15.75" customHeight="1">
      <c r="A102" s="92" t="s">
        <v>417</v>
      </c>
      <c r="B102" s="119" t="s">
        <v>418</v>
      </c>
      <c r="C102" s="86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</row>
    <row r="103" ht="15.75" customHeight="1">
      <c r="A103" s="92" t="s">
        <v>419</v>
      </c>
      <c r="B103" s="119" t="s">
        <v>420</v>
      </c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</row>
    <row r="104" ht="15.75" customHeight="1">
      <c r="A104" s="89" t="s">
        <v>421</v>
      </c>
      <c r="B104" s="120"/>
      <c r="C104" s="86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91"/>
      <c r="X104" s="91"/>
      <c r="Y104" s="91"/>
      <c r="Z104" s="91"/>
    </row>
    <row r="105" ht="15.75" customHeight="1">
      <c r="A105" s="92" t="s">
        <v>422</v>
      </c>
      <c r="B105" s="119" t="s">
        <v>423</v>
      </c>
      <c r="C105" s="86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</row>
    <row r="106" ht="15.75" customHeight="1">
      <c r="A106" s="92" t="s">
        <v>424</v>
      </c>
      <c r="B106" s="119" t="s">
        <v>425</v>
      </c>
      <c r="C106" s="86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</row>
    <row r="107" ht="15.75" customHeight="1">
      <c r="A107" s="92" t="s">
        <v>426</v>
      </c>
      <c r="B107" s="119" t="s">
        <v>427</v>
      </c>
      <c r="C107" s="86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</row>
    <row r="108" ht="15.75" customHeight="1">
      <c r="A108" s="92" t="s">
        <v>428</v>
      </c>
      <c r="B108" s="119" t="s">
        <v>429</v>
      </c>
      <c r="C108" s="86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</row>
    <row r="109" ht="15.75" customHeight="1">
      <c r="A109" s="92" t="s">
        <v>430</v>
      </c>
      <c r="B109" s="119" t="s">
        <v>431</v>
      </c>
      <c r="C109" s="86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</row>
    <row r="110" ht="15.75" customHeight="1">
      <c r="A110" s="89" t="s">
        <v>432</v>
      </c>
      <c r="B110" s="120"/>
      <c r="C110" s="86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91"/>
      <c r="X110" s="91"/>
      <c r="Y110" s="91"/>
      <c r="Z110" s="91"/>
    </row>
    <row r="111" ht="15.75" customHeight="1">
      <c r="A111" s="92" t="s">
        <v>99</v>
      </c>
      <c r="B111" s="119" t="s">
        <v>433</v>
      </c>
      <c r="C111" s="86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</row>
    <row r="112" ht="15.75" customHeight="1">
      <c r="A112" s="92" t="s">
        <v>100</v>
      </c>
      <c r="B112" s="119" t="s">
        <v>434</v>
      </c>
      <c r="C112" s="86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</row>
    <row r="113" ht="15.75" customHeight="1">
      <c r="A113" s="92" t="s">
        <v>101</v>
      </c>
      <c r="B113" s="119" t="s">
        <v>435</v>
      </c>
      <c r="C113" s="86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</row>
    <row r="114" ht="15.75" customHeight="1">
      <c r="A114" s="92" t="s">
        <v>102</v>
      </c>
      <c r="B114" s="119" t="s">
        <v>436</v>
      </c>
      <c r="C114" s="86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</row>
    <row r="115" ht="15.75" customHeight="1">
      <c r="A115" s="92" t="s">
        <v>103</v>
      </c>
      <c r="B115" s="119" t="s">
        <v>437</v>
      </c>
      <c r="C115" s="86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</row>
    <row r="116" ht="15.75" customHeight="1">
      <c r="A116" s="92" t="s">
        <v>104</v>
      </c>
      <c r="B116" s="119" t="s">
        <v>438</v>
      </c>
      <c r="C116" s="86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</row>
    <row r="117" ht="15.75" customHeight="1">
      <c r="A117" s="89" t="s">
        <v>439</v>
      </c>
      <c r="B117" s="120"/>
      <c r="C117" s="86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91"/>
      <c r="X117" s="91"/>
      <c r="Y117" s="91"/>
      <c r="Z117" s="91"/>
    </row>
    <row r="118" ht="15.75" customHeight="1">
      <c r="A118" s="92" t="s">
        <v>106</v>
      </c>
      <c r="B118" s="119" t="s">
        <v>440</v>
      </c>
      <c r="C118" s="86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</row>
    <row r="119" ht="15.75" customHeight="1">
      <c r="A119" s="92" t="s">
        <v>107</v>
      </c>
      <c r="B119" s="119" t="s">
        <v>441</v>
      </c>
      <c r="C119" s="86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</row>
    <row r="120" ht="15.75" customHeight="1">
      <c r="A120" s="92" t="s">
        <v>108</v>
      </c>
      <c r="B120" s="119" t="s">
        <v>442</v>
      </c>
      <c r="C120" s="86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</row>
    <row r="121" ht="15.75" customHeight="1">
      <c r="A121" s="92" t="s">
        <v>109</v>
      </c>
      <c r="B121" s="119" t="s">
        <v>443</v>
      </c>
      <c r="C121" s="86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</row>
    <row r="122" ht="15.75" customHeight="1">
      <c r="A122" s="92" t="s">
        <v>110</v>
      </c>
      <c r="B122" s="119" t="s">
        <v>444</v>
      </c>
      <c r="C122" s="86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</row>
    <row r="123" ht="15.75" customHeight="1">
      <c r="A123" s="89" t="s">
        <v>445</v>
      </c>
      <c r="B123" s="120"/>
      <c r="C123" s="86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91"/>
      <c r="X123" s="91"/>
      <c r="Y123" s="91"/>
      <c r="Z123" s="91"/>
    </row>
    <row r="124" ht="15.75" customHeight="1">
      <c r="A124" s="92" t="s">
        <v>112</v>
      </c>
      <c r="B124" s="119" t="s">
        <v>446</v>
      </c>
      <c r="C124" s="86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</row>
    <row r="125" ht="15.75" customHeight="1">
      <c r="A125" s="92" t="s">
        <v>113</v>
      </c>
      <c r="B125" s="119" t="s">
        <v>447</v>
      </c>
      <c r="C125" s="86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</row>
    <row r="126" ht="15.75" customHeight="1">
      <c r="A126" s="92" t="s">
        <v>114</v>
      </c>
      <c r="B126" s="119" t="s">
        <v>448</v>
      </c>
      <c r="C126" s="86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</row>
    <row r="127" ht="15.75" customHeight="1">
      <c r="A127" s="92" t="s">
        <v>115</v>
      </c>
      <c r="B127" s="119" t="s">
        <v>449</v>
      </c>
      <c r="C127" s="86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</row>
    <row r="128" ht="15.75" customHeight="1">
      <c r="A128" s="92" t="s">
        <v>116</v>
      </c>
      <c r="B128" s="121" t="s">
        <v>450</v>
      </c>
      <c r="C128" s="86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</row>
    <row r="129" ht="15.75" customHeight="1">
      <c r="A129" s="89" t="s">
        <v>451</v>
      </c>
      <c r="B129" s="120"/>
      <c r="C129" s="86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91"/>
      <c r="X129" s="91"/>
      <c r="Y129" s="91"/>
      <c r="Z129" s="91"/>
    </row>
    <row r="130" ht="15.75" customHeight="1">
      <c r="A130" s="92" t="s">
        <v>118</v>
      </c>
      <c r="B130" s="119" t="s">
        <v>452</v>
      </c>
      <c r="C130" s="86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</row>
    <row r="131" ht="15.75" customHeight="1">
      <c r="A131" s="92" t="s">
        <v>119</v>
      </c>
      <c r="B131" s="121" t="s">
        <v>453</v>
      </c>
      <c r="C131" s="86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</row>
    <row r="132" ht="15.75" customHeight="1">
      <c r="A132" s="92" t="s">
        <v>120</v>
      </c>
      <c r="B132" s="119" t="s">
        <v>454</v>
      </c>
      <c r="C132" s="86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</row>
    <row r="133" ht="15.75" customHeight="1">
      <c r="A133" s="92" t="s">
        <v>121</v>
      </c>
      <c r="B133" s="119" t="s">
        <v>455</v>
      </c>
      <c r="C133" s="86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</row>
    <row r="134" ht="15.75" customHeight="1">
      <c r="A134" s="92" t="s">
        <v>122</v>
      </c>
      <c r="B134" s="119" t="s">
        <v>456</v>
      </c>
      <c r="C134" s="86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</row>
    <row r="135" ht="15.75" customHeight="1">
      <c r="A135" s="89" t="s">
        <v>457</v>
      </c>
      <c r="B135" s="120"/>
      <c r="C135" s="86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91"/>
      <c r="X135" s="91"/>
      <c r="Y135" s="91"/>
      <c r="Z135" s="91"/>
    </row>
    <row r="136" ht="15.75" customHeight="1">
      <c r="A136" s="92" t="s">
        <v>458</v>
      </c>
      <c r="B136" s="119" t="s">
        <v>459</v>
      </c>
      <c r="C136" s="86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</row>
    <row r="137" ht="15.75" customHeight="1">
      <c r="A137" s="92" t="s">
        <v>460</v>
      </c>
      <c r="B137" s="119" t="s">
        <v>461</v>
      </c>
      <c r="C137" s="86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</row>
    <row r="138" ht="15.75" customHeight="1">
      <c r="A138" s="92" t="s">
        <v>462</v>
      </c>
      <c r="B138" s="119" t="s">
        <v>463</v>
      </c>
      <c r="C138" s="86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</row>
    <row r="139" ht="15.75" customHeight="1">
      <c r="A139" s="92" t="s">
        <v>464</v>
      </c>
      <c r="B139" s="119" t="s">
        <v>465</v>
      </c>
      <c r="C139" s="86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</row>
    <row r="140" ht="15.75" customHeight="1">
      <c r="A140" s="89" t="s">
        <v>466</v>
      </c>
      <c r="B140" s="120"/>
      <c r="C140" s="86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91"/>
      <c r="X140" s="91"/>
      <c r="Y140" s="91"/>
      <c r="Z140" s="91"/>
    </row>
    <row r="141" ht="15.75" customHeight="1">
      <c r="A141" s="92" t="s">
        <v>467</v>
      </c>
      <c r="B141" s="119" t="s">
        <v>468</v>
      </c>
      <c r="C141" s="122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16"/>
      <c r="X141" s="16"/>
      <c r="Y141" s="16"/>
      <c r="Z141" s="16"/>
    </row>
    <row r="142" ht="15.75" customHeight="1">
      <c r="A142" s="92" t="s">
        <v>469</v>
      </c>
      <c r="B142" s="119" t="s">
        <v>470</v>
      </c>
      <c r="C142" s="86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</row>
    <row r="143" ht="15.75" customHeight="1">
      <c r="A143" s="92" t="s">
        <v>471</v>
      </c>
      <c r="B143" s="119" t="s">
        <v>472</v>
      </c>
      <c r="C143" s="86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</row>
    <row r="144" ht="15.75" customHeight="1">
      <c r="A144" s="92" t="s">
        <v>473</v>
      </c>
      <c r="B144" s="119" t="s">
        <v>474</v>
      </c>
      <c r="C144" s="86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</row>
    <row r="145" ht="15.75" customHeight="1">
      <c r="A145" s="123"/>
      <c r="B145" s="124"/>
      <c r="C145" s="86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</row>
    <row r="146" ht="15.75" customHeight="1">
      <c r="A146" s="123"/>
      <c r="B146" s="87"/>
      <c r="C146" s="86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</row>
    <row r="147" ht="15.75" customHeight="1">
      <c r="A147" s="123"/>
      <c r="B147" s="87"/>
      <c r="C147" s="86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</row>
    <row r="148" ht="15.75" customHeight="1">
      <c r="A148" s="123"/>
      <c r="B148" s="87"/>
      <c r="C148" s="86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</row>
    <row r="149" ht="15.75" customHeight="1">
      <c r="A149" s="123"/>
      <c r="B149" s="87"/>
      <c r="C149" s="86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</row>
    <row r="150" ht="15.75" customHeight="1">
      <c r="A150" s="123"/>
      <c r="B150" s="87"/>
      <c r="C150" s="86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</row>
    <row r="151" ht="15.75" customHeight="1">
      <c r="A151" s="123"/>
      <c r="B151" s="87"/>
      <c r="C151" s="86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</row>
    <row r="152" ht="15.75" customHeight="1">
      <c r="A152" s="123"/>
      <c r="B152" s="87"/>
      <c r="C152" s="86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</row>
    <row r="153" ht="15.75" customHeight="1">
      <c r="A153" s="123"/>
      <c r="B153" s="87"/>
      <c r="C153" s="86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</row>
    <row r="154" ht="15.75" customHeight="1">
      <c r="A154" s="123"/>
      <c r="B154" s="87"/>
      <c r="C154" s="86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</row>
    <row r="155" ht="15.75" customHeight="1">
      <c r="A155" s="123"/>
      <c r="B155" s="87"/>
      <c r="C155" s="86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</row>
    <row r="156" ht="15.75" customHeight="1">
      <c r="A156" s="123"/>
      <c r="B156" s="87"/>
      <c r="C156" s="86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</row>
    <row r="157" ht="15.75" customHeight="1">
      <c r="A157" s="123"/>
      <c r="B157" s="87"/>
      <c r="C157" s="86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</row>
    <row r="158" ht="15.75" customHeight="1">
      <c r="A158" s="123"/>
      <c r="B158" s="87"/>
      <c r="C158" s="86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</row>
    <row r="159" ht="15.75" customHeight="1">
      <c r="A159" s="123"/>
      <c r="B159" s="87"/>
      <c r="C159" s="86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</row>
    <row r="160" ht="15.75" customHeight="1">
      <c r="A160" s="123"/>
      <c r="B160" s="87"/>
      <c r="C160" s="86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</row>
    <row r="161" ht="15.75" customHeight="1">
      <c r="A161" s="123"/>
      <c r="B161" s="87"/>
      <c r="C161" s="86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</row>
    <row r="162" ht="15.75" customHeight="1">
      <c r="A162" s="123"/>
      <c r="B162" s="87"/>
      <c r="C162" s="86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</row>
    <row r="163" ht="15.75" customHeight="1">
      <c r="A163" s="123"/>
      <c r="B163" s="87"/>
      <c r="C163" s="86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</row>
    <row r="164" ht="15.75" customHeight="1">
      <c r="A164" s="123"/>
      <c r="B164" s="87"/>
      <c r="C164" s="86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</row>
    <row r="165" ht="15.75" customHeight="1">
      <c r="A165" s="123"/>
      <c r="B165" s="87"/>
      <c r="C165" s="86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</row>
    <row r="166" ht="15.75" customHeight="1">
      <c r="A166" s="123"/>
      <c r="B166" s="87"/>
      <c r="C166" s="86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</row>
    <row r="167" ht="15.75" customHeight="1">
      <c r="A167" s="123"/>
      <c r="B167" s="87"/>
      <c r="C167" s="86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</row>
    <row r="168" ht="15.75" customHeight="1">
      <c r="A168" s="123"/>
      <c r="B168" s="87"/>
      <c r="C168" s="86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</row>
    <row r="169" ht="15.75" customHeight="1">
      <c r="A169" s="123"/>
      <c r="B169" s="87"/>
      <c r="C169" s="86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</row>
    <row r="170" ht="15.75" customHeight="1">
      <c r="A170" s="123"/>
      <c r="B170" s="87"/>
      <c r="C170" s="86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</row>
    <row r="171" ht="15.75" customHeight="1">
      <c r="A171" s="123"/>
      <c r="B171" s="87"/>
      <c r="C171" s="86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</row>
    <row r="172" ht="15.75" customHeight="1">
      <c r="A172" s="123"/>
      <c r="B172" s="87"/>
      <c r="C172" s="86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</row>
    <row r="173" ht="15.75" customHeight="1">
      <c r="A173" s="123"/>
      <c r="B173" s="87"/>
      <c r="C173" s="86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</row>
    <row r="174" ht="15.75" customHeight="1">
      <c r="A174" s="123"/>
      <c r="B174" s="87"/>
      <c r="C174" s="86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</row>
    <row r="175" ht="15.75" customHeight="1">
      <c r="A175" s="123"/>
      <c r="B175" s="87"/>
      <c r="C175" s="86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</row>
    <row r="176" ht="15.75" customHeight="1">
      <c r="A176" s="123"/>
      <c r="B176" s="87"/>
      <c r="C176" s="86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</row>
    <row r="177" ht="15.75" customHeight="1">
      <c r="A177" s="123"/>
      <c r="B177" s="87"/>
      <c r="C177" s="86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</row>
    <row r="178" ht="15.75" customHeight="1">
      <c r="A178" s="123"/>
      <c r="B178" s="87"/>
      <c r="C178" s="86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</row>
    <row r="179" ht="15.75" customHeight="1">
      <c r="A179" s="123"/>
      <c r="B179" s="87"/>
      <c r="C179" s="86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</row>
    <row r="180" ht="15.75" customHeight="1">
      <c r="A180" s="123"/>
      <c r="B180" s="87"/>
      <c r="C180" s="86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</row>
    <row r="181" ht="15.75" customHeight="1">
      <c r="A181" s="123"/>
      <c r="B181" s="87"/>
      <c r="C181" s="86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</row>
    <row r="182" ht="15.75" customHeight="1">
      <c r="A182" s="123"/>
      <c r="B182" s="87"/>
      <c r="C182" s="86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</row>
    <row r="183" ht="15.75" customHeight="1">
      <c r="A183" s="123"/>
      <c r="B183" s="87"/>
      <c r="C183" s="86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</row>
    <row r="184" ht="15.75" customHeight="1">
      <c r="A184" s="123"/>
      <c r="B184" s="87"/>
      <c r="C184" s="86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</row>
    <row r="185" ht="15.75" customHeight="1">
      <c r="A185" s="123"/>
      <c r="B185" s="87"/>
      <c r="C185" s="86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</row>
    <row r="186" ht="15.75" customHeight="1">
      <c r="A186" s="123"/>
      <c r="B186" s="87"/>
      <c r="C186" s="86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</row>
    <row r="187" ht="15.75" customHeight="1">
      <c r="A187" s="123"/>
      <c r="B187" s="87"/>
      <c r="C187" s="86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</row>
    <row r="188" ht="15.75" customHeight="1">
      <c r="A188" s="123"/>
      <c r="B188" s="87"/>
      <c r="C188" s="86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</row>
    <row r="189" ht="15.75" customHeight="1">
      <c r="A189" s="123"/>
      <c r="B189" s="87"/>
      <c r="C189" s="86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</row>
    <row r="190" ht="15.75" customHeight="1">
      <c r="A190" s="123"/>
      <c r="B190" s="87"/>
      <c r="C190" s="86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</row>
    <row r="191" ht="15.75" customHeight="1">
      <c r="A191" s="123"/>
      <c r="B191" s="87"/>
      <c r="C191" s="86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</row>
    <row r="192" ht="15.75" customHeight="1">
      <c r="A192" s="123"/>
      <c r="B192" s="87"/>
      <c r="C192" s="86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</row>
    <row r="193" ht="15.75" customHeight="1">
      <c r="A193" s="123"/>
      <c r="B193" s="87"/>
      <c r="C193" s="86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</row>
    <row r="194" ht="15.75" customHeight="1">
      <c r="A194" s="123"/>
      <c r="B194" s="87"/>
      <c r="C194" s="86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</row>
    <row r="195" ht="15.75" customHeight="1">
      <c r="A195" s="123"/>
      <c r="B195" s="87"/>
      <c r="C195" s="86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</row>
    <row r="196" ht="15.75" customHeight="1">
      <c r="A196" s="123"/>
      <c r="B196" s="87"/>
      <c r="C196" s="86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</row>
    <row r="197" ht="15.75" customHeight="1">
      <c r="A197" s="123"/>
      <c r="B197" s="87"/>
      <c r="C197" s="86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</row>
    <row r="198" ht="15.75" customHeight="1">
      <c r="A198" s="123"/>
      <c r="B198" s="87"/>
      <c r="C198" s="86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</row>
    <row r="199" ht="15.75" customHeight="1">
      <c r="A199" s="123"/>
      <c r="B199" s="87"/>
      <c r="C199" s="86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</row>
    <row r="200" ht="15.75" customHeight="1">
      <c r="A200" s="123"/>
      <c r="B200" s="87"/>
      <c r="C200" s="86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</row>
    <row r="201" ht="15.75" customHeight="1">
      <c r="A201" s="123"/>
      <c r="B201" s="87"/>
      <c r="C201" s="86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</row>
    <row r="202" ht="15.75" customHeight="1">
      <c r="A202" s="123"/>
      <c r="B202" s="87"/>
      <c r="C202" s="86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</row>
    <row r="203" ht="15.75" customHeight="1">
      <c r="A203" s="123"/>
      <c r="B203" s="87"/>
      <c r="C203" s="86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</row>
    <row r="204" ht="15.75" customHeight="1">
      <c r="A204" s="123"/>
      <c r="B204" s="87"/>
      <c r="C204" s="86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</row>
    <row r="205" ht="15.75" customHeight="1">
      <c r="A205" s="123"/>
      <c r="B205" s="87"/>
      <c r="C205" s="86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</row>
    <row r="206" ht="15.75" customHeight="1">
      <c r="A206" s="123"/>
      <c r="B206" s="87"/>
      <c r="C206" s="86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</row>
    <row r="207" ht="15.75" customHeight="1">
      <c r="A207" s="123"/>
      <c r="B207" s="87"/>
      <c r="C207" s="86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</row>
    <row r="208" ht="15.75" customHeight="1">
      <c r="A208" s="123"/>
      <c r="B208" s="87"/>
      <c r="C208" s="86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</row>
    <row r="209" ht="15.75" customHeight="1">
      <c r="A209" s="123"/>
      <c r="B209" s="87"/>
      <c r="C209" s="86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</row>
    <row r="210" ht="15.75" customHeight="1">
      <c r="A210" s="123"/>
      <c r="B210" s="87"/>
      <c r="C210" s="86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</row>
    <row r="211" ht="15.75" customHeight="1">
      <c r="A211" s="123"/>
      <c r="B211" s="87"/>
      <c r="C211" s="86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</row>
    <row r="212" ht="15.75" customHeight="1">
      <c r="A212" s="123"/>
      <c r="B212" s="87"/>
      <c r="C212" s="86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</row>
    <row r="213" ht="15.75" customHeight="1">
      <c r="A213" s="123"/>
      <c r="B213" s="87"/>
      <c r="C213" s="86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</row>
    <row r="214" ht="15.75" customHeight="1">
      <c r="A214" s="123"/>
      <c r="B214" s="87"/>
      <c r="C214" s="86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</row>
    <row r="215" ht="15.75" customHeight="1">
      <c r="A215" s="123"/>
      <c r="B215" s="87"/>
      <c r="C215" s="86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</row>
    <row r="216" ht="15.75" customHeight="1">
      <c r="A216" s="123"/>
      <c r="B216" s="87"/>
      <c r="C216" s="86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</row>
    <row r="217" ht="15.75" customHeight="1">
      <c r="A217" s="123"/>
      <c r="B217" s="87"/>
      <c r="C217" s="86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</row>
    <row r="218" ht="15.75" customHeight="1">
      <c r="A218" s="123"/>
      <c r="B218" s="87"/>
      <c r="C218" s="86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</row>
    <row r="219" ht="15.75" customHeight="1">
      <c r="A219" s="123"/>
      <c r="B219" s="87"/>
      <c r="C219" s="86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</row>
    <row r="220" ht="15.75" customHeight="1">
      <c r="A220" s="123"/>
      <c r="B220" s="87"/>
      <c r="C220" s="86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</row>
    <row r="221" ht="15.75" customHeight="1">
      <c r="A221" s="123"/>
      <c r="B221" s="87"/>
      <c r="C221" s="86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</row>
    <row r="222" ht="15.75" customHeight="1">
      <c r="A222" s="123"/>
      <c r="B222" s="87"/>
      <c r="C222" s="86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</row>
    <row r="223" ht="15.75" customHeight="1">
      <c r="A223" s="123"/>
      <c r="B223" s="87"/>
      <c r="C223" s="86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</row>
    <row r="224" ht="15.75" customHeight="1">
      <c r="A224" s="123"/>
      <c r="B224" s="87"/>
      <c r="C224" s="86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</row>
    <row r="225" ht="15.75" customHeight="1">
      <c r="A225" s="123"/>
      <c r="B225" s="87"/>
      <c r="C225" s="86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</row>
    <row r="226" ht="15.75" customHeight="1">
      <c r="A226" s="123"/>
      <c r="B226" s="87"/>
      <c r="C226" s="86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</row>
    <row r="227" ht="15.75" customHeight="1">
      <c r="A227" s="123"/>
      <c r="B227" s="87"/>
      <c r="C227" s="86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</row>
    <row r="228" ht="15.75" customHeight="1">
      <c r="A228" s="123"/>
      <c r="B228" s="87"/>
      <c r="C228" s="86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</row>
    <row r="229" ht="15.75" customHeight="1">
      <c r="A229" s="123"/>
      <c r="B229" s="87"/>
      <c r="C229" s="86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</row>
    <row r="230" ht="15.75" customHeight="1">
      <c r="A230" s="123"/>
      <c r="B230" s="87"/>
      <c r="C230" s="86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</row>
    <row r="231" ht="15.75" customHeight="1">
      <c r="A231" s="123"/>
      <c r="B231" s="87"/>
      <c r="C231" s="86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</row>
    <row r="232" ht="15.75" customHeight="1">
      <c r="A232" s="123"/>
      <c r="B232" s="87"/>
      <c r="C232" s="86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</row>
    <row r="233" ht="15.75" customHeight="1">
      <c r="A233" s="123"/>
      <c r="B233" s="87"/>
      <c r="C233" s="86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</row>
    <row r="234" ht="15.75" customHeight="1">
      <c r="A234" s="123"/>
      <c r="B234" s="87"/>
      <c r="C234" s="86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</row>
    <row r="235" ht="15.75" customHeight="1">
      <c r="A235" s="123"/>
      <c r="B235" s="87"/>
      <c r="C235" s="86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</row>
    <row r="236" ht="15.75" customHeight="1">
      <c r="A236" s="123"/>
      <c r="B236" s="87"/>
      <c r="C236" s="86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</row>
    <row r="237" ht="15.75" customHeight="1">
      <c r="A237" s="123"/>
      <c r="B237" s="87"/>
      <c r="C237" s="86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</row>
    <row r="238" ht="15.75" customHeight="1">
      <c r="A238" s="123"/>
      <c r="B238" s="87"/>
      <c r="C238" s="86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</row>
    <row r="239" ht="15.75" customHeight="1">
      <c r="A239" s="123"/>
      <c r="B239" s="87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</row>
    <row r="240" ht="15.75" customHeight="1">
      <c r="A240" s="123"/>
      <c r="B240" s="87"/>
      <c r="C240" s="86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</row>
    <row r="241" ht="15.75" customHeight="1">
      <c r="A241" s="123"/>
      <c r="B241" s="87"/>
      <c r="C241" s="86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</row>
    <row r="242" ht="15.75" customHeight="1">
      <c r="A242" s="123"/>
      <c r="B242" s="87"/>
      <c r="C242" s="86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</row>
    <row r="243" ht="15.75" customHeight="1">
      <c r="A243" s="123"/>
      <c r="B243" s="87"/>
      <c r="C243" s="86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</row>
    <row r="244" ht="15.75" customHeight="1">
      <c r="A244" s="123"/>
      <c r="B244" s="87"/>
      <c r="C244" s="86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</row>
    <row r="245" ht="15.75" customHeight="1">
      <c r="A245" s="123"/>
      <c r="B245" s="87"/>
      <c r="C245" s="86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</row>
    <row r="246" ht="15.75" customHeight="1">
      <c r="A246" s="123"/>
      <c r="B246" s="87"/>
      <c r="C246" s="86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</row>
    <row r="247" ht="15.75" customHeight="1">
      <c r="A247" s="123"/>
      <c r="B247" s="87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</row>
    <row r="248" ht="15.75" customHeight="1">
      <c r="A248" s="123"/>
      <c r="B248" s="87"/>
      <c r="C248" s="86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</row>
    <row r="249" ht="15.75" customHeight="1">
      <c r="A249" s="123"/>
      <c r="B249" s="87"/>
      <c r="C249" s="86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</row>
    <row r="250" ht="15.75" customHeight="1">
      <c r="A250" s="123"/>
      <c r="B250" s="87"/>
      <c r="C250" s="86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</row>
    <row r="251" ht="15.75" customHeight="1">
      <c r="A251" s="123"/>
      <c r="B251" s="87"/>
      <c r="C251" s="86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</row>
    <row r="252" ht="15.75" customHeight="1">
      <c r="A252" s="123"/>
      <c r="B252" s="87"/>
      <c r="C252" s="86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</row>
    <row r="253" ht="15.75" customHeight="1">
      <c r="A253" s="123"/>
      <c r="B253" s="87"/>
      <c r="C253" s="86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</row>
    <row r="254" ht="15.75" customHeight="1">
      <c r="A254" s="123"/>
      <c r="B254" s="87"/>
      <c r="C254" s="86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</row>
    <row r="255" ht="15.75" customHeight="1">
      <c r="A255" s="123"/>
      <c r="B255" s="87"/>
      <c r="C255" s="86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</row>
    <row r="256" ht="15.75" customHeight="1">
      <c r="A256" s="123"/>
      <c r="B256" s="87"/>
      <c r="C256" s="86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</row>
    <row r="257" ht="15.75" customHeight="1">
      <c r="A257" s="123"/>
      <c r="B257" s="87"/>
      <c r="C257" s="86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</row>
    <row r="258" ht="15.75" customHeight="1">
      <c r="A258" s="123"/>
      <c r="B258" s="87"/>
      <c r="C258" s="86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</row>
    <row r="259" ht="15.75" customHeight="1">
      <c r="A259" s="123"/>
      <c r="B259" s="87"/>
      <c r="C259" s="86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</row>
    <row r="260" ht="15.75" customHeight="1">
      <c r="A260" s="123"/>
      <c r="B260" s="87"/>
      <c r="C260" s="86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</row>
    <row r="261" ht="15.75" customHeight="1">
      <c r="A261" s="123"/>
      <c r="B261" s="87"/>
      <c r="C261" s="86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</row>
    <row r="262" ht="15.75" customHeight="1">
      <c r="A262" s="123"/>
      <c r="B262" s="87"/>
      <c r="C262" s="86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</row>
    <row r="263" ht="15.75" customHeight="1">
      <c r="A263" s="123"/>
      <c r="B263" s="87"/>
      <c r="C263" s="86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</row>
    <row r="264" ht="15.75" customHeight="1">
      <c r="A264" s="123"/>
      <c r="B264" s="87"/>
      <c r="C264" s="86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</row>
    <row r="265" ht="15.75" customHeight="1">
      <c r="A265" s="123"/>
      <c r="B265" s="87"/>
      <c r="C265" s="86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</row>
    <row r="266" ht="15.75" customHeight="1">
      <c r="A266" s="123"/>
      <c r="B266" s="87"/>
      <c r="C266" s="86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</row>
    <row r="267" ht="15.75" customHeight="1">
      <c r="A267" s="123"/>
      <c r="B267" s="87"/>
      <c r="C267" s="86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</row>
    <row r="268" ht="15.75" customHeight="1">
      <c r="A268" s="123"/>
      <c r="B268" s="87"/>
      <c r="C268" s="86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</row>
    <row r="269" ht="15.75" customHeight="1">
      <c r="A269" s="123"/>
      <c r="B269" s="87"/>
      <c r="C269" s="86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</row>
    <row r="270" ht="15.75" customHeight="1">
      <c r="A270" s="123"/>
      <c r="B270" s="87"/>
      <c r="C270" s="86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</row>
    <row r="271" ht="15.75" customHeight="1">
      <c r="A271" s="123"/>
      <c r="B271" s="87"/>
      <c r="C271" s="86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</row>
    <row r="272" ht="15.75" customHeight="1">
      <c r="A272" s="123"/>
      <c r="B272" s="87"/>
      <c r="C272" s="86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</row>
    <row r="273" ht="15.75" customHeight="1">
      <c r="A273" s="123"/>
      <c r="B273" s="87"/>
      <c r="C273" s="86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</row>
    <row r="274" ht="15.75" customHeight="1">
      <c r="A274" s="123"/>
      <c r="B274" s="87"/>
      <c r="C274" s="86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</row>
    <row r="275" ht="15.75" customHeight="1">
      <c r="A275" s="123"/>
      <c r="B275" s="87"/>
      <c r="C275" s="86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</row>
    <row r="276" ht="15.75" customHeight="1">
      <c r="A276" s="123"/>
      <c r="B276" s="87"/>
      <c r="C276" s="86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</row>
    <row r="277" ht="15.75" customHeight="1">
      <c r="A277" s="123"/>
      <c r="B277" s="87"/>
      <c r="C277" s="86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</row>
    <row r="278" ht="15.75" customHeight="1">
      <c r="A278" s="123"/>
      <c r="B278" s="87"/>
      <c r="C278" s="86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</row>
    <row r="279" ht="15.75" customHeight="1">
      <c r="A279" s="123"/>
      <c r="B279" s="87"/>
      <c r="C279" s="86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</row>
    <row r="280" ht="15.75" customHeight="1">
      <c r="A280" s="123"/>
      <c r="B280" s="87"/>
      <c r="C280" s="86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</row>
    <row r="281" ht="15.75" customHeight="1">
      <c r="A281" s="123"/>
      <c r="B281" s="87"/>
      <c r="C281" s="86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</row>
    <row r="282" ht="15.75" customHeight="1">
      <c r="A282" s="123"/>
      <c r="B282" s="87"/>
      <c r="C282" s="86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</row>
    <row r="283" ht="15.75" customHeight="1">
      <c r="A283" s="123"/>
      <c r="B283" s="87"/>
      <c r="C283" s="86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</row>
    <row r="284" ht="15.75" customHeight="1">
      <c r="A284" s="123"/>
      <c r="B284" s="87"/>
      <c r="C284" s="86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</row>
    <row r="285" ht="15.75" customHeight="1">
      <c r="A285" s="123"/>
      <c r="B285" s="87"/>
      <c r="C285" s="86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</row>
    <row r="286" ht="15.75" customHeight="1">
      <c r="A286" s="123"/>
      <c r="B286" s="87"/>
      <c r="C286" s="86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</row>
    <row r="287" ht="15.75" customHeight="1">
      <c r="A287" s="123"/>
      <c r="B287" s="87"/>
      <c r="C287" s="86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</row>
    <row r="288" ht="15.75" customHeight="1">
      <c r="A288" s="123"/>
      <c r="B288" s="87"/>
      <c r="C288" s="86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</row>
    <row r="289" ht="15.75" customHeight="1">
      <c r="A289" s="123"/>
      <c r="B289" s="87"/>
      <c r="C289" s="86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</row>
    <row r="290" ht="15.75" customHeight="1">
      <c r="A290" s="123"/>
      <c r="B290" s="87"/>
      <c r="C290" s="86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</row>
    <row r="291" ht="15.75" customHeight="1">
      <c r="A291" s="123"/>
      <c r="B291" s="87"/>
      <c r="C291" s="86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</row>
    <row r="292" ht="15.75" customHeight="1">
      <c r="A292" s="123"/>
      <c r="B292" s="87"/>
      <c r="C292" s="86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</row>
    <row r="293" ht="15.75" customHeight="1">
      <c r="A293" s="123"/>
      <c r="B293" s="87"/>
      <c r="C293" s="86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</row>
    <row r="294" ht="15.75" customHeight="1">
      <c r="A294" s="123"/>
      <c r="B294" s="87"/>
      <c r="C294" s="86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</row>
    <row r="295" ht="15.75" customHeight="1">
      <c r="A295" s="123"/>
      <c r="B295" s="87"/>
      <c r="C295" s="86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</row>
    <row r="296" ht="15.75" customHeight="1">
      <c r="A296" s="123"/>
      <c r="B296" s="87"/>
      <c r="C296" s="86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</row>
    <row r="297" ht="15.75" customHeight="1">
      <c r="A297" s="123"/>
      <c r="B297" s="87"/>
      <c r="C297" s="86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</row>
    <row r="298" ht="15.75" customHeight="1">
      <c r="A298" s="123"/>
      <c r="B298" s="87"/>
      <c r="C298" s="86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</row>
    <row r="299" ht="15.75" customHeight="1">
      <c r="A299" s="123"/>
      <c r="B299" s="87"/>
      <c r="C299" s="86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</row>
    <row r="300" ht="15.75" customHeight="1">
      <c r="A300" s="123"/>
      <c r="B300" s="87"/>
      <c r="C300" s="86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</row>
    <row r="301" ht="15.75" customHeight="1">
      <c r="A301" s="123"/>
      <c r="B301" s="87"/>
      <c r="C301" s="86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</row>
    <row r="302" ht="15.75" customHeight="1">
      <c r="A302" s="123"/>
      <c r="B302" s="87"/>
      <c r="C302" s="86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</row>
    <row r="303" ht="15.75" customHeight="1">
      <c r="A303" s="123"/>
      <c r="B303" s="87"/>
      <c r="C303" s="86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</row>
    <row r="304" ht="15.75" customHeight="1">
      <c r="A304" s="123"/>
      <c r="B304" s="87"/>
      <c r="C304" s="86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</row>
    <row r="305" ht="15.75" customHeight="1">
      <c r="A305" s="123"/>
      <c r="B305" s="87"/>
      <c r="C305" s="86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</row>
    <row r="306" ht="15.75" customHeight="1">
      <c r="A306" s="123"/>
      <c r="B306" s="87"/>
      <c r="C306" s="86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</row>
    <row r="307" ht="15.75" customHeight="1">
      <c r="A307" s="123"/>
      <c r="B307" s="87"/>
      <c r="C307" s="86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</row>
    <row r="308" ht="15.75" customHeight="1">
      <c r="A308" s="123"/>
      <c r="B308" s="87"/>
      <c r="C308" s="86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</row>
    <row r="309" ht="15.75" customHeight="1">
      <c r="A309" s="123"/>
      <c r="B309" s="87"/>
      <c r="C309" s="86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</row>
    <row r="310" ht="15.75" customHeight="1">
      <c r="A310" s="123"/>
      <c r="B310" s="87"/>
      <c r="C310" s="86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</row>
    <row r="311" ht="15.75" customHeight="1">
      <c r="A311" s="123"/>
      <c r="B311" s="87"/>
      <c r="C311" s="86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</row>
    <row r="312" ht="15.75" customHeight="1">
      <c r="A312" s="123"/>
      <c r="B312" s="87"/>
      <c r="C312" s="86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</row>
    <row r="313" ht="15.75" customHeight="1">
      <c r="A313" s="123"/>
      <c r="B313" s="87"/>
      <c r="C313" s="86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</row>
    <row r="314" ht="15.75" customHeight="1">
      <c r="A314" s="123"/>
      <c r="B314" s="87"/>
      <c r="C314" s="86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</row>
    <row r="315" ht="15.75" customHeight="1">
      <c r="A315" s="123"/>
      <c r="B315" s="87"/>
      <c r="C315" s="86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</row>
    <row r="316" ht="15.75" customHeight="1">
      <c r="A316" s="123"/>
      <c r="B316" s="87"/>
      <c r="C316" s="86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</row>
    <row r="317" ht="15.75" customHeight="1">
      <c r="A317" s="123"/>
      <c r="B317" s="87"/>
      <c r="C317" s="86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</row>
    <row r="318" ht="15.75" customHeight="1">
      <c r="A318" s="123"/>
      <c r="B318" s="87"/>
      <c r="C318" s="86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</row>
    <row r="319" ht="15.75" customHeight="1">
      <c r="A319" s="123"/>
      <c r="B319" s="87"/>
      <c r="C319" s="86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</row>
    <row r="320" ht="15.75" customHeight="1">
      <c r="A320" s="123"/>
      <c r="B320" s="87"/>
      <c r="C320" s="86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</row>
    <row r="321" ht="15.75" customHeight="1">
      <c r="A321" s="123"/>
      <c r="B321" s="87"/>
      <c r="C321" s="86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</row>
    <row r="322" ht="15.75" customHeight="1">
      <c r="A322" s="123"/>
      <c r="B322" s="87"/>
      <c r="C322" s="86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</row>
    <row r="323" ht="15.75" customHeight="1">
      <c r="A323" s="123"/>
      <c r="B323" s="87"/>
      <c r="C323" s="86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</row>
    <row r="324" ht="15.75" customHeight="1">
      <c r="A324" s="123"/>
      <c r="B324" s="87"/>
      <c r="C324" s="86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</row>
    <row r="325" ht="15.75" customHeight="1">
      <c r="A325" s="123"/>
      <c r="B325" s="87"/>
      <c r="C325" s="86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</row>
    <row r="326" ht="15.75" customHeight="1">
      <c r="A326" s="123"/>
      <c r="B326" s="87"/>
      <c r="C326" s="86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</row>
    <row r="327" ht="15.75" customHeight="1">
      <c r="A327" s="123"/>
      <c r="B327" s="87"/>
      <c r="C327" s="86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</row>
    <row r="328" ht="15.75" customHeight="1">
      <c r="A328" s="123"/>
      <c r="B328" s="87"/>
      <c r="C328" s="86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</row>
    <row r="329" ht="15.75" customHeight="1">
      <c r="A329" s="123"/>
      <c r="B329" s="87"/>
      <c r="C329" s="86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</row>
    <row r="330" ht="15.75" customHeight="1">
      <c r="A330" s="123"/>
      <c r="B330" s="87"/>
      <c r="C330" s="86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</row>
    <row r="331" ht="15.75" customHeight="1">
      <c r="A331" s="123"/>
      <c r="B331" s="87"/>
      <c r="C331" s="86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</row>
    <row r="332" ht="15.75" customHeight="1">
      <c r="A332" s="123"/>
      <c r="B332" s="87"/>
      <c r="C332" s="86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</row>
    <row r="333" ht="15.75" customHeight="1">
      <c r="A333" s="123"/>
      <c r="B333" s="87"/>
      <c r="C333" s="86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</row>
    <row r="334" ht="15.75" customHeight="1">
      <c r="A334" s="123"/>
      <c r="B334" s="87"/>
      <c r="C334" s="86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</row>
    <row r="335" ht="15.75" customHeight="1">
      <c r="A335" s="123"/>
      <c r="B335" s="87"/>
      <c r="C335" s="86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</row>
    <row r="336" ht="15.75" customHeight="1">
      <c r="A336" s="123"/>
      <c r="B336" s="87"/>
      <c r="C336" s="86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</row>
    <row r="337" ht="15.75" customHeight="1">
      <c r="A337" s="123"/>
      <c r="B337" s="87"/>
      <c r="C337" s="86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</row>
    <row r="338" ht="15.75" customHeight="1">
      <c r="A338" s="123"/>
      <c r="B338" s="87"/>
      <c r="C338" s="86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</row>
    <row r="339" ht="15.75" customHeight="1">
      <c r="A339" s="123"/>
      <c r="B339" s="87"/>
      <c r="C339" s="86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</row>
    <row r="340" ht="15.75" customHeight="1">
      <c r="A340" s="123"/>
      <c r="B340" s="87"/>
      <c r="C340" s="86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</row>
    <row r="341" ht="15.75" customHeight="1">
      <c r="A341" s="123"/>
      <c r="B341" s="87"/>
      <c r="C341" s="86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</row>
    <row r="342" ht="15.75" customHeight="1">
      <c r="A342" s="123"/>
      <c r="B342" s="87"/>
      <c r="C342" s="86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</row>
    <row r="343" ht="15.75" customHeight="1">
      <c r="A343" s="123"/>
      <c r="B343" s="87"/>
      <c r="C343" s="86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</row>
    <row r="344" ht="15.75" customHeight="1">
      <c r="A344" s="123"/>
      <c r="B344" s="87"/>
      <c r="C344" s="86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</row>
    <row r="345" ht="15.75" customHeight="1">
      <c r="A345" s="123"/>
      <c r="B345" s="87"/>
      <c r="C345" s="91"/>
    </row>
    <row r="346" ht="15.75" customHeight="1">
      <c r="A346" s="123"/>
      <c r="B346" s="87"/>
      <c r="C346" s="91"/>
    </row>
    <row r="347" ht="15.75" customHeight="1">
      <c r="A347" s="123"/>
      <c r="B347" s="87"/>
      <c r="C347" s="91"/>
    </row>
    <row r="348" ht="15.75" customHeight="1">
      <c r="A348" s="123"/>
      <c r="B348" s="87"/>
      <c r="C348" s="91"/>
    </row>
    <row r="349" ht="15.75" customHeight="1">
      <c r="A349" s="123"/>
      <c r="B349" s="87"/>
      <c r="C349" s="91"/>
    </row>
    <row r="350" ht="15.75" customHeight="1">
      <c r="A350" s="123"/>
      <c r="B350" s="87"/>
      <c r="C350" s="91"/>
    </row>
    <row r="351" ht="15.75" customHeight="1">
      <c r="A351" s="123"/>
      <c r="B351" s="87"/>
      <c r="C351" s="91"/>
    </row>
    <row r="352" ht="15.75" customHeight="1">
      <c r="A352" s="123"/>
      <c r="B352" s="87"/>
      <c r="C352" s="91"/>
    </row>
    <row r="353" ht="15.75" customHeight="1">
      <c r="A353" s="123"/>
      <c r="B353" s="87"/>
      <c r="C353" s="91"/>
    </row>
    <row r="354" ht="15.75" customHeight="1">
      <c r="A354" s="123"/>
      <c r="B354" s="87"/>
      <c r="C354" s="91"/>
    </row>
    <row r="355" ht="15.75" customHeight="1">
      <c r="A355" s="123"/>
      <c r="B355" s="87"/>
      <c r="C355" s="91"/>
    </row>
    <row r="356" ht="15.75" customHeight="1">
      <c r="A356" s="123"/>
      <c r="B356" s="87"/>
      <c r="C356" s="91"/>
    </row>
    <row r="357" ht="15.75" customHeight="1">
      <c r="A357" s="123"/>
      <c r="B357" s="87"/>
      <c r="C357" s="91"/>
    </row>
    <row r="358" ht="15.75" customHeight="1">
      <c r="A358" s="123"/>
      <c r="B358" s="87"/>
      <c r="C358" s="91"/>
    </row>
    <row r="359" ht="15.75" customHeight="1">
      <c r="A359" s="123"/>
      <c r="B359" s="87"/>
      <c r="C359" s="91"/>
    </row>
    <row r="360" ht="15.75" customHeight="1">
      <c r="A360" s="123"/>
      <c r="B360" s="87"/>
      <c r="C360" s="91"/>
    </row>
    <row r="361" ht="15.75" customHeight="1">
      <c r="A361" s="123"/>
      <c r="B361" s="87"/>
      <c r="C361" s="91"/>
    </row>
    <row r="362" ht="15.75" customHeight="1">
      <c r="A362" s="123"/>
      <c r="B362" s="87"/>
      <c r="C362" s="91"/>
    </row>
    <row r="363" ht="15.75" customHeight="1">
      <c r="A363" s="123"/>
      <c r="B363" s="87"/>
      <c r="C363" s="91"/>
    </row>
    <row r="364" ht="15.75" customHeight="1">
      <c r="A364" s="123"/>
      <c r="B364" s="87"/>
      <c r="C364" s="91"/>
    </row>
    <row r="365" ht="15.75" customHeight="1">
      <c r="A365" s="123"/>
      <c r="B365" s="87"/>
      <c r="C365" s="91"/>
    </row>
    <row r="366" ht="15.75" customHeight="1">
      <c r="A366" s="123"/>
      <c r="B366" s="87"/>
      <c r="C366" s="91"/>
    </row>
    <row r="367" ht="15.75" customHeight="1">
      <c r="A367" s="123"/>
      <c r="B367" s="87"/>
      <c r="C367" s="91"/>
    </row>
    <row r="368" ht="15.75" customHeight="1">
      <c r="A368" s="123"/>
      <c r="B368" s="87"/>
      <c r="C368" s="91"/>
    </row>
    <row r="369" ht="15.75" customHeight="1">
      <c r="A369" s="123"/>
      <c r="B369" s="87"/>
      <c r="C369" s="91"/>
    </row>
    <row r="370" ht="15.75" customHeight="1">
      <c r="A370" s="123"/>
      <c r="B370" s="87"/>
      <c r="C370" s="91"/>
    </row>
    <row r="371" ht="15.75" customHeight="1">
      <c r="A371" s="123"/>
      <c r="B371" s="87"/>
      <c r="C371" s="91"/>
    </row>
    <row r="372" ht="15.75" customHeight="1">
      <c r="A372" s="123"/>
      <c r="B372" s="87"/>
      <c r="C372" s="91"/>
    </row>
    <row r="373" ht="15.75" customHeight="1">
      <c r="A373" s="123"/>
      <c r="B373" s="87"/>
      <c r="C373" s="91"/>
    </row>
    <row r="374" ht="15.75" customHeight="1">
      <c r="A374" s="123"/>
      <c r="B374" s="87"/>
      <c r="C374" s="91"/>
    </row>
    <row r="375" ht="15.75" customHeight="1">
      <c r="A375" s="123"/>
      <c r="B375" s="87"/>
      <c r="C375" s="91"/>
    </row>
    <row r="376" ht="15.75" customHeight="1">
      <c r="A376" s="123"/>
      <c r="B376" s="87"/>
      <c r="C376" s="91"/>
    </row>
    <row r="377" ht="15.75" customHeight="1">
      <c r="A377" s="123"/>
      <c r="B377" s="87"/>
      <c r="C377" s="91"/>
    </row>
    <row r="378" ht="15.75" customHeight="1">
      <c r="A378" s="123"/>
      <c r="B378" s="87"/>
      <c r="C378" s="91"/>
    </row>
    <row r="379" ht="15.75" customHeight="1">
      <c r="A379" s="123"/>
      <c r="B379" s="87"/>
      <c r="C379" s="91"/>
    </row>
    <row r="380" ht="15.75" customHeight="1">
      <c r="A380" s="123"/>
      <c r="B380" s="87"/>
      <c r="C380" s="91"/>
    </row>
    <row r="381" ht="15.75" customHeight="1">
      <c r="A381" s="123"/>
      <c r="B381" s="87"/>
      <c r="C381" s="91"/>
    </row>
    <row r="382" ht="15.75" customHeight="1">
      <c r="A382" s="123"/>
      <c r="B382" s="87"/>
      <c r="C382" s="91"/>
    </row>
    <row r="383" ht="15.75" customHeight="1">
      <c r="A383" s="123"/>
      <c r="B383" s="87"/>
      <c r="C383" s="91"/>
    </row>
    <row r="384" ht="15.75" customHeight="1">
      <c r="A384" s="123"/>
      <c r="B384" s="87"/>
      <c r="C384" s="91"/>
    </row>
    <row r="385" ht="15.75" customHeight="1">
      <c r="A385" s="123"/>
      <c r="B385" s="87"/>
      <c r="C385" s="91"/>
    </row>
    <row r="386" ht="15.75" customHeight="1">
      <c r="A386" s="123"/>
      <c r="B386" s="87"/>
      <c r="C386" s="91"/>
    </row>
    <row r="387" ht="15.75" customHeight="1">
      <c r="A387" s="123"/>
      <c r="B387" s="87"/>
      <c r="C387" s="91"/>
    </row>
    <row r="388" ht="15.75" customHeight="1">
      <c r="A388" s="123"/>
      <c r="B388" s="87"/>
      <c r="C388" s="91"/>
    </row>
    <row r="389" ht="15.75" customHeight="1">
      <c r="A389" s="123"/>
      <c r="B389" s="87"/>
      <c r="C389" s="91"/>
    </row>
    <row r="390" ht="15.75" customHeight="1">
      <c r="A390" s="123"/>
      <c r="B390" s="87"/>
      <c r="C390" s="91"/>
    </row>
    <row r="391" ht="15.75" customHeight="1">
      <c r="A391" s="123"/>
      <c r="B391" s="87"/>
      <c r="C391" s="91"/>
    </row>
    <row r="392" ht="15.75" customHeight="1">
      <c r="A392" s="123"/>
      <c r="B392" s="87"/>
      <c r="C392" s="91"/>
    </row>
    <row r="393" ht="15.75" customHeight="1">
      <c r="A393" s="123"/>
      <c r="B393" s="87"/>
      <c r="C393" s="91"/>
    </row>
    <row r="394" ht="15.75" customHeight="1">
      <c r="A394" s="123"/>
      <c r="B394" s="87"/>
      <c r="C394" s="91"/>
    </row>
    <row r="395" ht="15.75" customHeight="1">
      <c r="A395" s="123"/>
      <c r="B395" s="87"/>
      <c r="C395" s="91"/>
    </row>
    <row r="396" ht="15.75" customHeight="1">
      <c r="A396" s="123"/>
      <c r="B396" s="87"/>
      <c r="C396" s="91"/>
    </row>
    <row r="397" ht="15.75" customHeight="1">
      <c r="A397" s="123"/>
      <c r="B397" s="87"/>
      <c r="C397" s="91"/>
    </row>
    <row r="398" ht="15.75" customHeight="1">
      <c r="A398" s="123"/>
      <c r="B398" s="87"/>
      <c r="C398" s="91"/>
    </row>
    <row r="399" ht="15.75" customHeight="1">
      <c r="A399" s="123"/>
      <c r="B399" s="87"/>
      <c r="C399" s="91"/>
    </row>
    <row r="400" ht="15.75" customHeight="1">
      <c r="A400" s="123"/>
      <c r="B400" s="87"/>
      <c r="C400" s="91"/>
    </row>
    <row r="401" ht="15.75" customHeight="1">
      <c r="A401" s="123"/>
      <c r="B401" s="87"/>
      <c r="C401" s="91"/>
    </row>
    <row r="402" ht="15.75" customHeight="1">
      <c r="A402" s="123"/>
      <c r="B402" s="87"/>
      <c r="C402" s="91"/>
    </row>
    <row r="403" ht="15.75" customHeight="1">
      <c r="A403" s="123"/>
      <c r="B403" s="87"/>
      <c r="C403" s="91"/>
    </row>
    <row r="404" ht="15.75" customHeight="1">
      <c r="A404" s="123"/>
      <c r="B404" s="87"/>
      <c r="C404" s="91"/>
    </row>
    <row r="405" ht="15.75" customHeight="1">
      <c r="A405" s="123"/>
      <c r="B405" s="87"/>
      <c r="C405" s="91"/>
    </row>
    <row r="406" ht="15.75" customHeight="1">
      <c r="A406" s="123"/>
      <c r="B406" s="87"/>
      <c r="C406" s="91"/>
    </row>
    <row r="407" ht="15.75" customHeight="1">
      <c r="A407" s="123"/>
      <c r="B407" s="87"/>
      <c r="C407" s="91"/>
    </row>
    <row r="408" ht="15.75" customHeight="1">
      <c r="A408" s="123"/>
      <c r="B408" s="87"/>
      <c r="C408" s="91"/>
    </row>
    <row r="409" ht="15.75" customHeight="1">
      <c r="A409" s="123"/>
      <c r="B409" s="87"/>
      <c r="C409" s="91"/>
    </row>
    <row r="410" ht="15.75" customHeight="1">
      <c r="A410" s="123"/>
      <c r="B410" s="87"/>
      <c r="C410" s="91"/>
    </row>
    <row r="411" ht="15.75" customHeight="1">
      <c r="A411" s="123"/>
      <c r="B411" s="87"/>
      <c r="C411" s="91"/>
    </row>
    <row r="412" ht="15.75" customHeight="1">
      <c r="A412" s="123"/>
      <c r="B412" s="87"/>
      <c r="C412" s="91"/>
    </row>
    <row r="413" ht="15.75" customHeight="1">
      <c r="A413" s="123"/>
      <c r="B413" s="87"/>
      <c r="C413" s="91"/>
    </row>
    <row r="414" ht="15.75" customHeight="1">
      <c r="A414" s="123"/>
      <c r="B414" s="87"/>
      <c r="C414" s="91"/>
    </row>
    <row r="415" ht="15.75" customHeight="1">
      <c r="A415" s="123"/>
      <c r="B415" s="87"/>
      <c r="C415" s="91"/>
    </row>
    <row r="416" ht="15.75" customHeight="1">
      <c r="A416" s="123"/>
      <c r="B416" s="87"/>
      <c r="C416" s="91"/>
    </row>
    <row r="417" ht="15.75" customHeight="1">
      <c r="A417" s="123"/>
      <c r="B417" s="87"/>
      <c r="C417" s="91"/>
    </row>
    <row r="418" ht="15.75" customHeight="1">
      <c r="A418" s="123"/>
      <c r="B418" s="87"/>
      <c r="C418" s="91"/>
    </row>
    <row r="419" ht="15.75" customHeight="1">
      <c r="A419" s="123"/>
      <c r="B419" s="87"/>
      <c r="C419" s="91"/>
    </row>
    <row r="420" ht="15.75" customHeight="1">
      <c r="A420" s="123"/>
      <c r="B420" s="87"/>
      <c r="C420" s="91"/>
    </row>
    <row r="421" ht="15.75" customHeight="1">
      <c r="A421" s="123"/>
      <c r="B421" s="87"/>
      <c r="C421" s="91"/>
    </row>
    <row r="422" ht="15.75" customHeight="1">
      <c r="A422" s="123"/>
      <c r="B422" s="87"/>
      <c r="C422" s="91"/>
    </row>
    <row r="423" ht="15.75" customHeight="1">
      <c r="A423" s="123"/>
      <c r="B423" s="87"/>
      <c r="C423" s="91"/>
    </row>
    <row r="424" ht="15.75" customHeight="1">
      <c r="A424" s="123"/>
      <c r="B424" s="87"/>
      <c r="C424" s="91"/>
    </row>
    <row r="425" ht="15.75" customHeight="1">
      <c r="A425" s="123"/>
      <c r="B425" s="87"/>
      <c r="C425" s="91"/>
    </row>
    <row r="426" ht="15.75" customHeight="1">
      <c r="A426" s="123"/>
      <c r="B426" s="87"/>
      <c r="C426" s="91"/>
    </row>
    <row r="427" ht="15.75" customHeight="1">
      <c r="A427" s="123"/>
      <c r="B427" s="87"/>
      <c r="C427" s="91"/>
    </row>
    <row r="428" ht="15.75" customHeight="1">
      <c r="A428" s="123"/>
      <c r="B428" s="87"/>
      <c r="C428" s="91"/>
    </row>
    <row r="429" ht="15.75" customHeight="1">
      <c r="A429" s="123"/>
      <c r="B429" s="87"/>
      <c r="C429" s="91"/>
    </row>
    <row r="430" ht="15.75" customHeight="1">
      <c r="A430" s="123"/>
      <c r="B430" s="87"/>
      <c r="C430" s="91"/>
    </row>
    <row r="431" ht="15.75" customHeight="1">
      <c r="A431" s="123"/>
      <c r="B431" s="87"/>
      <c r="C431" s="91"/>
    </row>
    <row r="432" ht="15.75" customHeight="1">
      <c r="A432" s="123"/>
      <c r="B432" s="87"/>
      <c r="C432" s="91"/>
    </row>
    <row r="433" ht="15.75" customHeight="1">
      <c r="A433" s="123"/>
      <c r="B433" s="87"/>
      <c r="C433" s="91"/>
    </row>
    <row r="434" ht="15.75" customHeight="1">
      <c r="A434" s="123"/>
      <c r="B434" s="87"/>
      <c r="C434" s="91"/>
    </row>
    <row r="435" ht="15.75" customHeight="1">
      <c r="A435" s="123"/>
      <c r="B435" s="87"/>
      <c r="C435" s="91"/>
    </row>
    <row r="436" ht="15.75" customHeight="1">
      <c r="A436" s="123"/>
      <c r="B436" s="87"/>
      <c r="C436" s="91"/>
    </row>
    <row r="437" ht="15.75" customHeight="1">
      <c r="A437" s="123"/>
      <c r="B437" s="87"/>
      <c r="C437" s="91"/>
    </row>
    <row r="438" ht="15.75" customHeight="1">
      <c r="A438" s="123"/>
      <c r="B438" s="87"/>
      <c r="C438" s="91"/>
    </row>
    <row r="439" ht="15.75" customHeight="1">
      <c r="A439" s="123"/>
      <c r="B439" s="87"/>
      <c r="C439" s="91"/>
    </row>
    <row r="440" ht="15.75" customHeight="1">
      <c r="A440" s="123"/>
      <c r="B440" s="87"/>
      <c r="C440" s="91"/>
    </row>
    <row r="441" ht="15.75" customHeight="1">
      <c r="A441" s="123"/>
      <c r="B441" s="87"/>
      <c r="C441" s="91"/>
    </row>
    <row r="442" ht="15.75" customHeight="1">
      <c r="A442" s="123"/>
      <c r="B442" s="87"/>
      <c r="C442" s="91"/>
    </row>
    <row r="443" ht="15.75" customHeight="1">
      <c r="A443" s="123"/>
      <c r="B443" s="87"/>
      <c r="C443" s="91"/>
    </row>
    <row r="444" ht="15.75" customHeight="1">
      <c r="A444" s="123"/>
      <c r="B444" s="87"/>
      <c r="C444" s="91"/>
    </row>
    <row r="445" ht="15.75" customHeight="1">
      <c r="A445" s="123"/>
      <c r="B445" s="87"/>
      <c r="C445" s="91"/>
    </row>
    <row r="446" ht="15.75" customHeight="1">
      <c r="A446" s="123"/>
      <c r="B446" s="87"/>
      <c r="C446" s="91"/>
    </row>
    <row r="447" ht="15.75" customHeight="1">
      <c r="A447" s="123"/>
      <c r="B447" s="87"/>
      <c r="C447" s="91"/>
    </row>
    <row r="448" ht="15.75" customHeight="1">
      <c r="A448" s="123"/>
      <c r="B448" s="87"/>
      <c r="C448" s="91"/>
    </row>
    <row r="449" ht="15.75" customHeight="1">
      <c r="A449" s="123"/>
      <c r="B449" s="87"/>
      <c r="C449" s="91"/>
    </row>
    <row r="450" ht="15.75" customHeight="1">
      <c r="A450" s="123"/>
      <c r="B450" s="87"/>
      <c r="C450" s="91"/>
    </row>
    <row r="451" ht="15.75" customHeight="1">
      <c r="A451" s="123"/>
      <c r="B451" s="87"/>
      <c r="C451" s="91"/>
    </row>
    <row r="452" ht="15.75" customHeight="1">
      <c r="A452" s="123"/>
      <c r="B452" s="87"/>
      <c r="C452" s="91"/>
    </row>
    <row r="453" ht="15.75" customHeight="1">
      <c r="A453" s="123"/>
      <c r="B453" s="87"/>
      <c r="C453" s="91"/>
    </row>
    <row r="454" ht="15.75" customHeight="1">
      <c r="A454" s="123"/>
      <c r="B454" s="87"/>
      <c r="C454" s="91"/>
    </row>
    <row r="455" ht="15.75" customHeight="1">
      <c r="A455" s="123"/>
      <c r="B455" s="87"/>
      <c r="C455" s="91"/>
    </row>
    <row r="456" ht="15.75" customHeight="1">
      <c r="A456" s="123"/>
      <c r="B456" s="87"/>
      <c r="C456" s="91"/>
    </row>
    <row r="457" ht="15.75" customHeight="1">
      <c r="A457" s="123"/>
      <c r="B457" s="87"/>
      <c r="C457" s="91"/>
    </row>
    <row r="458" ht="15.75" customHeight="1">
      <c r="A458" s="123"/>
      <c r="B458" s="87"/>
      <c r="C458" s="91"/>
    </row>
    <row r="459" ht="15.75" customHeight="1">
      <c r="A459" s="123"/>
      <c r="B459" s="87"/>
      <c r="C459" s="91"/>
    </row>
    <row r="460" ht="15.75" customHeight="1">
      <c r="A460" s="123"/>
      <c r="B460" s="87"/>
      <c r="C460" s="91"/>
    </row>
    <row r="461" ht="15.75" customHeight="1">
      <c r="A461" s="123"/>
      <c r="B461" s="87"/>
      <c r="C461" s="91"/>
    </row>
    <row r="462" ht="15.75" customHeight="1">
      <c r="A462" s="123"/>
      <c r="B462" s="87"/>
      <c r="C462" s="91"/>
    </row>
    <row r="463" ht="15.75" customHeight="1">
      <c r="A463" s="123"/>
      <c r="B463" s="87"/>
      <c r="C463" s="91"/>
    </row>
    <row r="464" ht="15.75" customHeight="1">
      <c r="A464" s="123"/>
      <c r="B464" s="87"/>
      <c r="C464" s="91"/>
    </row>
    <row r="465" ht="15.75" customHeight="1">
      <c r="A465" s="123"/>
      <c r="B465" s="87"/>
      <c r="C465" s="91"/>
    </row>
    <row r="466" ht="15.75" customHeight="1">
      <c r="A466" s="123"/>
      <c r="B466" s="87"/>
      <c r="C466" s="91"/>
    </row>
    <row r="467" ht="15.75" customHeight="1">
      <c r="A467" s="123"/>
      <c r="B467" s="87"/>
      <c r="C467" s="91"/>
    </row>
    <row r="468" ht="15.75" customHeight="1">
      <c r="A468" s="123"/>
      <c r="B468" s="87"/>
      <c r="C468" s="91"/>
    </row>
    <row r="469" ht="15.75" customHeight="1">
      <c r="A469" s="123"/>
      <c r="B469" s="87"/>
      <c r="C469" s="91"/>
    </row>
    <row r="470" ht="15.75" customHeight="1">
      <c r="A470" s="123"/>
      <c r="B470" s="87"/>
      <c r="C470" s="91"/>
    </row>
    <row r="471" ht="15.75" customHeight="1">
      <c r="A471" s="123"/>
      <c r="B471" s="87"/>
      <c r="C471" s="91"/>
    </row>
    <row r="472" ht="15.75" customHeight="1">
      <c r="A472" s="123"/>
      <c r="B472" s="87"/>
      <c r="C472" s="91"/>
    </row>
    <row r="473" ht="15.75" customHeight="1">
      <c r="A473" s="123"/>
      <c r="B473" s="87"/>
      <c r="C473" s="91"/>
    </row>
    <row r="474" ht="15.75" customHeight="1">
      <c r="A474" s="123"/>
      <c r="B474" s="87"/>
      <c r="C474" s="91"/>
    </row>
    <row r="475" ht="15.75" customHeight="1">
      <c r="A475" s="123"/>
      <c r="B475" s="87"/>
      <c r="C475" s="91"/>
    </row>
    <row r="476" ht="15.75" customHeight="1">
      <c r="A476" s="123"/>
      <c r="B476" s="87"/>
      <c r="C476" s="91"/>
    </row>
    <row r="477" ht="15.75" customHeight="1">
      <c r="A477" s="123"/>
      <c r="B477" s="87"/>
      <c r="C477" s="91"/>
    </row>
    <row r="478" ht="15.75" customHeight="1">
      <c r="A478" s="123"/>
      <c r="B478" s="87"/>
      <c r="C478" s="91"/>
    </row>
    <row r="479" ht="15.75" customHeight="1">
      <c r="A479" s="123"/>
      <c r="B479" s="87"/>
      <c r="C479" s="91"/>
    </row>
    <row r="480" ht="15.75" customHeight="1">
      <c r="A480" s="123"/>
      <c r="B480" s="87"/>
      <c r="C480" s="91"/>
    </row>
    <row r="481" ht="15.75" customHeight="1">
      <c r="A481" s="123"/>
      <c r="B481" s="87"/>
      <c r="C481" s="91"/>
    </row>
    <row r="482" ht="15.75" customHeight="1">
      <c r="A482" s="123"/>
      <c r="B482" s="87"/>
      <c r="C482" s="91"/>
    </row>
    <row r="483" ht="15.75" customHeight="1">
      <c r="A483" s="123"/>
      <c r="B483" s="87"/>
      <c r="C483" s="91"/>
    </row>
    <row r="484" ht="15.75" customHeight="1">
      <c r="A484" s="123"/>
      <c r="B484" s="87"/>
      <c r="C484" s="91"/>
    </row>
    <row r="485" ht="15.75" customHeight="1">
      <c r="A485" s="123"/>
      <c r="B485" s="87"/>
      <c r="C485" s="91"/>
    </row>
    <row r="486" ht="15.75" customHeight="1">
      <c r="A486" s="123"/>
      <c r="B486" s="87"/>
      <c r="C486" s="91"/>
    </row>
    <row r="487" ht="15.75" customHeight="1">
      <c r="A487" s="123"/>
      <c r="B487" s="87"/>
      <c r="C487" s="91"/>
    </row>
    <row r="488" ht="15.75" customHeight="1">
      <c r="A488" s="123"/>
      <c r="B488" s="87"/>
      <c r="C488" s="91"/>
    </row>
    <row r="489" ht="15.75" customHeight="1">
      <c r="A489" s="123"/>
      <c r="B489" s="87"/>
      <c r="C489" s="91"/>
    </row>
    <row r="490" ht="15.75" customHeight="1">
      <c r="A490" s="123"/>
      <c r="B490" s="87"/>
      <c r="C490" s="91"/>
    </row>
    <row r="491" ht="15.75" customHeight="1">
      <c r="A491" s="123"/>
      <c r="B491" s="87"/>
      <c r="C491" s="91"/>
    </row>
    <row r="492" ht="15.75" customHeight="1">
      <c r="A492" s="123"/>
      <c r="B492" s="87"/>
      <c r="C492" s="91"/>
    </row>
    <row r="493" ht="15.75" customHeight="1">
      <c r="A493" s="123"/>
      <c r="B493" s="87"/>
      <c r="C493" s="91"/>
    </row>
    <row r="494" ht="15.75" customHeight="1">
      <c r="A494" s="123"/>
      <c r="B494" s="87"/>
      <c r="C494" s="91"/>
    </row>
    <row r="495" ht="15.75" customHeight="1">
      <c r="A495" s="123"/>
      <c r="B495" s="87"/>
      <c r="C495" s="91"/>
    </row>
    <row r="496" ht="15.75" customHeight="1">
      <c r="A496" s="123"/>
      <c r="B496" s="87"/>
      <c r="C496" s="91"/>
    </row>
    <row r="497" ht="15.75" customHeight="1">
      <c r="A497" s="123"/>
      <c r="B497" s="87"/>
      <c r="C497" s="91"/>
    </row>
    <row r="498" ht="15.75" customHeight="1">
      <c r="A498" s="123"/>
      <c r="B498" s="87"/>
      <c r="C498" s="91"/>
    </row>
    <row r="499" ht="15.75" customHeight="1">
      <c r="A499" s="123"/>
      <c r="B499" s="87"/>
      <c r="C499" s="91"/>
    </row>
    <row r="500" ht="15.75" customHeight="1">
      <c r="A500" s="123"/>
      <c r="B500" s="87"/>
      <c r="C500" s="91"/>
    </row>
    <row r="501" ht="15.75" customHeight="1">
      <c r="A501" s="123"/>
      <c r="B501" s="87"/>
      <c r="C501" s="91"/>
    </row>
    <row r="502" ht="15.75" customHeight="1">
      <c r="A502" s="123"/>
      <c r="B502" s="87"/>
      <c r="C502" s="91"/>
    </row>
    <row r="503" ht="15.75" customHeight="1">
      <c r="A503" s="123"/>
      <c r="B503" s="87"/>
      <c r="C503" s="91"/>
    </row>
    <row r="504" ht="15.75" customHeight="1">
      <c r="A504" s="123"/>
      <c r="B504" s="87"/>
      <c r="C504" s="91"/>
    </row>
    <row r="505" ht="15.75" customHeight="1">
      <c r="A505" s="123"/>
      <c r="B505" s="87"/>
      <c r="C505" s="91"/>
    </row>
    <row r="506" ht="15.75" customHeight="1">
      <c r="A506" s="123"/>
      <c r="B506" s="87"/>
      <c r="C506" s="91"/>
    </row>
    <row r="507" ht="15.75" customHeight="1">
      <c r="A507" s="123"/>
      <c r="B507" s="87"/>
      <c r="C507" s="91"/>
    </row>
    <row r="508" ht="15.75" customHeight="1">
      <c r="A508" s="123"/>
      <c r="B508" s="87"/>
      <c r="C508" s="91"/>
    </row>
    <row r="509" ht="15.75" customHeight="1">
      <c r="A509" s="123"/>
      <c r="B509" s="87"/>
      <c r="C509" s="91"/>
    </row>
    <row r="510" ht="15.75" customHeight="1">
      <c r="A510" s="123"/>
      <c r="B510" s="87"/>
      <c r="C510" s="91"/>
    </row>
    <row r="511" ht="15.75" customHeight="1">
      <c r="A511" s="123"/>
      <c r="B511" s="87"/>
      <c r="C511" s="91"/>
    </row>
    <row r="512" ht="15.75" customHeight="1">
      <c r="A512" s="123"/>
      <c r="B512" s="87"/>
      <c r="C512" s="91"/>
    </row>
    <row r="513" ht="15.75" customHeight="1">
      <c r="A513" s="123"/>
      <c r="B513" s="87"/>
      <c r="C513" s="91"/>
    </row>
    <row r="514" ht="15.75" customHeight="1">
      <c r="A514" s="123"/>
      <c r="B514" s="87"/>
      <c r="C514" s="91"/>
    </row>
    <row r="515" ht="15.75" customHeight="1">
      <c r="A515" s="123"/>
      <c r="B515" s="87"/>
      <c r="C515" s="91"/>
    </row>
    <row r="516" ht="15.75" customHeight="1">
      <c r="A516" s="123"/>
      <c r="B516" s="87"/>
      <c r="C516" s="91"/>
    </row>
    <row r="517" ht="15.75" customHeight="1">
      <c r="A517" s="123"/>
      <c r="B517" s="87"/>
      <c r="C517" s="91"/>
    </row>
    <row r="518" ht="15.75" customHeight="1">
      <c r="A518" s="123"/>
      <c r="B518" s="87"/>
      <c r="C518" s="91"/>
    </row>
    <row r="519" ht="15.75" customHeight="1">
      <c r="A519" s="123"/>
      <c r="B519" s="87"/>
      <c r="C519" s="91"/>
    </row>
    <row r="520" ht="15.75" customHeight="1">
      <c r="A520" s="123"/>
      <c r="B520" s="87"/>
      <c r="C520" s="91"/>
    </row>
    <row r="521" ht="15.75" customHeight="1">
      <c r="A521" s="123"/>
      <c r="B521" s="87"/>
      <c r="C521" s="91"/>
    </row>
    <row r="522" ht="15.75" customHeight="1">
      <c r="A522" s="123"/>
      <c r="B522" s="87"/>
      <c r="C522" s="91"/>
    </row>
    <row r="523" ht="15.75" customHeight="1">
      <c r="A523" s="123"/>
      <c r="B523" s="87"/>
      <c r="C523" s="91"/>
    </row>
    <row r="524" ht="15.75" customHeight="1">
      <c r="A524" s="123"/>
      <c r="B524" s="87"/>
      <c r="C524" s="91"/>
    </row>
    <row r="525" ht="15.75" customHeight="1">
      <c r="A525" s="123"/>
      <c r="B525" s="87"/>
      <c r="C525" s="91"/>
    </row>
    <row r="526" ht="15.75" customHeight="1">
      <c r="A526" s="123"/>
      <c r="B526" s="87"/>
      <c r="C526" s="91"/>
    </row>
    <row r="527" ht="15.75" customHeight="1">
      <c r="A527" s="123"/>
      <c r="B527" s="87"/>
      <c r="C527" s="91"/>
    </row>
    <row r="528" ht="15.75" customHeight="1">
      <c r="A528" s="123"/>
      <c r="B528" s="87"/>
      <c r="C528" s="91"/>
    </row>
    <row r="529" ht="15.75" customHeight="1">
      <c r="A529" s="123"/>
      <c r="B529" s="87"/>
      <c r="C529" s="91"/>
    </row>
    <row r="530" ht="15.75" customHeight="1">
      <c r="A530" s="123"/>
      <c r="B530" s="87"/>
      <c r="C530" s="91"/>
    </row>
    <row r="531" ht="15.75" customHeight="1">
      <c r="A531" s="123"/>
      <c r="B531" s="87"/>
      <c r="C531" s="91"/>
    </row>
    <row r="532" ht="15.75" customHeight="1">
      <c r="A532" s="123"/>
      <c r="B532" s="87"/>
      <c r="C532" s="91"/>
    </row>
    <row r="533" ht="15.75" customHeight="1">
      <c r="A533" s="123"/>
      <c r="B533" s="87"/>
      <c r="C533" s="91"/>
    </row>
    <row r="534" ht="15.75" customHeight="1">
      <c r="A534" s="123"/>
      <c r="B534" s="87"/>
      <c r="C534" s="91"/>
    </row>
    <row r="535" ht="15.75" customHeight="1">
      <c r="A535" s="123"/>
      <c r="B535" s="87"/>
      <c r="C535" s="91"/>
    </row>
    <row r="536" ht="15.75" customHeight="1">
      <c r="A536" s="123"/>
      <c r="B536" s="87"/>
      <c r="C536" s="91"/>
    </row>
    <row r="537" ht="15.75" customHeight="1">
      <c r="A537" s="123"/>
      <c r="B537" s="87"/>
      <c r="C537" s="91"/>
    </row>
    <row r="538" ht="15.75" customHeight="1">
      <c r="A538" s="123"/>
      <c r="B538" s="87"/>
      <c r="C538" s="91"/>
    </row>
    <row r="539" ht="15.75" customHeight="1">
      <c r="A539" s="123"/>
      <c r="B539" s="87"/>
      <c r="C539" s="91"/>
    </row>
    <row r="540" ht="15.75" customHeight="1">
      <c r="A540" s="123"/>
      <c r="B540" s="87"/>
      <c r="C540" s="91"/>
    </row>
    <row r="541" ht="15.75" customHeight="1">
      <c r="A541" s="123"/>
      <c r="B541" s="87"/>
      <c r="C541" s="91"/>
    </row>
    <row r="542" ht="15.75" customHeight="1">
      <c r="A542" s="123"/>
      <c r="B542" s="87"/>
      <c r="C542" s="91"/>
    </row>
    <row r="543" ht="15.75" customHeight="1">
      <c r="A543" s="123"/>
      <c r="B543" s="87"/>
      <c r="C543" s="91"/>
    </row>
    <row r="544" ht="15.75" customHeight="1">
      <c r="A544" s="123"/>
      <c r="B544" s="87"/>
      <c r="C544" s="91"/>
    </row>
    <row r="545" ht="15.75" customHeight="1">
      <c r="A545" s="123"/>
      <c r="B545" s="87"/>
      <c r="C545" s="91"/>
    </row>
    <row r="546" ht="15.75" customHeight="1">
      <c r="A546" s="123"/>
      <c r="B546" s="87"/>
      <c r="C546" s="91"/>
    </row>
    <row r="547" ht="15.75" customHeight="1">
      <c r="A547" s="123"/>
      <c r="B547" s="87"/>
      <c r="C547" s="91"/>
    </row>
    <row r="548" ht="15.75" customHeight="1">
      <c r="A548" s="123"/>
      <c r="B548" s="87"/>
      <c r="C548" s="91"/>
    </row>
    <row r="549" ht="15.75" customHeight="1">
      <c r="A549" s="123"/>
      <c r="B549" s="87"/>
      <c r="C549" s="91"/>
    </row>
    <row r="550" ht="15.75" customHeight="1">
      <c r="A550" s="123"/>
      <c r="B550" s="87"/>
      <c r="C550" s="91"/>
    </row>
    <row r="551" ht="15.75" customHeight="1">
      <c r="A551" s="123"/>
      <c r="B551" s="87"/>
      <c r="C551" s="91"/>
    </row>
    <row r="552" ht="15.75" customHeight="1">
      <c r="A552" s="123"/>
      <c r="B552" s="87"/>
      <c r="C552" s="91"/>
    </row>
    <row r="553" ht="15.75" customHeight="1">
      <c r="A553" s="123"/>
      <c r="B553" s="87"/>
      <c r="C553" s="91"/>
    </row>
    <row r="554" ht="15.75" customHeight="1">
      <c r="A554" s="123"/>
      <c r="B554" s="87"/>
      <c r="C554" s="91"/>
    </row>
    <row r="555" ht="15.75" customHeight="1">
      <c r="A555" s="123"/>
      <c r="B555" s="87"/>
      <c r="C555" s="91"/>
    </row>
    <row r="556" ht="15.75" customHeight="1">
      <c r="A556" s="123"/>
      <c r="B556" s="87"/>
      <c r="C556" s="91"/>
    </row>
    <row r="557" ht="15.75" customHeight="1">
      <c r="A557" s="123"/>
      <c r="B557" s="87"/>
      <c r="C557" s="91"/>
    </row>
    <row r="558" ht="15.75" customHeight="1">
      <c r="A558" s="123"/>
      <c r="B558" s="87"/>
      <c r="C558" s="91"/>
    </row>
    <row r="559" ht="15.75" customHeight="1">
      <c r="A559" s="123"/>
      <c r="B559" s="87"/>
      <c r="C559" s="91"/>
    </row>
    <row r="560" ht="15.75" customHeight="1">
      <c r="A560" s="123"/>
      <c r="B560" s="87"/>
      <c r="C560" s="91"/>
    </row>
    <row r="561" ht="15.75" customHeight="1">
      <c r="A561" s="123"/>
      <c r="B561" s="87"/>
      <c r="C561" s="91"/>
    </row>
    <row r="562" ht="15.75" customHeight="1">
      <c r="A562" s="123"/>
      <c r="B562" s="87"/>
      <c r="C562" s="91"/>
    </row>
    <row r="563" ht="15.75" customHeight="1">
      <c r="A563" s="123"/>
      <c r="B563" s="87"/>
      <c r="C563" s="91"/>
    </row>
    <row r="564" ht="15.75" customHeight="1">
      <c r="A564" s="123"/>
      <c r="B564" s="87"/>
      <c r="C564" s="91"/>
    </row>
    <row r="565" ht="15.75" customHeight="1">
      <c r="A565" s="123"/>
      <c r="B565" s="87"/>
      <c r="C565" s="91"/>
    </row>
    <row r="566" ht="15.75" customHeight="1">
      <c r="A566" s="123"/>
      <c r="B566" s="87"/>
      <c r="C566" s="91"/>
    </row>
    <row r="567" ht="15.75" customHeight="1">
      <c r="A567" s="123"/>
      <c r="B567" s="87"/>
      <c r="C567" s="91"/>
    </row>
    <row r="568" ht="15.75" customHeight="1">
      <c r="A568" s="123"/>
      <c r="B568" s="87"/>
      <c r="C568" s="91"/>
    </row>
    <row r="569" ht="15.75" customHeight="1">
      <c r="A569" s="123"/>
      <c r="B569" s="87"/>
      <c r="C569" s="91"/>
    </row>
    <row r="570" ht="15.75" customHeight="1">
      <c r="A570" s="123"/>
      <c r="B570" s="87"/>
      <c r="C570" s="91"/>
    </row>
    <row r="571" ht="15.75" customHeight="1">
      <c r="A571" s="123"/>
      <c r="B571" s="87"/>
      <c r="C571" s="91"/>
    </row>
    <row r="572" ht="15.75" customHeight="1">
      <c r="A572" s="123"/>
      <c r="B572" s="87"/>
      <c r="C572" s="91"/>
    </row>
    <row r="573" ht="15.75" customHeight="1">
      <c r="A573" s="123"/>
      <c r="B573" s="87"/>
      <c r="C573" s="91"/>
    </row>
    <row r="574" ht="15.75" customHeight="1">
      <c r="A574" s="123"/>
      <c r="B574" s="87"/>
      <c r="C574" s="91"/>
    </row>
    <row r="575" ht="15.75" customHeight="1">
      <c r="A575" s="123"/>
      <c r="B575" s="87"/>
      <c r="C575" s="91"/>
    </row>
    <row r="576" ht="15.75" customHeight="1">
      <c r="A576" s="123"/>
      <c r="B576" s="87"/>
      <c r="C576" s="91"/>
    </row>
    <row r="577" ht="15.75" customHeight="1">
      <c r="A577" s="123"/>
      <c r="B577" s="87"/>
      <c r="C577" s="91"/>
    </row>
    <row r="578" ht="15.75" customHeight="1">
      <c r="A578" s="123"/>
      <c r="B578" s="87"/>
      <c r="C578" s="91"/>
    </row>
    <row r="579" ht="15.75" customHeight="1">
      <c r="A579" s="123"/>
      <c r="B579" s="87"/>
      <c r="C579" s="91"/>
    </row>
    <row r="580" ht="15.75" customHeight="1">
      <c r="A580" s="123"/>
      <c r="B580" s="87"/>
      <c r="C580" s="91"/>
    </row>
    <row r="581" ht="15.75" customHeight="1">
      <c r="A581" s="123"/>
      <c r="B581" s="87"/>
      <c r="C581" s="91"/>
    </row>
    <row r="582" ht="15.75" customHeight="1">
      <c r="A582" s="123"/>
      <c r="B582" s="87"/>
      <c r="C582" s="91"/>
    </row>
    <row r="583" ht="15.75" customHeight="1">
      <c r="A583" s="123"/>
      <c r="B583" s="87"/>
      <c r="C583" s="91"/>
    </row>
    <row r="584" ht="15.75" customHeight="1">
      <c r="A584" s="123"/>
      <c r="B584" s="87"/>
      <c r="C584" s="91"/>
    </row>
    <row r="585" ht="15.75" customHeight="1">
      <c r="A585" s="123"/>
      <c r="B585" s="87"/>
      <c r="C585" s="91"/>
    </row>
    <row r="586" ht="15.75" customHeight="1">
      <c r="A586" s="123"/>
      <c r="B586" s="87"/>
      <c r="C586" s="91"/>
    </row>
    <row r="587" ht="15.75" customHeight="1">
      <c r="A587" s="123"/>
      <c r="B587" s="87"/>
      <c r="C587" s="91"/>
    </row>
    <row r="588" ht="15.75" customHeight="1">
      <c r="A588" s="123"/>
      <c r="B588" s="87"/>
      <c r="C588" s="91"/>
    </row>
    <row r="589" ht="15.75" customHeight="1">
      <c r="A589" s="123"/>
      <c r="B589" s="87"/>
      <c r="C589" s="91"/>
    </row>
    <row r="590" ht="15.75" customHeight="1">
      <c r="A590" s="123"/>
      <c r="B590" s="87"/>
      <c r="C590" s="91"/>
    </row>
    <row r="591" ht="15.75" customHeight="1">
      <c r="A591" s="123"/>
      <c r="B591" s="87"/>
      <c r="C591" s="91"/>
    </row>
    <row r="592" ht="15.75" customHeight="1">
      <c r="A592" s="123"/>
      <c r="B592" s="87"/>
      <c r="C592" s="91"/>
    </row>
    <row r="593" ht="15.75" customHeight="1">
      <c r="A593" s="123"/>
      <c r="B593" s="87"/>
      <c r="C593" s="91"/>
    </row>
    <row r="594" ht="15.75" customHeight="1">
      <c r="A594" s="123"/>
      <c r="B594" s="87"/>
      <c r="C594" s="91"/>
    </row>
    <row r="595" ht="15.75" customHeight="1">
      <c r="A595" s="123"/>
      <c r="B595" s="87"/>
      <c r="C595" s="91"/>
    </row>
    <row r="596" ht="15.75" customHeight="1">
      <c r="A596" s="123"/>
      <c r="B596" s="87"/>
      <c r="C596" s="91"/>
    </row>
    <row r="597" ht="15.75" customHeight="1">
      <c r="A597" s="123"/>
      <c r="B597" s="87"/>
      <c r="C597" s="91"/>
    </row>
    <row r="598" ht="15.75" customHeight="1">
      <c r="A598" s="123"/>
      <c r="B598" s="87"/>
      <c r="C598" s="91"/>
    </row>
    <row r="599" ht="15.75" customHeight="1">
      <c r="A599" s="123"/>
      <c r="B599" s="87"/>
      <c r="C599" s="91"/>
    </row>
    <row r="600" ht="15.75" customHeight="1">
      <c r="A600" s="123"/>
      <c r="B600" s="87"/>
      <c r="C600" s="91"/>
    </row>
    <row r="601" ht="15.75" customHeight="1">
      <c r="A601" s="123"/>
      <c r="B601" s="87"/>
      <c r="C601" s="91"/>
    </row>
    <row r="602" ht="15.75" customHeight="1">
      <c r="A602" s="123"/>
      <c r="B602" s="87"/>
      <c r="C602" s="91"/>
    </row>
    <row r="603" ht="15.75" customHeight="1">
      <c r="A603" s="123"/>
      <c r="B603" s="87"/>
      <c r="C603" s="91"/>
    </row>
    <row r="604" ht="15.75" customHeight="1">
      <c r="A604" s="123"/>
      <c r="B604" s="87"/>
      <c r="C604" s="91"/>
    </row>
    <row r="605" ht="15.75" customHeight="1">
      <c r="A605" s="123"/>
      <c r="B605" s="87"/>
      <c r="C605" s="91"/>
    </row>
    <row r="606" ht="15.75" customHeight="1">
      <c r="A606" s="123"/>
      <c r="B606" s="87"/>
      <c r="C606" s="91"/>
    </row>
    <row r="607" ht="15.75" customHeight="1">
      <c r="A607" s="123"/>
      <c r="B607" s="87"/>
      <c r="C607" s="91"/>
    </row>
    <row r="608" ht="15.75" customHeight="1">
      <c r="A608" s="123"/>
      <c r="B608" s="87"/>
      <c r="C608" s="91"/>
    </row>
    <row r="609" ht="15.75" customHeight="1">
      <c r="A609" s="123"/>
      <c r="B609" s="87"/>
      <c r="C609" s="91"/>
    </row>
    <row r="610" ht="15.75" customHeight="1">
      <c r="A610" s="123"/>
      <c r="B610" s="87"/>
      <c r="C610" s="91"/>
    </row>
    <row r="611" ht="15.75" customHeight="1">
      <c r="A611" s="123"/>
      <c r="B611" s="87"/>
      <c r="C611" s="91"/>
    </row>
    <row r="612" ht="15.75" customHeight="1">
      <c r="A612" s="123"/>
      <c r="B612" s="87"/>
      <c r="C612" s="91"/>
    </row>
    <row r="613" ht="15.75" customHeight="1">
      <c r="A613" s="123"/>
      <c r="B613" s="87"/>
      <c r="C613" s="91"/>
    </row>
    <row r="614" ht="15.75" customHeight="1">
      <c r="A614" s="123"/>
      <c r="B614" s="87"/>
      <c r="C614" s="91"/>
    </row>
    <row r="615" ht="15.75" customHeight="1">
      <c r="A615" s="123"/>
      <c r="B615" s="87"/>
      <c r="C615" s="91"/>
    </row>
    <row r="616" ht="15.75" customHeight="1">
      <c r="A616" s="123"/>
      <c r="B616" s="87"/>
      <c r="C616" s="91"/>
    </row>
    <row r="617" ht="15.75" customHeight="1">
      <c r="A617" s="123"/>
      <c r="B617" s="87"/>
      <c r="C617" s="91"/>
    </row>
    <row r="618" ht="15.75" customHeight="1">
      <c r="A618" s="123"/>
      <c r="B618" s="87"/>
      <c r="C618" s="91"/>
    </row>
    <row r="619" ht="15.75" customHeight="1">
      <c r="A619" s="123"/>
      <c r="B619" s="87"/>
      <c r="C619" s="91"/>
    </row>
    <row r="620" ht="15.75" customHeight="1">
      <c r="A620" s="123"/>
      <c r="B620" s="87"/>
      <c r="C620" s="91"/>
    </row>
    <row r="621" ht="15.75" customHeight="1">
      <c r="A621" s="123"/>
      <c r="B621" s="87"/>
      <c r="C621" s="91"/>
    </row>
    <row r="622" ht="15.75" customHeight="1">
      <c r="A622" s="123"/>
      <c r="B622" s="87"/>
      <c r="C622" s="91"/>
    </row>
    <row r="623" ht="15.75" customHeight="1">
      <c r="A623" s="123"/>
      <c r="B623" s="87"/>
      <c r="C623" s="91"/>
    </row>
    <row r="624" ht="15.75" customHeight="1">
      <c r="A624" s="123"/>
      <c r="B624" s="87"/>
      <c r="C624" s="91"/>
    </row>
    <row r="625" ht="15.75" customHeight="1">
      <c r="A625" s="123"/>
      <c r="B625" s="87"/>
      <c r="C625" s="91"/>
    </row>
    <row r="626" ht="15.75" customHeight="1">
      <c r="A626" s="123"/>
      <c r="B626" s="87"/>
      <c r="C626" s="91"/>
    </row>
    <row r="627" ht="15.75" customHeight="1">
      <c r="A627" s="123"/>
      <c r="B627" s="87"/>
      <c r="C627" s="91"/>
    </row>
    <row r="628" ht="15.75" customHeight="1">
      <c r="A628" s="123"/>
      <c r="B628" s="87"/>
      <c r="C628" s="91"/>
    </row>
    <row r="629" ht="15.75" customHeight="1">
      <c r="A629" s="123"/>
      <c r="B629" s="87"/>
      <c r="C629" s="91"/>
    </row>
    <row r="630" ht="15.75" customHeight="1">
      <c r="A630" s="123"/>
      <c r="B630" s="87"/>
      <c r="C630" s="91"/>
    </row>
    <row r="631" ht="15.75" customHeight="1">
      <c r="A631" s="123"/>
      <c r="B631" s="87"/>
      <c r="C631" s="91"/>
    </row>
    <row r="632" ht="15.75" customHeight="1">
      <c r="A632" s="123"/>
      <c r="B632" s="87"/>
      <c r="C632" s="91"/>
    </row>
    <row r="633" ht="15.75" customHeight="1">
      <c r="A633" s="123"/>
      <c r="B633" s="87"/>
      <c r="C633" s="91"/>
    </row>
    <row r="634" ht="15.75" customHeight="1">
      <c r="A634" s="123"/>
      <c r="B634" s="87"/>
      <c r="C634" s="91"/>
    </row>
    <row r="635" ht="15.75" customHeight="1">
      <c r="A635" s="123"/>
      <c r="B635" s="87"/>
      <c r="C635" s="91"/>
    </row>
    <row r="636" ht="15.75" customHeight="1">
      <c r="A636" s="123"/>
      <c r="B636" s="87"/>
      <c r="C636" s="91"/>
    </row>
    <row r="637" ht="15.75" customHeight="1">
      <c r="A637" s="123"/>
      <c r="B637" s="87"/>
      <c r="C637" s="91"/>
    </row>
    <row r="638" ht="15.75" customHeight="1">
      <c r="A638" s="123"/>
      <c r="B638" s="87"/>
      <c r="C638" s="91"/>
    </row>
    <row r="639" ht="15.75" customHeight="1">
      <c r="A639" s="123"/>
      <c r="B639" s="87"/>
      <c r="C639" s="91"/>
    </row>
    <row r="640" ht="15.75" customHeight="1">
      <c r="A640" s="123"/>
      <c r="B640" s="87"/>
      <c r="C640" s="91"/>
    </row>
    <row r="641" ht="15.75" customHeight="1">
      <c r="A641" s="123"/>
      <c r="B641" s="87"/>
      <c r="C641" s="91"/>
    </row>
    <row r="642" ht="15.75" customHeight="1">
      <c r="A642" s="123"/>
      <c r="B642" s="87"/>
      <c r="C642" s="91"/>
    </row>
    <row r="643" ht="15.75" customHeight="1">
      <c r="A643" s="123"/>
      <c r="B643" s="87"/>
      <c r="C643" s="91"/>
    </row>
    <row r="644" ht="15.75" customHeight="1">
      <c r="A644" s="123"/>
      <c r="B644" s="87"/>
      <c r="C644" s="91"/>
    </row>
    <row r="645" ht="15.75" customHeight="1">
      <c r="A645" s="123"/>
      <c r="B645" s="87"/>
      <c r="C645" s="91"/>
    </row>
    <row r="646" ht="15.75" customHeight="1">
      <c r="A646" s="123"/>
      <c r="B646" s="87"/>
      <c r="C646" s="91"/>
    </row>
    <row r="647" ht="15.75" customHeight="1">
      <c r="A647" s="123"/>
      <c r="B647" s="87"/>
      <c r="C647" s="91"/>
    </row>
    <row r="648" ht="15.75" customHeight="1">
      <c r="A648" s="123"/>
      <c r="B648" s="87"/>
      <c r="C648" s="91"/>
    </row>
    <row r="649" ht="15.75" customHeight="1">
      <c r="A649" s="123"/>
      <c r="B649" s="87"/>
      <c r="C649" s="91"/>
    </row>
    <row r="650" ht="15.75" customHeight="1">
      <c r="A650" s="123"/>
      <c r="B650" s="87"/>
      <c r="C650" s="91"/>
    </row>
    <row r="651" ht="15.75" customHeight="1">
      <c r="A651" s="123"/>
      <c r="B651" s="87"/>
      <c r="C651" s="91"/>
    </row>
    <row r="652" ht="15.75" customHeight="1">
      <c r="A652" s="123"/>
      <c r="B652" s="87"/>
      <c r="C652" s="91"/>
    </row>
    <row r="653" ht="15.75" customHeight="1">
      <c r="A653" s="123"/>
      <c r="B653" s="87"/>
      <c r="C653" s="91"/>
    </row>
    <row r="654" ht="15.75" customHeight="1">
      <c r="A654" s="123"/>
      <c r="B654" s="87"/>
      <c r="C654" s="91"/>
    </row>
    <row r="655" ht="15.75" customHeight="1">
      <c r="A655" s="123"/>
      <c r="B655" s="87"/>
      <c r="C655" s="91"/>
    </row>
    <row r="656" ht="15.75" customHeight="1">
      <c r="A656" s="123"/>
      <c r="B656" s="87"/>
      <c r="C656" s="91"/>
    </row>
    <row r="657" ht="15.75" customHeight="1">
      <c r="A657" s="123"/>
      <c r="B657" s="87"/>
      <c r="C657" s="91"/>
    </row>
    <row r="658" ht="15.75" customHeight="1">
      <c r="A658" s="123"/>
      <c r="B658" s="87"/>
      <c r="C658" s="91"/>
    </row>
    <row r="659" ht="15.75" customHeight="1">
      <c r="A659" s="123"/>
      <c r="B659" s="87"/>
      <c r="C659" s="91"/>
    </row>
    <row r="660" ht="15.75" customHeight="1">
      <c r="A660" s="123"/>
      <c r="B660" s="87"/>
      <c r="C660" s="91"/>
    </row>
    <row r="661" ht="15.75" customHeight="1">
      <c r="A661" s="123"/>
      <c r="B661" s="87"/>
      <c r="C661" s="91"/>
    </row>
    <row r="662" ht="15.75" customHeight="1">
      <c r="A662" s="123"/>
      <c r="B662" s="87"/>
      <c r="C662" s="91"/>
    </row>
    <row r="663" ht="15.75" customHeight="1">
      <c r="A663" s="123"/>
      <c r="B663" s="87"/>
      <c r="C663" s="91"/>
    </row>
    <row r="664" ht="15.75" customHeight="1">
      <c r="A664" s="123"/>
      <c r="B664" s="87"/>
      <c r="C664" s="91"/>
    </row>
    <row r="665" ht="15.75" customHeight="1">
      <c r="A665" s="123"/>
      <c r="B665" s="87"/>
      <c r="C665" s="91"/>
    </row>
    <row r="666" ht="15.75" customHeight="1">
      <c r="A666" s="123"/>
      <c r="B666" s="87"/>
      <c r="C666" s="91"/>
    </row>
    <row r="667" ht="15.75" customHeight="1">
      <c r="A667" s="123"/>
      <c r="B667" s="87"/>
      <c r="C667" s="91"/>
    </row>
    <row r="668" ht="15.75" customHeight="1">
      <c r="A668" s="123"/>
      <c r="B668" s="87"/>
      <c r="C668" s="91"/>
    </row>
    <row r="669" ht="15.75" customHeight="1">
      <c r="A669" s="123"/>
      <c r="B669" s="87"/>
      <c r="C669" s="91"/>
    </row>
    <row r="670" ht="15.75" customHeight="1">
      <c r="A670" s="123"/>
      <c r="B670" s="87"/>
      <c r="C670" s="91"/>
    </row>
    <row r="671" ht="15.75" customHeight="1">
      <c r="A671" s="123"/>
      <c r="B671" s="87"/>
      <c r="C671" s="91"/>
    </row>
    <row r="672" ht="15.75" customHeight="1">
      <c r="A672" s="123"/>
      <c r="B672" s="87"/>
      <c r="C672" s="91"/>
    </row>
    <row r="673" ht="15.75" customHeight="1">
      <c r="A673" s="123"/>
      <c r="B673" s="87"/>
      <c r="C673" s="91"/>
    </row>
    <row r="674" ht="15.75" customHeight="1">
      <c r="A674" s="123"/>
      <c r="B674" s="87"/>
      <c r="C674" s="91"/>
    </row>
    <row r="675" ht="15.75" customHeight="1">
      <c r="A675" s="123"/>
      <c r="B675" s="87"/>
      <c r="C675" s="91"/>
    </row>
    <row r="676" ht="15.75" customHeight="1">
      <c r="A676" s="123"/>
      <c r="B676" s="87"/>
      <c r="C676" s="91"/>
    </row>
    <row r="677" ht="15.75" customHeight="1">
      <c r="A677" s="123"/>
      <c r="B677" s="87"/>
      <c r="C677" s="91"/>
    </row>
    <row r="678" ht="15.75" customHeight="1">
      <c r="A678" s="123"/>
      <c r="B678" s="87"/>
      <c r="C678" s="91"/>
    </row>
    <row r="679" ht="15.75" customHeight="1">
      <c r="A679" s="123"/>
      <c r="B679" s="87"/>
      <c r="C679" s="91"/>
    </row>
    <row r="680" ht="15.75" customHeight="1">
      <c r="A680" s="123"/>
      <c r="B680" s="87"/>
      <c r="C680" s="91"/>
    </row>
    <row r="681" ht="15.75" customHeight="1">
      <c r="A681" s="123"/>
      <c r="B681" s="87"/>
      <c r="C681" s="91"/>
    </row>
    <row r="682" ht="15.75" customHeight="1">
      <c r="A682" s="123"/>
      <c r="B682" s="87"/>
      <c r="C682" s="91"/>
    </row>
    <row r="683" ht="15.75" customHeight="1">
      <c r="A683" s="123"/>
      <c r="B683" s="87"/>
      <c r="C683" s="91"/>
    </row>
    <row r="684" ht="15.75" customHeight="1">
      <c r="A684" s="123"/>
      <c r="B684" s="87"/>
      <c r="C684" s="91"/>
    </row>
    <row r="685" ht="15.75" customHeight="1">
      <c r="A685" s="123"/>
      <c r="B685" s="87"/>
      <c r="C685" s="91"/>
    </row>
    <row r="686" ht="15.75" customHeight="1">
      <c r="A686" s="123"/>
      <c r="B686" s="87"/>
      <c r="C686" s="91"/>
    </row>
    <row r="687" ht="15.75" customHeight="1">
      <c r="A687" s="123"/>
      <c r="B687" s="87"/>
      <c r="C687" s="91"/>
    </row>
    <row r="688" ht="15.75" customHeight="1">
      <c r="A688" s="123"/>
      <c r="B688" s="87"/>
      <c r="C688" s="91"/>
    </row>
    <row r="689" ht="15.75" customHeight="1">
      <c r="A689" s="123"/>
      <c r="B689" s="87"/>
      <c r="C689" s="91"/>
    </row>
    <row r="690" ht="15.75" customHeight="1">
      <c r="A690" s="123"/>
      <c r="B690" s="87"/>
      <c r="C690" s="91"/>
    </row>
    <row r="691" ht="15.75" customHeight="1">
      <c r="A691" s="123"/>
      <c r="B691" s="87"/>
      <c r="C691" s="91"/>
    </row>
    <row r="692" ht="15.75" customHeight="1">
      <c r="A692" s="123"/>
      <c r="B692" s="87"/>
      <c r="C692" s="91"/>
    </row>
    <row r="693" ht="15.75" customHeight="1">
      <c r="A693" s="123"/>
      <c r="B693" s="87"/>
      <c r="C693" s="91"/>
    </row>
    <row r="694" ht="15.75" customHeight="1">
      <c r="A694" s="123"/>
      <c r="B694" s="87"/>
      <c r="C694" s="91"/>
    </row>
    <row r="695" ht="15.75" customHeight="1">
      <c r="A695" s="123"/>
      <c r="B695" s="87"/>
      <c r="C695" s="91"/>
    </row>
    <row r="696" ht="15.75" customHeight="1">
      <c r="A696" s="123"/>
      <c r="B696" s="87"/>
      <c r="C696" s="91"/>
    </row>
    <row r="697" ht="15.75" customHeight="1">
      <c r="A697" s="123"/>
      <c r="B697" s="87"/>
      <c r="C697" s="91"/>
    </row>
    <row r="698" ht="15.75" customHeight="1">
      <c r="A698" s="123"/>
      <c r="B698" s="87"/>
      <c r="C698" s="91"/>
    </row>
    <row r="699" ht="15.75" customHeight="1">
      <c r="A699" s="123"/>
      <c r="B699" s="87"/>
      <c r="C699" s="91"/>
    </row>
    <row r="700" ht="15.75" customHeight="1">
      <c r="A700" s="123"/>
      <c r="B700" s="87"/>
      <c r="C700" s="91"/>
    </row>
    <row r="701" ht="15.75" customHeight="1">
      <c r="A701" s="123"/>
      <c r="B701" s="87"/>
      <c r="C701" s="91"/>
    </row>
    <row r="702" ht="15.75" customHeight="1">
      <c r="A702" s="123"/>
      <c r="B702" s="87"/>
      <c r="C702" s="91"/>
    </row>
    <row r="703" ht="15.75" customHeight="1">
      <c r="A703" s="123"/>
      <c r="B703" s="87"/>
      <c r="C703" s="91"/>
    </row>
    <row r="704" ht="15.75" customHeight="1">
      <c r="A704" s="123"/>
      <c r="B704" s="87"/>
      <c r="C704" s="91"/>
    </row>
    <row r="705" ht="15.75" customHeight="1">
      <c r="A705" s="123"/>
      <c r="B705" s="87"/>
      <c r="C705" s="91"/>
    </row>
    <row r="706" ht="15.75" customHeight="1">
      <c r="A706" s="123"/>
      <c r="B706" s="87"/>
      <c r="C706" s="91"/>
    </row>
    <row r="707" ht="15.75" customHeight="1">
      <c r="A707" s="123"/>
      <c r="B707" s="87"/>
      <c r="C707" s="91"/>
    </row>
    <row r="708" ht="15.75" customHeight="1">
      <c r="A708" s="123"/>
      <c r="B708" s="87"/>
      <c r="C708" s="91"/>
    </row>
    <row r="709" ht="15.75" customHeight="1">
      <c r="A709" s="123"/>
      <c r="B709" s="87"/>
      <c r="C709" s="91"/>
    </row>
    <row r="710" ht="15.75" customHeight="1">
      <c r="A710" s="123"/>
      <c r="B710" s="87"/>
      <c r="C710" s="91"/>
    </row>
    <row r="711" ht="15.75" customHeight="1">
      <c r="A711" s="123"/>
      <c r="B711" s="87"/>
      <c r="C711" s="91"/>
    </row>
    <row r="712" ht="15.75" customHeight="1">
      <c r="A712" s="123"/>
      <c r="B712" s="87"/>
      <c r="C712" s="91"/>
    </row>
    <row r="713" ht="15.75" customHeight="1">
      <c r="A713" s="123"/>
      <c r="B713" s="87"/>
      <c r="C713" s="91"/>
    </row>
    <row r="714" ht="15.75" customHeight="1">
      <c r="A714" s="123"/>
      <c r="B714" s="87"/>
      <c r="C714" s="91"/>
    </row>
    <row r="715" ht="15.75" customHeight="1">
      <c r="A715" s="123"/>
      <c r="B715" s="87"/>
      <c r="C715" s="91"/>
    </row>
    <row r="716" ht="15.75" customHeight="1">
      <c r="A716" s="123"/>
      <c r="B716" s="87"/>
      <c r="C716" s="91"/>
    </row>
    <row r="717" ht="15.75" customHeight="1">
      <c r="A717" s="123"/>
      <c r="B717" s="87"/>
      <c r="C717" s="91"/>
    </row>
    <row r="718" ht="15.75" customHeight="1">
      <c r="A718" s="123"/>
      <c r="B718" s="87"/>
      <c r="C718" s="91"/>
    </row>
    <row r="719" ht="15.75" customHeight="1">
      <c r="A719" s="123"/>
      <c r="B719" s="87"/>
      <c r="C719" s="91"/>
    </row>
    <row r="720" ht="15.75" customHeight="1">
      <c r="A720" s="123"/>
      <c r="B720" s="87"/>
      <c r="C720" s="91"/>
    </row>
    <row r="721" ht="15.75" customHeight="1">
      <c r="A721" s="123"/>
      <c r="B721" s="87"/>
      <c r="C721" s="91"/>
    </row>
    <row r="722" ht="15.75" customHeight="1">
      <c r="A722" s="123"/>
      <c r="B722" s="87"/>
      <c r="C722" s="91"/>
    </row>
    <row r="723" ht="15.75" customHeight="1">
      <c r="A723" s="123"/>
      <c r="B723" s="87"/>
      <c r="C723" s="91"/>
    </row>
    <row r="724" ht="15.75" customHeight="1">
      <c r="A724" s="123"/>
      <c r="B724" s="87"/>
      <c r="C724" s="91"/>
    </row>
    <row r="725" ht="15.75" customHeight="1">
      <c r="A725" s="123"/>
      <c r="B725" s="87"/>
      <c r="C725" s="91"/>
    </row>
    <row r="726" ht="15.75" customHeight="1">
      <c r="A726" s="123"/>
      <c r="B726" s="87"/>
      <c r="C726" s="91"/>
    </row>
    <row r="727" ht="15.75" customHeight="1">
      <c r="A727" s="123"/>
      <c r="B727" s="87"/>
      <c r="C727" s="91"/>
    </row>
    <row r="728" ht="15.75" customHeight="1">
      <c r="A728" s="123"/>
      <c r="B728" s="87"/>
      <c r="C728" s="91"/>
    </row>
    <row r="729" ht="15.75" customHeight="1">
      <c r="A729" s="123"/>
      <c r="B729" s="87"/>
      <c r="C729" s="91"/>
    </row>
    <row r="730" ht="15.75" customHeight="1">
      <c r="A730" s="123"/>
      <c r="B730" s="87"/>
      <c r="C730" s="91"/>
    </row>
    <row r="731" ht="15.75" customHeight="1">
      <c r="A731" s="123"/>
      <c r="B731" s="87"/>
      <c r="C731" s="91"/>
    </row>
    <row r="732" ht="15.75" customHeight="1">
      <c r="A732" s="123"/>
      <c r="B732" s="87"/>
      <c r="C732" s="91"/>
    </row>
    <row r="733" ht="15.75" customHeight="1">
      <c r="A733" s="123"/>
      <c r="B733" s="87"/>
      <c r="C733" s="91"/>
    </row>
    <row r="734" ht="15.75" customHeight="1">
      <c r="A734" s="123"/>
      <c r="B734" s="87"/>
      <c r="C734" s="91"/>
    </row>
    <row r="735" ht="15.75" customHeight="1">
      <c r="A735" s="123"/>
      <c r="B735" s="87"/>
      <c r="C735" s="91"/>
    </row>
    <row r="736" ht="15.75" customHeight="1">
      <c r="A736" s="123"/>
      <c r="B736" s="87"/>
      <c r="C736" s="91"/>
    </row>
    <row r="737" ht="15.75" customHeight="1">
      <c r="A737" s="123"/>
      <c r="B737" s="87"/>
      <c r="C737" s="91"/>
    </row>
    <row r="738" ht="15.75" customHeight="1">
      <c r="A738" s="123"/>
      <c r="B738" s="87"/>
      <c r="C738" s="91"/>
    </row>
    <row r="739" ht="15.75" customHeight="1">
      <c r="A739" s="123"/>
      <c r="B739" s="87"/>
      <c r="C739" s="91"/>
    </row>
    <row r="740" ht="15.75" customHeight="1">
      <c r="A740" s="123"/>
      <c r="B740" s="87"/>
      <c r="C740" s="91"/>
    </row>
    <row r="741" ht="15.75" customHeight="1">
      <c r="A741" s="123"/>
      <c r="B741" s="87"/>
      <c r="C741" s="91"/>
    </row>
    <row r="742" ht="15.75" customHeight="1">
      <c r="A742" s="123"/>
      <c r="B742" s="87"/>
      <c r="C742" s="91"/>
    </row>
    <row r="743" ht="15.75" customHeight="1">
      <c r="A743" s="123"/>
      <c r="B743" s="87"/>
      <c r="C743" s="91"/>
    </row>
    <row r="744" ht="15.75" customHeight="1">
      <c r="A744" s="123"/>
      <c r="B744" s="87"/>
      <c r="C744" s="91"/>
    </row>
    <row r="745" ht="15.75" customHeight="1">
      <c r="A745" s="123"/>
      <c r="B745" s="87"/>
      <c r="C745" s="91"/>
    </row>
    <row r="746" ht="15.75" customHeight="1">
      <c r="A746" s="123"/>
      <c r="B746" s="87"/>
      <c r="C746" s="91"/>
    </row>
    <row r="747" ht="15.75" customHeight="1">
      <c r="A747" s="123"/>
      <c r="B747" s="87"/>
      <c r="C747" s="91"/>
    </row>
    <row r="748" ht="15.75" customHeight="1">
      <c r="A748" s="123"/>
      <c r="B748" s="87"/>
      <c r="C748" s="91"/>
    </row>
    <row r="749" ht="15.75" customHeight="1">
      <c r="A749" s="123"/>
      <c r="B749" s="87"/>
      <c r="C749" s="91"/>
    </row>
    <row r="750" ht="15.75" customHeight="1">
      <c r="A750" s="123"/>
      <c r="B750" s="87"/>
      <c r="C750" s="91"/>
    </row>
    <row r="751" ht="15.75" customHeight="1">
      <c r="A751" s="123"/>
      <c r="B751" s="87"/>
      <c r="C751" s="91"/>
    </row>
    <row r="752" ht="15.75" customHeight="1">
      <c r="A752" s="123"/>
      <c r="B752" s="87"/>
      <c r="C752" s="91"/>
    </row>
    <row r="753" ht="15.75" customHeight="1">
      <c r="A753" s="123"/>
      <c r="B753" s="87"/>
      <c r="C753" s="91"/>
    </row>
    <row r="754" ht="15.75" customHeight="1">
      <c r="A754" s="123"/>
      <c r="B754" s="87"/>
      <c r="C754" s="91"/>
    </row>
    <row r="755" ht="15.75" customHeight="1">
      <c r="A755" s="123"/>
      <c r="B755" s="87"/>
      <c r="C755" s="91"/>
    </row>
    <row r="756" ht="15.75" customHeight="1">
      <c r="A756" s="123"/>
      <c r="B756" s="87"/>
      <c r="C756" s="91"/>
    </row>
    <row r="757" ht="15.75" customHeight="1">
      <c r="A757" s="123"/>
      <c r="B757" s="87"/>
      <c r="C757" s="91"/>
    </row>
    <row r="758" ht="15.75" customHeight="1">
      <c r="A758" s="123"/>
      <c r="B758" s="87"/>
      <c r="C758" s="91"/>
    </row>
    <row r="759" ht="15.75" customHeight="1">
      <c r="A759" s="123"/>
      <c r="B759" s="87"/>
      <c r="C759" s="91"/>
    </row>
    <row r="760" ht="15.75" customHeight="1">
      <c r="A760" s="123"/>
      <c r="B760" s="87"/>
      <c r="C760" s="91"/>
    </row>
    <row r="761" ht="15.75" customHeight="1">
      <c r="A761" s="123"/>
      <c r="B761" s="87"/>
      <c r="C761" s="91"/>
    </row>
    <row r="762" ht="15.75" customHeight="1">
      <c r="A762" s="123"/>
      <c r="B762" s="87"/>
      <c r="C762" s="91"/>
    </row>
    <row r="763" ht="15.75" customHeight="1">
      <c r="A763" s="123"/>
      <c r="B763" s="87"/>
      <c r="C763" s="91"/>
    </row>
    <row r="764" ht="15.75" customHeight="1">
      <c r="A764" s="123"/>
      <c r="B764" s="87"/>
      <c r="C764" s="91"/>
    </row>
    <row r="765" ht="15.75" customHeight="1">
      <c r="A765" s="123"/>
      <c r="B765" s="87"/>
      <c r="C765" s="91"/>
    </row>
    <row r="766" ht="15.75" customHeight="1">
      <c r="A766" s="123"/>
      <c r="B766" s="87"/>
      <c r="C766" s="91"/>
    </row>
    <row r="767" ht="15.75" customHeight="1">
      <c r="A767" s="123"/>
      <c r="B767" s="87"/>
      <c r="C767" s="91"/>
    </row>
    <row r="768" ht="15.75" customHeight="1">
      <c r="A768" s="123"/>
      <c r="B768" s="87"/>
      <c r="C768" s="91"/>
    </row>
    <row r="769" ht="15.75" customHeight="1">
      <c r="A769" s="123"/>
      <c r="B769" s="87"/>
      <c r="C769" s="91"/>
    </row>
    <row r="770" ht="15.75" customHeight="1">
      <c r="A770" s="123"/>
      <c r="B770" s="87"/>
      <c r="C770" s="91"/>
    </row>
    <row r="771" ht="15.75" customHeight="1">
      <c r="A771" s="123"/>
      <c r="B771" s="87"/>
      <c r="C771" s="91"/>
    </row>
    <row r="772" ht="15.75" customHeight="1">
      <c r="A772" s="123"/>
      <c r="B772" s="87"/>
      <c r="C772" s="91"/>
    </row>
    <row r="773" ht="15.75" customHeight="1">
      <c r="A773" s="123"/>
      <c r="B773" s="87"/>
      <c r="C773" s="91"/>
    </row>
    <row r="774" ht="15.75" customHeight="1">
      <c r="A774" s="123"/>
      <c r="B774" s="87"/>
      <c r="C774" s="91"/>
    </row>
    <row r="775" ht="15.75" customHeight="1">
      <c r="A775" s="123"/>
      <c r="B775" s="87"/>
      <c r="C775" s="91"/>
    </row>
    <row r="776" ht="15.75" customHeight="1">
      <c r="A776" s="123"/>
      <c r="B776" s="87"/>
      <c r="C776" s="91"/>
    </row>
    <row r="777" ht="15.75" customHeight="1">
      <c r="A777" s="123"/>
      <c r="B777" s="87"/>
      <c r="C777" s="91"/>
    </row>
    <row r="778" ht="15.75" customHeight="1">
      <c r="A778" s="123"/>
      <c r="B778" s="87"/>
      <c r="C778" s="91"/>
    </row>
    <row r="779" ht="15.75" customHeight="1">
      <c r="A779" s="123"/>
      <c r="B779" s="87"/>
      <c r="C779" s="91"/>
    </row>
    <row r="780" ht="15.75" customHeight="1">
      <c r="A780" s="123"/>
      <c r="B780" s="87"/>
      <c r="C780" s="91"/>
    </row>
    <row r="781" ht="15.75" customHeight="1">
      <c r="A781" s="123"/>
      <c r="B781" s="87"/>
      <c r="C781" s="91"/>
    </row>
    <row r="782" ht="15.75" customHeight="1">
      <c r="A782" s="123"/>
      <c r="B782" s="87"/>
      <c r="C782" s="91"/>
    </row>
    <row r="783" ht="15.75" customHeight="1">
      <c r="A783" s="123"/>
      <c r="B783" s="87"/>
      <c r="C783" s="91"/>
    </row>
    <row r="784" ht="15.75" customHeight="1">
      <c r="A784" s="123"/>
      <c r="B784" s="87"/>
      <c r="C784" s="91"/>
    </row>
    <row r="785" ht="15.75" customHeight="1">
      <c r="A785" s="123"/>
      <c r="B785" s="87"/>
      <c r="C785" s="91"/>
    </row>
    <row r="786" ht="15.75" customHeight="1">
      <c r="A786" s="123"/>
      <c r="B786" s="87"/>
      <c r="C786" s="91"/>
    </row>
    <row r="787" ht="15.75" customHeight="1">
      <c r="A787" s="123"/>
      <c r="B787" s="87"/>
      <c r="C787" s="91"/>
    </row>
    <row r="788" ht="15.75" customHeight="1">
      <c r="A788" s="123"/>
      <c r="B788" s="87"/>
      <c r="C788" s="91"/>
    </row>
    <row r="789" ht="15.75" customHeight="1">
      <c r="A789" s="123"/>
      <c r="B789" s="87"/>
      <c r="C789" s="91"/>
    </row>
    <row r="790" ht="15.75" customHeight="1">
      <c r="A790" s="123"/>
      <c r="B790" s="87"/>
      <c r="C790" s="91"/>
    </row>
    <row r="791" ht="15.75" customHeight="1">
      <c r="A791" s="123"/>
      <c r="B791" s="87"/>
      <c r="C791" s="91"/>
    </row>
    <row r="792" ht="15.75" customHeight="1">
      <c r="A792" s="123"/>
      <c r="B792" s="87"/>
      <c r="C792" s="91"/>
    </row>
    <row r="793" ht="15.75" customHeight="1">
      <c r="A793" s="123"/>
      <c r="B793" s="87"/>
      <c r="C793" s="91"/>
    </row>
    <row r="794" ht="15.75" customHeight="1">
      <c r="A794" s="123"/>
      <c r="B794" s="87"/>
      <c r="C794" s="91"/>
    </row>
    <row r="795" ht="15.75" customHeight="1">
      <c r="A795" s="123"/>
      <c r="B795" s="87"/>
      <c r="C795" s="91"/>
    </row>
    <row r="796" ht="15.75" customHeight="1">
      <c r="A796" s="123"/>
      <c r="B796" s="87"/>
      <c r="C796" s="91"/>
    </row>
    <row r="797" ht="15.75" customHeight="1">
      <c r="A797" s="123"/>
      <c r="B797" s="87"/>
      <c r="C797" s="91"/>
    </row>
    <row r="798" ht="15.75" customHeight="1">
      <c r="A798" s="123"/>
      <c r="B798" s="87"/>
      <c r="C798" s="91"/>
    </row>
    <row r="799" ht="15.75" customHeight="1">
      <c r="A799" s="123"/>
      <c r="B799" s="87"/>
      <c r="C799" s="91"/>
    </row>
    <row r="800" ht="15.75" customHeight="1">
      <c r="A800" s="123"/>
      <c r="B800" s="87"/>
      <c r="C800" s="91"/>
    </row>
    <row r="801" ht="15.75" customHeight="1">
      <c r="A801" s="123"/>
      <c r="B801" s="87"/>
      <c r="C801" s="91"/>
    </row>
    <row r="802" ht="15.75" customHeight="1">
      <c r="A802" s="123"/>
      <c r="B802" s="87"/>
      <c r="C802" s="91"/>
    </row>
    <row r="803" ht="15.75" customHeight="1">
      <c r="A803" s="123"/>
      <c r="B803" s="87"/>
      <c r="C803" s="91"/>
    </row>
    <row r="804" ht="15.75" customHeight="1">
      <c r="A804" s="123"/>
      <c r="B804" s="87"/>
      <c r="C804" s="91"/>
    </row>
    <row r="805" ht="15.75" customHeight="1">
      <c r="A805" s="123"/>
      <c r="B805" s="87"/>
      <c r="C805" s="91"/>
    </row>
    <row r="806" ht="15.75" customHeight="1">
      <c r="A806" s="123"/>
      <c r="B806" s="87"/>
      <c r="C806" s="91"/>
    </row>
    <row r="807" ht="15.75" customHeight="1">
      <c r="A807" s="123"/>
      <c r="B807" s="87"/>
      <c r="C807" s="91"/>
    </row>
    <row r="808" ht="15.75" customHeight="1">
      <c r="A808" s="123"/>
      <c r="B808" s="87"/>
      <c r="C808" s="91"/>
    </row>
    <row r="809" ht="15.75" customHeight="1">
      <c r="A809" s="123"/>
      <c r="B809" s="87"/>
      <c r="C809" s="91"/>
    </row>
    <row r="810" ht="15.75" customHeight="1">
      <c r="A810" s="123"/>
      <c r="B810" s="87"/>
      <c r="C810" s="91"/>
    </row>
    <row r="811" ht="15.75" customHeight="1">
      <c r="A811" s="123"/>
      <c r="B811" s="87"/>
      <c r="C811" s="91"/>
    </row>
    <row r="812" ht="15.75" customHeight="1">
      <c r="A812" s="123"/>
      <c r="B812" s="87"/>
      <c r="C812" s="91"/>
    </row>
    <row r="813" ht="15.75" customHeight="1">
      <c r="A813" s="123"/>
      <c r="B813" s="87"/>
      <c r="C813" s="91"/>
    </row>
    <row r="814" ht="15.75" customHeight="1">
      <c r="A814" s="123"/>
      <c r="B814" s="87"/>
      <c r="C814" s="91"/>
    </row>
    <row r="815" ht="15.75" customHeight="1">
      <c r="A815" s="123"/>
      <c r="B815" s="87"/>
      <c r="C815" s="91"/>
    </row>
    <row r="816" ht="15.75" customHeight="1">
      <c r="A816" s="123"/>
      <c r="B816" s="87"/>
      <c r="C816" s="91"/>
    </row>
    <row r="817" ht="15.75" customHeight="1">
      <c r="A817" s="123"/>
      <c r="B817" s="87"/>
      <c r="C817" s="91"/>
    </row>
    <row r="818" ht="15.75" customHeight="1">
      <c r="A818" s="123"/>
      <c r="B818" s="87"/>
      <c r="C818" s="91"/>
    </row>
    <row r="819" ht="15.75" customHeight="1">
      <c r="A819" s="123"/>
      <c r="B819" s="87"/>
      <c r="C819" s="91"/>
    </row>
    <row r="820" ht="15.75" customHeight="1">
      <c r="A820" s="123"/>
      <c r="B820" s="87"/>
      <c r="C820" s="91"/>
    </row>
    <row r="821" ht="15.75" customHeight="1">
      <c r="A821" s="123"/>
      <c r="B821" s="87"/>
      <c r="C821" s="91"/>
    </row>
    <row r="822" ht="15.75" customHeight="1">
      <c r="A822" s="123"/>
      <c r="B822" s="87"/>
      <c r="C822" s="91"/>
    </row>
    <row r="823" ht="15.75" customHeight="1">
      <c r="A823" s="123"/>
      <c r="B823" s="87"/>
      <c r="C823" s="91"/>
    </row>
    <row r="824" ht="15.75" customHeight="1">
      <c r="A824" s="123"/>
      <c r="B824" s="87"/>
      <c r="C824" s="91"/>
    </row>
    <row r="825" ht="15.75" customHeight="1">
      <c r="A825" s="123"/>
      <c r="B825" s="87"/>
      <c r="C825" s="91"/>
    </row>
    <row r="826" ht="15.75" customHeight="1">
      <c r="A826" s="123"/>
      <c r="B826" s="87"/>
      <c r="C826" s="91"/>
    </row>
    <row r="827" ht="15.75" customHeight="1">
      <c r="A827" s="123"/>
      <c r="B827" s="87"/>
      <c r="C827" s="91"/>
    </row>
    <row r="828" ht="15.75" customHeight="1">
      <c r="A828" s="123"/>
      <c r="B828" s="87"/>
      <c r="C828" s="91"/>
    </row>
    <row r="829" ht="15.75" customHeight="1">
      <c r="A829" s="123"/>
      <c r="B829" s="87"/>
      <c r="C829" s="91"/>
    </row>
    <row r="830" ht="15.75" customHeight="1">
      <c r="A830" s="123"/>
      <c r="B830" s="87"/>
      <c r="C830" s="91"/>
    </row>
    <row r="831" ht="15.75" customHeight="1">
      <c r="A831" s="123"/>
      <c r="B831" s="87"/>
      <c r="C831" s="91"/>
    </row>
    <row r="832" ht="15.75" customHeight="1">
      <c r="A832" s="123"/>
      <c r="B832" s="87"/>
      <c r="C832" s="91"/>
    </row>
    <row r="833" ht="15.75" customHeight="1">
      <c r="A833" s="123"/>
      <c r="B833" s="87"/>
      <c r="C833" s="91"/>
    </row>
    <row r="834" ht="15.75" customHeight="1">
      <c r="A834" s="123"/>
      <c r="B834" s="87"/>
      <c r="C834" s="91"/>
    </row>
    <row r="835" ht="15.75" customHeight="1">
      <c r="A835" s="123"/>
      <c r="B835" s="87"/>
      <c r="C835" s="91"/>
    </row>
    <row r="836" ht="15.75" customHeight="1">
      <c r="A836" s="123"/>
      <c r="B836" s="87"/>
      <c r="C836" s="91"/>
    </row>
    <row r="837" ht="15.75" customHeight="1">
      <c r="A837" s="123"/>
      <c r="B837" s="87"/>
      <c r="C837" s="91"/>
    </row>
    <row r="838" ht="15.75" customHeight="1">
      <c r="A838" s="123"/>
      <c r="B838" s="87"/>
      <c r="C838" s="91"/>
    </row>
    <row r="839" ht="15.75" customHeight="1">
      <c r="A839" s="123"/>
      <c r="B839" s="87"/>
      <c r="C839" s="91"/>
    </row>
    <row r="840" ht="15.75" customHeight="1">
      <c r="A840" s="123"/>
      <c r="B840" s="87"/>
      <c r="C840" s="91"/>
    </row>
    <row r="841" ht="15.75" customHeight="1">
      <c r="A841" s="123"/>
      <c r="B841" s="87"/>
      <c r="C841" s="91"/>
    </row>
    <row r="842" ht="15.75" customHeight="1">
      <c r="A842" s="123"/>
      <c r="B842" s="87"/>
      <c r="C842" s="91"/>
    </row>
    <row r="843" ht="15.75" customHeight="1">
      <c r="A843" s="123"/>
      <c r="B843" s="87"/>
      <c r="C843" s="91"/>
    </row>
    <row r="844" ht="15.75" customHeight="1">
      <c r="A844" s="123"/>
      <c r="B844" s="87"/>
      <c r="C844" s="91"/>
    </row>
    <row r="845" ht="15.75" customHeight="1">
      <c r="A845" s="123"/>
      <c r="B845" s="87"/>
      <c r="C845" s="91"/>
    </row>
    <row r="846" ht="15.75" customHeight="1">
      <c r="A846" s="123"/>
      <c r="B846" s="87"/>
      <c r="C846" s="91"/>
    </row>
    <row r="847" ht="15.75" customHeight="1">
      <c r="A847" s="123"/>
      <c r="B847" s="87"/>
      <c r="C847" s="91"/>
    </row>
    <row r="848" ht="15.75" customHeight="1">
      <c r="A848" s="123"/>
      <c r="B848" s="87"/>
      <c r="C848" s="91"/>
    </row>
    <row r="849" ht="15.75" customHeight="1">
      <c r="A849" s="123"/>
      <c r="B849" s="87"/>
      <c r="C849" s="91"/>
    </row>
    <row r="850" ht="15.75" customHeight="1">
      <c r="A850" s="123"/>
      <c r="B850" s="87"/>
      <c r="C850" s="91"/>
    </row>
    <row r="851" ht="15.75" customHeight="1">
      <c r="A851" s="123"/>
      <c r="B851" s="87"/>
      <c r="C851" s="91"/>
    </row>
    <row r="852" ht="15.75" customHeight="1">
      <c r="A852" s="123"/>
      <c r="B852" s="87"/>
      <c r="C852" s="91"/>
    </row>
    <row r="853" ht="15.75" customHeight="1">
      <c r="A853" s="123"/>
      <c r="B853" s="87"/>
      <c r="C853" s="91"/>
    </row>
    <row r="854" ht="15.75" customHeight="1">
      <c r="A854" s="123"/>
      <c r="B854" s="87"/>
      <c r="C854" s="91"/>
    </row>
    <row r="855" ht="15.75" customHeight="1">
      <c r="A855" s="123"/>
      <c r="B855" s="87"/>
      <c r="C855" s="91"/>
    </row>
    <row r="856" ht="15.75" customHeight="1">
      <c r="A856" s="123"/>
      <c r="B856" s="87"/>
      <c r="C856" s="91"/>
    </row>
    <row r="857" ht="15.75" customHeight="1">
      <c r="A857" s="123"/>
      <c r="B857" s="87"/>
      <c r="C857" s="91"/>
    </row>
    <row r="858" ht="15.75" customHeight="1">
      <c r="A858" s="123"/>
      <c r="B858" s="87"/>
      <c r="C858" s="91"/>
    </row>
    <row r="859" ht="15.75" customHeight="1">
      <c r="A859" s="123"/>
      <c r="B859" s="87"/>
      <c r="C859" s="91"/>
    </row>
    <row r="860" ht="15.75" customHeight="1">
      <c r="A860" s="123"/>
      <c r="B860" s="87"/>
      <c r="C860" s="91"/>
    </row>
    <row r="861" ht="15.75" customHeight="1">
      <c r="A861" s="123"/>
      <c r="B861" s="87"/>
      <c r="C861" s="91"/>
    </row>
    <row r="862" ht="15.75" customHeight="1">
      <c r="A862" s="123"/>
      <c r="B862" s="87"/>
      <c r="C862" s="91"/>
    </row>
    <row r="863" ht="15.75" customHeight="1">
      <c r="A863" s="123"/>
      <c r="B863" s="87"/>
      <c r="C863" s="91"/>
    </row>
    <row r="864" ht="15.75" customHeight="1">
      <c r="A864" s="123"/>
      <c r="B864" s="87"/>
      <c r="C864" s="91"/>
    </row>
    <row r="865" ht="15.75" customHeight="1">
      <c r="A865" s="123"/>
      <c r="B865" s="87"/>
      <c r="C865" s="91"/>
    </row>
    <row r="866" ht="15.75" customHeight="1">
      <c r="A866" s="123"/>
      <c r="B866" s="87"/>
      <c r="C866" s="91"/>
    </row>
    <row r="867" ht="15.75" customHeight="1">
      <c r="A867" s="123"/>
      <c r="B867" s="87"/>
      <c r="C867" s="91"/>
    </row>
    <row r="868" ht="15.75" customHeight="1">
      <c r="A868" s="123"/>
      <c r="B868" s="87"/>
      <c r="C868" s="91"/>
    </row>
    <row r="869" ht="15.75" customHeight="1">
      <c r="A869" s="123"/>
      <c r="B869" s="87"/>
      <c r="C869" s="91"/>
    </row>
    <row r="870" ht="15.75" customHeight="1">
      <c r="A870" s="123"/>
      <c r="B870" s="87"/>
      <c r="C870" s="91"/>
    </row>
    <row r="871" ht="15.75" customHeight="1">
      <c r="A871" s="123"/>
      <c r="B871" s="87"/>
      <c r="C871" s="91"/>
    </row>
    <row r="872" ht="15.75" customHeight="1">
      <c r="A872" s="123"/>
      <c r="B872" s="87"/>
      <c r="C872" s="91"/>
    </row>
    <row r="873" ht="15.75" customHeight="1">
      <c r="A873" s="123"/>
      <c r="B873" s="87"/>
      <c r="C873" s="91"/>
    </row>
    <row r="874" ht="15.75" customHeight="1">
      <c r="A874" s="123"/>
      <c r="B874" s="87"/>
      <c r="C874" s="91"/>
    </row>
    <row r="875" ht="15.75" customHeight="1">
      <c r="A875" s="123"/>
      <c r="B875" s="87"/>
      <c r="C875" s="91"/>
    </row>
    <row r="876" ht="15.75" customHeight="1">
      <c r="A876" s="123"/>
      <c r="B876" s="87"/>
      <c r="C876" s="91"/>
    </row>
    <row r="877" ht="15.75" customHeight="1">
      <c r="A877" s="123"/>
      <c r="B877" s="87"/>
      <c r="C877" s="91"/>
    </row>
    <row r="878" ht="15.75" customHeight="1">
      <c r="A878" s="123"/>
      <c r="B878" s="87"/>
      <c r="C878" s="91"/>
    </row>
    <row r="879" ht="15.75" customHeight="1">
      <c r="A879" s="123"/>
      <c r="B879" s="87"/>
      <c r="C879" s="91"/>
    </row>
    <row r="880" ht="15.75" customHeight="1">
      <c r="A880" s="123"/>
      <c r="B880" s="87"/>
      <c r="C880" s="91"/>
    </row>
    <row r="881" ht="15.75" customHeight="1">
      <c r="A881" s="123"/>
      <c r="B881" s="87"/>
      <c r="C881" s="91"/>
    </row>
    <row r="882" ht="15.75" customHeight="1">
      <c r="A882" s="123"/>
      <c r="B882" s="87"/>
      <c r="C882" s="91"/>
    </row>
    <row r="883" ht="15.75" customHeight="1">
      <c r="A883" s="123"/>
      <c r="B883" s="87"/>
      <c r="C883" s="91"/>
    </row>
    <row r="884" ht="15.75" customHeight="1">
      <c r="A884" s="123"/>
      <c r="B884" s="87"/>
      <c r="C884" s="91"/>
    </row>
    <row r="885" ht="15.75" customHeight="1">
      <c r="A885" s="123"/>
      <c r="B885" s="87"/>
      <c r="C885" s="91"/>
    </row>
    <row r="886" ht="15.75" customHeight="1">
      <c r="A886" s="123"/>
      <c r="B886" s="87"/>
      <c r="C886" s="91"/>
    </row>
    <row r="887" ht="15.75" customHeight="1">
      <c r="A887" s="123"/>
      <c r="B887" s="87"/>
      <c r="C887" s="91"/>
    </row>
    <row r="888" ht="15.75" customHeight="1">
      <c r="A888" s="123"/>
      <c r="B888" s="87"/>
      <c r="C888" s="91"/>
    </row>
    <row r="889" ht="15.75" customHeight="1">
      <c r="A889" s="123"/>
      <c r="B889" s="87"/>
      <c r="C889" s="91"/>
    </row>
    <row r="890" ht="15.75" customHeight="1">
      <c r="A890" s="123"/>
      <c r="B890" s="87"/>
      <c r="C890" s="91"/>
    </row>
    <row r="891" ht="15.75" customHeight="1">
      <c r="A891" s="123"/>
      <c r="B891" s="87"/>
      <c r="C891" s="91"/>
    </row>
    <row r="892" ht="15.75" customHeight="1">
      <c r="A892" s="123"/>
      <c r="B892" s="87"/>
      <c r="C892" s="91"/>
    </row>
    <row r="893" ht="15.75" customHeight="1">
      <c r="A893" s="123"/>
      <c r="B893" s="87"/>
      <c r="C893" s="91"/>
    </row>
    <row r="894" ht="15.75" customHeight="1">
      <c r="A894" s="123"/>
      <c r="B894" s="87"/>
      <c r="C894" s="91"/>
    </row>
    <row r="895" ht="15.75" customHeight="1">
      <c r="A895" s="123"/>
      <c r="B895" s="87"/>
      <c r="C895" s="91"/>
    </row>
    <row r="896" ht="15.75" customHeight="1">
      <c r="A896" s="123"/>
      <c r="B896" s="87"/>
      <c r="C896" s="91"/>
    </row>
    <row r="897" ht="15.75" customHeight="1">
      <c r="A897" s="123"/>
      <c r="B897" s="87"/>
      <c r="C897" s="91"/>
    </row>
    <row r="898" ht="15.75" customHeight="1">
      <c r="A898" s="123"/>
      <c r="B898" s="87"/>
      <c r="C898" s="91"/>
    </row>
    <row r="899" ht="15.75" customHeight="1">
      <c r="A899" s="123"/>
      <c r="B899" s="87"/>
      <c r="C899" s="91"/>
    </row>
    <row r="900" ht="15.75" customHeight="1">
      <c r="A900" s="123"/>
      <c r="B900" s="87"/>
      <c r="C900" s="91"/>
    </row>
    <row r="901" ht="15.75" customHeight="1">
      <c r="A901" s="123"/>
      <c r="B901" s="87"/>
      <c r="C901" s="91"/>
    </row>
    <row r="902" ht="15.75" customHeight="1">
      <c r="A902" s="123"/>
      <c r="B902" s="87"/>
      <c r="C902" s="91"/>
    </row>
    <row r="903" ht="15.75" customHeight="1">
      <c r="A903" s="123"/>
      <c r="B903" s="87"/>
      <c r="C903" s="91"/>
    </row>
    <row r="904" ht="15.75" customHeight="1">
      <c r="A904" s="123"/>
      <c r="B904" s="87"/>
      <c r="C904" s="91"/>
    </row>
    <row r="905" ht="15.75" customHeight="1">
      <c r="A905" s="123"/>
      <c r="B905" s="87"/>
      <c r="C905" s="91"/>
    </row>
    <row r="906" ht="15.75" customHeight="1">
      <c r="A906" s="123"/>
      <c r="B906" s="87"/>
      <c r="C906" s="91"/>
    </row>
    <row r="907" ht="15.75" customHeight="1">
      <c r="A907" s="123"/>
      <c r="B907" s="87"/>
      <c r="C907" s="91"/>
    </row>
    <row r="908" ht="15.75" customHeight="1">
      <c r="A908" s="123"/>
      <c r="B908" s="87"/>
      <c r="C908" s="91"/>
    </row>
    <row r="909" ht="15.75" customHeight="1">
      <c r="A909" s="123"/>
      <c r="B909" s="87"/>
      <c r="C909" s="91"/>
    </row>
    <row r="910" ht="15.75" customHeight="1">
      <c r="A910" s="123"/>
      <c r="B910" s="87"/>
      <c r="C910" s="91"/>
    </row>
    <row r="911" ht="15.75" customHeight="1">
      <c r="A911" s="123"/>
      <c r="B911" s="87"/>
      <c r="C911" s="91"/>
    </row>
    <row r="912" ht="15.75" customHeight="1">
      <c r="A912" s="123"/>
      <c r="B912" s="87"/>
      <c r="C912" s="91"/>
    </row>
    <row r="913" ht="15.75" customHeight="1">
      <c r="A913" s="123"/>
      <c r="B913" s="87"/>
      <c r="C913" s="91"/>
    </row>
    <row r="914" ht="15.75" customHeight="1">
      <c r="A914" s="123"/>
      <c r="B914" s="87"/>
      <c r="C914" s="91"/>
    </row>
    <row r="915" ht="15.75" customHeight="1">
      <c r="A915" s="123"/>
      <c r="B915" s="87"/>
      <c r="C915" s="91"/>
    </row>
    <row r="916" ht="15.75" customHeight="1">
      <c r="A916" s="123"/>
      <c r="B916" s="87"/>
      <c r="C916" s="91"/>
    </row>
    <row r="917" ht="15.75" customHeight="1">
      <c r="A917" s="123"/>
      <c r="B917" s="87"/>
      <c r="C917" s="91"/>
    </row>
    <row r="918" ht="15.75" customHeight="1">
      <c r="A918" s="123"/>
      <c r="B918" s="87"/>
      <c r="C918" s="91"/>
    </row>
    <row r="919" ht="15.75" customHeight="1">
      <c r="A919" s="123"/>
      <c r="B919" s="87"/>
      <c r="C919" s="91"/>
    </row>
    <row r="920" ht="15.75" customHeight="1">
      <c r="A920" s="123"/>
      <c r="B920" s="87"/>
      <c r="C920" s="91"/>
    </row>
    <row r="921" ht="15.75" customHeight="1">
      <c r="A921" s="123"/>
      <c r="B921" s="87"/>
      <c r="C921" s="91"/>
    </row>
    <row r="922" ht="15.75" customHeight="1">
      <c r="A922" s="123"/>
      <c r="B922" s="87"/>
      <c r="C922" s="91"/>
    </row>
    <row r="923" ht="15.75" customHeight="1">
      <c r="A923" s="123"/>
      <c r="B923" s="87"/>
      <c r="C923" s="91"/>
    </row>
    <row r="924" ht="15.75" customHeight="1">
      <c r="A924" s="123"/>
      <c r="B924" s="87"/>
      <c r="C924" s="91"/>
    </row>
    <row r="925" ht="15.75" customHeight="1">
      <c r="A925" s="123"/>
      <c r="B925" s="87"/>
      <c r="C925" s="91"/>
    </row>
    <row r="926" ht="15.75" customHeight="1">
      <c r="A926" s="123"/>
      <c r="B926" s="87"/>
      <c r="C926" s="91"/>
    </row>
    <row r="927" ht="15.75" customHeight="1">
      <c r="A927" s="123"/>
      <c r="B927" s="87"/>
      <c r="C927" s="91"/>
    </row>
    <row r="928" ht="15.75" customHeight="1">
      <c r="A928" s="123"/>
      <c r="B928" s="87"/>
      <c r="C928" s="91"/>
    </row>
    <row r="929" ht="15.75" customHeight="1">
      <c r="A929" s="123"/>
      <c r="B929" s="87"/>
      <c r="C929" s="91"/>
    </row>
    <row r="930" ht="15.75" customHeight="1">
      <c r="A930" s="123"/>
      <c r="B930" s="87"/>
      <c r="C930" s="91"/>
    </row>
    <row r="931" ht="15.75" customHeight="1">
      <c r="A931" s="123"/>
      <c r="B931" s="87"/>
      <c r="C931" s="91"/>
    </row>
    <row r="932" ht="15.75" customHeight="1">
      <c r="A932" s="123"/>
      <c r="B932" s="87"/>
      <c r="C932" s="91"/>
    </row>
    <row r="933" ht="15.75" customHeight="1">
      <c r="A933" s="123"/>
      <c r="B933" s="87"/>
      <c r="C933" s="91"/>
    </row>
    <row r="934" ht="15.75" customHeight="1">
      <c r="A934" s="123"/>
      <c r="B934" s="87"/>
      <c r="C934" s="91"/>
    </row>
    <row r="935" ht="15.75" customHeight="1">
      <c r="A935" s="123"/>
      <c r="B935" s="87"/>
      <c r="C935" s="91"/>
    </row>
    <row r="936" ht="15.75" customHeight="1">
      <c r="A936" s="123"/>
      <c r="B936" s="87"/>
      <c r="C936" s="91"/>
    </row>
    <row r="937" ht="15.75" customHeight="1">
      <c r="A937" s="123"/>
      <c r="B937" s="87"/>
      <c r="C937" s="91"/>
    </row>
    <row r="938" ht="15.75" customHeight="1">
      <c r="A938" s="123"/>
      <c r="B938" s="87"/>
      <c r="C938" s="91"/>
    </row>
    <row r="939" ht="15.75" customHeight="1">
      <c r="A939" s="123"/>
      <c r="B939" s="87"/>
      <c r="C939" s="91"/>
    </row>
    <row r="940" ht="15.75" customHeight="1">
      <c r="A940" s="123"/>
      <c r="B940" s="87"/>
      <c r="C940" s="91"/>
    </row>
    <row r="941" ht="15.75" customHeight="1">
      <c r="A941" s="123"/>
      <c r="B941" s="87"/>
      <c r="C941" s="91"/>
    </row>
    <row r="942" ht="15.75" customHeight="1">
      <c r="A942" s="123"/>
      <c r="B942" s="87"/>
      <c r="C942" s="91"/>
    </row>
    <row r="943" ht="15.75" customHeight="1">
      <c r="A943" s="123"/>
      <c r="B943" s="87"/>
      <c r="C943" s="91"/>
    </row>
    <row r="944" ht="15.75" customHeight="1">
      <c r="A944" s="123"/>
      <c r="B944" s="87"/>
      <c r="C944" s="91"/>
    </row>
    <row r="945" ht="15.75" customHeight="1">
      <c r="A945" s="123"/>
      <c r="B945" s="87"/>
      <c r="C945" s="91"/>
    </row>
    <row r="946" ht="15.75" customHeight="1">
      <c r="A946" s="123"/>
      <c r="B946" s="87"/>
      <c r="C946" s="91"/>
    </row>
    <row r="947" ht="15.75" customHeight="1">
      <c r="A947" s="123"/>
      <c r="B947" s="87"/>
      <c r="C947" s="91"/>
    </row>
    <row r="948" ht="15.75" customHeight="1">
      <c r="A948" s="123"/>
      <c r="B948" s="87"/>
      <c r="C948" s="91"/>
    </row>
    <row r="949" ht="15.75" customHeight="1">
      <c r="A949" s="123"/>
      <c r="B949" s="87"/>
      <c r="C949" s="91"/>
    </row>
    <row r="950" ht="15.75" customHeight="1">
      <c r="A950" s="123"/>
      <c r="B950" s="87"/>
      <c r="C950" s="91"/>
    </row>
    <row r="951" ht="15.75" customHeight="1">
      <c r="A951" s="123"/>
      <c r="B951" s="87"/>
      <c r="C951" s="91"/>
    </row>
    <row r="952" ht="15.75" customHeight="1">
      <c r="A952" s="123"/>
      <c r="B952" s="87"/>
      <c r="C952" s="91"/>
    </row>
    <row r="953" ht="15.75" customHeight="1">
      <c r="A953" s="123"/>
      <c r="B953" s="87"/>
      <c r="C953" s="91"/>
    </row>
    <row r="954" ht="15.75" customHeight="1">
      <c r="A954" s="123"/>
      <c r="B954" s="87"/>
      <c r="C954" s="91"/>
    </row>
    <row r="955" ht="15.75" customHeight="1">
      <c r="A955" s="123"/>
      <c r="B955" s="87"/>
      <c r="C955" s="91"/>
    </row>
    <row r="956" ht="15.75" customHeight="1">
      <c r="A956" s="123"/>
      <c r="B956" s="87"/>
      <c r="C956" s="91"/>
    </row>
    <row r="957" ht="15.75" customHeight="1">
      <c r="A957" s="123"/>
      <c r="B957" s="87"/>
      <c r="C957" s="91"/>
    </row>
    <row r="958" ht="15.75" customHeight="1">
      <c r="A958" s="123"/>
      <c r="B958" s="87"/>
      <c r="C958" s="91"/>
    </row>
    <row r="959" ht="15.75" customHeight="1">
      <c r="A959" s="123"/>
      <c r="B959" s="87"/>
      <c r="C959" s="91"/>
    </row>
    <row r="960" ht="15.75" customHeight="1">
      <c r="A960" s="123"/>
      <c r="B960" s="87"/>
      <c r="C960" s="91"/>
    </row>
    <row r="961" ht="15.75" customHeight="1">
      <c r="A961" s="123"/>
      <c r="B961" s="87"/>
      <c r="C961" s="91"/>
    </row>
    <row r="962" ht="15.75" customHeight="1">
      <c r="A962" s="123"/>
      <c r="B962" s="87"/>
      <c r="C962" s="91"/>
    </row>
    <row r="963" ht="15.75" customHeight="1">
      <c r="A963" s="123"/>
      <c r="B963" s="87"/>
      <c r="C963" s="91"/>
    </row>
    <row r="964" ht="15.75" customHeight="1">
      <c r="A964" s="123"/>
      <c r="B964" s="87"/>
      <c r="C964" s="91"/>
    </row>
    <row r="965" ht="15.75" customHeight="1">
      <c r="A965" s="123"/>
      <c r="B965" s="87"/>
      <c r="C965" s="91"/>
    </row>
    <row r="966" ht="15.75" customHeight="1">
      <c r="A966" s="123"/>
      <c r="B966" s="87"/>
      <c r="C966" s="91"/>
    </row>
    <row r="967" ht="15.75" customHeight="1">
      <c r="A967" s="123"/>
      <c r="B967" s="87"/>
      <c r="C967" s="91"/>
    </row>
    <row r="968" ht="15.75" customHeight="1">
      <c r="A968" s="123"/>
      <c r="B968" s="87"/>
      <c r="C968" s="91"/>
    </row>
    <row r="969" ht="15.75" customHeight="1">
      <c r="A969" s="123"/>
      <c r="B969" s="87"/>
      <c r="C969" s="91"/>
    </row>
    <row r="970" ht="15.75" customHeight="1">
      <c r="A970" s="123"/>
      <c r="B970" s="87"/>
      <c r="C970" s="91"/>
    </row>
    <row r="971" ht="15.75" customHeight="1">
      <c r="A971" s="123"/>
      <c r="B971" s="87"/>
      <c r="C971" s="91"/>
    </row>
    <row r="972" ht="15.75" customHeight="1">
      <c r="A972" s="123"/>
      <c r="B972" s="87"/>
      <c r="C972" s="91"/>
    </row>
    <row r="973" ht="15.75" customHeight="1">
      <c r="A973" s="123"/>
      <c r="B973" s="87"/>
      <c r="C973" s="91"/>
    </row>
    <row r="974" ht="15.75" customHeight="1">
      <c r="A974" s="123"/>
      <c r="B974" s="87"/>
      <c r="C974" s="91"/>
    </row>
    <row r="975" ht="15.75" customHeight="1">
      <c r="A975" s="123"/>
      <c r="B975" s="87"/>
      <c r="C975" s="91"/>
    </row>
    <row r="976" ht="15.75" customHeight="1">
      <c r="A976" s="123"/>
      <c r="B976" s="87"/>
      <c r="C976" s="91"/>
    </row>
    <row r="977" ht="15.75" customHeight="1">
      <c r="A977" s="123"/>
      <c r="B977" s="87"/>
      <c r="C977" s="91"/>
    </row>
    <row r="978" ht="15.75" customHeight="1">
      <c r="A978" s="123"/>
      <c r="B978" s="87"/>
      <c r="C978" s="91"/>
    </row>
    <row r="979" ht="15.75" customHeight="1">
      <c r="A979" s="123"/>
      <c r="B979" s="87"/>
      <c r="C979" s="91"/>
    </row>
    <row r="980" ht="15.75" customHeight="1">
      <c r="A980" s="123"/>
      <c r="B980" s="87"/>
      <c r="C980" s="91"/>
    </row>
    <row r="981" ht="15.75" customHeight="1">
      <c r="A981" s="123"/>
      <c r="B981" s="87"/>
      <c r="C981" s="91"/>
    </row>
    <row r="982" ht="15.75" customHeight="1">
      <c r="A982" s="123"/>
      <c r="B982" s="87"/>
      <c r="C982" s="91"/>
    </row>
    <row r="983" ht="15.75" customHeight="1">
      <c r="A983" s="123"/>
      <c r="B983" s="87"/>
      <c r="C983" s="91"/>
    </row>
    <row r="984" ht="15.75" customHeight="1">
      <c r="A984" s="123"/>
      <c r="B984" s="87"/>
      <c r="C984" s="91"/>
    </row>
    <row r="985" ht="15.75" customHeight="1">
      <c r="A985" s="123"/>
      <c r="B985" s="87"/>
      <c r="C985" s="91"/>
    </row>
    <row r="986" ht="15.75" customHeight="1">
      <c r="A986" s="123"/>
      <c r="B986" s="87"/>
      <c r="C986" s="91"/>
    </row>
    <row r="987" ht="15.75" customHeight="1">
      <c r="A987" s="123"/>
      <c r="B987" s="87"/>
      <c r="C987" s="91"/>
    </row>
    <row r="988" ht="15.75" customHeight="1">
      <c r="A988" s="123"/>
      <c r="B988" s="87"/>
      <c r="C988" s="91"/>
    </row>
    <row r="989" ht="15.75" customHeight="1">
      <c r="A989" s="123"/>
      <c r="B989" s="87"/>
      <c r="C989" s="91"/>
    </row>
    <row r="990" ht="15.75" customHeight="1">
      <c r="A990" s="123"/>
      <c r="B990" s="87"/>
      <c r="C990" s="91"/>
    </row>
    <row r="991" ht="15.75" customHeight="1">
      <c r="A991" s="123"/>
      <c r="B991" s="87"/>
      <c r="C991" s="91"/>
    </row>
    <row r="992" ht="15.75" customHeight="1">
      <c r="A992" s="123"/>
      <c r="B992" s="87"/>
      <c r="C992" s="91"/>
    </row>
    <row r="993" ht="15.75" customHeight="1">
      <c r="A993" s="123"/>
      <c r="B993" s="87"/>
      <c r="C993" s="91"/>
    </row>
    <row r="994" ht="15.75" customHeight="1">
      <c r="A994" s="123"/>
      <c r="B994" s="87"/>
      <c r="C994" s="91"/>
    </row>
    <row r="995" ht="15.75" customHeight="1">
      <c r="A995" s="123"/>
      <c r="B995" s="87"/>
      <c r="C995" s="91"/>
    </row>
    <row r="996" ht="15.75" customHeight="1">
      <c r="A996" s="123"/>
      <c r="B996" s="87"/>
      <c r="C996" s="91"/>
    </row>
    <row r="997" ht="15.75" customHeight="1">
      <c r="A997" s="123"/>
      <c r="B997" s="87"/>
      <c r="C997" s="91"/>
    </row>
    <row r="998" ht="15.75" customHeight="1">
      <c r="A998" s="123"/>
      <c r="B998" s="87"/>
      <c r="C998" s="91"/>
    </row>
    <row r="999" ht="15.75" customHeight="1">
      <c r="A999" s="123"/>
      <c r="B999" s="87"/>
      <c r="C999" s="91"/>
    </row>
  </sheetData>
  <mergeCells count="1">
    <mergeCell ref="A1:A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5.71"/>
    <col customWidth="1" min="3" max="3" width="37.71"/>
    <col customWidth="1" min="4" max="4" width="20.86"/>
    <col customWidth="1" min="5" max="7" width="28.57"/>
    <col customWidth="1" min="8" max="8" width="10.86"/>
    <col customWidth="1" min="9" max="9" width="10.29"/>
    <col customWidth="1" min="10" max="10" width="10.71"/>
    <col customWidth="1" min="11" max="11" width="16.43"/>
    <col customWidth="1" min="12" max="12" width="20.29"/>
    <col customWidth="1" min="13" max="13" width="20.71"/>
    <col customWidth="1" min="14" max="14" width="15.29"/>
    <col customWidth="1" min="15" max="15" width="15.71"/>
    <col customWidth="1" min="16" max="16" width="18.57"/>
    <col customWidth="1" min="17" max="17" width="17.14"/>
    <col customWidth="1" min="18" max="20" width="15.29"/>
    <col customWidth="1" min="21" max="21" width="13.71"/>
    <col customWidth="1" min="22" max="22" width="14.71"/>
    <col customWidth="1" min="23" max="23" width="12.71"/>
    <col customWidth="1" min="24" max="24" width="17.0"/>
    <col customWidth="1" min="25" max="25" width="13.0"/>
    <col customWidth="1" min="26" max="26" width="19.71"/>
    <col customWidth="1" min="27" max="27" width="18.43"/>
    <col customWidth="1" min="28" max="28" width="14.71"/>
    <col customWidth="1" min="29" max="29" width="17.14"/>
    <col customWidth="1" min="30" max="30" width="16.71"/>
    <col customWidth="1" min="31" max="31" width="11.43"/>
    <col customWidth="1" min="32" max="32" width="12.14"/>
    <col customWidth="1" min="33" max="33" width="17.0"/>
    <col customWidth="1" min="34" max="34" width="17.86"/>
    <col customWidth="1" min="35" max="35" width="22.71"/>
    <col customWidth="1" min="36" max="36" width="20.43"/>
    <col customWidth="1" min="37" max="37" width="19.29"/>
    <col customWidth="1" min="38" max="38" width="19.57"/>
    <col customWidth="1" min="39" max="39" width="21.57"/>
    <col customWidth="1" min="40" max="40" width="22.43"/>
    <col customWidth="1" min="41" max="42" width="21.71"/>
    <col customWidth="1" min="43" max="43" width="18.57"/>
    <col customWidth="1" min="44" max="44" width="23.14"/>
    <col customWidth="1" min="45" max="81" width="28.57"/>
  </cols>
  <sheetData>
    <row r="1" ht="79.5" customHeight="1">
      <c r="A1" s="125">
        <v>5.0</v>
      </c>
      <c r="B1" s="126" t="s">
        <v>475</v>
      </c>
      <c r="C1" s="126" t="s">
        <v>476</v>
      </c>
      <c r="D1" s="126" t="s">
        <v>477</v>
      </c>
      <c r="E1" s="126" t="s">
        <v>478</v>
      </c>
      <c r="F1" s="126" t="s">
        <v>479</v>
      </c>
      <c r="G1" s="125" t="s">
        <v>480</v>
      </c>
      <c r="H1" s="126" t="s">
        <v>481</v>
      </c>
      <c r="I1" s="126" t="s">
        <v>482</v>
      </c>
      <c r="J1" s="126" t="s">
        <v>483</v>
      </c>
      <c r="K1" s="126" t="s">
        <v>484</v>
      </c>
      <c r="L1" s="126" t="s">
        <v>485</v>
      </c>
      <c r="M1" s="126" t="s">
        <v>486</v>
      </c>
      <c r="N1" s="126" t="s">
        <v>487</v>
      </c>
      <c r="O1" s="126" t="s">
        <v>488</v>
      </c>
      <c r="P1" s="126" t="s">
        <v>489</v>
      </c>
      <c r="Q1" s="126" t="s">
        <v>490</v>
      </c>
      <c r="R1" s="126" t="s">
        <v>491</v>
      </c>
      <c r="S1" s="126" t="s">
        <v>492</v>
      </c>
      <c r="T1" s="126" t="s">
        <v>436</v>
      </c>
      <c r="U1" s="126" t="s">
        <v>493</v>
      </c>
      <c r="V1" s="126" t="s">
        <v>494</v>
      </c>
      <c r="W1" s="126" t="s">
        <v>495</v>
      </c>
      <c r="X1" s="126" t="s">
        <v>496</v>
      </c>
      <c r="Y1" s="126" t="s">
        <v>433</v>
      </c>
      <c r="Z1" s="126" t="s">
        <v>437</v>
      </c>
      <c r="AA1" s="126" t="s">
        <v>497</v>
      </c>
      <c r="AB1" s="126" t="s">
        <v>416</v>
      </c>
      <c r="AC1" s="126" t="s">
        <v>498</v>
      </c>
      <c r="AD1" s="126" t="s">
        <v>499</v>
      </c>
      <c r="AE1" s="126" t="s">
        <v>420</v>
      </c>
      <c r="AF1" s="126" t="s">
        <v>500</v>
      </c>
      <c r="AG1" s="126" t="s">
        <v>501</v>
      </c>
      <c r="AH1" s="126" t="s">
        <v>446</v>
      </c>
      <c r="AI1" s="126" t="s">
        <v>502</v>
      </c>
      <c r="AJ1" s="126" t="s">
        <v>470</v>
      </c>
      <c r="AK1" s="126" t="s">
        <v>503</v>
      </c>
      <c r="AL1" s="126" t="s">
        <v>504</v>
      </c>
      <c r="AM1" s="126" t="s">
        <v>474</v>
      </c>
      <c r="AN1" s="126" t="s">
        <v>505</v>
      </c>
      <c r="AO1" s="126" t="s">
        <v>506</v>
      </c>
      <c r="AP1" s="126" t="s">
        <v>507</v>
      </c>
      <c r="AQ1" s="126" t="s">
        <v>508</v>
      </c>
      <c r="AR1" s="126" t="s">
        <v>509</v>
      </c>
      <c r="AS1" s="126" t="s">
        <v>510</v>
      </c>
      <c r="AT1" s="126" t="s">
        <v>511</v>
      </c>
      <c r="AU1" s="126" t="s">
        <v>512</v>
      </c>
      <c r="AV1" s="126" t="s">
        <v>513</v>
      </c>
      <c r="AW1" s="126" t="s">
        <v>514</v>
      </c>
      <c r="AX1" s="126" t="s">
        <v>468</v>
      </c>
      <c r="AY1" s="126" t="s">
        <v>515</v>
      </c>
      <c r="AZ1" s="126" t="s">
        <v>465</v>
      </c>
      <c r="BA1" s="126" t="s">
        <v>414</v>
      </c>
      <c r="BB1" s="126" t="s">
        <v>463</v>
      </c>
      <c r="BC1" s="126" t="s">
        <v>461</v>
      </c>
      <c r="BD1" s="126" t="s">
        <v>516</v>
      </c>
      <c r="BE1" s="126" t="s">
        <v>459</v>
      </c>
      <c r="BF1" s="126" t="s">
        <v>517</v>
      </c>
      <c r="BG1" s="126" t="s">
        <v>518</v>
      </c>
      <c r="BH1" s="126" t="s">
        <v>519</v>
      </c>
      <c r="BI1" s="126" t="s">
        <v>456</v>
      </c>
      <c r="BJ1" s="126" t="s">
        <v>455</v>
      </c>
      <c r="BK1" s="126" t="s">
        <v>520</v>
      </c>
      <c r="BL1" s="126" t="s">
        <v>453</v>
      </c>
      <c r="BM1" s="126" t="s">
        <v>452</v>
      </c>
      <c r="BN1" s="126" t="s">
        <v>521</v>
      </c>
      <c r="BO1" s="125" t="s">
        <v>450</v>
      </c>
      <c r="BP1" s="126" t="s">
        <v>522</v>
      </c>
      <c r="BQ1" s="126" t="s">
        <v>449</v>
      </c>
      <c r="BR1" s="126" t="s">
        <v>448</v>
      </c>
      <c r="BS1" s="126" t="s">
        <v>442</v>
      </c>
      <c r="BT1" s="126" t="s">
        <v>523</v>
      </c>
      <c r="BU1" s="126" t="s">
        <v>524</v>
      </c>
      <c r="BV1" s="126" t="s">
        <v>441</v>
      </c>
      <c r="BW1" s="127"/>
      <c r="BX1" s="127"/>
      <c r="BY1" s="128"/>
      <c r="BZ1" s="127"/>
      <c r="CA1" s="127"/>
      <c r="CB1" s="127"/>
      <c r="CC1" s="127"/>
    </row>
    <row r="2" ht="15.75" customHeight="1">
      <c r="A2" s="129" t="s">
        <v>125</v>
      </c>
      <c r="B2" s="130" t="s">
        <v>525</v>
      </c>
      <c r="C2" s="130" t="s">
        <v>526</v>
      </c>
      <c r="D2" s="19" t="s">
        <v>25</v>
      </c>
      <c r="E2" s="130" t="s">
        <v>130</v>
      </c>
      <c r="F2" s="130" t="s">
        <v>37</v>
      </c>
      <c r="G2" s="130" t="s">
        <v>131</v>
      </c>
      <c r="H2" s="129" t="s">
        <v>127</v>
      </c>
      <c r="I2" s="130" t="s">
        <v>128</v>
      </c>
      <c r="J2" s="130" t="s">
        <v>129</v>
      </c>
      <c r="K2" s="130" t="s">
        <v>126</v>
      </c>
      <c r="L2" s="130" t="s">
        <v>241</v>
      </c>
      <c r="M2" s="130" t="s">
        <v>140</v>
      </c>
      <c r="N2" s="130" t="s">
        <v>140</v>
      </c>
      <c r="O2" s="130" t="s">
        <v>140</v>
      </c>
      <c r="P2" s="130" t="s">
        <v>140</v>
      </c>
      <c r="Q2" s="130" t="s">
        <v>139</v>
      </c>
      <c r="R2" s="130" t="s">
        <v>140</v>
      </c>
      <c r="S2" s="130" t="s">
        <v>140</v>
      </c>
      <c r="T2" s="130" t="s">
        <v>140</v>
      </c>
      <c r="U2" s="130" t="s">
        <v>140</v>
      </c>
      <c r="V2" s="130" t="s">
        <v>138</v>
      </c>
      <c r="W2" s="130" t="s">
        <v>136</v>
      </c>
      <c r="X2" s="130" t="s">
        <v>136</v>
      </c>
      <c r="Y2" s="130" t="s">
        <v>140</v>
      </c>
      <c r="Z2" s="130" t="s">
        <v>139</v>
      </c>
      <c r="AA2" s="130">
        <v>4.0</v>
      </c>
      <c r="AB2" s="130" t="s">
        <v>136</v>
      </c>
      <c r="AC2" s="130" t="s">
        <v>137</v>
      </c>
      <c r="AD2" s="130" t="s">
        <v>137</v>
      </c>
      <c r="AE2" s="130" t="s">
        <v>140</v>
      </c>
      <c r="AF2" s="130" t="s">
        <v>139</v>
      </c>
      <c r="AG2" s="130" t="s">
        <v>139</v>
      </c>
      <c r="AH2" s="130" t="s">
        <v>139</v>
      </c>
      <c r="AI2" s="130" t="s">
        <v>240</v>
      </c>
      <c r="AJ2" s="130" t="s">
        <v>139</v>
      </c>
      <c r="AK2" s="130" t="s">
        <v>240</v>
      </c>
      <c r="AL2" s="130" t="s">
        <v>140</v>
      </c>
      <c r="AM2" s="130" t="s">
        <v>140</v>
      </c>
      <c r="AN2" s="130" t="s">
        <v>241</v>
      </c>
      <c r="AO2" s="130" t="s">
        <v>241</v>
      </c>
      <c r="AP2" s="130" t="s">
        <v>240</v>
      </c>
      <c r="AQ2" s="130" t="s">
        <v>240</v>
      </c>
      <c r="AR2" s="130" t="s">
        <v>240</v>
      </c>
      <c r="AS2" s="130" t="s">
        <v>241</v>
      </c>
      <c r="AT2" s="18" t="s">
        <v>132</v>
      </c>
      <c r="AU2" s="19" t="s">
        <v>133</v>
      </c>
      <c r="AV2" s="130" t="s">
        <v>134</v>
      </c>
      <c r="AW2" s="130" t="s">
        <v>135</v>
      </c>
      <c r="AX2" s="130" t="s">
        <v>140</v>
      </c>
      <c r="AY2" s="19">
        <v>800.0</v>
      </c>
      <c r="AZ2" s="130" t="s">
        <v>137</v>
      </c>
      <c r="BA2" s="130" t="s">
        <v>137</v>
      </c>
      <c r="BB2" s="130" t="s">
        <v>140</v>
      </c>
      <c r="BC2" s="130" t="s">
        <v>140</v>
      </c>
      <c r="BD2" s="130" t="s">
        <v>241</v>
      </c>
      <c r="BE2" s="130" t="s">
        <v>139</v>
      </c>
      <c r="BF2" s="130" t="s">
        <v>241</v>
      </c>
      <c r="BG2" s="130" t="s">
        <v>240</v>
      </c>
      <c r="BH2" s="130">
        <v>5.0</v>
      </c>
      <c r="BI2" s="130" t="s">
        <v>139</v>
      </c>
      <c r="BJ2" s="130" t="s">
        <v>139</v>
      </c>
      <c r="BK2" s="130" t="s">
        <v>136</v>
      </c>
      <c r="BL2" s="130" t="s">
        <v>136</v>
      </c>
      <c r="BM2" s="130" t="s">
        <v>139</v>
      </c>
      <c r="BN2" s="130" t="s">
        <v>136</v>
      </c>
      <c r="BO2" s="130" t="s">
        <v>139</v>
      </c>
      <c r="BP2" s="130" t="s">
        <v>140</v>
      </c>
      <c r="BQ2" s="130" t="s">
        <v>140</v>
      </c>
      <c r="BR2" s="130" t="s">
        <v>140</v>
      </c>
      <c r="BS2" s="130" t="s">
        <v>138</v>
      </c>
      <c r="BT2" s="130" t="s">
        <v>138</v>
      </c>
      <c r="BU2" s="130" t="s">
        <v>136</v>
      </c>
      <c r="BV2" s="130" t="s">
        <v>137</v>
      </c>
      <c r="BW2" s="130"/>
      <c r="BX2" s="130"/>
      <c r="BY2" s="130"/>
      <c r="BZ2" s="127"/>
      <c r="CA2" s="127"/>
      <c r="CB2" s="127"/>
      <c r="CC2" s="127"/>
    </row>
    <row r="3" ht="15.75" customHeight="1">
      <c r="A3" s="130" t="s">
        <v>125</v>
      </c>
      <c r="B3" s="130" t="s">
        <v>141</v>
      </c>
      <c r="C3" s="130" t="s">
        <v>527</v>
      </c>
      <c r="D3" s="28" t="s">
        <v>142</v>
      </c>
      <c r="E3" s="129" t="s">
        <v>45</v>
      </c>
      <c r="F3" s="130" t="s">
        <v>144</v>
      </c>
      <c r="G3" s="130" t="s">
        <v>144</v>
      </c>
      <c r="H3" s="129" t="s">
        <v>127</v>
      </c>
      <c r="I3" s="130" t="s">
        <v>143</v>
      </c>
      <c r="J3" s="130" t="s">
        <v>128</v>
      </c>
      <c r="K3" s="130" t="s">
        <v>126</v>
      </c>
      <c r="L3" s="130" t="s">
        <v>240</v>
      </c>
      <c r="M3" s="130" t="s">
        <v>137</v>
      </c>
      <c r="N3" s="130" t="s">
        <v>140</v>
      </c>
      <c r="O3" s="130" t="s">
        <v>137</v>
      </c>
      <c r="P3" s="130" t="s">
        <v>136</v>
      </c>
      <c r="Q3" s="130" t="s">
        <v>137</v>
      </c>
      <c r="R3" s="130" t="s">
        <v>136</v>
      </c>
      <c r="S3" s="130" t="s">
        <v>139</v>
      </c>
      <c r="T3" s="130" t="s">
        <v>140</v>
      </c>
      <c r="U3" s="130" t="s">
        <v>136</v>
      </c>
      <c r="V3" s="130" t="s">
        <v>138</v>
      </c>
      <c r="W3" s="130" t="s">
        <v>136</v>
      </c>
      <c r="X3" s="130" t="s">
        <v>139</v>
      </c>
      <c r="Y3" s="130" t="s">
        <v>136</v>
      </c>
      <c r="Z3" s="130" t="s">
        <v>138</v>
      </c>
      <c r="AA3" s="130" t="s">
        <v>139</v>
      </c>
      <c r="AB3" s="130" t="s">
        <v>139</v>
      </c>
      <c r="AC3" s="130" t="s">
        <v>136</v>
      </c>
      <c r="AD3" s="130" t="s">
        <v>136</v>
      </c>
      <c r="AE3" s="130" t="s">
        <v>139</v>
      </c>
      <c r="AF3" s="130" t="s">
        <v>139</v>
      </c>
      <c r="AG3" s="130" t="s">
        <v>138</v>
      </c>
      <c r="AH3" s="130" t="s">
        <v>136</v>
      </c>
      <c r="AI3" s="130" t="s">
        <v>240</v>
      </c>
      <c r="AJ3" s="130" t="s">
        <v>139</v>
      </c>
      <c r="AK3" s="130" t="s">
        <v>240</v>
      </c>
      <c r="AL3" s="130" t="s">
        <v>139</v>
      </c>
      <c r="AM3" s="130" t="s">
        <v>139</v>
      </c>
      <c r="AN3" s="130" t="s">
        <v>240</v>
      </c>
      <c r="AO3" s="130" t="s">
        <v>240</v>
      </c>
      <c r="AP3" s="130" t="s">
        <v>240</v>
      </c>
      <c r="AQ3" s="130" t="s">
        <v>241</v>
      </c>
      <c r="AR3" s="130" t="s">
        <v>240</v>
      </c>
      <c r="AS3" s="130" t="s">
        <v>240</v>
      </c>
      <c r="AT3" s="29" t="s">
        <v>132</v>
      </c>
      <c r="AU3" s="27" t="s">
        <v>133</v>
      </c>
      <c r="AV3" s="130" t="s">
        <v>146</v>
      </c>
      <c r="AW3" s="130" t="s">
        <v>147</v>
      </c>
      <c r="AX3" s="130" t="s">
        <v>139</v>
      </c>
      <c r="AY3" s="28" t="s">
        <v>145</v>
      </c>
      <c r="AZ3" s="130" t="s">
        <v>139</v>
      </c>
      <c r="BA3" s="130" t="s">
        <v>139</v>
      </c>
      <c r="BB3" s="130" t="s">
        <v>138</v>
      </c>
      <c r="BC3" s="130" t="s">
        <v>139</v>
      </c>
      <c r="BD3" s="130" t="s">
        <v>240</v>
      </c>
      <c r="BE3" s="130" t="s">
        <v>139</v>
      </c>
      <c r="BF3" s="130" t="s">
        <v>241</v>
      </c>
      <c r="BG3" s="130" t="s">
        <v>240</v>
      </c>
      <c r="BH3" s="130" t="s">
        <v>136</v>
      </c>
      <c r="BI3" s="130" t="s">
        <v>136</v>
      </c>
      <c r="BJ3" s="130" t="s">
        <v>136</v>
      </c>
      <c r="BK3" s="130" t="s">
        <v>137</v>
      </c>
      <c r="BL3" s="130" t="s">
        <v>138</v>
      </c>
      <c r="BM3" s="130" t="s">
        <v>136</v>
      </c>
      <c r="BN3" s="130" t="s">
        <v>136</v>
      </c>
      <c r="BO3" s="130" t="s">
        <v>137</v>
      </c>
      <c r="BP3" s="130" t="s">
        <v>139</v>
      </c>
      <c r="BQ3" s="130" t="s">
        <v>136</v>
      </c>
      <c r="BR3" s="130" t="s">
        <v>140</v>
      </c>
      <c r="BS3" s="130" t="s">
        <v>136</v>
      </c>
      <c r="BT3" s="130" t="s">
        <v>136</v>
      </c>
      <c r="BU3" s="130" t="s">
        <v>139</v>
      </c>
      <c r="BV3" s="130" t="s">
        <v>139</v>
      </c>
      <c r="BW3" s="130"/>
      <c r="BX3" s="130"/>
      <c r="BY3" s="130"/>
      <c r="BZ3" s="127"/>
      <c r="CA3" s="127"/>
      <c r="CB3" s="127"/>
      <c r="CC3" s="127"/>
    </row>
    <row r="4" ht="15.75" customHeight="1">
      <c r="A4" s="130" t="s">
        <v>125</v>
      </c>
      <c r="B4" s="130" t="s">
        <v>528</v>
      </c>
      <c r="C4" s="130" t="s">
        <v>529</v>
      </c>
      <c r="D4" s="28" t="s">
        <v>149</v>
      </c>
      <c r="E4" s="130" t="s">
        <v>130</v>
      </c>
      <c r="F4" s="130" t="s">
        <v>37</v>
      </c>
      <c r="G4" s="130" t="s">
        <v>144</v>
      </c>
      <c r="H4" s="129" t="s">
        <v>127</v>
      </c>
      <c r="I4" s="130" t="s">
        <v>128</v>
      </c>
      <c r="J4" s="130" t="s">
        <v>128</v>
      </c>
      <c r="K4" s="130" t="s">
        <v>148</v>
      </c>
      <c r="L4" s="130" t="s">
        <v>241</v>
      </c>
      <c r="M4" s="130" t="s">
        <v>139</v>
      </c>
      <c r="N4" s="130" t="s">
        <v>140</v>
      </c>
      <c r="O4" s="130" t="s">
        <v>140</v>
      </c>
      <c r="P4" s="130" t="s">
        <v>136</v>
      </c>
      <c r="Q4" s="130" t="s">
        <v>136</v>
      </c>
      <c r="R4" s="130" t="s">
        <v>139</v>
      </c>
      <c r="S4" s="130" t="s">
        <v>137</v>
      </c>
      <c r="T4" s="130" t="s">
        <v>139</v>
      </c>
      <c r="U4" s="130" t="s">
        <v>136</v>
      </c>
      <c r="V4" s="130" t="s">
        <v>136</v>
      </c>
      <c r="W4" s="130" t="s">
        <v>136</v>
      </c>
      <c r="X4" s="130" t="s">
        <v>139</v>
      </c>
      <c r="Y4" s="130" t="s">
        <v>138</v>
      </c>
      <c r="Z4" s="130" t="s">
        <v>140</v>
      </c>
      <c r="AA4" s="130" t="s">
        <v>136</v>
      </c>
      <c r="AB4" s="130" t="s">
        <v>136</v>
      </c>
      <c r="AC4" s="130" t="s">
        <v>137</v>
      </c>
      <c r="AD4" s="130" t="s">
        <v>139</v>
      </c>
      <c r="AE4" s="130" t="s">
        <v>136</v>
      </c>
      <c r="AF4" s="130" t="s">
        <v>137</v>
      </c>
      <c r="AG4" s="130" t="s">
        <v>139</v>
      </c>
      <c r="AH4" s="130" t="s">
        <v>139</v>
      </c>
      <c r="AI4" s="130" t="s">
        <v>240</v>
      </c>
      <c r="AJ4" s="130" t="s">
        <v>140</v>
      </c>
      <c r="AK4" s="130" t="s">
        <v>241</v>
      </c>
      <c r="AL4" s="130" t="s">
        <v>137</v>
      </c>
      <c r="AM4" s="130" t="s">
        <v>140</v>
      </c>
      <c r="AN4" s="130" t="s">
        <v>240</v>
      </c>
      <c r="AO4" s="130" t="s">
        <v>241</v>
      </c>
      <c r="AP4" s="130" t="s">
        <v>240</v>
      </c>
      <c r="AQ4" s="130" t="s">
        <v>240</v>
      </c>
      <c r="AR4" s="130" t="s">
        <v>240</v>
      </c>
      <c r="AS4" s="130" t="s">
        <v>241</v>
      </c>
      <c r="AT4" s="28" t="s">
        <v>151</v>
      </c>
      <c r="AU4" s="27" t="s">
        <v>133</v>
      </c>
      <c r="AV4" s="130" t="s">
        <v>152</v>
      </c>
      <c r="AW4" s="130" t="s">
        <v>135</v>
      </c>
      <c r="AX4" s="130" t="s">
        <v>139</v>
      </c>
      <c r="AY4" s="28">
        <v>800.0</v>
      </c>
      <c r="AZ4" s="130" t="s">
        <v>139</v>
      </c>
      <c r="BA4" s="130" t="s">
        <v>136</v>
      </c>
      <c r="BB4" s="130" t="s">
        <v>140</v>
      </c>
      <c r="BC4" s="130" t="s">
        <v>139</v>
      </c>
      <c r="BD4" s="130" t="s">
        <v>240</v>
      </c>
      <c r="BE4" s="130" t="s">
        <v>137</v>
      </c>
      <c r="BF4" s="130" t="s">
        <v>241</v>
      </c>
      <c r="BG4" s="130" t="s">
        <v>240</v>
      </c>
      <c r="BH4" s="130" t="s">
        <v>150</v>
      </c>
      <c r="BI4" s="130" t="s">
        <v>136</v>
      </c>
      <c r="BJ4" s="130" t="s">
        <v>137</v>
      </c>
      <c r="BK4" s="130" t="s">
        <v>136</v>
      </c>
      <c r="BL4" s="130" t="s">
        <v>136</v>
      </c>
      <c r="BM4" s="130" t="s">
        <v>136</v>
      </c>
      <c r="BN4" s="130" t="s">
        <v>137</v>
      </c>
      <c r="BO4" s="130" t="s">
        <v>136</v>
      </c>
      <c r="BP4" s="130" t="s">
        <v>140</v>
      </c>
      <c r="BQ4" s="130" t="s">
        <v>139</v>
      </c>
      <c r="BR4" s="130" t="s">
        <v>137</v>
      </c>
      <c r="BS4" s="130" t="s">
        <v>136</v>
      </c>
      <c r="BT4" s="130" t="s">
        <v>139</v>
      </c>
      <c r="BU4" s="130" t="s">
        <v>136</v>
      </c>
      <c r="BV4" s="130" t="s">
        <v>138</v>
      </c>
      <c r="BW4" s="130"/>
      <c r="BX4" s="130"/>
      <c r="BY4" s="130"/>
      <c r="BZ4" s="127"/>
      <c r="CA4" s="127"/>
      <c r="CB4" s="127"/>
      <c r="CC4" s="127"/>
    </row>
    <row r="5" ht="15.75" customHeight="1">
      <c r="A5" s="130" t="s">
        <v>125</v>
      </c>
      <c r="B5" s="130" t="s">
        <v>530</v>
      </c>
      <c r="C5" s="130" t="s">
        <v>531</v>
      </c>
      <c r="D5" s="28" t="s">
        <v>149</v>
      </c>
      <c r="E5" s="130" t="s">
        <v>130</v>
      </c>
      <c r="F5" s="130" t="s">
        <v>154</v>
      </c>
      <c r="G5" s="130" t="s">
        <v>131</v>
      </c>
      <c r="H5" s="129" t="s">
        <v>127</v>
      </c>
      <c r="I5" s="130" t="s">
        <v>153</v>
      </c>
      <c r="J5" s="130" t="s">
        <v>129</v>
      </c>
      <c r="K5" s="130" t="s">
        <v>11</v>
      </c>
      <c r="L5" s="130" t="s">
        <v>240</v>
      </c>
      <c r="M5" s="130" t="s">
        <v>140</v>
      </c>
      <c r="N5" s="130" t="s">
        <v>140</v>
      </c>
      <c r="O5" s="130" t="s">
        <v>140</v>
      </c>
      <c r="P5" s="130" t="s">
        <v>140</v>
      </c>
      <c r="Q5" s="130" t="s">
        <v>136</v>
      </c>
      <c r="R5" s="130" t="s">
        <v>139</v>
      </c>
      <c r="S5" s="130" t="s">
        <v>136</v>
      </c>
      <c r="T5" s="130" t="s">
        <v>137</v>
      </c>
      <c r="U5" s="130" t="s">
        <v>136</v>
      </c>
      <c r="V5" s="130" t="s">
        <v>137</v>
      </c>
      <c r="W5" s="130" t="s">
        <v>139</v>
      </c>
      <c r="X5" s="130" t="s">
        <v>136</v>
      </c>
      <c r="Y5" s="130" t="s">
        <v>140</v>
      </c>
      <c r="Z5" s="130" t="s">
        <v>140</v>
      </c>
      <c r="AA5" s="130" t="s">
        <v>139</v>
      </c>
      <c r="AB5" s="130" t="s">
        <v>139</v>
      </c>
      <c r="AC5" s="130" t="s">
        <v>140</v>
      </c>
      <c r="AD5" s="130" t="s">
        <v>136</v>
      </c>
      <c r="AE5" s="130" t="s">
        <v>140</v>
      </c>
      <c r="AF5" s="130" t="s">
        <v>137</v>
      </c>
      <c r="AG5" s="130" t="s">
        <v>140</v>
      </c>
      <c r="AH5" s="130" t="s">
        <v>139</v>
      </c>
      <c r="AI5" s="130" t="s">
        <v>240</v>
      </c>
      <c r="AJ5" s="130" t="s">
        <v>140</v>
      </c>
      <c r="AK5" s="130" t="s">
        <v>240</v>
      </c>
      <c r="AL5" s="130" t="s">
        <v>139</v>
      </c>
      <c r="AM5" s="130" t="s">
        <v>140</v>
      </c>
      <c r="AN5" s="130" t="s">
        <v>241</v>
      </c>
      <c r="AO5" s="130" t="s">
        <v>241</v>
      </c>
      <c r="AP5" s="130" t="s">
        <v>241</v>
      </c>
      <c r="AQ5" s="130" t="s">
        <v>240</v>
      </c>
      <c r="AR5" s="130" t="s">
        <v>240</v>
      </c>
      <c r="AS5" s="130" t="s">
        <v>241</v>
      </c>
      <c r="AT5" s="29" t="s">
        <v>156</v>
      </c>
      <c r="AU5" s="27" t="s">
        <v>133</v>
      </c>
      <c r="AV5" s="130" t="s">
        <v>157</v>
      </c>
      <c r="AW5" s="130" t="s">
        <v>135</v>
      </c>
      <c r="AX5" s="130" t="s">
        <v>139</v>
      </c>
      <c r="AY5" s="28">
        <v>1500.0</v>
      </c>
      <c r="AZ5" s="130" t="s">
        <v>140</v>
      </c>
      <c r="BA5" s="130" t="s">
        <v>139</v>
      </c>
      <c r="BB5" s="130" t="s">
        <v>140</v>
      </c>
      <c r="BC5" s="130" t="s">
        <v>139</v>
      </c>
      <c r="BD5" s="130" t="s">
        <v>240</v>
      </c>
      <c r="BE5" s="130" t="s">
        <v>140</v>
      </c>
      <c r="BF5" s="130" t="s">
        <v>241</v>
      </c>
      <c r="BG5" s="130" t="s">
        <v>240</v>
      </c>
      <c r="BH5" s="130" t="s">
        <v>155</v>
      </c>
      <c r="BI5" s="130" t="s">
        <v>136</v>
      </c>
      <c r="BJ5" s="130" t="s">
        <v>138</v>
      </c>
      <c r="BK5" s="130" t="s">
        <v>136</v>
      </c>
      <c r="BL5" s="130" t="s">
        <v>138</v>
      </c>
      <c r="BM5" s="130" t="s">
        <v>137</v>
      </c>
      <c r="BN5" s="130" t="s">
        <v>138</v>
      </c>
      <c r="BO5" s="130" t="s">
        <v>138</v>
      </c>
      <c r="BP5" s="130" t="s">
        <v>140</v>
      </c>
      <c r="BQ5" s="130" t="s">
        <v>139</v>
      </c>
      <c r="BR5" s="130" t="s">
        <v>140</v>
      </c>
      <c r="BS5" s="130" t="s">
        <v>136</v>
      </c>
      <c r="BT5" s="130" t="s">
        <v>136</v>
      </c>
      <c r="BU5" s="130" t="s">
        <v>137</v>
      </c>
      <c r="BV5" s="130" t="s">
        <v>136</v>
      </c>
      <c r="BW5" s="130"/>
      <c r="BX5" s="130"/>
      <c r="BY5" s="130"/>
      <c r="BZ5" s="127"/>
      <c r="CA5" s="127"/>
      <c r="CB5" s="127"/>
      <c r="CC5" s="127"/>
    </row>
    <row r="6" ht="15.75" customHeight="1">
      <c r="A6" s="130" t="s">
        <v>125</v>
      </c>
      <c r="B6" s="130" t="s">
        <v>532</v>
      </c>
      <c r="C6" s="130">
        <v>25000.0</v>
      </c>
      <c r="D6" s="28" t="s">
        <v>160</v>
      </c>
      <c r="E6" s="130" t="s">
        <v>163</v>
      </c>
      <c r="F6" s="130" t="s">
        <v>37</v>
      </c>
      <c r="G6" s="130" t="s">
        <v>131</v>
      </c>
      <c r="H6" s="129" t="s">
        <v>159</v>
      </c>
      <c r="I6" s="130" t="s">
        <v>161</v>
      </c>
      <c r="J6" s="130" t="s">
        <v>162</v>
      </c>
      <c r="K6" s="130" t="s">
        <v>158</v>
      </c>
      <c r="L6" s="130" t="s">
        <v>240</v>
      </c>
      <c r="M6" s="130" t="s">
        <v>137</v>
      </c>
      <c r="N6" s="130" t="s">
        <v>140</v>
      </c>
      <c r="O6" s="130" t="s">
        <v>140</v>
      </c>
      <c r="P6" s="130" t="s">
        <v>140</v>
      </c>
      <c r="Q6" s="130" t="s">
        <v>136</v>
      </c>
      <c r="R6" s="130" t="s">
        <v>139</v>
      </c>
      <c r="S6" s="130" t="s">
        <v>139</v>
      </c>
      <c r="T6" s="130" t="s">
        <v>140</v>
      </c>
      <c r="U6" s="130" t="s">
        <v>137</v>
      </c>
      <c r="V6" s="130" t="s">
        <v>136</v>
      </c>
      <c r="W6" s="130" t="s">
        <v>138</v>
      </c>
      <c r="X6" s="130" t="s">
        <v>139</v>
      </c>
      <c r="Y6" s="130" t="s">
        <v>136</v>
      </c>
      <c r="Z6" s="130" t="s">
        <v>139</v>
      </c>
      <c r="AA6" s="130" t="s">
        <v>136</v>
      </c>
      <c r="AB6" s="130" t="s">
        <v>136</v>
      </c>
      <c r="AC6" s="130" t="s">
        <v>138</v>
      </c>
      <c r="AD6" s="130" t="s">
        <v>139</v>
      </c>
      <c r="AE6" s="130" t="s">
        <v>139</v>
      </c>
      <c r="AF6" s="130" t="s">
        <v>139</v>
      </c>
      <c r="AG6" s="130">
        <v>3.0</v>
      </c>
      <c r="AH6" s="130" t="s">
        <v>139</v>
      </c>
      <c r="AI6" s="130" t="s">
        <v>240</v>
      </c>
      <c r="AJ6" s="130" t="s">
        <v>137</v>
      </c>
      <c r="AK6" s="130" t="s">
        <v>241</v>
      </c>
      <c r="AL6" s="130" t="s">
        <v>137</v>
      </c>
      <c r="AM6" s="130" t="s">
        <v>139</v>
      </c>
      <c r="AN6" s="130" t="s">
        <v>240</v>
      </c>
      <c r="AO6" s="130" t="s">
        <v>240</v>
      </c>
      <c r="AP6" s="130" t="s">
        <v>240</v>
      </c>
      <c r="AQ6" s="130" t="s">
        <v>240</v>
      </c>
      <c r="AR6" s="130" t="s">
        <v>240</v>
      </c>
      <c r="AS6" s="130" t="s">
        <v>241</v>
      </c>
      <c r="AT6" s="29" t="s">
        <v>132</v>
      </c>
      <c r="AU6" s="27" t="s">
        <v>164</v>
      </c>
      <c r="AV6" s="130" t="s">
        <v>165</v>
      </c>
      <c r="AW6" s="130" t="s">
        <v>135</v>
      </c>
      <c r="AX6" s="130" t="s">
        <v>136</v>
      </c>
      <c r="AY6" s="28">
        <v>1500.0</v>
      </c>
      <c r="AZ6" s="130" t="s">
        <v>139</v>
      </c>
      <c r="BA6" s="130" t="s">
        <v>136</v>
      </c>
      <c r="BB6" s="130" t="s">
        <v>140</v>
      </c>
      <c r="BC6" s="130" t="s">
        <v>139</v>
      </c>
      <c r="BD6" s="130" t="s">
        <v>240</v>
      </c>
      <c r="BE6" s="130" t="s">
        <v>139</v>
      </c>
      <c r="BF6" s="130" t="s">
        <v>241</v>
      </c>
      <c r="BG6" s="130" t="s">
        <v>241</v>
      </c>
      <c r="BH6" s="130" t="s">
        <v>150</v>
      </c>
      <c r="BI6" s="130" t="s">
        <v>137</v>
      </c>
      <c r="BJ6" s="130" t="s">
        <v>139</v>
      </c>
      <c r="BK6" s="130" t="s">
        <v>139</v>
      </c>
      <c r="BL6" s="130" t="s">
        <v>136</v>
      </c>
      <c r="BM6" s="130" t="s">
        <v>137</v>
      </c>
      <c r="BN6" s="130" t="s">
        <v>138</v>
      </c>
      <c r="BO6" s="130" t="s">
        <v>138</v>
      </c>
      <c r="BP6" s="130" t="s">
        <v>140</v>
      </c>
      <c r="BQ6" s="130" t="s">
        <v>139</v>
      </c>
      <c r="BR6" s="130" t="s">
        <v>139</v>
      </c>
      <c r="BS6" s="130" t="s">
        <v>136</v>
      </c>
      <c r="BT6" s="130" t="s">
        <v>138</v>
      </c>
      <c r="BU6" s="130" t="s">
        <v>139</v>
      </c>
      <c r="BV6" s="130">
        <f>COUNTIF(BY2:BY254,BY)</f>
        <v>0</v>
      </c>
      <c r="BW6" s="130"/>
      <c r="BX6" s="130"/>
      <c r="BY6" s="130"/>
      <c r="BZ6" s="127"/>
      <c r="CA6" s="127"/>
      <c r="CB6" s="127"/>
      <c r="CC6" s="127"/>
    </row>
    <row r="7" ht="15.75" customHeight="1">
      <c r="A7" s="130" t="s">
        <v>125</v>
      </c>
      <c r="B7" s="130" t="s">
        <v>533</v>
      </c>
      <c r="C7" s="130">
        <v>800.0</v>
      </c>
      <c r="D7" s="28" t="s">
        <v>166</v>
      </c>
      <c r="E7" s="130" t="s">
        <v>130</v>
      </c>
      <c r="F7" s="130" t="s">
        <v>38</v>
      </c>
      <c r="G7" s="130" t="s">
        <v>131</v>
      </c>
      <c r="H7" s="129" t="s">
        <v>127</v>
      </c>
      <c r="I7" s="130" t="s">
        <v>153</v>
      </c>
      <c r="J7" s="130" t="s">
        <v>128</v>
      </c>
      <c r="K7" s="130" t="s">
        <v>148</v>
      </c>
      <c r="L7" s="130" t="s">
        <v>240</v>
      </c>
      <c r="M7" s="130" t="s">
        <v>140</v>
      </c>
      <c r="N7" s="130" t="s">
        <v>140</v>
      </c>
      <c r="O7" s="130" t="s">
        <v>139</v>
      </c>
      <c r="P7" s="130" t="s">
        <v>140</v>
      </c>
      <c r="Q7" s="130" t="s">
        <v>136</v>
      </c>
      <c r="R7" s="130" t="s">
        <v>136</v>
      </c>
      <c r="S7" s="130" t="s">
        <v>139</v>
      </c>
      <c r="T7" s="130" t="s">
        <v>140</v>
      </c>
      <c r="U7" s="130" t="s">
        <v>138</v>
      </c>
      <c r="V7" s="130" t="s">
        <v>136</v>
      </c>
      <c r="W7" s="130" t="s">
        <v>136</v>
      </c>
      <c r="X7" s="130" t="s">
        <v>136</v>
      </c>
      <c r="Y7" s="130" t="s">
        <v>138</v>
      </c>
      <c r="Z7" s="130" t="s">
        <v>137</v>
      </c>
      <c r="AA7" s="130" t="s">
        <v>138</v>
      </c>
      <c r="AB7" s="130" t="s">
        <v>138</v>
      </c>
      <c r="AC7" s="130" t="s">
        <v>136</v>
      </c>
      <c r="AD7" s="130" t="s">
        <v>136</v>
      </c>
      <c r="AE7" s="130" t="s">
        <v>139</v>
      </c>
      <c r="AF7" s="130" t="s">
        <v>137</v>
      </c>
      <c r="AG7" s="130" t="s">
        <v>137</v>
      </c>
      <c r="AH7" s="130" t="s">
        <v>136</v>
      </c>
      <c r="AI7" s="130" t="s">
        <v>240</v>
      </c>
      <c r="AJ7" s="130" t="s">
        <v>136</v>
      </c>
      <c r="AK7" s="130" t="s">
        <v>240</v>
      </c>
      <c r="AL7" s="130" t="s">
        <v>136</v>
      </c>
      <c r="AM7" s="130" t="s">
        <v>140</v>
      </c>
      <c r="AN7" s="130" t="s">
        <v>240</v>
      </c>
      <c r="AO7" s="130" t="s">
        <v>241</v>
      </c>
      <c r="AP7" s="130" t="s">
        <v>241</v>
      </c>
      <c r="AQ7" s="130" t="s">
        <v>240</v>
      </c>
      <c r="AR7" s="130" t="s">
        <v>240</v>
      </c>
      <c r="AS7" s="130" t="s">
        <v>241</v>
      </c>
      <c r="AT7" s="28" t="s">
        <v>59</v>
      </c>
      <c r="AU7" s="27" t="s">
        <v>168</v>
      </c>
      <c r="AV7" s="130" t="s">
        <v>169</v>
      </c>
      <c r="AW7" s="130" t="s">
        <v>170</v>
      </c>
      <c r="AX7" s="130" t="s">
        <v>136</v>
      </c>
      <c r="AY7" s="28" t="s">
        <v>167</v>
      </c>
      <c r="AZ7" s="130" t="s">
        <v>139</v>
      </c>
      <c r="BA7" s="130" t="s">
        <v>136</v>
      </c>
      <c r="BB7" s="130" t="s">
        <v>138</v>
      </c>
      <c r="BC7" s="130" t="s">
        <v>136</v>
      </c>
      <c r="BD7" s="130" t="s">
        <v>240</v>
      </c>
      <c r="BE7" s="130" t="s">
        <v>136</v>
      </c>
      <c r="BF7" s="130" t="s">
        <v>241</v>
      </c>
      <c r="BG7" s="130" t="s">
        <v>240</v>
      </c>
      <c r="BH7" s="130" t="s">
        <v>136</v>
      </c>
      <c r="BI7" s="130" t="s">
        <v>137</v>
      </c>
      <c r="BJ7" s="130" t="s">
        <v>140</v>
      </c>
      <c r="BK7" s="130" t="s">
        <v>138</v>
      </c>
      <c r="BL7" s="130" t="s">
        <v>137</v>
      </c>
      <c r="BM7" s="130" t="s">
        <v>138</v>
      </c>
      <c r="BN7" s="130" t="s">
        <v>138</v>
      </c>
      <c r="BO7" s="130" t="s">
        <v>138</v>
      </c>
      <c r="BP7" s="130" t="s">
        <v>136</v>
      </c>
      <c r="BQ7" s="130" t="s">
        <v>138</v>
      </c>
      <c r="BR7" s="130" t="s">
        <v>136</v>
      </c>
      <c r="BS7" s="130" t="s">
        <v>136</v>
      </c>
      <c r="BT7" s="130" t="s">
        <v>136</v>
      </c>
      <c r="BU7" s="130" t="s">
        <v>136</v>
      </c>
      <c r="BV7" s="130" t="s">
        <v>136</v>
      </c>
      <c r="BW7" s="130"/>
      <c r="BX7" s="130"/>
      <c r="BY7" s="130"/>
      <c r="BZ7" s="127"/>
      <c r="CA7" s="127"/>
      <c r="CB7" s="127"/>
      <c r="CC7" s="127"/>
    </row>
    <row r="8" ht="15.75" customHeight="1">
      <c r="A8" s="130" t="s">
        <v>125</v>
      </c>
      <c r="B8" s="130" t="s">
        <v>534</v>
      </c>
      <c r="C8" s="130">
        <v>15000.0</v>
      </c>
      <c r="D8" s="28" t="s">
        <v>142</v>
      </c>
      <c r="E8" s="129" t="s">
        <v>45</v>
      </c>
      <c r="F8" s="130" t="s">
        <v>39</v>
      </c>
      <c r="G8" s="130" t="s">
        <v>131</v>
      </c>
      <c r="H8" s="129" t="s">
        <v>159</v>
      </c>
      <c r="I8" s="130" t="s">
        <v>128</v>
      </c>
      <c r="J8" s="130" t="s">
        <v>129</v>
      </c>
      <c r="K8" s="130" t="s">
        <v>126</v>
      </c>
      <c r="L8" s="130" t="s">
        <v>240</v>
      </c>
      <c r="M8" s="130" t="s">
        <v>138</v>
      </c>
      <c r="N8" s="130" t="s">
        <v>140</v>
      </c>
      <c r="O8" s="130" t="s">
        <v>137</v>
      </c>
      <c r="P8" s="130" t="s">
        <v>136</v>
      </c>
      <c r="Q8" s="130" t="s">
        <v>136</v>
      </c>
      <c r="R8" s="130" t="s">
        <v>137</v>
      </c>
      <c r="S8" s="130" t="s">
        <v>138</v>
      </c>
      <c r="T8" s="130" t="s">
        <v>139</v>
      </c>
      <c r="U8" s="130" t="s">
        <v>138</v>
      </c>
      <c r="V8" s="130" t="s">
        <v>139</v>
      </c>
      <c r="W8" s="130" t="s">
        <v>138</v>
      </c>
      <c r="X8" s="130" t="s">
        <v>138</v>
      </c>
      <c r="Y8" s="130" t="s">
        <v>136</v>
      </c>
      <c r="Z8" s="130" t="s">
        <v>138</v>
      </c>
      <c r="AA8" s="130" t="s">
        <v>136</v>
      </c>
      <c r="AB8" s="130" t="s">
        <v>139</v>
      </c>
      <c r="AC8" s="130" t="s">
        <v>139</v>
      </c>
      <c r="AD8" s="130" t="s">
        <v>138</v>
      </c>
      <c r="AE8" s="130" t="s">
        <v>139</v>
      </c>
      <c r="AF8" s="130" t="s">
        <v>136</v>
      </c>
      <c r="AG8" s="130" t="s">
        <v>138</v>
      </c>
      <c r="AH8" s="130" t="s">
        <v>136</v>
      </c>
      <c r="AI8" s="130" t="s">
        <v>240</v>
      </c>
      <c r="AJ8" s="130" t="s">
        <v>139</v>
      </c>
      <c r="AK8" s="130" t="s">
        <v>240</v>
      </c>
      <c r="AL8" s="130" t="s">
        <v>139</v>
      </c>
      <c r="AM8" s="130" t="s">
        <v>137</v>
      </c>
      <c r="AN8" s="130" t="s">
        <v>240</v>
      </c>
      <c r="AO8" s="130" t="s">
        <v>241</v>
      </c>
      <c r="AP8" s="130" t="s">
        <v>240</v>
      </c>
      <c r="AQ8" s="130" t="s">
        <v>240</v>
      </c>
      <c r="AR8" s="130" t="s">
        <v>240</v>
      </c>
      <c r="AS8" s="130" t="s">
        <v>241</v>
      </c>
      <c r="AT8" s="29" t="s">
        <v>132</v>
      </c>
      <c r="AU8" s="27" t="s">
        <v>164</v>
      </c>
      <c r="AV8" s="130" t="s">
        <v>80</v>
      </c>
      <c r="AW8" s="130" t="s">
        <v>170</v>
      </c>
      <c r="AX8" s="130" t="s">
        <v>136</v>
      </c>
      <c r="AY8" s="28">
        <v>800.0</v>
      </c>
      <c r="AZ8" s="130" t="s">
        <v>139</v>
      </c>
      <c r="BA8" s="130" t="s">
        <v>139</v>
      </c>
      <c r="BB8" s="130" t="s">
        <v>138</v>
      </c>
      <c r="BC8" s="130" t="s">
        <v>137</v>
      </c>
      <c r="BD8" s="130" t="s">
        <v>240</v>
      </c>
      <c r="BE8" s="130" t="s">
        <v>137</v>
      </c>
      <c r="BF8" s="130" t="s">
        <v>240</v>
      </c>
      <c r="BG8" s="130" t="s">
        <v>240</v>
      </c>
      <c r="BH8" s="130" t="s">
        <v>138</v>
      </c>
      <c r="BI8" s="130" t="s">
        <v>136</v>
      </c>
      <c r="BJ8" s="130" t="s">
        <v>138</v>
      </c>
      <c r="BK8" s="130" t="s">
        <v>137</v>
      </c>
      <c r="BL8" s="130" t="s">
        <v>138</v>
      </c>
      <c r="BM8" s="130" t="s">
        <v>136</v>
      </c>
      <c r="BN8" s="130" t="s">
        <v>138</v>
      </c>
      <c r="BO8" s="130" t="s">
        <v>138</v>
      </c>
      <c r="BP8" s="130" t="s">
        <v>136</v>
      </c>
      <c r="BQ8" s="130" t="s">
        <v>137</v>
      </c>
      <c r="BR8" s="130" t="s">
        <v>136</v>
      </c>
      <c r="BS8" s="130" t="s">
        <v>138</v>
      </c>
      <c r="BT8" s="130" t="s">
        <v>136</v>
      </c>
      <c r="BU8" s="130" t="s">
        <v>136</v>
      </c>
      <c r="BV8" s="130" t="s">
        <v>138</v>
      </c>
      <c r="BW8" s="130"/>
      <c r="BX8" s="130"/>
      <c r="BY8" s="130"/>
      <c r="BZ8" s="127"/>
      <c r="CA8" s="127"/>
      <c r="CB8" s="127"/>
      <c r="CC8" s="127"/>
    </row>
    <row r="9" ht="15.75" customHeight="1">
      <c r="A9" s="130" t="s">
        <v>125</v>
      </c>
      <c r="B9" s="130">
        <v>25.0</v>
      </c>
      <c r="C9" s="130">
        <v>15000.0</v>
      </c>
      <c r="D9" s="28" t="s">
        <v>142</v>
      </c>
      <c r="E9" s="129" t="s">
        <v>45</v>
      </c>
      <c r="F9" s="130" t="s">
        <v>172</v>
      </c>
      <c r="G9" s="130" t="s">
        <v>131</v>
      </c>
      <c r="H9" s="129" t="s">
        <v>159</v>
      </c>
      <c r="I9" s="130" t="s">
        <v>128</v>
      </c>
      <c r="J9" s="130" t="s">
        <v>171</v>
      </c>
      <c r="K9" s="130" t="s">
        <v>126</v>
      </c>
      <c r="L9" s="130" t="s">
        <v>240</v>
      </c>
      <c r="M9" s="130" t="s">
        <v>136</v>
      </c>
      <c r="N9" s="130" t="s">
        <v>140</v>
      </c>
      <c r="O9" s="130" t="s">
        <v>140</v>
      </c>
      <c r="P9" s="130" t="s">
        <v>136</v>
      </c>
      <c r="Q9" s="130" t="s">
        <v>136</v>
      </c>
      <c r="R9" s="130" t="s">
        <v>139</v>
      </c>
      <c r="S9" s="130" t="s">
        <v>136</v>
      </c>
      <c r="T9" s="130" t="s">
        <v>137</v>
      </c>
      <c r="U9" s="130" t="s">
        <v>136</v>
      </c>
      <c r="V9" s="130" t="s">
        <v>137</v>
      </c>
      <c r="W9" s="130" t="s">
        <v>138</v>
      </c>
      <c r="X9" s="130" t="s">
        <v>140</v>
      </c>
      <c r="Y9" s="130" t="s">
        <v>136</v>
      </c>
      <c r="Z9" s="130" t="s">
        <v>140</v>
      </c>
      <c r="AA9" s="130" t="s">
        <v>136</v>
      </c>
      <c r="AB9" s="130" t="s">
        <v>138</v>
      </c>
      <c r="AC9" s="130" t="s">
        <v>137</v>
      </c>
      <c r="AD9" s="130" t="s">
        <v>137</v>
      </c>
      <c r="AE9" s="130" t="s">
        <v>137</v>
      </c>
      <c r="AF9" s="130" t="s">
        <v>140</v>
      </c>
      <c r="AG9" s="130">
        <v>4.0</v>
      </c>
      <c r="AH9" s="130" t="s">
        <v>138</v>
      </c>
      <c r="AI9" s="130" t="s">
        <v>240</v>
      </c>
      <c r="AJ9" s="130" t="s">
        <v>136</v>
      </c>
      <c r="AK9" s="130" t="s">
        <v>240</v>
      </c>
      <c r="AL9" s="130" t="s">
        <v>138</v>
      </c>
      <c r="AM9" s="130" t="s">
        <v>136</v>
      </c>
      <c r="AN9" s="130" t="s">
        <v>240</v>
      </c>
      <c r="AO9" s="130" t="s">
        <v>241</v>
      </c>
      <c r="AP9" s="130" t="s">
        <v>241</v>
      </c>
      <c r="AQ9" s="130" t="s">
        <v>240</v>
      </c>
      <c r="AR9" s="130" t="s">
        <v>241</v>
      </c>
      <c r="AS9" s="130" t="s">
        <v>241</v>
      </c>
      <c r="AT9" s="28" t="s">
        <v>151</v>
      </c>
      <c r="AU9" s="27" t="s">
        <v>168</v>
      </c>
      <c r="AV9" s="130" t="s">
        <v>157</v>
      </c>
      <c r="AW9" s="130" t="s">
        <v>173</v>
      </c>
      <c r="AX9" s="130" t="s">
        <v>136</v>
      </c>
      <c r="AY9" s="28">
        <v>1500.0</v>
      </c>
      <c r="AZ9" s="130" t="s">
        <v>140</v>
      </c>
      <c r="BA9" s="130" t="s">
        <v>136</v>
      </c>
      <c r="BB9" s="130" t="s">
        <v>140</v>
      </c>
      <c r="BC9" s="130" t="s">
        <v>137</v>
      </c>
      <c r="BD9" s="130" t="s">
        <v>240</v>
      </c>
      <c r="BE9" s="130" t="s">
        <v>137</v>
      </c>
      <c r="BF9" s="130" t="s">
        <v>240</v>
      </c>
      <c r="BG9" s="130" t="s">
        <v>241</v>
      </c>
      <c r="BH9" s="130" t="s">
        <v>138</v>
      </c>
      <c r="BI9" s="130" t="s">
        <v>140</v>
      </c>
      <c r="BJ9" s="130" t="s">
        <v>139</v>
      </c>
      <c r="BK9" s="130" t="s">
        <v>139</v>
      </c>
      <c r="BL9" s="130" t="s">
        <v>139</v>
      </c>
      <c r="BM9" s="130" t="s">
        <v>138</v>
      </c>
      <c r="BN9" s="130" t="s">
        <v>138</v>
      </c>
      <c r="BO9" s="130" t="s">
        <v>138</v>
      </c>
      <c r="BP9" s="130" t="s">
        <v>138</v>
      </c>
      <c r="BQ9" s="130" t="s">
        <v>136</v>
      </c>
      <c r="BR9" s="130" t="s">
        <v>136</v>
      </c>
      <c r="BS9" s="130" t="s">
        <v>138</v>
      </c>
      <c r="BT9" s="130" t="s">
        <v>138</v>
      </c>
      <c r="BU9" s="130" t="s">
        <v>140</v>
      </c>
      <c r="BV9" s="130" t="s">
        <v>137</v>
      </c>
      <c r="BW9" s="130"/>
      <c r="BX9" s="130"/>
      <c r="BY9" s="131"/>
      <c r="BZ9" s="127"/>
      <c r="CA9" s="127"/>
      <c r="CB9" s="127"/>
      <c r="CC9" s="127"/>
    </row>
    <row r="10" ht="15.75" customHeight="1">
      <c r="A10" s="130" t="s">
        <v>125</v>
      </c>
      <c r="B10" s="130">
        <v>35.0</v>
      </c>
      <c r="C10" s="130">
        <v>15000.0</v>
      </c>
      <c r="D10" s="28" t="s">
        <v>142</v>
      </c>
      <c r="E10" s="129" t="s">
        <v>45</v>
      </c>
      <c r="F10" s="130" t="s">
        <v>37</v>
      </c>
      <c r="G10" s="130" t="s">
        <v>175</v>
      </c>
      <c r="H10" s="129" t="s">
        <v>159</v>
      </c>
      <c r="I10" s="130" t="s">
        <v>174</v>
      </c>
      <c r="J10" s="130" t="s">
        <v>128</v>
      </c>
      <c r="K10" s="130" t="s">
        <v>12</v>
      </c>
      <c r="L10" s="130" t="s">
        <v>240</v>
      </c>
      <c r="M10" s="130" t="s">
        <v>139</v>
      </c>
      <c r="N10" s="130" t="s">
        <v>140</v>
      </c>
      <c r="O10" s="130" t="s">
        <v>139</v>
      </c>
      <c r="P10" s="130" t="s">
        <v>139</v>
      </c>
      <c r="Q10" s="130" t="s">
        <v>137</v>
      </c>
      <c r="R10" s="130" t="s">
        <v>139</v>
      </c>
      <c r="S10" s="130" t="s">
        <v>139</v>
      </c>
      <c r="T10" s="130" t="s">
        <v>139</v>
      </c>
      <c r="U10" s="130" t="s">
        <v>139</v>
      </c>
      <c r="V10" s="130" t="s">
        <v>136</v>
      </c>
      <c r="W10" s="130" t="s">
        <v>138</v>
      </c>
      <c r="X10" s="130" t="s">
        <v>136</v>
      </c>
      <c r="Y10" s="130" t="s">
        <v>139</v>
      </c>
      <c r="Z10" s="130" t="s">
        <v>136</v>
      </c>
      <c r="AA10" s="130" t="s">
        <v>137</v>
      </c>
      <c r="AB10" s="130" t="s">
        <v>140</v>
      </c>
      <c r="AC10" s="130" t="s">
        <v>137</v>
      </c>
      <c r="AD10" s="130" t="s">
        <v>137</v>
      </c>
      <c r="AE10" s="130" t="s">
        <v>140</v>
      </c>
      <c r="AF10" s="130" t="s">
        <v>139</v>
      </c>
      <c r="AG10" s="130" t="s">
        <v>139</v>
      </c>
      <c r="AH10" s="130" t="s">
        <v>136</v>
      </c>
      <c r="AI10" s="130" t="s">
        <v>240</v>
      </c>
      <c r="AJ10" s="130" t="s">
        <v>136</v>
      </c>
      <c r="AK10" s="130" t="s">
        <v>240</v>
      </c>
      <c r="AL10" s="130" t="s">
        <v>136</v>
      </c>
      <c r="AM10" s="130" t="s">
        <v>139</v>
      </c>
      <c r="AN10" s="130" t="s">
        <v>240</v>
      </c>
      <c r="AO10" s="130" t="s">
        <v>240</v>
      </c>
      <c r="AP10" s="130" t="s">
        <v>240</v>
      </c>
      <c r="AQ10" s="130" t="s">
        <v>241</v>
      </c>
      <c r="AR10" s="130" t="s">
        <v>240</v>
      </c>
      <c r="AS10" s="130" t="s">
        <v>241</v>
      </c>
      <c r="AT10" s="29" t="s">
        <v>156</v>
      </c>
      <c r="AU10" s="27" t="s">
        <v>176</v>
      </c>
      <c r="AV10" s="130" t="s">
        <v>177</v>
      </c>
      <c r="AW10" s="130" t="s">
        <v>178</v>
      </c>
      <c r="AX10" s="130" t="s">
        <v>136</v>
      </c>
      <c r="AY10" s="28">
        <v>1500.0</v>
      </c>
      <c r="AZ10" s="130" t="s">
        <v>139</v>
      </c>
      <c r="BA10" s="130" t="s">
        <v>139</v>
      </c>
      <c r="BB10" s="130" t="s">
        <v>140</v>
      </c>
      <c r="BC10" s="130" t="s">
        <v>139</v>
      </c>
      <c r="BD10" s="130" t="s">
        <v>241</v>
      </c>
      <c r="BE10" s="130" t="s">
        <v>139</v>
      </c>
      <c r="BF10" s="130" t="s">
        <v>240</v>
      </c>
      <c r="BG10" s="130" t="s">
        <v>240</v>
      </c>
      <c r="BH10" s="130">
        <v>2.0</v>
      </c>
      <c r="BI10" s="130" t="s">
        <v>136</v>
      </c>
      <c r="BJ10" s="130" t="s">
        <v>138</v>
      </c>
      <c r="BK10" s="130" t="s">
        <v>139</v>
      </c>
      <c r="BL10" s="130" t="s">
        <v>138</v>
      </c>
      <c r="BM10" s="130" t="s">
        <v>136</v>
      </c>
      <c r="BN10" s="130" t="s">
        <v>136</v>
      </c>
      <c r="BO10" s="130" t="s">
        <v>136</v>
      </c>
      <c r="BP10" s="130" t="s">
        <v>139</v>
      </c>
      <c r="BQ10" s="130" t="s">
        <v>140</v>
      </c>
      <c r="BR10" s="130" t="s">
        <v>139</v>
      </c>
      <c r="BS10" s="130" t="s">
        <v>136</v>
      </c>
      <c r="BT10" s="130" t="s">
        <v>136</v>
      </c>
      <c r="BU10" s="130" t="s">
        <v>139</v>
      </c>
      <c r="BV10" s="130" t="s">
        <v>140</v>
      </c>
      <c r="BW10" s="130"/>
      <c r="BX10" s="130"/>
      <c r="BY10" s="130"/>
      <c r="BZ10" s="127"/>
      <c r="CA10" s="127"/>
      <c r="CB10" s="127"/>
      <c r="CC10" s="127"/>
    </row>
    <row r="11" ht="15.75" customHeight="1">
      <c r="A11" s="130" t="s">
        <v>125</v>
      </c>
      <c r="B11" s="130">
        <v>29.0</v>
      </c>
      <c r="C11" s="130">
        <v>1800.0</v>
      </c>
      <c r="D11" s="28" t="s">
        <v>142</v>
      </c>
      <c r="E11" s="130" t="s">
        <v>44</v>
      </c>
      <c r="F11" s="130" t="s">
        <v>37</v>
      </c>
      <c r="G11" s="130" t="s">
        <v>37</v>
      </c>
      <c r="H11" s="129" t="s">
        <v>159</v>
      </c>
      <c r="I11" s="130" t="s">
        <v>128</v>
      </c>
      <c r="J11" s="130" t="s">
        <v>128</v>
      </c>
      <c r="K11" s="130" t="s">
        <v>11</v>
      </c>
      <c r="L11" s="130" t="s">
        <v>241</v>
      </c>
      <c r="M11" s="130" t="s">
        <v>137</v>
      </c>
      <c r="N11" s="130" t="s">
        <v>140</v>
      </c>
      <c r="O11" s="130" t="s">
        <v>140</v>
      </c>
      <c r="P11" s="130" t="s">
        <v>139</v>
      </c>
      <c r="Q11" s="130" t="s">
        <v>136</v>
      </c>
      <c r="R11" s="130" t="s">
        <v>137</v>
      </c>
      <c r="S11" s="130" t="s">
        <v>136</v>
      </c>
      <c r="T11" s="130" t="s">
        <v>140</v>
      </c>
      <c r="U11" s="130" t="s">
        <v>137</v>
      </c>
      <c r="V11" s="130" t="s">
        <v>136</v>
      </c>
      <c r="W11" s="130" t="s">
        <v>138</v>
      </c>
      <c r="X11" s="130" t="s">
        <v>136</v>
      </c>
      <c r="Y11" s="130" t="s">
        <v>136</v>
      </c>
      <c r="Z11" s="130" t="s">
        <v>140</v>
      </c>
      <c r="AA11" s="130" t="s">
        <v>136</v>
      </c>
      <c r="AB11" s="130" t="s">
        <v>136</v>
      </c>
      <c r="AC11" s="130" t="s">
        <v>137</v>
      </c>
      <c r="AD11" s="130" t="s">
        <v>139</v>
      </c>
      <c r="AE11" s="130" t="s">
        <v>136</v>
      </c>
      <c r="AF11" s="130" t="s">
        <v>139</v>
      </c>
      <c r="AG11" s="130">
        <v>5.0</v>
      </c>
      <c r="AH11" s="130" t="s">
        <v>136</v>
      </c>
      <c r="AI11" s="130" t="s">
        <v>240</v>
      </c>
      <c r="AJ11" s="130" t="s">
        <v>140</v>
      </c>
      <c r="AK11" s="130" t="s">
        <v>241</v>
      </c>
      <c r="AL11" s="130" t="s">
        <v>139</v>
      </c>
      <c r="AM11" s="130" t="s">
        <v>137</v>
      </c>
      <c r="AN11" s="130" t="s">
        <v>240</v>
      </c>
      <c r="AO11" s="130" t="s">
        <v>240</v>
      </c>
      <c r="AP11" s="130" t="s">
        <v>240</v>
      </c>
      <c r="AQ11" s="130" t="s">
        <v>240</v>
      </c>
      <c r="AR11" s="130" t="s">
        <v>240</v>
      </c>
      <c r="AS11" s="130" t="s">
        <v>240</v>
      </c>
      <c r="AT11" s="29" t="s">
        <v>132</v>
      </c>
      <c r="AU11" s="27" t="s">
        <v>133</v>
      </c>
      <c r="AV11" s="130" t="s">
        <v>82</v>
      </c>
      <c r="AW11" s="130" t="s">
        <v>135</v>
      </c>
      <c r="AX11" s="130" t="s">
        <v>139</v>
      </c>
      <c r="AY11" s="28" t="s">
        <v>179</v>
      </c>
      <c r="AZ11" s="130" t="s">
        <v>139</v>
      </c>
      <c r="BA11" s="130" t="s">
        <v>136</v>
      </c>
      <c r="BB11" s="130" t="s">
        <v>140</v>
      </c>
      <c r="BC11" s="130" t="s">
        <v>139</v>
      </c>
      <c r="BD11" s="130" t="s">
        <v>240</v>
      </c>
      <c r="BE11" s="130" t="s">
        <v>139</v>
      </c>
      <c r="BF11" s="130" t="s">
        <v>241</v>
      </c>
      <c r="BG11" s="130" t="s">
        <v>240</v>
      </c>
      <c r="BH11" s="130" t="s">
        <v>150</v>
      </c>
      <c r="BI11" s="130" t="s">
        <v>136</v>
      </c>
      <c r="BJ11" s="130" t="s">
        <v>139</v>
      </c>
      <c r="BK11" s="130" t="s">
        <v>139</v>
      </c>
      <c r="BL11" s="130" t="s">
        <v>136</v>
      </c>
      <c r="BM11" s="130" t="s">
        <v>138</v>
      </c>
      <c r="BN11" s="130" t="s">
        <v>136</v>
      </c>
      <c r="BO11" s="130" t="s">
        <v>138</v>
      </c>
      <c r="BP11" s="130" t="s">
        <v>140</v>
      </c>
      <c r="BQ11" s="130" t="s">
        <v>139</v>
      </c>
      <c r="BR11" s="130" t="s">
        <v>139</v>
      </c>
      <c r="BS11" s="130" t="s">
        <v>138</v>
      </c>
      <c r="BT11" s="130" t="s">
        <v>137</v>
      </c>
      <c r="BU11" s="130" t="s">
        <v>136</v>
      </c>
      <c r="BV11" s="130" t="s">
        <v>136</v>
      </c>
      <c r="BW11" s="130"/>
      <c r="BX11" s="130"/>
      <c r="BY11" s="130"/>
      <c r="BZ11" s="127"/>
      <c r="CA11" s="127"/>
      <c r="CB11" s="127"/>
      <c r="CC11" s="127"/>
    </row>
    <row r="12" ht="15.75" customHeight="1">
      <c r="A12" s="130" t="s">
        <v>125</v>
      </c>
      <c r="B12" s="130" t="s">
        <v>535</v>
      </c>
      <c r="C12" s="130">
        <v>20000.0</v>
      </c>
      <c r="D12" s="28" t="s">
        <v>160</v>
      </c>
      <c r="E12" s="130" t="s">
        <v>163</v>
      </c>
      <c r="F12" s="130" t="s">
        <v>40</v>
      </c>
      <c r="G12" s="130" t="s">
        <v>175</v>
      </c>
      <c r="H12" s="129" t="s">
        <v>159</v>
      </c>
      <c r="I12" s="130" t="s">
        <v>180</v>
      </c>
      <c r="J12" s="130" t="s">
        <v>128</v>
      </c>
      <c r="K12" s="130" t="s">
        <v>158</v>
      </c>
      <c r="L12" s="130" t="s">
        <v>240</v>
      </c>
      <c r="M12" s="130" t="s">
        <v>136</v>
      </c>
      <c r="N12" s="130" t="s">
        <v>140</v>
      </c>
      <c r="O12" s="130" t="s">
        <v>139</v>
      </c>
      <c r="P12" s="130" t="s">
        <v>137</v>
      </c>
      <c r="Q12" s="130" t="s">
        <v>137</v>
      </c>
      <c r="R12" s="130" t="s">
        <v>140</v>
      </c>
      <c r="S12" s="130" t="s">
        <v>139</v>
      </c>
      <c r="T12" s="130" t="s">
        <v>139</v>
      </c>
      <c r="U12" s="130" t="s">
        <v>137</v>
      </c>
      <c r="V12" s="130" t="s">
        <v>136</v>
      </c>
      <c r="W12" s="130" t="s">
        <v>136</v>
      </c>
      <c r="X12" s="130" t="s">
        <v>137</v>
      </c>
      <c r="Y12" s="130" t="s">
        <v>140</v>
      </c>
      <c r="Z12" s="130" t="s">
        <v>136</v>
      </c>
      <c r="AA12" s="130" t="s">
        <v>137</v>
      </c>
      <c r="AB12" s="130" t="s">
        <v>139</v>
      </c>
      <c r="AC12" s="130" t="s">
        <v>138</v>
      </c>
      <c r="AD12" s="130" t="s">
        <v>136</v>
      </c>
      <c r="AE12" s="130" t="s">
        <v>139</v>
      </c>
      <c r="AF12" s="130" t="s">
        <v>139</v>
      </c>
      <c r="AG12" s="130" t="s">
        <v>139</v>
      </c>
      <c r="AH12" s="130" t="s">
        <v>136</v>
      </c>
      <c r="AI12" s="130" t="s">
        <v>241</v>
      </c>
      <c r="AJ12" s="130" t="s">
        <v>136</v>
      </c>
      <c r="AK12" s="130" t="s">
        <v>240</v>
      </c>
      <c r="AL12" s="130" t="s">
        <v>136</v>
      </c>
      <c r="AM12" s="130" t="s">
        <v>139</v>
      </c>
      <c r="AN12" s="130" t="s">
        <v>240</v>
      </c>
      <c r="AO12" s="130" t="s">
        <v>240</v>
      </c>
      <c r="AP12" s="130" t="s">
        <v>240</v>
      </c>
      <c r="AQ12" s="130" t="s">
        <v>240</v>
      </c>
      <c r="AR12" s="130" t="s">
        <v>240</v>
      </c>
      <c r="AS12" s="130" t="s">
        <v>241</v>
      </c>
      <c r="AT12" s="29" t="s">
        <v>132</v>
      </c>
      <c r="AU12" s="27" t="s">
        <v>164</v>
      </c>
      <c r="AV12" s="130" t="s">
        <v>157</v>
      </c>
      <c r="AW12" s="130" t="s">
        <v>170</v>
      </c>
      <c r="AX12" s="130" t="s">
        <v>136</v>
      </c>
      <c r="AY12" s="28">
        <v>1500.0</v>
      </c>
      <c r="AZ12" s="130" t="s">
        <v>137</v>
      </c>
      <c r="BA12" s="130" t="s">
        <v>140</v>
      </c>
      <c r="BB12" s="130" t="s">
        <v>140</v>
      </c>
      <c r="BC12" s="130" t="s">
        <v>139</v>
      </c>
      <c r="BD12" s="130" t="s">
        <v>241</v>
      </c>
      <c r="BE12" s="130" t="s">
        <v>139</v>
      </c>
      <c r="BF12" s="130" t="s">
        <v>241</v>
      </c>
      <c r="BG12" s="130" t="s">
        <v>241</v>
      </c>
      <c r="BH12" s="130" t="s">
        <v>136</v>
      </c>
      <c r="BI12" s="130" t="s">
        <v>139</v>
      </c>
      <c r="BJ12" s="130" t="s">
        <v>137</v>
      </c>
      <c r="BK12" s="130" t="s">
        <v>139</v>
      </c>
      <c r="BL12" s="130" t="s">
        <v>136</v>
      </c>
      <c r="BM12" s="130" t="s">
        <v>139</v>
      </c>
      <c r="BN12" s="130" t="s">
        <v>136</v>
      </c>
      <c r="BO12" s="130" t="s">
        <v>139</v>
      </c>
      <c r="BP12" s="130" t="s">
        <v>140</v>
      </c>
      <c r="BQ12" s="130" t="s">
        <v>140</v>
      </c>
      <c r="BR12" s="130" t="s">
        <v>137</v>
      </c>
      <c r="BS12" s="130" t="s">
        <v>139</v>
      </c>
      <c r="BT12" s="130" t="s">
        <v>136</v>
      </c>
      <c r="BU12" s="130" t="s">
        <v>140</v>
      </c>
      <c r="BV12" s="130" t="s">
        <v>140</v>
      </c>
      <c r="BW12" s="130"/>
      <c r="BX12" s="130"/>
      <c r="BY12" s="130"/>
      <c r="BZ12" s="127"/>
      <c r="CA12" s="127"/>
      <c r="CB12" s="127"/>
      <c r="CC12" s="127"/>
    </row>
    <row r="13" ht="15.75" customHeight="1">
      <c r="A13" s="130" t="s">
        <v>125</v>
      </c>
      <c r="B13" s="130" t="s">
        <v>532</v>
      </c>
      <c r="C13" s="130" t="s">
        <v>526</v>
      </c>
      <c r="D13" s="28" t="s">
        <v>149</v>
      </c>
      <c r="E13" s="130" t="s">
        <v>181</v>
      </c>
      <c r="F13" s="130" t="s">
        <v>37</v>
      </c>
      <c r="G13" s="130" t="s">
        <v>182</v>
      </c>
      <c r="H13" s="129" t="s">
        <v>159</v>
      </c>
      <c r="I13" s="130" t="s">
        <v>143</v>
      </c>
      <c r="J13" s="130" t="s">
        <v>128</v>
      </c>
      <c r="K13" s="130" t="s">
        <v>126</v>
      </c>
      <c r="L13" s="130" t="s">
        <v>240</v>
      </c>
      <c r="M13" s="130" t="s">
        <v>137</v>
      </c>
      <c r="N13" s="130" t="s">
        <v>140</v>
      </c>
      <c r="O13" s="130" t="s">
        <v>139</v>
      </c>
      <c r="P13" s="130" t="s">
        <v>140</v>
      </c>
      <c r="Q13" s="130" t="s">
        <v>137</v>
      </c>
      <c r="R13" s="130" t="s">
        <v>139</v>
      </c>
      <c r="S13" s="130" t="s">
        <v>139</v>
      </c>
      <c r="T13" s="130" t="s">
        <v>139</v>
      </c>
      <c r="U13" s="130" t="s">
        <v>139</v>
      </c>
      <c r="V13" s="130" t="s">
        <v>139</v>
      </c>
      <c r="W13" s="130" t="s">
        <v>139</v>
      </c>
      <c r="X13" s="130" t="s">
        <v>139</v>
      </c>
      <c r="Y13" s="130" t="s">
        <v>136</v>
      </c>
      <c r="Z13" s="130" t="s">
        <v>136</v>
      </c>
      <c r="AA13" s="130" t="s">
        <v>139</v>
      </c>
      <c r="AB13" s="130" t="s">
        <v>137</v>
      </c>
      <c r="AC13" s="130" t="s">
        <v>139</v>
      </c>
      <c r="AD13" s="130" t="s">
        <v>139</v>
      </c>
      <c r="AE13" s="130" t="s">
        <v>136</v>
      </c>
      <c r="AF13" s="130" t="s">
        <v>139</v>
      </c>
      <c r="AG13" s="130">
        <v>4.0</v>
      </c>
      <c r="AH13" s="130" t="s">
        <v>137</v>
      </c>
      <c r="AI13" s="130" t="s">
        <v>240</v>
      </c>
      <c r="AJ13" s="130" t="s">
        <v>139</v>
      </c>
      <c r="AK13" s="130" t="s">
        <v>241</v>
      </c>
      <c r="AL13" s="130" t="s">
        <v>139</v>
      </c>
      <c r="AM13" s="130" t="s">
        <v>138</v>
      </c>
      <c r="AN13" s="130" t="s">
        <v>240</v>
      </c>
      <c r="AO13" s="130" t="s">
        <v>241</v>
      </c>
      <c r="AP13" s="130" t="s">
        <v>241</v>
      </c>
      <c r="AQ13" s="130" t="s">
        <v>241</v>
      </c>
      <c r="AR13" s="130" t="s">
        <v>241</v>
      </c>
      <c r="AS13" s="130" t="s">
        <v>241</v>
      </c>
      <c r="AT13" s="29" t="s">
        <v>132</v>
      </c>
      <c r="AU13" s="27" t="s">
        <v>164</v>
      </c>
      <c r="AV13" s="130" t="s">
        <v>177</v>
      </c>
      <c r="AW13" s="130" t="s">
        <v>135</v>
      </c>
      <c r="AX13" s="130" t="s">
        <v>139</v>
      </c>
      <c r="AY13" s="28">
        <v>800.0</v>
      </c>
      <c r="AZ13" s="130" t="s">
        <v>137</v>
      </c>
      <c r="BA13" s="130" t="s">
        <v>140</v>
      </c>
      <c r="BB13" s="130" t="s">
        <v>140</v>
      </c>
      <c r="BC13" s="130" t="s">
        <v>139</v>
      </c>
      <c r="BD13" s="130" t="s">
        <v>240</v>
      </c>
      <c r="BE13" s="130" t="s">
        <v>137</v>
      </c>
      <c r="BF13" s="130" t="s">
        <v>240</v>
      </c>
      <c r="BG13" s="130" t="s">
        <v>241</v>
      </c>
      <c r="BH13" s="130" t="s">
        <v>150</v>
      </c>
      <c r="BI13" s="130" t="s">
        <v>138</v>
      </c>
      <c r="BJ13" s="130" t="s">
        <v>138</v>
      </c>
      <c r="BK13" s="130" t="s">
        <v>139</v>
      </c>
      <c r="BL13" s="130" t="s">
        <v>136</v>
      </c>
      <c r="BM13" s="130" t="s">
        <v>138</v>
      </c>
      <c r="BN13" s="130" t="s">
        <v>138</v>
      </c>
      <c r="BO13" s="130" t="s">
        <v>139</v>
      </c>
      <c r="BP13" s="130" t="s">
        <v>136</v>
      </c>
      <c r="BQ13" s="130" t="s">
        <v>139</v>
      </c>
      <c r="BR13" s="130" t="s">
        <v>139</v>
      </c>
      <c r="BS13" s="130" t="s">
        <v>136</v>
      </c>
      <c r="BT13" s="130" t="s">
        <v>139</v>
      </c>
      <c r="BU13" s="130" t="s">
        <v>136</v>
      </c>
      <c r="BV13" s="130" t="s">
        <v>138</v>
      </c>
      <c r="BW13" s="130"/>
      <c r="BX13" s="130"/>
      <c r="BY13" s="130"/>
      <c r="BZ13" s="127"/>
      <c r="CA13" s="127"/>
      <c r="CB13" s="127"/>
      <c r="CC13" s="127"/>
    </row>
    <row r="14" ht="15.75" customHeight="1">
      <c r="A14" s="130" t="s">
        <v>125</v>
      </c>
      <c r="B14" s="130" t="s">
        <v>535</v>
      </c>
      <c r="C14" s="130" t="s">
        <v>526</v>
      </c>
      <c r="D14" s="28" t="s">
        <v>183</v>
      </c>
      <c r="E14" s="130" t="s">
        <v>44</v>
      </c>
      <c r="F14" s="130" t="s">
        <v>37</v>
      </c>
      <c r="G14" s="130" t="s">
        <v>37</v>
      </c>
      <c r="H14" s="129" t="s">
        <v>159</v>
      </c>
      <c r="I14" s="130" t="s">
        <v>161</v>
      </c>
      <c r="J14" s="130" t="s">
        <v>128</v>
      </c>
      <c r="K14" s="130" t="s">
        <v>126</v>
      </c>
      <c r="L14" s="130" t="s">
        <v>240</v>
      </c>
      <c r="M14" s="130" t="s">
        <v>140</v>
      </c>
      <c r="N14" s="130" t="s">
        <v>140</v>
      </c>
      <c r="O14" s="130" t="s">
        <v>140</v>
      </c>
      <c r="P14" s="130" t="s">
        <v>140</v>
      </c>
      <c r="Q14" s="130" t="s">
        <v>136</v>
      </c>
      <c r="R14" s="130" t="s">
        <v>139</v>
      </c>
      <c r="S14" s="130" t="s">
        <v>137</v>
      </c>
      <c r="T14" s="130" t="s">
        <v>139</v>
      </c>
      <c r="U14" s="130" t="s">
        <v>137</v>
      </c>
      <c r="V14" s="130" t="s">
        <v>136</v>
      </c>
      <c r="W14" s="130" t="s">
        <v>136</v>
      </c>
      <c r="X14" s="130" t="s">
        <v>136</v>
      </c>
      <c r="Y14" s="130" t="s">
        <v>140</v>
      </c>
      <c r="Z14" s="130" t="s">
        <v>137</v>
      </c>
      <c r="AA14" s="130" t="s">
        <v>139</v>
      </c>
      <c r="AB14" s="130" t="s">
        <v>138</v>
      </c>
      <c r="AC14" s="130" t="s">
        <v>136</v>
      </c>
      <c r="AD14" s="130" t="s">
        <v>139</v>
      </c>
      <c r="AE14" s="130" t="s">
        <v>136</v>
      </c>
      <c r="AF14" s="130" t="s">
        <v>136</v>
      </c>
      <c r="AG14" s="130" t="s">
        <v>140</v>
      </c>
      <c r="AH14" s="130" t="s">
        <v>136</v>
      </c>
      <c r="AI14" s="130" t="s">
        <v>241</v>
      </c>
      <c r="AJ14" s="130" t="s">
        <v>139</v>
      </c>
      <c r="AK14" s="130" t="s">
        <v>240</v>
      </c>
      <c r="AL14" s="130" t="s">
        <v>139</v>
      </c>
      <c r="AM14" s="130" t="s">
        <v>139</v>
      </c>
      <c r="AN14" s="130" t="s">
        <v>240</v>
      </c>
      <c r="AO14" s="130" t="s">
        <v>240</v>
      </c>
      <c r="AP14" s="130" t="s">
        <v>241</v>
      </c>
      <c r="AQ14" s="130" t="s">
        <v>240</v>
      </c>
      <c r="AR14" s="130" t="s">
        <v>240</v>
      </c>
      <c r="AS14" s="130" t="s">
        <v>240</v>
      </c>
      <c r="AT14" s="28" t="s">
        <v>185</v>
      </c>
      <c r="AU14" s="29" t="s">
        <v>77</v>
      </c>
      <c r="AV14" s="130" t="s">
        <v>146</v>
      </c>
      <c r="AW14" s="130" t="s">
        <v>135</v>
      </c>
      <c r="AX14" s="130" t="s">
        <v>139</v>
      </c>
      <c r="AY14" s="28" t="s">
        <v>184</v>
      </c>
      <c r="AZ14" s="130" t="s">
        <v>136</v>
      </c>
      <c r="BA14" s="130" t="s">
        <v>136</v>
      </c>
      <c r="BB14" s="130" t="s">
        <v>139</v>
      </c>
      <c r="BC14" s="130" t="s">
        <v>139</v>
      </c>
      <c r="BD14" s="130" t="s">
        <v>240</v>
      </c>
      <c r="BE14" s="130" t="s">
        <v>137</v>
      </c>
      <c r="BF14" s="130" t="s">
        <v>241</v>
      </c>
      <c r="BG14" s="130" t="s">
        <v>241</v>
      </c>
      <c r="BH14" s="130" t="s">
        <v>138</v>
      </c>
      <c r="BI14" s="130" t="s">
        <v>139</v>
      </c>
      <c r="BJ14" s="130" t="s">
        <v>140</v>
      </c>
      <c r="BK14" s="130" t="s">
        <v>140</v>
      </c>
      <c r="BL14" s="130" t="s">
        <v>138</v>
      </c>
      <c r="BM14" s="130" t="s">
        <v>136</v>
      </c>
      <c r="BN14" s="130" t="s">
        <v>139</v>
      </c>
      <c r="BO14" s="130" t="s">
        <v>136</v>
      </c>
      <c r="BP14" s="130" t="s">
        <v>139</v>
      </c>
      <c r="BQ14" s="130" t="s">
        <v>139</v>
      </c>
      <c r="BR14" s="130" t="s">
        <v>137</v>
      </c>
      <c r="BS14" s="130" t="s">
        <v>136</v>
      </c>
      <c r="BT14" s="130" t="s">
        <v>140</v>
      </c>
      <c r="BU14" s="130" t="s">
        <v>140</v>
      </c>
      <c r="BV14" s="130" t="s">
        <v>136</v>
      </c>
      <c r="BW14" s="130"/>
      <c r="BX14" s="130"/>
      <c r="BY14" s="130"/>
      <c r="BZ14" s="127"/>
      <c r="CA14" s="127"/>
      <c r="CB14" s="127"/>
      <c r="CC14" s="127"/>
    </row>
    <row r="15" ht="15.75" customHeight="1">
      <c r="A15" s="132" t="s">
        <v>125</v>
      </c>
      <c r="B15" s="132">
        <v>37.0</v>
      </c>
      <c r="C15" s="133">
        <v>22000.0</v>
      </c>
      <c r="D15" s="35" t="s">
        <v>26</v>
      </c>
      <c r="E15" s="130" t="s">
        <v>130</v>
      </c>
      <c r="F15" s="130" t="s">
        <v>37</v>
      </c>
      <c r="G15" s="134" t="s">
        <v>40</v>
      </c>
      <c r="H15" s="135" t="s">
        <v>159</v>
      </c>
      <c r="I15" s="133" t="s">
        <v>31</v>
      </c>
      <c r="J15" s="132" t="s">
        <v>129</v>
      </c>
      <c r="K15" s="133" t="s">
        <v>12</v>
      </c>
      <c r="L15" s="132" t="s">
        <v>241</v>
      </c>
      <c r="M15" s="133">
        <v>3.0</v>
      </c>
      <c r="N15" s="133">
        <v>1.0</v>
      </c>
      <c r="O15" s="132" t="s">
        <v>140</v>
      </c>
      <c r="P15" s="132" t="s">
        <v>140</v>
      </c>
      <c r="Q15" s="132" t="s">
        <v>139</v>
      </c>
      <c r="R15" s="132">
        <v>4.0</v>
      </c>
      <c r="S15" s="132">
        <v>3.0</v>
      </c>
      <c r="T15" s="132">
        <v>3.0</v>
      </c>
      <c r="U15" s="132" t="s">
        <v>140</v>
      </c>
      <c r="V15" s="132" t="s">
        <v>138</v>
      </c>
      <c r="W15" s="132" t="s">
        <v>136</v>
      </c>
      <c r="X15" s="132" t="s">
        <v>136</v>
      </c>
      <c r="Y15" s="132" t="s">
        <v>140</v>
      </c>
      <c r="Z15" s="132" t="s">
        <v>139</v>
      </c>
      <c r="AA15" s="132">
        <v>4.0</v>
      </c>
      <c r="AB15" s="132" t="s">
        <v>136</v>
      </c>
      <c r="AC15" s="132" t="s">
        <v>137</v>
      </c>
      <c r="AD15" s="132" t="s">
        <v>137</v>
      </c>
      <c r="AE15" s="132" t="s">
        <v>140</v>
      </c>
      <c r="AF15" s="132" t="s">
        <v>139</v>
      </c>
      <c r="AG15" s="132" t="s">
        <v>139</v>
      </c>
      <c r="AH15" s="132" t="s">
        <v>139</v>
      </c>
      <c r="AI15" s="132" t="s">
        <v>240</v>
      </c>
      <c r="AJ15" s="132" t="s">
        <v>139</v>
      </c>
      <c r="AK15" s="132" t="s">
        <v>240</v>
      </c>
      <c r="AL15" s="132" t="s">
        <v>140</v>
      </c>
      <c r="AM15" s="132" t="s">
        <v>140</v>
      </c>
      <c r="AN15" s="132" t="s">
        <v>241</v>
      </c>
      <c r="AO15" s="132" t="s">
        <v>241</v>
      </c>
      <c r="AP15" s="132" t="s">
        <v>240</v>
      </c>
      <c r="AQ15" s="132" t="s">
        <v>240</v>
      </c>
      <c r="AR15" s="133" t="s">
        <v>240</v>
      </c>
      <c r="AS15" s="132" t="s">
        <v>241</v>
      </c>
      <c r="AT15" s="29" t="s">
        <v>132</v>
      </c>
      <c r="AU15" s="29" t="s">
        <v>77</v>
      </c>
      <c r="AV15" s="132" t="s">
        <v>134</v>
      </c>
      <c r="AW15" s="132" t="s">
        <v>135</v>
      </c>
      <c r="AX15" s="132" t="s">
        <v>140</v>
      </c>
      <c r="AY15" s="28">
        <v>800.0</v>
      </c>
      <c r="AZ15" s="132" t="s">
        <v>137</v>
      </c>
      <c r="BA15" s="132" t="s">
        <v>137</v>
      </c>
      <c r="BB15" s="132" t="s">
        <v>140</v>
      </c>
      <c r="BC15" s="132" t="s">
        <v>140</v>
      </c>
      <c r="BD15" s="132" t="s">
        <v>241</v>
      </c>
      <c r="BE15" s="132" t="s">
        <v>139</v>
      </c>
      <c r="BF15" s="133" t="s">
        <v>240</v>
      </c>
      <c r="BG15" s="133" t="s">
        <v>240</v>
      </c>
      <c r="BH15" s="132">
        <v>5.0</v>
      </c>
      <c r="BI15" s="132" t="s">
        <v>139</v>
      </c>
      <c r="BJ15" s="132" t="s">
        <v>139</v>
      </c>
      <c r="BK15" s="132" t="s">
        <v>136</v>
      </c>
      <c r="BL15" s="132" t="s">
        <v>136</v>
      </c>
      <c r="BM15" s="132" t="s">
        <v>139</v>
      </c>
      <c r="BN15" s="132" t="s">
        <v>136</v>
      </c>
      <c r="BO15" s="132" t="s">
        <v>139</v>
      </c>
      <c r="BP15" s="132" t="s">
        <v>140</v>
      </c>
      <c r="BQ15" s="132" t="s">
        <v>140</v>
      </c>
      <c r="BR15" s="132" t="s">
        <v>140</v>
      </c>
      <c r="BS15" s="132" t="s">
        <v>138</v>
      </c>
      <c r="BT15" s="127">
        <v>3.0</v>
      </c>
      <c r="BU15" s="132" t="s">
        <v>136</v>
      </c>
      <c r="BV15" s="132" t="s">
        <v>137</v>
      </c>
      <c r="BW15" s="127"/>
      <c r="BX15" s="127"/>
      <c r="BY15" s="130"/>
      <c r="BZ15" s="127"/>
      <c r="CA15" s="127"/>
      <c r="CB15" s="127"/>
      <c r="CC15" s="127"/>
    </row>
    <row r="16" ht="15.75" customHeight="1">
      <c r="A16" s="130" t="s">
        <v>125</v>
      </c>
      <c r="B16" s="131">
        <v>33.0</v>
      </c>
      <c r="C16" s="131">
        <v>33000.0</v>
      </c>
      <c r="D16" s="35" t="s">
        <v>26</v>
      </c>
      <c r="E16" s="129" t="s">
        <v>45</v>
      </c>
      <c r="F16" s="130" t="s">
        <v>144</v>
      </c>
      <c r="G16" s="134" t="s">
        <v>131</v>
      </c>
      <c r="H16" s="136" t="s">
        <v>159</v>
      </c>
      <c r="I16" s="131" t="s">
        <v>143</v>
      </c>
      <c r="J16" s="130" t="s">
        <v>128</v>
      </c>
      <c r="K16" s="131" t="s">
        <v>158</v>
      </c>
      <c r="L16" s="130" t="s">
        <v>240</v>
      </c>
      <c r="M16" s="131">
        <v>4.0</v>
      </c>
      <c r="N16" s="131">
        <v>1.0</v>
      </c>
      <c r="O16" s="130" t="s">
        <v>137</v>
      </c>
      <c r="P16" s="130" t="s">
        <v>140</v>
      </c>
      <c r="Q16" s="130" t="s">
        <v>137</v>
      </c>
      <c r="R16" s="130" t="s">
        <v>136</v>
      </c>
      <c r="S16" s="130" t="s">
        <v>139</v>
      </c>
      <c r="T16" s="130" t="s">
        <v>140</v>
      </c>
      <c r="U16" s="130" t="s">
        <v>136</v>
      </c>
      <c r="V16" s="130" t="s">
        <v>138</v>
      </c>
      <c r="W16" s="130" t="s">
        <v>136</v>
      </c>
      <c r="X16" s="130" t="s">
        <v>139</v>
      </c>
      <c r="Y16" s="130" t="s">
        <v>136</v>
      </c>
      <c r="Z16" s="130" t="s">
        <v>138</v>
      </c>
      <c r="AA16" s="130" t="s">
        <v>139</v>
      </c>
      <c r="AB16" s="130" t="s">
        <v>139</v>
      </c>
      <c r="AC16" s="130" t="s">
        <v>136</v>
      </c>
      <c r="AD16" s="130" t="s">
        <v>136</v>
      </c>
      <c r="AE16" s="130" t="s">
        <v>139</v>
      </c>
      <c r="AF16" s="130" t="s">
        <v>139</v>
      </c>
      <c r="AG16" s="130" t="s">
        <v>138</v>
      </c>
      <c r="AH16" s="130" t="s">
        <v>136</v>
      </c>
      <c r="AI16" s="130" t="s">
        <v>240</v>
      </c>
      <c r="AJ16" s="130" t="s">
        <v>139</v>
      </c>
      <c r="AK16" s="130" t="s">
        <v>240</v>
      </c>
      <c r="AL16" s="130" t="s">
        <v>139</v>
      </c>
      <c r="AM16" s="130" t="s">
        <v>139</v>
      </c>
      <c r="AN16" s="130" t="s">
        <v>240</v>
      </c>
      <c r="AO16" s="130" t="s">
        <v>240</v>
      </c>
      <c r="AP16" s="130" t="s">
        <v>240</v>
      </c>
      <c r="AQ16" s="130" t="s">
        <v>241</v>
      </c>
      <c r="AR16" s="131" t="s">
        <v>240</v>
      </c>
      <c r="AS16" s="130" t="s">
        <v>240</v>
      </c>
      <c r="AT16" s="29" t="s">
        <v>132</v>
      </c>
      <c r="AU16" s="29" t="s">
        <v>77</v>
      </c>
      <c r="AV16" s="130" t="s">
        <v>146</v>
      </c>
      <c r="AW16" s="130" t="s">
        <v>147</v>
      </c>
      <c r="AX16" s="130" t="s">
        <v>139</v>
      </c>
      <c r="AY16" s="28" t="s">
        <v>145</v>
      </c>
      <c r="AZ16" s="130" t="s">
        <v>139</v>
      </c>
      <c r="BA16" s="130" t="s">
        <v>139</v>
      </c>
      <c r="BB16" s="130" t="s">
        <v>138</v>
      </c>
      <c r="BC16" s="130" t="s">
        <v>139</v>
      </c>
      <c r="BD16" s="130" t="s">
        <v>240</v>
      </c>
      <c r="BE16" s="130" t="s">
        <v>139</v>
      </c>
      <c r="BF16" s="131" t="s">
        <v>240</v>
      </c>
      <c r="BG16" s="131" t="s">
        <v>240</v>
      </c>
      <c r="BH16" s="130" t="s">
        <v>136</v>
      </c>
      <c r="BI16" s="130" t="s">
        <v>136</v>
      </c>
      <c r="BJ16" s="130" t="s">
        <v>136</v>
      </c>
      <c r="BK16" s="130" t="s">
        <v>137</v>
      </c>
      <c r="BL16" s="130" t="s">
        <v>138</v>
      </c>
      <c r="BM16" s="130" t="s">
        <v>136</v>
      </c>
      <c r="BN16" s="130" t="s">
        <v>136</v>
      </c>
      <c r="BO16" s="130" t="s">
        <v>137</v>
      </c>
      <c r="BP16" s="130" t="s">
        <v>139</v>
      </c>
      <c r="BQ16" s="130" t="s">
        <v>136</v>
      </c>
      <c r="BR16" s="130" t="s">
        <v>140</v>
      </c>
      <c r="BS16" s="130" t="s">
        <v>136</v>
      </c>
      <c r="BT16" s="137" t="s">
        <v>138</v>
      </c>
      <c r="BU16" s="130" t="s">
        <v>139</v>
      </c>
      <c r="BV16" s="130" t="s">
        <v>139</v>
      </c>
      <c r="BW16" s="127"/>
      <c r="BX16" s="127"/>
      <c r="BY16" s="130"/>
      <c r="BZ16" s="127"/>
      <c r="CA16" s="127"/>
      <c r="CB16" s="127"/>
      <c r="CC16" s="127"/>
    </row>
    <row r="17" ht="15.75" customHeight="1">
      <c r="A17" s="130" t="s">
        <v>125</v>
      </c>
      <c r="B17" s="131">
        <v>29.0</v>
      </c>
      <c r="C17" s="131">
        <v>26000.0</v>
      </c>
      <c r="D17" s="35" t="s">
        <v>26</v>
      </c>
      <c r="E17" s="130" t="s">
        <v>130</v>
      </c>
      <c r="F17" s="130" t="s">
        <v>37</v>
      </c>
      <c r="G17" s="134" t="s">
        <v>175</v>
      </c>
      <c r="H17" s="136" t="s">
        <v>159</v>
      </c>
      <c r="I17" s="131" t="s">
        <v>161</v>
      </c>
      <c r="J17" s="130" t="s">
        <v>128</v>
      </c>
      <c r="K17" s="131" t="s">
        <v>158</v>
      </c>
      <c r="L17" s="130" t="s">
        <v>241</v>
      </c>
      <c r="M17" s="131">
        <v>1.0</v>
      </c>
      <c r="N17" s="131">
        <v>1.0</v>
      </c>
      <c r="O17" s="130" t="s">
        <v>140</v>
      </c>
      <c r="P17" s="130" t="s">
        <v>136</v>
      </c>
      <c r="Q17" s="130" t="s">
        <v>136</v>
      </c>
      <c r="R17" s="130" t="s">
        <v>139</v>
      </c>
      <c r="S17" s="130" t="s">
        <v>137</v>
      </c>
      <c r="T17" s="130" t="s">
        <v>139</v>
      </c>
      <c r="U17" s="130" t="s">
        <v>136</v>
      </c>
      <c r="V17" s="130" t="s">
        <v>136</v>
      </c>
      <c r="W17" s="130" t="s">
        <v>136</v>
      </c>
      <c r="X17" s="130" t="s">
        <v>139</v>
      </c>
      <c r="Y17" s="130" t="s">
        <v>138</v>
      </c>
      <c r="Z17" s="130" t="s">
        <v>140</v>
      </c>
      <c r="AA17" s="130" t="s">
        <v>136</v>
      </c>
      <c r="AB17" s="130" t="s">
        <v>136</v>
      </c>
      <c r="AC17" s="130" t="s">
        <v>137</v>
      </c>
      <c r="AD17" s="130" t="s">
        <v>139</v>
      </c>
      <c r="AE17" s="130" t="s">
        <v>136</v>
      </c>
      <c r="AF17" s="130" t="s">
        <v>137</v>
      </c>
      <c r="AG17" s="130" t="s">
        <v>139</v>
      </c>
      <c r="AH17" s="130" t="s">
        <v>139</v>
      </c>
      <c r="AI17" s="130" t="s">
        <v>240</v>
      </c>
      <c r="AJ17" s="130" t="s">
        <v>140</v>
      </c>
      <c r="AK17" s="130" t="s">
        <v>241</v>
      </c>
      <c r="AL17" s="130" t="s">
        <v>137</v>
      </c>
      <c r="AM17" s="130" t="s">
        <v>140</v>
      </c>
      <c r="AN17" s="130" t="s">
        <v>240</v>
      </c>
      <c r="AO17" s="130" t="s">
        <v>241</v>
      </c>
      <c r="AP17" s="130" t="s">
        <v>240</v>
      </c>
      <c r="AQ17" s="130" t="s">
        <v>240</v>
      </c>
      <c r="AR17" s="131" t="s">
        <v>240</v>
      </c>
      <c r="AS17" s="130" t="s">
        <v>241</v>
      </c>
      <c r="AT17" s="28" t="s">
        <v>151</v>
      </c>
      <c r="AU17" s="29" t="s">
        <v>77</v>
      </c>
      <c r="AV17" s="130" t="s">
        <v>152</v>
      </c>
      <c r="AW17" s="130" t="s">
        <v>135</v>
      </c>
      <c r="AX17" s="130" t="s">
        <v>139</v>
      </c>
      <c r="AY17" s="28">
        <v>800.0</v>
      </c>
      <c r="AZ17" s="130" t="s">
        <v>139</v>
      </c>
      <c r="BA17" s="130" t="s">
        <v>136</v>
      </c>
      <c r="BB17" s="130" t="s">
        <v>140</v>
      </c>
      <c r="BC17" s="130" t="s">
        <v>139</v>
      </c>
      <c r="BD17" s="130" t="s">
        <v>240</v>
      </c>
      <c r="BE17" s="130" t="s">
        <v>137</v>
      </c>
      <c r="BF17" s="131" t="s">
        <v>240</v>
      </c>
      <c r="BG17" s="131" t="s">
        <v>240</v>
      </c>
      <c r="BH17" s="130" t="s">
        <v>150</v>
      </c>
      <c r="BI17" s="130" t="s">
        <v>136</v>
      </c>
      <c r="BJ17" s="130" t="s">
        <v>137</v>
      </c>
      <c r="BK17" s="130" t="s">
        <v>136</v>
      </c>
      <c r="BL17" s="130" t="s">
        <v>136</v>
      </c>
      <c r="BM17" s="130" t="s">
        <v>136</v>
      </c>
      <c r="BN17" s="130" t="s">
        <v>137</v>
      </c>
      <c r="BO17" s="130" t="s">
        <v>136</v>
      </c>
      <c r="BP17" s="130" t="s">
        <v>140</v>
      </c>
      <c r="BQ17" s="130" t="s">
        <v>139</v>
      </c>
      <c r="BR17" s="130" t="s">
        <v>137</v>
      </c>
      <c r="BS17" s="130" t="s">
        <v>136</v>
      </c>
      <c r="BT17" s="137" t="s">
        <v>136</v>
      </c>
      <c r="BU17" s="130" t="s">
        <v>136</v>
      </c>
      <c r="BV17" s="130" t="s">
        <v>138</v>
      </c>
      <c r="BW17" s="127"/>
      <c r="BX17" s="127"/>
      <c r="BY17" s="130"/>
      <c r="BZ17" s="127"/>
      <c r="CA17" s="127"/>
      <c r="CB17" s="127"/>
      <c r="CC17" s="127"/>
    </row>
    <row r="18" ht="15.75" customHeight="1">
      <c r="A18" s="130" t="s">
        <v>125</v>
      </c>
      <c r="B18" s="131">
        <v>30.0</v>
      </c>
      <c r="C18" s="131">
        <v>25000.0</v>
      </c>
      <c r="D18" s="35" t="s">
        <v>149</v>
      </c>
      <c r="E18" s="130" t="s">
        <v>130</v>
      </c>
      <c r="F18" s="130" t="s">
        <v>154</v>
      </c>
      <c r="G18" s="134" t="s">
        <v>186</v>
      </c>
      <c r="H18" s="136" t="s">
        <v>159</v>
      </c>
      <c r="I18" s="131" t="s">
        <v>31</v>
      </c>
      <c r="J18" s="130" t="s">
        <v>129</v>
      </c>
      <c r="K18" s="131" t="s">
        <v>11</v>
      </c>
      <c r="L18" s="130" t="s">
        <v>240</v>
      </c>
      <c r="M18" s="131">
        <v>1.0</v>
      </c>
      <c r="N18" s="131">
        <v>1.0</v>
      </c>
      <c r="O18" s="130" t="s">
        <v>140</v>
      </c>
      <c r="P18" s="130" t="s">
        <v>136</v>
      </c>
      <c r="Q18" s="130" t="s">
        <v>136</v>
      </c>
      <c r="R18" s="130" t="s">
        <v>139</v>
      </c>
      <c r="S18" s="130" t="s">
        <v>136</v>
      </c>
      <c r="T18" s="130">
        <v>4.0</v>
      </c>
      <c r="U18" s="130" t="s">
        <v>136</v>
      </c>
      <c r="V18" s="130" t="s">
        <v>137</v>
      </c>
      <c r="W18" s="130" t="s">
        <v>139</v>
      </c>
      <c r="X18" s="130" t="s">
        <v>136</v>
      </c>
      <c r="Y18" s="130" t="s">
        <v>140</v>
      </c>
      <c r="Z18" s="130" t="s">
        <v>140</v>
      </c>
      <c r="AA18" s="130" t="s">
        <v>139</v>
      </c>
      <c r="AB18" s="130" t="s">
        <v>139</v>
      </c>
      <c r="AC18" s="130" t="s">
        <v>140</v>
      </c>
      <c r="AD18" s="130" t="s">
        <v>136</v>
      </c>
      <c r="AE18" s="130" t="s">
        <v>140</v>
      </c>
      <c r="AF18" s="130" t="s">
        <v>137</v>
      </c>
      <c r="AG18" s="130" t="s">
        <v>140</v>
      </c>
      <c r="AH18" s="130" t="s">
        <v>139</v>
      </c>
      <c r="AI18" s="130" t="s">
        <v>240</v>
      </c>
      <c r="AJ18" s="130" t="s">
        <v>140</v>
      </c>
      <c r="AK18" s="130" t="s">
        <v>240</v>
      </c>
      <c r="AL18" s="130" t="s">
        <v>139</v>
      </c>
      <c r="AM18" s="130" t="s">
        <v>140</v>
      </c>
      <c r="AN18" s="130" t="s">
        <v>241</v>
      </c>
      <c r="AO18" s="130" t="s">
        <v>241</v>
      </c>
      <c r="AP18" s="130" t="s">
        <v>241</v>
      </c>
      <c r="AQ18" s="130" t="s">
        <v>240</v>
      </c>
      <c r="AR18" s="131" t="s">
        <v>241</v>
      </c>
      <c r="AS18" s="130" t="s">
        <v>241</v>
      </c>
      <c r="AT18" s="29" t="s">
        <v>156</v>
      </c>
      <c r="AU18" s="29" t="s">
        <v>77</v>
      </c>
      <c r="AV18" s="130" t="s">
        <v>157</v>
      </c>
      <c r="AW18" s="130" t="s">
        <v>135</v>
      </c>
      <c r="AX18" s="130" t="s">
        <v>139</v>
      </c>
      <c r="AY18" s="28">
        <v>1500.0</v>
      </c>
      <c r="AZ18" s="130" t="s">
        <v>140</v>
      </c>
      <c r="BA18" s="130" t="s">
        <v>139</v>
      </c>
      <c r="BB18" s="130" t="s">
        <v>140</v>
      </c>
      <c r="BC18" s="130" t="s">
        <v>139</v>
      </c>
      <c r="BD18" s="130" t="s">
        <v>240</v>
      </c>
      <c r="BE18" s="130" t="s">
        <v>140</v>
      </c>
      <c r="BF18" s="131" t="s">
        <v>240</v>
      </c>
      <c r="BG18" s="131" t="s">
        <v>241</v>
      </c>
      <c r="BH18" s="130" t="s">
        <v>155</v>
      </c>
      <c r="BI18" s="130" t="s">
        <v>136</v>
      </c>
      <c r="BJ18" s="130" t="s">
        <v>138</v>
      </c>
      <c r="BK18" s="130" t="s">
        <v>136</v>
      </c>
      <c r="BL18" s="130" t="s">
        <v>138</v>
      </c>
      <c r="BM18" s="130" t="s">
        <v>137</v>
      </c>
      <c r="BN18" s="130" t="s">
        <v>138</v>
      </c>
      <c r="BO18" s="130" t="s">
        <v>138</v>
      </c>
      <c r="BP18" s="130" t="s">
        <v>140</v>
      </c>
      <c r="BQ18" s="130" t="s">
        <v>139</v>
      </c>
      <c r="BR18" s="130" t="s">
        <v>140</v>
      </c>
      <c r="BS18" s="130" t="s">
        <v>136</v>
      </c>
      <c r="BT18" s="137" t="s">
        <v>139</v>
      </c>
      <c r="BU18" s="130" t="s">
        <v>137</v>
      </c>
      <c r="BV18" s="130" t="s">
        <v>136</v>
      </c>
      <c r="BW18" s="127"/>
      <c r="BX18" s="127"/>
      <c r="BY18" s="130"/>
      <c r="BZ18" s="127"/>
      <c r="CA18" s="127"/>
      <c r="CB18" s="127"/>
      <c r="CC18" s="127"/>
    </row>
    <row r="19" ht="15.75" customHeight="1">
      <c r="A19" s="130" t="s">
        <v>125</v>
      </c>
      <c r="B19" s="131">
        <v>49.0</v>
      </c>
      <c r="C19" s="131">
        <v>6000.0</v>
      </c>
      <c r="D19" s="35" t="s">
        <v>187</v>
      </c>
      <c r="E19" s="130" t="s">
        <v>163</v>
      </c>
      <c r="F19" s="130" t="s">
        <v>37</v>
      </c>
      <c r="G19" s="134" t="s">
        <v>188</v>
      </c>
      <c r="H19" s="136" t="s">
        <v>127</v>
      </c>
      <c r="I19" s="131" t="s">
        <v>31</v>
      </c>
      <c r="J19" s="130" t="s">
        <v>162</v>
      </c>
      <c r="K19" s="131" t="s">
        <v>126</v>
      </c>
      <c r="L19" s="130" t="s">
        <v>240</v>
      </c>
      <c r="M19" s="131">
        <v>3.0</v>
      </c>
      <c r="N19" s="131">
        <v>1.0</v>
      </c>
      <c r="O19" s="130" t="s">
        <v>140</v>
      </c>
      <c r="P19" s="130" t="s">
        <v>140</v>
      </c>
      <c r="Q19" s="130" t="s">
        <v>136</v>
      </c>
      <c r="R19" s="130" t="s">
        <v>139</v>
      </c>
      <c r="S19" s="130" t="s">
        <v>139</v>
      </c>
      <c r="T19" s="130" t="s">
        <v>140</v>
      </c>
      <c r="U19" s="130" t="s">
        <v>137</v>
      </c>
      <c r="V19" s="130" t="s">
        <v>136</v>
      </c>
      <c r="W19" s="130" t="s">
        <v>138</v>
      </c>
      <c r="X19" s="130" t="s">
        <v>139</v>
      </c>
      <c r="Y19" s="130" t="s">
        <v>136</v>
      </c>
      <c r="Z19" s="130" t="s">
        <v>139</v>
      </c>
      <c r="AA19" s="130" t="s">
        <v>136</v>
      </c>
      <c r="AB19" s="130" t="s">
        <v>136</v>
      </c>
      <c r="AC19" s="130" t="s">
        <v>138</v>
      </c>
      <c r="AD19" s="130" t="s">
        <v>139</v>
      </c>
      <c r="AE19" s="130" t="s">
        <v>139</v>
      </c>
      <c r="AF19" s="130" t="s">
        <v>139</v>
      </c>
      <c r="AG19" s="130">
        <v>3.0</v>
      </c>
      <c r="AH19" s="130" t="s">
        <v>139</v>
      </c>
      <c r="AI19" s="130" t="s">
        <v>240</v>
      </c>
      <c r="AJ19" s="130" t="s">
        <v>137</v>
      </c>
      <c r="AK19" s="130" t="s">
        <v>241</v>
      </c>
      <c r="AL19" s="130" t="s">
        <v>137</v>
      </c>
      <c r="AM19" s="130" t="s">
        <v>139</v>
      </c>
      <c r="AN19" s="130" t="s">
        <v>240</v>
      </c>
      <c r="AO19" s="130" t="s">
        <v>240</v>
      </c>
      <c r="AP19" s="130" t="s">
        <v>240</v>
      </c>
      <c r="AQ19" s="130" t="s">
        <v>240</v>
      </c>
      <c r="AR19" s="131" t="s">
        <v>240</v>
      </c>
      <c r="AS19" s="130" t="s">
        <v>241</v>
      </c>
      <c r="AT19" s="29" t="s">
        <v>132</v>
      </c>
      <c r="AU19" s="27" t="s">
        <v>164</v>
      </c>
      <c r="AV19" s="130" t="s">
        <v>165</v>
      </c>
      <c r="AW19" s="130" t="s">
        <v>135</v>
      </c>
      <c r="AX19" s="130" t="s">
        <v>136</v>
      </c>
      <c r="AY19" s="28">
        <v>1500.0</v>
      </c>
      <c r="AZ19" s="130" t="s">
        <v>139</v>
      </c>
      <c r="BA19" s="130" t="s">
        <v>136</v>
      </c>
      <c r="BB19" s="130" t="s">
        <v>140</v>
      </c>
      <c r="BC19" s="130" t="s">
        <v>139</v>
      </c>
      <c r="BD19" s="130" t="s">
        <v>240</v>
      </c>
      <c r="BE19" s="130" t="s">
        <v>139</v>
      </c>
      <c r="BF19" s="131" t="s">
        <v>241</v>
      </c>
      <c r="BG19" s="131" t="s">
        <v>240</v>
      </c>
      <c r="BH19" s="130" t="s">
        <v>150</v>
      </c>
      <c r="BI19" s="130" t="s">
        <v>137</v>
      </c>
      <c r="BJ19" s="130" t="s">
        <v>139</v>
      </c>
      <c r="BK19" s="130" t="s">
        <v>139</v>
      </c>
      <c r="BL19" s="130" t="s">
        <v>136</v>
      </c>
      <c r="BM19" s="130" t="s">
        <v>137</v>
      </c>
      <c r="BN19" s="130" t="s">
        <v>138</v>
      </c>
      <c r="BO19" s="130" t="s">
        <v>138</v>
      </c>
      <c r="BP19" s="130" t="s">
        <v>140</v>
      </c>
      <c r="BQ19" s="130" t="s">
        <v>139</v>
      </c>
      <c r="BR19" s="130" t="s">
        <v>139</v>
      </c>
      <c r="BS19" s="130" t="s">
        <v>136</v>
      </c>
      <c r="BT19" s="137" t="s">
        <v>136</v>
      </c>
      <c r="BU19" s="130" t="s">
        <v>139</v>
      </c>
      <c r="BV19" s="130" t="s">
        <v>136</v>
      </c>
      <c r="BW19" s="127"/>
      <c r="BX19" s="127"/>
      <c r="BY19" s="130"/>
      <c r="BZ19" s="127"/>
      <c r="CA19" s="127"/>
      <c r="CB19" s="127"/>
      <c r="CC19" s="127"/>
    </row>
    <row r="20" ht="15.75" customHeight="1">
      <c r="A20" s="130" t="s">
        <v>125</v>
      </c>
      <c r="B20" s="131">
        <v>19.0</v>
      </c>
      <c r="C20" s="131">
        <v>25000.0</v>
      </c>
      <c r="D20" s="35" t="s">
        <v>27</v>
      </c>
      <c r="E20" s="130" t="s">
        <v>130</v>
      </c>
      <c r="F20" s="130" t="s">
        <v>38</v>
      </c>
      <c r="G20" s="134" t="s">
        <v>37</v>
      </c>
      <c r="H20" s="136" t="s">
        <v>159</v>
      </c>
      <c r="I20" s="131" t="s">
        <v>31</v>
      </c>
      <c r="J20" s="130" t="s">
        <v>128</v>
      </c>
      <c r="K20" s="131" t="s">
        <v>126</v>
      </c>
      <c r="L20" s="130" t="s">
        <v>240</v>
      </c>
      <c r="M20" s="131">
        <v>3.0</v>
      </c>
      <c r="N20" s="131">
        <v>1.0</v>
      </c>
      <c r="O20" s="130" t="s">
        <v>139</v>
      </c>
      <c r="P20" s="130" t="s">
        <v>140</v>
      </c>
      <c r="Q20" s="130" t="s">
        <v>136</v>
      </c>
      <c r="R20" s="130" t="s">
        <v>136</v>
      </c>
      <c r="S20" s="130" t="s">
        <v>139</v>
      </c>
      <c r="T20" s="130">
        <v>4.0</v>
      </c>
      <c r="U20" s="130" t="s">
        <v>138</v>
      </c>
      <c r="V20" s="130" t="s">
        <v>136</v>
      </c>
      <c r="W20" s="130" t="s">
        <v>136</v>
      </c>
      <c r="X20" s="130" t="s">
        <v>136</v>
      </c>
      <c r="Y20" s="130" t="s">
        <v>138</v>
      </c>
      <c r="Z20" s="130" t="s">
        <v>137</v>
      </c>
      <c r="AA20" s="130" t="s">
        <v>138</v>
      </c>
      <c r="AB20" s="130" t="s">
        <v>138</v>
      </c>
      <c r="AC20" s="130" t="s">
        <v>136</v>
      </c>
      <c r="AD20" s="130" t="s">
        <v>136</v>
      </c>
      <c r="AE20" s="130" t="s">
        <v>139</v>
      </c>
      <c r="AF20" s="130" t="s">
        <v>137</v>
      </c>
      <c r="AG20" s="130" t="s">
        <v>137</v>
      </c>
      <c r="AH20" s="130" t="s">
        <v>136</v>
      </c>
      <c r="AI20" s="130" t="s">
        <v>240</v>
      </c>
      <c r="AJ20" s="130" t="s">
        <v>136</v>
      </c>
      <c r="AK20" s="130" t="s">
        <v>240</v>
      </c>
      <c r="AL20" s="130" t="s">
        <v>136</v>
      </c>
      <c r="AM20" s="130" t="s">
        <v>140</v>
      </c>
      <c r="AN20" s="130" t="s">
        <v>240</v>
      </c>
      <c r="AO20" s="130" t="s">
        <v>241</v>
      </c>
      <c r="AP20" s="130" t="s">
        <v>241</v>
      </c>
      <c r="AQ20" s="130" t="s">
        <v>240</v>
      </c>
      <c r="AR20" s="131" t="s">
        <v>240</v>
      </c>
      <c r="AS20" s="130" t="s">
        <v>241</v>
      </c>
      <c r="AT20" s="28" t="s">
        <v>59</v>
      </c>
      <c r="AU20" s="27" t="s">
        <v>168</v>
      </c>
      <c r="AV20" s="130" t="s">
        <v>169</v>
      </c>
      <c r="AW20" s="130" t="s">
        <v>170</v>
      </c>
      <c r="AX20" s="130" t="s">
        <v>136</v>
      </c>
      <c r="AY20" s="28" t="s">
        <v>167</v>
      </c>
      <c r="AZ20" s="130" t="s">
        <v>139</v>
      </c>
      <c r="BA20" s="130" t="s">
        <v>136</v>
      </c>
      <c r="BB20" s="130" t="s">
        <v>138</v>
      </c>
      <c r="BC20" s="130" t="s">
        <v>136</v>
      </c>
      <c r="BD20" s="130" t="s">
        <v>240</v>
      </c>
      <c r="BE20" s="130" t="s">
        <v>136</v>
      </c>
      <c r="BF20" s="131" t="s">
        <v>240</v>
      </c>
      <c r="BG20" s="131" t="s">
        <v>240</v>
      </c>
      <c r="BH20" s="130" t="s">
        <v>136</v>
      </c>
      <c r="BI20" s="130" t="s">
        <v>137</v>
      </c>
      <c r="BJ20" s="130" t="s">
        <v>140</v>
      </c>
      <c r="BK20" s="130" t="s">
        <v>138</v>
      </c>
      <c r="BL20" s="130" t="s">
        <v>137</v>
      </c>
      <c r="BM20" s="130" t="s">
        <v>138</v>
      </c>
      <c r="BN20" s="130" t="s">
        <v>138</v>
      </c>
      <c r="BO20" s="130" t="s">
        <v>138</v>
      </c>
      <c r="BP20" s="130" t="s">
        <v>136</v>
      </c>
      <c r="BQ20" s="130" t="s">
        <v>138</v>
      </c>
      <c r="BR20" s="130" t="s">
        <v>136</v>
      </c>
      <c r="BS20" s="130" t="s">
        <v>136</v>
      </c>
      <c r="BT20" s="137" t="s">
        <v>138</v>
      </c>
      <c r="BU20" s="130" t="s">
        <v>136</v>
      </c>
      <c r="BV20" s="130" t="s">
        <v>136</v>
      </c>
      <c r="BW20" s="127"/>
      <c r="BX20" s="127"/>
      <c r="BY20" s="130"/>
      <c r="BZ20" s="127"/>
      <c r="CA20" s="127"/>
      <c r="CB20" s="127"/>
      <c r="CC20" s="127"/>
    </row>
    <row r="21" ht="15.75" customHeight="1">
      <c r="A21" s="130" t="s">
        <v>125</v>
      </c>
      <c r="B21" s="131">
        <v>81.0</v>
      </c>
      <c r="C21" s="131">
        <v>30000.0</v>
      </c>
      <c r="D21" s="35" t="s">
        <v>189</v>
      </c>
      <c r="E21" s="130" t="s">
        <v>130</v>
      </c>
      <c r="F21" s="130" t="s">
        <v>39</v>
      </c>
      <c r="G21" s="134" t="s">
        <v>190</v>
      </c>
      <c r="H21" s="136" t="s">
        <v>127</v>
      </c>
      <c r="I21" s="131" t="s">
        <v>32</v>
      </c>
      <c r="J21" s="130" t="s">
        <v>129</v>
      </c>
      <c r="K21" s="131" t="s">
        <v>158</v>
      </c>
      <c r="L21" s="130" t="s">
        <v>240</v>
      </c>
      <c r="M21" s="131">
        <v>2.0</v>
      </c>
      <c r="N21" s="131">
        <v>1.0</v>
      </c>
      <c r="O21" s="130" t="s">
        <v>137</v>
      </c>
      <c r="P21" s="130" t="s">
        <v>140</v>
      </c>
      <c r="Q21" s="130" t="s">
        <v>136</v>
      </c>
      <c r="R21" s="130" t="s">
        <v>137</v>
      </c>
      <c r="S21" s="130" t="s">
        <v>138</v>
      </c>
      <c r="T21" s="130" t="s">
        <v>139</v>
      </c>
      <c r="U21" s="130" t="s">
        <v>138</v>
      </c>
      <c r="V21" s="130" t="s">
        <v>139</v>
      </c>
      <c r="W21" s="130" t="s">
        <v>138</v>
      </c>
      <c r="X21" s="130" t="s">
        <v>138</v>
      </c>
      <c r="Y21" s="130" t="s">
        <v>136</v>
      </c>
      <c r="Z21" s="130" t="s">
        <v>138</v>
      </c>
      <c r="AA21" s="130" t="s">
        <v>136</v>
      </c>
      <c r="AB21" s="130" t="s">
        <v>139</v>
      </c>
      <c r="AC21" s="130" t="s">
        <v>139</v>
      </c>
      <c r="AD21" s="130" t="s">
        <v>138</v>
      </c>
      <c r="AE21" s="130" t="s">
        <v>139</v>
      </c>
      <c r="AF21" s="130" t="s">
        <v>136</v>
      </c>
      <c r="AG21" s="130" t="s">
        <v>138</v>
      </c>
      <c r="AH21" s="130" t="s">
        <v>136</v>
      </c>
      <c r="AI21" s="130" t="s">
        <v>240</v>
      </c>
      <c r="AJ21" s="130" t="s">
        <v>139</v>
      </c>
      <c r="AK21" s="130" t="s">
        <v>240</v>
      </c>
      <c r="AL21" s="130" t="s">
        <v>139</v>
      </c>
      <c r="AM21" s="130" t="s">
        <v>137</v>
      </c>
      <c r="AN21" s="130" t="s">
        <v>240</v>
      </c>
      <c r="AO21" s="130" t="s">
        <v>241</v>
      </c>
      <c r="AP21" s="130" t="s">
        <v>240</v>
      </c>
      <c r="AQ21" s="130" t="s">
        <v>240</v>
      </c>
      <c r="AR21" s="131" t="s">
        <v>240</v>
      </c>
      <c r="AS21" s="130" t="s">
        <v>241</v>
      </c>
      <c r="AT21" s="29" t="s">
        <v>132</v>
      </c>
      <c r="AU21" s="27" t="s">
        <v>164</v>
      </c>
      <c r="AV21" s="130" t="s">
        <v>80</v>
      </c>
      <c r="AW21" s="130" t="s">
        <v>170</v>
      </c>
      <c r="AX21" s="130" t="s">
        <v>136</v>
      </c>
      <c r="AY21" s="28">
        <v>800.0</v>
      </c>
      <c r="AZ21" s="130" t="s">
        <v>139</v>
      </c>
      <c r="BA21" s="130" t="s">
        <v>139</v>
      </c>
      <c r="BB21" s="130" t="s">
        <v>138</v>
      </c>
      <c r="BC21" s="130" t="s">
        <v>137</v>
      </c>
      <c r="BD21" s="130" t="s">
        <v>240</v>
      </c>
      <c r="BE21" s="130" t="s">
        <v>137</v>
      </c>
      <c r="BF21" s="131" t="s">
        <v>240</v>
      </c>
      <c r="BG21" s="131" t="s">
        <v>240</v>
      </c>
      <c r="BH21" s="130" t="s">
        <v>138</v>
      </c>
      <c r="BI21" s="130" t="s">
        <v>136</v>
      </c>
      <c r="BJ21" s="130" t="s">
        <v>138</v>
      </c>
      <c r="BK21" s="130" t="s">
        <v>137</v>
      </c>
      <c r="BL21" s="130" t="s">
        <v>138</v>
      </c>
      <c r="BM21" s="130" t="s">
        <v>136</v>
      </c>
      <c r="BN21" s="130" t="s">
        <v>138</v>
      </c>
      <c r="BO21" s="130" t="s">
        <v>138</v>
      </c>
      <c r="BP21" s="130" t="s">
        <v>136</v>
      </c>
      <c r="BQ21" s="130" t="s">
        <v>137</v>
      </c>
      <c r="BR21" s="130" t="s">
        <v>136</v>
      </c>
      <c r="BS21" s="130" t="s">
        <v>138</v>
      </c>
      <c r="BT21" s="137" t="s">
        <v>136</v>
      </c>
      <c r="BU21" s="130" t="s">
        <v>136</v>
      </c>
      <c r="BV21" s="130" t="s">
        <v>138</v>
      </c>
      <c r="BW21" s="127"/>
      <c r="BX21" s="127"/>
      <c r="BY21" s="130"/>
      <c r="BZ21" s="127"/>
      <c r="CA21" s="127"/>
      <c r="CB21" s="127"/>
      <c r="CC21" s="127"/>
    </row>
    <row r="22" ht="15.75" customHeight="1">
      <c r="A22" s="130" t="s">
        <v>125</v>
      </c>
      <c r="B22" s="131">
        <v>25.0</v>
      </c>
      <c r="C22" s="131">
        <v>25000.0</v>
      </c>
      <c r="D22" s="35" t="s">
        <v>149</v>
      </c>
      <c r="E22" s="130" t="s">
        <v>130</v>
      </c>
      <c r="F22" s="130" t="s">
        <v>172</v>
      </c>
      <c r="G22" s="130" t="s">
        <v>131</v>
      </c>
      <c r="H22" s="136" t="s">
        <v>127</v>
      </c>
      <c r="I22" s="131" t="s">
        <v>31</v>
      </c>
      <c r="J22" s="130" t="s">
        <v>191</v>
      </c>
      <c r="K22" s="131" t="s">
        <v>11</v>
      </c>
      <c r="L22" s="130" t="s">
        <v>240</v>
      </c>
      <c r="M22" s="131">
        <v>2.0</v>
      </c>
      <c r="N22" s="131">
        <v>1.0</v>
      </c>
      <c r="O22" s="130" t="s">
        <v>140</v>
      </c>
      <c r="P22" s="130" t="s">
        <v>136</v>
      </c>
      <c r="Q22" s="130" t="s">
        <v>136</v>
      </c>
      <c r="R22" s="130" t="s">
        <v>139</v>
      </c>
      <c r="S22" s="130" t="s">
        <v>136</v>
      </c>
      <c r="T22" s="130">
        <v>5.0</v>
      </c>
      <c r="U22" s="130" t="s">
        <v>136</v>
      </c>
      <c r="V22" s="130" t="s">
        <v>137</v>
      </c>
      <c r="W22" s="130" t="s">
        <v>138</v>
      </c>
      <c r="X22" s="130" t="s">
        <v>140</v>
      </c>
      <c r="Y22" s="130" t="s">
        <v>136</v>
      </c>
      <c r="Z22" s="130" t="s">
        <v>140</v>
      </c>
      <c r="AA22" s="130" t="s">
        <v>136</v>
      </c>
      <c r="AB22" s="130" t="s">
        <v>138</v>
      </c>
      <c r="AC22" s="130" t="s">
        <v>137</v>
      </c>
      <c r="AD22" s="130" t="s">
        <v>137</v>
      </c>
      <c r="AE22" s="130" t="s">
        <v>137</v>
      </c>
      <c r="AF22" s="130" t="s">
        <v>140</v>
      </c>
      <c r="AG22" s="130">
        <v>4.0</v>
      </c>
      <c r="AH22" s="130" t="s">
        <v>138</v>
      </c>
      <c r="AI22" s="130" t="s">
        <v>240</v>
      </c>
      <c r="AJ22" s="130" t="s">
        <v>136</v>
      </c>
      <c r="AK22" s="130" t="s">
        <v>240</v>
      </c>
      <c r="AL22" s="130" t="s">
        <v>138</v>
      </c>
      <c r="AM22" s="130" t="s">
        <v>136</v>
      </c>
      <c r="AN22" s="130" t="s">
        <v>240</v>
      </c>
      <c r="AO22" s="130" t="s">
        <v>241</v>
      </c>
      <c r="AP22" s="130" t="s">
        <v>241</v>
      </c>
      <c r="AQ22" s="130" t="s">
        <v>240</v>
      </c>
      <c r="AR22" s="131" t="s">
        <v>240</v>
      </c>
      <c r="AS22" s="130" t="s">
        <v>241</v>
      </c>
      <c r="AT22" s="28" t="s">
        <v>151</v>
      </c>
      <c r="AU22" s="27" t="s">
        <v>168</v>
      </c>
      <c r="AV22" s="130" t="s">
        <v>157</v>
      </c>
      <c r="AW22" s="130" t="s">
        <v>173</v>
      </c>
      <c r="AX22" s="130" t="s">
        <v>136</v>
      </c>
      <c r="AY22" s="28">
        <v>1500.0</v>
      </c>
      <c r="AZ22" s="130" t="s">
        <v>140</v>
      </c>
      <c r="BA22" s="130" t="s">
        <v>136</v>
      </c>
      <c r="BB22" s="130" t="s">
        <v>140</v>
      </c>
      <c r="BC22" s="130" t="s">
        <v>137</v>
      </c>
      <c r="BD22" s="130" t="s">
        <v>240</v>
      </c>
      <c r="BE22" s="130" t="s">
        <v>137</v>
      </c>
      <c r="BF22" s="131" t="s">
        <v>240</v>
      </c>
      <c r="BG22" s="131" t="s">
        <v>240</v>
      </c>
      <c r="BH22" s="130" t="s">
        <v>138</v>
      </c>
      <c r="BI22" s="130" t="s">
        <v>140</v>
      </c>
      <c r="BJ22" s="130" t="s">
        <v>139</v>
      </c>
      <c r="BK22" s="130" t="s">
        <v>139</v>
      </c>
      <c r="BL22" s="130" t="s">
        <v>139</v>
      </c>
      <c r="BM22" s="130" t="s">
        <v>138</v>
      </c>
      <c r="BN22" s="130" t="s">
        <v>138</v>
      </c>
      <c r="BO22" s="130" t="s">
        <v>138</v>
      </c>
      <c r="BP22" s="130" t="s">
        <v>138</v>
      </c>
      <c r="BQ22" s="130" t="s">
        <v>136</v>
      </c>
      <c r="BR22" s="130" t="s">
        <v>136</v>
      </c>
      <c r="BS22" s="130" t="s">
        <v>138</v>
      </c>
      <c r="BT22" s="137" t="s">
        <v>136</v>
      </c>
      <c r="BU22" s="130" t="s">
        <v>140</v>
      </c>
      <c r="BV22" s="130" t="s">
        <v>137</v>
      </c>
      <c r="BW22" s="127"/>
      <c r="BX22" s="127"/>
      <c r="BY22" s="130"/>
      <c r="BZ22" s="127"/>
      <c r="CA22" s="127"/>
      <c r="CB22" s="127"/>
      <c r="CC22" s="127"/>
    </row>
    <row r="23" ht="15.75" customHeight="1">
      <c r="A23" s="130" t="s">
        <v>125</v>
      </c>
      <c r="B23" s="131">
        <v>35.0</v>
      </c>
      <c r="C23" s="131">
        <v>35000.0</v>
      </c>
      <c r="D23" s="35" t="s">
        <v>192</v>
      </c>
      <c r="E23" s="130" t="s">
        <v>163</v>
      </c>
      <c r="F23" s="130" t="s">
        <v>37</v>
      </c>
      <c r="G23" s="130" t="s">
        <v>144</v>
      </c>
      <c r="H23" s="136" t="s">
        <v>127</v>
      </c>
      <c r="I23" s="131" t="s">
        <v>193</v>
      </c>
      <c r="J23" s="130" t="s">
        <v>128</v>
      </c>
      <c r="K23" s="131" t="s">
        <v>158</v>
      </c>
      <c r="L23" s="130" t="s">
        <v>240</v>
      </c>
      <c r="M23" s="131">
        <v>3.0</v>
      </c>
      <c r="N23" s="131">
        <v>1.0</v>
      </c>
      <c r="O23" s="130" t="s">
        <v>139</v>
      </c>
      <c r="P23" s="130" t="s">
        <v>136</v>
      </c>
      <c r="Q23" s="130" t="s">
        <v>137</v>
      </c>
      <c r="R23" s="130" t="s">
        <v>139</v>
      </c>
      <c r="S23" s="130" t="s">
        <v>139</v>
      </c>
      <c r="T23" s="130" t="s">
        <v>139</v>
      </c>
      <c r="U23" s="130" t="s">
        <v>139</v>
      </c>
      <c r="V23" s="130" t="s">
        <v>136</v>
      </c>
      <c r="W23" s="130" t="s">
        <v>138</v>
      </c>
      <c r="X23" s="130" t="s">
        <v>136</v>
      </c>
      <c r="Y23" s="130" t="s">
        <v>139</v>
      </c>
      <c r="Z23" s="130" t="s">
        <v>136</v>
      </c>
      <c r="AA23" s="130" t="s">
        <v>137</v>
      </c>
      <c r="AB23" s="130" t="s">
        <v>140</v>
      </c>
      <c r="AC23" s="130" t="s">
        <v>137</v>
      </c>
      <c r="AD23" s="130" t="s">
        <v>137</v>
      </c>
      <c r="AE23" s="130" t="s">
        <v>140</v>
      </c>
      <c r="AF23" s="130" t="s">
        <v>139</v>
      </c>
      <c r="AG23" s="130" t="s">
        <v>139</v>
      </c>
      <c r="AH23" s="130" t="s">
        <v>136</v>
      </c>
      <c r="AI23" s="130" t="s">
        <v>240</v>
      </c>
      <c r="AJ23" s="130" t="s">
        <v>136</v>
      </c>
      <c r="AK23" s="130" t="s">
        <v>240</v>
      </c>
      <c r="AL23" s="130" t="s">
        <v>136</v>
      </c>
      <c r="AM23" s="130" t="s">
        <v>139</v>
      </c>
      <c r="AN23" s="130" t="s">
        <v>240</v>
      </c>
      <c r="AO23" s="130" t="s">
        <v>240</v>
      </c>
      <c r="AP23" s="130" t="s">
        <v>240</v>
      </c>
      <c r="AQ23" s="130" t="s">
        <v>241</v>
      </c>
      <c r="AR23" s="131" t="s">
        <v>241</v>
      </c>
      <c r="AS23" s="130" t="s">
        <v>241</v>
      </c>
      <c r="AT23" s="29" t="s">
        <v>156</v>
      </c>
      <c r="AU23" s="27" t="s">
        <v>176</v>
      </c>
      <c r="AV23" s="130" t="s">
        <v>177</v>
      </c>
      <c r="AW23" s="130" t="s">
        <v>178</v>
      </c>
      <c r="AX23" s="130" t="s">
        <v>136</v>
      </c>
      <c r="AY23" s="28">
        <v>1500.0</v>
      </c>
      <c r="AZ23" s="130" t="s">
        <v>139</v>
      </c>
      <c r="BA23" s="130" t="s">
        <v>139</v>
      </c>
      <c r="BB23" s="130" t="s">
        <v>140</v>
      </c>
      <c r="BC23" s="130" t="s">
        <v>139</v>
      </c>
      <c r="BD23" s="130" t="s">
        <v>241</v>
      </c>
      <c r="BE23" s="130" t="s">
        <v>139</v>
      </c>
      <c r="BF23" s="131" t="s">
        <v>240</v>
      </c>
      <c r="BG23" s="131" t="s">
        <v>241</v>
      </c>
      <c r="BH23" s="130" t="s">
        <v>137</v>
      </c>
      <c r="BI23" s="130" t="s">
        <v>136</v>
      </c>
      <c r="BJ23" s="130" t="s">
        <v>138</v>
      </c>
      <c r="BK23" s="130" t="s">
        <v>139</v>
      </c>
      <c r="BL23" s="130" t="s">
        <v>138</v>
      </c>
      <c r="BM23" s="130" t="s">
        <v>136</v>
      </c>
      <c r="BN23" s="130" t="s">
        <v>136</v>
      </c>
      <c r="BO23" s="130" t="s">
        <v>136</v>
      </c>
      <c r="BP23" s="130" t="s">
        <v>139</v>
      </c>
      <c r="BQ23" s="130" t="s">
        <v>140</v>
      </c>
      <c r="BR23" s="130" t="s">
        <v>139</v>
      </c>
      <c r="BS23" s="130" t="s">
        <v>136</v>
      </c>
      <c r="BT23" s="137" t="s">
        <v>138</v>
      </c>
      <c r="BU23" s="130" t="s">
        <v>139</v>
      </c>
      <c r="BV23" s="130" t="s">
        <v>140</v>
      </c>
      <c r="BW23" s="127"/>
      <c r="BX23" s="127"/>
      <c r="BY23" s="130"/>
      <c r="BZ23" s="127"/>
      <c r="CA23" s="127"/>
      <c r="CB23" s="127"/>
      <c r="CC23" s="127"/>
    </row>
    <row r="24" ht="15.75" customHeight="1">
      <c r="A24" s="130" t="s">
        <v>125</v>
      </c>
      <c r="B24" s="131">
        <v>12.0</v>
      </c>
      <c r="C24" s="131">
        <v>20000.0</v>
      </c>
      <c r="D24" s="35" t="s">
        <v>27</v>
      </c>
      <c r="E24" s="130" t="s">
        <v>44</v>
      </c>
      <c r="F24" s="130" t="s">
        <v>37</v>
      </c>
      <c r="G24" s="130" t="s">
        <v>175</v>
      </c>
      <c r="H24" s="136" t="s">
        <v>159</v>
      </c>
      <c r="I24" s="131" t="s">
        <v>31</v>
      </c>
      <c r="J24" s="130" t="s">
        <v>128</v>
      </c>
      <c r="K24" s="131" t="s">
        <v>11</v>
      </c>
      <c r="L24" s="130" t="s">
        <v>241</v>
      </c>
      <c r="M24" s="131">
        <v>2.0</v>
      </c>
      <c r="N24" s="131">
        <v>1.0</v>
      </c>
      <c r="O24" s="130" t="s">
        <v>140</v>
      </c>
      <c r="P24" s="130" t="s">
        <v>139</v>
      </c>
      <c r="Q24" s="130" t="s">
        <v>136</v>
      </c>
      <c r="R24" s="130" t="s">
        <v>137</v>
      </c>
      <c r="S24" s="130" t="s">
        <v>136</v>
      </c>
      <c r="T24" s="130">
        <v>4.0</v>
      </c>
      <c r="U24" s="130" t="s">
        <v>137</v>
      </c>
      <c r="V24" s="130" t="s">
        <v>136</v>
      </c>
      <c r="W24" s="130" t="s">
        <v>138</v>
      </c>
      <c r="X24" s="130" t="s">
        <v>136</v>
      </c>
      <c r="Y24" s="130" t="s">
        <v>136</v>
      </c>
      <c r="Z24" s="130" t="s">
        <v>140</v>
      </c>
      <c r="AA24" s="130" t="s">
        <v>136</v>
      </c>
      <c r="AB24" s="130" t="s">
        <v>136</v>
      </c>
      <c r="AC24" s="130" t="s">
        <v>137</v>
      </c>
      <c r="AD24" s="130" t="s">
        <v>139</v>
      </c>
      <c r="AE24" s="130" t="s">
        <v>136</v>
      </c>
      <c r="AF24" s="130" t="s">
        <v>139</v>
      </c>
      <c r="AG24" s="130">
        <v>5.0</v>
      </c>
      <c r="AH24" s="130" t="s">
        <v>136</v>
      </c>
      <c r="AI24" s="130" t="s">
        <v>240</v>
      </c>
      <c r="AJ24" s="130" t="s">
        <v>140</v>
      </c>
      <c r="AK24" s="130" t="s">
        <v>241</v>
      </c>
      <c r="AL24" s="130" t="s">
        <v>139</v>
      </c>
      <c r="AM24" s="130" t="s">
        <v>137</v>
      </c>
      <c r="AN24" s="130" t="s">
        <v>240</v>
      </c>
      <c r="AO24" s="130" t="s">
        <v>240</v>
      </c>
      <c r="AP24" s="130" t="s">
        <v>240</v>
      </c>
      <c r="AQ24" s="130" t="s">
        <v>240</v>
      </c>
      <c r="AR24" s="131" t="s">
        <v>240</v>
      </c>
      <c r="AS24" s="130" t="s">
        <v>240</v>
      </c>
      <c r="AT24" s="29" t="s">
        <v>132</v>
      </c>
      <c r="AU24" s="27" t="s">
        <v>133</v>
      </c>
      <c r="AV24" s="130" t="s">
        <v>152</v>
      </c>
      <c r="AW24" s="130" t="s">
        <v>135</v>
      </c>
      <c r="AX24" s="130" t="s">
        <v>139</v>
      </c>
      <c r="AY24" s="28" t="s">
        <v>179</v>
      </c>
      <c r="AZ24" s="130" t="s">
        <v>139</v>
      </c>
      <c r="BA24" s="130" t="s">
        <v>136</v>
      </c>
      <c r="BB24" s="130" t="s">
        <v>140</v>
      </c>
      <c r="BC24" s="130" t="s">
        <v>139</v>
      </c>
      <c r="BD24" s="130" t="s">
        <v>240</v>
      </c>
      <c r="BE24" s="130" t="s">
        <v>139</v>
      </c>
      <c r="BF24" s="131" t="s">
        <v>240</v>
      </c>
      <c r="BG24" s="131" t="s">
        <v>240</v>
      </c>
      <c r="BH24" s="130" t="s">
        <v>150</v>
      </c>
      <c r="BI24" s="130" t="s">
        <v>136</v>
      </c>
      <c r="BJ24" s="130" t="s">
        <v>139</v>
      </c>
      <c r="BK24" s="130" t="s">
        <v>139</v>
      </c>
      <c r="BL24" s="130" t="s">
        <v>136</v>
      </c>
      <c r="BM24" s="130" t="s">
        <v>138</v>
      </c>
      <c r="BN24" s="130" t="s">
        <v>136</v>
      </c>
      <c r="BO24" s="130" t="s">
        <v>138</v>
      </c>
      <c r="BP24" s="130" t="s">
        <v>140</v>
      </c>
      <c r="BQ24" s="130" t="s">
        <v>139</v>
      </c>
      <c r="BR24" s="130" t="s">
        <v>139</v>
      </c>
      <c r="BS24" s="130" t="s">
        <v>138</v>
      </c>
      <c r="BT24" s="137" t="s">
        <v>136</v>
      </c>
      <c r="BU24" s="130" t="s">
        <v>136</v>
      </c>
      <c r="BV24" s="130" t="s">
        <v>136</v>
      </c>
      <c r="BW24" s="127"/>
      <c r="BX24" s="127"/>
      <c r="BY24" s="130"/>
      <c r="BZ24" s="127"/>
      <c r="CA24" s="127"/>
      <c r="CB24" s="127"/>
      <c r="CC24" s="127"/>
    </row>
    <row r="25" ht="15.75" customHeight="1">
      <c r="A25" s="130" t="s">
        <v>125</v>
      </c>
      <c r="B25" s="131">
        <v>14.0</v>
      </c>
      <c r="C25" s="131">
        <v>15000.0</v>
      </c>
      <c r="D25" s="35" t="s">
        <v>27</v>
      </c>
      <c r="E25" s="130" t="s">
        <v>163</v>
      </c>
      <c r="F25" s="130" t="s">
        <v>40</v>
      </c>
      <c r="G25" s="130" t="s">
        <v>182</v>
      </c>
      <c r="H25" s="136" t="s">
        <v>159</v>
      </c>
      <c r="I25" s="131" t="s">
        <v>143</v>
      </c>
      <c r="J25" s="130" t="s">
        <v>128</v>
      </c>
      <c r="K25" s="131" t="s">
        <v>126</v>
      </c>
      <c r="L25" s="130" t="s">
        <v>240</v>
      </c>
      <c r="M25" s="131">
        <v>1.0</v>
      </c>
      <c r="N25" s="131">
        <v>1.0</v>
      </c>
      <c r="O25" s="130" t="s">
        <v>139</v>
      </c>
      <c r="P25" s="130" t="s">
        <v>139</v>
      </c>
      <c r="Q25" s="130" t="s">
        <v>137</v>
      </c>
      <c r="R25" s="130" t="s">
        <v>140</v>
      </c>
      <c r="S25" s="130" t="s">
        <v>139</v>
      </c>
      <c r="T25" s="130" t="s">
        <v>139</v>
      </c>
      <c r="U25" s="130" t="s">
        <v>137</v>
      </c>
      <c r="V25" s="130" t="s">
        <v>136</v>
      </c>
      <c r="W25" s="130" t="s">
        <v>136</v>
      </c>
      <c r="X25" s="130" t="s">
        <v>137</v>
      </c>
      <c r="Y25" s="130" t="s">
        <v>140</v>
      </c>
      <c r="Z25" s="130" t="s">
        <v>136</v>
      </c>
      <c r="AA25" s="130" t="s">
        <v>137</v>
      </c>
      <c r="AB25" s="130" t="s">
        <v>139</v>
      </c>
      <c r="AC25" s="130" t="s">
        <v>138</v>
      </c>
      <c r="AD25" s="130" t="s">
        <v>136</v>
      </c>
      <c r="AE25" s="130" t="s">
        <v>139</v>
      </c>
      <c r="AF25" s="130" t="s">
        <v>139</v>
      </c>
      <c r="AG25" s="130" t="s">
        <v>139</v>
      </c>
      <c r="AH25" s="130" t="s">
        <v>136</v>
      </c>
      <c r="AI25" s="130" t="s">
        <v>241</v>
      </c>
      <c r="AJ25" s="130" t="s">
        <v>136</v>
      </c>
      <c r="AK25" s="130" t="s">
        <v>240</v>
      </c>
      <c r="AL25" s="130" t="s">
        <v>136</v>
      </c>
      <c r="AM25" s="130" t="s">
        <v>139</v>
      </c>
      <c r="AN25" s="130" t="s">
        <v>240</v>
      </c>
      <c r="AO25" s="130" t="s">
        <v>240</v>
      </c>
      <c r="AP25" s="130" t="s">
        <v>240</v>
      </c>
      <c r="AQ25" s="130" t="s">
        <v>240</v>
      </c>
      <c r="AR25" s="131" t="s">
        <v>240</v>
      </c>
      <c r="AS25" s="130" t="s">
        <v>241</v>
      </c>
      <c r="AT25" s="29" t="s">
        <v>132</v>
      </c>
      <c r="AU25" s="27" t="s">
        <v>164</v>
      </c>
      <c r="AV25" s="130" t="s">
        <v>157</v>
      </c>
      <c r="AW25" s="130" t="s">
        <v>170</v>
      </c>
      <c r="AX25" s="130" t="s">
        <v>136</v>
      </c>
      <c r="AY25" s="28">
        <v>1500.0</v>
      </c>
      <c r="AZ25" s="130" t="s">
        <v>137</v>
      </c>
      <c r="BA25" s="130" t="s">
        <v>140</v>
      </c>
      <c r="BB25" s="130" t="s">
        <v>140</v>
      </c>
      <c r="BC25" s="130" t="s">
        <v>139</v>
      </c>
      <c r="BD25" s="130" t="s">
        <v>241</v>
      </c>
      <c r="BE25" s="130" t="s">
        <v>139</v>
      </c>
      <c r="BF25" s="131" t="s">
        <v>240</v>
      </c>
      <c r="BG25" s="131" t="s">
        <v>240</v>
      </c>
      <c r="BH25" s="130" t="s">
        <v>136</v>
      </c>
      <c r="BI25" s="130" t="s">
        <v>139</v>
      </c>
      <c r="BJ25" s="130" t="s">
        <v>137</v>
      </c>
      <c r="BK25" s="130" t="s">
        <v>139</v>
      </c>
      <c r="BL25" s="130" t="s">
        <v>136</v>
      </c>
      <c r="BM25" s="130" t="s">
        <v>139</v>
      </c>
      <c r="BN25" s="130" t="s">
        <v>136</v>
      </c>
      <c r="BO25" s="130" t="s">
        <v>139</v>
      </c>
      <c r="BP25" s="130" t="s">
        <v>140</v>
      </c>
      <c r="BQ25" s="130" t="s">
        <v>140</v>
      </c>
      <c r="BR25" s="130" t="s">
        <v>137</v>
      </c>
      <c r="BS25" s="130" t="s">
        <v>139</v>
      </c>
      <c r="BT25" s="137" t="s">
        <v>137</v>
      </c>
      <c r="BU25" s="130" t="s">
        <v>140</v>
      </c>
      <c r="BV25" s="130" t="s">
        <v>140</v>
      </c>
      <c r="BW25" s="127"/>
      <c r="BX25" s="127"/>
      <c r="BY25" s="130"/>
      <c r="BZ25" s="127"/>
      <c r="CA25" s="127"/>
      <c r="CB25" s="127"/>
      <c r="CC25" s="127"/>
    </row>
    <row r="26" ht="15.75" customHeight="1">
      <c r="A26" s="130" t="s">
        <v>125</v>
      </c>
      <c r="B26" s="131">
        <v>8.0</v>
      </c>
      <c r="C26" s="131">
        <v>1800.0</v>
      </c>
      <c r="D26" s="35" t="s">
        <v>160</v>
      </c>
      <c r="E26" s="130" t="s">
        <v>163</v>
      </c>
      <c r="F26" s="130" t="s">
        <v>37</v>
      </c>
      <c r="G26" s="130" t="s">
        <v>131</v>
      </c>
      <c r="H26" s="136" t="s">
        <v>159</v>
      </c>
      <c r="I26" s="131" t="s">
        <v>161</v>
      </c>
      <c r="J26" s="130" t="s">
        <v>128</v>
      </c>
      <c r="K26" s="131" t="s">
        <v>126</v>
      </c>
      <c r="L26" s="130" t="s">
        <v>240</v>
      </c>
      <c r="M26" s="131">
        <v>3.0</v>
      </c>
      <c r="N26" s="131">
        <v>1.0</v>
      </c>
      <c r="O26" s="130" t="s">
        <v>139</v>
      </c>
      <c r="P26" s="130" t="s">
        <v>137</v>
      </c>
      <c r="Q26" s="130" t="s">
        <v>137</v>
      </c>
      <c r="R26" s="130">
        <v>4.0</v>
      </c>
      <c r="S26" s="130">
        <v>5.0</v>
      </c>
      <c r="T26" s="130" t="s">
        <v>139</v>
      </c>
      <c r="U26" s="130" t="s">
        <v>139</v>
      </c>
      <c r="V26" s="130" t="s">
        <v>139</v>
      </c>
      <c r="W26" s="130" t="s">
        <v>139</v>
      </c>
      <c r="X26" s="130" t="s">
        <v>139</v>
      </c>
      <c r="Y26" s="130" t="s">
        <v>136</v>
      </c>
      <c r="Z26" s="130" t="s">
        <v>136</v>
      </c>
      <c r="AA26" s="130" t="s">
        <v>139</v>
      </c>
      <c r="AB26" s="130" t="s">
        <v>137</v>
      </c>
      <c r="AC26" s="130" t="s">
        <v>139</v>
      </c>
      <c r="AD26" s="130" t="s">
        <v>139</v>
      </c>
      <c r="AE26" s="130" t="s">
        <v>136</v>
      </c>
      <c r="AF26" s="130" t="s">
        <v>139</v>
      </c>
      <c r="AG26" s="130">
        <v>4.0</v>
      </c>
      <c r="AH26" s="130" t="s">
        <v>137</v>
      </c>
      <c r="AI26" s="130" t="s">
        <v>240</v>
      </c>
      <c r="AJ26" s="130" t="s">
        <v>139</v>
      </c>
      <c r="AK26" s="130" t="s">
        <v>241</v>
      </c>
      <c r="AL26" s="130" t="s">
        <v>139</v>
      </c>
      <c r="AM26" s="130" t="s">
        <v>138</v>
      </c>
      <c r="AN26" s="130" t="s">
        <v>240</v>
      </c>
      <c r="AO26" s="130" t="s">
        <v>241</v>
      </c>
      <c r="AP26" s="130" t="s">
        <v>241</v>
      </c>
      <c r="AQ26" s="130" t="s">
        <v>241</v>
      </c>
      <c r="AR26" s="131" t="s">
        <v>240</v>
      </c>
      <c r="AS26" s="130" t="s">
        <v>241</v>
      </c>
      <c r="AT26" s="29" t="s">
        <v>132</v>
      </c>
      <c r="AU26" s="27" t="s">
        <v>164</v>
      </c>
      <c r="AV26" s="130" t="s">
        <v>177</v>
      </c>
      <c r="AW26" s="130" t="s">
        <v>135</v>
      </c>
      <c r="AX26" s="130" t="s">
        <v>139</v>
      </c>
      <c r="AY26" s="28">
        <v>800.0</v>
      </c>
      <c r="AZ26" s="130" t="s">
        <v>137</v>
      </c>
      <c r="BA26" s="130" t="s">
        <v>140</v>
      </c>
      <c r="BB26" s="130" t="s">
        <v>140</v>
      </c>
      <c r="BC26" s="130" t="s">
        <v>139</v>
      </c>
      <c r="BD26" s="130" t="s">
        <v>240</v>
      </c>
      <c r="BE26" s="130" t="s">
        <v>137</v>
      </c>
      <c r="BF26" s="131" t="s">
        <v>240</v>
      </c>
      <c r="BG26" s="131" t="s">
        <v>240</v>
      </c>
      <c r="BH26" s="130" t="s">
        <v>150</v>
      </c>
      <c r="BI26" s="130" t="s">
        <v>138</v>
      </c>
      <c r="BJ26" s="130" t="s">
        <v>138</v>
      </c>
      <c r="BK26" s="130" t="s">
        <v>139</v>
      </c>
      <c r="BL26" s="130" t="s">
        <v>136</v>
      </c>
      <c r="BM26" s="130" t="s">
        <v>138</v>
      </c>
      <c r="BN26" s="130" t="s">
        <v>138</v>
      </c>
      <c r="BO26" s="130" t="s">
        <v>139</v>
      </c>
      <c r="BP26" s="130" t="s">
        <v>136</v>
      </c>
      <c r="BQ26" s="130" t="s">
        <v>139</v>
      </c>
      <c r="BR26" s="130" t="s">
        <v>139</v>
      </c>
      <c r="BS26" s="130" t="s">
        <v>136</v>
      </c>
      <c r="BT26" s="137" t="s">
        <v>136</v>
      </c>
      <c r="BU26" s="130" t="s">
        <v>136</v>
      </c>
      <c r="BV26" s="130" t="s">
        <v>138</v>
      </c>
      <c r="BW26" s="127"/>
      <c r="BX26" s="127"/>
      <c r="BY26" s="130"/>
      <c r="BZ26" s="127"/>
      <c r="CA26" s="127"/>
      <c r="CB26" s="127"/>
      <c r="CC26" s="127"/>
    </row>
    <row r="27" ht="15.75" customHeight="1">
      <c r="A27" s="130" t="s">
        <v>125</v>
      </c>
      <c r="B27" s="131">
        <v>30.0</v>
      </c>
      <c r="C27" s="131">
        <v>20000.0</v>
      </c>
      <c r="D27" s="35" t="s">
        <v>149</v>
      </c>
      <c r="E27" s="130" t="s">
        <v>44</v>
      </c>
      <c r="F27" s="130" t="s">
        <v>37</v>
      </c>
      <c r="G27" s="130" t="s">
        <v>131</v>
      </c>
      <c r="H27" s="136" t="s">
        <v>127</v>
      </c>
      <c r="I27" s="131" t="s">
        <v>31</v>
      </c>
      <c r="J27" s="130" t="s">
        <v>128</v>
      </c>
      <c r="K27" s="131" t="s">
        <v>12</v>
      </c>
      <c r="L27" s="130" t="s">
        <v>240</v>
      </c>
      <c r="M27" s="131">
        <v>3.0</v>
      </c>
      <c r="N27" s="131">
        <v>1.0</v>
      </c>
      <c r="O27" s="130" t="s">
        <v>140</v>
      </c>
      <c r="P27" s="130" t="s">
        <v>140</v>
      </c>
      <c r="Q27" s="130" t="s">
        <v>136</v>
      </c>
      <c r="R27" s="130">
        <v>3.0</v>
      </c>
      <c r="S27" s="130" t="s">
        <v>137</v>
      </c>
      <c r="T27" s="130">
        <v>3.0</v>
      </c>
      <c r="U27" s="130" t="s">
        <v>137</v>
      </c>
      <c r="V27" s="130" t="s">
        <v>136</v>
      </c>
      <c r="W27" s="130" t="s">
        <v>136</v>
      </c>
      <c r="X27" s="130" t="s">
        <v>136</v>
      </c>
      <c r="Y27" s="130" t="s">
        <v>140</v>
      </c>
      <c r="Z27" s="130" t="s">
        <v>137</v>
      </c>
      <c r="AA27" s="130" t="s">
        <v>139</v>
      </c>
      <c r="AB27" s="130" t="s">
        <v>138</v>
      </c>
      <c r="AC27" s="130" t="s">
        <v>136</v>
      </c>
      <c r="AD27" s="130" t="s">
        <v>139</v>
      </c>
      <c r="AE27" s="130" t="s">
        <v>136</v>
      </c>
      <c r="AF27" s="130" t="s">
        <v>136</v>
      </c>
      <c r="AG27" s="130" t="s">
        <v>140</v>
      </c>
      <c r="AH27" s="130" t="s">
        <v>136</v>
      </c>
      <c r="AI27" s="130" t="s">
        <v>241</v>
      </c>
      <c r="AJ27" s="130" t="s">
        <v>139</v>
      </c>
      <c r="AK27" s="130" t="s">
        <v>240</v>
      </c>
      <c r="AL27" s="130" t="s">
        <v>139</v>
      </c>
      <c r="AM27" s="130" t="s">
        <v>139</v>
      </c>
      <c r="AN27" s="130" t="s">
        <v>240</v>
      </c>
      <c r="AO27" s="130" t="s">
        <v>240</v>
      </c>
      <c r="AP27" s="130" t="s">
        <v>241</v>
      </c>
      <c r="AQ27" s="130" t="s">
        <v>240</v>
      </c>
      <c r="AR27" s="131" t="s">
        <v>240</v>
      </c>
      <c r="AS27" s="130" t="s">
        <v>240</v>
      </c>
      <c r="AT27" s="28" t="s">
        <v>185</v>
      </c>
      <c r="AU27" s="27" t="s">
        <v>133</v>
      </c>
      <c r="AV27" s="130" t="s">
        <v>146</v>
      </c>
      <c r="AW27" s="130" t="s">
        <v>135</v>
      </c>
      <c r="AX27" s="130" t="s">
        <v>139</v>
      </c>
      <c r="AY27" s="28" t="s">
        <v>184</v>
      </c>
      <c r="AZ27" s="130" t="s">
        <v>136</v>
      </c>
      <c r="BA27" s="130" t="s">
        <v>136</v>
      </c>
      <c r="BB27" s="130" t="s">
        <v>139</v>
      </c>
      <c r="BC27" s="130" t="s">
        <v>139</v>
      </c>
      <c r="BD27" s="130" t="s">
        <v>240</v>
      </c>
      <c r="BE27" s="130" t="s">
        <v>137</v>
      </c>
      <c r="BF27" s="131" t="s">
        <v>240</v>
      </c>
      <c r="BG27" s="131" t="s">
        <v>240</v>
      </c>
      <c r="BH27" s="130" t="s">
        <v>138</v>
      </c>
      <c r="BI27" s="130" t="s">
        <v>139</v>
      </c>
      <c r="BJ27" s="130" t="s">
        <v>140</v>
      </c>
      <c r="BK27" s="130" t="s">
        <v>140</v>
      </c>
      <c r="BL27" s="130" t="s">
        <v>138</v>
      </c>
      <c r="BM27" s="130" t="s">
        <v>136</v>
      </c>
      <c r="BN27" s="130" t="s">
        <v>139</v>
      </c>
      <c r="BO27" s="130" t="s">
        <v>136</v>
      </c>
      <c r="BP27" s="130" t="s">
        <v>139</v>
      </c>
      <c r="BQ27" s="130" t="s">
        <v>139</v>
      </c>
      <c r="BR27" s="130" t="s">
        <v>137</v>
      </c>
      <c r="BS27" s="130" t="s">
        <v>136</v>
      </c>
      <c r="BT27" s="137" t="s">
        <v>139</v>
      </c>
      <c r="BU27" s="130" t="s">
        <v>140</v>
      </c>
      <c r="BV27" s="130" t="s">
        <v>136</v>
      </c>
      <c r="BW27" s="127"/>
      <c r="BX27" s="127"/>
      <c r="BY27" s="130"/>
      <c r="BZ27" s="127"/>
      <c r="CA27" s="127"/>
      <c r="CB27" s="127"/>
      <c r="CC27" s="127"/>
    </row>
    <row r="28" ht="15.75" customHeight="1">
      <c r="A28" s="131" t="s">
        <v>194</v>
      </c>
      <c r="B28" s="131">
        <v>26.0</v>
      </c>
      <c r="C28" s="131">
        <v>40000.0</v>
      </c>
      <c r="D28" s="35" t="s">
        <v>26</v>
      </c>
      <c r="E28" s="130" t="s">
        <v>44</v>
      </c>
      <c r="F28" s="130" t="s">
        <v>37</v>
      </c>
      <c r="G28" s="130" t="s">
        <v>131</v>
      </c>
      <c r="H28" s="136" t="s">
        <v>159</v>
      </c>
      <c r="I28" s="131" t="s">
        <v>191</v>
      </c>
      <c r="J28" s="130" t="s">
        <v>162</v>
      </c>
      <c r="K28" s="131" t="s">
        <v>158</v>
      </c>
      <c r="L28" s="130" t="s">
        <v>241</v>
      </c>
      <c r="M28" s="131">
        <v>2.0</v>
      </c>
      <c r="N28" s="131">
        <v>1.0</v>
      </c>
      <c r="O28" s="130" t="s">
        <v>140</v>
      </c>
      <c r="P28" s="130" t="s">
        <v>140</v>
      </c>
      <c r="Q28" s="130" t="s">
        <v>139</v>
      </c>
      <c r="R28" s="130">
        <v>4.0</v>
      </c>
      <c r="S28" s="130">
        <v>3.0</v>
      </c>
      <c r="T28" s="130">
        <v>3.0</v>
      </c>
      <c r="U28" s="130" t="s">
        <v>140</v>
      </c>
      <c r="V28" s="130" t="s">
        <v>138</v>
      </c>
      <c r="W28" s="130" t="s">
        <v>136</v>
      </c>
      <c r="X28" s="130" t="s">
        <v>136</v>
      </c>
      <c r="Y28" s="130" t="s">
        <v>140</v>
      </c>
      <c r="Z28" s="130" t="s">
        <v>139</v>
      </c>
      <c r="AA28" s="130">
        <v>4.0</v>
      </c>
      <c r="AB28" s="130" t="s">
        <v>136</v>
      </c>
      <c r="AC28" s="130" t="s">
        <v>137</v>
      </c>
      <c r="AD28" s="130" t="s">
        <v>137</v>
      </c>
      <c r="AE28" s="130" t="s">
        <v>140</v>
      </c>
      <c r="AF28" s="130" t="s">
        <v>139</v>
      </c>
      <c r="AG28" s="130" t="s">
        <v>139</v>
      </c>
      <c r="AH28" s="130" t="s">
        <v>139</v>
      </c>
      <c r="AI28" s="130" t="s">
        <v>240</v>
      </c>
      <c r="AJ28" s="130" t="s">
        <v>139</v>
      </c>
      <c r="AK28" s="130" t="s">
        <v>240</v>
      </c>
      <c r="AL28" s="130" t="s">
        <v>140</v>
      </c>
      <c r="AM28" s="130" t="s">
        <v>140</v>
      </c>
      <c r="AN28" s="130" t="s">
        <v>241</v>
      </c>
      <c r="AO28" s="130" t="s">
        <v>241</v>
      </c>
      <c r="AP28" s="130" t="s">
        <v>240</v>
      </c>
      <c r="AQ28" s="130" t="s">
        <v>240</v>
      </c>
      <c r="AR28" s="131" t="s">
        <v>241</v>
      </c>
      <c r="AS28" s="130" t="s">
        <v>241</v>
      </c>
      <c r="AT28" s="29" t="s">
        <v>132</v>
      </c>
      <c r="AU28" s="27" t="s">
        <v>133</v>
      </c>
      <c r="AV28" s="130" t="s">
        <v>134</v>
      </c>
      <c r="AW28" s="130" t="s">
        <v>135</v>
      </c>
      <c r="AX28" s="130" t="s">
        <v>140</v>
      </c>
      <c r="AY28" s="28">
        <v>800.0</v>
      </c>
      <c r="AZ28" s="130" t="s">
        <v>137</v>
      </c>
      <c r="BA28" s="130" t="s">
        <v>137</v>
      </c>
      <c r="BB28" s="130" t="s">
        <v>140</v>
      </c>
      <c r="BC28" s="130" t="s">
        <v>140</v>
      </c>
      <c r="BD28" s="130" t="s">
        <v>241</v>
      </c>
      <c r="BE28" s="130" t="s">
        <v>139</v>
      </c>
      <c r="BF28" s="131" t="s">
        <v>241</v>
      </c>
      <c r="BG28" s="131" t="s">
        <v>241</v>
      </c>
      <c r="BH28" s="130">
        <v>5.0</v>
      </c>
      <c r="BI28" s="130" t="s">
        <v>139</v>
      </c>
      <c r="BJ28" s="130" t="s">
        <v>139</v>
      </c>
      <c r="BK28" s="130" t="s">
        <v>136</v>
      </c>
      <c r="BL28" s="130" t="s">
        <v>136</v>
      </c>
      <c r="BM28" s="130" t="s">
        <v>139</v>
      </c>
      <c r="BN28" s="130" t="s">
        <v>136</v>
      </c>
      <c r="BO28" s="130" t="s">
        <v>139</v>
      </c>
      <c r="BP28" s="130" t="s">
        <v>140</v>
      </c>
      <c r="BQ28" s="130" t="s">
        <v>140</v>
      </c>
      <c r="BR28" s="130" t="s">
        <v>140</v>
      </c>
      <c r="BS28" s="130" t="s">
        <v>138</v>
      </c>
      <c r="BT28" s="130" t="s">
        <v>140</v>
      </c>
      <c r="BU28" s="130" t="s">
        <v>136</v>
      </c>
      <c r="BV28" s="130" t="s">
        <v>137</v>
      </c>
      <c r="BW28" s="127"/>
      <c r="BX28" s="127"/>
      <c r="BY28" s="130"/>
      <c r="BZ28" s="127"/>
      <c r="CA28" s="127"/>
      <c r="CB28" s="127"/>
      <c r="CC28" s="127"/>
    </row>
    <row r="29" ht="15.75" customHeight="1">
      <c r="A29" s="131" t="s">
        <v>194</v>
      </c>
      <c r="B29" s="131">
        <v>49.0</v>
      </c>
      <c r="C29" s="131">
        <v>40000.0</v>
      </c>
      <c r="D29" s="35" t="s">
        <v>25</v>
      </c>
      <c r="E29" s="130" t="s">
        <v>130</v>
      </c>
      <c r="F29" s="130" t="s">
        <v>37</v>
      </c>
      <c r="G29" s="130" t="s">
        <v>131</v>
      </c>
      <c r="H29" s="136" t="s">
        <v>127</v>
      </c>
      <c r="I29" s="131" t="s">
        <v>191</v>
      </c>
      <c r="J29" s="130" t="s">
        <v>32</v>
      </c>
      <c r="K29" s="131" t="s">
        <v>11</v>
      </c>
      <c r="L29" s="130" t="s">
        <v>240</v>
      </c>
      <c r="M29" s="131">
        <v>2.0</v>
      </c>
      <c r="N29" s="131">
        <v>1.0</v>
      </c>
      <c r="O29" s="130" t="s">
        <v>137</v>
      </c>
      <c r="P29" s="130" t="s">
        <v>140</v>
      </c>
      <c r="Q29" s="130" t="s">
        <v>137</v>
      </c>
      <c r="R29" s="130" t="s">
        <v>136</v>
      </c>
      <c r="S29" s="130" t="s">
        <v>139</v>
      </c>
      <c r="T29" s="130" t="s">
        <v>140</v>
      </c>
      <c r="U29" s="130" t="s">
        <v>136</v>
      </c>
      <c r="V29" s="130" t="s">
        <v>138</v>
      </c>
      <c r="W29" s="130" t="s">
        <v>136</v>
      </c>
      <c r="X29" s="130" t="s">
        <v>139</v>
      </c>
      <c r="Y29" s="130" t="s">
        <v>136</v>
      </c>
      <c r="Z29" s="130" t="s">
        <v>138</v>
      </c>
      <c r="AA29" s="130" t="s">
        <v>139</v>
      </c>
      <c r="AB29" s="130" t="s">
        <v>139</v>
      </c>
      <c r="AC29" s="130" t="s">
        <v>136</v>
      </c>
      <c r="AD29" s="130" t="s">
        <v>136</v>
      </c>
      <c r="AE29" s="130" t="s">
        <v>139</v>
      </c>
      <c r="AF29" s="130" t="s">
        <v>139</v>
      </c>
      <c r="AG29" s="130" t="s">
        <v>138</v>
      </c>
      <c r="AH29" s="130" t="s">
        <v>136</v>
      </c>
      <c r="AI29" s="130" t="s">
        <v>240</v>
      </c>
      <c r="AJ29" s="130" t="s">
        <v>139</v>
      </c>
      <c r="AK29" s="130" t="s">
        <v>240</v>
      </c>
      <c r="AL29" s="130" t="s">
        <v>139</v>
      </c>
      <c r="AM29" s="130" t="s">
        <v>139</v>
      </c>
      <c r="AN29" s="130" t="s">
        <v>240</v>
      </c>
      <c r="AO29" s="130" t="s">
        <v>240</v>
      </c>
      <c r="AP29" s="130" t="s">
        <v>240</v>
      </c>
      <c r="AQ29" s="130" t="s">
        <v>241</v>
      </c>
      <c r="AR29" s="131" t="s">
        <v>240</v>
      </c>
      <c r="AS29" s="130" t="s">
        <v>240</v>
      </c>
      <c r="AT29" s="29" t="s">
        <v>132</v>
      </c>
      <c r="AU29" s="27" t="s">
        <v>133</v>
      </c>
      <c r="AV29" s="130" t="s">
        <v>146</v>
      </c>
      <c r="AW29" s="130" t="s">
        <v>147</v>
      </c>
      <c r="AX29" s="130" t="s">
        <v>139</v>
      </c>
      <c r="AY29" s="28" t="s">
        <v>145</v>
      </c>
      <c r="AZ29" s="130" t="s">
        <v>139</v>
      </c>
      <c r="BA29" s="130" t="s">
        <v>139</v>
      </c>
      <c r="BB29" s="130" t="s">
        <v>138</v>
      </c>
      <c r="BC29" s="130" t="s">
        <v>139</v>
      </c>
      <c r="BD29" s="130" t="s">
        <v>240</v>
      </c>
      <c r="BE29" s="130" t="s">
        <v>139</v>
      </c>
      <c r="BF29" s="131" t="s">
        <v>240</v>
      </c>
      <c r="BG29" s="131" t="s">
        <v>240</v>
      </c>
      <c r="BH29" s="130" t="s">
        <v>136</v>
      </c>
      <c r="BI29" s="130" t="s">
        <v>136</v>
      </c>
      <c r="BJ29" s="130" t="s">
        <v>136</v>
      </c>
      <c r="BK29" s="130" t="s">
        <v>137</v>
      </c>
      <c r="BL29" s="130" t="s">
        <v>138</v>
      </c>
      <c r="BM29" s="130" t="s">
        <v>136</v>
      </c>
      <c r="BN29" s="130" t="s">
        <v>136</v>
      </c>
      <c r="BO29" s="130" t="s">
        <v>137</v>
      </c>
      <c r="BP29" s="130" t="s">
        <v>139</v>
      </c>
      <c r="BQ29" s="130" t="s">
        <v>136</v>
      </c>
      <c r="BR29" s="130" t="s">
        <v>140</v>
      </c>
      <c r="BS29" s="130" t="s">
        <v>136</v>
      </c>
      <c r="BT29" s="127">
        <v>3.0</v>
      </c>
      <c r="BU29" s="130" t="s">
        <v>139</v>
      </c>
      <c r="BV29" s="130" t="s">
        <v>139</v>
      </c>
      <c r="BW29" s="127"/>
      <c r="BX29" s="127"/>
      <c r="BY29" s="130"/>
      <c r="BZ29" s="127"/>
      <c r="CA29" s="127"/>
      <c r="CB29" s="127"/>
      <c r="CC29" s="127"/>
    </row>
    <row r="30" ht="15.75" customHeight="1">
      <c r="A30" s="131" t="s">
        <v>194</v>
      </c>
      <c r="B30" s="131">
        <v>81.0</v>
      </c>
      <c r="C30" s="131">
        <v>25000.0</v>
      </c>
      <c r="D30" s="35" t="s">
        <v>195</v>
      </c>
      <c r="E30" s="129" t="s">
        <v>45</v>
      </c>
      <c r="F30" s="130" t="s">
        <v>144</v>
      </c>
      <c r="G30" s="130" t="s">
        <v>175</v>
      </c>
      <c r="H30" s="136" t="s">
        <v>127</v>
      </c>
      <c r="I30" s="131" t="s">
        <v>32</v>
      </c>
      <c r="J30" s="130" t="s">
        <v>32</v>
      </c>
      <c r="K30" s="131" t="s">
        <v>12</v>
      </c>
      <c r="L30" s="130" t="s">
        <v>241</v>
      </c>
      <c r="M30" s="131">
        <v>3.0</v>
      </c>
      <c r="N30" s="131">
        <v>1.0</v>
      </c>
      <c r="O30" s="130" t="s">
        <v>140</v>
      </c>
      <c r="P30" s="130" t="s">
        <v>136</v>
      </c>
      <c r="Q30" s="130" t="s">
        <v>136</v>
      </c>
      <c r="R30" s="130" t="s">
        <v>139</v>
      </c>
      <c r="S30" s="130" t="s">
        <v>137</v>
      </c>
      <c r="T30" s="130" t="s">
        <v>139</v>
      </c>
      <c r="U30" s="130" t="s">
        <v>136</v>
      </c>
      <c r="V30" s="130" t="s">
        <v>136</v>
      </c>
      <c r="W30" s="130" t="s">
        <v>136</v>
      </c>
      <c r="X30" s="130" t="s">
        <v>139</v>
      </c>
      <c r="Y30" s="130" t="s">
        <v>138</v>
      </c>
      <c r="Z30" s="130" t="s">
        <v>140</v>
      </c>
      <c r="AA30" s="130" t="s">
        <v>136</v>
      </c>
      <c r="AB30" s="130" t="s">
        <v>136</v>
      </c>
      <c r="AC30" s="130" t="s">
        <v>137</v>
      </c>
      <c r="AD30" s="130" t="s">
        <v>139</v>
      </c>
      <c r="AE30" s="130" t="s">
        <v>136</v>
      </c>
      <c r="AF30" s="130" t="s">
        <v>137</v>
      </c>
      <c r="AG30" s="130" t="s">
        <v>139</v>
      </c>
      <c r="AH30" s="130" t="s">
        <v>139</v>
      </c>
      <c r="AI30" s="130" t="s">
        <v>240</v>
      </c>
      <c r="AJ30" s="130" t="s">
        <v>140</v>
      </c>
      <c r="AK30" s="130" t="s">
        <v>241</v>
      </c>
      <c r="AL30" s="130" t="s">
        <v>137</v>
      </c>
      <c r="AM30" s="130" t="s">
        <v>140</v>
      </c>
      <c r="AN30" s="130" t="s">
        <v>240</v>
      </c>
      <c r="AO30" s="130" t="s">
        <v>241</v>
      </c>
      <c r="AP30" s="130" t="s">
        <v>240</v>
      </c>
      <c r="AQ30" s="130" t="s">
        <v>240</v>
      </c>
      <c r="AR30" s="131" t="s">
        <v>240</v>
      </c>
      <c r="AS30" s="130" t="s">
        <v>241</v>
      </c>
      <c r="AT30" s="28" t="s">
        <v>151</v>
      </c>
      <c r="AU30" s="27" t="s">
        <v>133</v>
      </c>
      <c r="AV30" s="130" t="s">
        <v>152</v>
      </c>
      <c r="AW30" s="130" t="s">
        <v>135</v>
      </c>
      <c r="AX30" s="130" t="s">
        <v>139</v>
      </c>
      <c r="AY30" s="28">
        <v>800.0</v>
      </c>
      <c r="AZ30" s="130" t="s">
        <v>139</v>
      </c>
      <c r="BA30" s="130" t="s">
        <v>136</v>
      </c>
      <c r="BB30" s="130" t="s">
        <v>140</v>
      </c>
      <c r="BC30" s="130" t="s">
        <v>139</v>
      </c>
      <c r="BD30" s="130" t="s">
        <v>240</v>
      </c>
      <c r="BE30" s="130" t="s">
        <v>137</v>
      </c>
      <c r="BF30" s="131" t="s">
        <v>240</v>
      </c>
      <c r="BG30" s="131" t="s">
        <v>240</v>
      </c>
      <c r="BH30" s="130" t="s">
        <v>150</v>
      </c>
      <c r="BI30" s="130" t="s">
        <v>136</v>
      </c>
      <c r="BJ30" s="130" t="s">
        <v>137</v>
      </c>
      <c r="BK30" s="130" t="s">
        <v>136</v>
      </c>
      <c r="BL30" s="130" t="s">
        <v>136</v>
      </c>
      <c r="BM30" s="130" t="s">
        <v>136</v>
      </c>
      <c r="BN30" s="130" t="s">
        <v>137</v>
      </c>
      <c r="BO30" s="130" t="s">
        <v>136</v>
      </c>
      <c r="BP30" s="130" t="s">
        <v>140</v>
      </c>
      <c r="BQ30" s="130" t="s">
        <v>139</v>
      </c>
      <c r="BR30" s="130" t="s">
        <v>137</v>
      </c>
      <c r="BS30" s="130" t="s">
        <v>136</v>
      </c>
      <c r="BT30" s="130" t="s">
        <v>138</v>
      </c>
      <c r="BU30" s="130" t="s">
        <v>136</v>
      </c>
      <c r="BV30" s="130" t="s">
        <v>138</v>
      </c>
      <c r="BW30" s="127"/>
      <c r="BX30" s="127"/>
      <c r="BY30" s="130"/>
      <c r="BZ30" s="127"/>
      <c r="CA30" s="127"/>
      <c r="CB30" s="127"/>
      <c r="CC30" s="127"/>
    </row>
    <row r="31" ht="15.75" customHeight="1">
      <c r="A31" s="131" t="s">
        <v>194</v>
      </c>
      <c r="B31" s="131">
        <v>36.0</v>
      </c>
      <c r="C31" s="131">
        <v>30000.0</v>
      </c>
      <c r="D31" s="35" t="s">
        <v>149</v>
      </c>
      <c r="E31" s="130" t="s">
        <v>130</v>
      </c>
      <c r="F31" s="130" t="s">
        <v>37</v>
      </c>
      <c r="G31" s="130" t="s">
        <v>37</v>
      </c>
      <c r="H31" s="136" t="s">
        <v>127</v>
      </c>
      <c r="I31" s="131" t="s">
        <v>31</v>
      </c>
      <c r="J31" s="130" t="s">
        <v>32</v>
      </c>
      <c r="K31" s="131" t="s">
        <v>12</v>
      </c>
      <c r="L31" s="130" t="s">
        <v>240</v>
      </c>
      <c r="M31" s="131">
        <v>2.0</v>
      </c>
      <c r="N31" s="131">
        <v>1.0</v>
      </c>
      <c r="O31" s="130" t="s">
        <v>140</v>
      </c>
      <c r="P31" s="130" t="s">
        <v>136</v>
      </c>
      <c r="Q31" s="130" t="s">
        <v>136</v>
      </c>
      <c r="R31" s="130" t="s">
        <v>139</v>
      </c>
      <c r="S31" s="130" t="s">
        <v>136</v>
      </c>
      <c r="T31" s="130">
        <v>4.0</v>
      </c>
      <c r="U31" s="130" t="s">
        <v>136</v>
      </c>
      <c r="V31" s="130" t="s">
        <v>137</v>
      </c>
      <c r="W31" s="130" t="s">
        <v>139</v>
      </c>
      <c r="X31" s="130" t="s">
        <v>136</v>
      </c>
      <c r="Y31" s="130" t="s">
        <v>140</v>
      </c>
      <c r="Z31" s="130" t="s">
        <v>140</v>
      </c>
      <c r="AA31" s="130" t="s">
        <v>139</v>
      </c>
      <c r="AB31" s="130" t="s">
        <v>139</v>
      </c>
      <c r="AC31" s="130" t="s">
        <v>140</v>
      </c>
      <c r="AD31" s="130" t="s">
        <v>136</v>
      </c>
      <c r="AE31" s="130" t="s">
        <v>140</v>
      </c>
      <c r="AF31" s="130" t="s">
        <v>137</v>
      </c>
      <c r="AG31" s="130" t="s">
        <v>140</v>
      </c>
      <c r="AH31" s="130" t="s">
        <v>139</v>
      </c>
      <c r="AI31" s="130" t="s">
        <v>240</v>
      </c>
      <c r="AJ31" s="130" t="s">
        <v>140</v>
      </c>
      <c r="AK31" s="130" t="s">
        <v>240</v>
      </c>
      <c r="AL31" s="130" t="s">
        <v>139</v>
      </c>
      <c r="AM31" s="130" t="s">
        <v>140</v>
      </c>
      <c r="AN31" s="130" t="s">
        <v>241</v>
      </c>
      <c r="AO31" s="130" t="s">
        <v>241</v>
      </c>
      <c r="AP31" s="130" t="s">
        <v>241</v>
      </c>
      <c r="AQ31" s="130" t="s">
        <v>240</v>
      </c>
      <c r="AR31" s="131" t="s">
        <v>240</v>
      </c>
      <c r="AS31" s="130" t="s">
        <v>241</v>
      </c>
      <c r="AT31" s="29" t="s">
        <v>156</v>
      </c>
      <c r="AU31" s="27" t="s">
        <v>133</v>
      </c>
      <c r="AV31" s="130" t="s">
        <v>157</v>
      </c>
      <c r="AW31" s="130" t="s">
        <v>135</v>
      </c>
      <c r="AX31" s="130" t="s">
        <v>139</v>
      </c>
      <c r="AY31" s="28">
        <v>1500.0</v>
      </c>
      <c r="AZ31" s="130" t="s">
        <v>140</v>
      </c>
      <c r="BA31" s="130" t="s">
        <v>139</v>
      </c>
      <c r="BB31" s="130" t="s">
        <v>140</v>
      </c>
      <c r="BC31" s="130" t="s">
        <v>139</v>
      </c>
      <c r="BD31" s="130" t="s">
        <v>240</v>
      </c>
      <c r="BE31" s="130" t="s">
        <v>140</v>
      </c>
      <c r="BF31" s="131" t="s">
        <v>240</v>
      </c>
      <c r="BG31" s="131" t="s">
        <v>240</v>
      </c>
      <c r="BH31" s="130" t="s">
        <v>155</v>
      </c>
      <c r="BI31" s="130" t="s">
        <v>136</v>
      </c>
      <c r="BJ31" s="130" t="s">
        <v>138</v>
      </c>
      <c r="BK31" s="130" t="s">
        <v>136</v>
      </c>
      <c r="BL31" s="130" t="s">
        <v>138</v>
      </c>
      <c r="BM31" s="130" t="s">
        <v>137</v>
      </c>
      <c r="BN31" s="130" t="s">
        <v>138</v>
      </c>
      <c r="BO31" s="130" t="s">
        <v>138</v>
      </c>
      <c r="BP31" s="130" t="s">
        <v>140</v>
      </c>
      <c r="BQ31" s="130" t="s">
        <v>139</v>
      </c>
      <c r="BR31" s="130" t="s">
        <v>140</v>
      </c>
      <c r="BS31" s="130" t="s">
        <v>136</v>
      </c>
      <c r="BT31" s="130" t="s">
        <v>136</v>
      </c>
      <c r="BU31" s="130" t="s">
        <v>137</v>
      </c>
      <c r="BV31" s="130" t="s">
        <v>136</v>
      </c>
      <c r="BW31" s="127"/>
      <c r="BX31" s="127"/>
      <c r="BY31" s="130"/>
      <c r="BZ31" s="127"/>
      <c r="CA31" s="127"/>
      <c r="CB31" s="127"/>
      <c r="CC31" s="127"/>
    </row>
    <row r="32" ht="15.75" customHeight="1">
      <c r="A32" s="131" t="s">
        <v>194</v>
      </c>
      <c r="B32" s="131">
        <v>35.0</v>
      </c>
      <c r="C32" s="131">
        <v>10000.0</v>
      </c>
      <c r="D32" s="35" t="s">
        <v>25</v>
      </c>
      <c r="E32" s="130" t="s">
        <v>130</v>
      </c>
      <c r="F32" s="130" t="s">
        <v>154</v>
      </c>
      <c r="G32" s="130" t="s">
        <v>175</v>
      </c>
      <c r="H32" s="136" t="s">
        <v>127</v>
      </c>
      <c r="I32" s="131" t="s">
        <v>31</v>
      </c>
      <c r="J32" s="130" t="s">
        <v>32</v>
      </c>
      <c r="K32" s="131" t="s">
        <v>12</v>
      </c>
      <c r="L32" s="130" t="s">
        <v>240</v>
      </c>
      <c r="M32" s="131">
        <v>1.0</v>
      </c>
      <c r="N32" s="131">
        <v>1.0</v>
      </c>
      <c r="O32" s="130" t="s">
        <v>140</v>
      </c>
      <c r="P32" s="130" t="s">
        <v>140</v>
      </c>
      <c r="Q32" s="130" t="s">
        <v>136</v>
      </c>
      <c r="R32" s="130" t="s">
        <v>139</v>
      </c>
      <c r="S32" s="130" t="s">
        <v>139</v>
      </c>
      <c r="T32" s="130" t="s">
        <v>140</v>
      </c>
      <c r="U32" s="130" t="s">
        <v>137</v>
      </c>
      <c r="V32" s="130" t="s">
        <v>136</v>
      </c>
      <c r="W32" s="130" t="s">
        <v>138</v>
      </c>
      <c r="X32" s="130" t="s">
        <v>139</v>
      </c>
      <c r="Y32" s="130" t="s">
        <v>136</v>
      </c>
      <c r="Z32" s="130" t="s">
        <v>139</v>
      </c>
      <c r="AA32" s="130" t="s">
        <v>136</v>
      </c>
      <c r="AB32" s="130" t="s">
        <v>136</v>
      </c>
      <c r="AC32" s="130" t="s">
        <v>138</v>
      </c>
      <c r="AD32" s="130" t="s">
        <v>139</v>
      </c>
      <c r="AE32" s="130" t="s">
        <v>139</v>
      </c>
      <c r="AF32" s="130" t="s">
        <v>139</v>
      </c>
      <c r="AG32" s="130">
        <v>3.0</v>
      </c>
      <c r="AH32" s="130" t="s">
        <v>139</v>
      </c>
      <c r="AI32" s="130" t="s">
        <v>240</v>
      </c>
      <c r="AJ32" s="130" t="s">
        <v>137</v>
      </c>
      <c r="AK32" s="130" t="s">
        <v>241</v>
      </c>
      <c r="AL32" s="130" t="s">
        <v>137</v>
      </c>
      <c r="AM32" s="130" t="s">
        <v>139</v>
      </c>
      <c r="AN32" s="130" t="s">
        <v>240</v>
      </c>
      <c r="AO32" s="130" t="s">
        <v>240</v>
      </c>
      <c r="AP32" s="130" t="s">
        <v>240</v>
      </c>
      <c r="AQ32" s="130" t="s">
        <v>240</v>
      </c>
      <c r="AR32" s="131" t="s">
        <v>240</v>
      </c>
      <c r="AS32" s="130" t="s">
        <v>241</v>
      </c>
      <c r="AT32" s="29" t="s">
        <v>132</v>
      </c>
      <c r="AU32" s="27" t="s">
        <v>164</v>
      </c>
      <c r="AV32" s="130" t="s">
        <v>165</v>
      </c>
      <c r="AW32" s="130" t="s">
        <v>135</v>
      </c>
      <c r="AX32" s="130" t="s">
        <v>136</v>
      </c>
      <c r="AY32" s="28">
        <v>1500.0</v>
      </c>
      <c r="AZ32" s="130" t="s">
        <v>139</v>
      </c>
      <c r="BA32" s="130" t="s">
        <v>136</v>
      </c>
      <c r="BB32" s="130" t="s">
        <v>140</v>
      </c>
      <c r="BC32" s="130" t="s">
        <v>139</v>
      </c>
      <c r="BD32" s="130" t="s">
        <v>240</v>
      </c>
      <c r="BE32" s="130" t="s">
        <v>139</v>
      </c>
      <c r="BF32" s="131" t="s">
        <v>240</v>
      </c>
      <c r="BG32" s="131" t="s">
        <v>240</v>
      </c>
      <c r="BH32" s="130" t="s">
        <v>150</v>
      </c>
      <c r="BI32" s="130" t="s">
        <v>137</v>
      </c>
      <c r="BJ32" s="130" t="s">
        <v>139</v>
      </c>
      <c r="BK32" s="130" t="s">
        <v>139</v>
      </c>
      <c r="BL32" s="130" t="s">
        <v>136</v>
      </c>
      <c r="BM32" s="130" t="s">
        <v>137</v>
      </c>
      <c r="BN32" s="130" t="s">
        <v>138</v>
      </c>
      <c r="BO32" s="130" t="s">
        <v>138</v>
      </c>
      <c r="BP32" s="130" t="s">
        <v>140</v>
      </c>
      <c r="BQ32" s="130" t="s">
        <v>139</v>
      </c>
      <c r="BR32" s="130" t="s">
        <v>139</v>
      </c>
      <c r="BS32" s="130" t="s">
        <v>136</v>
      </c>
      <c r="BT32" s="130" t="s">
        <v>139</v>
      </c>
      <c r="BU32" s="130" t="s">
        <v>139</v>
      </c>
      <c r="BV32" s="130" t="s">
        <v>136</v>
      </c>
      <c r="BW32" s="127"/>
      <c r="BX32" s="127"/>
      <c r="BY32" s="130"/>
      <c r="BZ32" s="127"/>
      <c r="CA32" s="127"/>
      <c r="CB32" s="127"/>
      <c r="CC32" s="127"/>
    </row>
    <row r="33" ht="15.75" customHeight="1">
      <c r="A33" s="131" t="s">
        <v>194</v>
      </c>
      <c r="B33" s="131">
        <v>49.0</v>
      </c>
      <c r="C33" s="131">
        <v>10000.0</v>
      </c>
      <c r="D33" s="35" t="s">
        <v>25</v>
      </c>
      <c r="E33" s="130" t="s">
        <v>130</v>
      </c>
      <c r="F33" s="130" t="s">
        <v>37</v>
      </c>
      <c r="G33" s="130" t="s">
        <v>182</v>
      </c>
      <c r="H33" s="136" t="s">
        <v>127</v>
      </c>
      <c r="I33" s="131" t="s">
        <v>31</v>
      </c>
      <c r="J33" s="130" t="s">
        <v>32</v>
      </c>
      <c r="K33" s="131" t="s">
        <v>12</v>
      </c>
      <c r="L33" s="130" t="s">
        <v>240</v>
      </c>
      <c r="M33" s="131">
        <v>3.0</v>
      </c>
      <c r="N33" s="131">
        <v>1.0</v>
      </c>
      <c r="O33" s="130" t="s">
        <v>139</v>
      </c>
      <c r="P33" s="130" t="s">
        <v>140</v>
      </c>
      <c r="Q33" s="130" t="s">
        <v>136</v>
      </c>
      <c r="R33" s="130" t="s">
        <v>136</v>
      </c>
      <c r="S33" s="130" t="s">
        <v>139</v>
      </c>
      <c r="T33" s="130">
        <v>4.0</v>
      </c>
      <c r="U33" s="130" t="s">
        <v>138</v>
      </c>
      <c r="V33" s="130" t="s">
        <v>136</v>
      </c>
      <c r="W33" s="130" t="s">
        <v>136</v>
      </c>
      <c r="X33" s="130" t="s">
        <v>136</v>
      </c>
      <c r="Y33" s="130" t="s">
        <v>138</v>
      </c>
      <c r="Z33" s="130" t="s">
        <v>137</v>
      </c>
      <c r="AA33" s="130" t="s">
        <v>138</v>
      </c>
      <c r="AB33" s="130" t="s">
        <v>138</v>
      </c>
      <c r="AC33" s="130" t="s">
        <v>136</v>
      </c>
      <c r="AD33" s="130" t="s">
        <v>136</v>
      </c>
      <c r="AE33" s="130" t="s">
        <v>139</v>
      </c>
      <c r="AF33" s="130" t="s">
        <v>137</v>
      </c>
      <c r="AG33" s="130" t="s">
        <v>137</v>
      </c>
      <c r="AH33" s="130" t="s">
        <v>136</v>
      </c>
      <c r="AI33" s="130" t="s">
        <v>240</v>
      </c>
      <c r="AJ33" s="130" t="s">
        <v>136</v>
      </c>
      <c r="AK33" s="130" t="s">
        <v>240</v>
      </c>
      <c r="AL33" s="130" t="s">
        <v>136</v>
      </c>
      <c r="AM33" s="130" t="s">
        <v>140</v>
      </c>
      <c r="AN33" s="130" t="s">
        <v>240</v>
      </c>
      <c r="AO33" s="130" t="s">
        <v>241</v>
      </c>
      <c r="AP33" s="130" t="s">
        <v>241</v>
      </c>
      <c r="AQ33" s="130" t="s">
        <v>240</v>
      </c>
      <c r="AR33" s="131" t="s">
        <v>240</v>
      </c>
      <c r="AS33" s="130" t="s">
        <v>241</v>
      </c>
      <c r="AT33" s="28" t="s">
        <v>59</v>
      </c>
      <c r="AU33" s="27" t="s">
        <v>168</v>
      </c>
      <c r="AV33" s="130" t="s">
        <v>169</v>
      </c>
      <c r="AW33" s="130" t="s">
        <v>170</v>
      </c>
      <c r="AX33" s="130" t="s">
        <v>136</v>
      </c>
      <c r="AY33" s="28" t="s">
        <v>167</v>
      </c>
      <c r="AZ33" s="130" t="s">
        <v>139</v>
      </c>
      <c r="BA33" s="130" t="s">
        <v>136</v>
      </c>
      <c r="BB33" s="130" t="s">
        <v>138</v>
      </c>
      <c r="BC33" s="130" t="s">
        <v>136</v>
      </c>
      <c r="BD33" s="130" t="s">
        <v>240</v>
      </c>
      <c r="BE33" s="130" t="s">
        <v>136</v>
      </c>
      <c r="BF33" s="131" t="s">
        <v>240</v>
      </c>
      <c r="BG33" s="131" t="s">
        <v>240</v>
      </c>
      <c r="BH33" s="130" t="s">
        <v>136</v>
      </c>
      <c r="BI33" s="130" t="s">
        <v>137</v>
      </c>
      <c r="BJ33" s="130" t="s">
        <v>140</v>
      </c>
      <c r="BK33" s="130" t="s">
        <v>138</v>
      </c>
      <c r="BL33" s="130" t="s">
        <v>137</v>
      </c>
      <c r="BM33" s="130" t="s">
        <v>138</v>
      </c>
      <c r="BN33" s="130" t="s">
        <v>138</v>
      </c>
      <c r="BO33" s="130" t="s">
        <v>138</v>
      </c>
      <c r="BP33" s="130" t="s">
        <v>136</v>
      </c>
      <c r="BQ33" s="130" t="s">
        <v>138</v>
      </c>
      <c r="BR33" s="130" t="s">
        <v>136</v>
      </c>
      <c r="BS33" s="130" t="s">
        <v>136</v>
      </c>
      <c r="BT33" s="130" t="s">
        <v>136</v>
      </c>
      <c r="BU33" s="130" t="s">
        <v>136</v>
      </c>
      <c r="BV33" s="130" t="s">
        <v>136</v>
      </c>
      <c r="BW33" s="127"/>
      <c r="BX33" s="127"/>
      <c r="BY33" s="130"/>
      <c r="BZ33" s="127"/>
      <c r="CA33" s="127"/>
      <c r="CB33" s="127"/>
      <c r="CC33" s="127"/>
    </row>
    <row r="34" ht="15.75" customHeight="1">
      <c r="A34" s="130" t="s">
        <v>125</v>
      </c>
      <c r="B34" s="131">
        <v>19.0</v>
      </c>
      <c r="C34" s="131">
        <v>20000.0</v>
      </c>
      <c r="D34" s="35" t="s">
        <v>27</v>
      </c>
      <c r="E34" s="130" t="s">
        <v>130</v>
      </c>
      <c r="F34" s="130" t="s">
        <v>38</v>
      </c>
      <c r="G34" s="130" t="s">
        <v>37</v>
      </c>
      <c r="H34" s="136" t="s">
        <v>159</v>
      </c>
      <c r="I34" s="131" t="s">
        <v>143</v>
      </c>
      <c r="J34" s="130" t="s">
        <v>191</v>
      </c>
      <c r="K34" s="131" t="s">
        <v>11</v>
      </c>
      <c r="L34" s="130" t="s">
        <v>240</v>
      </c>
      <c r="M34" s="131">
        <v>4.0</v>
      </c>
      <c r="N34" s="131">
        <v>1.0</v>
      </c>
      <c r="O34" s="130" t="s">
        <v>137</v>
      </c>
      <c r="P34" s="130" t="s">
        <v>140</v>
      </c>
      <c r="Q34" s="130" t="s">
        <v>136</v>
      </c>
      <c r="R34" s="130" t="s">
        <v>137</v>
      </c>
      <c r="S34" s="130" t="s">
        <v>138</v>
      </c>
      <c r="T34" s="130" t="s">
        <v>139</v>
      </c>
      <c r="U34" s="130" t="s">
        <v>138</v>
      </c>
      <c r="V34" s="130" t="s">
        <v>139</v>
      </c>
      <c r="W34" s="130" t="s">
        <v>138</v>
      </c>
      <c r="X34" s="130" t="s">
        <v>138</v>
      </c>
      <c r="Y34" s="130" t="s">
        <v>136</v>
      </c>
      <c r="Z34" s="130" t="s">
        <v>138</v>
      </c>
      <c r="AA34" s="130" t="s">
        <v>136</v>
      </c>
      <c r="AB34" s="130" t="s">
        <v>139</v>
      </c>
      <c r="AC34" s="130" t="s">
        <v>139</v>
      </c>
      <c r="AD34" s="130" t="s">
        <v>138</v>
      </c>
      <c r="AE34" s="130" t="s">
        <v>139</v>
      </c>
      <c r="AF34" s="130" t="s">
        <v>136</v>
      </c>
      <c r="AG34" s="130" t="s">
        <v>138</v>
      </c>
      <c r="AH34" s="130" t="s">
        <v>136</v>
      </c>
      <c r="AI34" s="130" t="s">
        <v>240</v>
      </c>
      <c r="AJ34" s="130" t="s">
        <v>139</v>
      </c>
      <c r="AK34" s="130" t="s">
        <v>240</v>
      </c>
      <c r="AL34" s="130" t="s">
        <v>139</v>
      </c>
      <c r="AM34" s="130" t="s">
        <v>137</v>
      </c>
      <c r="AN34" s="130" t="s">
        <v>240</v>
      </c>
      <c r="AO34" s="130" t="s">
        <v>241</v>
      </c>
      <c r="AP34" s="130" t="s">
        <v>240</v>
      </c>
      <c r="AQ34" s="130" t="s">
        <v>240</v>
      </c>
      <c r="AR34" s="131" t="s">
        <v>240</v>
      </c>
      <c r="AS34" s="130" t="s">
        <v>241</v>
      </c>
      <c r="AT34" s="29" t="s">
        <v>132</v>
      </c>
      <c r="AU34" s="27" t="s">
        <v>164</v>
      </c>
      <c r="AV34" s="130" t="s">
        <v>80</v>
      </c>
      <c r="AW34" s="130" t="s">
        <v>170</v>
      </c>
      <c r="AX34" s="130" t="s">
        <v>136</v>
      </c>
      <c r="AY34" s="28">
        <v>800.0</v>
      </c>
      <c r="AZ34" s="130" t="s">
        <v>139</v>
      </c>
      <c r="BA34" s="130" t="s">
        <v>139</v>
      </c>
      <c r="BB34" s="130" t="s">
        <v>138</v>
      </c>
      <c r="BC34" s="130" t="s">
        <v>137</v>
      </c>
      <c r="BD34" s="130" t="s">
        <v>240</v>
      </c>
      <c r="BE34" s="130" t="s">
        <v>137</v>
      </c>
      <c r="BF34" s="131" t="s">
        <v>240</v>
      </c>
      <c r="BG34" s="131" t="s">
        <v>240</v>
      </c>
      <c r="BH34" s="130" t="s">
        <v>138</v>
      </c>
      <c r="BI34" s="130" t="s">
        <v>136</v>
      </c>
      <c r="BJ34" s="130" t="s">
        <v>138</v>
      </c>
      <c r="BK34" s="130" t="s">
        <v>137</v>
      </c>
      <c r="BL34" s="130" t="s">
        <v>138</v>
      </c>
      <c r="BM34" s="130" t="s">
        <v>136</v>
      </c>
      <c r="BN34" s="130" t="s">
        <v>138</v>
      </c>
      <c r="BO34" s="130" t="s">
        <v>138</v>
      </c>
      <c r="BP34" s="130" t="s">
        <v>136</v>
      </c>
      <c r="BQ34" s="130" t="s">
        <v>137</v>
      </c>
      <c r="BR34" s="130" t="s">
        <v>136</v>
      </c>
      <c r="BS34" s="130" t="s">
        <v>138</v>
      </c>
      <c r="BT34" s="130" t="s">
        <v>138</v>
      </c>
      <c r="BU34" s="130" t="s">
        <v>136</v>
      </c>
      <c r="BV34" s="130" t="s">
        <v>138</v>
      </c>
      <c r="BW34" s="127"/>
      <c r="BX34" s="127"/>
      <c r="BY34" s="130"/>
      <c r="BZ34" s="127"/>
      <c r="CA34" s="127"/>
      <c r="CB34" s="127"/>
      <c r="CC34" s="127"/>
    </row>
    <row r="35" ht="15.75" customHeight="1">
      <c r="A35" s="130" t="s">
        <v>125</v>
      </c>
      <c r="B35" s="131">
        <v>23.0</v>
      </c>
      <c r="C35" s="131">
        <v>20000.0</v>
      </c>
      <c r="D35" s="35" t="s">
        <v>160</v>
      </c>
      <c r="E35" s="130" t="s">
        <v>196</v>
      </c>
      <c r="F35" s="130" t="s">
        <v>39</v>
      </c>
      <c r="G35" s="134" t="s">
        <v>40</v>
      </c>
      <c r="H35" s="136" t="s">
        <v>159</v>
      </c>
      <c r="I35" s="131" t="s">
        <v>161</v>
      </c>
      <c r="J35" s="130" t="s">
        <v>32</v>
      </c>
      <c r="K35" s="131" t="s">
        <v>12</v>
      </c>
      <c r="L35" s="130" t="s">
        <v>240</v>
      </c>
      <c r="M35" s="131">
        <v>1.0</v>
      </c>
      <c r="N35" s="131">
        <v>1.0</v>
      </c>
      <c r="O35" s="130" t="s">
        <v>140</v>
      </c>
      <c r="P35" s="130" t="s">
        <v>136</v>
      </c>
      <c r="Q35" s="130" t="s">
        <v>136</v>
      </c>
      <c r="R35" s="130" t="s">
        <v>139</v>
      </c>
      <c r="S35" s="130" t="s">
        <v>136</v>
      </c>
      <c r="T35" s="130">
        <v>5.0</v>
      </c>
      <c r="U35" s="130" t="s">
        <v>136</v>
      </c>
      <c r="V35" s="130" t="s">
        <v>137</v>
      </c>
      <c r="W35" s="130" t="s">
        <v>138</v>
      </c>
      <c r="X35" s="130" t="s">
        <v>140</v>
      </c>
      <c r="Y35" s="130" t="s">
        <v>136</v>
      </c>
      <c r="Z35" s="130" t="s">
        <v>140</v>
      </c>
      <c r="AA35" s="130" t="s">
        <v>136</v>
      </c>
      <c r="AB35" s="130" t="s">
        <v>138</v>
      </c>
      <c r="AC35" s="130" t="s">
        <v>137</v>
      </c>
      <c r="AD35" s="130" t="s">
        <v>137</v>
      </c>
      <c r="AE35" s="130" t="s">
        <v>137</v>
      </c>
      <c r="AF35" s="130" t="s">
        <v>140</v>
      </c>
      <c r="AG35" s="130">
        <v>4.0</v>
      </c>
      <c r="AH35" s="130" t="s">
        <v>138</v>
      </c>
      <c r="AI35" s="130" t="s">
        <v>240</v>
      </c>
      <c r="AJ35" s="130" t="s">
        <v>136</v>
      </c>
      <c r="AK35" s="130" t="s">
        <v>240</v>
      </c>
      <c r="AL35" s="130" t="s">
        <v>138</v>
      </c>
      <c r="AM35" s="130" t="s">
        <v>136</v>
      </c>
      <c r="AN35" s="130" t="s">
        <v>240</v>
      </c>
      <c r="AO35" s="130" t="s">
        <v>241</v>
      </c>
      <c r="AP35" s="130" t="s">
        <v>241</v>
      </c>
      <c r="AQ35" s="130" t="s">
        <v>240</v>
      </c>
      <c r="AR35" s="131" t="s">
        <v>240</v>
      </c>
      <c r="AS35" s="130" t="s">
        <v>241</v>
      </c>
      <c r="AT35" s="28" t="s">
        <v>151</v>
      </c>
      <c r="AU35" s="27" t="s">
        <v>168</v>
      </c>
      <c r="AV35" s="130" t="s">
        <v>157</v>
      </c>
      <c r="AW35" s="130" t="s">
        <v>173</v>
      </c>
      <c r="AX35" s="130" t="s">
        <v>136</v>
      </c>
      <c r="AY35" s="28">
        <v>1500.0</v>
      </c>
      <c r="AZ35" s="130" t="s">
        <v>140</v>
      </c>
      <c r="BA35" s="130" t="s">
        <v>136</v>
      </c>
      <c r="BB35" s="130" t="s">
        <v>140</v>
      </c>
      <c r="BC35" s="130" t="s">
        <v>137</v>
      </c>
      <c r="BD35" s="130" t="s">
        <v>240</v>
      </c>
      <c r="BE35" s="130" t="s">
        <v>137</v>
      </c>
      <c r="BF35" s="131" t="s">
        <v>240</v>
      </c>
      <c r="BG35" s="131" t="s">
        <v>240</v>
      </c>
      <c r="BH35" s="130" t="s">
        <v>138</v>
      </c>
      <c r="BI35" s="130" t="s">
        <v>140</v>
      </c>
      <c r="BJ35" s="130" t="s">
        <v>139</v>
      </c>
      <c r="BK35" s="130" t="s">
        <v>139</v>
      </c>
      <c r="BL35" s="130" t="s">
        <v>139</v>
      </c>
      <c r="BM35" s="130" t="s">
        <v>138</v>
      </c>
      <c r="BN35" s="130" t="s">
        <v>138</v>
      </c>
      <c r="BO35" s="130" t="s">
        <v>138</v>
      </c>
      <c r="BP35" s="130" t="s">
        <v>138</v>
      </c>
      <c r="BQ35" s="130" t="s">
        <v>136</v>
      </c>
      <c r="BR35" s="130" t="s">
        <v>136</v>
      </c>
      <c r="BS35" s="130" t="s">
        <v>138</v>
      </c>
      <c r="BT35" s="130" t="s">
        <v>136</v>
      </c>
      <c r="BU35" s="130" t="s">
        <v>140</v>
      </c>
      <c r="BV35" s="130" t="s">
        <v>137</v>
      </c>
      <c r="BW35" s="127"/>
      <c r="BX35" s="127"/>
      <c r="BY35" s="130"/>
      <c r="BZ35" s="127"/>
      <c r="CA35" s="127"/>
      <c r="CB35" s="127"/>
      <c r="CC35" s="127"/>
    </row>
    <row r="36" ht="15.75" customHeight="1">
      <c r="A36" s="130" t="s">
        <v>125</v>
      </c>
      <c r="B36" s="131">
        <v>22.0</v>
      </c>
      <c r="C36" s="131">
        <v>15000.0</v>
      </c>
      <c r="D36" s="35" t="s">
        <v>160</v>
      </c>
      <c r="E36" s="130" t="s">
        <v>196</v>
      </c>
      <c r="F36" s="130" t="s">
        <v>172</v>
      </c>
      <c r="G36" s="134" t="s">
        <v>131</v>
      </c>
      <c r="H36" s="136" t="s">
        <v>159</v>
      </c>
      <c r="I36" s="131" t="s">
        <v>31</v>
      </c>
      <c r="J36" s="130" t="s">
        <v>32</v>
      </c>
      <c r="K36" s="131" t="s">
        <v>12</v>
      </c>
      <c r="L36" s="130" t="s">
        <v>240</v>
      </c>
      <c r="M36" s="131">
        <v>1.0</v>
      </c>
      <c r="N36" s="131">
        <v>1.0</v>
      </c>
      <c r="O36" s="130" t="s">
        <v>139</v>
      </c>
      <c r="P36" s="130" t="s">
        <v>136</v>
      </c>
      <c r="Q36" s="130" t="s">
        <v>137</v>
      </c>
      <c r="R36" s="130" t="s">
        <v>139</v>
      </c>
      <c r="S36" s="130" t="s">
        <v>139</v>
      </c>
      <c r="T36" s="130" t="s">
        <v>139</v>
      </c>
      <c r="U36" s="130" t="s">
        <v>139</v>
      </c>
      <c r="V36" s="130" t="s">
        <v>136</v>
      </c>
      <c r="W36" s="130" t="s">
        <v>138</v>
      </c>
      <c r="X36" s="130" t="s">
        <v>136</v>
      </c>
      <c r="Y36" s="130" t="s">
        <v>139</v>
      </c>
      <c r="Z36" s="130" t="s">
        <v>136</v>
      </c>
      <c r="AA36" s="130" t="s">
        <v>137</v>
      </c>
      <c r="AB36" s="130" t="s">
        <v>140</v>
      </c>
      <c r="AC36" s="130" t="s">
        <v>137</v>
      </c>
      <c r="AD36" s="130" t="s">
        <v>137</v>
      </c>
      <c r="AE36" s="130" t="s">
        <v>140</v>
      </c>
      <c r="AF36" s="130" t="s">
        <v>139</v>
      </c>
      <c r="AG36" s="130" t="s">
        <v>139</v>
      </c>
      <c r="AH36" s="130" t="s">
        <v>136</v>
      </c>
      <c r="AI36" s="130" t="s">
        <v>240</v>
      </c>
      <c r="AJ36" s="130" t="s">
        <v>136</v>
      </c>
      <c r="AK36" s="130" t="s">
        <v>240</v>
      </c>
      <c r="AL36" s="130" t="s">
        <v>136</v>
      </c>
      <c r="AM36" s="130" t="s">
        <v>139</v>
      </c>
      <c r="AN36" s="130" t="s">
        <v>240</v>
      </c>
      <c r="AO36" s="130" t="s">
        <v>240</v>
      </c>
      <c r="AP36" s="130" t="s">
        <v>240</v>
      </c>
      <c r="AQ36" s="130" t="s">
        <v>241</v>
      </c>
      <c r="AR36" s="131" t="s">
        <v>240</v>
      </c>
      <c r="AS36" s="130" t="s">
        <v>241</v>
      </c>
      <c r="AT36" s="29" t="s">
        <v>156</v>
      </c>
      <c r="AU36" s="27" t="s">
        <v>176</v>
      </c>
      <c r="AV36" s="130" t="s">
        <v>177</v>
      </c>
      <c r="AW36" s="130" t="s">
        <v>178</v>
      </c>
      <c r="AX36" s="130" t="s">
        <v>136</v>
      </c>
      <c r="AY36" s="28">
        <v>1500.0</v>
      </c>
      <c r="AZ36" s="130" t="s">
        <v>139</v>
      </c>
      <c r="BA36" s="130" t="s">
        <v>139</v>
      </c>
      <c r="BB36" s="130" t="s">
        <v>140</v>
      </c>
      <c r="BC36" s="130" t="s">
        <v>139</v>
      </c>
      <c r="BD36" s="130" t="s">
        <v>241</v>
      </c>
      <c r="BE36" s="130" t="s">
        <v>139</v>
      </c>
      <c r="BF36" s="131" t="s">
        <v>240</v>
      </c>
      <c r="BG36" s="131" t="s">
        <v>240</v>
      </c>
      <c r="BH36" s="130">
        <v>5.0</v>
      </c>
      <c r="BI36" s="130" t="s">
        <v>139</v>
      </c>
      <c r="BJ36" s="130" t="s">
        <v>139</v>
      </c>
      <c r="BK36" s="130" t="s">
        <v>136</v>
      </c>
      <c r="BL36" s="130" t="s">
        <v>136</v>
      </c>
      <c r="BM36" s="130" t="s">
        <v>139</v>
      </c>
      <c r="BN36" s="130" t="s">
        <v>136</v>
      </c>
      <c r="BO36" s="130" t="s">
        <v>139</v>
      </c>
      <c r="BP36" s="130" t="s">
        <v>140</v>
      </c>
      <c r="BQ36" s="130" t="s">
        <v>140</v>
      </c>
      <c r="BR36" s="130" t="s">
        <v>140</v>
      </c>
      <c r="BS36" s="130" t="s">
        <v>136</v>
      </c>
      <c r="BT36" s="130" t="s">
        <v>136</v>
      </c>
      <c r="BU36" s="130" t="s">
        <v>139</v>
      </c>
      <c r="BV36" s="130" t="s">
        <v>140</v>
      </c>
      <c r="BW36" s="127"/>
      <c r="BX36" s="127"/>
      <c r="BY36" s="130"/>
      <c r="BZ36" s="127"/>
      <c r="CA36" s="127"/>
      <c r="CB36" s="127"/>
      <c r="CC36" s="127"/>
    </row>
    <row r="37" ht="15.75" customHeight="1">
      <c r="A37" s="130" t="s">
        <v>125</v>
      </c>
      <c r="B37" s="131">
        <v>36.0</v>
      </c>
      <c r="C37" s="131">
        <v>12000.0</v>
      </c>
      <c r="D37" s="35" t="s">
        <v>25</v>
      </c>
      <c r="E37" s="130" t="s">
        <v>197</v>
      </c>
      <c r="F37" s="130" t="s">
        <v>37</v>
      </c>
      <c r="G37" s="134" t="s">
        <v>175</v>
      </c>
      <c r="H37" s="136" t="s">
        <v>127</v>
      </c>
      <c r="I37" s="131" t="s">
        <v>31</v>
      </c>
      <c r="J37" s="130" t="s">
        <v>32</v>
      </c>
      <c r="K37" s="131" t="s">
        <v>12</v>
      </c>
      <c r="L37" s="130" t="s">
        <v>241</v>
      </c>
      <c r="M37" s="131">
        <v>3.0</v>
      </c>
      <c r="N37" s="131">
        <v>1.0</v>
      </c>
      <c r="O37" s="130" t="s">
        <v>140</v>
      </c>
      <c r="P37" s="130" t="s">
        <v>139</v>
      </c>
      <c r="Q37" s="130" t="s">
        <v>136</v>
      </c>
      <c r="R37" s="130" t="s">
        <v>137</v>
      </c>
      <c r="S37" s="130" t="s">
        <v>136</v>
      </c>
      <c r="T37" s="130">
        <v>4.0</v>
      </c>
      <c r="U37" s="130" t="s">
        <v>137</v>
      </c>
      <c r="V37" s="130" t="s">
        <v>136</v>
      </c>
      <c r="W37" s="130" t="s">
        <v>138</v>
      </c>
      <c r="X37" s="130" t="s">
        <v>136</v>
      </c>
      <c r="Y37" s="130" t="s">
        <v>136</v>
      </c>
      <c r="Z37" s="130" t="s">
        <v>140</v>
      </c>
      <c r="AA37" s="130" t="s">
        <v>136</v>
      </c>
      <c r="AB37" s="130" t="s">
        <v>136</v>
      </c>
      <c r="AC37" s="130" t="s">
        <v>137</v>
      </c>
      <c r="AD37" s="130" t="s">
        <v>139</v>
      </c>
      <c r="AE37" s="130" t="s">
        <v>136</v>
      </c>
      <c r="AF37" s="130" t="s">
        <v>139</v>
      </c>
      <c r="AG37" s="130">
        <v>5.0</v>
      </c>
      <c r="AH37" s="130" t="s">
        <v>136</v>
      </c>
      <c r="AI37" s="130" t="s">
        <v>240</v>
      </c>
      <c r="AJ37" s="130" t="s">
        <v>140</v>
      </c>
      <c r="AK37" s="130" t="s">
        <v>241</v>
      </c>
      <c r="AL37" s="130" t="s">
        <v>139</v>
      </c>
      <c r="AM37" s="130" t="s">
        <v>137</v>
      </c>
      <c r="AN37" s="130" t="s">
        <v>240</v>
      </c>
      <c r="AO37" s="130" t="s">
        <v>240</v>
      </c>
      <c r="AP37" s="130" t="s">
        <v>240</v>
      </c>
      <c r="AQ37" s="130" t="s">
        <v>240</v>
      </c>
      <c r="AR37" s="131" t="s">
        <v>240</v>
      </c>
      <c r="AS37" s="130" t="s">
        <v>240</v>
      </c>
      <c r="AT37" s="29" t="s">
        <v>132</v>
      </c>
      <c r="AU37" s="27" t="s">
        <v>133</v>
      </c>
      <c r="AV37" s="130" t="s">
        <v>152</v>
      </c>
      <c r="AW37" s="130" t="s">
        <v>135</v>
      </c>
      <c r="AX37" s="130" t="s">
        <v>139</v>
      </c>
      <c r="AY37" s="28" t="s">
        <v>179</v>
      </c>
      <c r="AZ37" s="130" t="s">
        <v>139</v>
      </c>
      <c r="BA37" s="130" t="s">
        <v>136</v>
      </c>
      <c r="BB37" s="130" t="s">
        <v>140</v>
      </c>
      <c r="BC37" s="130" t="s">
        <v>139</v>
      </c>
      <c r="BD37" s="130" t="s">
        <v>240</v>
      </c>
      <c r="BE37" s="130" t="s">
        <v>139</v>
      </c>
      <c r="BF37" s="131" t="s">
        <v>240</v>
      </c>
      <c r="BG37" s="131" t="s">
        <v>240</v>
      </c>
      <c r="BH37" s="130" t="s">
        <v>136</v>
      </c>
      <c r="BI37" s="130" t="s">
        <v>136</v>
      </c>
      <c r="BJ37" s="130" t="s">
        <v>136</v>
      </c>
      <c r="BK37" s="130" t="s">
        <v>137</v>
      </c>
      <c r="BL37" s="130" t="s">
        <v>138</v>
      </c>
      <c r="BM37" s="130" t="s">
        <v>136</v>
      </c>
      <c r="BN37" s="130" t="s">
        <v>136</v>
      </c>
      <c r="BO37" s="130" t="s">
        <v>137</v>
      </c>
      <c r="BP37" s="130" t="s">
        <v>139</v>
      </c>
      <c r="BQ37" s="130" t="s">
        <v>136</v>
      </c>
      <c r="BR37" s="130" t="s">
        <v>140</v>
      </c>
      <c r="BS37" s="130" t="s">
        <v>138</v>
      </c>
      <c r="BT37" s="130" t="s">
        <v>138</v>
      </c>
      <c r="BU37" s="130" t="s">
        <v>136</v>
      </c>
      <c r="BV37" s="130" t="s">
        <v>136</v>
      </c>
      <c r="BW37" s="127"/>
      <c r="BX37" s="127"/>
      <c r="BY37" s="130"/>
      <c r="BZ37" s="127"/>
      <c r="CA37" s="127"/>
      <c r="CB37" s="127"/>
      <c r="CC37" s="127"/>
    </row>
    <row r="38" ht="15.75" customHeight="1">
      <c r="A38" s="130" t="s">
        <v>125</v>
      </c>
      <c r="B38" s="131">
        <v>65.0</v>
      </c>
      <c r="C38" s="131">
        <v>800.0</v>
      </c>
      <c r="D38" s="35" t="s">
        <v>198</v>
      </c>
      <c r="E38" s="130" t="s">
        <v>44</v>
      </c>
      <c r="F38" s="130" t="s">
        <v>37</v>
      </c>
      <c r="G38" s="134" t="s">
        <v>186</v>
      </c>
      <c r="H38" s="136" t="s">
        <v>159</v>
      </c>
      <c r="I38" s="131" t="s">
        <v>31</v>
      </c>
      <c r="J38" s="130" t="s">
        <v>32</v>
      </c>
      <c r="K38" s="131" t="s">
        <v>11</v>
      </c>
      <c r="L38" s="130" t="s">
        <v>240</v>
      </c>
      <c r="M38" s="131">
        <v>3.0</v>
      </c>
      <c r="N38" s="131">
        <v>1.0</v>
      </c>
      <c r="O38" s="130" t="s">
        <v>139</v>
      </c>
      <c r="P38" s="130" t="s">
        <v>139</v>
      </c>
      <c r="Q38" s="130" t="s">
        <v>137</v>
      </c>
      <c r="R38" s="130" t="s">
        <v>140</v>
      </c>
      <c r="S38" s="130" t="s">
        <v>139</v>
      </c>
      <c r="T38" s="130" t="s">
        <v>139</v>
      </c>
      <c r="U38" s="130" t="s">
        <v>137</v>
      </c>
      <c r="V38" s="130" t="s">
        <v>136</v>
      </c>
      <c r="W38" s="130" t="s">
        <v>136</v>
      </c>
      <c r="X38" s="130" t="s">
        <v>137</v>
      </c>
      <c r="Y38" s="130" t="s">
        <v>140</v>
      </c>
      <c r="Z38" s="130" t="s">
        <v>136</v>
      </c>
      <c r="AA38" s="130" t="s">
        <v>137</v>
      </c>
      <c r="AB38" s="130" t="s">
        <v>139</v>
      </c>
      <c r="AC38" s="130" t="s">
        <v>138</v>
      </c>
      <c r="AD38" s="130" t="s">
        <v>136</v>
      </c>
      <c r="AE38" s="130" t="s">
        <v>139</v>
      </c>
      <c r="AF38" s="130" t="s">
        <v>139</v>
      </c>
      <c r="AG38" s="130" t="s">
        <v>139</v>
      </c>
      <c r="AH38" s="130" t="s">
        <v>136</v>
      </c>
      <c r="AI38" s="130" t="s">
        <v>241</v>
      </c>
      <c r="AJ38" s="130" t="s">
        <v>136</v>
      </c>
      <c r="AK38" s="130" t="s">
        <v>240</v>
      </c>
      <c r="AL38" s="130" t="s">
        <v>136</v>
      </c>
      <c r="AM38" s="130" t="s">
        <v>139</v>
      </c>
      <c r="AN38" s="130" t="s">
        <v>240</v>
      </c>
      <c r="AO38" s="130" t="s">
        <v>240</v>
      </c>
      <c r="AP38" s="130" t="s">
        <v>240</v>
      </c>
      <c r="AQ38" s="130" t="s">
        <v>240</v>
      </c>
      <c r="AR38" s="131" t="s">
        <v>240</v>
      </c>
      <c r="AS38" s="130" t="s">
        <v>241</v>
      </c>
      <c r="AT38" s="29" t="s">
        <v>132</v>
      </c>
      <c r="AU38" s="27" t="s">
        <v>164</v>
      </c>
      <c r="AV38" s="130" t="s">
        <v>157</v>
      </c>
      <c r="AW38" s="130" t="s">
        <v>170</v>
      </c>
      <c r="AX38" s="130" t="s">
        <v>136</v>
      </c>
      <c r="AY38" s="28">
        <v>1500.0</v>
      </c>
      <c r="AZ38" s="130" t="s">
        <v>137</v>
      </c>
      <c r="BA38" s="130" t="s">
        <v>140</v>
      </c>
      <c r="BB38" s="130" t="s">
        <v>140</v>
      </c>
      <c r="BC38" s="130" t="s">
        <v>139</v>
      </c>
      <c r="BD38" s="130" t="s">
        <v>241</v>
      </c>
      <c r="BE38" s="130" t="s">
        <v>139</v>
      </c>
      <c r="BF38" s="131" t="s">
        <v>240</v>
      </c>
      <c r="BG38" s="131" t="s">
        <v>240</v>
      </c>
      <c r="BH38" s="130" t="s">
        <v>150</v>
      </c>
      <c r="BI38" s="130" t="s">
        <v>136</v>
      </c>
      <c r="BJ38" s="130" t="s">
        <v>137</v>
      </c>
      <c r="BK38" s="130" t="s">
        <v>136</v>
      </c>
      <c r="BL38" s="130" t="s">
        <v>136</v>
      </c>
      <c r="BM38" s="130" t="s">
        <v>136</v>
      </c>
      <c r="BN38" s="130" t="s">
        <v>137</v>
      </c>
      <c r="BO38" s="130" t="s">
        <v>136</v>
      </c>
      <c r="BP38" s="130" t="s">
        <v>140</v>
      </c>
      <c r="BQ38" s="130" t="s">
        <v>139</v>
      </c>
      <c r="BR38" s="130" t="s">
        <v>137</v>
      </c>
      <c r="BS38" s="130" t="s">
        <v>139</v>
      </c>
      <c r="BT38" s="130" t="s">
        <v>136</v>
      </c>
      <c r="BU38" s="130" t="s">
        <v>140</v>
      </c>
      <c r="BV38" s="130" t="s">
        <v>140</v>
      </c>
      <c r="BW38" s="127"/>
      <c r="BX38" s="127"/>
      <c r="BY38" s="130"/>
      <c r="BZ38" s="127"/>
      <c r="CA38" s="127"/>
      <c r="CB38" s="127"/>
      <c r="CC38" s="127"/>
    </row>
    <row r="39" ht="15.75" customHeight="1">
      <c r="A39" s="130" t="s">
        <v>125</v>
      </c>
      <c r="B39" s="131">
        <v>56.0</v>
      </c>
      <c r="C39" s="131">
        <v>9000.0</v>
      </c>
      <c r="D39" s="35" t="s">
        <v>166</v>
      </c>
      <c r="E39" s="130" t="s">
        <v>197</v>
      </c>
      <c r="F39" s="130" t="s">
        <v>40</v>
      </c>
      <c r="G39" s="134" t="s">
        <v>188</v>
      </c>
      <c r="H39" s="136" t="s">
        <v>127</v>
      </c>
      <c r="I39" s="131" t="s">
        <v>31</v>
      </c>
      <c r="J39" s="130" t="s">
        <v>32</v>
      </c>
      <c r="K39" s="131" t="s">
        <v>126</v>
      </c>
      <c r="L39" s="130" t="s">
        <v>240</v>
      </c>
      <c r="M39" s="131">
        <v>2.0</v>
      </c>
      <c r="N39" s="131">
        <v>1.0</v>
      </c>
      <c r="O39" s="130" t="s">
        <v>139</v>
      </c>
      <c r="P39" s="130" t="s">
        <v>137</v>
      </c>
      <c r="Q39" s="130" t="s">
        <v>137</v>
      </c>
      <c r="R39" s="130">
        <v>4.0</v>
      </c>
      <c r="S39" s="130">
        <v>5.0</v>
      </c>
      <c r="T39" s="130" t="s">
        <v>139</v>
      </c>
      <c r="U39" s="130" t="s">
        <v>139</v>
      </c>
      <c r="V39" s="130" t="s">
        <v>139</v>
      </c>
      <c r="W39" s="130" t="s">
        <v>139</v>
      </c>
      <c r="X39" s="130" t="s">
        <v>139</v>
      </c>
      <c r="Y39" s="130" t="s">
        <v>136</v>
      </c>
      <c r="Z39" s="130" t="s">
        <v>136</v>
      </c>
      <c r="AA39" s="130" t="s">
        <v>139</v>
      </c>
      <c r="AB39" s="130" t="s">
        <v>137</v>
      </c>
      <c r="AC39" s="130" t="s">
        <v>139</v>
      </c>
      <c r="AD39" s="130" t="s">
        <v>139</v>
      </c>
      <c r="AE39" s="130" t="s">
        <v>136</v>
      </c>
      <c r="AF39" s="130" t="s">
        <v>139</v>
      </c>
      <c r="AG39" s="130">
        <v>4.0</v>
      </c>
      <c r="AH39" s="130" t="s">
        <v>137</v>
      </c>
      <c r="AI39" s="130" t="s">
        <v>240</v>
      </c>
      <c r="AJ39" s="130" t="s">
        <v>139</v>
      </c>
      <c r="AK39" s="130" t="s">
        <v>241</v>
      </c>
      <c r="AL39" s="130" t="s">
        <v>139</v>
      </c>
      <c r="AM39" s="130" t="s">
        <v>138</v>
      </c>
      <c r="AN39" s="130" t="s">
        <v>240</v>
      </c>
      <c r="AO39" s="130" t="s">
        <v>241</v>
      </c>
      <c r="AP39" s="130" t="s">
        <v>241</v>
      </c>
      <c r="AQ39" s="130" t="s">
        <v>241</v>
      </c>
      <c r="AR39" s="131" t="s">
        <v>240</v>
      </c>
      <c r="AS39" s="130" t="s">
        <v>241</v>
      </c>
      <c r="AT39" s="29" t="s">
        <v>132</v>
      </c>
      <c r="AU39" s="27" t="s">
        <v>164</v>
      </c>
      <c r="AV39" s="130" t="s">
        <v>177</v>
      </c>
      <c r="AW39" s="130" t="s">
        <v>135</v>
      </c>
      <c r="AX39" s="130" t="s">
        <v>139</v>
      </c>
      <c r="AY39" s="28">
        <v>800.0</v>
      </c>
      <c r="AZ39" s="130" t="s">
        <v>137</v>
      </c>
      <c r="BA39" s="130" t="s">
        <v>140</v>
      </c>
      <c r="BB39" s="130" t="s">
        <v>140</v>
      </c>
      <c r="BC39" s="130" t="s">
        <v>139</v>
      </c>
      <c r="BD39" s="130" t="s">
        <v>240</v>
      </c>
      <c r="BE39" s="130" t="s">
        <v>137</v>
      </c>
      <c r="BF39" s="131" t="s">
        <v>240</v>
      </c>
      <c r="BG39" s="131" t="s">
        <v>240</v>
      </c>
      <c r="BH39" s="130" t="s">
        <v>155</v>
      </c>
      <c r="BI39" s="130" t="s">
        <v>136</v>
      </c>
      <c r="BJ39" s="130" t="s">
        <v>138</v>
      </c>
      <c r="BK39" s="130" t="s">
        <v>136</v>
      </c>
      <c r="BL39" s="130" t="s">
        <v>138</v>
      </c>
      <c r="BM39" s="130" t="s">
        <v>137</v>
      </c>
      <c r="BN39" s="130" t="s">
        <v>138</v>
      </c>
      <c r="BO39" s="130" t="s">
        <v>138</v>
      </c>
      <c r="BP39" s="130" t="s">
        <v>140</v>
      </c>
      <c r="BQ39" s="130" t="s">
        <v>139</v>
      </c>
      <c r="BR39" s="130" t="s">
        <v>140</v>
      </c>
      <c r="BS39" s="130" t="s">
        <v>136</v>
      </c>
      <c r="BT39" s="130" t="s">
        <v>137</v>
      </c>
      <c r="BU39" s="130" t="s">
        <v>136</v>
      </c>
      <c r="BV39" s="130" t="s">
        <v>138</v>
      </c>
      <c r="BW39" s="127"/>
      <c r="BX39" s="127"/>
      <c r="BY39" s="130"/>
      <c r="BZ39" s="127"/>
      <c r="CA39" s="127"/>
      <c r="CB39" s="127"/>
      <c r="CC39" s="127"/>
    </row>
    <row r="40" ht="15.75" customHeight="1">
      <c r="A40" s="130" t="s">
        <v>125</v>
      </c>
      <c r="B40" s="131">
        <v>48.0</v>
      </c>
      <c r="C40" s="131">
        <v>40000.0</v>
      </c>
      <c r="D40" s="35" t="s">
        <v>199</v>
      </c>
      <c r="E40" s="130" t="s">
        <v>197</v>
      </c>
      <c r="F40" s="130" t="s">
        <v>188</v>
      </c>
      <c r="G40" s="134" t="s">
        <v>37</v>
      </c>
      <c r="H40" s="136" t="s">
        <v>127</v>
      </c>
      <c r="I40" s="131" t="s">
        <v>191</v>
      </c>
      <c r="J40" s="130" t="s">
        <v>32</v>
      </c>
      <c r="K40" s="131" t="s">
        <v>158</v>
      </c>
      <c r="L40" s="130" t="s">
        <v>240</v>
      </c>
      <c r="M40" s="131">
        <v>2.0</v>
      </c>
      <c r="N40" s="131">
        <v>1.0</v>
      </c>
      <c r="O40" s="130" t="s">
        <v>140</v>
      </c>
      <c r="P40" s="130" t="s">
        <v>140</v>
      </c>
      <c r="Q40" s="130" t="s">
        <v>136</v>
      </c>
      <c r="R40" s="130">
        <v>3.0</v>
      </c>
      <c r="S40" s="130" t="s">
        <v>137</v>
      </c>
      <c r="T40" s="130">
        <v>3.0</v>
      </c>
      <c r="U40" s="130" t="s">
        <v>137</v>
      </c>
      <c r="V40" s="130" t="s">
        <v>136</v>
      </c>
      <c r="W40" s="130" t="s">
        <v>136</v>
      </c>
      <c r="X40" s="130" t="s">
        <v>136</v>
      </c>
      <c r="Y40" s="130" t="s">
        <v>140</v>
      </c>
      <c r="Z40" s="130" t="s">
        <v>137</v>
      </c>
      <c r="AA40" s="130" t="s">
        <v>139</v>
      </c>
      <c r="AB40" s="130" t="s">
        <v>138</v>
      </c>
      <c r="AC40" s="130" t="s">
        <v>136</v>
      </c>
      <c r="AD40" s="130" t="s">
        <v>139</v>
      </c>
      <c r="AE40" s="130" t="s">
        <v>136</v>
      </c>
      <c r="AF40" s="130" t="s">
        <v>136</v>
      </c>
      <c r="AG40" s="130" t="s">
        <v>140</v>
      </c>
      <c r="AH40" s="130" t="s">
        <v>136</v>
      </c>
      <c r="AI40" s="130" t="s">
        <v>241</v>
      </c>
      <c r="AJ40" s="130" t="s">
        <v>139</v>
      </c>
      <c r="AK40" s="130" t="s">
        <v>240</v>
      </c>
      <c r="AL40" s="130" t="s">
        <v>139</v>
      </c>
      <c r="AM40" s="130" t="s">
        <v>139</v>
      </c>
      <c r="AN40" s="130" t="s">
        <v>240</v>
      </c>
      <c r="AO40" s="130" t="s">
        <v>240</v>
      </c>
      <c r="AP40" s="130" t="s">
        <v>241</v>
      </c>
      <c r="AQ40" s="130" t="s">
        <v>240</v>
      </c>
      <c r="AR40" s="131" t="s">
        <v>241</v>
      </c>
      <c r="AS40" s="130" t="s">
        <v>240</v>
      </c>
      <c r="AT40" s="28" t="s">
        <v>185</v>
      </c>
      <c r="AU40" s="29" t="s">
        <v>78</v>
      </c>
      <c r="AV40" s="130" t="s">
        <v>146</v>
      </c>
      <c r="AW40" s="130" t="s">
        <v>135</v>
      </c>
      <c r="AX40" s="130" t="s">
        <v>139</v>
      </c>
      <c r="AY40" s="28" t="s">
        <v>184</v>
      </c>
      <c r="AZ40" s="130" t="s">
        <v>136</v>
      </c>
      <c r="BA40" s="130" t="s">
        <v>136</v>
      </c>
      <c r="BB40" s="130" t="s">
        <v>139</v>
      </c>
      <c r="BC40" s="130" t="s">
        <v>139</v>
      </c>
      <c r="BD40" s="130" t="s">
        <v>240</v>
      </c>
      <c r="BE40" s="130" t="s">
        <v>137</v>
      </c>
      <c r="BF40" s="131" t="s">
        <v>241</v>
      </c>
      <c r="BG40" s="131" t="s">
        <v>241</v>
      </c>
      <c r="BH40" s="130" t="s">
        <v>150</v>
      </c>
      <c r="BI40" s="130" t="s">
        <v>137</v>
      </c>
      <c r="BJ40" s="130" t="s">
        <v>139</v>
      </c>
      <c r="BK40" s="130" t="s">
        <v>139</v>
      </c>
      <c r="BL40" s="130" t="s">
        <v>136</v>
      </c>
      <c r="BM40" s="130" t="s">
        <v>137</v>
      </c>
      <c r="BN40" s="130" t="s">
        <v>138</v>
      </c>
      <c r="BO40" s="130" t="s">
        <v>138</v>
      </c>
      <c r="BP40" s="130" t="s">
        <v>140</v>
      </c>
      <c r="BQ40" s="130" t="s">
        <v>139</v>
      </c>
      <c r="BR40" s="130" t="s">
        <v>139</v>
      </c>
      <c r="BS40" s="130" t="s">
        <v>136</v>
      </c>
      <c r="BT40" s="130" t="s">
        <v>136</v>
      </c>
      <c r="BU40" s="130" t="s">
        <v>140</v>
      </c>
      <c r="BV40" s="130" t="s">
        <v>136</v>
      </c>
      <c r="BW40" s="127"/>
      <c r="BX40" s="127"/>
      <c r="BY40" s="130"/>
      <c r="BZ40" s="127"/>
      <c r="CA40" s="127"/>
      <c r="CB40" s="127"/>
      <c r="CC40" s="127"/>
    </row>
    <row r="41" ht="15.75" customHeight="1">
      <c r="A41" s="130" t="s">
        <v>125</v>
      </c>
      <c r="B41" s="131">
        <v>20.0</v>
      </c>
      <c r="C41" s="131">
        <v>12000.0</v>
      </c>
      <c r="D41" s="35" t="s">
        <v>27</v>
      </c>
      <c r="E41" s="130" t="s">
        <v>44</v>
      </c>
      <c r="F41" s="130" t="s">
        <v>200</v>
      </c>
      <c r="G41" s="134" t="s">
        <v>190</v>
      </c>
      <c r="H41" s="136" t="s">
        <v>159</v>
      </c>
      <c r="I41" s="131" t="s">
        <v>31</v>
      </c>
      <c r="J41" s="130" t="s">
        <v>129</v>
      </c>
      <c r="K41" s="131" t="s">
        <v>11</v>
      </c>
      <c r="L41" s="130" t="s">
        <v>241</v>
      </c>
      <c r="M41" s="131">
        <v>3.0</v>
      </c>
      <c r="N41" s="131">
        <v>1.0</v>
      </c>
      <c r="O41" s="130" t="s">
        <v>140</v>
      </c>
      <c r="P41" s="130" t="s">
        <v>140</v>
      </c>
      <c r="Q41" s="130" t="s">
        <v>139</v>
      </c>
      <c r="R41" s="130">
        <v>4.0</v>
      </c>
      <c r="S41" s="130">
        <v>3.0</v>
      </c>
      <c r="T41" s="130">
        <v>3.0</v>
      </c>
      <c r="U41" s="130" t="s">
        <v>140</v>
      </c>
      <c r="V41" s="130" t="s">
        <v>138</v>
      </c>
      <c r="W41" s="130" t="s">
        <v>136</v>
      </c>
      <c r="X41" s="130" t="s">
        <v>136</v>
      </c>
      <c r="Y41" s="130" t="s">
        <v>140</v>
      </c>
      <c r="Z41" s="130" t="s">
        <v>139</v>
      </c>
      <c r="AA41" s="130">
        <v>4.0</v>
      </c>
      <c r="AB41" s="130" t="s">
        <v>136</v>
      </c>
      <c r="AC41" s="130" t="s">
        <v>137</v>
      </c>
      <c r="AD41" s="130" t="s">
        <v>137</v>
      </c>
      <c r="AE41" s="130" t="s">
        <v>140</v>
      </c>
      <c r="AF41" s="130" t="s">
        <v>139</v>
      </c>
      <c r="AG41" s="130" t="s">
        <v>139</v>
      </c>
      <c r="AH41" s="130" t="s">
        <v>139</v>
      </c>
      <c r="AI41" s="130" t="s">
        <v>240</v>
      </c>
      <c r="AJ41" s="130" t="s">
        <v>139</v>
      </c>
      <c r="AK41" s="130" t="s">
        <v>240</v>
      </c>
      <c r="AL41" s="130" t="s">
        <v>140</v>
      </c>
      <c r="AM41" s="130" t="s">
        <v>140</v>
      </c>
      <c r="AN41" s="130" t="s">
        <v>241</v>
      </c>
      <c r="AO41" s="130" t="s">
        <v>241</v>
      </c>
      <c r="AP41" s="130" t="s">
        <v>240</v>
      </c>
      <c r="AQ41" s="130" t="s">
        <v>240</v>
      </c>
      <c r="AR41" s="131" t="s">
        <v>240</v>
      </c>
      <c r="AS41" s="130" t="s">
        <v>241</v>
      </c>
      <c r="AT41" s="29" t="s">
        <v>132</v>
      </c>
      <c r="AU41" s="29" t="s">
        <v>78</v>
      </c>
      <c r="AV41" s="130" t="s">
        <v>134</v>
      </c>
      <c r="AW41" s="130" t="s">
        <v>135</v>
      </c>
      <c r="AX41" s="130" t="s">
        <v>140</v>
      </c>
      <c r="AY41" s="28">
        <v>800.0</v>
      </c>
      <c r="AZ41" s="130" t="s">
        <v>137</v>
      </c>
      <c r="BA41" s="130" t="s">
        <v>137</v>
      </c>
      <c r="BB41" s="130" t="s">
        <v>140</v>
      </c>
      <c r="BC41" s="130" t="s">
        <v>140</v>
      </c>
      <c r="BD41" s="130" t="s">
        <v>241</v>
      </c>
      <c r="BE41" s="130" t="s">
        <v>139</v>
      </c>
      <c r="BF41" s="131" t="s">
        <v>240</v>
      </c>
      <c r="BG41" s="131" t="s">
        <v>240</v>
      </c>
      <c r="BH41" s="130" t="s">
        <v>136</v>
      </c>
      <c r="BI41" s="130" t="s">
        <v>137</v>
      </c>
      <c r="BJ41" s="130" t="s">
        <v>140</v>
      </c>
      <c r="BK41" s="130" t="s">
        <v>138</v>
      </c>
      <c r="BL41" s="130" t="s">
        <v>137</v>
      </c>
      <c r="BM41" s="130" t="s">
        <v>138</v>
      </c>
      <c r="BN41" s="130" t="s">
        <v>138</v>
      </c>
      <c r="BO41" s="130" t="s">
        <v>138</v>
      </c>
      <c r="BP41" s="130" t="s">
        <v>136</v>
      </c>
      <c r="BQ41" s="130" t="s">
        <v>138</v>
      </c>
      <c r="BR41" s="130" t="s">
        <v>136</v>
      </c>
      <c r="BS41" s="130" t="s">
        <v>138</v>
      </c>
      <c r="BT41" s="130" t="s">
        <v>139</v>
      </c>
      <c r="BU41" s="130" t="s">
        <v>136</v>
      </c>
      <c r="BV41" s="130" t="s">
        <v>137</v>
      </c>
      <c r="BW41" s="127"/>
      <c r="BX41" s="127"/>
      <c r="BY41" s="130"/>
      <c r="BZ41" s="127"/>
      <c r="CA41" s="127"/>
      <c r="CB41" s="127"/>
      <c r="CC41" s="127"/>
    </row>
    <row r="42" ht="15.75" customHeight="1">
      <c r="A42" s="130" t="s">
        <v>125</v>
      </c>
      <c r="B42" s="131">
        <v>21.0</v>
      </c>
      <c r="C42" s="131">
        <v>25000.0</v>
      </c>
      <c r="D42" s="35" t="s">
        <v>26</v>
      </c>
      <c r="E42" s="130" t="s">
        <v>44</v>
      </c>
      <c r="F42" s="130" t="s">
        <v>188</v>
      </c>
      <c r="G42" s="134" t="s">
        <v>182</v>
      </c>
      <c r="H42" s="136" t="s">
        <v>159</v>
      </c>
      <c r="I42" s="131" t="s">
        <v>31</v>
      </c>
      <c r="J42" s="130" t="s">
        <v>128</v>
      </c>
      <c r="K42" s="131" t="s">
        <v>12</v>
      </c>
      <c r="L42" s="130" t="s">
        <v>240</v>
      </c>
      <c r="M42" s="131">
        <v>2.0</v>
      </c>
      <c r="N42" s="131">
        <v>1.0</v>
      </c>
      <c r="O42" s="130" t="s">
        <v>137</v>
      </c>
      <c r="P42" s="130" t="s">
        <v>140</v>
      </c>
      <c r="Q42" s="130" t="s">
        <v>137</v>
      </c>
      <c r="R42" s="130" t="s">
        <v>136</v>
      </c>
      <c r="S42" s="130" t="s">
        <v>139</v>
      </c>
      <c r="T42" s="130" t="s">
        <v>140</v>
      </c>
      <c r="U42" s="130" t="s">
        <v>136</v>
      </c>
      <c r="V42" s="130" t="s">
        <v>138</v>
      </c>
      <c r="W42" s="130" t="s">
        <v>136</v>
      </c>
      <c r="X42" s="130" t="s">
        <v>139</v>
      </c>
      <c r="Y42" s="130" t="s">
        <v>136</v>
      </c>
      <c r="Z42" s="130" t="s">
        <v>138</v>
      </c>
      <c r="AA42" s="130" t="s">
        <v>139</v>
      </c>
      <c r="AB42" s="130" t="s">
        <v>139</v>
      </c>
      <c r="AC42" s="130" t="s">
        <v>136</v>
      </c>
      <c r="AD42" s="130" t="s">
        <v>136</v>
      </c>
      <c r="AE42" s="130" t="s">
        <v>139</v>
      </c>
      <c r="AF42" s="130" t="s">
        <v>139</v>
      </c>
      <c r="AG42" s="130" t="s">
        <v>138</v>
      </c>
      <c r="AH42" s="130" t="s">
        <v>136</v>
      </c>
      <c r="AI42" s="130" t="s">
        <v>240</v>
      </c>
      <c r="AJ42" s="130" t="s">
        <v>139</v>
      </c>
      <c r="AK42" s="130" t="s">
        <v>240</v>
      </c>
      <c r="AL42" s="130" t="s">
        <v>139</v>
      </c>
      <c r="AM42" s="130" t="s">
        <v>139</v>
      </c>
      <c r="AN42" s="130" t="s">
        <v>240</v>
      </c>
      <c r="AO42" s="130" t="s">
        <v>240</v>
      </c>
      <c r="AP42" s="130" t="s">
        <v>240</v>
      </c>
      <c r="AQ42" s="130" t="s">
        <v>241</v>
      </c>
      <c r="AR42" s="131" t="s">
        <v>240</v>
      </c>
      <c r="AS42" s="130" t="s">
        <v>240</v>
      </c>
      <c r="AT42" s="29" t="s">
        <v>132</v>
      </c>
      <c r="AU42" s="29" t="s">
        <v>78</v>
      </c>
      <c r="AV42" s="130" t="s">
        <v>146</v>
      </c>
      <c r="AW42" s="130" t="s">
        <v>147</v>
      </c>
      <c r="AX42" s="130" t="s">
        <v>139</v>
      </c>
      <c r="AY42" s="28" t="s">
        <v>145</v>
      </c>
      <c r="AZ42" s="130" t="s">
        <v>139</v>
      </c>
      <c r="BA42" s="130" t="s">
        <v>139</v>
      </c>
      <c r="BB42" s="130" t="s">
        <v>138</v>
      </c>
      <c r="BC42" s="130" t="s">
        <v>139</v>
      </c>
      <c r="BD42" s="130" t="s">
        <v>240</v>
      </c>
      <c r="BE42" s="130" t="s">
        <v>139</v>
      </c>
      <c r="BF42" s="131" t="s">
        <v>240</v>
      </c>
      <c r="BG42" s="131" t="s">
        <v>240</v>
      </c>
      <c r="BH42" s="130" t="s">
        <v>138</v>
      </c>
      <c r="BI42" s="130" t="s">
        <v>136</v>
      </c>
      <c r="BJ42" s="130" t="s">
        <v>138</v>
      </c>
      <c r="BK42" s="130" t="s">
        <v>137</v>
      </c>
      <c r="BL42" s="130" t="s">
        <v>138</v>
      </c>
      <c r="BM42" s="130" t="s">
        <v>136</v>
      </c>
      <c r="BN42" s="130" t="s">
        <v>138</v>
      </c>
      <c r="BO42" s="130" t="s">
        <v>138</v>
      </c>
      <c r="BP42" s="130" t="s">
        <v>136</v>
      </c>
      <c r="BQ42" s="130" t="s">
        <v>137</v>
      </c>
      <c r="BR42" s="130" t="s">
        <v>136</v>
      </c>
      <c r="BS42" s="130" t="s">
        <v>136</v>
      </c>
      <c r="BT42" s="130" t="s">
        <v>140</v>
      </c>
      <c r="BU42" s="130" t="s">
        <v>139</v>
      </c>
      <c r="BV42" s="130" t="s">
        <v>139</v>
      </c>
      <c r="BW42" s="127"/>
      <c r="BX42" s="127"/>
      <c r="BY42" s="130"/>
      <c r="BZ42" s="127"/>
      <c r="CA42" s="127"/>
      <c r="CB42" s="127"/>
      <c r="CC42" s="127"/>
    </row>
    <row r="43" ht="15.75" customHeight="1">
      <c r="A43" s="130" t="s">
        <v>125</v>
      </c>
      <c r="B43" s="131">
        <v>29.0</v>
      </c>
      <c r="C43" s="131">
        <v>15000.0</v>
      </c>
      <c r="D43" s="35" t="s">
        <v>25</v>
      </c>
      <c r="E43" s="130" t="s">
        <v>44</v>
      </c>
      <c r="F43" s="130" t="s">
        <v>188</v>
      </c>
      <c r="G43" s="134" t="s">
        <v>201</v>
      </c>
      <c r="H43" s="136" t="s">
        <v>127</v>
      </c>
      <c r="I43" s="131" t="s">
        <v>143</v>
      </c>
      <c r="J43" s="130" t="s">
        <v>128</v>
      </c>
      <c r="K43" s="131" t="s">
        <v>11</v>
      </c>
      <c r="L43" s="130" t="s">
        <v>241</v>
      </c>
      <c r="M43" s="131">
        <v>1.0</v>
      </c>
      <c r="N43" s="131">
        <v>1.0</v>
      </c>
      <c r="O43" s="130" t="s">
        <v>140</v>
      </c>
      <c r="P43" s="130" t="s">
        <v>140</v>
      </c>
      <c r="Q43" s="130" t="s">
        <v>136</v>
      </c>
      <c r="R43" s="130" t="s">
        <v>139</v>
      </c>
      <c r="S43" s="130" t="s">
        <v>137</v>
      </c>
      <c r="T43" s="130" t="s">
        <v>139</v>
      </c>
      <c r="U43" s="130" t="s">
        <v>136</v>
      </c>
      <c r="V43" s="130" t="s">
        <v>136</v>
      </c>
      <c r="W43" s="130" t="s">
        <v>136</v>
      </c>
      <c r="X43" s="130" t="s">
        <v>139</v>
      </c>
      <c r="Y43" s="130" t="s">
        <v>138</v>
      </c>
      <c r="Z43" s="130" t="s">
        <v>140</v>
      </c>
      <c r="AA43" s="130" t="s">
        <v>136</v>
      </c>
      <c r="AB43" s="130" t="s">
        <v>136</v>
      </c>
      <c r="AC43" s="130" t="s">
        <v>137</v>
      </c>
      <c r="AD43" s="130" t="s">
        <v>139</v>
      </c>
      <c r="AE43" s="130" t="s">
        <v>136</v>
      </c>
      <c r="AF43" s="130" t="s">
        <v>137</v>
      </c>
      <c r="AG43" s="130" t="s">
        <v>139</v>
      </c>
      <c r="AH43" s="130" t="s">
        <v>139</v>
      </c>
      <c r="AI43" s="130" t="s">
        <v>240</v>
      </c>
      <c r="AJ43" s="130" t="s">
        <v>140</v>
      </c>
      <c r="AK43" s="130" t="s">
        <v>241</v>
      </c>
      <c r="AL43" s="130" t="s">
        <v>137</v>
      </c>
      <c r="AM43" s="130" t="s">
        <v>140</v>
      </c>
      <c r="AN43" s="130" t="s">
        <v>240</v>
      </c>
      <c r="AO43" s="130" t="s">
        <v>241</v>
      </c>
      <c r="AP43" s="130" t="s">
        <v>240</v>
      </c>
      <c r="AQ43" s="130" t="s">
        <v>240</v>
      </c>
      <c r="AR43" s="131" t="s">
        <v>240</v>
      </c>
      <c r="AS43" s="130" t="s">
        <v>241</v>
      </c>
      <c r="AT43" s="28" t="s">
        <v>151</v>
      </c>
      <c r="AU43" s="29" t="s">
        <v>78</v>
      </c>
      <c r="AV43" s="130" t="s">
        <v>152</v>
      </c>
      <c r="AW43" s="130" t="s">
        <v>135</v>
      </c>
      <c r="AX43" s="130" t="s">
        <v>139</v>
      </c>
      <c r="AY43" s="28">
        <v>800.0</v>
      </c>
      <c r="AZ43" s="130" t="s">
        <v>139</v>
      </c>
      <c r="BA43" s="130" t="s">
        <v>136</v>
      </c>
      <c r="BB43" s="130" t="s">
        <v>140</v>
      </c>
      <c r="BC43" s="130" t="s">
        <v>139</v>
      </c>
      <c r="BD43" s="130" t="s">
        <v>240</v>
      </c>
      <c r="BE43" s="130" t="s">
        <v>137</v>
      </c>
      <c r="BF43" s="131" t="s">
        <v>240</v>
      </c>
      <c r="BG43" s="131" t="s">
        <v>240</v>
      </c>
      <c r="BH43" s="130" t="s">
        <v>138</v>
      </c>
      <c r="BI43" s="130" t="s">
        <v>140</v>
      </c>
      <c r="BJ43" s="130" t="s">
        <v>139</v>
      </c>
      <c r="BK43" s="130" t="s">
        <v>139</v>
      </c>
      <c r="BL43" s="130" t="s">
        <v>139</v>
      </c>
      <c r="BM43" s="130" t="s">
        <v>138</v>
      </c>
      <c r="BN43" s="130" t="s">
        <v>138</v>
      </c>
      <c r="BO43" s="130" t="s">
        <v>138</v>
      </c>
      <c r="BP43" s="130" t="s">
        <v>138</v>
      </c>
      <c r="BQ43" s="130" t="s">
        <v>136</v>
      </c>
      <c r="BR43" s="130" t="s">
        <v>136</v>
      </c>
      <c r="BS43" s="130" t="s">
        <v>136</v>
      </c>
      <c r="BT43" s="127">
        <v>3.0</v>
      </c>
      <c r="BU43" s="130" t="s">
        <v>136</v>
      </c>
      <c r="BV43" s="130" t="s">
        <v>138</v>
      </c>
      <c r="BW43" s="127"/>
      <c r="BX43" s="127"/>
      <c r="BY43" s="130"/>
      <c r="BZ43" s="127"/>
      <c r="CA43" s="127"/>
      <c r="CB43" s="127"/>
      <c r="CC43" s="127"/>
    </row>
    <row r="44" ht="15.75" customHeight="1">
      <c r="A44" s="130" t="s">
        <v>125</v>
      </c>
      <c r="B44" s="131">
        <v>28.0</v>
      </c>
      <c r="C44" s="131">
        <v>10000.0</v>
      </c>
      <c r="D44" s="35" t="s">
        <v>149</v>
      </c>
      <c r="E44" s="129" t="s">
        <v>45</v>
      </c>
      <c r="F44" s="130" t="s">
        <v>188</v>
      </c>
      <c r="G44" s="134" t="s">
        <v>202</v>
      </c>
      <c r="H44" s="136" t="s">
        <v>127</v>
      </c>
      <c r="I44" s="131" t="s">
        <v>180</v>
      </c>
      <c r="J44" s="130" t="s">
        <v>129</v>
      </c>
      <c r="K44" s="131" t="s">
        <v>11</v>
      </c>
      <c r="L44" s="130" t="s">
        <v>240</v>
      </c>
      <c r="M44" s="131">
        <v>3.0</v>
      </c>
      <c r="N44" s="131">
        <v>1.0</v>
      </c>
      <c r="O44" s="130" t="s">
        <v>140</v>
      </c>
      <c r="P44" s="130" t="s">
        <v>136</v>
      </c>
      <c r="Q44" s="130" t="s">
        <v>136</v>
      </c>
      <c r="R44" s="130" t="s">
        <v>139</v>
      </c>
      <c r="S44" s="130" t="s">
        <v>136</v>
      </c>
      <c r="T44" s="130">
        <v>4.0</v>
      </c>
      <c r="U44" s="130" t="s">
        <v>136</v>
      </c>
      <c r="V44" s="130" t="s">
        <v>137</v>
      </c>
      <c r="W44" s="130" t="s">
        <v>139</v>
      </c>
      <c r="X44" s="130" t="s">
        <v>136</v>
      </c>
      <c r="Y44" s="130" t="s">
        <v>140</v>
      </c>
      <c r="Z44" s="130" t="s">
        <v>140</v>
      </c>
      <c r="AA44" s="130" t="s">
        <v>139</v>
      </c>
      <c r="AB44" s="130" t="s">
        <v>139</v>
      </c>
      <c r="AC44" s="130" t="s">
        <v>140</v>
      </c>
      <c r="AD44" s="130" t="s">
        <v>136</v>
      </c>
      <c r="AE44" s="130" t="s">
        <v>140</v>
      </c>
      <c r="AF44" s="130" t="s">
        <v>137</v>
      </c>
      <c r="AG44" s="130" t="s">
        <v>140</v>
      </c>
      <c r="AH44" s="130" t="s">
        <v>139</v>
      </c>
      <c r="AI44" s="130" t="s">
        <v>240</v>
      </c>
      <c r="AJ44" s="130" t="s">
        <v>140</v>
      </c>
      <c r="AK44" s="130" t="s">
        <v>240</v>
      </c>
      <c r="AL44" s="130" t="s">
        <v>139</v>
      </c>
      <c r="AM44" s="130" t="s">
        <v>140</v>
      </c>
      <c r="AN44" s="130" t="s">
        <v>241</v>
      </c>
      <c r="AO44" s="130" t="s">
        <v>241</v>
      </c>
      <c r="AP44" s="130" t="s">
        <v>241</v>
      </c>
      <c r="AQ44" s="130" t="s">
        <v>240</v>
      </c>
      <c r="AR44" s="131" t="s">
        <v>240</v>
      </c>
      <c r="AS44" s="130" t="s">
        <v>241</v>
      </c>
      <c r="AT44" s="29" t="s">
        <v>156</v>
      </c>
      <c r="AU44" s="27" t="s">
        <v>133</v>
      </c>
      <c r="AV44" s="130" t="s">
        <v>157</v>
      </c>
      <c r="AW44" s="130" t="s">
        <v>135</v>
      </c>
      <c r="AX44" s="130" t="s">
        <v>139</v>
      </c>
      <c r="AY44" s="28">
        <v>1500.0</v>
      </c>
      <c r="AZ44" s="130" t="s">
        <v>140</v>
      </c>
      <c r="BA44" s="130" t="s">
        <v>139</v>
      </c>
      <c r="BB44" s="130" t="s">
        <v>140</v>
      </c>
      <c r="BC44" s="130" t="s">
        <v>139</v>
      </c>
      <c r="BD44" s="130" t="s">
        <v>240</v>
      </c>
      <c r="BE44" s="130" t="s">
        <v>140</v>
      </c>
      <c r="BF44" s="131" t="s">
        <v>240</v>
      </c>
      <c r="BG44" s="131" t="s">
        <v>240</v>
      </c>
      <c r="BH44" s="130" t="s">
        <v>137</v>
      </c>
      <c r="BI44" s="130" t="s">
        <v>136</v>
      </c>
      <c r="BJ44" s="130" t="s">
        <v>138</v>
      </c>
      <c r="BK44" s="130" t="s">
        <v>139</v>
      </c>
      <c r="BL44" s="130" t="s">
        <v>138</v>
      </c>
      <c r="BM44" s="130" t="s">
        <v>136</v>
      </c>
      <c r="BN44" s="130" t="s">
        <v>136</v>
      </c>
      <c r="BO44" s="130" t="s">
        <v>136</v>
      </c>
      <c r="BP44" s="130" t="s">
        <v>139</v>
      </c>
      <c r="BQ44" s="130" t="s">
        <v>140</v>
      </c>
      <c r="BR44" s="130" t="s">
        <v>139</v>
      </c>
      <c r="BS44" s="130" t="s">
        <v>136</v>
      </c>
      <c r="BT44" s="130" t="s">
        <v>138</v>
      </c>
      <c r="BU44" s="130" t="s">
        <v>137</v>
      </c>
      <c r="BV44" s="130" t="s">
        <v>136</v>
      </c>
      <c r="BW44" s="127"/>
      <c r="BX44" s="127"/>
      <c r="BY44" s="130"/>
      <c r="BZ44" s="127"/>
      <c r="CA44" s="127"/>
      <c r="CB44" s="127"/>
      <c r="CC44" s="127"/>
    </row>
    <row r="45" ht="15.75" customHeight="1">
      <c r="A45" s="130" t="s">
        <v>125</v>
      </c>
      <c r="B45" s="131">
        <v>41.0</v>
      </c>
      <c r="C45" s="131">
        <v>20000.0</v>
      </c>
      <c r="D45" s="35" t="s">
        <v>203</v>
      </c>
      <c r="E45" s="129" t="s">
        <v>45</v>
      </c>
      <c r="F45" s="130" t="s">
        <v>188</v>
      </c>
      <c r="G45" s="134" t="s">
        <v>186</v>
      </c>
      <c r="H45" s="136" t="s">
        <v>127</v>
      </c>
      <c r="I45" s="131" t="s">
        <v>204</v>
      </c>
      <c r="J45" s="130" t="s">
        <v>162</v>
      </c>
      <c r="K45" s="131" t="s">
        <v>12</v>
      </c>
      <c r="L45" s="130" t="s">
        <v>240</v>
      </c>
      <c r="M45" s="131">
        <v>3.0</v>
      </c>
      <c r="N45" s="131">
        <v>1.0</v>
      </c>
      <c r="O45" s="130" t="s">
        <v>140</v>
      </c>
      <c r="P45" s="130" t="s">
        <v>136</v>
      </c>
      <c r="Q45" s="130" t="s">
        <v>136</v>
      </c>
      <c r="R45" s="130" t="s">
        <v>139</v>
      </c>
      <c r="S45" s="130" t="s">
        <v>139</v>
      </c>
      <c r="T45" s="130" t="s">
        <v>140</v>
      </c>
      <c r="U45" s="130" t="s">
        <v>137</v>
      </c>
      <c r="V45" s="130" t="s">
        <v>136</v>
      </c>
      <c r="W45" s="130" t="s">
        <v>138</v>
      </c>
      <c r="X45" s="130" t="s">
        <v>139</v>
      </c>
      <c r="Y45" s="130" t="s">
        <v>136</v>
      </c>
      <c r="Z45" s="130" t="s">
        <v>139</v>
      </c>
      <c r="AA45" s="130" t="s">
        <v>136</v>
      </c>
      <c r="AB45" s="130" t="s">
        <v>136</v>
      </c>
      <c r="AC45" s="130" t="s">
        <v>138</v>
      </c>
      <c r="AD45" s="130" t="s">
        <v>139</v>
      </c>
      <c r="AE45" s="130" t="s">
        <v>139</v>
      </c>
      <c r="AF45" s="130" t="s">
        <v>139</v>
      </c>
      <c r="AG45" s="130">
        <v>3.0</v>
      </c>
      <c r="AH45" s="130" t="s">
        <v>139</v>
      </c>
      <c r="AI45" s="130" t="s">
        <v>240</v>
      </c>
      <c r="AJ45" s="130" t="s">
        <v>137</v>
      </c>
      <c r="AK45" s="130" t="s">
        <v>241</v>
      </c>
      <c r="AL45" s="130" t="s">
        <v>137</v>
      </c>
      <c r="AM45" s="130" t="s">
        <v>139</v>
      </c>
      <c r="AN45" s="130" t="s">
        <v>240</v>
      </c>
      <c r="AO45" s="130" t="s">
        <v>240</v>
      </c>
      <c r="AP45" s="130" t="s">
        <v>240</v>
      </c>
      <c r="AQ45" s="130" t="s">
        <v>240</v>
      </c>
      <c r="AR45" s="131" t="s">
        <v>240</v>
      </c>
      <c r="AS45" s="130" t="s">
        <v>241</v>
      </c>
      <c r="AT45" s="29" t="s">
        <v>132</v>
      </c>
      <c r="AU45" s="27" t="s">
        <v>164</v>
      </c>
      <c r="AV45" s="130" t="s">
        <v>165</v>
      </c>
      <c r="AW45" s="130" t="s">
        <v>135</v>
      </c>
      <c r="AX45" s="130" t="s">
        <v>136</v>
      </c>
      <c r="AY45" s="28">
        <v>1500.0</v>
      </c>
      <c r="AZ45" s="130" t="s">
        <v>139</v>
      </c>
      <c r="BA45" s="130" t="s">
        <v>136</v>
      </c>
      <c r="BB45" s="130" t="s">
        <v>140</v>
      </c>
      <c r="BC45" s="130" t="s">
        <v>139</v>
      </c>
      <c r="BD45" s="130" t="s">
        <v>240</v>
      </c>
      <c r="BE45" s="130" t="s">
        <v>139</v>
      </c>
      <c r="BF45" s="131" t="s">
        <v>240</v>
      </c>
      <c r="BG45" s="131" t="s">
        <v>240</v>
      </c>
      <c r="BH45" s="130" t="s">
        <v>150</v>
      </c>
      <c r="BI45" s="130" t="s">
        <v>136</v>
      </c>
      <c r="BJ45" s="130" t="s">
        <v>139</v>
      </c>
      <c r="BK45" s="130" t="s">
        <v>139</v>
      </c>
      <c r="BL45" s="130" t="s">
        <v>136</v>
      </c>
      <c r="BM45" s="130" t="s">
        <v>138</v>
      </c>
      <c r="BN45" s="130" t="s">
        <v>136</v>
      </c>
      <c r="BO45" s="130" t="s">
        <v>138</v>
      </c>
      <c r="BP45" s="130" t="s">
        <v>140</v>
      </c>
      <c r="BQ45" s="130" t="s">
        <v>139</v>
      </c>
      <c r="BR45" s="130" t="s">
        <v>139</v>
      </c>
      <c r="BS45" s="130" t="s">
        <v>136</v>
      </c>
      <c r="BT45" s="130" t="s">
        <v>136</v>
      </c>
      <c r="BU45" s="130" t="s">
        <v>139</v>
      </c>
      <c r="BV45" s="130" t="s">
        <v>136</v>
      </c>
      <c r="BW45" s="127"/>
      <c r="BX45" s="127"/>
      <c r="BY45" s="130"/>
      <c r="BZ45" s="127"/>
      <c r="CA45" s="127"/>
      <c r="CB45" s="127"/>
      <c r="CC45" s="127"/>
    </row>
    <row r="46" ht="15.75" customHeight="1">
      <c r="A46" s="130" t="s">
        <v>125</v>
      </c>
      <c r="B46" s="131">
        <v>29.0</v>
      </c>
      <c r="C46" s="131">
        <v>30000.0</v>
      </c>
      <c r="D46" s="35" t="s">
        <v>149</v>
      </c>
      <c r="E46" s="130" t="s">
        <v>130</v>
      </c>
      <c r="F46" s="130" t="s">
        <v>188</v>
      </c>
      <c r="G46" s="134" t="s">
        <v>188</v>
      </c>
      <c r="H46" s="136" t="s">
        <v>159</v>
      </c>
      <c r="I46" s="131" t="s">
        <v>32</v>
      </c>
      <c r="J46" s="130" t="s">
        <v>128</v>
      </c>
      <c r="K46" s="131" t="s">
        <v>11</v>
      </c>
      <c r="L46" s="130" t="s">
        <v>240</v>
      </c>
      <c r="M46" s="131">
        <v>2.0</v>
      </c>
      <c r="N46" s="131">
        <v>1.0</v>
      </c>
      <c r="O46" s="130" t="s">
        <v>139</v>
      </c>
      <c r="P46" s="130" t="s">
        <v>140</v>
      </c>
      <c r="Q46" s="130" t="s">
        <v>136</v>
      </c>
      <c r="R46" s="130" t="s">
        <v>136</v>
      </c>
      <c r="S46" s="130" t="s">
        <v>139</v>
      </c>
      <c r="T46" s="130">
        <v>4.0</v>
      </c>
      <c r="U46" s="130" t="s">
        <v>138</v>
      </c>
      <c r="V46" s="130" t="s">
        <v>136</v>
      </c>
      <c r="W46" s="130" t="s">
        <v>136</v>
      </c>
      <c r="X46" s="130" t="s">
        <v>136</v>
      </c>
      <c r="Y46" s="130" t="s">
        <v>138</v>
      </c>
      <c r="Z46" s="130" t="s">
        <v>137</v>
      </c>
      <c r="AA46" s="130" t="s">
        <v>138</v>
      </c>
      <c r="AB46" s="130" t="s">
        <v>138</v>
      </c>
      <c r="AC46" s="130" t="s">
        <v>136</v>
      </c>
      <c r="AD46" s="130" t="s">
        <v>136</v>
      </c>
      <c r="AE46" s="130" t="s">
        <v>139</v>
      </c>
      <c r="AF46" s="130" t="s">
        <v>137</v>
      </c>
      <c r="AG46" s="130" t="s">
        <v>137</v>
      </c>
      <c r="AH46" s="130" t="s">
        <v>136</v>
      </c>
      <c r="AI46" s="130" t="s">
        <v>240</v>
      </c>
      <c r="AJ46" s="130" t="s">
        <v>136</v>
      </c>
      <c r="AK46" s="130" t="s">
        <v>240</v>
      </c>
      <c r="AL46" s="130" t="s">
        <v>136</v>
      </c>
      <c r="AM46" s="130" t="s">
        <v>140</v>
      </c>
      <c r="AN46" s="130" t="s">
        <v>240</v>
      </c>
      <c r="AO46" s="130" t="s">
        <v>241</v>
      </c>
      <c r="AP46" s="130" t="s">
        <v>241</v>
      </c>
      <c r="AQ46" s="130" t="s">
        <v>240</v>
      </c>
      <c r="AR46" s="131" t="s">
        <v>241</v>
      </c>
      <c r="AS46" s="130" t="s">
        <v>241</v>
      </c>
      <c r="AT46" s="28" t="s">
        <v>59</v>
      </c>
      <c r="AU46" s="27" t="s">
        <v>168</v>
      </c>
      <c r="AV46" s="130" t="s">
        <v>169</v>
      </c>
      <c r="AW46" s="130" t="s">
        <v>170</v>
      </c>
      <c r="AX46" s="130" t="s">
        <v>136</v>
      </c>
      <c r="AY46" s="28" t="s">
        <v>167</v>
      </c>
      <c r="AZ46" s="130" t="s">
        <v>139</v>
      </c>
      <c r="BA46" s="130" t="s">
        <v>136</v>
      </c>
      <c r="BB46" s="130" t="s">
        <v>138</v>
      </c>
      <c r="BC46" s="130" t="s">
        <v>136</v>
      </c>
      <c r="BD46" s="130" t="s">
        <v>240</v>
      </c>
      <c r="BE46" s="130" t="s">
        <v>136</v>
      </c>
      <c r="BF46" s="131" t="s">
        <v>241</v>
      </c>
      <c r="BG46" s="131" t="s">
        <v>241</v>
      </c>
      <c r="BH46" s="130" t="s">
        <v>136</v>
      </c>
      <c r="BI46" s="130" t="s">
        <v>139</v>
      </c>
      <c r="BJ46" s="130" t="s">
        <v>137</v>
      </c>
      <c r="BK46" s="130" t="s">
        <v>139</v>
      </c>
      <c r="BL46" s="130" t="s">
        <v>136</v>
      </c>
      <c r="BM46" s="130" t="s">
        <v>139</v>
      </c>
      <c r="BN46" s="130" t="s">
        <v>136</v>
      </c>
      <c r="BO46" s="130" t="s">
        <v>139</v>
      </c>
      <c r="BP46" s="130" t="s">
        <v>140</v>
      </c>
      <c r="BQ46" s="130" t="s">
        <v>140</v>
      </c>
      <c r="BR46" s="130" t="s">
        <v>137</v>
      </c>
      <c r="BS46" s="130" t="s">
        <v>136</v>
      </c>
      <c r="BT46" s="130" t="s">
        <v>139</v>
      </c>
      <c r="BU46" s="130" t="s">
        <v>136</v>
      </c>
      <c r="BV46" s="130" t="s">
        <v>136</v>
      </c>
      <c r="BW46" s="127"/>
      <c r="BX46" s="127"/>
      <c r="BY46" s="130"/>
      <c r="BZ46" s="127"/>
      <c r="CA46" s="127"/>
      <c r="CB46" s="127"/>
      <c r="CC46" s="127"/>
    </row>
    <row r="47" ht="15.75" customHeight="1">
      <c r="A47" s="130" t="s">
        <v>125</v>
      </c>
      <c r="B47" s="131">
        <v>27.0</v>
      </c>
      <c r="C47" s="131">
        <v>20000.0</v>
      </c>
      <c r="D47" s="35" t="s">
        <v>25</v>
      </c>
      <c r="E47" s="130" t="s">
        <v>130</v>
      </c>
      <c r="F47" s="130" t="s">
        <v>37</v>
      </c>
      <c r="G47" s="134" t="s">
        <v>37</v>
      </c>
      <c r="H47" s="136" t="s">
        <v>127</v>
      </c>
      <c r="I47" s="131" t="s">
        <v>31</v>
      </c>
      <c r="J47" s="130" t="s">
        <v>129</v>
      </c>
      <c r="K47" s="131" t="s">
        <v>11</v>
      </c>
      <c r="L47" s="130" t="s">
        <v>240</v>
      </c>
      <c r="M47" s="131">
        <v>2.0</v>
      </c>
      <c r="N47" s="131">
        <v>1.0</v>
      </c>
      <c r="O47" s="130" t="s">
        <v>137</v>
      </c>
      <c r="P47" s="130" t="s">
        <v>140</v>
      </c>
      <c r="Q47" s="130" t="s">
        <v>136</v>
      </c>
      <c r="R47" s="130" t="s">
        <v>137</v>
      </c>
      <c r="S47" s="130" t="s">
        <v>138</v>
      </c>
      <c r="T47" s="130" t="s">
        <v>139</v>
      </c>
      <c r="U47" s="130" t="s">
        <v>138</v>
      </c>
      <c r="V47" s="130" t="s">
        <v>139</v>
      </c>
      <c r="W47" s="130" t="s">
        <v>138</v>
      </c>
      <c r="X47" s="130" t="s">
        <v>138</v>
      </c>
      <c r="Y47" s="130" t="s">
        <v>136</v>
      </c>
      <c r="Z47" s="130" t="s">
        <v>138</v>
      </c>
      <c r="AA47" s="130" t="s">
        <v>136</v>
      </c>
      <c r="AB47" s="130" t="s">
        <v>139</v>
      </c>
      <c r="AC47" s="130" t="s">
        <v>139</v>
      </c>
      <c r="AD47" s="130" t="s">
        <v>138</v>
      </c>
      <c r="AE47" s="130" t="s">
        <v>139</v>
      </c>
      <c r="AF47" s="130" t="s">
        <v>136</v>
      </c>
      <c r="AG47" s="130" t="s">
        <v>138</v>
      </c>
      <c r="AH47" s="130" t="s">
        <v>136</v>
      </c>
      <c r="AI47" s="130" t="s">
        <v>240</v>
      </c>
      <c r="AJ47" s="130" t="s">
        <v>139</v>
      </c>
      <c r="AK47" s="130" t="s">
        <v>240</v>
      </c>
      <c r="AL47" s="130" t="s">
        <v>139</v>
      </c>
      <c r="AM47" s="130" t="s">
        <v>137</v>
      </c>
      <c r="AN47" s="130" t="s">
        <v>240</v>
      </c>
      <c r="AO47" s="130" t="s">
        <v>241</v>
      </c>
      <c r="AP47" s="130" t="s">
        <v>240</v>
      </c>
      <c r="AQ47" s="130" t="s">
        <v>240</v>
      </c>
      <c r="AR47" s="131" t="s">
        <v>240</v>
      </c>
      <c r="AS47" s="130" t="s">
        <v>241</v>
      </c>
      <c r="AT47" s="29" t="s">
        <v>132</v>
      </c>
      <c r="AU47" s="27" t="s">
        <v>164</v>
      </c>
      <c r="AV47" s="130" t="s">
        <v>80</v>
      </c>
      <c r="AW47" s="130" t="s">
        <v>170</v>
      </c>
      <c r="AX47" s="130" t="s">
        <v>136</v>
      </c>
      <c r="AY47" s="28">
        <v>800.0</v>
      </c>
      <c r="AZ47" s="130" t="s">
        <v>139</v>
      </c>
      <c r="BA47" s="130" t="s">
        <v>139</v>
      </c>
      <c r="BB47" s="130" t="s">
        <v>138</v>
      </c>
      <c r="BC47" s="130" t="s">
        <v>137</v>
      </c>
      <c r="BD47" s="130" t="s">
        <v>240</v>
      </c>
      <c r="BE47" s="130" t="s">
        <v>137</v>
      </c>
      <c r="BF47" s="131" t="s">
        <v>240</v>
      </c>
      <c r="BG47" s="131" t="s">
        <v>240</v>
      </c>
      <c r="BH47" s="130" t="s">
        <v>150</v>
      </c>
      <c r="BI47" s="130" t="s">
        <v>138</v>
      </c>
      <c r="BJ47" s="130" t="s">
        <v>138</v>
      </c>
      <c r="BK47" s="130" t="s">
        <v>139</v>
      </c>
      <c r="BL47" s="130" t="s">
        <v>136</v>
      </c>
      <c r="BM47" s="130" t="s">
        <v>138</v>
      </c>
      <c r="BN47" s="130" t="s">
        <v>138</v>
      </c>
      <c r="BO47" s="130" t="s">
        <v>139</v>
      </c>
      <c r="BP47" s="130" t="s">
        <v>136</v>
      </c>
      <c r="BQ47" s="130" t="s">
        <v>139</v>
      </c>
      <c r="BR47" s="130" t="s">
        <v>139</v>
      </c>
      <c r="BS47" s="130" t="s">
        <v>138</v>
      </c>
      <c r="BT47" s="130" t="s">
        <v>136</v>
      </c>
      <c r="BU47" s="130" t="s">
        <v>136</v>
      </c>
      <c r="BV47" s="130" t="s">
        <v>138</v>
      </c>
      <c r="BW47" s="127"/>
      <c r="BX47" s="127"/>
      <c r="BY47" s="130"/>
      <c r="BZ47" s="127"/>
      <c r="CA47" s="127"/>
      <c r="CB47" s="127"/>
      <c r="CC47" s="127"/>
    </row>
    <row r="48" ht="15.75" customHeight="1">
      <c r="A48" s="130" t="s">
        <v>125</v>
      </c>
      <c r="B48" s="131">
        <v>21.0</v>
      </c>
      <c r="C48" s="131">
        <v>25000.0</v>
      </c>
      <c r="D48" s="35" t="s">
        <v>25</v>
      </c>
      <c r="E48" s="130" t="s">
        <v>130</v>
      </c>
      <c r="F48" s="130" t="s">
        <v>38</v>
      </c>
      <c r="G48" s="134" t="s">
        <v>190</v>
      </c>
      <c r="H48" s="136" t="s">
        <v>159</v>
      </c>
      <c r="I48" s="131" t="s">
        <v>31</v>
      </c>
      <c r="J48" s="130" t="s">
        <v>128</v>
      </c>
      <c r="K48" s="131" t="s">
        <v>11</v>
      </c>
      <c r="L48" s="130" t="s">
        <v>241</v>
      </c>
      <c r="M48" s="131">
        <v>3.0</v>
      </c>
      <c r="N48" s="131">
        <v>1.0</v>
      </c>
      <c r="O48" s="130" t="s">
        <v>140</v>
      </c>
      <c r="P48" s="130" t="s">
        <v>140</v>
      </c>
      <c r="Q48" s="130" t="s">
        <v>136</v>
      </c>
      <c r="R48" s="130" t="s">
        <v>139</v>
      </c>
      <c r="S48" s="130" t="s">
        <v>136</v>
      </c>
      <c r="T48" s="130">
        <v>5.0</v>
      </c>
      <c r="U48" s="130" t="s">
        <v>136</v>
      </c>
      <c r="V48" s="130" t="s">
        <v>137</v>
      </c>
      <c r="W48" s="130" t="s">
        <v>138</v>
      </c>
      <c r="X48" s="130" t="s">
        <v>140</v>
      </c>
      <c r="Y48" s="130" t="s">
        <v>136</v>
      </c>
      <c r="Z48" s="130" t="s">
        <v>140</v>
      </c>
      <c r="AA48" s="130" t="s">
        <v>136</v>
      </c>
      <c r="AB48" s="130" t="s">
        <v>138</v>
      </c>
      <c r="AC48" s="130" t="s">
        <v>137</v>
      </c>
      <c r="AD48" s="130" t="s">
        <v>137</v>
      </c>
      <c r="AE48" s="130" t="s">
        <v>137</v>
      </c>
      <c r="AF48" s="130" t="s">
        <v>140</v>
      </c>
      <c r="AG48" s="130">
        <v>4.0</v>
      </c>
      <c r="AH48" s="130" t="s">
        <v>138</v>
      </c>
      <c r="AI48" s="130" t="s">
        <v>240</v>
      </c>
      <c r="AJ48" s="130" t="s">
        <v>136</v>
      </c>
      <c r="AK48" s="130" t="s">
        <v>240</v>
      </c>
      <c r="AL48" s="130" t="s">
        <v>138</v>
      </c>
      <c r="AM48" s="130" t="s">
        <v>136</v>
      </c>
      <c r="AN48" s="130" t="s">
        <v>240</v>
      </c>
      <c r="AO48" s="130" t="s">
        <v>241</v>
      </c>
      <c r="AP48" s="130" t="s">
        <v>241</v>
      </c>
      <c r="AQ48" s="130" t="s">
        <v>240</v>
      </c>
      <c r="AR48" s="131" t="s">
        <v>240</v>
      </c>
      <c r="AS48" s="130" t="s">
        <v>241</v>
      </c>
      <c r="AT48" s="28" t="s">
        <v>151</v>
      </c>
      <c r="AU48" s="27" t="s">
        <v>168</v>
      </c>
      <c r="AV48" s="130" t="s">
        <v>157</v>
      </c>
      <c r="AW48" s="130" t="s">
        <v>173</v>
      </c>
      <c r="AX48" s="130" t="s">
        <v>136</v>
      </c>
      <c r="AY48" s="28">
        <v>1500.0</v>
      </c>
      <c r="AZ48" s="130" t="s">
        <v>140</v>
      </c>
      <c r="BA48" s="130" t="s">
        <v>136</v>
      </c>
      <c r="BB48" s="130" t="s">
        <v>140</v>
      </c>
      <c r="BC48" s="130" t="s">
        <v>137</v>
      </c>
      <c r="BD48" s="130" t="s">
        <v>240</v>
      </c>
      <c r="BE48" s="130" t="s">
        <v>137</v>
      </c>
      <c r="BF48" s="131" t="s">
        <v>240</v>
      </c>
      <c r="BG48" s="131" t="s">
        <v>240</v>
      </c>
      <c r="BH48" s="130" t="s">
        <v>138</v>
      </c>
      <c r="BI48" s="130" t="s">
        <v>139</v>
      </c>
      <c r="BJ48" s="130" t="s">
        <v>140</v>
      </c>
      <c r="BK48" s="130" t="s">
        <v>140</v>
      </c>
      <c r="BL48" s="130" t="s">
        <v>138</v>
      </c>
      <c r="BM48" s="130" t="s">
        <v>136</v>
      </c>
      <c r="BN48" s="130" t="s">
        <v>139</v>
      </c>
      <c r="BO48" s="130" t="s">
        <v>136</v>
      </c>
      <c r="BP48" s="130" t="s">
        <v>139</v>
      </c>
      <c r="BQ48" s="130" t="s">
        <v>139</v>
      </c>
      <c r="BR48" s="130" t="s">
        <v>137</v>
      </c>
      <c r="BS48" s="130" t="s">
        <v>138</v>
      </c>
      <c r="BT48" s="130" t="s">
        <v>138</v>
      </c>
      <c r="BU48" s="130" t="s">
        <v>140</v>
      </c>
      <c r="BV48" s="130" t="s">
        <v>137</v>
      </c>
      <c r="BW48" s="127"/>
      <c r="BX48" s="127"/>
      <c r="BY48" s="130"/>
      <c r="BZ48" s="127"/>
      <c r="CA48" s="127"/>
      <c r="CB48" s="127"/>
      <c r="CC48" s="127"/>
    </row>
    <row r="49" ht="15.75" customHeight="1">
      <c r="A49" s="130" t="s">
        <v>125</v>
      </c>
      <c r="B49" s="131">
        <v>26.0</v>
      </c>
      <c r="C49" s="131">
        <v>20000.0</v>
      </c>
      <c r="D49" s="35" t="s">
        <v>25</v>
      </c>
      <c r="E49" s="129" t="s">
        <v>45</v>
      </c>
      <c r="F49" s="130" t="s">
        <v>39</v>
      </c>
      <c r="G49" s="130" t="s">
        <v>131</v>
      </c>
      <c r="H49" s="136" t="s">
        <v>127</v>
      </c>
      <c r="I49" s="131" t="s">
        <v>31</v>
      </c>
      <c r="J49" s="130" t="s">
        <v>128</v>
      </c>
      <c r="K49" s="131" t="s">
        <v>12</v>
      </c>
      <c r="L49" s="130" t="s">
        <v>240</v>
      </c>
      <c r="M49" s="131">
        <v>2.0</v>
      </c>
      <c r="N49" s="131">
        <v>1.0</v>
      </c>
      <c r="O49" s="130" t="s">
        <v>139</v>
      </c>
      <c r="P49" s="130" t="s">
        <v>136</v>
      </c>
      <c r="Q49" s="130" t="s">
        <v>137</v>
      </c>
      <c r="R49" s="130" t="s">
        <v>139</v>
      </c>
      <c r="S49" s="130" t="s">
        <v>139</v>
      </c>
      <c r="T49" s="130" t="s">
        <v>139</v>
      </c>
      <c r="U49" s="130" t="s">
        <v>139</v>
      </c>
      <c r="V49" s="130" t="s">
        <v>136</v>
      </c>
      <c r="W49" s="130" t="s">
        <v>138</v>
      </c>
      <c r="X49" s="130" t="s">
        <v>136</v>
      </c>
      <c r="Y49" s="130" t="s">
        <v>139</v>
      </c>
      <c r="Z49" s="130" t="s">
        <v>136</v>
      </c>
      <c r="AA49" s="130" t="s">
        <v>137</v>
      </c>
      <c r="AB49" s="130" t="s">
        <v>140</v>
      </c>
      <c r="AC49" s="130" t="s">
        <v>137</v>
      </c>
      <c r="AD49" s="130" t="s">
        <v>137</v>
      </c>
      <c r="AE49" s="130" t="s">
        <v>140</v>
      </c>
      <c r="AF49" s="130" t="s">
        <v>139</v>
      </c>
      <c r="AG49" s="130" t="s">
        <v>139</v>
      </c>
      <c r="AH49" s="130" t="s">
        <v>136</v>
      </c>
      <c r="AI49" s="130" t="s">
        <v>240</v>
      </c>
      <c r="AJ49" s="130" t="s">
        <v>136</v>
      </c>
      <c r="AK49" s="130" t="s">
        <v>240</v>
      </c>
      <c r="AL49" s="130" t="s">
        <v>136</v>
      </c>
      <c r="AM49" s="130" t="s">
        <v>139</v>
      </c>
      <c r="AN49" s="130" t="s">
        <v>240</v>
      </c>
      <c r="AO49" s="130" t="s">
        <v>240</v>
      </c>
      <c r="AP49" s="130" t="s">
        <v>240</v>
      </c>
      <c r="AQ49" s="130" t="s">
        <v>241</v>
      </c>
      <c r="AR49" s="131" t="s">
        <v>240</v>
      </c>
      <c r="AS49" s="130" t="s">
        <v>241</v>
      </c>
      <c r="AT49" s="29" t="s">
        <v>156</v>
      </c>
      <c r="AU49" s="27" t="s">
        <v>176</v>
      </c>
      <c r="AV49" s="130" t="s">
        <v>177</v>
      </c>
      <c r="AW49" s="130" t="s">
        <v>178</v>
      </c>
      <c r="AX49" s="130" t="s">
        <v>136</v>
      </c>
      <c r="AY49" s="28">
        <v>1500.0</v>
      </c>
      <c r="AZ49" s="130" t="s">
        <v>139</v>
      </c>
      <c r="BA49" s="130" t="s">
        <v>139</v>
      </c>
      <c r="BB49" s="130" t="s">
        <v>140</v>
      </c>
      <c r="BC49" s="130" t="s">
        <v>139</v>
      </c>
      <c r="BD49" s="130" t="s">
        <v>241</v>
      </c>
      <c r="BE49" s="130" t="s">
        <v>139</v>
      </c>
      <c r="BF49" s="131" t="s">
        <v>241</v>
      </c>
      <c r="BG49" s="131" t="s">
        <v>240</v>
      </c>
      <c r="BH49" s="130">
        <v>5.0</v>
      </c>
      <c r="BI49" s="130" t="s">
        <v>139</v>
      </c>
      <c r="BJ49" s="130" t="s">
        <v>139</v>
      </c>
      <c r="BK49" s="130" t="s">
        <v>136</v>
      </c>
      <c r="BL49" s="130" t="s">
        <v>136</v>
      </c>
      <c r="BM49" s="130" t="s">
        <v>139</v>
      </c>
      <c r="BN49" s="130" t="s">
        <v>136</v>
      </c>
      <c r="BO49" s="130" t="s">
        <v>139</v>
      </c>
      <c r="BP49" s="130" t="s">
        <v>140</v>
      </c>
      <c r="BQ49" s="130" t="s">
        <v>140</v>
      </c>
      <c r="BR49" s="130" t="s">
        <v>140</v>
      </c>
      <c r="BS49" s="130" t="s">
        <v>136</v>
      </c>
      <c r="BT49" s="130" t="s">
        <v>136</v>
      </c>
      <c r="BU49" s="130" t="s">
        <v>139</v>
      </c>
      <c r="BV49" s="130" t="s">
        <v>140</v>
      </c>
      <c r="BW49" s="127"/>
      <c r="BX49" s="127"/>
      <c r="BY49" s="130"/>
      <c r="BZ49" s="127"/>
      <c r="CA49" s="127"/>
      <c r="CB49" s="127"/>
      <c r="CC49" s="127"/>
    </row>
    <row r="50" ht="15.75" customHeight="1">
      <c r="A50" s="130" t="s">
        <v>125</v>
      </c>
      <c r="B50" s="131">
        <v>23.0</v>
      </c>
      <c r="C50" s="131">
        <v>1800.0</v>
      </c>
      <c r="D50" s="35" t="s">
        <v>26</v>
      </c>
      <c r="E50" s="130" t="s">
        <v>196</v>
      </c>
      <c r="F50" s="130" t="s">
        <v>172</v>
      </c>
      <c r="G50" s="130" t="s">
        <v>144</v>
      </c>
      <c r="H50" s="136" t="s">
        <v>159</v>
      </c>
      <c r="I50" s="131" t="s">
        <v>31</v>
      </c>
      <c r="J50" s="130" t="s">
        <v>129</v>
      </c>
      <c r="K50" s="131" t="s">
        <v>11</v>
      </c>
      <c r="L50" s="130" t="s">
        <v>241</v>
      </c>
      <c r="M50" s="131">
        <v>1.0</v>
      </c>
      <c r="N50" s="131">
        <v>1.0</v>
      </c>
      <c r="O50" s="130" t="s">
        <v>140</v>
      </c>
      <c r="P50" s="130" t="s">
        <v>136</v>
      </c>
      <c r="Q50" s="130" t="s">
        <v>136</v>
      </c>
      <c r="R50" s="130" t="s">
        <v>137</v>
      </c>
      <c r="S50" s="130" t="s">
        <v>136</v>
      </c>
      <c r="T50" s="130">
        <v>4.0</v>
      </c>
      <c r="U50" s="130" t="s">
        <v>137</v>
      </c>
      <c r="V50" s="130" t="s">
        <v>136</v>
      </c>
      <c r="W50" s="130" t="s">
        <v>138</v>
      </c>
      <c r="X50" s="130" t="s">
        <v>136</v>
      </c>
      <c r="Y50" s="130" t="s">
        <v>136</v>
      </c>
      <c r="Z50" s="130" t="s">
        <v>140</v>
      </c>
      <c r="AA50" s="130" t="s">
        <v>136</v>
      </c>
      <c r="AB50" s="130" t="s">
        <v>136</v>
      </c>
      <c r="AC50" s="130" t="s">
        <v>137</v>
      </c>
      <c r="AD50" s="130" t="s">
        <v>139</v>
      </c>
      <c r="AE50" s="130" t="s">
        <v>136</v>
      </c>
      <c r="AF50" s="130" t="s">
        <v>139</v>
      </c>
      <c r="AG50" s="130">
        <v>5.0</v>
      </c>
      <c r="AH50" s="130" t="s">
        <v>136</v>
      </c>
      <c r="AI50" s="130" t="s">
        <v>240</v>
      </c>
      <c r="AJ50" s="130" t="s">
        <v>140</v>
      </c>
      <c r="AK50" s="130" t="s">
        <v>241</v>
      </c>
      <c r="AL50" s="130" t="s">
        <v>139</v>
      </c>
      <c r="AM50" s="130" t="s">
        <v>137</v>
      </c>
      <c r="AN50" s="130" t="s">
        <v>240</v>
      </c>
      <c r="AO50" s="130" t="s">
        <v>240</v>
      </c>
      <c r="AP50" s="130" t="s">
        <v>240</v>
      </c>
      <c r="AQ50" s="130" t="s">
        <v>240</v>
      </c>
      <c r="AR50" s="131" t="s">
        <v>240</v>
      </c>
      <c r="AS50" s="130" t="s">
        <v>240</v>
      </c>
      <c r="AT50" s="29" t="s">
        <v>132</v>
      </c>
      <c r="AU50" s="27" t="s">
        <v>133</v>
      </c>
      <c r="AV50" s="130" t="s">
        <v>152</v>
      </c>
      <c r="AW50" s="130" t="s">
        <v>135</v>
      </c>
      <c r="AX50" s="130" t="s">
        <v>139</v>
      </c>
      <c r="AY50" s="28" t="s">
        <v>179</v>
      </c>
      <c r="AZ50" s="130" t="s">
        <v>139</v>
      </c>
      <c r="BA50" s="130" t="s">
        <v>136</v>
      </c>
      <c r="BB50" s="130" t="s">
        <v>140</v>
      </c>
      <c r="BC50" s="130" t="s">
        <v>139</v>
      </c>
      <c r="BD50" s="130" t="s">
        <v>240</v>
      </c>
      <c r="BE50" s="130" t="s">
        <v>139</v>
      </c>
      <c r="BF50" s="131" t="s">
        <v>240</v>
      </c>
      <c r="BG50" s="131" t="s">
        <v>240</v>
      </c>
      <c r="BH50" s="130" t="s">
        <v>136</v>
      </c>
      <c r="BI50" s="130" t="s">
        <v>136</v>
      </c>
      <c r="BJ50" s="130" t="s">
        <v>136</v>
      </c>
      <c r="BK50" s="130" t="s">
        <v>137</v>
      </c>
      <c r="BL50" s="130" t="s">
        <v>138</v>
      </c>
      <c r="BM50" s="130" t="s">
        <v>136</v>
      </c>
      <c r="BN50" s="130" t="s">
        <v>136</v>
      </c>
      <c r="BO50" s="130" t="s">
        <v>137</v>
      </c>
      <c r="BP50" s="130" t="s">
        <v>139</v>
      </c>
      <c r="BQ50" s="130" t="s">
        <v>136</v>
      </c>
      <c r="BR50" s="130" t="s">
        <v>140</v>
      </c>
      <c r="BS50" s="130" t="s">
        <v>138</v>
      </c>
      <c r="BT50" s="130" t="s">
        <v>136</v>
      </c>
      <c r="BU50" s="130" t="s">
        <v>136</v>
      </c>
      <c r="BV50" s="130" t="s">
        <v>136</v>
      </c>
      <c r="BW50" s="127"/>
      <c r="BX50" s="127"/>
      <c r="BY50" s="130"/>
      <c r="BZ50" s="127"/>
      <c r="CA50" s="127"/>
      <c r="CB50" s="127"/>
      <c r="CC50" s="127"/>
    </row>
    <row r="51" ht="15.75" customHeight="1">
      <c r="A51" s="130" t="s">
        <v>125</v>
      </c>
      <c r="B51" s="131">
        <v>21.0</v>
      </c>
      <c r="C51" s="131">
        <v>25000.0</v>
      </c>
      <c r="D51" s="35" t="s">
        <v>26</v>
      </c>
      <c r="E51" s="130" t="s">
        <v>44</v>
      </c>
      <c r="F51" s="130" t="s">
        <v>37</v>
      </c>
      <c r="G51" s="130" t="s">
        <v>175</v>
      </c>
      <c r="H51" s="136" t="s">
        <v>159</v>
      </c>
      <c r="I51" s="131" t="s">
        <v>31</v>
      </c>
      <c r="J51" s="130" t="s">
        <v>162</v>
      </c>
      <c r="K51" s="131" t="s">
        <v>158</v>
      </c>
      <c r="L51" s="130" t="s">
        <v>240</v>
      </c>
      <c r="M51" s="131">
        <v>3.0</v>
      </c>
      <c r="N51" s="131">
        <v>1.0</v>
      </c>
      <c r="O51" s="130" t="s">
        <v>139</v>
      </c>
      <c r="P51" s="130" t="s">
        <v>139</v>
      </c>
      <c r="Q51" s="130" t="s">
        <v>137</v>
      </c>
      <c r="R51" s="130" t="s">
        <v>140</v>
      </c>
      <c r="S51" s="130" t="s">
        <v>139</v>
      </c>
      <c r="T51" s="130" t="s">
        <v>139</v>
      </c>
      <c r="U51" s="130" t="s">
        <v>137</v>
      </c>
      <c r="V51" s="130" t="s">
        <v>136</v>
      </c>
      <c r="W51" s="130" t="s">
        <v>136</v>
      </c>
      <c r="X51" s="130" t="s">
        <v>137</v>
      </c>
      <c r="Y51" s="130" t="s">
        <v>140</v>
      </c>
      <c r="Z51" s="130" t="s">
        <v>136</v>
      </c>
      <c r="AA51" s="130" t="s">
        <v>137</v>
      </c>
      <c r="AB51" s="130" t="s">
        <v>139</v>
      </c>
      <c r="AC51" s="130" t="s">
        <v>138</v>
      </c>
      <c r="AD51" s="130" t="s">
        <v>136</v>
      </c>
      <c r="AE51" s="130" t="s">
        <v>139</v>
      </c>
      <c r="AF51" s="130" t="s">
        <v>139</v>
      </c>
      <c r="AG51" s="130" t="s">
        <v>139</v>
      </c>
      <c r="AH51" s="130" t="s">
        <v>136</v>
      </c>
      <c r="AI51" s="130" t="s">
        <v>241</v>
      </c>
      <c r="AJ51" s="130" t="s">
        <v>136</v>
      </c>
      <c r="AK51" s="130" t="s">
        <v>240</v>
      </c>
      <c r="AL51" s="130" t="s">
        <v>136</v>
      </c>
      <c r="AM51" s="130" t="s">
        <v>139</v>
      </c>
      <c r="AN51" s="130" t="s">
        <v>240</v>
      </c>
      <c r="AO51" s="130" t="s">
        <v>240</v>
      </c>
      <c r="AP51" s="130" t="s">
        <v>240</v>
      </c>
      <c r="AQ51" s="130" t="s">
        <v>240</v>
      </c>
      <c r="AR51" s="131" t="s">
        <v>240</v>
      </c>
      <c r="AS51" s="130" t="s">
        <v>241</v>
      </c>
      <c r="AT51" s="29" t="s">
        <v>132</v>
      </c>
      <c r="AU51" s="27" t="s">
        <v>164</v>
      </c>
      <c r="AV51" s="130" t="s">
        <v>157</v>
      </c>
      <c r="AW51" s="130" t="s">
        <v>170</v>
      </c>
      <c r="AX51" s="130" t="s">
        <v>136</v>
      </c>
      <c r="AY51" s="28">
        <v>1500.0</v>
      </c>
      <c r="AZ51" s="130" t="s">
        <v>137</v>
      </c>
      <c r="BA51" s="130" t="s">
        <v>140</v>
      </c>
      <c r="BB51" s="130" t="s">
        <v>140</v>
      </c>
      <c r="BC51" s="130" t="s">
        <v>139</v>
      </c>
      <c r="BD51" s="130" t="s">
        <v>241</v>
      </c>
      <c r="BE51" s="130" t="s">
        <v>139</v>
      </c>
      <c r="BF51" s="131" t="s">
        <v>240</v>
      </c>
      <c r="BG51" s="131" t="s">
        <v>240</v>
      </c>
      <c r="BH51" s="130" t="s">
        <v>150</v>
      </c>
      <c r="BI51" s="130" t="s">
        <v>136</v>
      </c>
      <c r="BJ51" s="130" t="s">
        <v>137</v>
      </c>
      <c r="BK51" s="130" t="s">
        <v>136</v>
      </c>
      <c r="BL51" s="130" t="s">
        <v>136</v>
      </c>
      <c r="BM51" s="130" t="s">
        <v>136</v>
      </c>
      <c r="BN51" s="130" t="s">
        <v>137</v>
      </c>
      <c r="BO51" s="130" t="s">
        <v>136</v>
      </c>
      <c r="BP51" s="130" t="s">
        <v>140</v>
      </c>
      <c r="BQ51" s="130" t="s">
        <v>139</v>
      </c>
      <c r="BR51" s="130" t="s">
        <v>137</v>
      </c>
      <c r="BS51" s="130" t="s">
        <v>139</v>
      </c>
      <c r="BT51" s="130" t="s">
        <v>138</v>
      </c>
      <c r="BU51" s="130" t="s">
        <v>140</v>
      </c>
      <c r="BV51" s="130" t="s">
        <v>140</v>
      </c>
      <c r="BW51" s="127"/>
      <c r="BX51" s="127"/>
      <c r="BY51" s="130"/>
      <c r="BZ51" s="127"/>
      <c r="CA51" s="127"/>
      <c r="CB51" s="127"/>
      <c r="CC51" s="127"/>
    </row>
    <row r="52" ht="15.75" customHeight="1">
      <c r="A52" s="130" t="s">
        <v>125</v>
      </c>
      <c r="B52" s="131">
        <v>22.0</v>
      </c>
      <c r="C52" s="131">
        <v>20000.0</v>
      </c>
      <c r="D52" s="35" t="s">
        <v>26</v>
      </c>
      <c r="E52" s="130" t="s">
        <v>44</v>
      </c>
      <c r="F52" s="130" t="s">
        <v>37</v>
      </c>
      <c r="G52" s="130" t="s">
        <v>182</v>
      </c>
      <c r="H52" s="136" t="s">
        <v>159</v>
      </c>
      <c r="I52" s="131" t="s">
        <v>180</v>
      </c>
      <c r="J52" s="130" t="s">
        <v>128</v>
      </c>
      <c r="K52" s="131" t="s">
        <v>12</v>
      </c>
      <c r="L52" s="130" t="s">
        <v>240</v>
      </c>
      <c r="M52" s="131">
        <v>4.0</v>
      </c>
      <c r="N52" s="131">
        <v>1.0</v>
      </c>
      <c r="O52" s="130" t="s">
        <v>139</v>
      </c>
      <c r="P52" s="130" t="s">
        <v>139</v>
      </c>
      <c r="Q52" s="130" t="s">
        <v>137</v>
      </c>
      <c r="R52" s="130">
        <v>4.0</v>
      </c>
      <c r="S52" s="130">
        <v>5.0</v>
      </c>
      <c r="T52" s="130" t="s">
        <v>139</v>
      </c>
      <c r="U52" s="130" t="s">
        <v>139</v>
      </c>
      <c r="V52" s="130" t="s">
        <v>139</v>
      </c>
      <c r="W52" s="130" t="s">
        <v>139</v>
      </c>
      <c r="X52" s="130" t="s">
        <v>139</v>
      </c>
      <c r="Y52" s="130" t="s">
        <v>136</v>
      </c>
      <c r="Z52" s="130" t="s">
        <v>136</v>
      </c>
      <c r="AA52" s="130" t="s">
        <v>139</v>
      </c>
      <c r="AB52" s="130" t="s">
        <v>137</v>
      </c>
      <c r="AC52" s="130" t="s">
        <v>139</v>
      </c>
      <c r="AD52" s="130" t="s">
        <v>139</v>
      </c>
      <c r="AE52" s="130" t="s">
        <v>136</v>
      </c>
      <c r="AF52" s="130" t="s">
        <v>139</v>
      </c>
      <c r="AG52" s="130">
        <v>4.0</v>
      </c>
      <c r="AH52" s="130" t="s">
        <v>137</v>
      </c>
      <c r="AI52" s="130" t="s">
        <v>240</v>
      </c>
      <c r="AJ52" s="130" t="s">
        <v>139</v>
      </c>
      <c r="AK52" s="130" t="s">
        <v>241</v>
      </c>
      <c r="AL52" s="130" t="s">
        <v>139</v>
      </c>
      <c r="AM52" s="130" t="s">
        <v>138</v>
      </c>
      <c r="AN52" s="130" t="s">
        <v>240</v>
      </c>
      <c r="AO52" s="130" t="s">
        <v>241</v>
      </c>
      <c r="AP52" s="130" t="s">
        <v>241</v>
      </c>
      <c r="AQ52" s="130" t="s">
        <v>241</v>
      </c>
      <c r="AR52" s="131" t="s">
        <v>240</v>
      </c>
      <c r="AS52" s="130" t="s">
        <v>241</v>
      </c>
      <c r="AT52" s="29" t="s">
        <v>132</v>
      </c>
      <c r="AU52" s="27" t="s">
        <v>164</v>
      </c>
      <c r="AV52" s="130" t="s">
        <v>177</v>
      </c>
      <c r="AW52" s="130" t="s">
        <v>135</v>
      </c>
      <c r="AX52" s="130" t="s">
        <v>139</v>
      </c>
      <c r="AY52" s="28">
        <v>800.0</v>
      </c>
      <c r="AZ52" s="130" t="s">
        <v>137</v>
      </c>
      <c r="BA52" s="130" t="s">
        <v>140</v>
      </c>
      <c r="BB52" s="130" t="s">
        <v>140</v>
      </c>
      <c r="BC52" s="130" t="s">
        <v>139</v>
      </c>
      <c r="BD52" s="130" t="s">
        <v>240</v>
      </c>
      <c r="BE52" s="130" t="s">
        <v>137</v>
      </c>
      <c r="BF52" s="131" t="s">
        <v>240</v>
      </c>
      <c r="BG52" s="131" t="s">
        <v>240</v>
      </c>
      <c r="BH52" s="130" t="s">
        <v>155</v>
      </c>
      <c r="BI52" s="130" t="s">
        <v>136</v>
      </c>
      <c r="BJ52" s="130" t="s">
        <v>138</v>
      </c>
      <c r="BK52" s="130" t="s">
        <v>136</v>
      </c>
      <c r="BL52" s="130" t="s">
        <v>138</v>
      </c>
      <c r="BM52" s="130" t="s">
        <v>137</v>
      </c>
      <c r="BN52" s="130" t="s">
        <v>138</v>
      </c>
      <c r="BO52" s="130" t="s">
        <v>138</v>
      </c>
      <c r="BP52" s="130" t="s">
        <v>140</v>
      </c>
      <c r="BQ52" s="130" t="s">
        <v>139</v>
      </c>
      <c r="BR52" s="130" t="s">
        <v>140</v>
      </c>
      <c r="BS52" s="130" t="s">
        <v>136</v>
      </c>
      <c r="BT52" s="130" t="s">
        <v>136</v>
      </c>
      <c r="BU52" s="130" t="s">
        <v>136</v>
      </c>
      <c r="BV52" s="130" t="s">
        <v>138</v>
      </c>
      <c r="BW52" s="127"/>
      <c r="BX52" s="127"/>
      <c r="BY52" s="130"/>
      <c r="BZ52" s="127"/>
      <c r="CA52" s="127"/>
      <c r="CB52" s="127"/>
      <c r="CC52" s="127"/>
    </row>
    <row r="53" ht="15.75" customHeight="1">
      <c r="A53" s="130" t="s">
        <v>125</v>
      </c>
      <c r="B53" s="131">
        <v>32.0</v>
      </c>
      <c r="C53" s="131">
        <v>32000.0</v>
      </c>
      <c r="D53" s="35" t="s">
        <v>149</v>
      </c>
      <c r="E53" s="130" t="s">
        <v>44</v>
      </c>
      <c r="F53" s="130" t="s">
        <v>40</v>
      </c>
      <c r="G53" s="130" t="s">
        <v>131</v>
      </c>
      <c r="H53" s="136" t="s">
        <v>127</v>
      </c>
      <c r="I53" s="131" t="s">
        <v>143</v>
      </c>
      <c r="J53" s="130" t="s">
        <v>191</v>
      </c>
      <c r="K53" s="131" t="s">
        <v>12</v>
      </c>
      <c r="L53" s="130" t="s">
        <v>240</v>
      </c>
      <c r="M53" s="131">
        <v>1.0</v>
      </c>
      <c r="N53" s="131">
        <v>1.0</v>
      </c>
      <c r="O53" s="130" t="s">
        <v>140</v>
      </c>
      <c r="P53" s="130" t="s">
        <v>137</v>
      </c>
      <c r="Q53" s="130" t="s">
        <v>136</v>
      </c>
      <c r="R53" s="130">
        <v>3.0</v>
      </c>
      <c r="S53" s="130" t="s">
        <v>137</v>
      </c>
      <c r="T53" s="130">
        <v>3.0</v>
      </c>
      <c r="U53" s="130" t="s">
        <v>137</v>
      </c>
      <c r="V53" s="130" t="s">
        <v>136</v>
      </c>
      <c r="W53" s="130" t="s">
        <v>136</v>
      </c>
      <c r="X53" s="130" t="s">
        <v>136</v>
      </c>
      <c r="Y53" s="130" t="s">
        <v>140</v>
      </c>
      <c r="Z53" s="130" t="s">
        <v>137</v>
      </c>
      <c r="AA53" s="130" t="s">
        <v>139</v>
      </c>
      <c r="AB53" s="130" t="s">
        <v>138</v>
      </c>
      <c r="AC53" s="130" t="s">
        <v>136</v>
      </c>
      <c r="AD53" s="130" t="s">
        <v>139</v>
      </c>
      <c r="AE53" s="130" t="s">
        <v>136</v>
      </c>
      <c r="AF53" s="130" t="s">
        <v>136</v>
      </c>
      <c r="AG53" s="130" t="s">
        <v>140</v>
      </c>
      <c r="AH53" s="130" t="s">
        <v>136</v>
      </c>
      <c r="AI53" s="130" t="s">
        <v>241</v>
      </c>
      <c r="AJ53" s="130" t="s">
        <v>139</v>
      </c>
      <c r="AK53" s="130" t="s">
        <v>240</v>
      </c>
      <c r="AL53" s="130" t="s">
        <v>139</v>
      </c>
      <c r="AM53" s="130" t="s">
        <v>139</v>
      </c>
      <c r="AN53" s="130" t="s">
        <v>240</v>
      </c>
      <c r="AO53" s="130" t="s">
        <v>240</v>
      </c>
      <c r="AP53" s="130" t="s">
        <v>241</v>
      </c>
      <c r="AQ53" s="130" t="s">
        <v>240</v>
      </c>
      <c r="AR53" s="131" t="s">
        <v>240</v>
      </c>
      <c r="AS53" s="130" t="s">
        <v>240</v>
      </c>
      <c r="AT53" s="28" t="s">
        <v>185</v>
      </c>
      <c r="AU53" s="27" t="s">
        <v>133</v>
      </c>
      <c r="AV53" s="130" t="s">
        <v>146</v>
      </c>
      <c r="AW53" s="130" t="s">
        <v>135</v>
      </c>
      <c r="AX53" s="130" t="s">
        <v>139</v>
      </c>
      <c r="AY53" s="28" t="s">
        <v>184</v>
      </c>
      <c r="AZ53" s="130" t="s">
        <v>136</v>
      </c>
      <c r="BA53" s="130" t="s">
        <v>136</v>
      </c>
      <c r="BB53" s="130" t="s">
        <v>139</v>
      </c>
      <c r="BC53" s="130" t="s">
        <v>139</v>
      </c>
      <c r="BD53" s="130" t="s">
        <v>240</v>
      </c>
      <c r="BE53" s="130" t="s">
        <v>137</v>
      </c>
      <c r="BF53" s="131" t="s">
        <v>240</v>
      </c>
      <c r="BG53" s="131" t="s">
        <v>240</v>
      </c>
      <c r="BH53" s="130" t="s">
        <v>150</v>
      </c>
      <c r="BI53" s="130" t="s">
        <v>137</v>
      </c>
      <c r="BJ53" s="130" t="s">
        <v>139</v>
      </c>
      <c r="BK53" s="130" t="s">
        <v>139</v>
      </c>
      <c r="BL53" s="130" t="s">
        <v>136</v>
      </c>
      <c r="BM53" s="130" t="s">
        <v>137</v>
      </c>
      <c r="BN53" s="130" t="s">
        <v>138</v>
      </c>
      <c r="BO53" s="130" t="s">
        <v>138</v>
      </c>
      <c r="BP53" s="130" t="s">
        <v>140</v>
      </c>
      <c r="BQ53" s="130" t="s">
        <v>139</v>
      </c>
      <c r="BR53" s="130" t="s">
        <v>139</v>
      </c>
      <c r="BS53" s="130" t="s">
        <v>136</v>
      </c>
      <c r="BT53" s="130" t="s">
        <v>137</v>
      </c>
      <c r="BU53" s="130" t="s">
        <v>140</v>
      </c>
      <c r="BV53" s="130" t="s">
        <v>136</v>
      </c>
      <c r="BW53" s="127"/>
      <c r="BX53" s="127"/>
      <c r="BY53" s="130"/>
      <c r="BZ53" s="127"/>
      <c r="CA53" s="127"/>
      <c r="CB53" s="127"/>
      <c r="CC53" s="127"/>
    </row>
    <row r="54" ht="15.75" customHeight="1">
      <c r="A54" s="130" t="s">
        <v>125</v>
      </c>
      <c r="B54" s="131">
        <v>35.0</v>
      </c>
      <c r="C54" s="131">
        <v>42000.0</v>
      </c>
      <c r="D54" s="35" t="s">
        <v>199</v>
      </c>
      <c r="E54" s="130" t="s">
        <v>44</v>
      </c>
      <c r="F54" s="130" t="s">
        <v>37</v>
      </c>
      <c r="G54" s="130" t="s">
        <v>131</v>
      </c>
      <c r="H54" s="136" t="s">
        <v>159</v>
      </c>
      <c r="I54" s="131" t="s">
        <v>161</v>
      </c>
      <c r="J54" s="130" t="s">
        <v>128</v>
      </c>
      <c r="K54" s="131" t="s">
        <v>12</v>
      </c>
      <c r="L54" s="130" t="s">
        <v>240</v>
      </c>
      <c r="M54" s="131">
        <v>1.0</v>
      </c>
      <c r="N54" s="131">
        <v>1.0</v>
      </c>
      <c r="O54" s="130" t="s">
        <v>140</v>
      </c>
      <c r="P54" s="130" t="s">
        <v>140</v>
      </c>
      <c r="Q54" s="130" t="s">
        <v>139</v>
      </c>
      <c r="R54" s="130">
        <v>4.0</v>
      </c>
      <c r="S54" s="130">
        <v>3.0</v>
      </c>
      <c r="T54" s="130">
        <v>3.0</v>
      </c>
      <c r="U54" s="130" t="s">
        <v>140</v>
      </c>
      <c r="V54" s="130" t="s">
        <v>138</v>
      </c>
      <c r="W54" s="130" t="s">
        <v>136</v>
      </c>
      <c r="X54" s="130" t="s">
        <v>136</v>
      </c>
      <c r="Y54" s="130" t="s">
        <v>140</v>
      </c>
      <c r="Z54" s="130" t="s">
        <v>139</v>
      </c>
      <c r="AA54" s="130">
        <v>4.0</v>
      </c>
      <c r="AB54" s="130" t="s">
        <v>136</v>
      </c>
      <c r="AC54" s="130" t="s">
        <v>137</v>
      </c>
      <c r="AD54" s="130" t="s">
        <v>137</v>
      </c>
      <c r="AE54" s="130" t="s">
        <v>140</v>
      </c>
      <c r="AF54" s="130" t="s">
        <v>139</v>
      </c>
      <c r="AG54" s="130" t="s">
        <v>139</v>
      </c>
      <c r="AH54" s="130" t="s">
        <v>139</v>
      </c>
      <c r="AI54" s="130" t="s">
        <v>240</v>
      </c>
      <c r="AJ54" s="130" t="s">
        <v>139</v>
      </c>
      <c r="AK54" s="130" t="s">
        <v>240</v>
      </c>
      <c r="AL54" s="130" t="s">
        <v>140</v>
      </c>
      <c r="AM54" s="130" t="s">
        <v>140</v>
      </c>
      <c r="AN54" s="130" t="s">
        <v>241</v>
      </c>
      <c r="AO54" s="130" t="s">
        <v>241</v>
      </c>
      <c r="AP54" s="130" t="s">
        <v>240</v>
      </c>
      <c r="AQ54" s="130" t="s">
        <v>240</v>
      </c>
      <c r="AR54" s="131" t="s">
        <v>240</v>
      </c>
      <c r="AS54" s="130" t="s">
        <v>241</v>
      </c>
      <c r="AT54" s="29" t="s">
        <v>132</v>
      </c>
      <c r="AU54" s="27" t="s">
        <v>133</v>
      </c>
      <c r="AV54" s="130" t="s">
        <v>134</v>
      </c>
      <c r="AW54" s="130" t="s">
        <v>135</v>
      </c>
      <c r="AX54" s="130" t="s">
        <v>140</v>
      </c>
      <c r="AY54" s="28">
        <v>800.0</v>
      </c>
      <c r="AZ54" s="130" t="s">
        <v>137</v>
      </c>
      <c r="BA54" s="130" t="s">
        <v>137</v>
      </c>
      <c r="BB54" s="130" t="s">
        <v>140</v>
      </c>
      <c r="BC54" s="130" t="s">
        <v>140</v>
      </c>
      <c r="BD54" s="130" t="s">
        <v>241</v>
      </c>
      <c r="BE54" s="130" t="s">
        <v>139</v>
      </c>
      <c r="BF54" s="131" t="s">
        <v>240</v>
      </c>
      <c r="BG54" s="131" t="s">
        <v>240</v>
      </c>
      <c r="BH54" s="130" t="s">
        <v>150</v>
      </c>
      <c r="BI54" s="130" t="s">
        <v>136</v>
      </c>
      <c r="BJ54" s="130" t="s">
        <v>137</v>
      </c>
      <c r="BK54" s="130" t="s">
        <v>136</v>
      </c>
      <c r="BL54" s="130" t="s">
        <v>136</v>
      </c>
      <c r="BM54" s="130" t="s">
        <v>136</v>
      </c>
      <c r="BN54" s="130" t="s">
        <v>137</v>
      </c>
      <c r="BO54" s="130" t="s">
        <v>136</v>
      </c>
      <c r="BP54" s="130" t="s">
        <v>140</v>
      </c>
      <c r="BQ54" s="130" t="s">
        <v>139</v>
      </c>
      <c r="BR54" s="130" t="s">
        <v>137</v>
      </c>
      <c r="BS54" s="130" t="s">
        <v>138</v>
      </c>
      <c r="BT54" s="130" t="s">
        <v>136</v>
      </c>
      <c r="BU54" s="130" t="s">
        <v>136</v>
      </c>
      <c r="BV54" s="130" t="s">
        <v>137</v>
      </c>
      <c r="BW54" s="127"/>
      <c r="BX54" s="127"/>
      <c r="BY54" s="130"/>
      <c r="BZ54" s="127"/>
      <c r="CA54" s="127"/>
      <c r="CB54" s="127"/>
      <c r="CC54" s="127"/>
    </row>
    <row r="55" ht="15.75" customHeight="1">
      <c r="A55" s="130" t="s">
        <v>125</v>
      </c>
      <c r="B55" s="131">
        <v>45.0</v>
      </c>
      <c r="C55" s="131">
        <v>50000.0</v>
      </c>
      <c r="D55" s="35" t="s">
        <v>199</v>
      </c>
      <c r="E55" s="130" t="s">
        <v>44</v>
      </c>
      <c r="F55" s="130" t="s">
        <v>37</v>
      </c>
      <c r="G55" s="130" t="s">
        <v>131</v>
      </c>
      <c r="H55" s="136" t="s">
        <v>159</v>
      </c>
      <c r="I55" s="131" t="s">
        <v>31</v>
      </c>
      <c r="J55" s="130" t="s">
        <v>128</v>
      </c>
      <c r="K55" s="131" t="s">
        <v>158</v>
      </c>
      <c r="L55" s="130" t="s">
        <v>240</v>
      </c>
      <c r="M55" s="131">
        <v>3.0</v>
      </c>
      <c r="N55" s="131">
        <v>1.0</v>
      </c>
      <c r="O55" s="130" t="s">
        <v>137</v>
      </c>
      <c r="P55" s="130" t="s">
        <v>140</v>
      </c>
      <c r="Q55" s="130" t="s">
        <v>137</v>
      </c>
      <c r="R55" s="130" t="s">
        <v>136</v>
      </c>
      <c r="S55" s="130" t="s">
        <v>139</v>
      </c>
      <c r="T55" s="130" t="s">
        <v>140</v>
      </c>
      <c r="U55" s="130" t="s">
        <v>136</v>
      </c>
      <c r="V55" s="130" t="s">
        <v>138</v>
      </c>
      <c r="W55" s="130" t="s">
        <v>136</v>
      </c>
      <c r="X55" s="130" t="s">
        <v>139</v>
      </c>
      <c r="Y55" s="130" t="s">
        <v>136</v>
      </c>
      <c r="Z55" s="130" t="s">
        <v>138</v>
      </c>
      <c r="AA55" s="130" t="s">
        <v>139</v>
      </c>
      <c r="AB55" s="130" t="s">
        <v>139</v>
      </c>
      <c r="AC55" s="130" t="s">
        <v>136</v>
      </c>
      <c r="AD55" s="130" t="s">
        <v>136</v>
      </c>
      <c r="AE55" s="130" t="s">
        <v>139</v>
      </c>
      <c r="AF55" s="130" t="s">
        <v>139</v>
      </c>
      <c r="AG55" s="130" t="s">
        <v>138</v>
      </c>
      <c r="AH55" s="130" t="s">
        <v>136</v>
      </c>
      <c r="AI55" s="130" t="s">
        <v>240</v>
      </c>
      <c r="AJ55" s="130" t="s">
        <v>139</v>
      </c>
      <c r="AK55" s="130" t="s">
        <v>240</v>
      </c>
      <c r="AL55" s="130" t="s">
        <v>139</v>
      </c>
      <c r="AM55" s="130" t="s">
        <v>139</v>
      </c>
      <c r="AN55" s="130" t="s">
        <v>240</v>
      </c>
      <c r="AO55" s="130" t="s">
        <v>240</v>
      </c>
      <c r="AP55" s="130" t="s">
        <v>240</v>
      </c>
      <c r="AQ55" s="130" t="s">
        <v>241</v>
      </c>
      <c r="AR55" s="131" t="s">
        <v>240</v>
      </c>
      <c r="AS55" s="130" t="s">
        <v>240</v>
      </c>
      <c r="AT55" s="29" t="s">
        <v>132</v>
      </c>
      <c r="AU55" s="27" t="s">
        <v>133</v>
      </c>
      <c r="AV55" s="130" t="s">
        <v>146</v>
      </c>
      <c r="AW55" s="130" t="s">
        <v>147</v>
      </c>
      <c r="AX55" s="130" t="s">
        <v>139</v>
      </c>
      <c r="AY55" s="28" t="s">
        <v>145</v>
      </c>
      <c r="AZ55" s="130" t="s">
        <v>139</v>
      </c>
      <c r="BA55" s="130" t="s">
        <v>139</v>
      </c>
      <c r="BB55" s="130" t="s">
        <v>138</v>
      </c>
      <c r="BC55" s="130" t="s">
        <v>139</v>
      </c>
      <c r="BD55" s="130" t="s">
        <v>240</v>
      </c>
      <c r="BE55" s="130" t="s">
        <v>139</v>
      </c>
      <c r="BF55" s="131" t="s">
        <v>241</v>
      </c>
      <c r="BG55" s="131" t="s">
        <v>240</v>
      </c>
      <c r="BH55" s="130" t="s">
        <v>155</v>
      </c>
      <c r="BI55" s="130" t="s">
        <v>136</v>
      </c>
      <c r="BJ55" s="130" t="s">
        <v>138</v>
      </c>
      <c r="BK55" s="130" t="s">
        <v>136</v>
      </c>
      <c r="BL55" s="130" t="s">
        <v>138</v>
      </c>
      <c r="BM55" s="130" t="s">
        <v>137</v>
      </c>
      <c r="BN55" s="130" t="s">
        <v>138</v>
      </c>
      <c r="BO55" s="130" t="s">
        <v>138</v>
      </c>
      <c r="BP55" s="130" t="s">
        <v>140</v>
      </c>
      <c r="BQ55" s="130" t="s">
        <v>139</v>
      </c>
      <c r="BR55" s="130" t="s">
        <v>140</v>
      </c>
      <c r="BS55" s="130" t="s">
        <v>136</v>
      </c>
      <c r="BT55" s="130" t="s">
        <v>139</v>
      </c>
      <c r="BU55" s="130" t="s">
        <v>139</v>
      </c>
      <c r="BV55" s="130" t="s">
        <v>139</v>
      </c>
      <c r="BW55" s="127"/>
      <c r="BX55" s="127"/>
      <c r="BY55" s="130"/>
      <c r="BZ55" s="127"/>
      <c r="CA55" s="127"/>
      <c r="CB55" s="127"/>
      <c r="CC55" s="127"/>
    </row>
    <row r="56" ht="15.75" customHeight="1">
      <c r="A56" s="130" t="s">
        <v>125</v>
      </c>
      <c r="B56" s="131">
        <v>30.0</v>
      </c>
      <c r="C56" s="131">
        <v>30000.0</v>
      </c>
      <c r="D56" s="35" t="s">
        <v>199</v>
      </c>
      <c r="E56" s="130" t="s">
        <v>44</v>
      </c>
      <c r="F56" s="130" t="s">
        <v>37</v>
      </c>
      <c r="G56" s="130" t="s">
        <v>131</v>
      </c>
      <c r="H56" s="136" t="s">
        <v>159</v>
      </c>
      <c r="I56" s="131" t="s">
        <v>31</v>
      </c>
      <c r="J56" s="130" t="s">
        <v>129</v>
      </c>
      <c r="K56" s="131" t="s">
        <v>158</v>
      </c>
      <c r="L56" s="130" t="s">
        <v>240</v>
      </c>
      <c r="M56" s="131">
        <v>3.0</v>
      </c>
      <c r="N56" s="131">
        <v>1.0</v>
      </c>
      <c r="O56" s="130" t="s">
        <v>140</v>
      </c>
      <c r="P56" s="130" t="s">
        <v>140</v>
      </c>
      <c r="Q56" s="130" t="s">
        <v>136</v>
      </c>
      <c r="R56" s="130" t="s">
        <v>139</v>
      </c>
      <c r="S56" s="130" t="s">
        <v>137</v>
      </c>
      <c r="T56" s="130" t="s">
        <v>139</v>
      </c>
      <c r="U56" s="130" t="s">
        <v>136</v>
      </c>
      <c r="V56" s="130" t="s">
        <v>136</v>
      </c>
      <c r="W56" s="130" t="s">
        <v>136</v>
      </c>
      <c r="X56" s="130" t="s">
        <v>139</v>
      </c>
      <c r="Y56" s="130" t="s">
        <v>138</v>
      </c>
      <c r="Z56" s="130" t="s">
        <v>140</v>
      </c>
      <c r="AA56" s="130" t="s">
        <v>136</v>
      </c>
      <c r="AB56" s="130" t="s">
        <v>136</v>
      </c>
      <c r="AC56" s="130" t="s">
        <v>137</v>
      </c>
      <c r="AD56" s="130" t="s">
        <v>139</v>
      </c>
      <c r="AE56" s="130" t="s">
        <v>136</v>
      </c>
      <c r="AF56" s="130" t="s">
        <v>137</v>
      </c>
      <c r="AG56" s="130" t="s">
        <v>139</v>
      </c>
      <c r="AH56" s="130" t="s">
        <v>139</v>
      </c>
      <c r="AI56" s="130" t="s">
        <v>240</v>
      </c>
      <c r="AJ56" s="130" t="s">
        <v>140</v>
      </c>
      <c r="AK56" s="130" t="s">
        <v>241</v>
      </c>
      <c r="AL56" s="130" t="s">
        <v>137</v>
      </c>
      <c r="AM56" s="130" t="s">
        <v>140</v>
      </c>
      <c r="AN56" s="130" t="s">
        <v>240</v>
      </c>
      <c r="AO56" s="130" t="s">
        <v>241</v>
      </c>
      <c r="AP56" s="130" t="s">
        <v>240</v>
      </c>
      <c r="AQ56" s="130" t="s">
        <v>240</v>
      </c>
      <c r="AR56" s="131" t="s">
        <v>240</v>
      </c>
      <c r="AS56" s="130" t="s">
        <v>241</v>
      </c>
      <c r="AT56" s="28" t="s">
        <v>151</v>
      </c>
      <c r="AU56" s="27" t="s">
        <v>133</v>
      </c>
      <c r="AV56" s="130" t="s">
        <v>152</v>
      </c>
      <c r="AW56" s="130" t="s">
        <v>135</v>
      </c>
      <c r="AX56" s="130" t="s">
        <v>139</v>
      </c>
      <c r="AY56" s="28">
        <v>800.0</v>
      </c>
      <c r="AZ56" s="130" t="s">
        <v>139</v>
      </c>
      <c r="BA56" s="130" t="s">
        <v>136</v>
      </c>
      <c r="BB56" s="130" t="s">
        <v>140</v>
      </c>
      <c r="BC56" s="130" t="s">
        <v>139</v>
      </c>
      <c r="BD56" s="130" t="s">
        <v>240</v>
      </c>
      <c r="BE56" s="130" t="s">
        <v>137</v>
      </c>
      <c r="BF56" s="131" t="s">
        <v>240</v>
      </c>
      <c r="BG56" s="131" t="s">
        <v>240</v>
      </c>
      <c r="BH56" s="130" t="s">
        <v>150</v>
      </c>
      <c r="BI56" s="130" t="s">
        <v>137</v>
      </c>
      <c r="BJ56" s="130" t="s">
        <v>139</v>
      </c>
      <c r="BK56" s="130" t="s">
        <v>139</v>
      </c>
      <c r="BL56" s="130" t="s">
        <v>136</v>
      </c>
      <c r="BM56" s="130" t="s">
        <v>137</v>
      </c>
      <c r="BN56" s="130" t="s">
        <v>138</v>
      </c>
      <c r="BO56" s="130" t="s">
        <v>138</v>
      </c>
      <c r="BP56" s="130" t="s">
        <v>140</v>
      </c>
      <c r="BQ56" s="130" t="s">
        <v>139</v>
      </c>
      <c r="BR56" s="130" t="s">
        <v>139</v>
      </c>
      <c r="BS56" s="130" t="s">
        <v>136</v>
      </c>
      <c r="BT56" s="130" t="s">
        <v>140</v>
      </c>
      <c r="BU56" s="130" t="s">
        <v>136</v>
      </c>
      <c r="BV56" s="130" t="s">
        <v>138</v>
      </c>
      <c r="BW56" s="127"/>
      <c r="BX56" s="127"/>
      <c r="BY56" s="130"/>
      <c r="BZ56" s="127"/>
      <c r="CA56" s="127"/>
      <c r="CB56" s="127"/>
      <c r="CC56" s="127"/>
    </row>
    <row r="57" ht="15.75" customHeight="1">
      <c r="A57" s="131" t="s">
        <v>194</v>
      </c>
      <c r="B57" s="131">
        <v>32.0</v>
      </c>
      <c r="C57" s="131">
        <v>35000.0</v>
      </c>
      <c r="D57" s="35" t="s">
        <v>199</v>
      </c>
      <c r="E57" s="130" t="s">
        <v>130</v>
      </c>
      <c r="F57" s="130" t="s">
        <v>37</v>
      </c>
      <c r="G57" s="130" t="s">
        <v>175</v>
      </c>
      <c r="H57" s="136" t="s">
        <v>159</v>
      </c>
      <c r="I57" s="131" t="s">
        <v>32</v>
      </c>
      <c r="J57" s="130" t="s">
        <v>162</v>
      </c>
      <c r="K57" s="131" t="s">
        <v>158</v>
      </c>
      <c r="L57" s="130" t="s">
        <v>241</v>
      </c>
      <c r="M57" s="131">
        <v>2.0</v>
      </c>
      <c r="N57" s="131">
        <v>1.0</v>
      </c>
      <c r="O57" s="130" t="s">
        <v>140</v>
      </c>
      <c r="P57" s="130" t="s">
        <v>136</v>
      </c>
      <c r="Q57" s="130" t="s">
        <v>136</v>
      </c>
      <c r="R57" s="130" t="s">
        <v>139</v>
      </c>
      <c r="S57" s="130" t="s">
        <v>136</v>
      </c>
      <c r="T57" s="130">
        <v>4.0</v>
      </c>
      <c r="U57" s="130" t="s">
        <v>136</v>
      </c>
      <c r="V57" s="130" t="s">
        <v>137</v>
      </c>
      <c r="W57" s="130" t="s">
        <v>139</v>
      </c>
      <c r="X57" s="130" t="s">
        <v>136</v>
      </c>
      <c r="Y57" s="130" t="s">
        <v>140</v>
      </c>
      <c r="Z57" s="130" t="s">
        <v>140</v>
      </c>
      <c r="AA57" s="130" t="s">
        <v>139</v>
      </c>
      <c r="AB57" s="130" t="s">
        <v>139</v>
      </c>
      <c r="AC57" s="130" t="s">
        <v>140</v>
      </c>
      <c r="AD57" s="130" t="s">
        <v>136</v>
      </c>
      <c r="AE57" s="130" t="s">
        <v>140</v>
      </c>
      <c r="AF57" s="130" t="s">
        <v>137</v>
      </c>
      <c r="AG57" s="130" t="s">
        <v>140</v>
      </c>
      <c r="AH57" s="130" t="s">
        <v>139</v>
      </c>
      <c r="AI57" s="130" t="s">
        <v>240</v>
      </c>
      <c r="AJ57" s="130" t="s">
        <v>140</v>
      </c>
      <c r="AK57" s="130" t="s">
        <v>240</v>
      </c>
      <c r="AL57" s="130" t="s">
        <v>139</v>
      </c>
      <c r="AM57" s="130" t="s">
        <v>140</v>
      </c>
      <c r="AN57" s="130" t="s">
        <v>241</v>
      </c>
      <c r="AO57" s="130" t="s">
        <v>241</v>
      </c>
      <c r="AP57" s="130" t="s">
        <v>241</v>
      </c>
      <c r="AQ57" s="130" t="s">
        <v>240</v>
      </c>
      <c r="AR57" s="131" t="s">
        <v>240</v>
      </c>
      <c r="AS57" s="130" t="s">
        <v>241</v>
      </c>
      <c r="AT57" s="29" t="s">
        <v>156</v>
      </c>
      <c r="AU57" s="27" t="s">
        <v>133</v>
      </c>
      <c r="AV57" s="130" t="s">
        <v>157</v>
      </c>
      <c r="AW57" s="130" t="s">
        <v>135</v>
      </c>
      <c r="AX57" s="130" t="s">
        <v>139</v>
      </c>
      <c r="AY57" s="28">
        <v>1500.0</v>
      </c>
      <c r="AZ57" s="130" t="s">
        <v>140</v>
      </c>
      <c r="BA57" s="130" t="s">
        <v>139</v>
      </c>
      <c r="BB57" s="130" t="s">
        <v>140</v>
      </c>
      <c r="BC57" s="130" t="s">
        <v>139</v>
      </c>
      <c r="BD57" s="130" t="s">
        <v>240</v>
      </c>
      <c r="BE57" s="130" t="s">
        <v>140</v>
      </c>
      <c r="BF57" s="131" t="s">
        <v>240</v>
      </c>
      <c r="BG57" s="131" t="s">
        <v>240</v>
      </c>
      <c r="BH57" s="130" t="s">
        <v>136</v>
      </c>
      <c r="BI57" s="130" t="s">
        <v>137</v>
      </c>
      <c r="BJ57" s="130" t="s">
        <v>140</v>
      </c>
      <c r="BK57" s="130" t="s">
        <v>138</v>
      </c>
      <c r="BL57" s="130" t="s">
        <v>137</v>
      </c>
      <c r="BM57" s="130" t="s">
        <v>138</v>
      </c>
      <c r="BN57" s="130" t="s">
        <v>138</v>
      </c>
      <c r="BO57" s="130" t="s">
        <v>138</v>
      </c>
      <c r="BP57" s="130" t="s">
        <v>136</v>
      </c>
      <c r="BQ57" s="130" t="s">
        <v>138</v>
      </c>
      <c r="BR57" s="130" t="s">
        <v>136</v>
      </c>
      <c r="BS57" s="130" t="s">
        <v>136</v>
      </c>
      <c r="BT57" s="127">
        <v>3.0</v>
      </c>
      <c r="BU57" s="130" t="s">
        <v>137</v>
      </c>
      <c r="BV57" s="130" t="s">
        <v>136</v>
      </c>
      <c r="BW57" s="127"/>
      <c r="BX57" s="127"/>
      <c r="BY57" s="130"/>
      <c r="BZ57" s="127"/>
      <c r="CA57" s="127"/>
      <c r="CB57" s="127"/>
      <c r="CC57" s="127"/>
    </row>
    <row r="58" ht="15.75" customHeight="1">
      <c r="A58" s="131" t="s">
        <v>194</v>
      </c>
      <c r="B58" s="131">
        <v>50.0</v>
      </c>
      <c r="C58" s="131">
        <v>60000.0</v>
      </c>
      <c r="D58" s="35" t="s">
        <v>199</v>
      </c>
      <c r="E58" s="129" t="s">
        <v>45</v>
      </c>
      <c r="F58" s="130" t="s">
        <v>39</v>
      </c>
      <c r="G58" s="130" t="s">
        <v>37</v>
      </c>
      <c r="H58" s="136" t="s">
        <v>159</v>
      </c>
      <c r="I58" s="131" t="s">
        <v>31</v>
      </c>
      <c r="J58" s="130" t="s">
        <v>128</v>
      </c>
      <c r="K58" s="131" t="s">
        <v>158</v>
      </c>
      <c r="L58" s="130" t="s">
        <v>240</v>
      </c>
      <c r="M58" s="131">
        <v>2.0</v>
      </c>
      <c r="N58" s="131">
        <v>1.0</v>
      </c>
      <c r="O58" s="130" t="s">
        <v>140</v>
      </c>
      <c r="P58" s="130" t="s">
        <v>136</v>
      </c>
      <c r="Q58" s="130" t="s">
        <v>136</v>
      </c>
      <c r="R58" s="130" t="s">
        <v>139</v>
      </c>
      <c r="S58" s="130" t="s">
        <v>139</v>
      </c>
      <c r="T58" s="130" t="s">
        <v>140</v>
      </c>
      <c r="U58" s="130" t="s">
        <v>137</v>
      </c>
      <c r="V58" s="130" t="s">
        <v>136</v>
      </c>
      <c r="W58" s="130" t="s">
        <v>138</v>
      </c>
      <c r="X58" s="130" t="s">
        <v>139</v>
      </c>
      <c r="Y58" s="130" t="s">
        <v>136</v>
      </c>
      <c r="Z58" s="130" t="s">
        <v>139</v>
      </c>
      <c r="AA58" s="130" t="s">
        <v>136</v>
      </c>
      <c r="AB58" s="130" t="s">
        <v>136</v>
      </c>
      <c r="AC58" s="130" t="s">
        <v>138</v>
      </c>
      <c r="AD58" s="130" t="s">
        <v>139</v>
      </c>
      <c r="AE58" s="130" t="s">
        <v>139</v>
      </c>
      <c r="AF58" s="130" t="s">
        <v>139</v>
      </c>
      <c r="AG58" s="130">
        <v>3.0</v>
      </c>
      <c r="AH58" s="130" t="s">
        <v>139</v>
      </c>
      <c r="AI58" s="130" t="s">
        <v>240</v>
      </c>
      <c r="AJ58" s="130" t="s">
        <v>137</v>
      </c>
      <c r="AK58" s="130" t="s">
        <v>241</v>
      </c>
      <c r="AL58" s="130" t="s">
        <v>137</v>
      </c>
      <c r="AM58" s="130" t="s">
        <v>139</v>
      </c>
      <c r="AN58" s="130" t="s">
        <v>240</v>
      </c>
      <c r="AO58" s="130" t="s">
        <v>240</v>
      </c>
      <c r="AP58" s="130" t="s">
        <v>240</v>
      </c>
      <c r="AQ58" s="130" t="s">
        <v>240</v>
      </c>
      <c r="AR58" s="131" t="s">
        <v>240</v>
      </c>
      <c r="AS58" s="130" t="s">
        <v>241</v>
      </c>
      <c r="AT58" s="29" t="s">
        <v>132</v>
      </c>
      <c r="AU58" s="27" t="s">
        <v>164</v>
      </c>
      <c r="AV58" s="130" t="s">
        <v>165</v>
      </c>
      <c r="AW58" s="130" t="s">
        <v>135</v>
      </c>
      <c r="AX58" s="130" t="s">
        <v>136</v>
      </c>
      <c r="AY58" s="28">
        <v>1500.0</v>
      </c>
      <c r="AZ58" s="130" t="s">
        <v>139</v>
      </c>
      <c r="BA58" s="130" t="s">
        <v>136</v>
      </c>
      <c r="BB58" s="130" t="s">
        <v>140</v>
      </c>
      <c r="BC58" s="130" t="s">
        <v>139</v>
      </c>
      <c r="BD58" s="130" t="s">
        <v>240</v>
      </c>
      <c r="BE58" s="130" t="s">
        <v>139</v>
      </c>
      <c r="BF58" s="131" t="s">
        <v>240</v>
      </c>
      <c r="BG58" s="131" t="s">
        <v>240</v>
      </c>
      <c r="BH58" s="130" t="s">
        <v>138</v>
      </c>
      <c r="BI58" s="130" t="s">
        <v>136</v>
      </c>
      <c r="BJ58" s="130" t="s">
        <v>138</v>
      </c>
      <c r="BK58" s="130" t="s">
        <v>137</v>
      </c>
      <c r="BL58" s="130" t="s">
        <v>138</v>
      </c>
      <c r="BM58" s="130" t="s">
        <v>136</v>
      </c>
      <c r="BN58" s="130" t="s">
        <v>138</v>
      </c>
      <c r="BO58" s="130" t="s">
        <v>138</v>
      </c>
      <c r="BP58" s="130" t="s">
        <v>136</v>
      </c>
      <c r="BQ58" s="130" t="s">
        <v>137</v>
      </c>
      <c r="BR58" s="130" t="s">
        <v>136</v>
      </c>
      <c r="BS58" s="130" t="s">
        <v>136</v>
      </c>
      <c r="BT58" s="130" t="s">
        <v>138</v>
      </c>
      <c r="BU58" s="130" t="s">
        <v>139</v>
      </c>
      <c r="BV58" s="130" t="s">
        <v>136</v>
      </c>
      <c r="BW58" s="127"/>
      <c r="BX58" s="127"/>
      <c r="BY58" s="130"/>
      <c r="BZ58" s="127"/>
      <c r="CA58" s="127"/>
      <c r="CB58" s="127"/>
      <c r="CC58" s="127"/>
    </row>
    <row r="59" ht="15.75" customHeight="1">
      <c r="A59" s="131" t="s">
        <v>194</v>
      </c>
      <c r="B59" s="131">
        <v>24.0</v>
      </c>
      <c r="C59" s="131">
        <v>16000.0</v>
      </c>
      <c r="D59" s="35" t="s">
        <v>25</v>
      </c>
      <c r="E59" s="130" t="s">
        <v>130</v>
      </c>
      <c r="F59" s="130" t="s">
        <v>39</v>
      </c>
      <c r="G59" s="130" t="s">
        <v>175</v>
      </c>
      <c r="H59" s="136" t="s">
        <v>159</v>
      </c>
      <c r="I59" s="131" t="s">
        <v>31</v>
      </c>
      <c r="J59" s="130" t="s">
        <v>129</v>
      </c>
      <c r="K59" s="131" t="s">
        <v>11</v>
      </c>
      <c r="L59" s="130" t="s">
        <v>240</v>
      </c>
      <c r="M59" s="131">
        <v>3.0</v>
      </c>
      <c r="N59" s="131">
        <v>1.0</v>
      </c>
      <c r="O59" s="130" t="s">
        <v>139</v>
      </c>
      <c r="P59" s="130" t="s">
        <v>140</v>
      </c>
      <c r="Q59" s="130" t="s">
        <v>136</v>
      </c>
      <c r="R59" s="130" t="s">
        <v>136</v>
      </c>
      <c r="S59" s="130" t="s">
        <v>139</v>
      </c>
      <c r="T59" s="130">
        <v>4.0</v>
      </c>
      <c r="U59" s="130" t="s">
        <v>138</v>
      </c>
      <c r="V59" s="130" t="s">
        <v>136</v>
      </c>
      <c r="W59" s="130" t="s">
        <v>136</v>
      </c>
      <c r="X59" s="130" t="s">
        <v>136</v>
      </c>
      <c r="Y59" s="130" t="s">
        <v>138</v>
      </c>
      <c r="Z59" s="130" t="s">
        <v>137</v>
      </c>
      <c r="AA59" s="130" t="s">
        <v>138</v>
      </c>
      <c r="AB59" s="130" t="s">
        <v>138</v>
      </c>
      <c r="AC59" s="130" t="s">
        <v>136</v>
      </c>
      <c r="AD59" s="130" t="s">
        <v>136</v>
      </c>
      <c r="AE59" s="130" t="s">
        <v>139</v>
      </c>
      <c r="AF59" s="130" t="s">
        <v>137</v>
      </c>
      <c r="AG59" s="130" t="s">
        <v>137</v>
      </c>
      <c r="AH59" s="130" t="s">
        <v>136</v>
      </c>
      <c r="AI59" s="130" t="s">
        <v>240</v>
      </c>
      <c r="AJ59" s="130" t="s">
        <v>136</v>
      </c>
      <c r="AK59" s="130" t="s">
        <v>240</v>
      </c>
      <c r="AL59" s="130" t="s">
        <v>136</v>
      </c>
      <c r="AM59" s="130" t="s">
        <v>140</v>
      </c>
      <c r="AN59" s="130" t="s">
        <v>240</v>
      </c>
      <c r="AO59" s="130" t="s">
        <v>241</v>
      </c>
      <c r="AP59" s="130" t="s">
        <v>241</v>
      </c>
      <c r="AQ59" s="130" t="s">
        <v>240</v>
      </c>
      <c r="AR59" s="131" t="s">
        <v>240</v>
      </c>
      <c r="AS59" s="130" t="s">
        <v>241</v>
      </c>
      <c r="AT59" s="28" t="s">
        <v>59</v>
      </c>
      <c r="AU59" s="27" t="s">
        <v>168</v>
      </c>
      <c r="AV59" s="130" t="s">
        <v>169</v>
      </c>
      <c r="AW59" s="130" t="s">
        <v>170</v>
      </c>
      <c r="AX59" s="130" t="s">
        <v>136</v>
      </c>
      <c r="AY59" s="28" t="s">
        <v>167</v>
      </c>
      <c r="AZ59" s="130" t="s">
        <v>139</v>
      </c>
      <c r="BA59" s="130" t="s">
        <v>136</v>
      </c>
      <c r="BB59" s="130" t="s">
        <v>138</v>
      </c>
      <c r="BC59" s="130" t="s">
        <v>136</v>
      </c>
      <c r="BD59" s="130" t="s">
        <v>240</v>
      </c>
      <c r="BE59" s="130" t="s">
        <v>136</v>
      </c>
      <c r="BF59" s="131" t="s">
        <v>240</v>
      </c>
      <c r="BG59" s="131" t="s">
        <v>240</v>
      </c>
      <c r="BH59" s="130" t="s">
        <v>138</v>
      </c>
      <c r="BI59" s="130" t="s">
        <v>140</v>
      </c>
      <c r="BJ59" s="130" t="s">
        <v>139</v>
      </c>
      <c r="BK59" s="130" t="s">
        <v>139</v>
      </c>
      <c r="BL59" s="130" t="s">
        <v>139</v>
      </c>
      <c r="BM59" s="130" t="s">
        <v>138</v>
      </c>
      <c r="BN59" s="130" t="s">
        <v>138</v>
      </c>
      <c r="BO59" s="130" t="s">
        <v>138</v>
      </c>
      <c r="BP59" s="130" t="s">
        <v>138</v>
      </c>
      <c r="BQ59" s="130" t="s">
        <v>136</v>
      </c>
      <c r="BR59" s="130" t="s">
        <v>136</v>
      </c>
      <c r="BS59" s="130" t="s">
        <v>136</v>
      </c>
      <c r="BT59" s="130" t="s">
        <v>136</v>
      </c>
      <c r="BU59" s="130" t="s">
        <v>136</v>
      </c>
      <c r="BV59" s="130" t="s">
        <v>136</v>
      </c>
      <c r="BW59" s="127"/>
      <c r="BX59" s="127"/>
      <c r="BY59" s="130"/>
      <c r="BZ59" s="127"/>
      <c r="CA59" s="127"/>
      <c r="CB59" s="127"/>
      <c r="CC59" s="127"/>
    </row>
    <row r="60" ht="15.75" customHeight="1">
      <c r="A60" s="131" t="s">
        <v>194</v>
      </c>
      <c r="B60" s="131">
        <v>28.0</v>
      </c>
      <c r="C60" s="131">
        <v>23000.0</v>
      </c>
      <c r="D60" s="35" t="s">
        <v>25</v>
      </c>
      <c r="E60" s="129" t="s">
        <v>45</v>
      </c>
      <c r="F60" s="130" t="s">
        <v>39</v>
      </c>
      <c r="G60" s="130" t="s">
        <v>182</v>
      </c>
      <c r="H60" s="136" t="s">
        <v>159</v>
      </c>
      <c r="I60" s="131" t="s">
        <v>31</v>
      </c>
      <c r="J60" s="130" t="s">
        <v>128</v>
      </c>
      <c r="K60" s="131" t="s">
        <v>12</v>
      </c>
      <c r="L60" s="130" t="s">
        <v>240</v>
      </c>
      <c r="M60" s="131">
        <v>2.0</v>
      </c>
      <c r="N60" s="131">
        <v>1.0</v>
      </c>
      <c r="O60" s="130" t="s">
        <v>137</v>
      </c>
      <c r="P60" s="130" t="s">
        <v>140</v>
      </c>
      <c r="Q60" s="130" t="s">
        <v>136</v>
      </c>
      <c r="R60" s="130" t="s">
        <v>137</v>
      </c>
      <c r="S60" s="130" t="s">
        <v>138</v>
      </c>
      <c r="T60" s="130" t="s">
        <v>139</v>
      </c>
      <c r="U60" s="130" t="s">
        <v>138</v>
      </c>
      <c r="V60" s="130" t="s">
        <v>139</v>
      </c>
      <c r="W60" s="130" t="s">
        <v>138</v>
      </c>
      <c r="X60" s="130" t="s">
        <v>138</v>
      </c>
      <c r="Y60" s="130" t="s">
        <v>136</v>
      </c>
      <c r="Z60" s="130" t="s">
        <v>138</v>
      </c>
      <c r="AA60" s="130" t="s">
        <v>136</v>
      </c>
      <c r="AB60" s="130" t="s">
        <v>139</v>
      </c>
      <c r="AC60" s="130" t="s">
        <v>139</v>
      </c>
      <c r="AD60" s="130" t="s">
        <v>138</v>
      </c>
      <c r="AE60" s="130" t="s">
        <v>139</v>
      </c>
      <c r="AF60" s="130" t="s">
        <v>136</v>
      </c>
      <c r="AG60" s="130" t="s">
        <v>138</v>
      </c>
      <c r="AH60" s="130" t="s">
        <v>136</v>
      </c>
      <c r="AI60" s="130" t="s">
        <v>240</v>
      </c>
      <c r="AJ60" s="130" t="s">
        <v>139</v>
      </c>
      <c r="AK60" s="130" t="s">
        <v>240</v>
      </c>
      <c r="AL60" s="130" t="s">
        <v>139</v>
      </c>
      <c r="AM60" s="130" t="s">
        <v>137</v>
      </c>
      <c r="AN60" s="130" t="s">
        <v>240</v>
      </c>
      <c r="AO60" s="130" t="s">
        <v>241</v>
      </c>
      <c r="AP60" s="130" t="s">
        <v>240</v>
      </c>
      <c r="AQ60" s="130" t="s">
        <v>240</v>
      </c>
      <c r="AR60" s="131" t="s">
        <v>240</v>
      </c>
      <c r="AS60" s="130" t="s">
        <v>241</v>
      </c>
      <c r="AT60" s="29" t="s">
        <v>132</v>
      </c>
      <c r="AU60" s="27" t="s">
        <v>164</v>
      </c>
      <c r="AV60" s="130" t="s">
        <v>80</v>
      </c>
      <c r="AW60" s="130" t="s">
        <v>170</v>
      </c>
      <c r="AX60" s="130" t="s">
        <v>136</v>
      </c>
      <c r="AY60" s="28">
        <v>800.0</v>
      </c>
      <c r="AZ60" s="130" t="s">
        <v>139</v>
      </c>
      <c r="BA60" s="130" t="s">
        <v>139</v>
      </c>
      <c r="BB60" s="130" t="s">
        <v>138</v>
      </c>
      <c r="BC60" s="130" t="s">
        <v>140</v>
      </c>
      <c r="BD60" s="130" t="s">
        <v>241</v>
      </c>
      <c r="BE60" s="130" t="s">
        <v>139</v>
      </c>
      <c r="BF60" s="131" t="s">
        <v>240</v>
      </c>
      <c r="BG60" s="131" t="s">
        <v>240</v>
      </c>
      <c r="BH60" s="130">
        <v>5.0</v>
      </c>
      <c r="BI60" s="130" t="s">
        <v>139</v>
      </c>
      <c r="BJ60" s="130" t="s">
        <v>139</v>
      </c>
      <c r="BK60" s="130" t="s">
        <v>136</v>
      </c>
      <c r="BL60" s="130" t="s">
        <v>136</v>
      </c>
      <c r="BM60" s="130" t="s">
        <v>139</v>
      </c>
      <c r="BN60" s="130" t="s">
        <v>136</v>
      </c>
      <c r="BO60" s="130" t="s">
        <v>139</v>
      </c>
      <c r="BP60" s="130" t="s">
        <v>140</v>
      </c>
      <c r="BQ60" s="130" t="s">
        <v>140</v>
      </c>
      <c r="BR60" s="130" t="s">
        <v>140</v>
      </c>
      <c r="BS60" s="130" t="s">
        <v>138</v>
      </c>
      <c r="BT60" s="130" t="s">
        <v>139</v>
      </c>
      <c r="BU60" s="130" t="s">
        <v>136</v>
      </c>
      <c r="BV60" s="130" t="s">
        <v>138</v>
      </c>
      <c r="BW60" s="127"/>
      <c r="BX60" s="127"/>
      <c r="BY60" s="130"/>
      <c r="BZ60" s="127"/>
      <c r="CA60" s="127"/>
      <c r="CB60" s="127"/>
      <c r="CC60" s="127"/>
    </row>
    <row r="61" ht="15.75" customHeight="1">
      <c r="A61" s="131" t="s">
        <v>194</v>
      </c>
      <c r="B61" s="131">
        <v>26.0</v>
      </c>
      <c r="C61" s="131">
        <v>25000.0</v>
      </c>
      <c r="D61" s="35" t="s">
        <v>25</v>
      </c>
      <c r="E61" s="130" t="s">
        <v>197</v>
      </c>
      <c r="F61" s="130" t="s">
        <v>37</v>
      </c>
      <c r="G61" s="130" t="s">
        <v>37</v>
      </c>
      <c r="H61" s="136" t="s">
        <v>159</v>
      </c>
      <c r="I61" s="131" t="s">
        <v>143</v>
      </c>
      <c r="J61" s="130" t="s">
        <v>128</v>
      </c>
      <c r="K61" s="131" t="s">
        <v>12</v>
      </c>
      <c r="L61" s="130" t="s">
        <v>241</v>
      </c>
      <c r="M61" s="131">
        <v>1.0</v>
      </c>
      <c r="N61" s="131">
        <v>1.0</v>
      </c>
      <c r="O61" s="130" t="s">
        <v>140</v>
      </c>
      <c r="P61" s="130" t="s">
        <v>140</v>
      </c>
      <c r="Q61" s="130" t="s">
        <v>136</v>
      </c>
      <c r="R61" s="130" t="s">
        <v>139</v>
      </c>
      <c r="S61" s="130" t="s">
        <v>136</v>
      </c>
      <c r="T61" s="130">
        <v>5.0</v>
      </c>
      <c r="U61" s="130" t="s">
        <v>136</v>
      </c>
      <c r="V61" s="130" t="s">
        <v>137</v>
      </c>
      <c r="W61" s="130" t="s">
        <v>138</v>
      </c>
      <c r="X61" s="130" t="s">
        <v>140</v>
      </c>
      <c r="Y61" s="130" t="s">
        <v>136</v>
      </c>
      <c r="Z61" s="130" t="s">
        <v>140</v>
      </c>
      <c r="AA61" s="130" t="s">
        <v>136</v>
      </c>
      <c r="AB61" s="130" t="s">
        <v>138</v>
      </c>
      <c r="AC61" s="130" t="s">
        <v>137</v>
      </c>
      <c r="AD61" s="130" t="s">
        <v>137</v>
      </c>
      <c r="AE61" s="130" t="s">
        <v>137</v>
      </c>
      <c r="AF61" s="130" t="s">
        <v>140</v>
      </c>
      <c r="AG61" s="130">
        <v>4.0</v>
      </c>
      <c r="AH61" s="130" t="s">
        <v>138</v>
      </c>
      <c r="AI61" s="130" t="s">
        <v>240</v>
      </c>
      <c r="AJ61" s="130" t="s">
        <v>136</v>
      </c>
      <c r="AK61" s="130" t="s">
        <v>240</v>
      </c>
      <c r="AL61" s="130" t="s">
        <v>138</v>
      </c>
      <c r="AM61" s="130" t="s">
        <v>136</v>
      </c>
      <c r="AN61" s="130" t="s">
        <v>240</v>
      </c>
      <c r="AO61" s="130" t="s">
        <v>241</v>
      </c>
      <c r="AP61" s="130" t="s">
        <v>241</v>
      </c>
      <c r="AQ61" s="130" t="s">
        <v>240</v>
      </c>
      <c r="AR61" s="131" t="s">
        <v>240</v>
      </c>
      <c r="AS61" s="130" t="s">
        <v>241</v>
      </c>
      <c r="AT61" s="28" t="s">
        <v>151</v>
      </c>
      <c r="AU61" s="27" t="s">
        <v>168</v>
      </c>
      <c r="AV61" s="130" t="s">
        <v>157</v>
      </c>
      <c r="AW61" s="130" t="s">
        <v>173</v>
      </c>
      <c r="AX61" s="130" t="s">
        <v>136</v>
      </c>
      <c r="AY61" s="28">
        <v>1500.0</v>
      </c>
      <c r="AZ61" s="130" t="s">
        <v>140</v>
      </c>
      <c r="BA61" s="130" t="s">
        <v>136</v>
      </c>
      <c r="BB61" s="130" t="s">
        <v>140</v>
      </c>
      <c r="BC61" s="130" t="s">
        <v>139</v>
      </c>
      <c r="BD61" s="130" t="s">
        <v>240</v>
      </c>
      <c r="BE61" s="130" t="s">
        <v>139</v>
      </c>
      <c r="BF61" s="131" t="s">
        <v>240</v>
      </c>
      <c r="BG61" s="131" t="s">
        <v>240</v>
      </c>
      <c r="BH61" s="130" t="s">
        <v>136</v>
      </c>
      <c r="BI61" s="130" t="s">
        <v>136</v>
      </c>
      <c r="BJ61" s="130" t="s">
        <v>136</v>
      </c>
      <c r="BK61" s="130" t="s">
        <v>137</v>
      </c>
      <c r="BL61" s="130" t="s">
        <v>138</v>
      </c>
      <c r="BM61" s="130" t="s">
        <v>136</v>
      </c>
      <c r="BN61" s="130" t="s">
        <v>136</v>
      </c>
      <c r="BO61" s="130" t="s">
        <v>137</v>
      </c>
      <c r="BP61" s="130" t="s">
        <v>139</v>
      </c>
      <c r="BQ61" s="130" t="s">
        <v>136</v>
      </c>
      <c r="BR61" s="130" t="s">
        <v>140</v>
      </c>
      <c r="BS61" s="130" t="s">
        <v>138</v>
      </c>
      <c r="BT61" s="130" t="s">
        <v>136</v>
      </c>
      <c r="BU61" s="130" t="s">
        <v>140</v>
      </c>
      <c r="BV61" s="130" t="s">
        <v>137</v>
      </c>
      <c r="BW61" s="127"/>
      <c r="BX61" s="127"/>
      <c r="BY61" s="130"/>
      <c r="BZ61" s="127"/>
      <c r="CA61" s="127"/>
      <c r="CB61" s="127"/>
      <c r="CC61" s="127"/>
    </row>
    <row r="62" ht="15.75" customHeight="1">
      <c r="A62" s="131" t="s">
        <v>194</v>
      </c>
      <c r="B62" s="131">
        <v>29.0</v>
      </c>
      <c r="C62" s="131">
        <v>25000.0</v>
      </c>
      <c r="D62" s="35" t="s">
        <v>25</v>
      </c>
      <c r="E62" s="130" t="s">
        <v>197</v>
      </c>
      <c r="F62" s="130" t="s">
        <v>37</v>
      </c>
      <c r="G62" s="134" t="s">
        <v>40</v>
      </c>
      <c r="H62" s="136" t="s">
        <v>159</v>
      </c>
      <c r="I62" s="131" t="s">
        <v>180</v>
      </c>
      <c r="J62" s="130" t="s">
        <v>129</v>
      </c>
      <c r="K62" s="131" t="s">
        <v>126</v>
      </c>
      <c r="L62" s="130" t="s">
        <v>240</v>
      </c>
      <c r="M62" s="131">
        <v>3.0</v>
      </c>
      <c r="N62" s="131">
        <v>1.0</v>
      </c>
      <c r="O62" s="130" t="s">
        <v>139</v>
      </c>
      <c r="P62" s="130" t="s">
        <v>136</v>
      </c>
      <c r="Q62" s="130" t="s">
        <v>137</v>
      </c>
      <c r="R62" s="130" t="s">
        <v>139</v>
      </c>
      <c r="S62" s="130" t="s">
        <v>139</v>
      </c>
      <c r="T62" s="130" t="s">
        <v>139</v>
      </c>
      <c r="U62" s="130" t="s">
        <v>139</v>
      </c>
      <c r="V62" s="130" t="s">
        <v>136</v>
      </c>
      <c r="W62" s="130" t="s">
        <v>138</v>
      </c>
      <c r="X62" s="130" t="s">
        <v>136</v>
      </c>
      <c r="Y62" s="130" t="s">
        <v>139</v>
      </c>
      <c r="Z62" s="130" t="s">
        <v>136</v>
      </c>
      <c r="AA62" s="130" t="s">
        <v>137</v>
      </c>
      <c r="AB62" s="130" t="s">
        <v>140</v>
      </c>
      <c r="AC62" s="130" t="s">
        <v>137</v>
      </c>
      <c r="AD62" s="130" t="s">
        <v>137</v>
      </c>
      <c r="AE62" s="130" t="s">
        <v>140</v>
      </c>
      <c r="AF62" s="130" t="s">
        <v>139</v>
      </c>
      <c r="AG62" s="130" t="s">
        <v>139</v>
      </c>
      <c r="AH62" s="130" t="s">
        <v>136</v>
      </c>
      <c r="AI62" s="130" t="s">
        <v>240</v>
      </c>
      <c r="AJ62" s="130" t="s">
        <v>136</v>
      </c>
      <c r="AK62" s="130" t="s">
        <v>240</v>
      </c>
      <c r="AL62" s="130" t="s">
        <v>136</v>
      </c>
      <c r="AM62" s="130" t="s">
        <v>139</v>
      </c>
      <c r="AN62" s="130" t="s">
        <v>240</v>
      </c>
      <c r="AO62" s="130" t="s">
        <v>240</v>
      </c>
      <c r="AP62" s="130" t="s">
        <v>240</v>
      </c>
      <c r="AQ62" s="130" t="s">
        <v>241</v>
      </c>
      <c r="AR62" s="131" t="s">
        <v>240</v>
      </c>
      <c r="AS62" s="130" t="s">
        <v>241</v>
      </c>
      <c r="AT62" s="29" t="s">
        <v>156</v>
      </c>
      <c r="AU62" s="27" t="s">
        <v>176</v>
      </c>
      <c r="AV62" s="130" t="s">
        <v>177</v>
      </c>
      <c r="AW62" s="130" t="s">
        <v>178</v>
      </c>
      <c r="AX62" s="130" t="s">
        <v>136</v>
      </c>
      <c r="AY62" s="28">
        <v>1500.0</v>
      </c>
      <c r="AZ62" s="130" t="s">
        <v>139</v>
      </c>
      <c r="BA62" s="130" t="s">
        <v>139</v>
      </c>
      <c r="BB62" s="130" t="s">
        <v>140</v>
      </c>
      <c r="BC62" s="130" t="s">
        <v>139</v>
      </c>
      <c r="BD62" s="130" t="s">
        <v>240</v>
      </c>
      <c r="BE62" s="130" t="s">
        <v>137</v>
      </c>
      <c r="BF62" s="131" t="s">
        <v>240</v>
      </c>
      <c r="BG62" s="131" t="s">
        <v>240</v>
      </c>
      <c r="BH62" s="130" t="s">
        <v>150</v>
      </c>
      <c r="BI62" s="130" t="s">
        <v>136</v>
      </c>
      <c r="BJ62" s="130" t="s">
        <v>137</v>
      </c>
      <c r="BK62" s="130" t="s">
        <v>136</v>
      </c>
      <c r="BL62" s="130" t="s">
        <v>136</v>
      </c>
      <c r="BM62" s="130" t="s">
        <v>136</v>
      </c>
      <c r="BN62" s="130" t="s">
        <v>137</v>
      </c>
      <c r="BO62" s="130" t="s">
        <v>136</v>
      </c>
      <c r="BP62" s="130" t="s">
        <v>140</v>
      </c>
      <c r="BQ62" s="130" t="s">
        <v>139</v>
      </c>
      <c r="BR62" s="130" t="s">
        <v>137</v>
      </c>
      <c r="BS62" s="130" t="s">
        <v>136</v>
      </c>
      <c r="BT62" s="130" t="s">
        <v>138</v>
      </c>
      <c r="BU62" s="130" t="s">
        <v>139</v>
      </c>
      <c r="BV62" s="130" t="s">
        <v>140</v>
      </c>
      <c r="BW62" s="127"/>
      <c r="BX62" s="127"/>
      <c r="BY62" s="130"/>
      <c r="BZ62" s="127"/>
      <c r="CA62" s="127"/>
      <c r="CB62" s="127"/>
      <c r="CC62" s="127"/>
    </row>
    <row r="63" ht="15.75" customHeight="1">
      <c r="A63" s="131" t="s">
        <v>194</v>
      </c>
      <c r="B63" s="131">
        <v>31.0</v>
      </c>
      <c r="C63" s="131">
        <v>25000.0</v>
      </c>
      <c r="D63" s="35" t="s">
        <v>25</v>
      </c>
      <c r="E63" s="129" t="s">
        <v>45</v>
      </c>
      <c r="F63" s="130" t="s">
        <v>37</v>
      </c>
      <c r="G63" s="134" t="s">
        <v>131</v>
      </c>
      <c r="H63" s="136" t="s">
        <v>127</v>
      </c>
      <c r="I63" s="131" t="s">
        <v>204</v>
      </c>
      <c r="J63" s="130" t="s">
        <v>191</v>
      </c>
      <c r="K63" s="131" t="s">
        <v>11</v>
      </c>
      <c r="L63" s="130" t="s">
        <v>241</v>
      </c>
      <c r="M63" s="131">
        <v>3.0</v>
      </c>
      <c r="N63" s="131">
        <v>1.0</v>
      </c>
      <c r="O63" s="130" t="s">
        <v>140</v>
      </c>
      <c r="P63" s="130" t="s">
        <v>136</v>
      </c>
      <c r="Q63" s="130" t="s">
        <v>136</v>
      </c>
      <c r="R63" s="130" t="s">
        <v>137</v>
      </c>
      <c r="S63" s="130" t="s">
        <v>136</v>
      </c>
      <c r="T63" s="130">
        <v>4.0</v>
      </c>
      <c r="U63" s="130" t="s">
        <v>137</v>
      </c>
      <c r="V63" s="130" t="s">
        <v>136</v>
      </c>
      <c r="W63" s="130" t="s">
        <v>138</v>
      </c>
      <c r="X63" s="130" t="s">
        <v>136</v>
      </c>
      <c r="Y63" s="130" t="s">
        <v>136</v>
      </c>
      <c r="Z63" s="130" t="s">
        <v>140</v>
      </c>
      <c r="AA63" s="130" t="s">
        <v>136</v>
      </c>
      <c r="AB63" s="130" t="s">
        <v>136</v>
      </c>
      <c r="AC63" s="130" t="s">
        <v>137</v>
      </c>
      <c r="AD63" s="130" t="s">
        <v>139</v>
      </c>
      <c r="AE63" s="130" t="s">
        <v>136</v>
      </c>
      <c r="AF63" s="130" t="s">
        <v>139</v>
      </c>
      <c r="AG63" s="130">
        <v>5.0</v>
      </c>
      <c r="AH63" s="130" t="s">
        <v>136</v>
      </c>
      <c r="AI63" s="130" t="s">
        <v>240</v>
      </c>
      <c r="AJ63" s="130" t="s">
        <v>140</v>
      </c>
      <c r="AK63" s="130" t="s">
        <v>241</v>
      </c>
      <c r="AL63" s="130" t="s">
        <v>139</v>
      </c>
      <c r="AM63" s="130" t="s">
        <v>137</v>
      </c>
      <c r="AN63" s="130" t="s">
        <v>240</v>
      </c>
      <c r="AO63" s="130" t="s">
        <v>240</v>
      </c>
      <c r="AP63" s="130" t="s">
        <v>240</v>
      </c>
      <c r="AQ63" s="130" t="s">
        <v>240</v>
      </c>
      <c r="AR63" s="131" t="s">
        <v>240</v>
      </c>
      <c r="AS63" s="130" t="s">
        <v>240</v>
      </c>
      <c r="AT63" s="29" t="s">
        <v>132</v>
      </c>
      <c r="AU63" s="27" t="s">
        <v>133</v>
      </c>
      <c r="AV63" s="130" t="s">
        <v>152</v>
      </c>
      <c r="AW63" s="130" t="s">
        <v>135</v>
      </c>
      <c r="AX63" s="130" t="s">
        <v>139</v>
      </c>
      <c r="AY63" s="28" t="s">
        <v>179</v>
      </c>
      <c r="AZ63" s="130" t="s">
        <v>139</v>
      </c>
      <c r="BA63" s="130" t="s">
        <v>136</v>
      </c>
      <c r="BB63" s="130" t="s">
        <v>140</v>
      </c>
      <c r="BC63" s="130" t="s">
        <v>139</v>
      </c>
      <c r="BD63" s="130" t="s">
        <v>240</v>
      </c>
      <c r="BE63" s="130" t="s">
        <v>140</v>
      </c>
      <c r="BF63" s="131" t="s">
        <v>240</v>
      </c>
      <c r="BG63" s="131" t="s">
        <v>240</v>
      </c>
      <c r="BH63" s="130" t="s">
        <v>155</v>
      </c>
      <c r="BI63" s="130" t="s">
        <v>136</v>
      </c>
      <c r="BJ63" s="130" t="s">
        <v>138</v>
      </c>
      <c r="BK63" s="130" t="s">
        <v>136</v>
      </c>
      <c r="BL63" s="130" t="s">
        <v>138</v>
      </c>
      <c r="BM63" s="130" t="s">
        <v>137</v>
      </c>
      <c r="BN63" s="130" t="s">
        <v>138</v>
      </c>
      <c r="BO63" s="130" t="s">
        <v>138</v>
      </c>
      <c r="BP63" s="130" t="s">
        <v>140</v>
      </c>
      <c r="BQ63" s="130" t="s">
        <v>139</v>
      </c>
      <c r="BR63" s="130" t="s">
        <v>140</v>
      </c>
      <c r="BS63" s="130" t="s">
        <v>138</v>
      </c>
      <c r="BT63" s="130" t="s">
        <v>136</v>
      </c>
      <c r="BU63" s="130" t="s">
        <v>136</v>
      </c>
      <c r="BV63" s="130" t="s">
        <v>136</v>
      </c>
      <c r="BW63" s="127"/>
      <c r="BX63" s="127"/>
      <c r="BY63" s="130"/>
      <c r="BZ63" s="127"/>
      <c r="CA63" s="127"/>
      <c r="CB63" s="127"/>
      <c r="CC63" s="127"/>
    </row>
    <row r="64" ht="15.75" customHeight="1">
      <c r="A64" s="131" t="s">
        <v>194</v>
      </c>
      <c r="B64" s="131">
        <v>35.0</v>
      </c>
      <c r="C64" s="131">
        <v>25000.0</v>
      </c>
      <c r="D64" s="35" t="s">
        <v>25</v>
      </c>
      <c r="E64" s="130" t="s">
        <v>130</v>
      </c>
      <c r="F64" s="130" t="s">
        <v>38</v>
      </c>
      <c r="G64" s="134" t="s">
        <v>175</v>
      </c>
      <c r="H64" s="136" t="s">
        <v>127</v>
      </c>
      <c r="I64" s="131" t="s">
        <v>32</v>
      </c>
      <c r="J64" s="130" t="s">
        <v>128</v>
      </c>
      <c r="K64" s="131" t="s">
        <v>12</v>
      </c>
      <c r="L64" s="130" t="s">
        <v>240</v>
      </c>
      <c r="M64" s="131">
        <v>2.0</v>
      </c>
      <c r="N64" s="131">
        <v>1.0</v>
      </c>
      <c r="O64" s="130" t="s">
        <v>139</v>
      </c>
      <c r="P64" s="130" t="s">
        <v>139</v>
      </c>
      <c r="Q64" s="130" t="s">
        <v>137</v>
      </c>
      <c r="R64" s="130" t="s">
        <v>140</v>
      </c>
      <c r="S64" s="130" t="s">
        <v>139</v>
      </c>
      <c r="T64" s="130" t="s">
        <v>139</v>
      </c>
      <c r="U64" s="130" t="s">
        <v>137</v>
      </c>
      <c r="V64" s="130" t="s">
        <v>136</v>
      </c>
      <c r="W64" s="130" t="s">
        <v>136</v>
      </c>
      <c r="X64" s="130" t="s">
        <v>137</v>
      </c>
      <c r="Y64" s="130" t="s">
        <v>140</v>
      </c>
      <c r="Z64" s="130" t="s">
        <v>136</v>
      </c>
      <c r="AA64" s="130" t="s">
        <v>137</v>
      </c>
      <c r="AB64" s="130" t="s">
        <v>139</v>
      </c>
      <c r="AC64" s="130" t="s">
        <v>138</v>
      </c>
      <c r="AD64" s="130" t="s">
        <v>136</v>
      </c>
      <c r="AE64" s="130" t="s">
        <v>139</v>
      </c>
      <c r="AF64" s="130" t="s">
        <v>139</v>
      </c>
      <c r="AG64" s="130" t="s">
        <v>139</v>
      </c>
      <c r="AH64" s="130" t="s">
        <v>136</v>
      </c>
      <c r="AI64" s="130" t="s">
        <v>241</v>
      </c>
      <c r="AJ64" s="130" t="s">
        <v>136</v>
      </c>
      <c r="AK64" s="130" t="s">
        <v>240</v>
      </c>
      <c r="AL64" s="130" t="s">
        <v>136</v>
      </c>
      <c r="AM64" s="130" t="s">
        <v>139</v>
      </c>
      <c r="AN64" s="130" t="s">
        <v>240</v>
      </c>
      <c r="AO64" s="130" t="s">
        <v>240</v>
      </c>
      <c r="AP64" s="130" t="s">
        <v>240</v>
      </c>
      <c r="AQ64" s="130" t="s">
        <v>240</v>
      </c>
      <c r="AR64" s="131" t="s">
        <v>240</v>
      </c>
      <c r="AS64" s="130" t="s">
        <v>241</v>
      </c>
      <c r="AT64" s="29" t="s">
        <v>132</v>
      </c>
      <c r="AU64" s="27" t="s">
        <v>164</v>
      </c>
      <c r="AV64" s="130" t="s">
        <v>157</v>
      </c>
      <c r="AW64" s="130" t="s">
        <v>170</v>
      </c>
      <c r="AX64" s="130" t="s">
        <v>136</v>
      </c>
      <c r="AY64" s="28">
        <v>1500.0</v>
      </c>
      <c r="AZ64" s="130" t="s">
        <v>137</v>
      </c>
      <c r="BA64" s="130" t="s">
        <v>140</v>
      </c>
      <c r="BB64" s="130" t="s">
        <v>140</v>
      </c>
      <c r="BC64" s="130" t="s">
        <v>139</v>
      </c>
      <c r="BD64" s="130" t="s">
        <v>240</v>
      </c>
      <c r="BE64" s="130" t="s">
        <v>139</v>
      </c>
      <c r="BF64" s="131" t="s">
        <v>240</v>
      </c>
      <c r="BG64" s="131" t="s">
        <v>240</v>
      </c>
      <c r="BH64" s="130" t="s">
        <v>150</v>
      </c>
      <c r="BI64" s="130" t="s">
        <v>137</v>
      </c>
      <c r="BJ64" s="130" t="s">
        <v>139</v>
      </c>
      <c r="BK64" s="130" t="s">
        <v>139</v>
      </c>
      <c r="BL64" s="130" t="s">
        <v>136</v>
      </c>
      <c r="BM64" s="130" t="s">
        <v>137</v>
      </c>
      <c r="BN64" s="130" t="s">
        <v>138</v>
      </c>
      <c r="BO64" s="130" t="s">
        <v>138</v>
      </c>
      <c r="BP64" s="130" t="s">
        <v>140</v>
      </c>
      <c r="BQ64" s="130" t="s">
        <v>139</v>
      </c>
      <c r="BR64" s="130" t="s">
        <v>139</v>
      </c>
      <c r="BS64" s="130" t="s">
        <v>139</v>
      </c>
      <c r="BT64" s="130" t="s">
        <v>136</v>
      </c>
      <c r="BU64" s="130" t="s">
        <v>140</v>
      </c>
      <c r="BV64" s="130" t="s">
        <v>140</v>
      </c>
      <c r="BW64" s="127"/>
      <c r="BX64" s="127"/>
      <c r="BY64" s="130"/>
      <c r="BZ64" s="127"/>
      <c r="CA64" s="127"/>
      <c r="CB64" s="127"/>
      <c r="CC64" s="127"/>
    </row>
    <row r="65" ht="15.75" customHeight="1">
      <c r="A65" s="131" t="s">
        <v>125</v>
      </c>
      <c r="B65" s="131">
        <v>38.0</v>
      </c>
      <c r="C65" s="131">
        <v>25000.0</v>
      </c>
      <c r="D65" s="35" t="s">
        <v>25</v>
      </c>
      <c r="E65" s="130" t="s">
        <v>197</v>
      </c>
      <c r="F65" s="130" t="s">
        <v>38</v>
      </c>
      <c r="G65" s="134" t="s">
        <v>186</v>
      </c>
      <c r="H65" s="136" t="s">
        <v>127</v>
      </c>
      <c r="I65" s="131" t="s">
        <v>31</v>
      </c>
      <c r="J65" s="130" t="s">
        <v>129</v>
      </c>
      <c r="K65" s="131" t="s">
        <v>126</v>
      </c>
      <c r="L65" s="130" t="s">
        <v>240</v>
      </c>
      <c r="M65" s="131">
        <v>2.0</v>
      </c>
      <c r="N65" s="131">
        <v>1.0</v>
      </c>
      <c r="O65" s="130" t="s">
        <v>139</v>
      </c>
      <c r="P65" s="130" t="s">
        <v>139</v>
      </c>
      <c r="Q65" s="130" t="s">
        <v>137</v>
      </c>
      <c r="R65" s="130">
        <v>4.0</v>
      </c>
      <c r="S65" s="130">
        <v>5.0</v>
      </c>
      <c r="T65" s="130" t="s">
        <v>139</v>
      </c>
      <c r="U65" s="130" t="s">
        <v>139</v>
      </c>
      <c r="V65" s="130" t="s">
        <v>139</v>
      </c>
      <c r="W65" s="130" t="s">
        <v>139</v>
      </c>
      <c r="X65" s="130" t="s">
        <v>139</v>
      </c>
      <c r="Y65" s="130" t="s">
        <v>136</v>
      </c>
      <c r="Z65" s="130" t="s">
        <v>136</v>
      </c>
      <c r="AA65" s="130" t="s">
        <v>139</v>
      </c>
      <c r="AB65" s="130" t="s">
        <v>137</v>
      </c>
      <c r="AC65" s="130" t="s">
        <v>139</v>
      </c>
      <c r="AD65" s="130" t="s">
        <v>139</v>
      </c>
      <c r="AE65" s="130" t="s">
        <v>136</v>
      </c>
      <c r="AF65" s="130" t="s">
        <v>139</v>
      </c>
      <c r="AG65" s="130">
        <v>4.0</v>
      </c>
      <c r="AH65" s="130" t="s">
        <v>137</v>
      </c>
      <c r="AI65" s="130" t="s">
        <v>240</v>
      </c>
      <c r="AJ65" s="130" t="s">
        <v>139</v>
      </c>
      <c r="AK65" s="130" t="s">
        <v>241</v>
      </c>
      <c r="AL65" s="130" t="s">
        <v>139</v>
      </c>
      <c r="AM65" s="130" t="s">
        <v>138</v>
      </c>
      <c r="AN65" s="130" t="s">
        <v>240</v>
      </c>
      <c r="AO65" s="130" t="s">
        <v>241</v>
      </c>
      <c r="AP65" s="130" t="s">
        <v>241</v>
      </c>
      <c r="AQ65" s="130" t="s">
        <v>241</v>
      </c>
      <c r="AR65" s="131" t="s">
        <v>240</v>
      </c>
      <c r="AS65" s="130" t="s">
        <v>241</v>
      </c>
      <c r="AT65" s="29" t="s">
        <v>132</v>
      </c>
      <c r="AU65" s="27" t="s">
        <v>164</v>
      </c>
      <c r="AV65" s="130" t="s">
        <v>177</v>
      </c>
      <c r="AW65" s="130" t="s">
        <v>135</v>
      </c>
      <c r="AX65" s="130" t="s">
        <v>139</v>
      </c>
      <c r="AY65" s="28">
        <v>800.0</v>
      </c>
      <c r="AZ65" s="130" t="s">
        <v>137</v>
      </c>
      <c r="BA65" s="130" t="s">
        <v>140</v>
      </c>
      <c r="BB65" s="130" t="s">
        <v>140</v>
      </c>
      <c r="BC65" s="130" t="s">
        <v>136</v>
      </c>
      <c r="BD65" s="130" t="s">
        <v>240</v>
      </c>
      <c r="BE65" s="130" t="s">
        <v>136</v>
      </c>
      <c r="BF65" s="131" t="s">
        <v>240</v>
      </c>
      <c r="BG65" s="131" t="s">
        <v>240</v>
      </c>
      <c r="BH65" s="130" t="s">
        <v>136</v>
      </c>
      <c r="BI65" s="130" t="s">
        <v>137</v>
      </c>
      <c r="BJ65" s="130" t="s">
        <v>140</v>
      </c>
      <c r="BK65" s="130" t="s">
        <v>138</v>
      </c>
      <c r="BL65" s="130" t="s">
        <v>137</v>
      </c>
      <c r="BM65" s="130" t="s">
        <v>138</v>
      </c>
      <c r="BN65" s="130" t="s">
        <v>138</v>
      </c>
      <c r="BO65" s="130" t="s">
        <v>138</v>
      </c>
      <c r="BP65" s="130" t="s">
        <v>136</v>
      </c>
      <c r="BQ65" s="130" t="s">
        <v>138</v>
      </c>
      <c r="BR65" s="130" t="s">
        <v>136</v>
      </c>
      <c r="BS65" s="130" t="s">
        <v>136</v>
      </c>
      <c r="BT65" s="130" t="s">
        <v>138</v>
      </c>
      <c r="BU65" s="130" t="s">
        <v>136</v>
      </c>
      <c r="BV65" s="130" t="s">
        <v>138</v>
      </c>
      <c r="BW65" s="127"/>
      <c r="BX65" s="127"/>
      <c r="BY65" s="130"/>
      <c r="BZ65" s="127"/>
      <c r="CA65" s="127"/>
      <c r="CB65" s="127"/>
      <c r="CC65" s="127"/>
    </row>
    <row r="66" ht="15.75" customHeight="1">
      <c r="A66" s="131" t="s">
        <v>125</v>
      </c>
      <c r="B66" s="131">
        <v>39.0</v>
      </c>
      <c r="C66" s="131">
        <v>30000.0</v>
      </c>
      <c r="D66" s="35" t="s">
        <v>25</v>
      </c>
      <c r="E66" s="130" t="s">
        <v>44</v>
      </c>
      <c r="F66" s="130" t="s">
        <v>38</v>
      </c>
      <c r="G66" s="134" t="s">
        <v>188</v>
      </c>
      <c r="H66" s="136" t="s">
        <v>127</v>
      </c>
      <c r="I66" s="131" t="s">
        <v>31</v>
      </c>
      <c r="J66" s="130" t="s">
        <v>128</v>
      </c>
      <c r="K66" s="131" t="s">
        <v>11</v>
      </c>
      <c r="L66" s="130" t="s">
        <v>240</v>
      </c>
      <c r="M66" s="131">
        <v>3.0</v>
      </c>
      <c r="N66" s="131">
        <v>1.0</v>
      </c>
      <c r="O66" s="130" t="s">
        <v>140</v>
      </c>
      <c r="P66" s="130" t="s">
        <v>137</v>
      </c>
      <c r="Q66" s="130" t="s">
        <v>136</v>
      </c>
      <c r="R66" s="130">
        <v>4.0</v>
      </c>
      <c r="S66" s="130" t="s">
        <v>137</v>
      </c>
      <c r="T66" s="130">
        <v>3.0</v>
      </c>
      <c r="U66" s="130" t="s">
        <v>137</v>
      </c>
      <c r="V66" s="130" t="s">
        <v>136</v>
      </c>
      <c r="W66" s="130" t="s">
        <v>136</v>
      </c>
      <c r="X66" s="130" t="s">
        <v>136</v>
      </c>
      <c r="Y66" s="130" t="s">
        <v>140</v>
      </c>
      <c r="Z66" s="130" t="s">
        <v>137</v>
      </c>
      <c r="AA66" s="130" t="s">
        <v>139</v>
      </c>
      <c r="AB66" s="130" t="s">
        <v>138</v>
      </c>
      <c r="AC66" s="130" t="s">
        <v>136</v>
      </c>
      <c r="AD66" s="130" t="s">
        <v>139</v>
      </c>
      <c r="AE66" s="130" t="s">
        <v>136</v>
      </c>
      <c r="AF66" s="130" t="s">
        <v>136</v>
      </c>
      <c r="AG66" s="130" t="s">
        <v>139</v>
      </c>
      <c r="AH66" s="130" t="s">
        <v>139</v>
      </c>
      <c r="AI66" s="130" t="s">
        <v>240</v>
      </c>
      <c r="AJ66" s="130" t="s">
        <v>139</v>
      </c>
      <c r="AK66" s="130" t="s">
        <v>240</v>
      </c>
      <c r="AL66" s="130" t="s">
        <v>140</v>
      </c>
      <c r="AM66" s="130" t="s">
        <v>140</v>
      </c>
      <c r="AN66" s="130" t="s">
        <v>240</v>
      </c>
      <c r="AO66" s="130" t="s">
        <v>240</v>
      </c>
      <c r="AP66" s="130" t="s">
        <v>241</v>
      </c>
      <c r="AQ66" s="130" t="s">
        <v>240</v>
      </c>
      <c r="AR66" s="131" t="s">
        <v>240</v>
      </c>
      <c r="AS66" s="130" t="s">
        <v>240</v>
      </c>
      <c r="AT66" s="28" t="s">
        <v>185</v>
      </c>
      <c r="AU66" s="27" t="s">
        <v>133</v>
      </c>
      <c r="AV66" s="130" t="s">
        <v>146</v>
      </c>
      <c r="AW66" s="130" t="s">
        <v>135</v>
      </c>
      <c r="AX66" s="130" t="s">
        <v>139</v>
      </c>
      <c r="AY66" s="28" t="s">
        <v>184</v>
      </c>
      <c r="AZ66" s="130" t="s">
        <v>136</v>
      </c>
      <c r="BA66" s="130" t="s">
        <v>136</v>
      </c>
      <c r="BB66" s="130" t="s">
        <v>139</v>
      </c>
      <c r="BC66" s="130" t="s">
        <v>137</v>
      </c>
      <c r="BD66" s="130" t="s">
        <v>240</v>
      </c>
      <c r="BE66" s="130" t="s">
        <v>137</v>
      </c>
      <c r="BF66" s="131" t="s">
        <v>240</v>
      </c>
      <c r="BG66" s="131" t="s">
        <v>240</v>
      </c>
      <c r="BH66" s="130" t="s">
        <v>138</v>
      </c>
      <c r="BI66" s="130" t="s">
        <v>136</v>
      </c>
      <c r="BJ66" s="130" t="s">
        <v>138</v>
      </c>
      <c r="BK66" s="130" t="s">
        <v>137</v>
      </c>
      <c r="BL66" s="130" t="s">
        <v>138</v>
      </c>
      <c r="BM66" s="130" t="s">
        <v>136</v>
      </c>
      <c r="BN66" s="130" t="s">
        <v>138</v>
      </c>
      <c r="BO66" s="130" t="s">
        <v>138</v>
      </c>
      <c r="BP66" s="130" t="s">
        <v>136</v>
      </c>
      <c r="BQ66" s="130" t="s">
        <v>137</v>
      </c>
      <c r="BR66" s="130" t="s">
        <v>136</v>
      </c>
      <c r="BS66" s="130" t="s">
        <v>136</v>
      </c>
      <c r="BT66" s="130" t="s">
        <v>136</v>
      </c>
      <c r="BU66" s="130" t="s">
        <v>140</v>
      </c>
      <c r="BV66" s="130" t="s">
        <v>136</v>
      </c>
      <c r="BW66" s="127"/>
      <c r="BX66" s="127"/>
      <c r="BY66" s="130"/>
      <c r="BZ66" s="127"/>
      <c r="CA66" s="127"/>
      <c r="CB66" s="127"/>
      <c r="CC66" s="127"/>
    </row>
    <row r="67" ht="15.75" customHeight="1">
      <c r="A67" s="131" t="s">
        <v>125</v>
      </c>
      <c r="B67" s="131">
        <v>25.0</v>
      </c>
      <c r="C67" s="131">
        <v>25000.0</v>
      </c>
      <c r="D67" s="35" t="s">
        <v>25</v>
      </c>
      <c r="E67" s="130" t="s">
        <v>197</v>
      </c>
      <c r="F67" s="130" t="s">
        <v>38</v>
      </c>
      <c r="G67" s="134" t="s">
        <v>37</v>
      </c>
      <c r="H67" s="136" t="s">
        <v>127</v>
      </c>
      <c r="I67" s="131" t="s">
        <v>31</v>
      </c>
      <c r="J67" s="130" t="s">
        <v>128</v>
      </c>
      <c r="K67" s="131" t="s">
        <v>12</v>
      </c>
      <c r="L67" s="130" t="s">
        <v>240</v>
      </c>
      <c r="M67" s="131">
        <v>2.0</v>
      </c>
      <c r="N67" s="131">
        <v>1.0</v>
      </c>
      <c r="O67" s="130" t="s">
        <v>140</v>
      </c>
      <c r="P67" s="130" t="s">
        <v>140</v>
      </c>
      <c r="Q67" s="130" t="s">
        <v>139</v>
      </c>
      <c r="R67" s="130" t="s">
        <v>136</v>
      </c>
      <c r="S67" s="130">
        <v>3.0</v>
      </c>
      <c r="T67" s="130">
        <v>3.0</v>
      </c>
      <c r="U67" s="130" t="s">
        <v>140</v>
      </c>
      <c r="V67" s="130" t="s">
        <v>138</v>
      </c>
      <c r="W67" s="130" t="s">
        <v>136</v>
      </c>
      <c r="X67" s="130" t="s">
        <v>136</v>
      </c>
      <c r="Y67" s="130" t="s">
        <v>140</v>
      </c>
      <c r="Z67" s="130" t="s">
        <v>139</v>
      </c>
      <c r="AA67" s="130">
        <v>4.0</v>
      </c>
      <c r="AB67" s="130" t="s">
        <v>136</v>
      </c>
      <c r="AC67" s="130" t="s">
        <v>137</v>
      </c>
      <c r="AD67" s="130" t="s">
        <v>137</v>
      </c>
      <c r="AE67" s="130" t="s">
        <v>140</v>
      </c>
      <c r="AF67" s="130" t="s">
        <v>139</v>
      </c>
      <c r="AG67" s="130" t="s">
        <v>138</v>
      </c>
      <c r="AH67" s="130" t="s">
        <v>136</v>
      </c>
      <c r="AI67" s="130" t="s">
        <v>240</v>
      </c>
      <c r="AJ67" s="130" t="s">
        <v>139</v>
      </c>
      <c r="AK67" s="130" t="s">
        <v>240</v>
      </c>
      <c r="AL67" s="130" t="s">
        <v>139</v>
      </c>
      <c r="AM67" s="130" t="s">
        <v>139</v>
      </c>
      <c r="AN67" s="130" t="s">
        <v>241</v>
      </c>
      <c r="AO67" s="130" t="s">
        <v>241</v>
      </c>
      <c r="AP67" s="130" t="s">
        <v>240</v>
      </c>
      <c r="AQ67" s="130" t="s">
        <v>240</v>
      </c>
      <c r="AR67" s="131" t="s">
        <v>240</v>
      </c>
      <c r="AS67" s="130" t="s">
        <v>241</v>
      </c>
      <c r="AT67" s="29" t="s">
        <v>132</v>
      </c>
      <c r="AU67" s="27" t="s">
        <v>133</v>
      </c>
      <c r="AV67" s="130" t="s">
        <v>134</v>
      </c>
      <c r="AW67" s="130" t="s">
        <v>135</v>
      </c>
      <c r="AX67" s="130" t="s">
        <v>140</v>
      </c>
      <c r="AY67" s="28">
        <v>800.0</v>
      </c>
      <c r="AZ67" s="130" t="s">
        <v>137</v>
      </c>
      <c r="BA67" s="130" t="s">
        <v>137</v>
      </c>
      <c r="BB67" s="130" t="s">
        <v>140</v>
      </c>
      <c r="BC67" s="130" t="s">
        <v>137</v>
      </c>
      <c r="BD67" s="130" t="s">
        <v>240</v>
      </c>
      <c r="BE67" s="130" t="s">
        <v>137</v>
      </c>
      <c r="BF67" s="131" t="s">
        <v>240</v>
      </c>
      <c r="BG67" s="131" t="s">
        <v>240</v>
      </c>
      <c r="BH67" s="130" t="s">
        <v>138</v>
      </c>
      <c r="BI67" s="130" t="s">
        <v>140</v>
      </c>
      <c r="BJ67" s="130" t="s">
        <v>139</v>
      </c>
      <c r="BK67" s="130" t="s">
        <v>139</v>
      </c>
      <c r="BL67" s="130" t="s">
        <v>139</v>
      </c>
      <c r="BM67" s="130" t="s">
        <v>138</v>
      </c>
      <c r="BN67" s="130" t="s">
        <v>138</v>
      </c>
      <c r="BO67" s="130" t="s">
        <v>138</v>
      </c>
      <c r="BP67" s="130" t="s">
        <v>138</v>
      </c>
      <c r="BQ67" s="130" t="s">
        <v>136</v>
      </c>
      <c r="BR67" s="130" t="s">
        <v>136</v>
      </c>
      <c r="BS67" s="130" t="s">
        <v>138</v>
      </c>
      <c r="BT67" s="130" t="s">
        <v>137</v>
      </c>
      <c r="BU67" s="130" t="s">
        <v>136</v>
      </c>
      <c r="BV67" s="130" t="s">
        <v>137</v>
      </c>
      <c r="BW67" s="127"/>
      <c r="BX67" s="127"/>
      <c r="BY67" s="130"/>
      <c r="BZ67" s="127"/>
      <c r="CA67" s="127"/>
      <c r="CB67" s="127"/>
      <c r="CC67" s="127"/>
    </row>
    <row r="68" ht="15.75" customHeight="1">
      <c r="A68" s="131" t="s">
        <v>125</v>
      </c>
      <c r="B68" s="131">
        <v>25.0</v>
      </c>
      <c r="C68" s="131">
        <v>25000.0</v>
      </c>
      <c r="D68" s="35" t="s">
        <v>25</v>
      </c>
      <c r="E68" s="130" t="s">
        <v>130</v>
      </c>
      <c r="F68" s="130" t="s">
        <v>38</v>
      </c>
      <c r="G68" s="134" t="s">
        <v>190</v>
      </c>
      <c r="H68" s="136" t="s">
        <v>127</v>
      </c>
      <c r="I68" s="131" t="s">
        <v>31</v>
      </c>
      <c r="J68" s="130" t="s">
        <v>129</v>
      </c>
      <c r="K68" s="131" t="s">
        <v>126</v>
      </c>
      <c r="L68" s="130" t="s">
        <v>240</v>
      </c>
      <c r="M68" s="131">
        <v>1.0</v>
      </c>
      <c r="N68" s="131">
        <v>1.0</v>
      </c>
      <c r="O68" s="130" t="s">
        <v>137</v>
      </c>
      <c r="P68" s="130" t="s">
        <v>140</v>
      </c>
      <c r="Q68" s="130" t="s">
        <v>137</v>
      </c>
      <c r="R68" s="130" t="s">
        <v>139</v>
      </c>
      <c r="S68" s="130" t="s">
        <v>139</v>
      </c>
      <c r="T68" s="130" t="s">
        <v>140</v>
      </c>
      <c r="U68" s="130" t="s">
        <v>136</v>
      </c>
      <c r="V68" s="130" t="s">
        <v>138</v>
      </c>
      <c r="W68" s="130" t="s">
        <v>136</v>
      </c>
      <c r="X68" s="130" t="s">
        <v>139</v>
      </c>
      <c r="Y68" s="130" t="s">
        <v>136</v>
      </c>
      <c r="Z68" s="130" t="s">
        <v>138</v>
      </c>
      <c r="AA68" s="130" t="s">
        <v>139</v>
      </c>
      <c r="AB68" s="130" t="s">
        <v>139</v>
      </c>
      <c r="AC68" s="130" t="s">
        <v>136</v>
      </c>
      <c r="AD68" s="130" t="s">
        <v>136</v>
      </c>
      <c r="AE68" s="130" t="s">
        <v>139</v>
      </c>
      <c r="AF68" s="130" t="s">
        <v>139</v>
      </c>
      <c r="AG68" s="130" t="s">
        <v>139</v>
      </c>
      <c r="AH68" s="130" t="s">
        <v>139</v>
      </c>
      <c r="AI68" s="130" t="s">
        <v>240</v>
      </c>
      <c r="AJ68" s="130" t="s">
        <v>140</v>
      </c>
      <c r="AK68" s="130" t="s">
        <v>241</v>
      </c>
      <c r="AL68" s="130" t="s">
        <v>137</v>
      </c>
      <c r="AM68" s="130" t="s">
        <v>140</v>
      </c>
      <c r="AN68" s="130" t="s">
        <v>240</v>
      </c>
      <c r="AO68" s="130" t="s">
        <v>240</v>
      </c>
      <c r="AP68" s="130" t="s">
        <v>240</v>
      </c>
      <c r="AQ68" s="130" t="s">
        <v>241</v>
      </c>
      <c r="AR68" s="131" t="s">
        <v>240</v>
      </c>
      <c r="AS68" s="130" t="s">
        <v>240</v>
      </c>
      <c r="AT68" s="29" t="s">
        <v>132</v>
      </c>
      <c r="AU68" s="27" t="s">
        <v>133</v>
      </c>
      <c r="AV68" s="130" t="s">
        <v>146</v>
      </c>
      <c r="AW68" s="130" t="s">
        <v>147</v>
      </c>
      <c r="AX68" s="130" t="s">
        <v>139</v>
      </c>
      <c r="AY68" s="28" t="s">
        <v>145</v>
      </c>
      <c r="AZ68" s="130" t="s">
        <v>139</v>
      </c>
      <c r="BA68" s="130" t="s">
        <v>139</v>
      </c>
      <c r="BB68" s="130" t="s">
        <v>138</v>
      </c>
      <c r="BC68" s="130" t="s">
        <v>139</v>
      </c>
      <c r="BD68" s="130" t="s">
        <v>241</v>
      </c>
      <c r="BE68" s="130" t="s">
        <v>139</v>
      </c>
      <c r="BF68" s="131" t="s">
        <v>240</v>
      </c>
      <c r="BG68" s="131" t="s">
        <v>240</v>
      </c>
      <c r="BH68" s="130" t="s">
        <v>137</v>
      </c>
      <c r="BI68" s="130" t="s">
        <v>136</v>
      </c>
      <c r="BJ68" s="130" t="s">
        <v>138</v>
      </c>
      <c r="BK68" s="130" t="s">
        <v>139</v>
      </c>
      <c r="BL68" s="130" t="s">
        <v>138</v>
      </c>
      <c r="BM68" s="130" t="s">
        <v>136</v>
      </c>
      <c r="BN68" s="130" t="s">
        <v>136</v>
      </c>
      <c r="BO68" s="130" t="s">
        <v>136</v>
      </c>
      <c r="BP68" s="130" t="s">
        <v>139</v>
      </c>
      <c r="BQ68" s="130" t="s">
        <v>140</v>
      </c>
      <c r="BR68" s="130" t="s">
        <v>139</v>
      </c>
      <c r="BS68" s="130" t="s">
        <v>136</v>
      </c>
      <c r="BT68" s="130" t="s">
        <v>136</v>
      </c>
      <c r="BU68" s="130" t="s">
        <v>139</v>
      </c>
      <c r="BV68" s="130" t="s">
        <v>139</v>
      </c>
      <c r="BW68" s="127"/>
      <c r="BX68" s="127"/>
      <c r="BY68" s="130"/>
      <c r="BZ68" s="127"/>
      <c r="CA68" s="127"/>
      <c r="CB68" s="127"/>
      <c r="CC68" s="127"/>
    </row>
    <row r="69" ht="15.75" customHeight="1">
      <c r="A69" s="131" t="s">
        <v>125</v>
      </c>
      <c r="B69" s="131">
        <v>24.0</v>
      </c>
      <c r="C69" s="131">
        <v>1800.0</v>
      </c>
      <c r="D69" s="35" t="s">
        <v>26</v>
      </c>
      <c r="E69" s="130" t="s">
        <v>44</v>
      </c>
      <c r="F69" s="130" t="s">
        <v>38</v>
      </c>
      <c r="G69" s="134" t="s">
        <v>182</v>
      </c>
      <c r="H69" s="136" t="s">
        <v>159</v>
      </c>
      <c r="I69" s="131" t="s">
        <v>31</v>
      </c>
      <c r="J69" s="130" t="s">
        <v>162</v>
      </c>
      <c r="K69" s="131" t="s">
        <v>12</v>
      </c>
      <c r="L69" s="130" t="s">
        <v>240</v>
      </c>
      <c r="M69" s="131">
        <v>3.0</v>
      </c>
      <c r="N69" s="131">
        <v>1.0</v>
      </c>
      <c r="O69" s="130" t="s">
        <v>140</v>
      </c>
      <c r="P69" s="130" t="s">
        <v>140</v>
      </c>
      <c r="Q69" s="130" t="s">
        <v>136</v>
      </c>
      <c r="R69" s="130" t="s">
        <v>139</v>
      </c>
      <c r="S69" s="130" t="s">
        <v>137</v>
      </c>
      <c r="T69" s="130" t="s">
        <v>139</v>
      </c>
      <c r="U69" s="130" t="s">
        <v>136</v>
      </c>
      <c r="V69" s="130" t="s">
        <v>136</v>
      </c>
      <c r="W69" s="130" t="s">
        <v>136</v>
      </c>
      <c r="X69" s="130" t="s">
        <v>139</v>
      </c>
      <c r="Y69" s="130" t="s">
        <v>138</v>
      </c>
      <c r="Z69" s="130" t="s">
        <v>140</v>
      </c>
      <c r="AA69" s="130" t="s">
        <v>136</v>
      </c>
      <c r="AB69" s="130" t="s">
        <v>136</v>
      </c>
      <c r="AC69" s="130" t="s">
        <v>137</v>
      </c>
      <c r="AD69" s="130" t="s">
        <v>139</v>
      </c>
      <c r="AE69" s="130" t="s">
        <v>136</v>
      </c>
      <c r="AF69" s="130" t="s">
        <v>137</v>
      </c>
      <c r="AG69" s="130" t="s">
        <v>140</v>
      </c>
      <c r="AH69" s="130" t="s">
        <v>139</v>
      </c>
      <c r="AI69" s="130" t="s">
        <v>240</v>
      </c>
      <c r="AJ69" s="130" t="s">
        <v>140</v>
      </c>
      <c r="AK69" s="130" t="s">
        <v>240</v>
      </c>
      <c r="AL69" s="130" t="s">
        <v>139</v>
      </c>
      <c r="AM69" s="130" t="s">
        <v>140</v>
      </c>
      <c r="AN69" s="130" t="s">
        <v>240</v>
      </c>
      <c r="AO69" s="130" t="s">
        <v>241</v>
      </c>
      <c r="AP69" s="130" t="s">
        <v>240</v>
      </c>
      <c r="AQ69" s="130" t="s">
        <v>240</v>
      </c>
      <c r="AR69" s="131" t="s">
        <v>240</v>
      </c>
      <c r="AS69" s="130" t="s">
        <v>241</v>
      </c>
      <c r="AT69" s="28" t="s">
        <v>151</v>
      </c>
      <c r="AU69" s="27" t="s">
        <v>133</v>
      </c>
      <c r="AV69" s="130" t="s">
        <v>152</v>
      </c>
      <c r="AW69" s="130" t="s">
        <v>135</v>
      </c>
      <c r="AX69" s="130" t="s">
        <v>139</v>
      </c>
      <c r="AY69" s="28">
        <v>800.0</v>
      </c>
      <c r="AZ69" s="130" t="s">
        <v>139</v>
      </c>
      <c r="BA69" s="130" t="s">
        <v>136</v>
      </c>
      <c r="BB69" s="130" t="s">
        <v>140</v>
      </c>
      <c r="BC69" s="130" t="s">
        <v>139</v>
      </c>
      <c r="BD69" s="130" t="s">
        <v>240</v>
      </c>
      <c r="BE69" s="130" t="s">
        <v>139</v>
      </c>
      <c r="BF69" s="131" t="s">
        <v>240</v>
      </c>
      <c r="BG69" s="131" t="s">
        <v>240</v>
      </c>
      <c r="BH69" s="130" t="s">
        <v>150</v>
      </c>
      <c r="BI69" s="130" t="s">
        <v>136</v>
      </c>
      <c r="BJ69" s="130" t="s">
        <v>139</v>
      </c>
      <c r="BK69" s="130" t="s">
        <v>139</v>
      </c>
      <c r="BL69" s="130" t="s">
        <v>136</v>
      </c>
      <c r="BM69" s="130" t="s">
        <v>138</v>
      </c>
      <c r="BN69" s="130" t="s">
        <v>136</v>
      </c>
      <c r="BO69" s="130" t="s">
        <v>138</v>
      </c>
      <c r="BP69" s="130" t="s">
        <v>140</v>
      </c>
      <c r="BQ69" s="130" t="s">
        <v>139</v>
      </c>
      <c r="BR69" s="130" t="s">
        <v>139</v>
      </c>
      <c r="BS69" s="130" t="s">
        <v>136</v>
      </c>
      <c r="BT69" s="130" t="s">
        <v>139</v>
      </c>
      <c r="BU69" s="130" t="s">
        <v>136</v>
      </c>
      <c r="BV69" s="130" t="s">
        <v>138</v>
      </c>
      <c r="BW69" s="127"/>
      <c r="BX69" s="127"/>
      <c r="BY69" s="130"/>
      <c r="BZ69" s="127"/>
      <c r="CA69" s="127"/>
      <c r="CB69" s="127"/>
      <c r="CC69" s="127"/>
    </row>
    <row r="70" ht="15.75" customHeight="1">
      <c r="A70" s="131" t="s">
        <v>125</v>
      </c>
      <c r="B70" s="131">
        <v>24.0</v>
      </c>
      <c r="C70" s="131">
        <v>1800.0</v>
      </c>
      <c r="D70" s="35" t="s">
        <v>26</v>
      </c>
      <c r="E70" s="129" t="s">
        <v>45</v>
      </c>
      <c r="F70" s="130" t="s">
        <v>38</v>
      </c>
      <c r="G70" s="134" t="s">
        <v>201</v>
      </c>
      <c r="H70" s="136" t="s">
        <v>159</v>
      </c>
      <c r="I70" s="131" t="s">
        <v>180</v>
      </c>
      <c r="J70" s="130" t="s">
        <v>128</v>
      </c>
      <c r="K70" s="131" t="s">
        <v>12</v>
      </c>
      <c r="L70" s="130" t="s">
        <v>241</v>
      </c>
      <c r="M70" s="131">
        <v>4.0</v>
      </c>
      <c r="N70" s="131">
        <v>1.0</v>
      </c>
      <c r="O70" s="130" t="s">
        <v>140</v>
      </c>
      <c r="P70" s="130" t="s">
        <v>140</v>
      </c>
      <c r="Q70" s="130" t="s">
        <v>136</v>
      </c>
      <c r="R70" s="130" t="s">
        <v>139</v>
      </c>
      <c r="S70" s="130" t="s">
        <v>136</v>
      </c>
      <c r="T70" s="130">
        <v>4.0</v>
      </c>
      <c r="U70" s="130" t="s">
        <v>136</v>
      </c>
      <c r="V70" s="130" t="s">
        <v>137</v>
      </c>
      <c r="W70" s="130" t="s">
        <v>139</v>
      </c>
      <c r="X70" s="130" t="s">
        <v>136</v>
      </c>
      <c r="Y70" s="130" t="s">
        <v>140</v>
      </c>
      <c r="Z70" s="130" t="s">
        <v>140</v>
      </c>
      <c r="AA70" s="130" t="s">
        <v>139</v>
      </c>
      <c r="AB70" s="130" t="s">
        <v>139</v>
      </c>
      <c r="AC70" s="130" t="s">
        <v>140</v>
      </c>
      <c r="AD70" s="130" t="s">
        <v>136</v>
      </c>
      <c r="AE70" s="130" t="s">
        <v>140</v>
      </c>
      <c r="AF70" s="130" t="s">
        <v>137</v>
      </c>
      <c r="AG70" s="130">
        <v>3.0</v>
      </c>
      <c r="AH70" s="130" t="s">
        <v>139</v>
      </c>
      <c r="AI70" s="130" t="s">
        <v>240</v>
      </c>
      <c r="AJ70" s="130" t="s">
        <v>137</v>
      </c>
      <c r="AK70" s="130" t="s">
        <v>241</v>
      </c>
      <c r="AL70" s="130" t="s">
        <v>137</v>
      </c>
      <c r="AM70" s="130" t="s">
        <v>139</v>
      </c>
      <c r="AN70" s="130" t="s">
        <v>241</v>
      </c>
      <c r="AO70" s="130" t="s">
        <v>241</v>
      </c>
      <c r="AP70" s="130" t="s">
        <v>241</v>
      </c>
      <c r="AQ70" s="130" t="s">
        <v>240</v>
      </c>
      <c r="AR70" s="131" t="s">
        <v>240</v>
      </c>
      <c r="AS70" s="130" t="s">
        <v>241</v>
      </c>
      <c r="AT70" s="29" t="s">
        <v>156</v>
      </c>
      <c r="AU70" s="27" t="s">
        <v>133</v>
      </c>
      <c r="AV70" s="130" t="s">
        <v>157</v>
      </c>
      <c r="AW70" s="130" t="s">
        <v>135</v>
      </c>
      <c r="AX70" s="130" t="s">
        <v>139</v>
      </c>
      <c r="AY70" s="28">
        <v>1500.0</v>
      </c>
      <c r="AZ70" s="130" t="s">
        <v>140</v>
      </c>
      <c r="BA70" s="130" t="s">
        <v>139</v>
      </c>
      <c r="BB70" s="130" t="s">
        <v>140</v>
      </c>
      <c r="BC70" s="130" t="s">
        <v>139</v>
      </c>
      <c r="BD70" s="130" t="s">
        <v>241</v>
      </c>
      <c r="BE70" s="130" t="s">
        <v>139</v>
      </c>
      <c r="BF70" s="131" t="s">
        <v>240</v>
      </c>
      <c r="BG70" s="131" t="s">
        <v>240</v>
      </c>
      <c r="BH70" s="130" t="s">
        <v>136</v>
      </c>
      <c r="BI70" s="130" t="s">
        <v>139</v>
      </c>
      <c r="BJ70" s="130" t="s">
        <v>137</v>
      </c>
      <c r="BK70" s="130" t="s">
        <v>139</v>
      </c>
      <c r="BL70" s="130" t="s">
        <v>136</v>
      </c>
      <c r="BM70" s="130" t="s">
        <v>139</v>
      </c>
      <c r="BN70" s="130" t="s">
        <v>136</v>
      </c>
      <c r="BO70" s="130" t="s">
        <v>139</v>
      </c>
      <c r="BP70" s="130" t="s">
        <v>140</v>
      </c>
      <c r="BQ70" s="130" t="s">
        <v>140</v>
      </c>
      <c r="BR70" s="130" t="s">
        <v>137</v>
      </c>
      <c r="BS70" s="130" t="s">
        <v>136</v>
      </c>
      <c r="BT70" s="130" t="s">
        <v>140</v>
      </c>
      <c r="BU70" s="130" t="s">
        <v>137</v>
      </c>
      <c r="BV70" s="130" t="s">
        <v>136</v>
      </c>
      <c r="BW70" s="127"/>
      <c r="BX70" s="127"/>
      <c r="BY70" s="130"/>
      <c r="BZ70" s="127"/>
      <c r="CA70" s="127"/>
      <c r="CB70" s="127"/>
      <c r="CC70" s="127"/>
    </row>
    <row r="71" ht="15.75" customHeight="1">
      <c r="A71" s="131" t="s">
        <v>125</v>
      </c>
      <c r="B71" s="131">
        <v>26.0</v>
      </c>
      <c r="C71" s="131">
        <v>30000.0</v>
      </c>
      <c r="D71" s="35" t="s">
        <v>149</v>
      </c>
      <c r="E71" s="130" t="s">
        <v>130</v>
      </c>
      <c r="F71" s="130" t="s">
        <v>38</v>
      </c>
      <c r="G71" s="134" t="s">
        <v>186</v>
      </c>
      <c r="H71" s="136" t="s">
        <v>159</v>
      </c>
      <c r="I71" s="131" t="s">
        <v>143</v>
      </c>
      <c r="J71" s="130" t="s">
        <v>129</v>
      </c>
      <c r="K71" s="131" t="s">
        <v>12</v>
      </c>
      <c r="L71" s="130" t="s">
        <v>240</v>
      </c>
      <c r="M71" s="131">
        <v>1.0</v>
      </c>
      <c r="N71" s="131">
        <v>1.0</v>
      </c>
      <c r="O71" s="130" t="s">
        <v>140</v>
      </c>
      <c r="P71" s="130" t="s">
        <v>136</v>
      </c>
      <c r="Q71" s="130" t="s">
        <v>136</v>
      </c>
      <c r="R71" s="130" t="s">
        <v>136</v>
      </c>
      <c r="S71" s="130" t="s">
        <v>139</v>
      </c>
      <c r="T71" s="130" t="s">
        <v>140</v>
      </c>
      <c r="U71" s="130" t="s">
        <v>137</v>
      </c>
      <c r="V71" s="130" t="s">
        <v>136</v>
      </c>
      <c r="W71" s="130" t="s">
        <v>138</v>
      </c>
      <c r="X71" s="130" t="s">
        <v>139</v>
      </c>
      <c r="Y71" s="130" t="s">
        <v>136</v>
      </c>
      <c r="Z71" s="130" t="s">
        <v>139</v>
      </c>
      <c r="AA71" s="130" t="s">
        <v>136</v>
      </c>
      <c r="AB71" s="130" t="s">
        <v>136</v>
      </c>
      <c r="AC71" s="130" t="s">
        <v>138</v>
      </c>
      <c r="AD71" s="130" t="s">
        <v>139</v>
      </c>
      <c r="AE71" s="130" t="s">
        <v>139</v>
      </c>
      <c r="AF71" s="130" t="s">
        <v>139</v>
      </c>
      <c r="AG71" s="130" t="s">
        <v>137</v>
      </c>
      <c r="AH71" s="130" t="s">
        <v>136</v>
      </c>
      <c r="AI71" s="130" t="s">
        <v>240</v>
      </c>
      <c r="AJ71" s="130" t="s">
        <v>136</v>
      </c>
      <c r="AK71" s="130" t="s">
        <v>240</v>
      </c>
      <c r="AL71" s="130" t="s">
        <v>136</v>
      </c>
      <c r="AM71" s="130" t="s">
        <v>140</v>
      </c>
      <c r="AN71" s="130" t="s">
        <v>240</v>
      </c>
      <c r="AO71" s="130" t="s">
        <v>240</v>
      </c>
      <c r="AP71" s="130" t="s">
        <v>240</v>
      </c>
      <c r="AQ71" s="130" t="s">
        <v>240</v>
      </c>
      <c r="AR71" s="131" t="s">
        <v>241</v>
      </c>
      <c r="AS71" s="130" t="s">
        <v>241</v>
      </c>
      <c r="AT71" s="29" t="s">
        <v>132</v>
      </c>
      <c r="AU71" s="27" t="s">
        <v>164</v>
      </c>
      <c r="AV71" s="130" t="s">
        <v>165</v>
      </c>
      <c r="AW71" s="130" t="s">
        <v>135</v>
      </c>
      <c r="AX71" s="130" t="s">
        <v>136</v>
      </c>
      <c r="AY71" s="28">
        <v>1500.0</v>
      </c>
      <c r="AZ71" s="130" t="s">
        <v>139</v>
      </c>
      <c r="BA71" s="130" t="s">
        <v>136</v>
      </c>
      <c r="BB71" s="130" t="s">
        <v>140</v>
      </c>
      <c r="BC71" s="130" t="s">
        <v>139</v>
      </c>
      <c r="BD71" s="130" t="s">
        <v>240</v>
      </c>
      <c r="BE71" s="130" t="s">
        <v>137</v>
      </c>
      <c r="BF71" s="131" t="s">
        <v>241</v>
      </c>
      <c r="BG71" s="131" t="s">
        <v>241</v>
      </c>
      <c r="BH71" s="130" t="s">
        <v>150</v>
      </c>
      <c r="BI71" s="130" t="s">
        <v>138</v>
      </c>
      <c r="BJ71" s="130" t="s">
        <v>138</v>
      </c>
      <c r="BK71" s="130" t="s">
        <v>139</v>
      </c>
      <c r="BL71" s="130" t="s">
        <v>136</v>
      </c>
      <c r="BM71" s="130" t="s">
        <v>138</v>
      </c>
      <c r="BN71" s="130" t="s">
        <v>138</v>
      </c>
      <c r="BO71" s="130" t="s">
        <v>139</v>
      </c>
      <c r="BP71" s="130" t="s">
        <v>136</v>
      </c>
      <c r="BQ71" s="130" t="s">
        <v>139</v>
      </c>
      <c r="BR71" s="130" t="s">
        <v>139</v>
      </c>
      <c r="BS71" s="130" t="s">
        <v>136</v>
      </c>
      <c r="BT71" s="127">
        <v>3.0</v>
      </c>
      <c r="BU71" s="130" t="s">
        <v>139</v>
      </c>
      <c r="BV71" s="130" t="s">
        <v>136</v>
      </c>
      <c r="BW71" s="127"/>
      <c r="BX71" s="127"/>
      <c r="BY71" s="130"/>
      <c r="BZ71" s="127"/>
      <c r="CA71" s="127"/>
      <c r="CB71" s="127"/>
      <c r="CC71" s="127"/>
    </row>
    <row r="72" ht="15.75" customHeight="1">
      <c r="A72" s="131" t="s">
        <v>125</v>
      </c>
      <c r="B72" s="131">
        <v>21.0</v>
      </c>
      <c r="C72" s="131">
        <v>20000.0</v>
      </c>
      <c r="D72" s="35" t="s">
        <v>27</v>
      </c>
      <c r="E72" s="130" t="s">
        <v>130</v>
      </c>
      <c r="F72" s="130" t="s">
        <v>37</v>
      </c>
      <c r="G72" s="134" t="s">
        <v>188</v>
      </c>
      <c r="H72" s="136" t="s">
        <v>159</v>
      </c>
      <c r="I72" s="131" t="s">
        <v>161</v>
      </c>
      <c r="J72" s="131" t="s">
        <v>171</v>
      </c>
      <c r="K72" s="131" t="s">
        <v>11</v>
      </c>
      <c r="L72" s="130" t="s">
        <v>240</v>
      </c>
      <c r="M72" s="131">
        <v>1.0</v>
      </c>
      <c r="N72" s="131">
        <v>1.0</v>
      </c>
      <c r="O72" s="130" t="s">
        <v>139</v>
      </c>
      <c r="P72" s="130" t="s">
        <v>136</v>
      </c>
      <c r="Q72" s="130" t="s">
        <v>136</v>
      </c>
      <c r="R72" s="130" t="s">
        <v>137</v>
      </c>
      <c r="S72" s="130" t="s">
        <v>139</v>
      </c>
      <c r="T72" s="130">
        <v>4.0</v>
      </c>
      <c r="U72" s="130" t="s">
        <v>138</v>
      </c>
      <c r="V72" s="130" t="s">
        <v>136</v>
      </c>
      <c r="W72" s="130" t="s">
        <v>136</v>
      </c>
      <c r="X72" s="130" t="s">
        <v>136</v>
      </c>
      <c r="Y72" s="130" t="s">
        <v>138</v>
      </c>
      <c r="Z72" s="130" t="s">
        <v>137</v>
      </c>
      <c r="AA72" s="130" t="s">
        <v>138</v>
      </c>
      <c r="AB72" s="130" t="s">
        <v>138</v>
      </c>
      <c r="AC72" s="130" t="s">
        <v>136</v>
      </c>
      <c r="AD72" s="130" t="s">
        <v>136</v>
      </c>
      <c r="AE72" s="130" t="s">
        <v>139</v>
      </c>
      <c r="AF72" s="130" t="s">
        <v>137</v>
      </c>
      <c r="AG72" s="130" t="s">
        <v>138</v>
      </c>
      <c r="AH72" s="130" t="s">
        <v>136</v>
      </c>
      <c r="AI72" s="130" t="s">
        <v>240</v>
      </c>
      <c r="AJ72" s="130" t="s">
        <v>139</v>
      </c>
      <c r="AK72" s="130" t="s">
        <v>240</v>
      </c>
      <c r="AL72" s="130" t="s">
        <v>139</v>
      </c>
      <c r="AM72" s="130" t="s">
        <v>137</v>
      </c>
      <c r="AN72" s="130" t="s">
        <v>240</v>
      </c>
      <c r="AO72" s="130" t="s">
        <v>241</v>
      </c>
      <c r="AP72" s="130" t="s">
        <v>241</v>
      </c>
      <c r="AQ72" s="130" t="s">
        <v>240</v>
      </c>
      <c r="AR72" s="131" t="s">
        <v>240</v>
      </c>
      <c r="AS72" s="130" t="s">
        <v>241</v>
      </c>
      <c r="AT72" s="28" t="s">
        <v>59</v>
      </c>
      <c r="AU72" s="27" t="s">
        <v>168</v>
      </c>
      <c r="AV72" s="130" t="s">
        <v>169</v>
      </c>
      <c r="AW72" s="130" t="s">
        <v>170</v>
      </c>
      <c r="AX72" s="130" t="s">
        <v>136</v>
      </c>
      <c r="AY72" s="28" t="s">
        <v>167</v>
      </c>
      <c r="AZ72" s="130" t="s">
        <v>139</v>
      </c>
      <c r="BA72" s="130" t="s">
        <v>136</v>
      </c>
      <c r="BB72" s="130" t="s">
        <v>138</v>
      </c>
      <c r="BC72" s="130" t="s">
        <v>139</v>
      </c>
      <c r="BD72" s="130" t="s">
        <v>240</v>
      </c>
      <c r="BE72" s="130" t="s">
        <v>137</v>
      </c>
      <c r="BF72" s="131" t="s">
        <v>240</v>
      </c>
      <c r="BG72" s="131" t="s">
        <v>240</v>
      </c>
      <c r="BH72" s="130" t="s">
        <v>138</v>
      </c>
      <c r="BI72" s="130" t="s">
        <v>139</v>
      </c>
      <c r="BJ72" s="130" t="s">
        <v>140</v>
      </c>
      <c r="BK72" s="130" t="s">
        <v>140</v>
      </c>
      <c r="BL72" s="130" t="s">
        <v>138</v>
      </c>
      <c r="BM72" s="130" t="s">
        <v>136</v>
      </c>
      <c r="BN72" s="130" t="s">
        <v>139</v>
      </c>
      <c r="BO72" s="130" t="s">
        <v>136</v>
      </c>
      <c r="BP72" s="130" t="s">
        <v>139</v>
      </c>
      <c r="BQ72" s="130" t="s">
        <v>139</v>
      </c>
      <c r="BR72" s="130" t="s">
        <v>137</v>
      </c>
      <c r="BS72" s="130" t="s">
        <v>136</v>
      </c>
      <c r="BT72" s="130" t="s">
        <v>138</v>
      </c>
      <c r="BU72" s="130" t="s">
        <v>136</v>
      </c>
      <c r="BV72" s="130" t="s">
        <v>136</v>
      </c>
      <c r="BW72" s="127"/>
      <c r="BX72" s="127"/>
      <c r="BY72" s="130"/>
      <c r="BZ72" s="127"/>
      <c r="CA72" s="127"/>
      <c r="CB72" s="127"/>
      <c r="CC72" s="127"/>
    </row>
    <row r="73" ht="15.75" customHeight="1">
      <c r="A73" s="131" t="s">
        <v>125</v>
      </c>
      <c r="B73" s="131">
        <v>21.0</v>
      </c>
      <c r="C73" s="131">
        <v>20000.0</v>
      </c>
      <c r="D73" s="35" t="s">
        <v>27</v>
      </c>
      <c r="E73" s="129" t="s">
        <v>163</v>
      </c>
      <c r="F73" s="130" t="s">
        <v>37</v>
      </c>
      <c r="G73" s="134" t="s">
        <v>37</v>
      </c>
      <c r="H73" s="136" t="s">
        <v>159</v>
      </c>
      <c r="I73" s="131" t="s">
        <v>31</v>
      </c>
      <c r="J73" s="131" t="s">
        <v>171</v>
      </c>
      <c r="K73" s="131" t="s">
        <v>11</v>
      </c>
      <c r="L73" s="130" t="s">
        <v>240</v>
      </c>
      <c r="M73" s="131">
        <v>3.0</v>
      </c>
      <c r="N73" s="131">
        <v>1.0</v>
      </c>
      <c r="O73" s="130" t="s">
        <v>137</v>
      </c>
      <c r="P73" s="130" t="s">
        <v>140</v>
      </c>
      <c r="Q73" s="130" t="s">
        <v>136</v>
      </c>
      <c r="R73" s="130" t="s">
        <v>139</v>
      </c>
      <c r="S73" s="130" t="s">
        <v>138</v>
      </c>
      <c r="T73" s="130" t="s">
        <v>139</v>
      </c>
      <c r="U73" s="130" t="s">
        <v>138</v>
      </c>
      <c r="V73" s="130" t="s">
        <v>139</v>
      </c>
      <c r="W73" s="130" t="s">
        <v>138</v>
      </c>
      <c r="X73" s="130" t="s">
        <v>138</v>
      </c>
      <c r="Y73" s="130" t="s">
        <v>136</v>
      </c>
      <c r="Z73" s="130" t="s">
        <v>138</v>
      </c>
      <c r="AA73" s="130" t="s">
        <v>136</v>
      </c>
      <c r="AB73" s="130" t="s">
        <v>139</v>
      </c>
      <c r="AC73" s="130" t="s">
        <v>139</v>
      </c>
      <c r="AD73" s="130" t="s">
        <v>138</v>
      </c>
      <c r="AE73" s="130" t="s">
        <v>139</v>
      </c>
      <c r="AF73" s="130" t="s">
        <v>136</v>
      </c>
      <c r="AG73" s="130">
        <v>4.0</v>
      </c>
      <c r="AH73" s="130" t="s">
        <v>138</v>
      </c>
      <c r="AI73" s="130" t="s">
        <v>240</v>
      </c>
      <c r="AJ73" s="130" t="s">
        <v>136</v>
      </c>
      <c r="AK73" s="130" t="s">
        <v>240</v>
      </c>
      <c r="AL73" s="130" t="s">
        <v>138</v>
      </c>
      <c r="AM73" s="130" t="s">
        <v>136</v>
      </c>
      <c r="AN73" s="130" t="s">
        <v>240</v>
      </c>
      <c r="AO73" s="130" t="s">
        <v>241</v>
      </c>
      <c r="AP73" s="130" t="s">
        <v>240</v>
      </c>
      <c r="AQ73" s="130" t="s">
        <v>240</v>
      </c>
      <c r="AR73" s="131" t="s">
        <v>240</v>
      </c>
      <c r="AS73" s="130" t="s">
        <v>241</v>
      </c>
      <c r="AT73" s="29" t="s">
        <v>132</v>
      </c>
      <c r="AU73" s="27" t="s">
        <v>164</v>
      </c>
      <c r="AV73" s="130" t="s">
        <v>80</v>
      </c>
      <c r="AW73" s="130" t="s">
        <v>170</v>
      </c>
      <c r="AX73" s="130" t="s">
        <v>136</v>
      </c>
      <c r="AY73" s="28">
        <v>800.0</v>
      </c>
      <c r="AZ73" s="130" t="s">
        <v>139</v>
      </c>
      <c r="BA73" s="130" t="s">
        <v>139</v>
      </c>
      <c r="BB73" s="130" t="s">
        <v>138</v>
      </c>
      <c r="BC73" s="130" t="s">
        <v>140</v>
      </c>
      <c r="BD73" s="130" t="s">
        <v>241</v>
      </c>
      <c r="BE73" s="130" t="s">
        <v>139</v>
      </c>
      <c r="BF73" s="131" t="s">
        <v>240</v>
      </c>
      <c r="BG73" s="131" t="s">
        <v>240</v>
      </c>
      <c r="BH73" s="130">
        <v>5.0</v>
      </c>
      <c r="BI73" s="130" t="s">
        <v>139</v>
      </c>
      <c r="BJ73" s="130" t="s">
        <v>139</v>
      </c>
      <c r="BK73" s="130" t="s">
        <v>136</v>
      </c>
      <c r="BL73" s="130" t="s">
        <v>136</v>
      </c>
      <c r="BM73" s="130" t="s">
        <v>139</v>
      </c>
      <c r="BN73" s="130" t="s">
        <v>136</v>
      </c>
      <c r="BO73" s="130" t="s">
        <v>139</v>
      </c>
      <c r="BP73" s="130" t="s">
        <v>140</v>
      </c>
      <c r="BQ73" s="130" t="s">
        <v>140</v>
      </c>
      <c r="BR73" s="130" t="s">
        <v>140</v>
      </c>
      <c r="BS73" s="130" t="s">
        <v>138</v>
      </c>
      <c r="BT73" s="130" t="s">
        <v>136</v>
      </c>
      <c r="BU73" s="130" t="s">
        <v>136</v>
      </c>
      <c r="BV73" s="130" t="s">
        <v>138</v>
      </c>
      <c r="BW73" s="127"/>
      <c r="BX73" s="127"/>
      <c r="BY73" s="130"/>
      <c r="BZ73" s="127"/>
      <c r="CA73" s="127"/>
      <c r="CB73" s="127"/>
      <c r="CC73" s="127"/>
    </row>
    <row r="74" ht="15.75" customHeight="1">
      <c r="A74" s="131" t="s">
        <v>125</v>
      </c>
      <c r="B74" s="131">
        <v>40.0</v>
      </c>
      <c r="C74" s="131">
        <v>10000.0</v>
      </c>
      <c r="D74" s="35" t="s">
        <v>25</v>
      </c>
      <c r="E74" s="130" t="s">
        <v>130</v>
      </c>
      <c r="F74" s="130" t="s">
        <v>38</v>
      </c>
      <c r="G74" s="134" t="s">
        <v>190</v>
      </c>
      <c r="H74" s="136" t="s">
        <v>127</v>
      </c>
      <c r="I74" s="131" t="s">
        <v>31</v>
      </c>
      <c r="J74" s="131" t="s">
        <v>171</v>
      </c>
      <c r="K74" s="131" t="s">
        <v>11</v>
      </c>
      <c r="L74" s="130" t="s">
        <v>241</v>
      </c>
      <c r="M74" s="131">
        <v>3.0</v>
      </c>
      <c r="N74" s="131">
        <v>1.0</v>
      </c>
      <c r="O74" s="130" t="s">
        <v>140</v>
      </c>
      <c r="P74" s="130" t="s">
        <v>140</v>
      </c>
      <c r="Q74" s="130" t="s">
        <v>136</v>
      </c>
      <c r="R74" s="130" t="s">
        <v>139</v>
      </c>
      <c r="S74" s="130" t="s">
        <v>136</v>
      </c>
      <c r="T74" s="130">
        <v>5.0</v>
      </c>
      <c r="U74" s="130" t="s">
        <v>136</v>
      </c>
      <c r="V74" s="130" t="s">
        <v>137</v>
      </c>
      <c r="W74" s="130" t="s">
        <v>138</v>
      </c>
      <c r="X74" s="130" t="s">
        <v>140</v>
      </c>
      <c r="Y74" s="130" t="s">
        <v>136</v>
      </c>
      <c r="Z74" s="130" t="s">
        <v>140</v>
      </c>
      <c r="AA74" s="130" t="s">
        <v>136</v>
      </c>
      <c r="AB74" s="130" t="s">
        <v>138</v>
      </c>
      <c r="AC74" s="130" t="s">
        <v>137</v>
      </c>
      <c r="AD74" s="130" t="s">
        <v>137</v>
      </c>
      <c r="AE74" s="130" t="s">
        <v>137</v>
      </c>
      <c r="AF74" s="130" t="s">
        <v>140</v>
      </c>
      <c r="AG74" s="130" t="s">
        <v>139</v>
      </c>
      <c r="AH74" s="130" t="s">
        <v>136</v>
      </c>
      <c r="AI74" s="130" t="s">
        <v>240</v>
      </c>
      <c r="AJ74" s="130" t="s">
        <v>136</v>
      </c>
      <c r="AK74" s="130" t="s">
        <v>240</v>
      </c>
      <c r="AL74" s="130" t="s">
        <v>136</v>
      </c>
      <c r="AM74" s="130" t="s">
        <v>139</v>
      </c>
      <c r="AN74" s="130" t="s">
        <v>240</v>
      </c>
      <c r="AO74" s="130" t="s">
        <v>241</v>
      </c>
      <c r="AP74" s="130" t="s">
        <v>241</v>
      </c>
      <c r="AQ74" s="130" t="s">
        <v>240</v>
      </c>
      <c r="AR74" s="131" t="s">
        <v>240</v>
      </c>
      <c r="AS74" s="130" t="s">
        <v>241</v>
      </c>
      <c r="AT74" s="28" t="s">
        <v>151</v>
      </c>
      <c r="AU74" s="27" t="s">
        <v>168</v>
      </c>
      <c r="AV74" s="130" t="s">
        <v>157</v>
      </c>
      <c r="AW74" s="130" t="s">
        <v>173</v>
      </c>
      <c r="AX74" s="130" t="s">
        <v>136</v>
      </c>
      <c r="AY74" s="28">
        <v>1500.0</v>
      </c>
      <c r="AZ74" s="130" t="s">
        <v>140</v>
      </c>
      <c r="BA74" s="130" t="s">
        <v>136</v>
      </c>
      <c r="BB74" s="130" t="s">
        <v>140</v>
      </c>
      <c r="BC74" s="130" t="s">
        <v>139</v>
      </c>
      <c r="BD74" s="130" t="s">
        <v>240</v>
      </c>
      <c r="BE74" s="130" t="s">
        <v>139</v>
      </c>
      <c r="BF74" s="131" t="s">
        <v>240</v>
      </c>
      <c r="BG74" s="131" t="s">
        <v>240</v>
      </c>
      <c r="BH74" s="130" t="s">
        <v>136</v>
      </c>
      <c r="BI74" s="130" t="s">
        <v>136</v>
      </c>
      <c r="BJ74" s="130" t="s">
        <v>136</v>
      </c>
      <c r="BK74" s="130" t="s">
        <v>137</v>
      </c>
      <c r="BL74" s="130" t="s">
        <v>138</v>
      </c>
      <c r="BM74" s="130" t="s">
        <v>136</v>
      </c>
      <c r="BN74" s="130" t="s">
        <v>136</v>
      </c>
      <c r="BO74" s="130" t="s">
        <v>137</v>
      </c>
      <c r="BP74" s="130" t="s">
        <v>139</v>
      </c>
      <c r="BQ74" s="130" t="s">
        <v>136</v>
      </c>
      <c r="BR74" s="130" t="s">
        <v>140</v>
      </c>
      <c r="BS74" s="130" t="s">
        <v>138</v>
      </c>
      <c r="BT74" s="130" t="s">
        <v>139</v>
      </c>
      <c r="BU74" s="130" t="s">
        <v>140</v>
      </c>
      <c r="BV74" s="130" t="s">
        <v>137</v>
      </c>
      <c r="BW74" s="127"/>
      <c r="BX74" s="127"/>
      <c r="BY74" s="130"/>
      <c r="BZ74" s="127"/>
      <c r="CA74" s="127"/>
      <c r="CB74" s="127"/>
      <c r="CC74" s="127"/>
    </row>
    <row r="75" ht="15.75" customHeight="1">
      <c r="A75" s="131" t="s">
        <v>125</v>
      </c>
      <c r="B75" s="131">
        <v>47.0</v>
      </c>
      <c r="C75" s="131">
        <v>10000.0</v>
      </c>
      <c r="D75" s="35" t="s">
        <v>25</v>
      </c>
      <c r="E75" s="130" t="s">
        <v>205</v>
      </c>
      <c r="F75" s="130" t="s">
        <v>39</v>
      </c>
      <c r="G75" s="130" t="s">
        <v>131</v>
      </c>
      <c r="H75" s="136" t="s">
        <v>127</v>
      </c>
      <c r="I75" s="131" t="s">
        <v>32</v>
      </c>
      <c r="J75" s="131" t="s">
        <v>171</v>
      </c>
      <c r="K75" s="131" t="s">
        <v>12</v>
      </c>
      <c r="L75" s="130" t="s">
        <v>240</v>
      </c>
      <c r="M75" s="131">
        <v>2.0</v>
      </c>
      <c r="N75" s="131">
        <v>1.0</v>
      </c>
      <c r="O75" s="130" t="s">
        <v>139</v>
      </c>
      <c r="P75" s="130" t="s">
        <v>140</v>
      </c>
      <c r="Q75" s="130" t="s">
        <v>137</v>
      </c>
      <c r="R75" s="130" t="s">
        <v>137</v>
      </c>
      <c r="S75" s="130" t="s">
        <v>139</v>
      </c>
      <c r="T75" s="130" t="s">
        <v>139</v>
      </c>
      <c r="U75" s="130" t="s">
        <v>139</v>
      </c>
      <c r="V75" s="130" t="s">
        <v>136</v>
      </c>
      <c r="W75" s="130" t="s">
        <v>138</v>
      </c>
      <c r="X75" s="130" t="s">
        <v>136</v>
      </c>
      <c r="Y75" s="130" t="s">
        <v>139</v>
      </c>
      <c r="Z75" s="130" t="s">
        <v>136</v>
      </c>
      <c r="AA75" s="130" t="s">
        <v>137</v>
      </c>
      <c r="AB75" s="130" t="s">
        <v>140</v>
      </c>
      <c r="AC75" s="130" t="s">
        <v>137</v>
      </c>
      <c r="AD75" s="130" t="s">
        <v>137</v>
      </c>
      <c r="AE75" s="130" t="s">
        <v>140</v>
      </c>
      <c r="AF75" s="130" t="s">
        <v>139</v>
      </c>
      <c r="AG75" s="130">
        <v>5.0</v>
      </c>
      <c r="AH75" s="130" t="s">
        <v>136</v>
      </c>
      <c r="AI75" s="130" t="s">
        <v>240</v>
      </c>
      <c r="AJ75" s="130" t="s">
        <v>140</v>
      </c>
      <c r="AK75" s="130" t="s">
        <v>241</v>
      </c>
      <c r="AL75" s="130" t="s">
        <v>139</v>
      </c>
      <c r="AM75" s="130" t="s">
        <v>137</v>
      </c>
      <c r="AN75" s="130" t="s">
        <v>240</v>
      </c>
      <c r="AO75" s="130" t="s">
        <v>240</v>
      </c>
      <c r="AP75" s="130" t="s">
        <v>240</v>
      </c>
      <c r="AQ75" s="130" t="s">
        <v>241</v>
      </c>
      <c r="AR75" s="131" t="s">
        <v>240</v>
      </c>
      <c r="AS75" s="130" t="s">
        <v>241</v>
      </c>
      <c r="AT75" s="29" t="s">
        <v>156</v>
      </c>
      <c r="AU75" s="27" t="s">
        <v>176</v>
      </c>
      <c r="AV75" s="130" t="s">
        <v>177</v>
      </c>
      <c r="AW75" s="130" t="s">
        <v>178</v>
      </c>
      <c r="AX75" s="130" t="s">
        <v>136</v>
      </c>
      <c r="AY75" s="28">
        <v>1500.0</v>
      </c>
      <c r="AZ75" s="130" t="s">
        <v>139</v>
      </c>
      <c r="BA75" s="130" t="s">
        <v>139</v>
      </c>
      <c r="BB75" s="130" t="s">
        <v>140</v>
      </c>
      <c r="BC75" s="130" t="s">
        <v>139</v>
      </c>
      <c r="BD75" s="130" t="s">
        <v>240</v>
      </c>
      <c r="BE75" s="130" t="s">
        <v>137</v>
      </c>
      <c r="BF75" s="131" t="s">
        <v>240</v>
      </c>
      <c r="BG75" s="131" t="s">
        <v>240</v>
      </c>
      <c r="BH75" s="130" t="s">
        <v>150</v>
      </c>
      <c r="BI75" s="130" t="s">
        <v>136</v>
      </c>
      <c r="BJ75" s="130" t="s">
        <v>137</v>
      </c>
      <c r="BK75" s="130" t="s">
        <v>136</v>
      </c>
      <c r="BL75" s="130" t="s">
        <v>136</v>
      </c>
      <c r="BM75" s="130" t="s">
        <v>136</v>
      </c>
      <c r="BN75" s="130" t="s">
        <v>137</v>
      </c>
      <c r="BO75" s="130" t="s">
        <v>136</v>
      </c>
      <c r="BP75" s="130" t="s">
        <v>140</v>
      </c>
      <c r="BQ75" s="130" t="s">
        <v>139</v>
      </c>
      <c r="BR75" s="130" t="s">
        <v>137</v>
      </c>
      <c r="BS75" s="130" t="s">
        <v>136</v>
      </c>
      <c r="BT75" s="130" t="s">
        <v>136</v>
      </c>
      <c r="BU75" s="130" t="s">
        <v>139</v>
      </c>
      <c r="BV75" s="130" t="s">
        <v>140</v>
      </c>
      <c r="BW75" s="127"/>
      <c r="BX75" s="127"/>
      <c r="BY75" s="130"/>
      <c r="BZ75" s="127"/>
      <c r="CA75" s="127"/>
      <c r="CB75" s="127"/>
      <c r="CC75" s="127"/>
    </row>
    <row r="76" ht="15.75" customHeight="1">
      <c r="A76" s="131" t="s">
        <v>125</v>
      </c>
      <c r="B76" s="131">
        <v>49.0</v>
      </c>
      <c r="C76" s="131">
        <v>10000.0</v>
      </c>
      <c r="D76" s="35" t="s">
        <v>25</v>
      </c>
      <c r="E76" s="130" t="s">
        <v>205</v>
      </c>
      <c r="F76" s="130" t="s">
        <v>172</v>
      </c>
      <c r="G76" s="130" t="s">
        <v>144</v>
      </c>
      <c r="H76" s="136" t="s">
        <v>127</v>
      </c>
      <c r="I76" s="131" t="s">
        <v>31</v>
      </c>
      <c r="J76" s="131" t="s">
        <v>171</v>
      </c>
      <c r="K76" s="131" t="s">
        <v>12</v>
      </c>
      <c r="L76" s="130" t="s">
        <v>241</v>
      </c>
      <c r="M76" s="131">
        <v>2.0</v>
      </c>
      <c r="N76" s="131">
        <v>1.0</v>
      </c>
      <c r="O76" s="130" t="s">
        <v>140</v>
      </c>
      <c r="P76" s="130" t="s">
        <v>136</v>
      </c>
      <c r="Q76" s="130" t="s">
        <v>136</v>
      </c>
      <c r="R76" s="130" t="s">
        <v>140</v>
      </c>
      <c r="S76" s="130" t="s">
        <v>136</v>
      </c>
      <c r="T76" s="130">
        <v>4.0</v>
      </c>
      <c r="U76" s="130" t="s">
        <v>137</v>
      </c>
      <c r="V76" s="130" t="s">
        <v>136</v>
      </c>
      <c r="W76" s="130" t="s">
        <v>138</v>
      </c>
      <c r="X76" s="130" t="s">
        <v>136</v>
      </c>
      <c r="Y76" s="130" t="s">
        <v>136</v>
      </c>
      <c r="Z76" s="130" t="s">
        <v>140</v>
      </c>
      <c r="AA76" s="130" t="s">
        <v>136</v>
      </c>
      <c r="AB76" s="130" t="s">
        <v>136</v>
      </c>
      <c r="AC76" s="130" t="s">
        <v>137</v>
      </c>
      <c r="AD76" s="130" t="s">
        <v>139</v>
      </c>
      <c r="AE76" s="130" t="s">
        <v>136</v>
      </c>
      <c r="AF76" s="130" t="s">
        <v>139</v>
      </c>
      <c r="AG76" s="130" t="s">
        <v>139</v>
      </c>
      <c r="AH76" s="130" t="s">
        <v>136</v>
      </c>
      <c r="AI76" s="130" t="s">
        <v>241</v>
      </c>
      <c r="AJ76" s="130" t="s">
        <v>136</v>
      </c>
      <c r="AK76" s="130" t="s">
        <v>240</v>
      </c>
      <c r="AL76" s="130" t="s">
        <v>136</v>
      </c>
      <c r="AM76" s="130" t="s">
        <v>139</v>
      </c>
      <c r="AN76" s="130" t="s">
        <v>240</v>
      </c>
      <c r="AO76" s="130" t="s">
        <v>240</v>
      </c>
      <c r="AP76" s="130" t="s">
        <v>240</v>
      </c>
      <c r="AQ76" s="130" t="s">
        <v>240</v>
      </c>
      <c r="AR76" s="131" t="s">
        <v>240</v>
      </c>
      <c r="AS76" s="130" t="s">
        <v>240</v>
      </c>
      <c r="AT76" s="29" t="s">
        <v>132</v>
      </c>
      <c r="AU76" s="27" t="s">
        <v>133</v>
      </c>
      <c r="AV76" s="130" t="s">
        <v>152</v>
      </c>
      <c r="AW76" s="130" t="s">
        <v>135</v>
      </c>
      <c r="AX76" s="130" t="s">
        <v>139</v>
      </c>
      <c r="AY76" s="28" t="s">
        <v>179</v>
      </c>
      <c r="AZ76" s="130" t="s">
        <v>139</v>
      </c>
      <c r="BA76" s="130" t="s">
        <v>136</v>
      </c>
      <c r="BB76" s="130" t="s">
        <v>140</v>
      </c>
      <c r="BC76" s="130" t="s">
        <v>139</v>
      </c>
      <c r="BD76" s="130" t="s">
        <v>240</v>
      </c>
      <c r="BE76" s="130" t="s">
        <v>140</v>
      </c>
      <c r="BF76" s="131" t="s">
        <v>240</v>
      </c>
      <c r="BG76" s="131" t="s">
        <v>240</v>
      </c>
      <c r="BH76" s="130" t="s">
        <v>155</v>
      </c>
      <c r="BI76" s="130" t="s">
        <v>136</v>
      </c>
      <c r="BJ76" s="130" t="s">
        <v>138</v>
      </c>
      <c r="BK76" s="130" t="s">
        <v>136</v>
      </c>
      <c r="BL76" s="130" t="s">
        <v>138</v>
      </c>
      <c r="BM76" s="130" t="s">
        <v>137</v>
      </c>
      <c r="BN76" s="130" t="s">
        <v>138</v>
      </c>
      <c r="BO76" s="130" t="s">
        <v>138</v>
      </c>
      <c r="BP76" s="130" t="s">
        <v>140</v>
      </c>
      <c r="BQ76" s="130" t="s">
        <v>139</v>
      </c>
      <c r="BR76" s="130" t="s">
        <v>140</v>
      </c>
      <c r="BS76" s="130" t="s">
        <v>138</v>
      </c>
      <c r="BT76" s="130" t="s">
        <v>138</v>
      </c>
      <c r="BU76" s="130" t="s">
        <v>136</v>
      </c>
      <c r="BV76" s="130" t="s">
        <v>136</v>
      </c>
      <c r="BW76" s="127"/>
      <c r="BX76" s="127"/>
      <c r="BY76" s="130"/>
      <c r="BZ76" s="127"/>
      <c r="CA76" s="127"/>
      <c r="CB76" s="127"/>
      <c r="CC76" s="127"/>
    </row>
    <row r="77" ht="15.75" customHeight="1">
      <c r="A77" s="131" t="s">
        <v>125</v>
      </c>
      <c r="B77" s="131">
        <v>46.0</v>
      </c>
      <c r="C77" s="131">
        <v>10000.0</v>
      </c>
      <c r="D77" s="35" t="s">
        <v>25</v>
      </c>
      <c r="E77" s="130" t="s">
        <v>205</v>
      </c>
      <c r="F77" s="130" t="s">
        <v>37</v>
      </c>
      <c r="G77" s="130" t="s">
        <v>175</v>
      </c>
      <c r="H77" s="136" t="s">
        <v>127</v>
      </c>
      <c r="I77" s="131" t="s">
        <v>171</v>
      </c>
      <c r="J77" s="131" t="s">
        <v>171</v>
      </c>
      <c r="K77" s="131" t="s">
        <v>158</v>
      </c>
      <c r="L77" s="130" t="s">
        <v>240</v>
      </c>
      <c r="M77" s="131">
        <v>3.0</v>
      </c>
      <c r="N77" s="131">
        <v>1.0</v>
      </c>
      <c r="O77" s="130" t="s">
        <v>139</v>
      </c>
      <c r="P77" s="130" t="s">
        <v>136</v>
      </c>
      <c r="Q77" s="130" t="s">
        <v>137</v>
      </c>
      <c r="R77" s="130">
        <v>4.0</v>
      </c>
      <c r="S77" s="130" t="s">
        <v>139</v>
      </c>
      <c r="T77" s="130" t="s">
        <v>139</v>
      </c>
      <c r="U77" s="130" t="s">
        <v>137</v>
      </c>
      <c r="V77" s="130" t="s">
        <v>136</v>
      </c>
      <c r="W77" s="130" t="s">
        <v>136</v>
      </c>
      <c r="X77" s="130" t="s">
        <v>137</v>
      </c>
      <c r="Y77" s="130" t="s">
        <v>140</v>
      </c>
      <c r="Z77" s="130" t="s">
        <v>136</v>
      </c>
      <c r="AA77" s="130" t="s">
        <v>137</v>
      </c>
      <c r="AB77" s="130" t="s">
        <v>139</v>
      </c>
      <c r="AC77" s="130" t="s">
        <v>138</v>
      </c>
      <c r="AD77" s="130" t="s">
        <v>136</v>
      </c>
      <c r="AE77" s="130" t="s">
        <v>139</v>
      </c>
      <c r="AF77" s="130" t="s">
        <v>139</v>
      </c>
      <c r="AG77" s="130">
        <v>4.0</v>
      </c>
      <c r="AH77" s="130" t="s">
        <v>137</v>
      </c>
      <c r="AI77" s="130" t="s">
        <v>240</v>
      </c>
      <c r="AJ77" s="130" t="s">
        <v>139</v>
      </c>
      <c r="AK77" s="130" t="s">
        <v>241</v>
      </c>
      <c r="AL77" s="130" t="s">
        <v>139</v>
      </c>
      <c r="AM77" s="130" t="s">
        <v>138</v>
      </c>
      <c r="AN77" s="130" t="s">
        <v>240</v>
      </c>
      <c r="AO77" s="130" t="s">
        <v>240</v>
      </c>
      <c r="AP77" s="130" t="s">
        <v>240</v>
      </c>
      <c r="AQ77" s="130" t="s">
        <v>240</v>
      </c>
      <c r="AR77" s="131" t="s">
        <v>240</v>
      </c>
      <c r="AS77" s="130" t="s">
        <v>241</v>
      </c>
      <c r="AT77" s="29" t="s">
        <v>132</v>
      </c>
      <c r="AU77" s="27" t="s">
        <v>164</v>
      </c>
      <c r="AV77" s="130" t="s">
        <v>157</v>
      </c>
      <c r="AW77" s="130" t="s">
        <v>170</v>
      </c>
      <c r="AX77" s="130" t="s">
        <v>136</v>
      </c>
      <c r="AY77" s="28">
        <v>1500.0</v>
      </c>
      <c r="AZ77" s="130" t="s">
        <v>137</v>
      </c>
      <c r="BA77" s="130" t="s">
        <v>140</v>
      </c>
      <c r="BB77" s="130" t="s">
        <v>140</v>
      </c>
      <c r="BC77" s="130" t="s">
        <v>139</v>
      </c>
      <c r="BD77" s="130" t="s">
        <v>240</v>
      </c>
      <c r="BE77" s="130" t="s">
        <v>139</v>
      </c>
      <c r="BF77" s="131" t="s">
        <v>240</v>
      </c>
      <c r="BG77" s="131" t="s">
        <v>240</v>
      </c>
      <c r="BH77" s="130" t="s">
        <v>150</v>
      </c>
      <c r="BI77" s="130" t="s">
        <v>137</v>
      </c>
      <c r="BJ77" s="130" t="s">
        <v>139</v>
      </c>
      <c r="BK77" s="130" t="s">
        <v>139</v>
      </c>
      <c r="BL77" s="130" t="s">
        <v>136</v>
      </c>
      <c r="BM77" s="130" t="s">
        <v>137</v>
      </c>
      <c r="BN77" s="130" t="s">
        <v>138</v>
      </c>
      <c r="BO77" s="130" t="s">
        <v>138</v>
      </c>
      <c r="BP77" s="130" t="s">
        <v>140</v>
      </c>
      <c r="BQ77" s="130" t="s">
        <v>139</v>
      </c>
      <c r="BR77" s="130" t="s">
        <v>139</v>
      </c>
      <c r="BS77" s="130" t="s">
        <v>139</v>
      </c>
      <c r="BT77" s="130" t="s">
        <v>136</v>
      </c>
      <c r="BU77" s="130" t="s">
        <v>140</v>
      </c>
      <c r="BV77" s="130" t="s">
        <v>140</v>
      </c>
      <c r="BW77" s="127"/>
      <c r="BX77" s="127"/>
      <c r="BY77" s="130"/>
      <c r="BZ77" s="127"/>
      <c r="CA77" s="127"/>
      <c r="CB77" s="127"/>
      <c r="CC77" s="127"/>
    </row>
    <row r="78" ht="15.75" customHeight="1">
      <c r="A78" s="131" t="s">
        <v>125</v>
      </c>
      <c r="B78" s="131">
        <v>43.0</v>
      </c>
      <c r="C78" s="131">
        <v>25000.0</v>
      </c>
      <c r="D78" s="35" t="s">
        <v>26</v>
      </c>
      <c r="E78" s="130" t="s">
        <v>44</v>
      </c>
      <c r="F78" s="130" t="s">
        <v>37</v>
      </c>
      <c r="G78" s="130" t="s">
        <v>182</v>
      </c>
      <c r="H78" s="136" t="s">
        <v>127</v>
      </c>
      <c r="I78" s="131" t="s">
        <v>171</v>
      </c>
      <c r="J78" s="130" t="s">
        <v>129</v>
      </c>
      <c r="K78" s="131" t="s">
        <v>158</v>
      </c>
      <c r="L78" s="130" t="s">
        <v>240</v>
      </c>
      <c r="M78" s="131">
        <v>2.0</v>
      </c>
      <c r="N78" s="131">
        <v>1.0</v>
      </c>
      <c r="O78" s="130" t="s">
        <v>139</v>
      </c>
      <c r="P78" s="130" t="s">
        <v>139</v>
      </c>
      <c r="Q78" s="130" t="s">
        <v>137</v>
      </c>
      <c r="R78" s="130">
        <v>3.0</v>
      </c>
      <c r="S78" s="130">
        <v>5.0</v>
      </c>
      <c r="T78" s="130" t="s">
        <v>139</v>
      </c>
      <c r="U78" s="130" t="s">
        <v>139</v>
      </c>
      <c r="V78" s="130" t="s">
        <v>139</v>
      </c>
      <c r="W78" s="130" t="s">
        <v>139</v>
      </c>
      <c r="X78" s="130" t="s">
        <v>139</v>
      </c>
      <c r="Y78" s="130" t="s">
        <v>136</v>
      </c>
      <c r="Z78" s="130" t="s">
        <v>136</v>
      </c>
      <c r="AA78" s="130" t="s">
        <v>139</v>
      </c>
      <c r="AB78" s="130" t="s">
        <v>137</v>
      </c>
      <c r="AC78" s="130" t="s">
        <v>139</v>
      </c>
      <c r="AD78" s="130" t="s">
        <v>139</v>
      </c>
      <c r="AE78" s="130" t="s">
        <v>136</v>
      </c>
      <c r="AF78" s="130" t="s">
        <v>139</v>
      </c>
      <c r="AG78" s="130" t="s">
        <v>140</v>
      </c>
      <c r="AH78" s="130" t="s">
        <v>136</v>
      </c>
      <c r="AI78" s="130" t="s">
        <v>241</v>
      </c>
      <c r="AJ78" s="130" t="s">
        <v>139</v>
      </c>
      <c r="AK78" s="130" t="s">
        <v>240</v>
      </c>
      <c r="AL78" s="130" t="s">
        <v>139</v>
      </c>
      <c r="AM78" s="130" t="s">
        <v>139</v>
      </c>
      <c r="AN78" s="130" t="s">
        <v>240</v>
      </c>
      <c r="AO78" s="130" t="s">
        <v>241</v>
      </c>
      <c r="AP78" s="130" t="s">
        <v>241</v>
      </c>
      <c r="AQ78" s="130" t="s">
        <v>241</v>
      </c>
      <c r="AR78" s="131" t="s">
        <v>240</v>
      </c>
      <c r="AS78" s="130" t="s">
        <v>241</v>
      </c>
      <c r="AT78" s="29" t="s">
        <v>132</v>
      </c>
      <c r="AU78" s="27" t="s">
        <v>164</v>
      </c>
      <c r="AV78" s="130" t="s">
        <v>177</v>
      </c>
      <c r="AW78" s="130" t="s">
        <v>135</v>
      </c>
      <c r="AX78" s="130" t="s">
        <v>139</v>
      </c>
      <c r="AY78" s="28">
        <v>800.0</v>
      </c>
      <c r="AZ78" s="130" t="s">
        <v>137</v>
      </c>
      <c r="BA78" s="130" t="s">
        <v>140</v>
      </c>
      <c r="BB78" s="130" t="s">
        <v>140</v>
      </c>
      <c r="BC78" s="130" t="s">
        <v>136</v>
      </c>
      <c r="BD78" s="130" t="s">
        <v>240</v>
      </c>
      <c r="BE78" s="130" t="s">
        <v>136</v>
      </c>
      <c r="BF78" s="131" t="s">
        <v>240</v>
      </c>
      <c r="BG78" s="131" t="s">
        <v>240</v>
      </c>
      <c r="BH78" s="130" t="s">
        <v>136</v>
      </c>
      <c r="BI78" s="130" t="s">
        <v>137</v>
      </c>
      <c r="BJ78" s="130" t="s">
        <v>140</v>
      </c>
      <c r="BK78" s="130" t="s">
        <v>138</v>
      </c>
      <c r="BL78" s="130" t="s">
        <v>137</v>
      </c>
      <c r="BM78" s="130" t="s">
        <v>138</v>
      </c>
      <c r="BN78" s="130" t="s">
        <v>138</v>
      </c>
      <c r="BO78" s="130" t="s">
        <v>138</v>
      </c>
      <c r="BP78" s="130" t="s">
        <v>136</v>
      </c>
      <c r="BQ78" s="130" t="s">
        <v>138</v>
      </c>
      <c r="BR78" s="130" t="s">
        <v>136</v>
      </c>
      <c r="BS78" s="130" t="s">
        <v>136</v>
      </c>
      <c r="BT78" s="130" t="s">
        <v>136</v>
      </c>
      <c r="BU78" s="130" t="s">
        <v>136</v>
      </c>
      <c r="BV78" s="130" t="s">
        <v>138</v>
      </c>
      <c r="BW78" s="127"/>
      <c r="BX78" s="127"/>
      <c r="BY78" s="130"/>
      <c r="BZ78" s="127"/>
      <c r="CA78" s="127"/>
      <c r="CB78" s="127"/>
      <c r="CC78" s="127"/>
    </row>
    <row r="79" ht="15.75" customHeight="1">
      <c r="A79" s="131" t="s">
        <v>125</v>
      </c>
      <c r="B79" s="131">
        <v>36.0</v>
      </c>
      <c r="C79" s="131">
        <v>15000.0</v>
      </c>
      <c r="D79" s="35" t="s">
        <v>192</v>
      </c>
      <c r="E79" s="130" t="s">
        <v>163</v>
      </c>
      <c r="F79" s="130" t="s">
        <v>40</v>
      </c>
      <c r="G79" s="130" t="s">
        <v>131</v>
      </c>
      <c r="H79" s="136" t="s">
        <v>127</v>
      </c>
      <c r="I79" s="131" t="s">
        <v>171</v>
      </c>
      <c r="J79" s="130" t="s">
        <v>128</v>
      </c>
      <c r="K79" s="131" t="s">
        <v>158</v>
      </c>
      <c r="L79" s="130" t="s">
        <v>240</v>
      </c>
      <c r="M79" s="131">
        <v>1.0</v>
      </c>
      <c r="N79" s="131">
        <v>1.0</v>
      </c>
      <c r="O79" s="130" t="s">
        <v>140</v>
      </c>
      <c r="P79" s="130" t="s">
        <v>139</v>
      </c>
      <c r="Q79" s="130" t="s">
        <v>136</v>
      </c>
      <c r="R79" s="130">
        <v>4.0</v>
      </c>
      <c r="S79" s="130" t="s">
        <v>137</v>
      </c>
      <c r="T79" s="130">
        <v>3.0</v>
      </c>
      <c r="U79" s="130" t="s">
        <v>137</v>
      </c>
      <c r="V79" s="130" t="s">
        <v>136</v>
      </c>
      <c r="W79" s="130" t="s">
        <v>136</v>
      </c>
      <c r="X79" s="130" t="s">
        <v>136</v>
      </c>
      <c r="Y79" s="130" t="s">
        <v>140</v>
      </c>
      <c r="Z79" s="130" t="s">
        <v>137</v>
      </c>
      <c r="AA79" s="130" t="s">
        <v>139</v>
      </c>
      <c r="AB79" s="130" t="s">
        <v>138</v>
      </c>
      <c r="AC79" s="130" t="s">
        <v>136</v>
      </c>
      <c r="AD79" s="130" t="s">
        <v>139</v>
      </c>
      <c r="AE79" s="130" t="s">
        <v>136</v>
      </c>
      <c r="AF79" s="130" t="s">
        <v>136</v>
      </c>
      <c r="AG79" s="130" t="s">
        <v>139</v>
      </c>
      <c r="AH79" s="130" t="s">
        <v>139</v>
      </c>
      <c r="AI79" s="130" t="s">
        <v>240</v>
      </c>
      <c r="AJ79" s="130" t="s">
        <v>139</v>
      </c>
      <c r="AK79" s="130" t="s">
        <v>240</v>
      </c>
      <c r="AL79" s="130" t="s">
        <v>140</v>
      </c>
      <c r="AM79" s="130" t="s">
        <v>140</v>
      </c>
      <c r="AN79" s="130" t="s">
        <v>240</v>
      </c>
      <c r="AO79" s="130" t="s">
        <v>240</v>
      </c>
      <c r="AP79" s="130" t="s">
        <v>241</v>
      </c>
      <c r="AQ79" s="130" t="s">
        <v>240</v>
      </c>
      <c r="AR79" s="131" t="s">
        <v>240</v>
      </c>
      <c r="AS79" s="130" t="s">
        <v>240</v>
      </c>
      <c r="AT79" s="28" t="s">
        <v>185</v>
      </c>
      <c r="AU79" s="27" t="s">
        <v>133</v>
      </c>
      <c r="AV79" s="130" t="s">
        <v>146</v>
      </c>
      <c r="AW79" s="130" t="s">
        <v>135</v>
      </c>
      <c r="AX79" s="130" t="s">
        <v>139</v>
      </c>
      <c r="AY79" s="28" t="s">
        <v>184</v>
      </c>
      <c r="AZ79" s="130" t="s">
        <v>136</v>
      </c>
      <c r="BA79" s="130" t="s">
        <v>136</v>
      </c>
      <c r="BB79" s="130" t="s">
        <v>139</v>
      </c>
      <c r="BC79" s="130" t="s">
        <v>137</v>
      </c>
      <c r="BD79" s="130" t="s">
        <v>240</v>
      </c>
      <c r="BE79" s="130" t="s">
        <v>137</v>
      </c>
      <c r="BF79" s="131" t="s">
        <v>240</v>
      </c>
      <c r="BG79" s="131" t="s">
        <v>240</v>
      </c>
      <c r="BH79" s="130" t="s">
        <v>138</v>
      </c>
      <c r="BI79" s="130" t="s">
        <v>136</v>
      </c>
      <c r="BJ79" s="130" t="s">
        <v>138</v>
      </c>
      <c r="BK79" s="130" t="s">
        <v>137</v>
      </c>
      <c r="BL79" s="130" t="s">
        <v>138</v>
      </c>
      <c r="BM79" s="130" t="s">
        <v>136</v>
      </c>
      <c r="BN79" s="130" t="s">
        <v>138</v>
      </c>
      <c r="BO79" s="130" t="s">
        <v>138</v>
      </c>
      <c r="BP79" s="130" t="s">
        <v>136</v>
      </c>
      <c r="BQ79" s="130" t="s">
        <v>137</v>
      </c>
      <c r="BR79" s="130" t="s">
        <v>136</v>
      </c>
      <c r="BS79" s="130" t="s">
        <v>136</v>
      </c>
      <c r="BT79" s="130" t="s">
        <v>138</v>
      </c>
      <c r="BU79" s="130" t="s">
        <v>140</v>
      </c>
      <c r="BV79" s="130" t="s">
        <v>136</v>
      </c>
      <c r="BW79" s="127"/>
      <c r="BX79" s="127"/>
      <c r="BY79" s="130"/>
      <c r="BZ79" s="127"/>
      <c r="CA79" s="127"/>
      <c r="CB79" s="127"/>
      <c r="CC79" s="127"/>
    </row>
    <row r="80" ht="15.75" customHeight="1">
      <c r="A80" s="131" t="s">
        <v>125</v>
      </c>
      <c r="B80" s="131">
        <v>35.0</v>
      </c>
      <c r="C80" s="131">
        <v>25000.0</v>
      </c>
      <c r="D80" s="35" t="s">
        <v>192</v>
      </c>
      <c r="E80" s="130" t="s">
        <v>163</v>
      </c>
      <c r="F80" s="130" t="s">
        <v>201</v>
      </c>
      <c r="G80" s="130" t="s">
        <v>131</v>
      </c>
      <c r="H80" s="136" t="s">
        <v>127</v>
      </c>
      <c r="I80" s="131" t="s">
        <v>171</v>
      </c>
      <c r="J80" s="130" t="s">
        <v>128</v>
      </c>
      <c r="K80" s="131" t="s">
        <v>158</v>
      </c>
      <c r="L80" s="130" t="s">
        <v>240</v>
      </c>
      <c r="M80" s="131">
        <v>3.0</v>
      </c>
      <c r="N80" s="131">
        <v>1.0</v>
      </c>
      <c r="O80" s="130" t="s">
        <v>140</v>
      </c>
      <c r="P80" s="130" t="s">
        <v>137</v>
      </c>
      <c r="Q80" s="130" t="s">
        <v>139</v>
      </c>
      <c r="R80" s="130" t="s">
        <v>136</v>
      </c>
      <c r="S80" s="130">
        <v>3.0</v>
      </c>
      <c r="T80" s="130">
        <v>3.0</v>
      </c>
      <c r="U80" s="130" t="s">
        <v>140</v>
      </c>
      <c r="V80" s="130" t="s">
        <v>138</v>
      </c>
      <c r="W80" s="130" t="s">
        <v>136</v>
      </c>
      <c r="X80" s="130" t="s">
        <v>136</v>
      </c>
      <c r="Y80" s="130" t="s">
        <v>140</v>
      </c>
      <c r="Z80" s="130" t="s">
        <v>139</v>
      </c>
      <c r="AA80" s="130">
        <v>4.0</v>
      </c>
      <c r="AB80" s="130" t="s">
        <v>136</v>
      </c>
      <c r="AC80" s="130" t="s">
        <v>137</v>
      </c>
      <c r="AD80" s="130" t="s">
        <v>137</v>
      </c>
      <c r="AE80" s="130" t="s">
        <v>140</v>
      </c>
      <c r="AF80" s="130" t="s">
        <v>139</v>
      </c>
      <c r="AG80" s="130" t="s">
        <v>138</v>
      </c>
      <c r="AH80" s="130" t="s">
        <v>136</v>
      </c>
      <c r="AI80" s="130" t="s">
        <v>240</v>
      </c>
      <c r="AJ80" s="130" t="s">
        <v>139</v>
      </c>
      <c r="AK80" s="130" t="s">
        <v>240</v>
      </c>
      <c r="AL80" s="130" t="s">
        <v>139</v>
      </c>
      <c r="AM80" s="130" t="s">
        <v>139</v>
      </c>
      <c r="AN80" s="130" t="s">
        <v>241</v>
      </c>
      <c r="AO80" s="130" t="s">
        <v>241</v>
      </c>
      <c r="AP80" s="130" t="s">
        <v>240</v>
      </c>
      <c r="AQ80" s="130" t="s">
        <v>240</v>
      </c>
      <c r="AR80" s="131" t="s">
        <v>240</v>
      </c>
      <c r="AS80" s="130" t="s">
        <v>241</v>
      </c>
      <c r="AT80" s="29" t="s">
        <v>132</v>
      </c>
      <c r="AU80" s="27" t="s">
        <v>164</v>
      </c>
      <c r="AV80" s="130" t="s">
        <v>80</v>
      </c>
      <c r="AW80" s="130" t="s">
        <v>170</v>
      </c>
      <c r="AX80" s="130" t="s">
        <v>136</v>
      </c>
      <c r="AY80" s="28">
        <v>800.0</v>
      </c>
      <c r="AZ80" s="130" t="s">
        <v>139</v>
      </c>
      <c r="BA80" s="130" t="s">
        <v>139</v>
      </c>
      <c r="BB80" s="130" t="s">
        <v>138</v>
      </c>
      <c r="BC80" s="130" t="s">
        <v>137</v>
      </c>
      <c r="BD80" s="130" t="s">
        <v>240</v>
      </c>
      <c r="BE80" s="130" t="s">
        <v>137</v>
      </c>
      <c r="BF80" s="131" t="s">
        <v>240</v>
      </c>
      <c r="BG80" s="131" t="s">
        <v>240</v>
      </c>
      <c r="BH80" s="130" t="s">
        <v>138</v>
      </c>
      <c r="BI80" s="130" t="s">
        <v>140</v>
      </c>
      <c r="BJ80" s="130" t="s">
        <v>139</v>
      </c>
      <c r="BK80" s="130" t="s">
        <v>139</v>
      </c>
      <c r="BL80" s="130" t="s">
        <v>139</v>
      </c>
      <c r="BM80" s="130" t="s">
        <v>138</v>
      </c>
      <c r="BN80" s="130" t="s">
        <v>138</v>
      </c>
      <c r="BO80" s="130" t="s">
        <v>138</v>
      </c>
      <c r="BP80" s="130" t="s">
        <v>138</v>
      </c>
      <c r="BQ80" s="130" t="s">
        <v>136</v>
      </c>
      <c r="BR80" s="130" t="s">
        <v>136</v>
      </c>
      <c r="BS80" s="130" t="s">
        <v>138</v>
      </c>
      <c r="BT80" s="130" t="s">
        <v>136</v>
      </c>
      <c r="BU80" s="130" t="s">
        <v>136</v>
      </c>
      <c r="BV80" s="130" t="s">
        <v>137</v>
      </c>
      <c r="BW80" s="127"/>
      <c r="BX80" s="127"/>
      <c r="BY80" s="130"/>
      <c r="BZ80" s="127"/>
      <c r="CA80" s="127"/>
      <c r="CB80" s="127"/>
      <c r="CC80" s="127"/>
    </row>
    <row r="81" ht="15.75" customHeight="1">
      <c r="A81" s="131" t="s">
        <v>125</v>
      </c>
      <c r="B81" s="131">
        <v>35.0</v>
      </c>
      <c r="C81" s="131">
        <v>25000.0</v>
      </c>
      <c r="D81" s="35" t="s">
        <v>192</v>
      </c>
      <c r="E81" s="130" t="s">
        <v>44</v>
      </c>
      <c r="F81" s="130" t="s">
        <v>201</v>
      </c>
      <c r="G81" s="130" t="s">
        <v>131</v>
      </c>
      <c r="H81" s="136" t="s">
        <v>127</v>
      </c>
      <c r="I81" s="131" t="s">
        <v>204</v>
      </c>
      <c r="J81" s="130" t="s">
        <v>129</v>
      </c>
      <c r="K81" s="131" t="s">
        <v>158</v>
      </c>
      <c r="L81" s="130" t="s">
        <v>241</v>
      </c>
      <c r="M81" s="131">
        <v>3.0</v>
      </c>
      <c r="N81" s="131">
        <v>1.0</v>
      </c>
      <c r="O81" s="130" t="s">
        <v>137</v>
      </c>
      <c r="P81" s="130" t="s">
        <v>140</v>
      </c>
      <c r="Q81" s="130" t="s">
        <v>137</v>
      </c>
      <c r="R81" s="130" t="s">
        <v>139</v>
      </c>
      <c r="S81" s="130" t="s">
        <v>139</v>
      </c>
      <c r="T81" s="130" t="s">
        <v>140</v>
      </c>
      <c r="U81" s="130" t="s">
        <v>136</v>
      </c>
      <c r="V81" s="130" t="s">
        <v>138</v>
      </c>
      <c r="W81" s="130" t="s">
        <v>136</v>
      </c>
      <c r="X81" s="130" t="s">
        <v>139</v>
      </c>
      <c r="Y81" s="130" t="s">
        <v>136</v>
      </c>
      <c r="Z81" s="130" t="s">
        <v>138</v>
      </c>
      <c r="AA81" s="130" t="s">
        <v>139</v>
      </c>
      <c r="AB81" s="130" t="s">
        <v>139</v>
      </c>
      <c r="AC81" s="130" t="s">
        <v>136</v>
      </c>
      <c r="AD81" s="130" t="s">
        <v>136</v>
      </c>
      <c r="AE81" s="130" t="s">
        <v>139</v>
      </c>
      <c r="AF81" s="130" t="s">
        <v>139</v>
      </c>
      <c r="AG81" s="130" t="s">
        <v>139</v>
      </c>
      <c r="AH81" s="130" t="s">
        <v>139</v>
      </c>
      <c r="AI81" s="130" t="s">
        <v>240</v>
      </c>
      <c r="AJ81" s="130" t="s">
        <v>140</v>
      </c>
      <c r="AK81" s="130" t="s">
        <v>241</v>
      </c>
      <c r="AL81" s="130" t="s">
        <v>137</v>
      </c>
      <c r="AM81" s="130" t="s">
        <v>140</v>
      </c>
      <c r="AN81" s="130" t="s">
        <v>240</v>
      </c>
      <c r="AO81" s="130" t="s">
        <v>240</v>
      </c>
      <c r="AP81" s="130" t="s">
        <v>240</v>
      </c>
      <c r="AQ81" s="130" t="s">
        <v>241</v>
      </c>
      <c r="AR81" s="131" t="s">
        <v>240</v>
      </c>
      <c r="AS81" s="130" t="s">
        <v>241</v>
      </c>
      <c r="AT81" s="28" t="s">
        <v>151</v>
      </c>
      <c r="AU81" s="27" t="s">
        <v>168</v>
      </c>
      <c r="AV81" s="130" t="s">
        <v>157</v>
      </c>
      <c r="AW81" s="130" t="s">
        <v>173</v>
      </c>
      <c r="AX81" s="130" t="s">
        <v>136</v>
      </c>
      <c r="AY81" s="28">
        <v>1500.0</v>
      </c>
      <c r="AZ81" s="130" t="s">
        <v>140</v>
      </c>
      <c r="BA81" s="130" t="s">
        <v>136</v>
      </c>
      <c r="BB81" s="130" t="s">
        <v>140</v>
      </c>
      <c r="BC81" s="130" t="s">
        <v>139</v>
      </c>
      <c r="BD81" s="130" t="s">
        <v>241</v>
      </c>
      <c r="BE81" s="130" t="s">
        <v>139</v>
      </c>
      <c r="BF81" s="131" t="s">
        <v>240</v>
      </c>
      <c r="BG81" s="131" t="s">
        <v>240</v>
      </c>
      <c r="BH81" s="130" t="s">
        <v>137</v>
      </c>
      <c r="BI81" s="130" t="s">
        <v>136</v>
      </c>
      <c r="BJ81" s="130" t="s">
        <v>138</v>
      </c>
      <c r="BK81" s="130" t="s">
        <v>139</v>
      </c>
      <c r="BL81" s="130" t="s">
        <v>138</v>
      </c>
      <c r="BM81" s="130" t="s">
        <v>136</v>
      </c>
      <c r="BN81" s="130" t="s">
        <v>136</v>
      </c>
      <c r="BO81" s="130" t="s">
        <v>136</v>
      </c>
      <c r="BP81" s="130" t="s">
        <v>139</v>
      </c>
      <c r="BQ81" s="130" t="s">
        <v>140</v>
      </c>
      <c r="BR81" s="130" t="s">
        <v>139</v>
      </c>
      <c r="BS81" s="130" t="s">
        <v>136</v>
      </c>
      <c r="BT81" s="130" t="s">
        <v>137</v>
      </c>
      <c r="BU81" s="130" t="s">
        <v>139</v>
      </c>
      <c r="BV81" s="130" t="s">
        <v>139</v>
      </c>
      <c r="BW81" s="127"/>
      <c r="BX81" s="127"/>
      <c r="BY81" s="130"/>
      <c r="BZ81" s="127"/>
      <c r="CA81" s="127"/>
      <c r="CB81" s="127"/>
      <c r="CC81" s="127"/>
    </row>
    <row r="82" ht="15.75" customHeight="1">
      <c r="A82" s="131" t="s">
        <v>125</v>
      </c>
      <c r="B82" s="131">
        <v>32.0</v>
      </c>
      <c r="C82" s="131">
        <v>20000.0</v>
      </c>
      <c r="D82" s="35" t="s">
        <v>192</v>
      </c>
      <c r="E82" s="130" t="s">
        <v>44</v>
      </c>
      <c r="F82" s="130" t="s">
        <v>201</v>
      </c>
      <c r="G82" s="130" t="s">
        <v>131</v>
      </c>
      <c r="H82" s="136" t="s">
        <v>127</v>
      </c>
      <c r="I82" s="131" t="s">
        <v>32</v>
      </c>
      <c r="J82" s="130" t="s">
        <v>191</v>
      </c>
      <c r="K82" s="131" t="s">
        <v>158</v>
      </c>
      <c r="L82" s="130" t="s">
        <v>240</v>
      </c>
      <c r="M82" s="131">
        <v>2.0</v>
      </c>
      <c r="N82" s="131">
        <v>1.0</v>
      </c>
      <c r="O82" s="130" t="s">
        <v>140</v>
      </c>
      <c r="P82" s="130" t="s">
        <v>140</v>
      </c>
      <c r="Q82" s="130" t="s">
        <v>136</v>
      </c>
      <c r="R82" s="130" t="s">
        <v>139</v>
      </c>
      <c r="S82" s="130" t="s">
        <v>137</v>
      </c>
      <c r="T82" s="130" t="s">
        <v>139</v>
      </c>
      <c r="U82" s="130" t="s">
        <v>136</v>
      </c>
      <c r="V82" s="130" t="s">
        <v>136</v>
      </c>
      <c r="W82" s="130" t="s">
        <v>136</v>
      </c>
      <c r="X82" s="130" t="s">
        <v>139</v>
      </c>
      <c r="Y82" s="130" t="s">
        <v>138</v>
      </c>
      <c r="Z82" s="130" t="s">
        <v>140</v>
      </c>
      <c r="AA82" s="130" t="s">
        <v>136</v>
      </c>
      <c r="AB82" s="130" t="s">
        <v>136</v>
      </c>
      <c r="AC82" s="130" t="s">
        <v>137</v>
      </c>
      <c r="AD82" s="130" t="s">
        <v>139</v>
      </c>
      <c r="AE82" s="130" t="s">
        <v>136</v>
      </c>
      <c r="AF82" s="130" t="s">
        <v>137</v>
      </c>
      <c r="AG82" s="130" t="s">
        <v>140</v>
      </c>
      <c r="AH82" s="130" t="s">
        <v>139</v>
      </c>
      <c r="AI82" s="130" t="s">
        <v>240</v>
      </c>
      <c r="AJ82" s="130" t="s">
        <v>140</v>
      </c>
      <c r="AK82" s="130" t="s">
        <v>240</v>
      </c>
      <c r="AL82" s="130" t="s">
        <v>139</v>
      </c>
      <c r="AM82" s="130" t="s">
        <v>140</v>
      </c>
      <c r="AN82" s="130" t="s">
        <v>240</v>
      </c>
      <c r="AO82" s="130" t="s">
        <v>241</v>
      </c>
      <c r="AP82" s="130" t="s">
        <v>240</v>
      </c>
      <c r="AQ82" s="130" t="s">
        <v>240</v>
      </c>
      <c r="AR82" s="131" t="s">
        <v>240</v>
      </c>
      <c r="AS82" s="130" t="s">
        <v>241</v>
      </c>
      <c r="AT82" s="29" t="s">
        <v>156</v>
      </c>
      <c r="AU82" s="27" t="s">
        <v>176</v>
      </c>
      <c r="AV82" s="130" t="s">
        <v>177</v>
      </c>
      <c r="AW82" s="130" t="s">
        <v>178</v>
      </c>
      <c r="AX82" s="130" t="s">
        <v>136</v>
      </c>
      <c r="AY82" s="28">
        <v>1500.0</v>
      </c>
      <c r="AZ82" s="130" t="s">
        <v>139</v>
      </c>
      <c r="BA82" s="130" t="s">
        <v>139</v>
      </c>
      <c r="BB82" s="130" t="s">
        <v>140</v>
      </c>
      <c r="BC82" s="130" t="s">
        <v>139</v>
      </c>
      <c r="BD82" s="130" t="s">
        <v>240</v>
      </c>
      <c r="BE82" s="130" t="s">
        <v>139</v>
      </c>
      <c r="BF82" s="131" t="s">
        <v>240</v>
      </c>
      <c r="BG82" s="131" t="s">
        <v>240</v>
      </c>
      <c r="BH82" s="130" t="s">
        <v>150</v>
      </c>
      <c r="BI82" s="130" t="s">
        <v>136</v>
      </c>
      <c r="BJ82" s="130" t="s">
        <v>139</v>
      </c>
      <c r="BK82" s="130" t="s">
        <v>139</v>
      </c>
      <c r="BL82" s="130" t="s">
        <v>136</v>
      </c>
      <c r="BM82" s="130" t="s">
        <v>138</v>
      </c>
      <c r="BN82" s="130" t="s">
        <v>136</v>
      </c>
      <c r="BO82" s="130" t="s">
        <v>138</v>
      </c>
      <c r="BP82" s="130" t="s">
        <v>140</v>
      </c>
      <c r="BQ82" s="130" t="s">
        <v>139</v>
      </c>
      <c r="BR82" s="130" t="s">
        <v>139</v>
      </c>
      <c r="BS82" s="130" t="s">
        <v>136</v>
      </c>
      <c r="BT82" s="130" t="s">
        <v>136</v>
      </c>
      <c r="BU82" s="130" t="s">
        <v>136</v>
      </c>
      <c r="BV82" s="130" t="s">
        <v>138</v>
      </c>
      <c r="BW82" s="127"/>
      <c r="BX82" s="127"/>
      <c r="BY82" s="130"/>
      <c r="BZ82" s="127"/>
      <c r="CA82" s="127"/>
      <c r="CB82" s="127"/>
      <c r="CC82" s="127"/>
    </row>
    <row r="83" ht="15.75" customHeight="1">
      <c r="A83" s="131" t="s">
        <v>125</v>
      </c>
      <c r="B83" s="131">
        <v>32.0</v>
      </c>
      <c r="C83" s="131">
        <v>40000.0</v>
      </c>
      <c r="D83" s="35" t="s">
        <v>149</v>
      </c>
      <c r="E83" s="130" t="s">
        <v>130</v>
      </c>
      <c r="F83" s="130" t="s">
        <v>201</v>
      </c>
      <c r="G83" s="130" t="s">
        <v>175</v>
      </c>
      <c r="H83" s="136" t="s">
        <v>127</v>
      </c>
      <c r="I83" s="131" t="s">
        <v>191</v>
      </c>
      <c r="J83" s="130" t="s">
        <v>128</v>
      </c>
      <c r="K83" s="131" t="s">
        <v>158</v>
      </c>
      <c r="L83" s="130" t="s">
        <v>241</v>
      </c>
      <c r="M83" s="131">
        <v>2.0</v>
      </c>
      <c r="N83" s="131">
        <v>1.0</v>
      </c>
      <c r="O83" s="130" t="s">
        <v>140</v>
      </c>
      <c r="P83" s="130" t="s">
        <v>140</v>
      </c>
      <c r="Q83" s="130" t="s">
        <v>136</v>
      </c>
      <c r="R83" s="130" t="s">
        <v>139</v>
      </c>
      <c r="S83" s="130" t="s">
        <v>136</v>
      </c>
      <c r="T83" s="130">
        <v>4.0</v>
      </c>
      <c r="U83" s="130" t="s">
        <v>136</v>
      </c>
      <c r="V83" s="130" t="s">
        <v>137</v>
      </c>
      <c r="W83" s="130" t="s">
        <v>139</v>
      </c>
      <c r="X83" s="130" t="s">
        <v>136</v>
      </c>
      <c r="Y83" s="130" t="s">
        <v>140</v>
      </c>
      <c r="Z83" s="130" t="s">
        <v>140</v>
      </c>
      <c r="AA83" s="130" t="s">
        <v>139</v>
      </c>
      <c r="AB83" s="130" t="s">
        <v>139</v>
      </c>
      <c r="AC83" s="130" t="s">
        <v>140</v>
      </c>
      <c r="AD83" s="130" t="s">
        <v>136</v>
      </c>
      <c r="AE83" s="130" t="s">
        <v>140</v>
      </c>
      <c r="AF83" s="130" t="s">
        <v>137</v>
      </c>
      <c r="AG83" s="130">
        <v>3.0</v>
      </c>
      <c r="AH83" s="130" t="s">
        <v>139</v>
      </c>
      <c r="AI83" s="130" t="s">
        <v>240</v>
      </c>
      <c r="AJ83" s="130" t="s">
        <v>137</v>
      </c>
      <c r="AK83" s="130" t="s">
        <v>241</v>
      </c>
      <c r="AL83" s="130" t="s">
        <v>137</v>
      </c>
      <c r="AM83" s="130" t="s">
        <v>139</v>
      </c>
      <c r="AN83" s="130" t="s">
        <v>241</v>
      </c>
      <c r="AO83" s="130" t="s">
        <v>241</v>
      </c>
      <c r="AP83" s="130" t="s">
        <v>241</v>
      </c>
      <c r="AQ83" s="130" t="s">
        <v>240</v>
      </c>
      <c r="AR83" s="131" t="s">
        <v>240</v>
      </c>
      <c r="AS83" s="130" t="s">
        <v>240</v>
      </c>
      <c r="AT83" s="29" t="s">
        <v>132</v>
      </c>
      <c r="AU83" s="27" t="s">
        <v>133</v>
      </c>
      <c r="AV83" s="130" t="s">
        <v>152</v>
      </c>
      <c r="AW83" s="130" t="s">
        <v>135</v>
      </c>
      <c r="AX83" s="130" t="s">
        <v>139</v>
      </c>
      <c r="AY83" s="28" t="s">
        <v>179</v>
      </c>
      <c r="AZ83" s="130" t="s">
        <v>139</v>
      </c>
      <c r="BA83" s="130" t="s">
        <v>136</v>
      </c>
      <c r="BB83" s="130" t="s">
        <v>140</v>
      </c>
      <c r="BC83" s="130" t="s">
        <v>139</v>
      </c>
      <c r="BD83" s="130" t="s">
        <v>241</v>
      </c>
      <c r="BE83" s="130" t="s">
        <v>139</v>
      </c>
      <c r="BF83" s="131" t="s">
        <v>240</v>
      </c>
      <c r="BG83" s="131" t="s">
        <v>240</v>
      </c>
      <c r="BH83" s="130" t="s">
        <v>155</v>
      </c>
      <c r="BI83" s="130" t="s">
        <v>136</v>
      </c>
      <c r="BJ83" s="130" t="s">
        <v>138</v>
      </c>
      <c r="BK83" s="130" t="s">
        <v>136</v>
      </c>
      <c r="BL83" s="130" t="s">
        <v>138</v>
      </c>
      <c r="BM83" s="130" t="s">
        <v>137</v>
      </c>
      <c r="BN83" s="130" t="s">
        <v>138</v>
      </c>
      <c r="BO83" s="130" t="s">
        <v>138</v>
      </c>
      <c r="BP83" s="130" t="s">
        <v>140</v>
      </c>
      <c r="BQ83" s="130" t="s">
        <v>139</v>
      </c>
      <c r="BR83" s="130" t="s">
        <v>140</v>
      </c>
      <c r="BS83" s="130" t="s">
        <v>136</v>
      </c>
      <c r="BT83" s="130" t="s">
        <v>139</v>
      </c>
      <c r="BU83" s="130" t="s">
        <v>137</v>
      </c>
      <c r="BV83" s="130" t="s">
        <v>136</v>
      </c>
      <c r="BW83" s="127"/>
      <c r="BX83" s="127"/>
      <c r="BY83" s="130"/>
      <c r="BZ83" s="127"/>
      <c r="CA83" s="127"/>
      <c r="CB83" s="127"/>
      <c r="CC83" s="127"/>
    </row>
    <row r="84" ht="15.75" customHeight="1">
      <c r="A84" s="131" t="s">
        <v>125</v>
      </c>
      <c r="B84" s="131">
        <v>23.0</v>
      </c>
      <c r="C84" s="131">
        <v>20000.0</v>
      </c>
      <c r="D84" s="35" t="s">
        <v>27</v>
      </c>
      <c r="E84" s="129" t="s">
        <v>45</v>
      </c>
      <c r="F84" s="130" t="s">
        <v>201</v>
      </c>
      <c r="G84" s="130" t="s">
        <v>37</v>
      </c>
      <c r="H84" s="136" t="s">
        <v>159</v>
      </c>
      <c r="I84" s="131" t="s">
        <v>31</v>
      </c>
      <c r="J84" s="130" t="s">
        <v>129</v>
      </c>
      <c r="K84" s="131" t="s">
        <v>11</v>
      </c>
      <c r="L84" s="130" t="s">
        <v>240</v>
      </c>
      <c r="M84" s="131">
        <v>3.0</v>
      </c>
      <c r="N84" s="131">
        <v>1.0</v>
      </c>
      <c r="O84" s="130" t="s">
        <v>140</v>
      </c>
      <c r="P84" s="130" t="s">
        <v>136</v>
      </c>
      <c r="Q84" s="130" t="s">
        <v>136</v>
      </c>
      <c r="R84" s="130" t="s">
        <v>136</v>
      </c>
      <c r="S84" s="130" t="s">
        <v>139</v>
      </c>
      <c r="T84" s="130" t="s">
        <v>140</v>
      </c>
      <c r="U84" s="130" t="s">
        <v>137</v>
      </c>
      <c r="V84" s="130" t="s">
        <v>136</v>
      </c>
      <c r="W84" s="130" t="s">
        <v>138</v>
      </c>
      <c r="X84" s="130" t="s">
        <v>139</v>
      </c>
      <c r="Y84" s="130" t="s">
        <v>136</v>
      </c>
      <c r="Z84" s="130" t="s">
        <v>139</v>
      </c>
      <c r="AA84" s="130" t="s">
        <v>136</v>
      </c>
      <c r="AB84" s="130" t="s">
        <v>136</v>
      </c>
      <c r="AC84" s="130" t="s">
        <v>138</v>
      </c>
      <c r="AD84" s="130" t="s">
        <v>139</v>
      </c>
      <c r="AE84" s="130" t="s">
        <v>139</v>
      </c>
      <c r="AF84" s="130" t="s">
        <v>139</v>
      </c>
      <c r="AG84" s="130" t="s">
        <v>137</v>
      </c>
      <c r="AH84" s="130" t="s">
        <v>136</v>
      </c>
      <c r="AI84" s="130" t="s">
        <v>240</v>
      </c>
      <c r="AJ84" s="130" t="s">
        <v>136</v>
      </c>
      <c r="AK84" s="130" t="s">
        <v>240</v>
      </c>
      <c r="AL84" s="130" t="s">
        <v>136</v>
      </c>
      <c r="AM84" s="130" t="s">
        <v>140</v>
      </c>
      <c r="AN84" s="130" t="s">
        <v>240</v>
      </c>
      <c r="AO84" s="130" t="s">
        <v>240</v>
      </c>
      <c r="AP84" s="130" t="s">
        <v>240</v>
      </c>
      <c r="AQ84" s="130" t="s">
        <v>240</v>
      </c>
      <c r="AR84" s="131" t="s">
        <v>240</v>
      </c>
      <c r="AS84" s="130" t="s">
        <v>241</v>
      </c>
      <c r="AT84" s="29" t="s">
        <v>132</v>
      </c>
      <c r="AU84" s="27" t="s">
        <v>164</v>
      </c>
      <c r="AV84" s="130" t="s">
        <v>157</v>
      </c>
      <c r="AW84" s="130" t="s">
        <v>170</v>
      </c>
      <c r="AX84" s="130" t="s">
        <v>136</v>
      </c>
      <c r="AY84" s="28">
        <v>1500.0</v>
      </c>
      <c r="AZ84" s="130" t="s">
        <v>137</v>
      </c>
      <c r="BA84" s="130" t="s">
        <v>140</v>
      </c>
      <c r="BB84" s="130" t="s">
        <v>140</v>
      </c>
      <c r="BC84" s="130" t="s">
        <v>139</v>
      </c>
      <c r="BD84" s="130" t="s">
        <v>240</v>
      </c>
      <c r="BE84" s="130" t="s">
        <v>137</v>
      </c>
      <c r="BF84" s="131" t="s">
        <v>240</v>
      </c>
      <c r="BG84" s="131" t="s">
        <v>240</v>
      </c>
      <c r="BH84" s="130" t="s">
        <v>150</v>
      </c>
      <c r="BI84" s="130" t="s">
        <v>137</v>
      </c>
      <c r="BJ84" s="130" t="s">
        <v>139</v>
      </c>
      <c r="BK84" s="130" t="s">
        <v>139</v>
      </c>
      <c r="BL84" s="130" t="s">
        <v>136</v>
      </c>
      <c r="BM84" s="130" t="s">
        <v>137</v>
      </c>
      <c r="BN84" s="130" t="s">
        <v>138</v>
      </c>
      <c r="BO84" s="130" t="s">
        <v>138</v>
      </c>
      <c r="BP84" s="130" t="s">
        <v>140</v>
      </c>
      <c r="BQ84" s="130" t="s">
        <v>139</v>
      </c>
      <c r="BR84" s="130" t="s">
        <v>139</v>
      </c>
      <c r="BS84" s="130" t="s">
        <v>136</v>
      </c>
      <c r="BT84" s="130" t="s">
        <v>140</v>
      </c>
      <c r="BU84" s="130" t="s">
        <v>139</v>
      </c>
      <c r="BV84" s="130" t="s">
        <v>136</v>
      </c>
      <c r="BW84" s="127"/>
      <c r="BX84" s="127"/>
      <c r="BY84" s="130"/>
      <c r="BZ84" s="127"/>
      <c r="CA84" s="127"/>
      <c r="CB84" s="127"/>
      <c r="CC84" s="127"/>
    </row>
    <row r="85" ht="15.75" customHeight="1">
      <c r="A85" s="131" t="s">
        <v>125</v>
      </c>
      <c r="B85" s="131">
        <v>23.0</v>
      </c>
      <c r="C85" s="131">
        <v>20000.0</v>
      </c>
      <c r="D85" s="35" t="s">
        <v>27</v>
      </c>
      <c r="E85" s="130" t="s">
        <v>163</v>
      </c>
      <c r="F85" s="130" t="s">
        <v>201</v>
      </c>
      <c r="G85" s="130" t="s">
        <v>175</v>
      </c>
      <c r="H85" s="136" t="s">
        <v>159</v>
      </c>
      <c r="I85" s="131" t="s">
        <v>31</v>
      </c>
      <c r="J85" s="131" t="s">
        <v>171</v>
      </c>
      <c r="K85" s="131" t="s">
        <v>11</v>
      </c>
      <c r="L85" s="130" t="s">
        <v>240</v>
      </c>
      <c r="M85" s="131">
        <v>2.0</v>
      </c>
      <c r="N85" s="131">
        <v>1.0</v>
      </c>
      <c r="O85" s="130" t="s">
        <v>139</v>
      </c>
      <c r="P85" s="130" t="s">
        <v>136</v>
      </c>
      <c r="Q85" s="130" t="s">
        <v>136</v>
      </c>
      <c r="R85" s="130" t="s">
        <v>137</v>
      </c>
      <c r="S85" s="130" t="s">
        <v>139</v>
      </c>
      <c r="T85" s="130">
        <v>4.0</v>
      </c>
      <c r="U85" s="130" t="s">
        <v>138</v>
      </c>
      <c r="V85" s="130" t="s">
        <v>136</v>
      </c>
      <c r="W85" s="130" t="s">
        <v>136</v>
      </c>
      <c r="X85" s="130" t="s">
        <v>136</v>
      </c>
      <c r="Y85" s="130" t="s">
        <v>138</v>
      </c>
      <c r="Z85" s="130" t="s">
        <v>137</v>
      </c>
      <c r="AA85" s="130" t="s">
        <v>138</v>
      </c>
      <c r="AB85" s="130" t="s">
        <v>138</v>
      </c>
      <c r="AC85" s="130" t="s">
        <v>136</v>
      </c>
      <c r="AD85" s="130" t="s">
        <v>136</v>
      </c>
      <c r="AE85" s="130" t="s">
        <v>139</v>
      </c>
      <c r="AF85" s="130" t="s">
        <v>137</v>
      </c>
      <c r="AG85" s="130" t="s">
        <v>138</v>
      </c>
      <c r="AH85" s="130" t="s">
        <v>136</v>
      </c>
      <c r="AI85" s="130" t="s">
        <v>240</v>
      </c>
      <c r="AJ85" s="130" t="s">
        <v>139</v>
      </c>
      <c r="AK85" s="130" t="s">
        <v>240</v>
      </c>
      <c r="AL85" s="130" t="s">
        <v>139</v>
      </c>
      <c r="AM85" s="130" t="s">
        <v>137</v>
      </c>
      <c r="AN85" s="130" t="s">
        <v>240</v>
      </c>
      <c r="AO85" s="130" t="s">
        <v>241</v>
      </c>
      <c r="AP85" s="130" t="s">
        <v>241</v>
      </c>
      <c r="AQ85" s="130" t="s">
        <v>240</v>
      </c>
      <c r="AR85" s="131" t="s">
        <v>240</v>
      </c>
      <c r="AS85" s="130" t="s">
        <v>241</v>
      </c>
      <c r="AT85" s="29" t="s">
        <v>132</v>
      </c>
      <c r="AU85" s="27" t="s">
        <v>164</v>
      </c>
      <c r="AV85" s="130" t="s">
        <v>177</v>
      </c>
      <c r="AW85" s="130" t="s">
        <v>135</v>
      </c>
      <c r="AX85" s="130" t="s">
        <v>139</v>
      </c>
      <c r="AY85" s="28">
        <v>800.0</v>
      </c>
      <c r="AZ85" s="130" t="s">
        <v>137</v>
      </c>
      <c r="BA85" s="130" t="s">
        <v>140</v>
      </c>
      <c r="BB85" s="130" t="s">
        <v>140</v>
      </c>
      <c r="BC85" s="130" t="s">
        <v>139</v>
      </c>
      <c r="BD85" s="130" t="s">
        <v>240</v>
      </c>
      <c r="BE85" s="130" t="s">
        <v>137</v>
      </c>
      <c r="BF85" s="131" t="s">
        <v>240</v>
      </c>
      <c r="BG85" s="131" t="s">
        <v>240</v>
      </c>
      <c r="BH85" s="130" t="s">
        <v>150</v>
      </c>
      <c r="BI85" s="130" t="s">
        <v>136</v>
      </c>
      <c r="BJ85" s="130" t="s">
        <v>137</v>
      </c>
      <c r="BK85" s="130" t="s">
        <v>136</v>
      </c>
      <c r="BL85" s="130" t="s">
        <v>136</v>
      </c>
      <c r="BM85" s="130" t="s">
        <v>136</v>
      </c>
      <c r="BN85" s="130" t="s">
        <v>137</v>
      </c>
      <c r="BO85" s="130" t="s">
        <v>136</v>
      </c>
      <c r="BP85" s="130" t="s">
        <v>140</v>
      </c>
      <c r="BQ85" s="130" t="s">
        <v>139</v>
      </c>
      <c r="BR85" s="130" t="s">
        <v>137</v>
      </c>
      <c r="BS85" s="130" t="s">
        <v>136</v>
      </c>
      <c r="BT85" s="127">
        <v>3.0</v>
      </c>
      <c r="BU85" s="130" t="s">
        <v>136</v>
      </c>
      <c r="BV85" s="130" t="s">
        <v>136</v>
      </c>
      <c r="BW85" s="127"/>
      <c r="BX85" s="127"/>
      <c r="BY85" s="130"/>
      <c r="BZ85" s="127"/>
      <c r="CA85" s="127"/>
      <c r="CB85" s="127"/>
      <c r="CC85" s="127"/>
    </row>
    <row r="86" ht="15.75" customHeight="1">
      <c r="A86" s="131" t="s">
        <v>125</v>
      </c>
      <c r="B86" s="131">
        <v>11.0</v>
      </c>
      <c r="C86" s="131">
        <v>15000.0</v>
      </c>
      <c r="D86" s="35" t="s">
        <v>160</v>
      </c>
      <c r="E86" s="130" t="s">
        <v>163</v>
      </c>
      <c r="F86" s="130" t="s">
        <v>201</v>
      </c>
      <c r="G86" s="130" t="s">
        <v>182</v>
      </c>
      <c r="H86" s="136" t="s">
        <v>159</v>
      </c>
      <c r="I86" s="131" t="s">
        <v>31</v>
      </c>
      <c r="J86" s="130" t="s">
        <v>129</v>
      </c>
      <c r="K86" s="131" t="s">
        <v>11</v>
      </c>
      <c r="L86" s="130" t="s">
        <v>240</v>
      </c>
      <c r="M86" s="131">
        <v>1.0</v>
      </c>
      <c r="N86" s="131">
        <v>1.0</v>
      </c>
      <c r="O86" s="130" t="s">
        <v>137</v>
      </c>
      <c r="P86" s="130" t="s">
        <v>140</v>
      </c>
      <c r="Q86" s="130" t="s">
        <v>136</v>
      </c>
      <c r="R86" s="130" t="s">
        <v>139</v>
      </c>
      <c r="S86" s="130" t="s">
        <v>138</v>
      </c>
      <c r="T86" s="130" t="s">
        <v>139</v>
      </c>
      <c r="U86" s="130" t="s">
        <v>138</v>
      </c>
      <c r="V86" s="130" t="s">
        <v>139</v>
      </c>
      <c r="W86" s="130" t="s">
        <v>138</v>
      </c>
      <c r="X86" s="130" t="s">
        <v>138</v>
      </c>
      <c r="Y86" s="130" t="s">
        <v>136</v>
      </c>
      <c r="Z86" s="130" t="s">
        <v>138</v>
      </c>
      <c r="AA86" s="130" t="s">
        <v>136</v>
      </c>
      <c r="AB86" s="130" t="s">
        <v>139</v>
      </c>
      <c r="AC86" s="130" t="s">
        <v>139</v>
      </c>
      <c r="AD86" s="130" t="s">
        <v>138</v>
      </c>
      <c r="AE86" s="130" t="s">
        <v>139</v>
      </c>
      <c r="AF86" s="130" t="s">
        <v>136</v>
      </c>
      <c r="AG86" s="130">
        <v>4.0</v>
      </c>
      <c r="AH86" s="130" t="s">
        <v>138</v>
      </c>
      <c r="AI86" s="130" t="s">
        <v>240</v>
      </c>
      <c r="AJ86" s="130" t="s">
        <v>136</v>
      </c>
      <c r="AK86" s="130" t="s">
        <v>240</v>
      </c>
      <c r="AL86" s="130" t="s">
        <v>138</v>
      </c>
      <c r="AM86" s="130" t="s">
        <v>136</v>
      </c>
      <c r="AN86" s="130" t="s">
        <v>240</v>
      </c>
      <c r="AO86" s="130" t="s">
        <v>241</v>
      </c>
      <c r="AP86" s="130" t="s">
        <v>240</v>
      </c>
      <c r="AQ86" s="130" t="s">
        <v>240</v>
      </c>
      <c r="AR86" s="131" t="s">
        <v>240</v>
      </c>
      <c r="AS86" s="130" t="s">
        <v>240</v>
      </c>
      <c r="AT86" s="28" t="s">
        <v>185</v>
      </c>
      <c r="AU86" s="27" t="s">
        <v>133</v>
      </c>
      <c r="AV86" s="130" t="s">
        <v>146</v>
      </c>
      <c r="AW86" s="130" t="s">
        <v>135</v>
      </c>
      <c r="AX86" s="130" t="s">
        <v>139</v>
      </c>
      <c r="AY86" s="28" t="s">
        <v>184</v>
      </c>
      <c r="AZ86" s="130" t="s">
        <v>136</v>
      </c>
      <c r="BA86" s="130" t="s">
        <v>136</v>
      </c>
      <c r="BB86" s="130" t="s">
        <v>139</v>
      </c>
      <c r="BC86" s="130" t="s">
        <v>140</v>
      </c>
      <c r="BD86" s="130" t="s">
        <v>241</v>
      </c>
      <c r="BE86" s="130" t="s">
        <v>139</v>
      </c>
      <c r="BF86" s="131" t="s">
        <v>240</v>
      </c>
      <c r="BG86" s="131" t="s">
        <v>240</v>
      </c>
      <c r="BH86" s="130" t="s">
        <v>155</v>
      </c>
      <c r="BI86" s="130" t="s">
        <v>136</v>
      </c>
      <c r="BJ86" s="130" t="s">
        <v>138</v>
      </c>
      <c r="BK86" s="130" t="s">
        <v>136</v>
      </c>
      <c r="BL86" s="130" t="s">
        <v>138</v>
      </c>
      <c r="BM86" s="130" t="s">
        <v>137</v>
      </c>
      <c r="BN86" s="130" t="s">
        <v>138</v>
      </c>
      <c r="BO86" s="130" t="s">
        <v>138</v>
      </c>
      <c r="BP86" s="130" t="s">
        <v>140</v>
      </c>
      <c r="BQ86" s="130" t="s">
        <v>139</v>
      </c>
      <c r="BR86" s="130" t="s">
        <v>140</v>
      </c>
      <c r="BS86" s="130" t="s">
        <v>138</v>
      </c>
      <c r="BT86" s="130" t="s">
        <v>138</v>
      </c>
      <c r="BU86" s="130" t="s">
        <v>136</v>
      </c>
      <c r="BV86" s="130" t="s">
        <v>138</v>
      </c>
      <c r="BW86" s="127"/>
      <c r="BX86" s="127"/>
      <c r="BY86" s="130"/>
      <c r="BZ86" s="127"/>
      <c r="CA86" s="127"/>
      <c r="CB86" s="127"/>
      <c r="CC86" s="127"/>
    </row>
    <row r="87" ht="15.75" customHeight="1">
      <c r="A87" s="131" t="s">
        <v>125</v>
      </c>
      <c r="B87" s="131">
        <v>14.0</v>
      </c>
      <c r="C87" s="131">
        <v>1800.0</v>
      </c>
      <c r="D87" s="35" t="s">
        <v>160</v>
      </c>
      <c r="E87" s="129" t="s">
        <v>163</v>
      </c>
      <c r="F87" s="130" t="s">
        <v>201</v>
      </c>
      <c r="G87" s="130" t="s">
        <v>37</v>
      </c>
      <c r="H87" s="136" t="s">
        <v>159</v>
      </c>
      <c r="I87" s="131" t="s">
        <v>31</v>
      </c>
      <c r="J87" s="130" t="s">
        <v>128</v>
      </c>
      <c r="K87" s="131" t="s">
        <v>11</v>
      </c>
      <c r="L87" s="130" t="s">
        <v>240</v>
      </c>
      <c r="M87" s="131">
        <v>3.0</v>
      </c>
      <c r="N87" s="131">
        <v>1.0</v>
      </c>
      <c r="O87" s="130" t="s">
        <v>140</v>
      </c>
      <c r="P87" s="130" t="s">
        <v>140</v>
      </c>
      <c r="Q87" s="130" t="s">
        <v>136</v>
      </c>
      <c r="R87" s="130" t="s">
        <v>139</v>
      </c>
      <c r="S87" s="130" t="s">
        <v>136</v>
      </c>
      <c r="T87" s="130">
        <v>5.0</v>
      </c>
      <c r="U87" s="130" t="s">
        <v>136</v>
      </c>
      <c r="V87" s="130" t="s">
        <v>137</v>
      </c>
      <c r="W87" s="130" t="s">
        <v>138</v>
      </c>
      <c r="X87" s="130" t="s">
        <v>140</v>
      </c>
      <c r="Y87" s="130" t="s">
        <v>136</v>
      </c>
      <c r="Z87" s="130" t="s">
        <v>140</v>
      </c>
      <c r="AA87" s="130" t="s">
        <v>136</v>
      </c>
      <c r="AB87" s="130" t="s">
        <v>138</v>
      </c>
      <c r="AC87" s="130" t="s">
        <v>137</v>
      </c>
      <c r="AD87" s="130" t="s">
        <v>137</v>
      </c>
      <c r="AE87" s="130" t="s">
        <v>137</v>
      </c>
      <c r="AF87" s="130" t="s">
        <v>140</v>
      </c>
      <c r="AG87" s="130" t="s">
        <v>139</v>
      </c>
      <c r="AH87" s="130" t="s">
        <v>136</v>
      </c>
      <c r="AI87" s="130" t="s">
        <v>240</v>
      </c>
      <c r="AJ87" s="130" t="s">
        <v>136</v>
      </c>
      <c r="AK87" s="130" t="s">
        <v>240</v>
      </c>
      <c r="AL87" s="130" t="s">
        <v>136</v>
      </c>
      <c r="AM87" s="130" t="s">
        <v>139</v>
      </c>
      <c r="AN87" s="130" t="s">
        <v>240</v>
      </c>
      <c r="AO87" s="130" t="s">
        <v>241</v>
      </c>
      <c r="AP87" s="130" t="s">
        <v>241</v>
      </c>
      <c r="AQ87" s="130" t="s">
        <v>240</v>
      </c>
      <c r="AR87" s="131" t="s">
        <v>240</v>
      </c>
      <c r="AS87" s="130" t="s">
        <v>241</v>
      </c>
      <c r="AT87" s="29" t="s">
        <v>132</v>
      </c>
      <c r="AU87" s="27" t="s">
        <v>133</v>
      </c>
      <c r="AV87" s="130" t="s">
        <v>134</v>
      </c>
      <c r="AW87" s="130" t="s">
        <v>135</v>
      </c>
      <c r="AX87" s="130" t="s">
        <v>140</v>
      </c>
      <c r="AY87" s="28">
        <v>800.0</v>
      </c>
      <c r="AZ87" s="130" t="s">
        <v>137</v>
      </c>
      <c r="BA87" s="130" t="s">
        <v>137</v>
      </c>
      <c r="BB87" s="130" t="s">
        <v>140</v>
      </c>
      <c r="BC87" s="130" t="s">
        <v>139</v>
      </c>
      <c r="BD87" s="130" t="s">
        <v>240</v>
      </c>
      <c r="BE87" s="130" t="s">
        <v>139</v>
      </c>
      <c r="BF87" s="131" t="s">
        <v>240</v>
      </c>
      <c r="BG87" s="131" t="s">
        <v>240</v>
      </c>
      <c r="BH87" s="130" t="s">
        <v>150</v>
      </c>
      <c r="BI87" s="130" t="s">
        <v>137</v>
      </c>
      <c r="BJ87" s="130" t="s">
        <v>139</v>
      </c>
      <c r="BK87" s="130" t="s">
        <v>139</v>
      </c>
      <c r="BL87" s="130" t="s">
        <v>136</v>
      </c>
      <c r="BM87" s="130" t="s">
        <v>137</v>
      </c>
      <c r="BN87" s="130" t="s">
        <v>138</v>
      </c>
      <c r="BO87" s="130" t="s">
        <v>138</v>
      </c>
      <c r="BP87" s="130" t="s">
        <v>140</v>
      </c>
      <c r="BQ87" s="130" t="s">
        <v>139</v>
      </c>
      <c r="BR87" s="130" t="s">
        <v>139</v>
      </c>
      <c r="BS87" s="130" t="s">
        <v>138</v>
      </c>
      <c r="BT87" s="130" t="s">
        <v>136</v>
      </c>
      <c r="BU87" s="130" t="s">
        <v>140</v>
      </c>
      <c r="BV87" s="130" t="s">
        <v>137</v>
      </c>
      <c r="BW87" s="127"/>
      <c r="BX87" s="127"/>
      <c r="BY87" s="130"/>
      <c r="BZ87" s="127"/>
      <c r="CA87" s="127"/>
      <c r="CB87" s="127"/>
      <c r="CC87" s="127"/>
    </row>
    <row r="88" ht="15.75" customHeight="1">
      <c r="A88" s="131" t="s">
        <v>125</v>
      </c>
      <c r="B88" s="131">
        <v>28.0</v>
      </c>
      <c r="C88" s="131">
        <v>30000.0</v>
      </c>
      <c r="D88" s="35" t="s">
        <v>206</v>
      </c>
      <c r="E88" s="130" t="s">
        <v>130</v>
      </c>
      <c r="F88" s="130" t="s">
        <v>201</v>
      </c>
      <c r="G88" s="134" t="s">
        <v>40</v>
      </c>
      <c r="H88" s="136" t="s">
        <v>159</v>
      </c>
      <c r="I88" s="131" t="s">
        <v>180</v>
      </c>
      <c r="J88" s="130" t="s">
        <v>128</v>
      </c>
      <c r="K88" s="131" t="s">
        <v>11</v>
      </c>
      <c r="L88" s="130" t="s">
        <v>240</v>
      </c>
      <c r="M88" s="131">
        <v>4.0</v>
      </c>
      <c r="N88" s="131">
        <v>1.0</v>
      </c>
      <c r="O88" s="130" t="s">
        <v>139</v>
      </c>
      <c r="P88" s="130" t="s">
        <v>140</v>
      </c>
      <c r="Q88" s="130" t="s">
        <v>137</v>
      </c>
      <c r="R88" s="130" t="s">
        <v>137</v>
      </c>
      <c r="S88" s="130" t="s">
        <v>139</v>
      </c>
      <c r="T88" s="130" t="s">
        <v>139</v>
      </c>
      <c r="U88" s="130" t="s">
        <v>139</v>
      </c>
      <c r="V88" s="130" t="s">
        <v>136</v>
      </c>
      <c r="W88" s="130" t="s">
        <v>138</v>
      </c>
      <c r="X88" s="130" t="s">
        <v>136</v>
      </c>
      <c r="Y88" s="130" t="s">
        <v>139</v>
      </c>
      <c r="Z88" s="130" t="s">
        <v>136</v>
      </c>
      <c r="AA88" s="130" t="s">
        <v>137</v>
      </c>
      <c r="AB88" s="130" t="s">
        <v>140</v>
      </c>
      <c r="AC88" s="130" t="s">
        <v>137</v>
      </c>
      <c r="AD88" s="130" t="s">
        <v>137</v>
      </c>
      <c r="AE88" s="130" t="s">
        <v>140</v>
      </c>
      <c r="AF88" s="130" t="s">
        <v>139</v>
      </c>
      <c r="AG88" s="130">
        <v>5.0</v>
      </c>
      <c r="AH88" s="130" t="s">
        <v>136</v>
      </c>
      <c r="AI88" s="130" t="s">
        <v>240</v>
      </c>
      <c r="AJ88" s="130" t="s">
        <v>140</v>
      </c>
      <c r="AK88" s="130" t="s">
        <v>241</v>
      </c>
      <c r="AL88" s="130" t="s">
        <v>139</v>
      </c>
      <c r="AM88" s="130" t="s">
        <v>137</v>
      </c>
      <c r="AN88" s="130" t="s">
        <v>240</v>
      </c>
      <c r="AO88" s="130" t="s">
        <v>240</v>
      </c>
      <c r="AP88" s="130" t="s">
        <v>240</v>
      </c>
      <c r="AQ88" s="130" t="s">
        <v>241</v>
      </c>
      <c r="AR88" s="131" t="s">
        <v>240</v>
      </c>
      <c r="AS88" s="130" t="s">
        <v>240</v>
      </c>
      <c r="AT88" s="29" t="s">
        <v>132</v>
      </c>
      <c r="AU88" s="27" t="s">
        <v>133</v>
      </c>
      <c r="AV88" s="130" t="s">
        <v>146</v>
      </c>
      <c r="AW88" s="130" t="s">
        <v>147</v>
      </c>
      <c r="AX88" s="130" t="s">
        <v>139</v>
      </c>
      <c r="AY88" s="28" t="s">
        <v>145</v>
      </c>
      <c r="AZ88" s="130" t="s">
        <v>139</v>
      </c>
      <c r="BA88" s="130" t="s">
        <v>139</v>
      </c>
      <c r="BB88" s="130" t="s">
        <v>138</v>
      </c>
      <c r="BC88" s="130" t="s">
        <v>139</v>
      </c>
      <c r="BD88" s="130" t="s">
        <v>240</v>
      </c>
      <c r="BE88" s="130" t="s">
        <v>137</v>
      </c>
      <c r="BF88" s="131" t="s">
        <v>240</v>
      </c>
      <c r="BG88" s="131" t="s">
        <v>240</v>
      </c>
      <c r="BH88" s="130" t="s">
        <v>136</v>
      </c>
      <c r="BI88" s="130" t="s">
        <v>137</v>
      </c>
      <c r="BJ88" s="130" t="s">
        <v>140</v>
      </c>
      <c r="BK88" s="130" t="s">
        <v>138</v>
      </c>
      <c r="BL88" s="130" t="s">
        <v>137</v>
      </c>
      <c r="BM88" s="130" t="s">
        <v>138</v>
      </c>
      <c r="BN88" s="130" t="s">
        <v>138</v>
      </c>
      <c r="BO88" s="130" t="s">
        <v>138</v>
      </c>
      <c r="BP88" s="130" t="s">
        <v>136</v>
      </c>
      <c r="BQ88" s="130" t="s">
        <v>138</v>
      </c>
      <c r="BR88" s="130" t="s">
        <v>136</v>
      </c>
      <c r="BS88" s="130" t="s">
        <v>136</v>
      </c>
      <c r="BT88" s="130" t="s">
        <v>139</v>
      </c>
      <c r="BU88" s="130" t="s">
        <v>139</v>
      </c>
      <c r="BV88" s="130" t="s">
        <v>140</v>
      </c>
      <c r="BW88" s="127"/>
      <c r="BX88" s="127"/>
      <c r="BY88" s="130"/>
      <c r="BZ88" s="127"/>
      <c r="CA88" s="127"/>
      <c r="CB88" s="127"/>
      <c r="CC88" s="127"/>
    </row>
    <row r="89" ht="15.75" customHeight="1">
      <c r="A89" s="131" t="s">
        <v>125</v>
      </c>
      <c r="B89" s="131">
        <v>30.0</v>
      </c>
      <c r="C89" s="131">
        <v>20000.0</v>
      </c>
      <c r="D89" s="35" t="s">
        <v>206</v>
      </c>
      <c r="E89" s="129" t="s">
        <v>45</v>
      </c>
      <c r="F89" s="130" t="s">
        <v>201</v>
      </c>
      <c r="G89" s="134" t="s">
        <v>131</v>
      </c>
      <c r="H89" s="136" t="s">
        <v>159</v>
      </c>
      <c r="I89" s="131" t="s">
        <v>143</v>
      </c>
      <c r="J89" s="130" t="s">
        <v>129</v>
      </c>
      <c r="K89" s="131" t="s">
        <v>12</v>
      </c>
      <c r="L89" s="130" t="s">
        <v>240</v>
      </c>
      <c r="M89" s="131">
        <v>1.0</v>
      </c>
      <c r="N89" s="131">
        <v>1.0</v>
      </c>
      <c r="O89" s="130" t="s">
        <v>140</v>
      </c>
      <c r="P89" s="130" t="s">
        <v>136</v>
      </c>
      <c r="Q89" s="130" t="s">
        <v>136</v>
      </c>
      <c r="R89" s="130" t="s">
        <v>140</v>
      </c>
      <c r="S89" s="130" t="s">
        <v>136</v>
      </c>
      <c r="T89" s="130">
        <v>4.0</v>
      </c>
      <c r="U89" s="130" t="s">
        <v>137</v>
      </c>
      <c r="V89" s="130" t="s">
        <v>136</v>
      </c>
      <c r="W89" s="130" t="s">
        <v>138</v>
      </c>
      <c r="X89" s="130" t="s">
        <v>136</v>
      </c>
      <c r="Y89" s="130" t="s">
        <v>136</v>
      </c>
      <c r="Z89" s="130" t="s">
        <v>140</v>
      </c>
      <c r="AA89" s="130" t="s">
        <v>136</v>
      </c>
      <c r="AB89" s="130" t="s">
        <v>136</v>
      </c>
      <c r="AC89" s="130" t="s">
        <v>137</v>
      </c>
      <c r="AD89" s="130" t="s">
        <v>139</v>
      </c>
      <c r="AE89" s="130" t="s">
        <v>136</v>
      </c>
      <c r="AF89" s="130" t="s">
        <v>139</v>
      </c>
      <c r="AG89" s="130" t="s">
        <v>139</v>
      </c>
      <c r="AH89" s="130" t="s">
        <v>136</v>
      </c>
      <c r="AI89" s="130" t="s">
        <v>241</v>
      </c>
      <c r="AJ89" s="130" t="s">
        <v>136</v>
      </c>
      <c r="AK89" s="130" t="s">
        <v>240</v>
      </c>
      <c r="AL89" s="130" t="s">
        <v>136</v>
      </c>
      <c r="AM89" s="130" t="s">
        <v>139</v>
      </c>
      <c r="AN89" s="130" t="s">
        <v>240</v>
      </c>
      <c r="AO89" s="130" t="s">
        <v>240</v>
      </c>
      <c r="AP89" s="130" t="s">
        <v>240</v>
      </c>
      <c r="AQ89" s="130" t="s">
        <v>240</v>
      </c>
      <c r="AR89" s="131" t="s">
        <v>240</v>
      </c>
      <c r="AS89" s="130" t="s">
        <v>241</v>
      </c>
      <c r="AT89" s="28" t="s">
        <v>151</v>
      </c>
      <c r="AU89" s="27" t="s">
        <v>133</v>
      </c>
      <c r="AV89" s="130" t="s">
        <v>152</v>
      </c>
      <c r="AW89" s="130" t="s">
        <v>135</v>
      </c>
      <c r="AX89" s="130" t="s">
        <v>139</v>
      </c>
      <c r="AY89" s="28">
        <v>800.0</v>
      </c>
      <c r="AZ89" s="130" t="s">
        <v>139</v>
      </c>
      <c r="BA89" s="130" t="s">
        <v>136</v>
      </c>
      <c r="BB89" s="130" t="s">
        <v>140</v>
      </c>
      <c r="BC89" s="130" t="s">
        <v>139</v>
      </c>
      <c r="BD89" s="130" t="s">
        <v>240</v>
      </c>
      <c r="BE89" s="130" t="s">
        <v>140</v>
      </c>
      <c r="BF89" s="131" t="s">
        <v>240</v>
      </c>
      <c r="BG89" s="131" t="s">
        <v>240</v>
      </c>
      <c r="BH89" s="130" t="s">
        <v>138</v>
      </c>
      <c r="BI89" s="130" t="s">
        <v>136</v>
      </c>
      <c r="BJ89" s="130" t="s">
        <v>138</v>
      </c>
      <c r="BK89" s="130" t="s">
        <v>137</v>
      </c>
      <c r="BL89" s="130" t="s">
        <v>138</v>
      </c>
      <c r="BM89" s="130" t="s">
        <v>136</v>
      </c>
      <c r="BN89" s="130" t="s">
        <v>138</v>
      </c>
      <c r="BO89" s="130" t="s">
        <v>138</v>
      </c>
      <c r="BP89" s="130" t="s">
        <v>136</v>
      </c>
      <c r="BQ89" s="130" t="s">
        <v>137</v>
      </c>
      <c r="BR89" s="130" t="s">
        <v>136</v>
      </c>
      <c r="BS89" s="130" t="s">
        <v>138</v>
      </c>
      <c r="BT89" s="130" t="s">
        <v>136</v>
      </c>
      <c r="BU89" s="130" t="s">
        <v>136</v>
      </c>
      <c r="BV89" s="130" t="s">
        <v>136</v>
      </c>
      <c r="BW89" s="127"/>
      <c r="BX89" s="127"/>
      <c r="BY89" s="130"/>
      <c r="BZ89" s="127"/>
      <c r="CA89" s="127"/>
      <c r="CB89" s="127"/>
      <c r="CC89" s="127"/>
    </row>
    <row r="90" ht="15.75" customHeight="1">
      <c r="A90" s="131" t="s">
        <v>125</v>
      </c>
      <c r="B90" s="131">
        <v>32.0</v>
      </c>
      <c r="C90" s="131">
        <v>25000.0</v>
      </c>
      <c r="D90" s="35" t="s">
        <v>206</v>
      </c>
      <c r="E90" s="129" t="s">
        <v>45</v>
      </c>
      <c r="F90" s="130" t="s">
        <v>201</v>
      </c>
      <c r="G90" s="134" t="s">
        <v>186</v>
      </c>
      <c r="H90" s="136" t="s">
        <v>159</v>
      </c>
      <c r="I90" s="131" t="s">
        <v>161</v>
      </c>
      <c r="J90" s="130" t="s">
        <v>162</v>
      </c>
      <c r="K90" s="131" t="s">
        <v>12</v>
      </c>
      <c r="L90" s="130" t="s">
        <v>241</v>
      </c>
      <c r="M90" s="131">
        <v>1.0</v>
      </c>
      <c r="N90" s="131">
        <v>1.0</v>
      </c>
      <c r="O90" s="130" t="s">
        <v>139</v>
      </c>
      <c r="P90" s="130" t="s">
        <v>136</v>
      </c>
      <c r="Q90" s="130" t="s">
        <v>137</v>
      </c>
      <c r="R90" s="130">
        <v>4.0</v>
      </c>
      <c r="S90" s="130" t="s">
        <v>139</v>
      </c>
      <c r="T90" s="130" t="s">
        <v>139</v>
      </c>
      <c r="U90" s="130" t="s">
        <v>137</v>
      </c>
      <c r="V90" s="130" t="s">
        <v>136</v>
      </c>
      <c r="W90" s="130" t="s">
        <v>136</v>
      </c>
      <c r="X90" s="130" t="s">
        <v>137</v>
      </c>
      <c r="Y90" s="130" t="s">
        <v>140</v>
      </c>
      <c r="Z90" s="130" t="s">
        <v>136</v>
      </c>
      <c r="AA90" s="130" t="s">
        <v>137</v>
      </c>
      <c r="AB90" s="130" t="s">
        <v>139</v>
      </c>
      <c r="AC90" s="130" t="s">
        <v>138</v>
      </c>
      <c r="AD90" s="130" t="s">
        <v>136</v>
      </c>
      <c r="AE90" s="130" t="s">
        <v>139</v>
      </c>
      <c r="AF90" s="130" t="s">
        <v>139</v>
      </c>
      <c r="AG90" s="130">
        <v>4.0</v>
      </c>
      <c r="AH90" s="130" t="s">
        <v>137</v>
      </c>
      <c r="AI90" s="130" t="s">
        <v>240</v>
      </c>
      <c r="AJ90" s="130" t="s">
        <v>139</v>
      </c>
      <c r="AK90" s="130" t="s">
        <v>241</v>
      </c>
      <c r="AL90" s="130" t="s">
        <v>139</v>
      </c>
      <c r="AM90" s="130" t="s">
        <v>138</v>
      </c>
      <c r="AN90" s="130" t="s">
        <v>240</v>
      </c>
      <c r="AO90" s="130" t="s">
        <v>240</v>
      </c>
      <c r="AP90" s="130" t="s">
        <v>240</v>
      </c>
      <c r="AQ90" s="130" t="s">
        <v>240</v>
      </c>
      <c r="AR90" s="131" t="s">
        <v>240</v>
      </c>
      <c r="AS90" s="130" t="s">
        <v>241</v>
      </c>
      <c r="AT90" s="29" t="s">
        <v>156</v>
      </c>
      <c r="AU90" s="27" t="s">
        <v>133</v>
      </c>
      <c r="AV90" s="130" t="s">
        <v>157</v>
      </c>
      <c r="AW90" s="130" t="s">
        <v>135</v>
      </c>
      <c r="AX90" s="130" t="s">
        <v>139</v>
      </c>
      <c r="AY90" s="28">
        <v>1500.0</v>
      </c>
      <c r="AZ90" s="130" t="s">
        <v>140</v>
      </c>
      <c r="BA90" s="130" t="s">
        <v>139</v>
      </c>
      <c r="BB90" s="130" t="s">
        <v>140</v>
      </c>
      <c r="BC90" s="130" t="s">
        <v>139</v>
      </c>
      <c r="BD90" s="130" t="s">
        <v>240</v>
      </c>
      <c r="BE90" s="130" t="s">
        <v>139</v>
      </c>
      <c r="BF90" s="131" t="s">
        <v>240</v>
      </c>
      <c r="BG90" s="131" t="s">
        <v>240</v>
      </c>
      <c r="BH90" s="130" t="s">
        <v>138</v>
      </c>
      <c r="BI90" s="130" t="s">
        <v>140</v>
      </c>
      <c r="BJ90" s="130" t="s">
        <v>139</v>
      </c>
      <c r="BK90" s="130" t="s">
        <v>139</v>
      </c>
      <c r="BL90" s="130" t="s">
        <v>139</v>
      </c>
      <c r="BM90" s="130" t="s">
        <v>138</v>
      </c>
      <c r="BN90" s="130" t="s">
        <v>138</v>
      </c>
      <c r="BO90" s="130" t="s">
        <v>138</v>
      </c>
      <c r="BP90" s="130" t="s">
        <v>138</v>
      </c>
      <c r="BQ90" s="130" t="s">
        <v>136</v>
      </c>
      <c r="BR90" s="130" t="s">
        <v>136</v>
      </c>
      <c r="BS90" s="130" t="s">
        <v>139</v>
      </c>
      <c r="BT90" s="130" t="s">
        <v>138</v>
      </c>
      <c r="BU90" s="130" t="s">
        <v>140</v>
      </c>
      <c r="BV90" s="130" t="s">
        <v>140</v>
      </c>
      <c r="BW90" s="127"/>
      <c r="BX90" s="127"/>
      <c r="BY90" s="130"/>
      <c r="BZ90" s="127"/>
      <c r="CA90" s="127"/>
      <c r="CB90" s="127"/>
      <c r="CC90" s="127"/>
    </row>
    <row r="91" ht="15.75" customHeight="1">
      <c r="A91" s="131" t="s">
        <v>125</v>
      </c>
      <c r="B91" s="131">
        <v>50.0</v>
      </c>
      <c r="C91" s="131">
        <v>50000.0</v>
      </c>
      <c r="D91" s="35" t="s">
        <v>206</v>
      </c>
      <c r="E91" s="130" t="s">
        <v>44</v>
      </c>
      <c r="F91" s="130" t="s">
        <v>201</v>
      </c>
      <c r="G91" s="134" t="s">
        <v>188</v>
      </c>
      <c r="H91" s="136" t="s">
        <v>159</v>
      </c>
      <c r="I91" s="131" t="s">
        <v>31</v>
      </c>
      <c r="J91" s="130" t="s">
        <v>128</v>
      </c>
      <c r="K91" s="131" t="s">
        <v>12</v>
      </c>
      <c r="L91" s="130" t="s">
        <v>240</v>
      </c>
      <c r="M91" s="131">
        <v>3.0</v>
      </c>
      <c r="N91" s="131">
        <v>1.0</v>
      </c>
      <c r="O91" s="130" t="s">
        <v>139</v>
      </c>
      <c r="P91" s="130" t="s">
        <v>139</v>
      </c>
      <c r="Q91" s="130" t="s">
        <v>137</v>
      </c>
      <c r="R91" s="130">
        <v>4.0</v>
      </c>
      <c r="S91" s="130">
        <v>5.0</v>
      </c>
      <c r="T91" s="130" t="s">
        <v>139</v>
      </c>
      <c r="U91" s="130" t="s">
        <v>139</v>
      </c>
      <c r="V91" s="130" t="s">
        <v>139</v>
      </c>
      <c r="W91" s="130" t="s">
        <v>139</v>
      </c>
      <c r="X91" s="130" t="s">
        <v>139</v>
      </c>
      <c r="Y91" s="130" t="s">
        <v>136</v>
      </c>
      <c r="Z91" s="130" t="s">
        <v>136</v>
      </c>
      <c r="AA91" s="130" t="s">
        <v>139</v>
      </c>
      <c r="AB91" s="130" t="s">
        <v>137</v>
      </c>
      <c r="AC91" s="130" t="s">
        <v>139</v>
      </c>
      <c r="AD91" s="130" t="s">
        <v>139</v>
      </c>
      <c r="AE91" s="130" t="s">
        <v>136</v>
      </c>
      <c r="AF91" s="130" t="s">
        <v>139</v>
      </c>
      <c r="AG91" s="130" t="s">
        <v>140</v>
      </c>
      <c r="AH91" s="130" t="s">
        <v>136</v>
      </c>
      <c r="AI91" s="130" t="s">
        <v>241</v>
      </c>
      <c r="AJ91" s="130" t="s">
        <v>139</v>
      </c>
      <c r="AK91" s="130" t="s">
        <v>240</v>
      </c>
      <c r="AL91" s="130" t="s">
        <v>139</v>
      </c>
      <c r="AM91" s="130" t="s">
        <v>139</v>
      </c>
      <c r="AN91" s="130" t="s">
        <v>240</v>
      </c>
      <c r="AO91" s="130" t="s">
        <v>241</v>
      </c>
      <c r="AP91" s="130" t="s">
        <v>241</v>
      </c>
      <c r="AQ91" s="130" t="s">
        <v>241</v>
      </c>
      <c r="AR91" s="131" t="s">
        <v>240</v>
      </c>
      <c r="AS91" s="130" t="s">
        <v>241</v>
      </c>
      <c r="AT91" s="29" t="s">
        <v>132</v>
      </c>
      <c r="AU91" s="27" t="s">
        <v>164</v>
      </c>
      <c r="AV91" s="130" t="s">
        <v>165</v>
      </c>
      <c r="AW91" s="130" t="s">
        <v>135</v>
      </c>
      <c r="AX91" s="130" t="s">
        <v>136</v>
      </c>
      <c r="AY91" s="28">
        <v>1500.0</v>
      </c>
      <c r="AZ91" s="130" t="s">
        <v>139</v>
      </c>
      <c r="BA91" s="130" t="s">
        <v>136</v>
      </c>
      <c r="BB91" s="130" t="s">
        <v>140</v>
      </c>
      <c r="BC91" s="130" t="s">
        <v>136</v>
      </c>
      <c r="BD91" s="130" t="s">
        <v>240</v>
      </c>
      <c r="BE91" s="130" t="s">
        <v>136</v>
      </c>
      <c r="BF91" s="131" t="s">
        <v>240</v>
      </c>
      <c r="BG91" s="131" t="s">
        <v>240</v>
      </c>
      <c r="BH91" s="130">
        <v>5.0</v>
      </c>
      <c r="BI91" s="130" t="s">
        <v>139</v>
      </c>
      <c r="BJ91" s="130" t="s">
        <v>139</v>
      </c>
      <c r="BK91" s="130" t="s">
        <v>136</v>
      </c>
      <c r="BL91" s="130" t="s">
        <v>136</v>
      </c>
      <c r="BM91" s="130" t="s">
        <v>139</v>
      </c>
      <c r="BN91" s="130" t="s">
        <v>136</v>
      </c>
      <c r="BO91" s="130" t="s">
        <v>139</v>
      </c>
      <c r="BP91" s="130" t="s">
        <v>140</v>
      </c>
      <c r="BQ91" s="130" t="s">
        <v>140</v>
      </c>
      <c r="BR91" s="130" t="s">
        <v>140</v>
      </c>
      <c r="BS91" s="130" t="s">
        <v>136</v>
      </c>
      <c r="BT91" s="130" t="s">
        <v>136</v>
      </c>
      <c r="BU91" s="130" t="s">
        <v>136</v>
      </c>
      <c r="BV91" s="130" t="s">
        <v>138</v>
      </c>
      <c r="BW91" s="127"/>
      <c r="BX91" s="127"/>
      <c r="BY91" s="130"/>
      <c r="BZ91" s="127"/>
      <c r="CA91" s="127"/>
      <c r="CB91" s="127"/>
      <c r="CC91" s="127"/>
    </row>
    <row r="92" ht="15.75" customHeight="1">
      <c r="A92" s="131" t="s">
        <v>125</v>
      </c>
      <c r="B92" s="131">
        <v>35.0</v>
      </c>
      <c r="C92" s="131">
        <v>45000.0</v>
      </c>
      <c r="D92" s="35" t="s">
        <v>206</v>
      </c>
      <c r="E92" s="130" t="s">
        <v>44</v>
      </c>
      <c r="F92" s="130" t="s">
        <v>201</v>
      </c>
      <c r="G92" s="134" t="s">
        <v>37</v>
      </c>
      <c r="H92" s="136" t="s">
        <v>159</v>
      </c>
      <c r="I92" s="131" t="s">
        <v>31</v>
      </c>
      <c r="J92" s="130" t="s">
        <v>129</v>
      </c>
      <c r="K92" s="131" t="s">
        <v>12</v>
      </c>
      <c r="L92" s="130" t="s">
        <v>240</v>
      </c>
      <c r="M92" s="131">
        <v>3.0</v>
      </c>
      <c r="N92" s="131">
        <v>1.0</v>
      </c>
      <c r="O92" s="130" t="s">
        <v>140</v>
      </c>
      <c r="P92" s="130" t="s">
        <v>139</v>
      </c>
      <c r="Q92" s="130" t="s">
        <v>136</v>
      </c>
      <c r="R92" s="130" t="s">
        <v>136</v>
      </c>
      <c r="S92" s="130" t="s">
        <v>137</v>
      </c>
      <c r="T92" s="130">
        <v>3.0</v>
      </c>
      <c r="U92" s="130" t="s">
        <v>137</v>
      </c>
      <c r="V92" s="130" t="s">
        <v>136</v>
      </c>
      <c r="W92" s="130" t="s">
        <v>136</v>
      </c>
      <c r="X92" s="130" t="s">
        <v>136</v>
      </c>
      <c r="Y92" s="130" t="s">
        <v>140</v>
      </c>
      <c r="Z92" s="130" t="s">
        <v>137</v>
      </c>
      <c r="AA92" s="130" t="s">
        <v>139</v>
      </c>
      <c r="AB92" s="130" t="s">
        <v>138</v>
      </c>
      <c r="AC92" s="130" t="s">
        <v>136</v>
      </c>
      <c r="AD92" s="130" t="s">
        <v>139</v>
      </c>
      <c r="AE92" s="130" t="s">
        <v>136</v>
      </c>
      <c r="AF92" s="130" t="s">
        <v>136</v>
      </c>
      <c r="AG92" s="130" t="s">
        <v>139</v>
      </c>
      <c r="AH92" s="130" t="s">
        <v>139</v>
      </c>
      <c r="AI92" s="130" t="s">
        <v>240</v>
      </c>
      <c r="AJ92" s="130" t="s">
        <v>139</v>
      </c>
      <c r="AK92" s="130" t="s">
        <v>240</v>
      </c>
      <c r="AL92" s="130" t="s">
        <v>140</v>
      </c>
      <c r="AM92" s="130" t="s">
        <v>140</v>
      </c>
      <c r="AN92" s="130" t="s">
        <v>240</v>
      </c>
      <c r="AO92" s="130" t="s">
        <v>240</v>
      </c>
      <c r="AP92" s="130" t="s">
        <v>241</v>
      </c>
      <c r="AQ92" s="130" t="s">
        <v>240</v>
      </c>
      <c r="AR92" s="131" t="s">
        <v>240</v>
      </c>
      <c r="AS92" s="130" t="s">
        <v>241</v>
      </c>
      <c r="AT92" s="28" t="s">
        <v>59</v>
      </c>
      <c r="AU92" s="27" t="s">
        <v>168</v>
      </c>
      <c r="AV92" s="130" t="s">
        <v>169</v>
      </c>
      <c r="AW92" s="130" t="s">
        <v>170</v>
      </c>
      <c r="AX92" s="130" t="s">
        <v>136</v>
      </c>
      <c r="AY92" s="28" t="s">
        <v>167</v>
      </c>
      <c r="AZ92" s="130" t="s">
        <v>139</v>
      </c>
      <c r="BA92" s="130" t="s">
        <v>136</v>
      </c>
      <c r="BB92" s="130" t="s">
        <v>138</v>
      </c>
      <c r="BC92" s="130" t="s">
        <v>137</v>
      </c>
      <c r="BD92" s="130" t="s">
        <v>240</v>
      </c>
      <c r="BE92" s="130" t="s">
        <v>137</v>
      </c>
      <c r="BF92" s="131" t="s">
        <v>240</v>
      </c>
      <c r="BG92" s="131" t="s">
        <v>240</v>
      </c>
      <c r="BH92" s="130" t="s">
        <v>136</v>
      </c>
      <c r="BI92" s="130" t="s">
        <v>136</v>
      </c>
      <c r="BJ92" s="130" t="s">
        <v>136</v>
      </c>
      <c r="BK92" s="130" t="s">
        <v>137</v>
      </c>
      <c r="BL92" s="130" t="s">
        <v>138</v>
      </c>
      <c r="BM92" s="130" t="s">
        <v>136</v>
      </c>
      <c r="BN92" s="130" t="s">
        <v>136</v>
      </c>
      <c r="BO92" s="130" t="s">
        <v>137</v>
      </c>
      <c r="BP92" s="130" t="s">
        <v>139</v>
      </c>
      <c r="BQ92" s="130" t="s">
        <v>136</v>
      </c>
      <c r="BR92" s="130" t="s">
        <v>140</v>
      </c>
      <c r="BS92" s="130" t="s">
        <v>136</v>
      </c>
      <c r="BT92" s="130" t="s">
        <v>136</v>
      </c>
      <c r="BU92" s="130" t="s">
        <v>140</v>
      </c>
      <c r="BV92" s="130" t="s">
        <v>136</v>
      </c>
      <c r="BW92" s="127"/>
      <c r="BX92" s="127"/>
      <c r="BY92" s="130"/>
      <c r="BZ92" s="127"/>
      <c r="CA92" s="127"/>
      <c r="CB92" s="127"/>
      <c r="CC92" s="127"/>
    </row>
    <row r="93" ht="15.75" customHeight="1">
      <c r="A93" s="131" t="s">
        <v>125</v>
      </c>
      <c r="B93" s="131">
        <v>25.0</v>
      </c>
      <c r="C93" s="131">
        <v>25000.0</v>
      </c>
      <c r="D93" s="35" t="s">
        <v>206</v>
      </c>
      <c r="E93" s="130" t="s">
        <v>205</v>
      </c>
      <c r="F93" s="130" t="s">
        <v>201</v>
      </c>
      <c r="G93" s="134" t="s">
        <v>190</v>
      </c>
      <c r="H93" s="136" t="s">
        <v>159</v>
      </c>
      <c r="I93" s="131" t="s">
        <v>32</v>
      </c>
      <c r="J93" s="131" t="s">
        <v>171</v>
      </c>
      <c r="K93" s="131" t="s">
        <v>11</v>
      </c>
      <c r="L93" s="130" t="s">
        <v>240</v>
      </c>
      <c r="M93" s="131">
        <v>2.0</v>
      </c>
      <c r="N93" s="131">
        <v>1.0</v>
      </c>
      <c r="O93" s="131">
        <v>5.0</v>
      </c>
      <c r="P93" s="130" t="s">
        <v>137</v>
      </c>
      <c r="Q93" s="130" t="s">
        <v>139</v>
      </c>
      <c r="R93" s="130" t="s">
        <v>139</v>
      </c>
      <c r="S93" s="130">
        <v>3.0</v>
      </c>
      <c r="T93" s="130">
        <v>3.0</v>
      </c>
      <c r="U93" s="130" t="s">
        <v>136</v>
      </c>
      <c r="V93" s="130" t="s">
        <v>138</v>
      </c>
      <c r="W93" s="130" t="s">
        <v>136</v>
      </c>
      <c r="X93" s="130" t="s">
        <v>136</v>
      </c>
      <c r="Y93" s="130" t="s">
        <v>140</v>
      </c>
      <c r="Z93" s="130" t="s">
        <v>139</v>
      </c>
      <c r="AA93" s="130">
        <v>4.0</v>
      </c>
      <c r="AB93" s="130" t="s">
        <v>136</v>
      </c>
      <c r="AC93" s="130" t="s">
        <v>137</v>
      </c>
      <c r="AD93" s="130" t="s">
        <v>137</v>
      </c>
      <c r="AE93" s="130" t="s">
        <v>140</v>
      </c>
      <c r="AF93" s="130" t="s">
        <v>139</v>
      </c>
      <c r="AG93" s="130" t="s">
        <v>138</v>
      </c>
      <c r="AH93" s="130" t="s">
        <v>136</v>
      </c>
      <c r="AI93" s="130" t="s">
        <v>240</v>
      </c>
      <c r="AJ93" s="130" t="s">
        <v>139</v>
      </c>
      <c r="AK93" s="130" t="s">
        <v>240</v>
      </c>
      <c r="AL93" s="130" t="s">
        <v>139</v>
      </c>
      <c r="AM93" s="130" t="s">
        <v>139</v>
      </c>
      <c r="AN93" s="130" t="s">
        <v>241</v>
      </c>
      <c r="AO93" s="130" t="s">
        <v>241</v>
      </c>
      <c r="AP93" s="130" t="s">
        <v>240</v>
      </c>
      <c r="AQ93" s="130" t="s">
        <v>240</v>
      </c>
      <c r="AR93" s="131" t="s">
        <v>240</v>
      </c>
      <c r="AS93" s="130" t="s">
        <v>241</v>
      </c>
      <c r="AT93" s="29" t="s">
        <v>132</v>
      </c>
      <c r="AU93" s="27" t="s">
        <v>164</v>
      </c>
      <c r="AV93" s="130" t="s">
        <v>80</v>
      </c>
      <c r="AW93" s="130" t="s">
        <v>170</v>
      </c>
      <c r="AX93" s="130" t="s">
        <v>136</v>
      </c>
      <c r="AY93" s="28">
        <v>800.0</v>
      </c>
      <c r="AZ93" s="130" t="s">
        <v>139</v>
      </c>
      <c r="BA93" s="130" t="s">
        <v>139</v>
      </c>
      <c r="BB93" s="130" t="s">
        <v>138</v>
      </c>
      <c r="BC93" s="130" t="s">
        <v>137</v>
      </c>
      <c r="BD93" s="130" t="s">
        <v>240</v>
      </c>
      <c r="BE93" s="130" t="s">
        <v>137</v>
      </c>
      <c r="BF93" s="131" t="s">
        <v>240</v>
      </c>
      <c r="BG93" s="131" t="s">
        <v>240</v>
      </c>
      <c r="BH93" s="130" t="s">
        <v>150</v>
      </c>
      <c r="BI93" s="130" t="s">
        <v>136</v>
      </c>
      <c r="BJ93" s="130" t="s">
        <v>137</v>
      </c>
      <c r="BK93" s="130" t="s">
        <v>136</v>
      </c>
      <c r="BL93" s="130" t="s">
        <v>136</v>
      </c>
      <c r="BM93" s="130" t="s">
        <v>136</v>
      </c>
      <c r="BN93" s="130" t="s">
        <v>137</v>
      </c>
      <c r="BO93" s="130" t="s">
        <v>136</v>
      </c>
      <c r="BP93" s="130" t="s">
        <v>140</v>
      </c>
      <c r="BQ93" s="130" t="s">
        <v>139</v>
      </c>
      <c r="BR93" s="130" t="s">
        <v>137</v>
      </c>
      <c r="BS93" s="130" t="s">
        <v>138</v>
      </c>
      <c r="BT93" s="130" t="s">
        <v>138</v>
      </c>
      <c r="BU93" s="130" t="s">
        <v>136</v>
      </c>
      <c r="BV93" s="130" t="s">
        <v>137</v>
      </c>
      <c r="BW93" s="127"/>
      <c r="BX93" s="127"/>
      <c r="BY93" s="130"/>
      <c r="BZ93" s="127"/>
      <c r="CA93" s="127"/>
      <c r="CB93" s="127"/>
      <c r="CC93" s="127"/>
    </row>
    <row r="94" ht="15.75" customHeight="1">
      <c r="A94" s="131" t="s">
        <v>194</v>
      </c>
      <c r="B94" s="131">
        <v>36.0</v>
      </c>
      <c r="C94" s="131">
        <v>30000.0</v>
      </c>
      <c r="D94" s="35" t="s">
        <v>207</v>
      </c>
      <c r="E94" s="130" t="s">
        <v>130</v>
      </c>
      <c r="F94" s="130" t="s">
        <v>201</v>
      </c>
      <c r="G94" s="130" t="s">
        <v>131</v>
      </c>
      <c r="H94" s="136" t="s">
        <v>127</v>
      </c>
      <c r="I94" s="131" t="s">
        <v>31</v>
      </c>
      <c r="J94" s="130" t="s">
        <v>129</v>
      </c>
      <c r="K94" s="131" t="s">
        <v>12</v>
      </c>
      <c r="L94" s="130" t="s">
        <v>241</v>
      </c>
      <c r="M94" s="131">
        <v>2.0</v>
      </c>
      <c r="N94" s="131">
        <v>1.0</v>
      </c>
      <c r="O94" s="131">
        <v>4.0</v>
      </c>
      <c r="P94" s="130" t="s">
        <v>140</v>
      </c>
      <c r="Q94" s="130" t="s">
        <v>137</v>
      </c>
      <c r="R94" s="130" t="s">
        <v>139</v>
      </c>
      <c r="S94" s="130" t="s">
        <v>139</v>
      </c>
      <c r="T94" s="130" t="s">
        <v>140</v>
      </c>
      <c r="U94" s="130" t="s">
        <v>136</v>
      </c>
      <c r="V94" s="130" t="s">
        <v>138</v>
      </c>
      <c r="W94" s="130" t="s">
        <v>136</v>
      </c>
      <c r="X94" s="130" t="s">
        <v>139</v>
      </c>
      <c r="Y94" s="130" t="s">
        <v>136</v>
      </c>
      <c r="Z94" s="130" t="s">
        <v>138</v>
      </c>
      <c r="AA94" s="130" t="s">
        <v>139</v>
      </c>
      <c r="AB94" s="130" t="s">
        <v>139</v>
      </c>
      <c r="AC94" s="130" t="s">
        <v>136</v>
      </c>
      <c r="AD94" s="130" t="s">
        <v>136</v>
      </c>
      <c r="AE94" s="130" t="s">
        <v>139</v>
      </c>
      <c r="AF94" s="130" t="s">
        <v>139</v>
      </c>
      <c r="AG94" s="130" t="s">
        <v>139</v>
      </c>
      <c r="AH94" s="130" t="s">
        <v>139</v>
      </c>
      <c r="AI94" s="130" t="s">
        <v>240</v>
      </c>
      <c r="AJ94" s="130" t="s">
        <v>140</v>
      </c>
      <c r="AK94" s="130" t="s">
        <v>241</v>
      </c>
      <c r="AL94" s="130" t="s">
        <v>137</v>
      </c>
      <c r="AM94" s="130" t="s">
        <v>140</v>
      </c>
      <c r="AN94" s="130" t="s">
        <v>240</v>
      </c>
      <c r="AO94" s="130" t="s">
        <v>240</v>
      </c>
      <c r="AP94" s="130" t="s">
        <v>240</v>
      </c>
      <c r="AQ94" s="130" t="s">
        <v>241</v>
      </c>
      <c r="AR94" s="131" t="s">
        <v>240</v>
      </c>
      <c r="AS94" s="130" t="s">
        <v>241</v>
      </c>
      <c r="AT94" s="28" t="s">
        <v>151</v>
      </c>
      <c r="AU94" s="27" t="s">
        <v>168</v>
      </c>
      <c r="AV94" s="130" t="s">
        <v>157</v>
      </c>
      <c r="AW94" s="130" t="s">
        <v>173</v>
      </c>
      <c r="AX94" s="130" t="s">
        <v>136</v>
      </c>
      <c r="AY94" s="28">
        <v>1500.0</v>
      </c>
      <c r="AZ94" s="130" t="s">
        <v>140</v>
      </c>
      <c r="BA94" s="130" t="s">
        <v>136</v>
      </c>
      <c r="BB94" s="130" t="s">
        <v>140</v>
      </c>
      <c r="BC94" s="130" t="s">
        <v>139</v>
      </c>
      <c r="BD94" s="130" t="s">
        <v>241</v>
      </c>
      <c r="BE94" s="130" t="s">
        <v>139</v>
      </c>
      <c r="BF94" s="131" t="s">
        <v>240</v>
      </c>
      <c r="BG94" s="131" t="s">
        <v>240</v>
      </c>
      <c r="BH94" s="130" t="s">
        <v>155</v>
      </c>
      <c r="BI94" s="130" t="s">
        <v>136</v>
      </c>
      <c r="BJ94" s="130" t="s">
        <v>138</v>
      </c>
      <c r="BK94" s="130" t="s">
        <v>136</v>
      </c>
      <c r="BL94" s="130" t="s">
        <v>138</v>
      </c>
      <c r="BM94" s="130" t="s">
        <v>137</v>
      </c>
      <c r="BN94" s="130" t="s">
        <v>138</v>
      </c>
      <c r="BO94" s="130" t="s">
        <v>138</v>
      </c>
      <c r="BP94" s="130" t="s">
        <v>140</v>
      </c>
      <c r="BQ94" s="130" t="s">
        <v>139</v>
      </c>
      <c r="BR94" s="130" t="s">
        <v>140</v>
      </c>
      <c r="BS94" s="130" t="s">
        <v>136</v>
      </c>
      <c r="BT94" s="130" t="s">
        <v>136</v>
      </c>
      <c r="BU94" s="130" t="s">
        <v>139</v>
      </c>
      <c r="BV94" s="130" t="s">
        <v>139</v>
      </c>
      <c r="BW94" s="127"/>
      <c r="BX94" s="127"/>
      <c r="BY94" s="130"/>
      <c r="BZ94" s="127"/>
      <c r="CA94" s="127"/>
      <c r="CB94" s="127"/>
      <c r="CC94" s="127"/>
    </row>
    <row r="95" ht="15.75" customHeight="1">
      <c r="A95" s="131" t="s">
        <v>194</v>
      </c>
      <c r="B95" s="131">
        <v>81.0</v>
      </c>
      <c r="C95" s="131">
        <v>30000.0</v>
      </c>
      <c r="D95" s="35" t="s">
        <v>189</v>
      </c>
      <c r="E95" s="130" t="s">
        <v>44</v>
      </c>
      <c r="F95" s="130" t="s">
        <v>37</v>
      </c>
      <c r="G95" s="130" t="s">
        <v>144</v>
      </c>
      <c r="H95" s="136" t="s">
        <v>127</v>
      </c>
      <c r="I95" s="131" t="s">
        <v>31</v>
      </c>
      <c r="J95" s="130" t="s">
        <v>128</v>
      </c>
      <c r="K95" s="131" t="s">
        <v>126</v>
      </c>
      <c r="L95" s="130" t="s">
        <v>240</v>
      </c>
      <c r="M95" s="131">
        <v>3.0</v>
      </c>
      <c r="N95" s="131">
        <v>1.0</v>
      </c>
      <c r="O95" s="131">
        <v>4.0</v>
      </c>
      <c r="P95" s="130" t="s">
        <v>140</v>
      </c>
      <c r="Q95" s="130" t="s">
        <v>136</v>
      </c>
      <c r="R95" s="130" t="s">
        <v>139</v>
      </c>
      <c r="S95" s="130" t="s">
        <v>137</v>
      </c>
      <c r="T95" s="130" t="s">
        <v>139</v>
      </c>
      <c r="U95" s="130" t="s">
        <v>137</v>
      </c>
      <c r="V95" s="130" t="s">
        <v>136</v>
      </c>
      <c r="W95" s="130" t="s">
        <v>136</v>
      </c>
      <c r="X95" s="130" t="s">
        <v>139</v>
      </c>
      <c r="Y95" s="130" t="s">
        <v>138</v>
      </c>
      <c r="Z95" s="130" t="s">
        <v>140</v>
      </c>
      <c r="AA95" s="130" t="s">
        <v>136</v>
      </c>
      <c r="AB95" s="130" t="s">
        <v>136</v>
      </c>
      <c r="AC95" s="130" t="s">
        <v>137</v>
      </c>
      <c r="AD95" s="130" t="s">
        <v>139</v>
      </c>
      <c r="AE95" s="130" t="s">
        <v>136</v>
      </c>
      <c r="AF95" s="130" t="s">
        <v>137</v>
      </c>
      <c r="AG95" s="130" t="s">
        <v>140</v>
      </c>
      <c r="AH95" s="130" t="s">
        <v>139</v>
      </c>
      <c r="AI95" s="130" t="s">
        <v>240</v>
      </c>
      <c r="AJ95" s="130" t="s">
        <v>140</v>
      </c>
      <c r="AK95" s="130" t="s">
        <v>240</v>
      </c>
      <c r="AL95" s="130" t="s">
        <v>139</v>
      </c>
      <c r="AM95" s="130" t="s">
        <v>140</v>
      </c>
      <c r="AN95" s="130" t="s">
        <v>240</v>
      </c>
      <c r="AO95" s="130" t="s">
        <v>241</v>
      </c>
      <c r="AP95" s="130" t="s">
        <v>240</v>
      </c>
      <c r="AQ95" s="130" t="s">
        <v>240</v>
      </c>
      <c r="AR95" s="131" t="s">
        <v>240</v>
      </c>
      <c r="AS95" s="130" t="s">
        <v>241</v>
      </c>
      <c r="AT95" s="29" t="s">
        <v>132</v>
      </c>
      <c r="AU95" s="27" t="s">
        <v>164</v>
      </c>
      <c r="AV95" s="130" t="s">
        <v>80</v>
      </c>
      <c r="AW95" s="130" t="s">
        <v>170</v>
      </c>
      <c r="AX95" s="130" t="s">
        <v>136</v>
      </c>
      <c r="AY95" s="28">
        <v>800.0</v>
      </c>
      <c r="AZ95" s="130" t="s">
        <v>139</v>
      </c>
      <c r="BA95" s="130" t="s">
        <v>139</v>
      </c>
      <c r="BB95" s="130" t="s">
        <v>138</v>
      </c>
      <c r="BC95" s="130" t="s">
        <v>139</v>
      </c>
      <c r="BD95" s="130" t="s">
        <v>240</v>
      </c>
      <c r="BE95" s="130" t="s">
        <v>139</v>
      </c>
      <c r="BF95" s="131" t="s">
        <v>240</v>
      </c>
      <c r="BG95" s="131" t="s">
        <v>240</v>
      </c>
      <c r="BH95" s="130" t="s">
        <v>150</v>
      </c>
      <c r="BI95" s="130" t="s">
        <v>137</v>
      </c>
      <c r="BJ95" s="130" t="s">
        <v>139</v>
      </c>
      <c r="BK95" s="130" t="s">
        <v>139</v>
      </c>
      <c r="BL95" s="130" t="s">
        <v>136</v>
      </c>
      <c r="BM95" s="130" t="s">
        <v>137</v>
      </c>
      <c r="BN95" s="130" t="s">
        <v>138</v>
      </c>
      <c r="BO95" s="130" t="s">
        <v>138</v>
      </c>
      <c r="BP95" s="130" t="s">
        <v>140</v>
      </c>
      <c r="BQ95" s="130" t="s">
        <v>139</v>
      </c>
      <c r="BR95" s="130" t="s">
        <v>139</v>
      </c>
      <c r="BS95" s="130" t="s">
        <v>136</v>
      </c>
      <c r="BT95" s="130" t="s">
        <v>137</v>
      </c>
      <c r="BU95" s="130" t="s">
        <v>136</v>
      </c>
      <c r="BV95" s="130" t="s">
        <v>138</v>
      </c>
      <c r="BW95" s="127"/>
      <c r="BX95" s="127"/>
      <c r="BY95" s="130"/>
      <c r="BZ95" s="127"/>
      <c r="CA95" s="127"/>
      <c r="CB95" s="127"/>
      <c r="CC95" s="127"/>
    </row>
    <row r="96" ht="15.75" customHeight="1">
      <c r="A96" s="131" t="s">
        <v>194</v>
      </c>
      <c r="B96" s="131">
        <v>74.0</v>
      </c>
      <c r="C96" s="131">
        <v>30000.0</v>
      </c>
      <c r="D96" s="35" t="s">
        <v>207</v>
      </c>
      <c r="E96" s="130" t="s">
        <v>44</v>
      </c>
      <c r="F96" s="130" t="s">
        <v>37</v>
      </c>
      <c r="G96" s="130" t="s">
        <v>175</v>
      </c>
      <c r="H96" s="136" t="s">
        <v>127</v>
      </c>
      <c r="I96" s="131" t="s">
        <v>31</v>
      </c>
      <c r="J96" s="130" t="s">
        <v>128</v>
      </c>
      <c r="K96" s="131" t="s">
        <v>126</v>
      </c>
      <c r="L96" s="130" t="s">
        <v>241</v>
      </c>
      <c r="M96" s="131">
        <v>2.0</v>
      </c>
      <c r="N96" s="131">
        <v>1.0</v>
      </c>
      <c r="O96" s="131">
        <v>4.0</v>
      </c>
      <c r="P96" s="130" t="s">
        <v>140</v>
      </c>
      <c r="Q96" s="130" t="s">
        <v>136</v>
      </c>
      <c r="R96" s="130" t="s">
        <v>136</v>
      </c>
      <c r="S96" s="130" t="s">
        <v>136</v>
      </c>
      <c r="T96" s="130">
        <v>4.0</v>
      </c>
      <c r="U96" s="130" t="s">
        <v>138</v>
      </c>
      <c r="V96" s="130" t="s">
        <v>137</v>
      </c>
      <c r="W96" s="130" t="s">
        <v>139</v>
      </c>
      <c r="X96" s="130" t="s">
        <v>136</v>
      </c>
      <c r="Y96" s="130" t="s">
        <v>140</v>
      </c>
      <c r="Z96" s="130" t="s">
        <v>140</v>
      </c>
      <c r="AA96" s="130" t="s">
        <v>139</v>
      </c>
      <c r="AB96" s="130" t="s">
        <v>139</v>
      </c>
      <c r="AC96" s="130" t="s">
        <v>140</v>
      </c>
      <c r="AD96" s="130" t="s">
        <v>136</v>
      </c>
      <c r="AE96" s="130" t="s">
        <v>140</v>
      </c>
      <c r="AF96" s="130" t="s">
        <v>137</v>
      </c>
      <c r="AG96" s="130">
        <v>3.0</v>
      </c>
      <c r="AH96" s="130" t="s">
        <v>139</v>
      </c>
      <c r="AI96" s="130" t="s">
        <v>240</v>
      </c>
      <c r="AJ96" s="130" t="s">
        <v>137</v>
      </c>
      <c r="AK96" s="130" t="s">
        <v>241</v>
      </c>
      <c r="AL96" s="130" t="s">
        <v>137</v>
      </c>
      <c r="AM96" s="130" t="s">
        <v>139</v>
      </c>
      <c r="AN96" s="130" t="s">
        <v>241</v>
      </c>
      <c r="AO96" s="130" t="s">
        <v>241</v>
      </c>
      <c r="AP96" s="130" t="s">
        <v>241</v>
      </c>
      <c r="AQ96" s="130" t="s">
        <v>240</v>
      </c>
      <c r="AR96" s="131" t="s">
        <v>240</v>
      </c>
      <c r="AS96" s="130" t="s">
        <v>241</v>
      </c>
      <c r="AT96" s="28" t="s">
        <v>151</v>
      </c>
      <c r="AU96" s="27" t="s">
        <v>168</v>
      </c>
      <c r="AV96" s="130" t="s">
        <v>157</v>
      </c>
      <c r="AW96" s="130" t="s">
        <v>173</v>
      </c>
      <c r="AX96" s="130" t="s">
        <v>136</v>
      </c>
      <c r="AY96" s="28">
        <v>1500.0</v>
      </c>
      <c r="AZ96" s="130" t="s">
        <v>140</v>
      </c>
      <c r="BA96" s="130" t="s">
        <v>136</v>
      </c>
      <c r="BB96" s="130" t="s">
        <v>140</v>
      </c>
      <c r="BC96" s="130" t="s">
        <v>139</v>
      </c>
      <c r="BD96" s="130" t="s">
        <v>241</v>
      </c>
      <c r="BE96" s="130" t="s">
        <v>139</v>
      </c>
      <c r="BF96" s="131" t="s">
        <v>240</v>
      </c>
      <c r="BG96" s="131" t="s">
        <v>240</v>
      </c>
      <c r="BH96" s="130" t="s">
        <v>136</v>
      </c>
      <c r="BI96" s="130" t="s">
        <v>137</v>
      </c>
      <c r="BJ96" s="130" t="s">
        <v>140</v>
      </c>
      <c r="BK96" s="130" t="s">
        <v>138</v>
      </c>
      <c r="BL96" s="130" t="s">
        <v>137</v>
      </c>
      <c r="BM96" s="130" t="s">
        <v>138</v>
      </c>
      <c r="BN96" s="130" t="s">
        <v>138</v>
      </c>
      <c r="BO96" s="130" t="s">
        <v>138</v>
      </c>
      <c r="BP96" s="130" t="s">
        <v>136</v>
      </c>
      <c r="BQ96" s="130" t="s">
        <v>138</v>
      </c>
      <c r="BR96" s="130" t="s">
        <v>136</v>
      </c>
      <c r="BS96" s="130" t="s">
        <v>136</v>
      </c>
      <c r="BT96" s="130" t="s">
        <v>136</v>
      </c>
      <c r="BU96" s="130" t="s">
        <v>137</v>
      </c>
      <c r="BV96" s="130" t="s">
        <v>136</v>
      </c>
      <c r="BW96" s="127"/>
      <c r="BX96" s="127"/>
      <c r="BY96" s="130"/>
      <c r="BZ96" s="127"/>
      <c r="CA96" s="127"/>
      <c r="CB96" s="127"/>
      <c r="CC96" s="127"/>
    </row>
    <row r="97" ht="15.75" customHeight="1">
      <c r="A97" s="131" t="s">
        <v>125</v>
      </c>
      <c r="B97" s="131">
        <v>43.0</v>
      </c>
      <c r="C97" s="131">
        <v>35000.0</v>
      </c>
      <c r="D97" s="35" t="s">
        <v>25</v>
      </c>
      <c r="E97" s="130" t="s">
        <v>130</v>
      </c>
      <c r="F97" s="130" t="s">
        <v>37</v>
      </c>
      <c r="G97" s="130" t="s">
        <v>182</v>
      </c>
      <c r="H97" s="136" t="s">
        <v>127</v>
      </c>
      <c r="I97" s="131" t="s">
        <v>191</v>
      </c>
      <c r="J97" s="130" t="s">
        <v>129</v>
      </c>
      <c r="K97" s="131" t="s">
        <v>126</v>
      </c>
      <c r="L97" s="130" t="s">
        <v>240</v>
      </c>
      <c r="M97" s="131">
        <v>1.0</v>
      </c>
      <c r="N97" s="131">
        <v>1.0</v>
      </c>
      <c r="O97" s="131">
        <v>5.0</v>
      </c>
      <c r="P97" s="130" t="s">
        <v>140</v>
      </c>
      <c r="Q97" s="130" t="s">
        <v>136</v>
      </c>
      <c r="R97" s="130" t="s">
        <v>137</v>
      </c>
      <c r="S97" s="130" t="s">
        <v>139</v>
      </c>
      <c r="T97" s="130" t="s">
        <v>140</v>
      </c>
      <c r="U97" s="130" t="s">
        <v>138</v>
      </c>
      <c r="V97" s="130" t="s">
        <v>136</v>
      </c>
      <c r="W97" s="130" t="s">
        <v>138</v>
      </c>
      <c r="X97" s="130" t="s">
        <v>139</v>
      </c>
      <c r="Y97" s="130" t="s">
        <v>136</v>
      </c>
      <c r="Z97" s="130" t="s">
        <v>139</v>
      </c>
      <c r="AA97" s="130" t="s">
        <v>136</v>
      </c>
      <c r="AB97" s="130" t="s">
        <v>136</v>
      </c>
      <c r="AC97" s="130" t="s">
        <v>138</v>
      </c>
      <c r="AD97" s="130" t="s">
        <v>139</v>
      </c>
      <c r="AE97" s="130" t="s">
        <v>139</v>
      </c>
      <c r="AF97" s="130" t="s">
        <v>139</v>
      </c>
      <c r="AG97" s="130" t="s">
        <v>137</v>
      </c>
      <c r="AH97" s="130" t="s">
        <v>136</v>
      </c>
      <c r="AI97" s="130" t="s">
        <v>240</v>
      </c>
      <c r="AJ97" s="130" t="s">
        <v>136</v>
      </c>
      <c r="AK97" s="130" t="s">
        <v>240</v>
      </c>
      <c r="AL97" s="130" t="s">
        <v>136</v>
      </c>
      <c r="AM97" s="130" t="s">
        <v>140</v>
      </c>
      <c r="AN97" s="130" t="s">
        <v>240</v>
      </c>
      <c r="AO97" s="130" t="s">
        <v>240</v>
      </c>
      <c r="AP97" s="130" t="s">
        <v>240</v>
      </c>
      <c r="AQ97" s="130" t="s">
        <v>240</v>
      </c>
      <c r="AR97" s="131" t="s">
        <v>241</v>
      </c>
      <c r="AS97" s="130" t="s">
        <v>241</v>
      </c>
      <c r="AT97" s="29" t="s">
        <v>156</v>
      </c>
      <c r="AU97" s="27" t="s">
        <v>176</v>
      </c>
      <c r="AV97" s="130" t="s">
        <v>177</v>
      </c>
      <c r="AW97" s="130" t="s">
        <v>178</v>
      </c>
      <c r="AX97" s="130" t="s">
        <v>136</v>
      </c>
      <c r="AY97" s="28">
        <v>1500.0</v>
      </c>
      <c r="AZ97" s="130" t="s">
        <v>139</v>
      </c>
      <c r="BA97" s="130" t="s">
        <v>139</v>
      </c>
      <c r="BB97" s="130" t="s">
        <v>140</v>
      </c>
      <c r="BC97" s="130" t="s">
        <v>139</v>
      </c>
      <c r="BD97" s="130" t="s">
        <v>240</v>
      </c>
      <c r="BE97" s="130" t="s">
        <v>137</v>
      </c>
      <c r="BF97" s="131" t="s">
        <v>240</v>
      </c>
      <c r="BG97" s="131" t="s">
        <v>241</v>
      </c>
      <c r="BH97" s="130" t="s">
        <v>138</v>
      </c>
      <c r="BI97" s="130" t="s">
        <v>136</v>
      </c>
      <c r="BJ97" s="130" t="s">
        <v>138</v>
      </c>
      <c r="BK97" s="130" t="s">
        <v>137</v>
      </c>
      <c r="BL97" s="130" t="s">
        <v>138</v>
      </c>
      <c r="BM97" s="130" t="s">
        <v>136</v>
      </c>
      <c r="BN97" s="130" t="s">
        <v>138</v>
      </c>
      <c r="BO97" s="130" t="s">
        <v>138</v>
      </c>
      <c r="BP97" s="130" t="s">
        <v>136</v>
      </c>
      <c r="BQ97" s="130" t="s">
        <v>137</v>
      </c>
      <c r="BR97" s="130" t="s">
        <v>136</v>
      </c>
      <c r="BS97" s="130" t="s">
        <v>136</v>
      </c>
      <c r="BT97" s="130" t="s">
        <v>139</v>
      </c>
      <c r="BU97" s="130" t="s">
        <v>139</v>
      </c>
      <c r="BV97" s="130" t="s">
        <v>136</v>
      </c>
      <c r="BW97" s="127"/>
      <c r="BX97" s="127"/>
      <c r="BY97" s="130"/>
      <c r="BZ97" s="127"/>
      <c r="CA97" s="127"/>
      <c r="CB97" s="127"/>
      <c r="CC97" s="127"/>
    </row>
    <row r="98" ht="15.75" customHeight="1">
      <c r="A98" s="131" t="s">
        <v>125</v>
      </c>
      <c r="B98" s="131">
        <v>44.0</v>
      </c>
      <c r="C98" s="131">
        <v>40000.0</v>
      </c>
      <c r="D98" s="35" t="s">
        <v>25</v>
      </c>
      <c r="E98" s="129" t="s">
        <v>45</v>
      </c>
      <c r="F98" s="130" t="s">
        <v>144</v>
      </c>
      <c r="G98" s="130" t="s">
        <v>131</v>
      </c>
      <c r="H98" s="136" t="s">
        <v>127</v>
      </c>
      <c r="I98" s="131" t="s">
        <v>191</v>
      </c>
      <c r="J98" s="130" t="s">
        <v>191</v>
      </c>
      <c r="K98" s="131" t="s">
        <v>126</v>
      </c>
      <c r="L98" s="130" t="s">
        <v>240</v>
      </c>
      <c r="M98" s="131">
        <v>3.0</v>
      </c>
      <c r="N98" s="131">
        <v>1.0</v>
      </c>
      <c r="O98" s="131">
        <v>5.0</v>
      </c>
      <c r="P98" s="130" t="s">
        <v>136</v>
      </c>
      <c r="Q98" s="130" t="s">
        <v>136</v>
      </c>
      <c r="R98" s="130" t="s">
        <v>139</v>
      </c>
      <c r="S98" s="130" t="s">
        <v>139</v>
      </c>
      <c r="T98" s="130">
        <v>4.0</v>
      </c>
      <c r="U98" s="130" t="s">
        <v>136</v>
      </c>
      <c r="V98" s="130" t="s">
        <v>136</v>
      </c>
      <c r="W98" s="130" t="s">
        <v>136</v>
      </c>
      <c r="X98" s="130" t="s">
        <v>136</v>
      </c>
      <c r="Y98" s="130" t="s">
        <v>138</v>
      </c>
      <c r="Z98" s="130" t="s">
        <v>137</v>
      </c>
      <c r="AA98" s="130" t="s">
        <v>138</v>
      </c>
      <c r="AB98" s="130" t="s">
        <v>138</v>
      </c>
      <c r="AC98" s="130" t="s">
        <v>136</v>
      </c>
      <c r="AD98" s="130" t="s">
        <v>136</v>
      </c>
      <c r="AE98" s="130" t="s">
        <v>139</v>
      </c>
      <c r="AF98" s="130" t="s">
        <v>137</v>
      </c>
      <c r="AG98" s="130" t="s">
        <v>138</v>
      </c>
      <c r="AH98" s="130" t="s">
        <v>136</v>
      </c>
      <c r="AI98" s="130" t="s">
        <v>240</v>
      </c>
      <c r="AJ98" s="130" t="s">
        <v>139</v>
      </c>
      <c r="AK98" s="130" t="s">
        <v>240</v>
      </c>
      <c r="AL98" s="130" t="s">
        <v>139</v>
      </c>
      <c r="AM98" s="130" t="s">
        <v>137</v>
      </c>
      <c r="AN98" s="130" t="s">
        <v>240</v>
      </c>
      <c r="AO98" s="130" t="s">
        <v>241</v>
      </c>
      <c r="AP98" s="130" t="s">
        <v>241</v>
      </c>
      <c r="AQ98" s="130" t="s">
        <v>240</v>
      </c>
      <c r="AR98" s="131" t="s">
        <v>240</v>
      </c>
      <c r="AS98" s="130" t="s">
        <v>240</v>
      </c>
      <c r="AT98" s="29" t="s">
        <v>132</v>
      </c>
      <c r="AU98" s="27" t="s">
        <v>133</v>
      </c>
      <c r="AV98" s="130" t="s">
        <v>152</v>
      </c>
      <c r="AW98" s="130" t="s">
        <v>135</v>
      </c>
      <c r="AX98" s="130" t="s">
        <v>139</v>
      </c>
      <c r="AY98" s="28" t="s">
        <v>179</v>
      </c>
      <c r="AZ98" s="130" t="s">
        <v>139</v>
      </c>
      <c r="BA98" s="130" t="s">
        <v>136</v>
      </c>
      <c r="BB98" s="130" t="s">
        <v>140</v>
      </c>
      <c r="BC98" s="130" t="s">
        <v>139</v>
      </c>
      <c r="BD98" s="130" t="s">
        <v>240</v>
      </c>
      <c r="BE98" s="130" t="s">
        <v>139</v>
      </c>
      <c r="BF98" s="131" t="s">
        <v>240</v>
      </c>
      <c r="BG98" s="131" t="s">
        <v>240</v>
      </c>
      <c r="BH98" s="130" t="s">
        <v>138</v>
      </c>
      <c r="BI98" s="130" t="s">
        <v>140</v>
      </c>
      <c r="BJ98" s="130" t="s">
        <v>139</v>
      </c>
      <c r="BK98" s="130" t="s">
        <v>139</v>
      </c>
      <c r="BL98" s="130" t="s">
        <v>139</v>
      </c>
      <c r="BM98" s="130" t="s">
        <v>138</v>
      </c>
      <c r="BN98" s="130" t="s">
        <v>138</v>
      </c>
      <c r="BO98" s="130" t="s">
        <v>138</v>
      </c>
      <c r="BP98" s="130" t="s">
        <v>138</v>
      </c>
      <c r="BQ98" s="130" t="s">
        <v>136</v>
      </c>
      <c r="BR98" s="130" t="s">
        <v>136</v>
      </c>
      <c r="BS98" s="130" t="s">
        <v>136</v>
      </c>
      <c r="BT98" s="130" t="s">
        <v>140</v>
      </c>
      <c r="BU98" s="130" t="s">
        <v>136</v>
      </c>
      <c r="BV98" s="130" t="s">
        <v>136</v>
      </c>
      <c r="BW98" s="127"/>
      <c r="BX98" s="127"/>
      <c r="BY98" s="130"/>
      <c r="BZ98" s="127"/>
      <c r="CA98" s="127"/>
      <c r="CB98" s="127"/>
      <c r="CC98" s="127"/>
    </row>
    <row r="99" ht="15.75" customHeight="1">
      <c r="A99" s="131" t="s">
        <v>125</v>
      </c>
      <c r="B99" s="131">
        <v>68.0</v>
      </c>
      <c r="C99" s="131">
        <v>35000.0</v>
      </c>
      <c r="D99" s="35" t="s">
        <v>25</v>
      </c>
      <c r="E99" s="130" t="s">
        <v>130</v>
      </c>
      <c r="F99" s="130" t="s">
        <v>37</v>
      </c>
      <c r="G99" s="130" t="s">
        <v>131</v>
      </c>
      <c r="H99" s="136" t="s">
        <v>127</v>
      </c>
      <c r="I99" s="131" t="s">
        <v>191</v>
      </c>
      <c r="J99" s="130" t="s">
        <v>128</v>
      </c>
      <c r="K99" s="131" t="s">
        <v>126</v>
      </c>
      <c r="L99" s="130" t="s">
        <v>240</v>
      </c>
      <c r="M99" s="131">
        <v>3.0</v>
      </c>
      <c r="N99" s="131">
        <v>1.0</v>
      </c>
      <c r="O99" s="131">
        <v>5.0</v>
      </c>
      <c r="P99" s="130" t="s">
        <v>136</v>
      </c>
      <c r="Q99" s="130" t="s">
        <v>136</v>
      </c>
      <c r="R99" s="130" t="s">
        <v>139</v>
      </c>
      <c r="S99" s="130" t="s">
        <v>138</v>
      </c>
      <c r="T99" s="130" t="s">
        <v>139</v>
      </c>
      <c r="U99" s="130" t="s">
        <v>139</v>
      </c>
      <c r="V99" s="130" t="s">
        <v>139</v>
      </c>
      <c r="W99" s="130" t="s">
        <v>138</v>
      </c>
      <c r="X99" s="130" t="s">
        <v>138</v>
      </c>
      <c r="Y99" s="130" t="s">
        <v>136</v>
      </c>
      <c r="Z99" s="130" t="s">
        <v>138</v>
      </c>
      <c r="AA99" s="130" t="s">
        <v>136</v>
      </c>
      <c r="AB99" s="130" t="s">
        <v>139</v>
      </c>
      <c r="AC99" s="130" t="s">
        <v>139</v>
      </c>
      <c r="AD99" s="130" t="s">
        <v>138</v>
      </c>
      <c r="AE99" s="130" t="s">
        <v>139</v>
      </c>
      <c r="AF99" s="130" t="s">
        <v>136</v>
      </c>
      <c r="AG99" s="130">
        <v>4.0</v>
      </c>
      <c r="AH99" s="130" t="s">
        <v>138</v>
      </c>
      <c r="AI99" s="130" t="s">
        <v>240</v>
      </c>
      <c r="AJ99" s="130" t="s">
        <v>136</v>
      </c>
      <c r="AK99" s="130" t="s">
        <v>240</v>
      </c>
      <c r="AL99" s="130" t="s">
        <v>138</v>
      </c>
      <c r="AM99" s="130" t="s">
        <v>136</v>
      </c>
      <c r="AN99" s="130" t="s">
        <v>240</v>
      </c>
      <c r="AO99" s="130" t="s">
        <v>241</v>
      </c>
      <c r="AP99" s="130" t="s">
        <v>240</v>
      </c>
      <c r="AQ99" s="130" t="s">
        <v>240</v>
      </c>
      <c r="AR99" s="131" t="s">
        <v>241</v>
      </c>
      <c r="AS99" s="130" t="s">
        <v>241</v>
      </c>
      <c r="AT99" s="29" t="s">
        <v>132</v>
      </c>
      <c r="AU99" s="27" t="s">
        <v>164</v>
      </c>
      <c r="AV99" s="130" t="s">
        <v>157</v>
      </c>
      <c r="AW99" s="130" t="s">
        <v>170</v>
      </c>
      <c r="AX99" s="130" t="s">
        <v>136</v>
      </c>
      <c r="AY99" s="28">
        <v>1500.0</v>
      </c>
      <c r="AZ99" s="130" t="s">
        <v>137</v>
      </c>
      <c r="BA99" s="130" t="s">
        <v>140</v>
      </c>
      <c r="BB99" s="130" t="s">
        <v>140</v>
      </c>
      <c r="BC99" s="130" t="s">
        <v>139</v>
      </c>
      <c r="BD99" s="130" t="s">
        <v>241</v>
      </c>
      <c r="BE99" s="130" t="s">
        <v>139</v>
      </c>
      <c r="BF99" s="131" t="s">
        <v>240</v>
      </c>
      <c r="BG99" s="131" t="s">
        <v>241</v>
      </c>
      <c r="BH99" s="130" t="s">
        <v>137</v>
      </c>
      <c r="BI99" s="130" t="s">
        <v>136</v>
      </c>
      <c r="BJ99" s="130" t="s">
        <v>138</v>
      </c>
      <c r="BK99" s="130" t="s">
        <v>139</v>
      </c>
      <c r="BL99" s="130" t="s">
        <v>138</v>
      </c>
      <c r="BM99" s="130" t="s">
        <v>136</v>
      </c>
      <c r="BN99" s="130" t="s">
        <v>136</v>
      </c>
      <c r="BO99" s="130" t="s">
        <v>136</v>
      </c>
      <c r="BP99" s="130" t="s">
        <v>139</v>
      </c>
      <c r="BQ99" s="130" t="s">
        <v>140</v>
      </c>
      <c r="BR99" s="130" t="s">
        <v>139</v>
      </c>
      <c r="BS99" s="130" t="s">
        <v>138</v>
      </c>
      <c r="BT99" s="127">
        <v>3.0</v>
      </c>
      <c r="BU99" s="130" t="s">
        <v>136</v>
      </c>
      <c r="BV99" s="130" t="s">
        <v>138</v>
      </c>
      <c r="BW99" s="127"/>
      <c r="BX99" s="127"/>
      <c r="BY99" s="130"/>
      <c r="BZ99" s="127"/>
      <c r="CA99" s="127"/>
      <c r="CB99" s="127"/>
      <c r="CC99" s="127"/>
    </row>
    <row r="100" ht="15.75" customHeight="1">
      <c r="A100" s="131" t="s">
        <v>125</v>
      </c>
      <c r="B100" s="131">
        <v>66.0</v>
      </c>
      <c r="C100" s="131">
        <v>30000.0</v>
      </c>
      <c r="D100" s="35" t="s">
        <v>25</v>
      </c>
      <c r="E100" s="130" t="s">
        <v>130</v>
      </c>
      <c r="F100" s="130" t="s">
        <v>154</v>
      </c>
      <c r="G100" s="130" t="s">
        <v>131</v>
      </c>
      <c r="H100" s="136" t="s">
        <v>127</v>
      </c>
      <c r="I100" s="131" t="s">
        <v>191</v>
      </c>
      <c r="J100" s="130" t="s">
        <v>129</v>
      </c>
      <c r="K100" s="131" t="s">
        <v>126</v>
      </c>
      <c r="L100" s="130" t="s">
        <v>240</v>
      </c>
      <c r="M100" s="131">
        <v>2.0</v>
      </c>
      <c r="N100" s="131">
        <v>1.0</v>
      </c>
      <c r="O100" s="131">
        <v>4.0</v>
      </c>
      <c r="P100" s="130" t="s">
        <v>140</v>
      </c>
      <c r="Q100" s="130" t="s">
        <v>136</v>
      </c>
      <c r="R100" s="130" t="s">
        <v>137</v>
      </c>
      <c r="S100" s="130" t="s">
        <v>136</v>
      </c>
      <c r="T100" s="130">
        <v>5.0</v>
      </c>
      <c r="U100" s="130" t="s">
        <v>137</v>
      </c>
      <c r="V100" s="130" t="s">
        <v>137</v>
      </c>
      <c r="W100" s="130" t="s">
        <v>138</v>
      </c>
      <c r="X100" s="130" t="s">
        <v>140</v>
      </c>
      <c r="Y100" s="130" t="s">
        <v>136</v>
      </c>
      <c r="Z100" s="130" t="s">
        <v>140</v>
      </c>
      <c r="AA100" s="130" t="s">
        <v>136</v>
      </c>
      <c r="AB100" s="130" t="s">
        <v>138</v>
      </c>
      <c r="AC100" s="130" t="s">
        <v>137</v>
      </c>
      <c r="AD100" s="130" t="s">
        <v>137</v>
      </c>
      <c r="AE100" s="130" t="s">
        <v>137</v>
      </c>
      <c r="AF100" s="130" t="s">
        <v>140</v>
      </c>
      <c r="AG100" s="130" t="s">
        <v>139</v>
      </c>
      <c r="AH100" s="130" t="s">
        <v>136</v>
      </c>
      <c r="AI100" s="130" t="s">
        <v>240</v>
      </c>
      <c r="AJ100" s="130" t="s">
        <v>136</v>
      </c>
      <c r="AK100" s="130" t="s">
        <v>240</v>
      </c>
      <c r="AL100" s="130" t="s">
        <v>136</v>
      </c>
      <c r="AM100" s="130" t="s">
        <v>139</v>
      </c>
      <c r="AN100" s="130" t="s">
        <v>240</v>
      </c>
      <c r="AO100" s="130" t="s">
        <v>241</v>
      </c>
      <c r="AP100" s="130" t="s">
        <v>241</v>
      </c>
      <c r="AQ100" s="130" t="s">
        <v>240</v>
      </c>
      <c r="AR100" s="131" t="s">
        <v>241</v>
      </c>
      <c r="AS100" s="130" t="s">
        <v>241</v>
      </c>
      <c r="AT100" s="29" t="s">
        <v>132</v>
      </c>
      <c r="AU100" s="27" t="s">
        <v>164</v>
      </c>
      <c r="AV100" s="130" t="s">
        <v>177</v>
      </c>
      <c r="AW100" s="130" t="s">
        <v>135</v>
      </c>
      <c r="AX100" s="130" t="s">
        <v>139</v>
      </c>
      <c r="AY100" s="28">
        <v>800.0</v>
      </c>
      <c r="AZ100" s="130" t="s">
        <v>137</v>
      </c>
      <c r="BA100" s="130" t="s">
        <v>140</v>
      </c>
      <c r="BB100" s="130" t="s">
        <v>140</v>
      </c>
      <c r="BC100" s="130" t="s">
        <v>139</v>
      </c>
      <c r="BD100" s="130" t="s">
        <v>240</v>
      </c>
      <c r="BE100" s="130" t="s">
        <v>137</v>
      </c>
      <c r="BF100" s="131" t="s">
        <v>240</v>
      </c>
      <c r="BG100" s="131" t="s">
        <v>241</v>
      </c>
      <c r="BH100" s="130" t="s">
        <v>150</v>
      </c>
      <c r="BI100" s="130" t="s">
        <v>136</v>
      </c>
      <c r="BJ100" s="130" t="s">
        <v>139</v>
      </c>
      <c r="BK100" s="130" t="s">
        <v>139</v>
      </c>
      <c r="BL100" s="130" t="s">
        <v>136</v>
      </c>
      <c r="BM100" s="130" t="s">
        <v>138</v>
      </c>
      <c r="BN100" s="130" t="s">
        <v>136</v>
      </c>
      <c r="BO100" s="130" t="s">
        <v>138</v>
      </c>
      <c r="BP100" s="130" t="s">
        <v>140</v>
      </c>
      <c r="BQ100" s="130" t="s">
        <v>139</v>
      </c>
      <c r="BR100" s="130" t="s">
        <v>139</v>
      </c>
      <c r="BS100" s="130" t="s">
        <v>138</v>
      </c>
      <c r="BT100" s="130" t="s">
        <v>138</v>
      </c>
      <c r="BU100" s="130" t="s">
        <v>140</v>
      </c>
      <c r="BV100" s="130" t="s">
        <v>137</v>
      </c>
      <c r="BW100" s="127"/>
      <c r="BX100" s="127"/>
      <c r="BY100" s="130"/>
      <c r="BZ100" s="127"/>
      <c r="CA100" s="127"/>
      <c r="CB100" s="127"/>
      <c r="CC100" s="127"/>
    </row>
    <row r="101" ht="15.75" customHeight="1">
      <c r="A101" s="131" t="s">
        <v>125</v>
      </c>
      <c r="B101" s="131">
        <v>69.0</v>
      </c>
      <c r="C101" s="131">
        <v>35000.0</v>
      </c>
      <c r="D101" s="35" t="s">
        <v>25</v>
      </c>
      <c r="E101" s="130" t="s">
        <v>197</v>
      </c>
      <c r="F101" s="130" t="s">
        <v>37</v>
      </c>
      <c r="G101" s="130" t="s">
        <v>131</v>
      </c>
      <c r="H101" s="136" t="s">
        <v>127</v>
      </c>
      <c r="I101" s="131" t="s">
        <v>31</v>
      </c>
      <c r="J101" s="131" t="s">
        <v>171</v>
      </c>
      <c r="K101" s="131" t="s">
        <v>126</v>
      </c>
      <c r="L101" s="130" t="s">
        <v>240</v>
      </c>
      <c r="M101" s="131">
        <v>2.0</v>
      </c>
      <c r="N101" s="131">
        <v>1.0</v>
      </c>
      <c r="O101" s="131">
        <v>3.0</v>
      </c>
      <c r="P101" s="130" t="s">
        <v>140</v>
      </c>
      <c r="Q101" s="130" t="s">
        <v>137</v>
      </c>
      <c r="R101" s="130" t="s">
        <v>140</v>
      </c>
      <c r="S101" s="130" t="s">
        <v>139</v>
      </c>
      <c r="T101" s="130" t="s">
        <v>139</v>
      </c>
      <c r="U101" s="130" t="s">
        <v>137</v>
      </c>
      <c r="V101" s="130" t="s">
        <v>136</v>
      </c>
      <c r="W101" s="130" t="s">
        <v>138</v>
      </c>
      <c r="X101" s="130" t="s">
        <v>136</v>
      </c>
      <c r="Y101" s="130" t="s">
        <v>139</v>
      </c>
      <c r="Z101" s="130" t="s">
        <v>136</v>
      </c>
      <c r="AA101" s="130" t="s">
        <v>137</v>
      </c>
      <c r="AB101" s="130" t="s">
        <v>140</v>
      </c>
      <c r="AC101" s="130" t="s">
        <v>137</v>
      </c>
      <c r="AD101" s="130" t="s">
        <v>137</v>
      </c>
      <c r="AE101" s="130" t="s">
        <v>140</v>
      </c>
      <c r="AF101" s="130" t="s">
        <v>139</v>
      </c>
      <c r="AG101" s="130">
        <v>5.0</v>
      </c>
      <c r="AH101" s="130" t="s">
        <v>136</v>
      </c>
      <c r="AI101" s="130" t="s">
        <v>240</v>
      </c>
      <c r="AJ101" s="130" t="s">
        <v>140</v>
      </c>
      <c r="AK101" s="130" t="s">
        <v>241</v>
      </c>
      <c r="AL101" s="130" t="s">
        <v>139</v>
      </c>
      <c r="AM101" s="130" t="s">
        <v>137</v>
      </c>
      <c r="AN101" s="130" t="s">
        <v>240</v>
      </c>
      <c r="AO101" s="130" t="s">
        <v>240</v>
      </c>
      <c r="AP101" s="130" t="s">
        <v>240</v>
      </c>
      <c r="AQ101" s="130" t="s">
        <v>241</v>
      </c>
      <c r="AR101" s="131" t="s">
        <v>240</v>
      </c>
      <c r="AS101" s="130" t="s">
        <v>240</v>
      </c>
      <c r="AT101" s="28" t="s">
        <v>185</v>
      </c>
      <c r="AU101" s="27" t="s">
        <v>133</v>
      </c>
      <c r="AV101" s="130" t="s">
        <v>146</v>
      </c>
      <c r="AW101" s="130" t="s">
        <v>135</v>
      </c>
      <c r="AX101" s="130" t="s">
        <v>139</v>
      </c>
      <c r="AY101" s="28" t="s">
        <v>184</v>
      </c>
      <c r="AZ101" s="130" t="s">
        <v>136</v>
      </c>
      <c r="BA101" s="130" t="s">
        <v>136</v>
      </c>
      <c r="BB101" s="130" t="s">
        <v>139</v>
      </c>
      <c r="BC101" s="130" t="s">
        <v>139</v>
      </c>
      <c r="BD101" s="130" t="s">
        <v>240</v>
      </c>
      <c r="BE101" s="130" t="s">
        <v>137</v>
      </c>
      <c r="BF101" s="131" t="s">
        <v>240</v>
      </c>
      <c r="BG101" s="131" t="s">
        <v>240</v>
      </c>
      <c r="BH101" s="130" t="s">
        <v>136</v>
      </c>
      <c r="BI101" s="130" t="s">
        <v>139</v>
      </c>
      <c r="BJ101" s="130" t="s">
        <v>137</v>
      </c>
      <c r="BK101" s="130" t="s">
        <v>139</v>
      </c>
      <c r="BL101" s="130" t="s">
        <v>136</v>
      </c>
      <c r="BM101" s="130" t="s">
        <v>139</v>
      </c>
      <c r="BN101" s="130" t="s">
        <v>136</v>
      </c>
      <c r="BO101" s="130" t="s">
        <v>139</v>
      </c>
      <c r="BP101" s="130" t="s">
        <v>140</v>
      </c>
      <c r="BQ101" s="130" t="s">
        <v>140</v>
      </c>
      <c r="BR101" s="130" t="s">
        <v>137</v>
      </c>
      <c r="BS101" s="130" t="s">
        <v>136</v>
      </c>
      <c r="BT101" s="130" t="s">
        <v>136</v>
      </c>
      <c r="BU101" s="130" t="s">
        <v>139</v>
      </c>
      <c r="BV101" s="130" t="s">
        <v>140</v>
      </c>
      <c r="BW101" s="127"/>
      <c r="BX101" s="127"/>
      <c r="BY101" s="130"/>
      <c r="BZ101" s="127"/>
      <c r="CA101" s="127"/>
      <c r="CB101" s="127"/>
      <c r="CC101" s="127"/>
    </row>
    <row r="102" ht="15.75" customHeight="1">
      <c r="A102" s="131" t="s">
        <v>125</v>
      </c>
      <c r="B102" s="131">
        <v>20.0</v>
      </c>
      <c r="C102" s="131">
        <v>22000.0</v>
      </c>
      <c r="D102" s="35" t="s">
        <v>149</v>
      </c>
      <c r="E102" s="130" t="s">
        <v>130</v>
      </c>
      <c r="F102" s="130" t="s">
        <v>38</v>
      </c>
      <c r="G102" s="130" t="s">
        <v>175</v>
      </c>
      <c r="H102" s="136" t="s">
        <v>159</v>
      </c>
      <c r="I102" s="131" t="s">
        <v>191</v>
      </c>
      <c r="J102" s="130" t="s">
        <v>129</v>
      </c>
      <c r="K102" s="131" t="s">
        <v>158</v>
      </c>
      <c r="L102" s="130" t="s">
        <v>240</v>
      </c>
      <c r="M102" s="131">
        <v>3.0</v>
      </c>
      <c r="N102" s="131">
        <v>1.0</v>
      </c>
      <c r="O102" s="131">
        <v>3.0</v>
      </c>
      <c r="P102" s="130" t="s">
        <v>140</v>
      </c>
      <c r="Q102" s="130" t="s">
        <v>136</v>
      </c>
      <c r="R102" s="130">
        <v>4.0</v>
      </c>
      <c r="S102" s="130" t="s">
        <v>136</v>
      </c>
      <c r="T102" s="130">
        <v>4.0</v>
      </c>
      <c r="U102" s="130" t="s">
        <v>139</v>
      </c>
      <c r="V102" s="130" t="s">
        <v>136</v>
      </c>
      <c r="W102" s="130" t="s">
        <v>138</v>
      </c>
      <c r="X102" s="130" t="s">
        <v>136</v>
      </c>
      <c r="Y102" s="130" t="s">
        <v>136</v>
      </c>
      <c r="Z102" s="130" t="s">
        <v>140</v>
      </c>
      <c r="AA102" s="130" t="s">
        <v>136</v>
      </c>
      <c r="AB102" s="130" t="s">
        <v>136</v>
      </c>
      <c r="AC102" s="130" t="s">
        <v>137</v>
      </c>
      <c r="AD102" s="130" t="s">
        <v>139</v>
      </c>
      <c r="AE102" s="130" t="s">
        <v>136</v>
      </c>
      <c r="AF102" s="130" t="s">
        <v>139</v>
      </c>
      <c r="AG102" s="130" t="s">
        <v>139</v>
      </c>
      <c r="AH102" s="130" t="s">
        <v>136</v>
      </c>
      <c r="AI102" s="130" t="s">
        <v>241</v>
      </c>
      <c r="AJ102" s="130" t="s">
        <v>136</v>
      </c>
      <c r="AK102" s="130" t="s">
        <v>240</v>
      </c>
      <c r="AL102" s="130" t="s">
        <v>136</v>
      </c>
      <c r="AM102" s="130" t="s">
        <v>139</v>
      </c>
      <c r="AN102" s="130" t="s">
        <v>240</v>
      </c>
      <c r="AO102" s="130" t="s">
        <v>240</v>
      </c>
      <c r="AP102" s="130" t="s">
        <v>240</v>
      </c>
      <c r="AQ102" s="130" t="s">
        <v>240</v>
      </c>
      <c r="AR102" s="131" t="s">
        <v>240</v>
      </c>
      <c r="AS102" s="130" t="s">
        <v>241</v>
      </c>
      <c r="AT102" s="29" t="s">
        <v>132</v>
      </c>
      <c r="AU102" s="27" t="s">
        <v>133</v>
      </c>
      <c r="AV102" s="130" t="s">
        <v>134</v>
      </c>
      <c r="AW102" s="130" t="s">
        <v>135</v>
      </c>
      <c r="AX102" s="130" t="s">
        <v>140</v>
      </c>
      <c r="AY102" s="28">
        <v>800.0</v>
      </c>
      <c r="AZ102" s="130" t="s">
        <v>137</v>
      </c>
      <c r="BA102" s="130" t="s">
        <v>137</v>
      </c>
      <c r="BB102" s="130" t="s">
        <v>140</v>
      </c>
      <c r="BC102" s="130" t="s">
        <v>140</v>
      </c>
      <c r="BD102" s="130" t="s">
        <v>241</v>
      </c>
      <c r="BE102" s="130" t="s">
        <v>139</v>
      </c>
      <c r="BF102" s="131" t="s">
        <v>240</v>
      </c>
      <c r="BG102" s="131" t="s">
        <v>240</v>
      </c>
      <c r="BH102" s="130" t="s">
        <v>150</v>
      </c>
      <c r="BI102" s="130" t="s">
        <v>138</v>
      </c>
      <c r="BJ102" s="130" t="s">
        <v>138</v>
      </c>
      <c r="BK102" s="130" t="s">
        <v>139</v>
      </c>
      <c r="BL102" s="130" t="s">
        <v>136</v>
      </c>
      <c r="BM102" s="130" t="s">
        <v>138</v>
      </c>
      <c r="BN102" s="130" t="s">
        <v>138</v>
      </c>
      <c r="BO102" s="130" t="s">
        <v>139</v>
      </c>
      <c r="BP102" s="130" t="s">
        <v>136</v>
      </c>
      <c r="BQ102" s="130" t="s">
        <v>139</v>
      </c>
      <c r="BR102" s="130" t="s">
        <v>139</v>
      </c>
      <c r="BS102" s="130" t="s">
        <v>138</v>
      </c>
      <c r="BT102" s="130" t="s">
        <v>139</v>
      </c>
      <c r="BU102" s="130" t="s">
        <v>136</v>
      </c>
      <c r="BV102" s="130" t="s">
        <v>136</v>
      </c>
      <c r="BW102" s="127"/>
      <c r="BX102" s="127"/>
      <c r="BY102" s="130"/>
      <c r="BZ102" s="127"/>
      <c r="CA102" s="127"/>
      <c r="CB102" s="127"/>
      <c r="CC102" s="127"/>
    </row>
    <row r="103" ht="15.75" customHeight="1">
      <c r="A103" s="131" t="s">
        <v>125</v>
      </c>
      <c r="B103" s="131">
        <v>25.0</v>
      </c>
      <c r="C103" s="131">
        <v>20000.0</v>
      </c>
      <c r="D103" s="35" t="s">
        <v>149</v>
      </c>
      <c r="E103" s="130" t="s">
        <v>130</v>
      </c>
      <c r="F103" s="130" t="s">
        <v>39</v>
      </c>
      <c r="G103" s="130" t="s">
        <v>37</v>
      </c>
      <c r="H103" s="136" t="s">
        <v>159</v>
      </c>
      <c r="I103" s="131" t="s">
        <v>31</v>
      </c>
      <c r="J103" s="130" t="s">
        <v>128</v>
      </c>
      <c r="K103" s="131" t="s">
        <v>158</v>
      </c>
      <c r="L103" s="130" t="s">
        <v>241</v>
      </c>
      <c r="M103" s="131">
        <v>2.0</v>
      </c>
      <c r="N103" s="131">
        <v>1.0</v>
      </c>
      <c r="O103" s="131">
        <v>4.0</v>
      </c>
      <c r="P103" s="130" t="s">
        <v>136</v>
      </c>
      <c r="Q103" s="130" t="s">
        <v>137</v>
      </c>
      <c r="R103" s="130">
        <v>3.0</v>
      </c>
      <c r="S103" s="130" t="s">
        <v>139</v>
      </c>
      <c r="T103" s="130" t="s">
        <v>139</v>
      </c>
      <c r="U103" s="130" t="s">
        <v>137</v>
      </c>
      <c r="V103" s="130" t="s">
        <v>136</v>
      </c>
      <c r="W103" s="130" t="s">
        <v>136</v>
      </c>
      <c r="X103" s="130" t="s">
        <v>137</v>
      </c>
      <c r="Y103" s="130" t="s">
        <v>140</v>
      </c>
      <c r="Z103" s="130" t="s">
        <v>136</v>
      </c>
      <c r="AA103" s="130" t="s">
        <v>137</v>
      </c>
      <c r="AB103" s="130" t="s">
        <v>139</v>
      </c>
      <c r="AC103" s="130" t="s">
        <v>138</v>
      </c>
      <c r="AD103" s="130" t="s">
        <v>136</v>
      </c>
      <c r="AE103" s="130" t="s">
        <v>139</v>
      </c>
      <c r="AF103" s="130" t="s">
        <v>139</v>
      </c>
      <c r="AG103" s="130">
        <v>4.0</v>
      </c>
      <c r="AH103" s="130" t="s">
        <v>137</v>
      </c>
      <c r="AI103" s="130" t="s">
        <v>240</v>
      </c>
      <c r="AJ103" s="130" t="s">
        <v>139</v>
      </c>
      <c r="AK103" s="130" t="s">
        <v>241</v>
      </c>
      <c r="AL103" s="130" t="s">
        <v>139</v>
      </c>
      <c r="AM103" s="130" t="s">
        <v>138</v>
      </c>
      <c r="AN103" s="130" t="s">
        <v>240</v>
      </c>
      <c r="AO103" s="130" t="s">
        <v>240</v>
      </c>
      <c r="AP103" s="130" t="s">
        <v>240</v>
      </c>
      <c r="AQ103" s="130" t="s">
        <v>240</v>
      </c>
      <c r="AR103" s="131" t="s">
        <v>240</v>
      </c>
      <c r="AS103" s="130" t="s">
        <v>240</v>
      </c>
      <c r="AT103" s="29" t="s">
        <v>132</v>
      </c>
      <c r="AU103" s="27" t="s">
        <v>133</v>
      </c>
      <c r="AV103" s="130" t="s">
        <v>146</v>
      </c>
      <c r="AW103" s="130" t="s">
        <v>147</v>
      </c>
      <c r="AX103" s="130" t="s">
        <v>139</v>
      </c>
      <c r="AY103" s="28" t="s">
        <v>145</v>
      </c>
      <c r="AZ103" s="130" t="s">
        <v>139</v>
      </c>
      <c r="BA103" s="130" t="s">
        <v>139</v>
      </c>
      <c r="BB103" s="130" t="s">
        <v>138</v>
      </c>
      <c r="BC103" s="130" t="s">
        <v>139</v>
      </c>
      <c r="BD103" s="130" t="s">
        <v>240</v>
      </c>
      <c r="BE103" s="130" t="s">
        <v>139</v>
      </c>
      <c r="BF103" s="131" t="s">
        <v>240</v>
      </c>
      <c r="BG103" s="131" t="s">
        <v>240</v>
      </c>
      <c r="BH103" s="130" t="s">
        <v>138</v>
      </c>
      <c r="BI103" s="130" t="s">
        <v>139</v>
      </c>
      <c r="BJ103" s="130" t="s">
        <v>140</v>
      </c>
      <c r="BK103" s="130" t="s">
        <v>140</v>
      </c>
      <c r="BL103" s="130" t="s">
        <v>138</v>
      </c>
      <c r="BM103" s="130" t="s">
        <v>136</v>
      </c>
      <c r="BN103" s="130" t="s">
        <v>139</v>
      </c>
      <c r="BO103" s="130" t="s">
        <v>136</v>
      </c>
      <c r="BP103" s="130" t="s">
        <v>139</v>
      </c>
      <c r="BQ103" s="130" t="s">
        <v>139</v>
      </c>
      <c r="BR103" s="130" t="s">
        <v>137</v>
      </c>
      <c r="BS103" s="130" t="s">
        <v>139</v>
      </c>
      <c r="BT103" s="130" t="s">
        <v>136</v>
      </c>
      <c r="BU103" s="130" t="s">
        <v>140</v>
      </c>
      <c r="BV103" s="130" t="s">
        <v>140</v>
      </c>
      <c r="BW103" s="127"/>
      <c r="BX103" s="127"/>
      <c r="BY103" s="130"/>
      <c r="BZ103" s="127"/>
      <c r="CA103" s="127"/>
      <c r="CB103" s="127"/>
      <c r="CC103" s="127"/>
    </row>
    <row r="104" ht="15.75" customHeight="1">
      <c r="A104" s="131" t="s">
        <v>125</v>
      </c>
      <c r="B104" s="131">
        <v>21.0</v>
      </c>
      <c r="C104" s="131">
        <v>10000.0</v>
      </c>
      <c r="D104" s="35" t="s">
        <v>149</v>
      </c>
      <c r="E104" s="130" t="s">
        <v>205</v>
      </c>
      <c r="F104" s="130" t="s">
        <v>172</v>
      </c>
      <c r="G104" s="130" t="s">
        <v>175</v>
      </c>
      <c r="H104" s="136" t="s">
        <v>159</v>
      </c>
      <c r="I104" s="131" t="s">
        <v>31</v>
      </c>
      <c r="J104" s="130" t="s">
        <v>128</v>
      </c>
      <c r="K104" s="131" t="s">
        <v>11</v>
      </c>
      <c r="L104" s="130" t="s">
        <v>240</v>
      </c>
      <c r="M104" s="131">
        <v>1.0</v>
      </c>
      <c r="N104" s="131">
        <v>1.0</v>
      </c>
      <c r="O104" s="131">
        <v>4.0</v>
      </c>
      <c r="P104" s="130" t="s">
        <v>136</v>
      </c>
      <c r="Q104" s="130" t="s">
        <v>137</v>
      </c>
      <c r="R104" s="130">
        <v>4.0</v>
      </c>
      <c r="S104" s="130">
        <v>5.0</v>
      </c>
      <c r="T104" s="130" t="s">
        <v>139</v>
      </c>
      <c r="U104" s="130" t="s">
        <v>140</v>
      </c>
      <c r="V104" s="130" t="s">
        <v>139</v>
      </c>
      <c r="W104" s="130" t="s">
        <v>139</v>
      </c>
      <c r="X104" s="130" t="s">
        <v>139</v>
      </c>
      <c r="Y104" s="130" t="s">
        <v>136</v>
      </c>
      <c r="Z104" s="130" t="s">
        <v>136</v>
      </c>
      <c r="AA104" s="130" t="s">
        <v>139</v>
      </c>
      <c r="AB104" s="130" t="s">
        <v>137</v>
      </c>
      <c r="AC104" s="130" t="s">
        <v>139</v>
      </c>
      <c r="AD104" s="130" t="s">
        <v>139</v>
      </c>
      <c r="AE104" s="130" t="s">
        <v>136</v>
      </c>
      <c r="AF104" s="130" t="s">
        <v>139</v>
      </c>
      <c r="AG104" s="130" t="s">
        <v>140</v>
      </c>
      <c r="AH104" s="130" t="s">
        <v>136</v>
      </c>
      <c r="AI104" s="130" t="s">
        <v>241</v>
      </c>
      <c r="AJ104" s="130" t="s">
        <v>139</v>
      </c>
      <c r="AK104" s="130" t="s">
        <v>240</v>
      </c>
      <c r="AL104" s="130" t="s">
        <v>139</v>
      </c>
      <c r="AM104" s="130" t="s">
        <v>139</v>
      </c>
      <c r="AN104" s="130" t="s">
        <v>240</v>
      </c>
      <c r="AO104" s="130" t="s">
        <v>241</v>
      </c>
      <c r="AP104" s="130" t="s">
        <v>241</v>
      </c>
      <c r="AQ104" s="130" t="s">
        <v>241</v>
      </c>
      <c r="AR104" s="131" t="s">
        <v>240</v>
      </c>
      <c r="AS104" s="130" t="s">
        <v>241</v>
      </c>
      <c r="AT104" s="28" t="s">
        <v>151</v>
      </c>
      <c r="AU104" s="27" t="s">
        <v>133</v>
      </c>
      <c r="AV104" s="130" t="s">
        <v>152</v>
      </c>
      <c r="AW104" s="130" t="s">
        <v>135</v>
      </c>
      <c r="AX104" s="130" t="s">
        <v>139</v>
      </c>
      <c r="AY104" s="28">
        <v>800.0</v>
      </c>
      <c r="AZ104" s="130" t="s">
        <v>139</v>
      </c>
      <c r="BA104" s="130" t="s">
        <v>136</v>
      </c>
      <c r="BB104" s="130" t="s">
        <v>140</v>
      </c>
      <c r="BC104" s="130" t="s">
        <v>139</v>
      </c>
      <c r="BD104" s="130" t="s">
        <v>240</v>
      </c>
      <c r="BE104" s="130" t="s">
        <v>137</v>
      </c>
      <c r="BF104" s="131" t="s">
        <v>240</v>
      </c>
      <c r="BG104" s="131" t="s">
        <v>240</v>
      </c>
      <c r="BH104" s="130">
        <v>5.0</v>
      </c>
      <c r="BI104" s="130" t="s">
        <v>139</v>
      </c>
      <c r="BJ104" s="130" t="s">
        <v>139</v>
      </c>
      <c r="BK104" s="130" t="s">
        <v>136</v>
      </c>
      <c r="BL104" s="130" t="s">
        <v>136</v>
      </c>
      <c r="BM104" s="130" t="s">
        <v>139</v>
      </c>
      <c r="BN104" s="130" t="s">
        <v>136</v>
      </c>
      <c r="BO104" s="130" t="s">
        <v>139</v>
      </c>
      <c r="BP104" s="130" t="s">
        <v>140</v>
      </c>
      <c r="BQ104" s="130" t="s">
        <v>140</v>
      </c>
      <c r="BR104" s="130" t="s">
        <v>140</v>
      </c>
      <c r="BS104" s="130" t="s">
        <v>136</v>
      </c>
      <c r="BT104" s="130" t="s">
        <v>138</v>
      </c>
      <c r="BU104" s="130" t="s">
        <v>136</v>
      </c>
      <c r="BV104" s="130" t="s">
        <v>138</v>
      </c>
      <c r="BW104" s="127"/>
      <c r="BX104" s="127"/>
      <c r="BY104" s="130"/>
      <c r="BZ104" s="127"/>
      <c r="CA104" s="127"/>
      <c r="CB104" s="127"/>
      <c r="CC104" s="127"/>
    </row>
    <row r="105" ht="15.75" customHeight="1">
      <c r="A105" s="131" t="s">
        <v>125</v>
      </c>
      <c r="B105" s="131">
        <v>26.0</v>
      </c>
      <c r="C105" s="131">
        <v>25000.0</v>
      </c>
      <c r="D105" s="35" t="s">
        <v>26</v>
      </c>
      <c r="E105" s="130" t="s">
        <v>44</v>
      </c>
      <c r="F105" s="130" t="s">
        <v>37</v>
      </c>
      <c r="G105" s="130" t="s">
        <v>182</v>
      </c>
      <c r="H105" s="136" t="s">
        <v>159</v>
      </c>
      <c r="I105" s="131" t="s">
        <v>31</v>
      </c>
      <c r="J105" s="130" t="s">
        <v>129</v>
      </c>
      <c r="K105" s="131" t="s">
        <v>12</v>
      </c>
      <c r="L105" s="130" t="s">
        <v>240</v>
      </c>
      <c r="M105" s="131">
        <v>3.0</v>
      </c>
      <c r="N105" s="131">
        <v>1.0</v>
      </c>
      <c r="O105" s="131">
        <v>3.0</v>
      </c>
      <c r="P105" s="130" t="s">
        <v>139</v>
      </c>
      <c r="Q105" s="130" t="s">
        <v>136</v>
      </c>
      <c r="R105" s="130" t="s">
        <v>136</v>
      </c>
      <c r="S105" s="130" t="s">
        <v>137</v>
      </c>
      <c r="T105" s="130">
        <v>3.0</v>
      </c>
      <c r="U105" s="130" t="s">
        <v>136</v>
      </c>
      <c r="V105" s="130" t="s">
        <v>136</v>
      </c>
      <c r="W105" s="130" t="s">
        <v>136</v>
      </c>
      <c r="X105" s="130" t="s">
        <v>136</v>
      </c>
      <c r="Y105" s="130" t="s">
        <v>140</v>
      </c>
      <c r="Z105" s="130" t="s">
        <v>137</v>
      </c>
      <c r="AA105" s="130" t="s">
        <v>139</v>
      </c>
      <c r="AB105" s="130" t="s">
        <v>138</v>
      </c>
      <c r="AC105" s="130" t="s">
        <v>136</v>
      </c>
      <c r="AD105" s="130" t="s">
        <v>139</v>
      </c>
      <c r="AE105" s="130" t="s">
        <v>136</v>
      </c>
      <c r="AF105" s="130" t="s">
        <v>136</v>
      </c>
      <c r="AG105" s="130" t="s">
        <v>139</v>
      </c>
      <c r="AH105" s="130" t="s">
        <v>139</v>
      </c>
      <c r="AI105" s="130" t="s">
        <v>240</v>
      </c>
      <c r="AJ105" s="130" t="s">
        <v>139</v>
      </c>
      <c r="AK105" s="130" t="s">
        <v>240</v>
      </c>
      <c r="AL105" s="130" t="s">
        <v>140</v>
      </c>
      <c r="AM105" s="130" t="s">
        <v>140</v>
      </c>
      <c r="AN105" s="130" t="s">
        <v>240</v>
      </c>
      <c r="AO105" s="130" t="s">
        <v>240</v>
      </c>
      <c r="AP105" s="130" t="s">
        <v>241</v>
      </c>
      <c r="AQ105" s="130" t="s">
        <v>240</v>
      </c>
      <c r="AR105" s="131" t="s">
        <v>240</v>
      </c>
      <c r="AS105" s="130" t="s">
        <v>241</v>
      </c>
      <c r="AT105" s="29" t="s">
        <v>156</v>
      </c>
      <c r="AU105" s="27" t="s">
        <v>133</v>
      </c>
      <c r="AV105" s="130" t="s">
        <v>157</v>
      </c>
      <c r="AW105" s="130" t="s">
        <v>135</v>
      </c>
      <c r="AX105" s="130" t="s">
        <v>139</v>
      </c>
      <c r="AY105" s="28">
        <v>1500.0</v>
      </c>
      <c r="AZ105" s="130" t="s">
        <v>140</v>
      </c>
      <c r="BA105" s="130" t="s">
        <v>139</v>
      </c>
      <c r="BB105" s="130" t="s">
        <v>140</v>
      </c>
      <c r="BC105" s="130" t="s">
        <v>139</v>
      </c>
      <c r="BD105" s="130" t="s">
        <v>240</v>
      </c>
      <c r="BE105" s="130" t="s">
        <v>140</v>
      </c>
      <c r="BF105" s="131" t="s">
        <v>240</v>
      </c>
      <c r="BG105" s="131" t="s">
        <v>240</v>
      </c>
      <c r="BH105" s="130" t="s">
        <v>136</v>
      </c>
      <c r="BI105" s="130" t="s">
        <v>136</v>
      </c>
      <c r="BJ105" s="130" t="s">
        <v>136</v>
      </c>
      <c r="BK105" s="130" t="s">
        <v>137</v>
      </c>
      <c r="BL105" s="130" t="s">
        <v>138</v>
      </c>
      <c r="BM105" s="130" t="s">
        <v>136</v>
      </c>
      <c r="BN105" s="130" t="s">
        <v>136</v>
      </c>
      <c r="BO105" s="130" t="s">
        <v>137</v>
      </c>
      <c r="BP105" s="130" t="s">
        <v>139</v>
      </c>
      <c r="BQ105" s="130" t="s">
        <v>136</v>
      </c>
      <c r="BR105" s="130" t="s">
        <v>140</v>
      </c>
      <c r="BS105" s="130" t="s">
        <v>136</v>
      </c>
      <c r="BT105" s="130" t="s">
        <v>136</v>
      </c>
      <c r="BU105" s="130" t="s">
        <v>140</v>
      </c>
      <c r="BV105" s="130" t="s">
        <v>136</v>
      </c>
      <c r="BW105" s="127"/>
      <c r="BX105" s="127"/>
      <c r="BY105" s="130"/>
      <c r="BZ105" s="127"/>
      <c r="CA105" s="127"/>
      <c r="CB105" s="127"/>
      <c r="CC105" s="127"/>
    </row>
    <row r="106" ht="15.75" customHeight="1">
      <c r="A106" s="131" t="s">
        <v>125</v>
      </c>
      <c r="B106" s="131">
        <v>30.0</v>
      </c>
      <c r="C106" s="131">
        <v>30000.0</v>
      </c>
      <c r="D106" s="35" t="s">
        <v>26</v>
      </c>
      <c r="E106" s="130" t="s">
        <v>44</v>
      </c>
      <c r="F106" s="130" t="s">
        <v>37</v>
      </c>
      <c r="G106" s="130" t="s">
        <v>37</v>
      </c>
      <c r="H106" s="136" t="s">
        <v>159</v>
      </c>
      <c r="I106" s="131" t="s">
        <v>180</v>
      </c>
      <c r="J106" s="130" t="s">
        <v>162</v>
      </c>
      <c r="K106" s="131" t="s">
        <v>158</v>
      </c>
      <c r="L106" s="130" t="s">
        <v>240</v>
      </c>
      <c r="M106" s="131">
        <v>4.0</v>
      </c>
      <c r="N106" s="131">
        <v>1.0</v>
      </c>
      <c r="O106" s="131">
        <v>5.0</v>
      </c>
      <c r="P106" s="130" t="s">
        <v>139</v>
      </c>
      <c r="Q106" s="130" t="s">
        <v>139</v>
      </c>
      <c r="R106" s="130" t="s">
        <v>139</v>
      </c>
      <c r="S106" s="130">
        <v>3.0</v>
      </c>
      <c r="T106" s="130">
        <v>3.0</v>
      </c>
      <c r="U106" s="130" t="s">
        <v>136</v>
      </c>
      <c r="V106" s="130" t="s">
        <v>138</v>
      </c>
      <c r="W106" s="130" t="s">
        <v>136</v>
      </c>
      <c r="X106" s="130" t="s">
        <v>136</v>
      </c>
      <c r="Y106" s="130" t="s">
        <v>140</v>
      </c>
      <c r="Z106" s="130" t="s">
        <v>139</v>
      </c>
      <c r="AA106" s="130">
        <v>4.0</v>
      </c>
      <c r="AB106" s="130" t="s">
        <v>136</v>
      </c>
      <c r="AC106" s="130" t="s">
        <v>137</v>
      </c>
      <c r="AD106" s="130" t="s">
        <v>137</v>
      </c>
      <c r="AE106" s="130" t="s">
        <v>140</v>
      </c>
      <c r="AF106" s="130" t="s">
        <v>139</v>
      </c>
      <c r="AG106" s="130" t="s">
        <v>138</v>
      </c>
      <c r="AH106" s="130" t="s">
        <v>136</v>
      </c>
      <c r="AI106" s="130" t="s">
        <v>240</v>
      </c>
      <c r="AJ106" s="130" t="s">
        <v>139</v>
      </c>
      <c r="AK106" s="130" t="s">
        <v>240</v>
      </c>
      <c r="AL106" s="130" t="s">
        <v>139</v>
      </c>
      <c r="AM106" s="130" t="s">
        <v>139</v>
      </c>
      <c r="AN106" s="130" t="s">
        <v>241</v>
      </c>
      <c r="AO106" s="130" t="s">
        <v>241</v>
      </c>
      <c r="AP106" s="130" t="s">
        <v>240</v>
      </c>
      <c r="AQ106" s="130" t="s">
        <v>240</v>
      </c>
      <c r="AR106" s="131" t="s">
        <v>240</v>
      </c>
      <c r="AS106" s="130" t="s">
        <v>241</v>
      </c>
      <c r="AT106" s="29" t="s">
        <v>132</v>
      </c>
      <c r="AU106" s="27" t="s">
        <v>164</v>
      </c>
      <c r="AV106" s="130" t="s">
        <v>165</v>
      </c>
      <c r="AW106" s="130" t="s">
        <v>135</v>
      </c>
      <c r="AX106" s="130" t="s">
        <v>136</v>
      </c>
      <c r="AY106" s="28">
        <v>1500.0</v>
      </c>
      <c r="AZ106" s="130" t="s">
        <v>139</v>
      </c>
      <c r="BA106" s="130" t="s">
        <v>136</v>
      </c>
      <c r="BB106" s="130" t="s">
        <v>140</v>
      </c>
      <c r="BC106" s="130" t="s">
        <v>139</v>
      </c>
      <c r="BD106" s="130" t="s">
        <v>240</v>
      </c>
      <c r="BE106" s="130" t="s">
        <v>139</v>
      </c>
      <c r="BF106" s="131" t="s">
        <v>240</v>
      </c>
      <c r="BG106" s="131" t="s">
        <v>240</v>
      </c>
      <c r="BH106" s="130" t="s">
        <v>150</v>
      </c>
      <c r="BI106" s="130" t="s">
        <v>136</v>
      </c>
      <c r="BJ106" s="130" t="s">
        <v>137</v>
      </c>
      <c r="BK106" s="130" t="s">
        <v>136</v>
      </c>
      <c r="BL106" s="130" t="s">
        <v>136</v>
      </c>
      <c r="BM106" s="130" t="s">
        <v>136</v>
      </c>
      <c r="BN106" s="130" t="s">
        <v>137</v>
      </c>
      <c r="BO106" s="130" t="s">
        <v>136</v>
      </c>
      <c r="BP106" s="130" t="s">
        <v>140</v>
      </c>
      <c r="BQ106" s="130" t="s">
        <v>139</v>
      </c>
      <c r="BR106" s="130" t="s">
        <v>137</v>
      </c>
      <c r="BS106" s="130" t="s">
        <v>138</v>
      </c>
      <c r="BT106" s="130" t="s">
        <v>136</v>
      </c>
      <c r="BU106" s="130" t="s">
        <v>136</v>
      </c>
      <c r="BV106" s="130" t="s">
        <v>137</v>
      </c>
      <c r="BW106" s="127"/>
      <c r="BX106" s="127"/>
      <c r="BY106" s="130"/>
      <c r="BZ106" s="127"/>
      <c r="CA106" s="127"/>
      <c r="CB106" s="127"/>
      <c r="CC106" s="127"/>
    </row>
    <row r="107" ht="15.75" customHeight="1">
      <c r="A107" s="131" t="s">
        <v>125</v>
      </c>
      <c r="B107" s="131">
        <v>28.0</v>
      </c>
      <c r="C107" s="131">
        <v>1800.0</v>
      </c>
      <c r="D107" s="35" t="s">
        <v>26</v>
      </c>
      <c r="E107" s="129" t="s">
        <v>45</v>
      </c>
      <c r="F107" s="130" t="s">
        <v>40</v>
      </c>
      <c r="G107" s="134" t="s">
        <v>40</v>
      </c>
      <c r="H107" s="136" t="s">
        <v>159</v>
      </c>
      <c r="I107" s="131" t="s">
        <v>143</v>
      </c>
      <c r="J107" s="130" t="s">
        <v>128</v>
      </c>
      <c r="K107" s="131" t="s">
        <v>158</v>
      </c>
      <c r="L107" s="130" t="s">
        <v>241</v>
      </c>
      <c r="M107" s="131">
        <v>1.0</v>
      </c>
      <c r="N107" s="131">
        <v>1.0</v>
      </c>
      <c r="O107" s="131">
        <v>3.0</v>
      </c>
      <c r="P107" s="130" t="s">
        <v>137</v>
      </c>
      <c r="Q107" s="130" t="s">
        <v>137</v>
      </c>
      <c r="R107" s="130" t="s">
        <v>139</v>
      </c>
      <c r="S107" s="130" t="s">
        <v>139</v>
      </c>
      <c r="T107" s="130" t="s">
        <v>140</v>
      </c>
      <c r="U107" s="130" t="s">
        <v>136</v>
      </c>
      <c r="V107" s="130" t="s">
        <v>138</v>
      </c>
      <c r="W107" s="130" t="s">
        <v>136</v>
      </c>
      <c r="X107" s="130" t="s">
        <v>139</v>
      </c>
      <c r="Y107" s="130" t="s">
        <v>136</v>
      </c>
      <c r="Z107" s="130" t="s">
        <v>138</v>
      </c>
      <c r="AA107" s="130" t="s">
        <v>139</v>
      </c>
      <c r="AB107" s="130" t="s">
        <v>139</v>
      </c>
      <c r="AC107" s="130" t="s">
        <v>136</v>
      </c>
      <c r="AD107" s="130" t="s">
        <v>136</v>
      </c>
      <c r="AE107" s="130" t="s">
        <v>139</v>
      </c>
      <c r="AF107" s="130" t="s">
        <v>139</v>
      </c>
      <c r="AG107" s="130" t="s">
        <v>139</v>
      </c>
      <c r="AH107" s="130" t="s">
        <v>139</v>
      </c>
      <c r="AI107" s="130" t="s">
        <v>240</v>
      </c>
      <c r="AJ107" s="130" t="s">
        <v>139</v>
      </c>
      <c r="AK107" s="130" t="s">
        <v>240</v>
      </c>
      <c r="AL107" s="130" t="s">
        <v>140</v>
      </c>
      <c r="AM107" s="130" t="s">
        <v>140</v>
      </c>
      <c r="AN107" s="130" t="s">
        <v>240</v>
      </c>
      <c r="AO107" s="130" t="s">
        <v>240</v>
      </c>
      <c r="AP107" s="130" t="s">
        <v>240</v>
      </c>
      <c r="AQ107" s="130" t="s">
        <v>241</v>
      </c>
      <c r="AR107" s="131" t="s">
        <v>240</v>
      </c>
      <c r="AS107" s="130" t="s">
        <v>241</v>
      </c>
      <c r="AT107" s="28" t="s">
        <v>59</v>
      </c>
      <c r="AU107" s="27" t="s">
        <v>168</v>
      </c>
      <c r="AV107" s="130" t="s">
        <v>169</v>
      </c>
      <c r="AW107" s="130" t="s">
        <v>170</v>
      </c>
      <c r="AX107" s="130" t="s">
        <v>136</v>
      </c>
      <c r="AY107" s="28" t="s">
        <v>167</v>
      </c>
      <c r="AZ107" s="130" t="s">
        <v>139</v>
      </c>
      <c r="BA107" s="130" t="s">
        <v>136</v>
      </c>
      <c r="BB107" s="130" t="s">
        <v>138</v>
      </c>
      <c r="BC107" s="130" t="s">
        <v>136</v>
      </c>
      <c r="BD107" s="130" t="s">
        <v>240</v>
      </c>
      <c r="BE107" s="130" t="s">
        <v>136</v>
      </c>
      <c r="BF107" s="131" t="s">
        <v>240</v>
      </c>
      <c r="BG107" s="131" t="s">
        <v>240</v>
      </c>
      <c r="BH107" s="130" t="s">
        <v>155</v>
      </c>
      <c r="BI107" s="130" t="s">
        <v>136</v>
      </c>
      <c r="BJ107" s="130" t="s">
        <v>138</v>
      </c>
      <c r="BK107" s="130" t="s">
        <v>136</v>
      </c>
      <c r="BL107" s="130" t="s">
        <v>138</v>
      </c>
      <c r="BM107" s="130" t="s">
        <v>137</v>
      </c>
      <c r="BN107" s="130" t="s">
        <v>138</v>
      </c>
      <c r="BO107" s="130" t="s">
        <v>138</v>
      </c>
      <c r="BP107" s="130" t="s">
        <v>140</v>
      </c>
      <c r="BQ107" s="130" t="s">
        <v>139</v>
      </c>
      <c r="BR107" s="130" t="s">
        <v>140</v>
      </c>
      <c r="BS107" s="130" t="s">
        <v>136</v>
      </c>
      <c r="BT107" s="130" t="s">
        <v>138</v>
      </c>
      <c r="BU107" s="130" t="s">
        <v>139</v>
      </c>
      <c r="BV107" s="130" t="s">
        <v>139</v>
      </c>
      <c r="BW107" s="127"/>
      <c r="BX107" s="127"/>
      <c r="BY107" s="130"/>
      <c r="BZ107" s="127"/>
      <c r="CA107" s="127"/>
      <c r="CB107" s="127"/>
      <c r="CC107" s="127"/>
    </row>
    <row r="108" ht="15.75" customHeight="1">
      <c r="A108" s="131" t="s">
        <v>125</v>
      </c>
      <c r="B108" s="131">
        <v>23.0</v>
      </c>
      <c r="C108" s="131">
        <v>15000.0</v>
      </c>
      <c r="D108" s="35" t="s">
        <v>26</v>
      </c>
      <c r="E108" s="129" t="s">
        <v>45</v>
      </c>
      <c r="F108" s="130" t="s">
        <v>37</v>
      </c>
      <c r="G108" s="134" t="s">
        <v>131</v>
      </c>
      <c r="H108" s="136" t="s">
        <v>159</v>
      </c>
      <c r="I108" s="131" t="s">
        <v>161</v>
      </c>
      <c r="J108" s="130" t="s">
        <v>129</v>
      </c>
      <c r="K108" s="131" t="s">
        <v>158</v>
      </c>
      <c r="L108" s="130" t="s">
        <v>240</v>
      </c>
      <c r="M108" s="131">
        <v>1.0</v>
      </c>
      <c r="N108" s="131">
        <v>1.0</v>
      </c>
      <c r="O108" s="131">
        <v>4.0</v>
      </c>
      <c r="P108" s="130" t="s">
        <v>140</v>
      </c>
      <c r="Q108" s="130" t="s">
        <v>136</v>
      </c>
      <c r="R108" s="130" t="s">
        <v>139</v>
      </c>
      <c r="S108" s="130" t="s">
        <v>137</v>
      </c>
      <c r="T108" s="130" t="s">
        <v>139</v>
      </c>
      <c r="U108" s="130" t="s">
        <v>137</v>
      </c>
      <c r="V108" s="130" t="s">
        <v>136</v>
      </c>
      <c r="W108" s="130" t="s">
        <v>136</v>
      </c>
      <c r="X108" s="130" t="s">
        <v>139</v>
      </c>
      <c r="Y108" s="130" t="s">
        <v>138</v>
      </c>
      <c r="Z108" s="130" t="s">
        <v>140</v>
      </c>
      <c r="AA108" s="130" t="s">
        <v>136</v>
      </c>
      <c r="AB108" s="130" t="s">
        <v>136</v>
      </c>
      <c r="AC108" s="130" t="s">
        <v>137</v>
      </c>
      <c r="AD108" s="130" t="s">
        <v>139</v>
      </c>
      <c r="AE108" s="130" t="s">
        <v>136</v>
      </c>
      <c r="AF108" s="130" t="s">
        <v>137</v>
      </c>
      <c r="AG108" s="130" t="s">
        <v>138</v>
      </c>
      <c r="AH108" s="130" t="s">
        <v>136</v>
      </c>
      <c r="AI108" s="130" t="s">
        <v>240</v>
      </c>
      <c r="AJ108" s="130" t="s">
        <v>139</v>
      </c>
      <c r="AK108" s="130" t="s">
        <v>240</v>
      </c>
      <c r="AL108" s="130" t="s">
        <v>139</v>
      </c>
      <c r="AM108" s="130" t="s">
        <v>140</v>
      </c>
      <c r="AN108" s="130" t="s">
        <v>240</v>
      </c>
      <c r="AO108" s="130" t="s">
        <v>241</v>
      </c>
      <c r="AP108" s="130" t="s">
        <v>240</v>
      </c>
      <c r="AQ108" s="130" t="s">
        <v>240</v>
      </c>
      <c r="AR108" s="131" t="s">
        <v>240</v>
      </c>
      <c r="AS108" s="130" t="s">
        <v>241</v>
      </c>
      <c r="AT108" s="29" t="s">
        <v>132</v>
      </c>
      <c r="AU108" s="27" t="s">
        <v>164</v>
      </c>
      <c r="AV108" s="130" t="s">
        <v>80</v>
      </c>
      <c r="AW108" s="130" t="s">
        <v>170</v>
      </c>
      <c r="AX108" s="130" t="s">
        <v>136</v>
      </c>
      <c r="AY108" s="28">
        <v>800.0</v>
      </c>
      <c r="AZ108" s="130" t="s">
        <v>139</v>
      </c>
      <c r="BA108" s="130" t="s">
        <v>139</v>
      </c>
      <c r="BB108" s="130" t="s">
        <v>138</v>
      </c>
      <c r="BC108" s="130" t="s">
        <v>137</v>
      </c>
      <c r="BD108" s="130" t="s">
        <v>240</v>
      </c>
      <c r="BE108" s="130" t="s">
        <v>137</v>
      </c>
      <c r="BF108" s="131" t="s">
        <v>240</v>
      </c>
      <c r="BG108" s="131" t="s">
        <v>240</v>
      </c>
      <c r="BH108" s="130" t="s">
        <v>150</v>
      </c>
      <c r="BI108" s="130" t="s">
        <v>137</v>
      </c>
      <c r="BJ108" s="130" t="s">
        <v>139</v>
      </c>
      <c r="BK108" s="130" t="s">
        <v>139</v>
      </c>
      <c r="BL108" s="130" t="s">
        <v>136</v>
      </c>
      <c r="BM108" s="130" t="s">
        <v>137</v>
      </c>
      <c r="BN108" s="130" t="s">
        <v>138</v>
      </c>
      <c r="BO108" s="130" t="s">
        <v>138</v>
      </c>
      <c r="BP108" s="130" t="s">
        <v>140</v>
      </c>
      <c r="BQ108" s="130" t="s">
        <v>139</v>
      </c>
      <c r="BR108" s="130" t="s">
        <v>139</v>
      </c>
      <c r="BS108" s="130" t="s">
        <v>136</v>
      </c>
      <c r="BT108" s="130" t="s">
        <v>136</v>
      </c>
      <c r="BU108" s="130" t="s">
        <v>136</v>
      </c>
      <c r="BV108" s="130" t="s">
        <v>138</v>
      </c>
      <c r="BW108" s="127"/>
      <c r="BX108" s="127"/>
      <c r="BY108" s="130"/>
      <c r="BZ108" s="127"/>
      <c r="CA108" s="127"/>
      <c r="CB108" s="127"/>
      <c r="CC108" s="127"/>
    </row>
    <row r="109" ht="15.75" customHeight="1">
      <c r="A109" s="131" t="s">
        <v>125</v>
      </c>
      <c r="B109" s="131">
        <v>27.0</v>
      </c>
      <c r="C109" s="131">
        <v>20000.0</v>
      </c>
      <c r="D109" s="35" t="s">
        <v>26</v>
      </c>
      <c r="E109" s="130" t="s">
        <v>130</v>
      </c>
      <c r="F109" s="130" t="s">
        <v>37</v>
      </c>
      <c r="G109" s="134" t="s">
        <v>175</v>
      </c>
      <c r="H109" s="136" t="s">
        <v>159</v>
      </c>
      <c r="I109" s="131" t="s">
        <v>31</v>
      </c>
      <c r="J109" s="131" t="s">
        <v>171</v>
      </c>
      <c r="K109" s="131" t="s">
        <v>158</v>
      </c>
      <c r="L109" s="130" t="s">
        <v>241</v>
      </c>
      <c r="M109" s="131">
        <v>3.0</v>
      </c>
      <c r="N109" s="131">
        <v>1.0</v>
      </c>
      <c r="O109" s="131">
        <v>4.0</v>
      </c>
      <c r="P109" s="130" t="s">
        <v>140</v>
      </c>
      <c r="Q109" s="130" t="s">
        <v>136</v>
      </c>
      <c r="R109" s="130" t="s">
        <v>136</v>
      </c>
      <c r="S109" s="130" t="s">
        <v>136</v>
      </c>
      <c r="T109" s="130">
        <v>4.0</v>
      </c>
      <c r="U109" s="130" t="s">
        <v>138</v>
      </c>
      <c r="V109" s="130" t="s">
        <v>137</v>
      </c>
      <c r="W109" s="130" t="s">
        <v>139</v>
      </c>
      <c r="X109" s="130" t="s">
        <v>136</v>
      </c>
      <c r="Y109" s="130" t="s">
        <v>140</v>
      </c>
      <c r="Z109" s="130" t="s">
        <v>140</v>
      </c>
      <c r="AA109" s="130" t="s">
        <v>139</v>
      </c>
      <c r="AB109" s="130" t="s">
        <v>139</v>
      </c>
      <c r="AC109" s="130" t="s">
        <v>140</v>
      </c>
      <c r="AD109" s="130" t="s">
        <v>136</v>
      </c>
      <c r="AE109" s="130" t="s">
        <v>140</v>
      </c>
      <c r="AF109" s="130" t="s">
        <v>137</v>
      </c>
      <c r="AG109" s="130" t="s">
        <v>139</v>
      </c>
      <c r="AH109" s="130" t="s">
        <v>139</v>
      </c>
      <c r="AI109" s="130" t="s">
        <v>240</v>
      </c>
      <c r="AJ109" s="130" t="s">
        <v>140</v>
      </c>
      <c r="AK109" s="130" t="s">
        <v>241</v>
      </c>
      <c r="AL109" s="130" t="s">
        <v>137</v>
      </c>
      <c r="AM109" s="130" t="s">
        <v>139</v>
      </c>
      <c r="AN109" s="130" t="s">
        <v>241</v>
      </c>
      <c r="AO109" s="130" t="s">
        <v>241</v>
      </c>
      <c r="AP109" s="130" t="s">
        <v>241</v>
      </c>
      <c r="AQ109" s="130" t="s">
        <v>240</v>
      </c>
      <c r="AR109" s="131" t="s">
        <v>240</v>
      </c>
      <c r="AS109" s="130" t="s">
        <v>241</v>
      </c>
      <c r="AT109" s="28" t="s">
        <v>151</v>
      </c>
      <c r="AU109" s="27" t="s">
        <v>168</v>
      </c>
      <c r="AV109" s="130" t="s">
        <v>157</v>
      </c>
      <c r="AW109" s="130" t="s">
        <v>173</v>
      </c>
      <c r="AX109" s="130" t="s">
        <v>136</v>
      </c>
      <c r="AY109" s="28">
        <v>1500.0</v>
      </c>
      <c r="AZ109" s="130" t="s">
        <v>140</v>
      </c>
      <c r="BA109" s="130" t="s">
        <v>136</v>
      </c>
      <c r="BB109" s="130" t="s">
        <v>140</v>
      </c>
      <c r="BC109" s="130" t="s">
        <v>137</v>
      </c>
      <c r="BD109" s="130" t="s">
        <v>240</v>
      </c>
      <c r="BE109" s="130" t="s">
        <v>137</v>
      </c>
      <c r="BF109" s="131" t="s">
        <v>240</v>
      </c>
      <c r="BG109" s="131" t="s">
        <v>240</v>
      </c>
      <c r="BH109" s="130" t="s">
        <v>136</v>
      </c>
      <c r="BI109" s="130" t="s">
        <v>137</v>
      </c>
      <c r="BJ109" s="130" t="s">
        <v>140</v>
      </c>
      <c r="BK109" s="130" t="s">
        <v>138</v>
      </c>
      <c r="BL109" s="130" t="s">
        <v>137</v>
      </c>
      <c r="BM109" s="130" t="s">
        <v>138</v>
      </c>
      <c r="BN109" s="130" t="s">
        <v>138</v>
      </c>
      <c r="BO109" s="130" t="s">
        <v>138</v>
      </c>
      <c r="BP109" s="130" t="s">
        <v>136</v>
      </c>
      <c r="BQ109" s="130" t="s">
        <v>138</v>
      </c>
      <c r="BR109" s="130" t="s">
        <v>136</v>
      </c>
      <c r="BS109" s="130" t="s">
        <v>136</v>
      </c>
      <c r="BT109" s="130" t="s">
        <v>137</v>
      </c>
      <c r="BU109" s="130" t="s">
        <v>137</v>
      </c>
      <c r="BV109" s="130" t="s">
        <v>136</v>
      </c>
      <c r="BW109" s="127"/>
      <c r="BX109" s="127"/>
      <c r="BY109" s="130"/>
      <c r="BZ109" s="127"/>
      <c r="CA109" s="127"/>
      <c r="CB109" s="127"/>
      <c r="CC109" s="127"/>
    </row>
    <row r="110" ht="15.75" customHeight="1">
      <c r="A110" s="131" t="s">
        <v>125</v>
      </c>
      <c r="B110" s="131">
        <v>34.0</v>
      </c>
      <c r="C110" s="131">
        <v>35000.0</v>
      </c>
      <c r="D110" s="35" t="s">
        <v>26</v>
      </c>
      <c r="E110" s="130" t="s">
        <v>130</v>
      </c>
      <c r="F110" s="130" t="s">
        <v>37</v>
      </c>
      <c r="G110" s="134" t="s">
        <v>186</v>
      </c>
      <c r="H110" s="136" t="s">
        <v>159</v>
      </c>
      <c r="I110" s="131" t="s">
        <v>31</v>
      </c>
      <c r="J110" s="130" t="s">
        <v>129</v>
      </c>
      <c r="K110" s="131" t="s">
        <v>158</v>
      </c>
      <c r="L110" s="130" t="s">
        <v>240</v>
      </c>
      <c r="M110" s="131">
        <v>3.0</v>
      </c>
      <c r="N110" s="131">
        <v>1.0</v>
      </c>
      <c r="O110" s="131">
        <v>4.0</v>
      </c>
      <c r="P110" s="130" t="s">
        <v>140</v>
      </c>
      <c r="Q110" s="130" t="s">
        <v>136</v>
      </c>
      <c r="R110" s="130" t="s">
        <v>137</v>
      </c>
      <c r="S110" s="130" t="s">
        <v>139</v>
      </c>
      <c r="T110" s="130" t="s">
        <v>140</v>
      </c>
      <c r="U110" s="130" t="s">
        <v>138</v>
      </c>
      <c r="V110" s="130" t="s">
        <v>136</v>
      </c>
      <c r="W110" s="130" t="s">
        <v>138</v>
      </c>
      <c r="X110" s="130" t="s">
        <v>139</v>
      </c>
      <c r="Y110" s="130" t="s">
        <v>136</v>
      </c>
      <c r="Z110" s="130" t="s">
        <v>139</v>
      </c>
      <c r="AA110" s="130" t="s">
        <v>136</v>
      </c>
      <c r="AB110" s="130" t="s">
        <v>136</v>
      </c>
      <c r="AC110" s="130" t="s">
        <v>138</v>
      </c>
      <c r="AD110" s="130" t="s">
        <v>139</v>
      </c>
      <c r="AE110" s="130" t="s">
        <v>139</v>
      </c>
      <c r="AF110" s="130" t="s">
        <v>139</v>
      </c>
      <c r="AG110" s="130" t="s">
        <v>140</v>
      </c>
      <c r="AH110" s="130" t="s">
        <v>139</v>
      </c>
      <c r="AI110" s="130" t="s">
        <v>240</v>
      </c>
      <c r="AJ110" s="130" t="s">
        <v>140</v>
      </c>
      <c r="AK110" s="130" t="s">
        <v>240</v>
      </c>
      <c r="AL110" s="130" t="s">
        <v>139</v>
      </c>
      <c r="AM110" s="130" t="s">
        <v>140</v>
      </c>
      <c r="AN110" s="130" t="s">
        <v>240</v>
      </c>
      <c r="AO110" s="130" t="s">
        <v>240</v>
      </c>
      <c r="AP110" s="130" t="s">
        <v>240</v>
      </c>
      <c r="AQ110" s="130" t="s">
        <v>240</v>
      </c>
      <c r="AR110" s="131" t="s">
        <v>240</v>
      </c>
      <c r="AS110" s="130" t="s">
        <v>241</v>
      </c>
      <c r="AT110" s="29" t="s">
        <v>156</v>
      </c>
      <c r="AU110" s="27" t="s">
        <v>176</v>
      </c>
      <c r="AV110" s="130" t="s">
        <v>177</v>
      </c>
      <c r="AW110" s="130" t="s">
        <v>178</v>
      </c>
      <c r="AX110" s="130" t="s">
        <v>136</v>
      </c>
      <c r="AY110" s="28">
        <v>1500.0</v>
      </c>
      <c r="AZ110" s="130" t="s">
        <v>139</v>
      </c>
      <c r="BA110" s="130" t="s">
        <v>139</v>
      </c>
      <c r="BB110" s="130" t="s">
        <v>140</v>
      </c>
      <c r="BC110" s="130" t="s">
        <v>139</v>
      </c>
      <c r="BD110" s="130" t="s">
        <v>241</v>
      </c>
      <c r="BE110" s="130" t="s">
        <v>139</v>
      </c>
      <c r="BF110" s="131" t="s">
        <v>240</v>
      </c>
      <c r="BG110" s="131" t="s">
        <v>240</v>
      </c>
      <c r="BH110" s="130" t="s">
        <v>138</v>
      </c>
      <c r="BI110" s="130" t="s">
        <v>136</v>
      </c>
      <c r="BJ110" s="130" t="s">
        <v>138</v>
      </c>
      <c r="BK110" s="130" t="s">
        <v>137</v>
      </c>
      <c r="BL110" s="130" t="s">
        <v>138</v>
      </c>
      <c r="BM110" s="130" t="s">
        <v>136</v>
      </c>
      <c r="BN110" s="130" t="s">
        <v>138</v>
      </c>
      <c r="BO110" s="130" t="s">
        <v>138</v>
      </c>
      <c r="BP110" s="130" t="s">
        <v>136</v>
      </c>
      <c r="BQ110" s="130" t="s">
        <v>137</v>
      </c>
      <c r="BR110" s="130" t="s">
        <v>136</v>
      </c>
      <c r="BS110" s="130" t="s">
        <v>136</v>
      </c>
      <c r="BT110" s="130" t="s">
        <v>136</v>
      </c>
      <c r="BU110" s="130" t="s">
        <v>139</v>
      </c>
      <c r="BV110" s="130" t="s">
        <v>136</v>
      </c>
      <c r="BW110" s="127"/>
      <c r="BX110" s="127"/>
      <c r="BY110" s="130"/>
      <c r="BZ110" s="127"/>
      <c r="CA110" s="127"/>
      <c r="CB110" s="127"/>
      <c r="CC110" s="127"/>
    </row>
    <row r="111" ht="15.75" customHeight="1">
      <c r="A111" s="131" t="s">
        <v>125</v>
      </c>
      <c r="B111" s="131">
        <v>22.0</v>
      </c>
      <c r="C111" s="131">
        <v>20000.0</v>
      </c>
      <c r="D111" s="35" t="s">
        <v>26</v>
      </c>
      <c r="E111" s="130" t="s">
        <v>44</v>
      </c>
      <c r="F111" s="130" t="s">
        <v>37</v>
      </c>
      <c r="G111" s="134" t="s">
        <v>188</v>
      </c>
      <c r="H111" s="136" t="s">
        <v>159</v>
      </c>
      <c r="I111" s="131" t="s">
        <v>32</v>
      </c>
      <c r="J111" s="130" t="s">
        <v>128</v>
      </c>
      <c r="K111" s="131" t="s">
        <v>12</v>
      </c>
      <c r="L111" s="130" t="s">
        <v>240</v>
      </c>
      <c r="M111" s="131">
        <v>2.0</v>
      </c>
      <c r="N111" s="131">
        <v>1.0</v>
      </c>
      <c r="O111" s="130" t="s">
        <v>140</v>
      </c>
      <c r="P111" s="130" t="s">
        <v>136</v>
      </c>
      <c r="Q111" s="130" t="s">
        <v>136</v>
      </c>
      <c r="R111" s="130" t="s">
        <v>139</v>
      </c>
      <c r="S111" s="130" t="s">
        <v>139</v>
      </c>
      <c r="T111" s="130">
        <v>4.0</v>
      </c>
      <c r="U111" s="130" t="s">
        <v>136</v>
      </c>
      <c r="V111" s="130" t="s">
        <v>136</v>
      </c>
      <c r="W111" s="130" t="s">
        <v>136</v>
      </c>
      <c r="X111" s="130" t="s">
        <v>136</v>
      </c>
      <c r="Y111" s="130" t="s">
        <v>138</v>
      </c>
      <c r="Z111" s="130" t="s">
        <v>137</v>
      </c>
      <c r="AA111" s="130" t="s">
        <v>138</v>
      </c>
      <c r="AB111" s="130" t="s">
        <v>138</v>
      </c>
      <c r="AC111" s="130" t="s">
        <v>136</v>
      </c>
      <c r="AD111" s="130" t="s">
        <v>136</v>
      </c>
      <c r="AE111" s="130" t="s">
        <v>139</v>
      </c>
      <c r="AF111" s="130" t="s">
        <v>137</v>
      </c>
      <c r="AG111" s="130">
        <v>3.0</v>
      </c>
      <c r="AH111" s="130" t="s">
        <v>139</v>
      </c>
      <c r="AI111" s="130" t="s">
        <v>240</v>
      </c>
      <c r="AJ111" s="130" t="s">
        <v>137</v>
      </c>
      <c r="AK111" s="130" t="s">
        <v>241</v>
      </c>
      <c r="AL111" s="130" t="s">
        <v>137</v>
      </c>
      <c r="AM111" s="130" t="s">
        <v>137</v>
      </c>
      <c r="AN111" s="130" t="s">
        <v>240</v>
      </c>
      <c r="AO111" s="130" t="s">
        <v>241</v>
      </c>
      <c r="AP111" s="130" t="s">
        <v>241</v>
      </c>
      <c r="AQ111" s="130" t="s">
        <v>240</v>
      </c>
      <c r="AR111" s="131" t="s">
        <v>240</v>
      </c>
      <c r="AS111" s="130" t="s">
        <v>240</v>
      </c>
      <c r="AT111" s="29" t="s">
        <v>132</v>
      </c>
      <c r="AU111" s="27" t="s">
        <v>133</v>
      </c>
      <c r="AV111" s="130" t="s">
        <v>152</v>
      </c>
      <c r="AW111" s="130" t="s">
        <v>135</v>
      </c>
      <c r="AX111" s="130" t="s">
        <v>139</v>
      </c>
      <c r="AY111" s="28" t="s">
        <v>179</v>
      </c>
      <c r="AZ111" s="130" t="s">
        <v>139</v>
      </c>
      <c r="BA111" s="130" t="s">
        <v>136</v>
      </c>
      <c r="BB111" s="130" t="s">
        <v>140</v>
      </c>
      <c r="BC111" s="130" t="s">
        <v>139</v>
      </c>
      <c r="BD111" s="130" t="s">
        <v>240</v>
      </c>
      <c r="BE111" s="130" t="s">
        <v>139</v>
      </c>
      <c r="BF111" s="131" t="s">
        <v>240</v>
      </c>
      <c r="BG111" s="131" t="s">
        <v>240</v>
      </c>
      <c r="BH111" s="130" t="s">
        <v>138</v>
      </c>
      <c r="BI111" s="130" t="s">
        <v>140</v>
      </c>
      <c r="BJ111" s="130" t="s">
        <v>139</v>
      </c>
      <c r="BK111" s="130" t="s">
        <v>139</v>
      </c>
      <c r="BL111" s="130" t="s">
        <v>139</v>
      </c>
      <c r="BM111" s="130" t="s">
        <v>138</v>
      </c>
      <c r="BN111" s="130" t="s">
        <v>138</v>
      </c>
      <c r="BO111" s="130" t="s">
        <v>138</v>
      </c>
      <c r="BP111" s="130" t="s">
        <v>138</v>
      </c>
      <c r="BQ111" s="130" t="s">
        <v>136</v>
      </c>
      <c r="BR111" s="130" t="s">
        <v>136</v>
      </c>
      <c r="BS111" s="130" t="s">
        <v>136</v>
      </c>
      <c r="BT111" s="130" t="s">
        <v>139</v>
      </c>
      <c r="BU111" s="130" t="s">
        <v>136</v>
      </c>
      <c r="BV111" s="130" t="s">
        <v>136</v>
      </c>
      <c r="BW111" s="127"/>
      <c r="BX111" s="127"/>
      <c r="BY111" s="130"/>
      <c r="BZ111" s="127"/>
      <c r="CA111" s="127"/>
      <c r="CB111" s="127"/>
      <c r="CC111" s="127"/>
    </row>
    <row r="112" ht="15.75" customHeight="1">
      <c r="A112" s="131" t="s">
        <v>125</v>
      </c>
      <c r="B112" s="131">
        <v>27.0</v>
      </c>
      <c r="C112" s="131">
        <v>25000.0</v>
      </c>
      <c r="D112" s="35" t="s">
        <v>26</v>
      </c>
      <c r="E112" s="129" t="s">
        <v>45</v>
      </c>
      <c r="F112" s="130" t="s">
        <v>40</v>
      </c>
      <c r="G112" s="134" t="s">
        <v>37</v>
      </c>
      <c r="H112" s="136" t="s">
        <v>159</v>
      </c>
      <c r="I112" s="131" t="s">
        <v>31</v>
      </c>
      <c r="J112" s="130" t="s">
        <v>128</v>
      </c>
      <c r="K112" s="131" t="s">
        <v>158</v>
      </c>
      <c r="L112" s="130" t="s">
        <v>240</v>
      </c>
      <c r="M112" s="131">
        <v>2.0</v>
      </c>
      <c r="N112" s="131">
        <v>1.0</v>
      </c>
      <c r="O112" s="131">
        <v>5.0</v>
      </c>
      <c r="P112" s="130" t="s">
        <v>136</v>
      </c>
      <c r="Q112" s="130" t="s">
        <v>136</v>
      </c>
      <c r="R112" s="130" t="s">
        <v>139</v>
      </c>
      <c r="S112" s="130" t="s">
        <v>138</v>
      </c>
      <c r="T112" s="130" t="s">
        <v>139</v>
      </c>
      <c r="U112" s="130" t="s">
        <v>139</v>
      </c>
      <c r="V112" s="130" t="s">
        <v>139</v>
      </c>
      <c r="W112" s="130" t="s">
        <v>138</v>
      </c>
      <c r="X112" s="130" t="s">
        <v>138</v>
      </c>
      <c r="Y112" s="130" t="s">
        <v>136</v>
      </c>
      <c r="Z112" s="130" t="s">
        <v>138</v>
      </c>
      <c r="AA112" s="130" t="s">
        <v>136</v>
      </c>
      <c r="AB112" s="130" t="s">
        <v>139</v>
      </c>
      <c r="AC112" s="130" t="s">
        <v>139</v>
      </c>
      <c r="AD112" s="130" t="s">
        <v>138</v>
      </c>
      <c r="AE112" s="130" t="s">
        <v>139</v>
      </c>
      <c r="AF112" s="130" t="s">
        <v>136</v>
      </c>
      <c r="AG112" s="130" t="s">
        <v>137</v>
      </c>
      <c r="AH112" s="130" t="s">
        <v>136</v>
      </c>
      <c r="AI112" s="130" t="s">
        <v>240</v>
      </c>
      <c r="AJ112" s="130" t="s">
        <v>136</v>
      </c>
      <c r="AK112" s="130" t="s">
        <v>240</v>
      </c>
      <c r="AL112" s="130" t="s">
        <v>136</v>
      </c>
      <c r="AM112" s="130" t="s">
        <v>136</v>
      </c>
      <c r="AN112" s="130" t="s">
        <v>240</v>
      </c>
      <c r="AO112" s="130" t="s">
        <v>241</v>
      </c>
      <c r="AP112" s="130" t="s">
        <v>240</v>
      </c>
      <c r="AQ112" s="130" t="s">
        <v>240</v>
      </c>
      <c r="AR112" s="131" t="s">
        <v>240</v>
      </c>
      <c r="AS112" s="130" t="s">
        <v>241</v>
      </c>
      <c r="AT112" s="29" t="s">
        <v>132</v>
      </c>
      <c r="AU112" s="27" t="s">
        <v>164</v>
      </c>
      <c r="AV112" s="130" t="s">
        <v>157</v>
      </c>
      <c r="AW112" s="130" t="s">
        <v>170</v>
      </c>
      <c r="AX112" s="130" t="s">
        <v>136</v>
      </c>
      <c r="AY112" s="28">
        <v>1500.0</v>
      </c>
      <c r="AZ112" s="130" t="s">
        <v>137</v>
      </c>
      <c r="BA112" s="130" t="s">
        <v>140</v>
      </c>
      <c r="BB112" s="130" t="s">
        <v>140</v>
      </c>
      <c r="BC112" s="130" t="s">
        <v>139</v>
      </c>
      <c r="BD112" s="130" t="s">
        <v>241</v>
      </c>
      <c r="BE112" s="130" t="s">
        <v>139</v>
      </c>
      <c r="BF112" s="131" t="s">
        <v>240</v>
      </c>
      <c r="BG112" s="131" t="s">
        <v>240</v>
      </c>
      <c r="BH112" s="130" t="s">
        <v>155</v>
      </c>
      <c r="BI112" s="130" t="s">
        <v>136</v>
      </c>
      <c r="BJ112" s="130" t="s">
        <v>138</v>
      </c>
      <c r="BK112" s="130" t="s">
        <v>136</v>
      </c>
      <c r="BL112" s="130" t="s">
        <v>138</v>
      </c>
      <c r="BM112" s="130" t="s">
        <v>137</v>
      </c>
      <c r="BN112" s="130" t="s">
        <v>138</v>
      </c>
      <c r="BO112" s="130" t="s">
        <v>138</v>
      </c>
      <c r="BP112" s="130" t="s">
        <v>140</v>
      </c>
      <c r="BQ112" s="130" t="s">
        <v>139</v>
      </c>
      <c r="BR112" s="130" t="s">
        <v>140</v>
      </c>
      <c r="BS112" s="130" t="s">
        <v>138</v>
      </c>
      <c r="BT112" s="130" t="s">
        <v>140</v>
      </c>
      <c r="BU112" s="130" t="s">
        <v>136</v>
      </c>
      <c r="BV112" s="130" t="s">
        <v>138</v>
      </c>
      <c r="BW112" s="127"/>
      <c r="BX112" s="127"/>
      <c r="BY112" s="130"/>
      <c r="BZ112" s="127"/>
      <c r="CA112" s="127"/>
      <c r="CB112" s="127"/>
      <c r="CC112" s="127"/>
    </row>
    <row r="113" ht="15.75" customHeight="1">
      <c r="A113" s="131" t="s">
        <v>125</v>
      </c>
      <c r="B113" s="131">
        <v>25.0</v>
      </c>
      <c r="C113" s="131">
        <v>2800.0</v>
      </c>
      <c r="D113" s="35" t="s">
        <v>26</v>
      </c>
      <c r="E113" s="130" t="s">
        <v>130</v>
      </c>
      <c r="F113" s="130" t="s">
        <v>37</v>
      </c>
      <c r="G113" s="134" t="s">
        <v>188</v>
      </c>
      <c r="H113" s="136" t="s">
        <v>159</v>
      </c>
      <c r="I113" s="131" t="s">
        <v>31</v>
      </c>
      <c r="J113" s="130" t="s">
        <v>129</v>
      </c>
      <c r="K113" s="131" t="s">
        <v>158</v>
      </c>
      <c r="L113" s="130" t="s">
        <v>240</v>
      </c>
      <c r="M113" s="131">
        <v>3.0</v>
      </c>
      <c r="N113" s="131">
        <v>1.0</v>
      </c>
      <c r="O113" s="131">
        <v>4.0</v>
      </c>
      <c r="P113" s="130" t="s">
        <v>140</v>
      </c>
      <c r="Q113" s="130" t="s">
        <v>136</v>
      </c>
      <c r="R113" s="130" t="s">
        <v>137</v>
      </c>
      <c r="S113" s="130" t="s">
        <v>136</v>
      </c>
      <c r="T113" s="130">
        <v>5.0</v>
      </c>
      <c r="U113" s="130" t="s">
        <v>137</v>
      </c>
      <c r="V113" s="130" t="s">
        <v>137</v>
      </c>
      <c r="W113" s="130" t="s">
        <v>138</v>
      </c>
      <c r="X113" s="130" t="s">
        <v>140</v>
      </c>
      <c r="Y113" s="130" t="s">
        <v>136</v>
      </c>
      <c r="Z113" s="130" t="s">
        <v>140</v>
      </c>
      <c r="AA113" s="130" t="s">
        <v>136</v>
      </c>
      <c r="AB113" s="130" t="s">
        <v>138</v>
      </c>
      <c r="AC113" s="130" t="s">
        <v>137</v>
      </c>
      <c r="AD113" s="130" t="s">
        <v>137</v>
      </c>
      <c r="AE113" s="130" t="s">
        <v>137</v>
      </c>
      <c r="AF113" s="130" t="s">
        <v>140</v>
      </c>
      <c r="AG113" s="130" t="s">
        <v>138</v>
      </c>
      <c r="AH113" s="130" t="s">
        <v>136</v>
      </c>
      <c r="AI113" s="130" t="s">
        <v>240</v>
      </c>
      <c r="AJ113" s="130" t="s">
        <v>139</v>
      </c>
      <c r="AK113" s="130" t="s">
        <v>240</v>
      </c>
      <c r="AL113" s="130" t="s">
        <v>139</v>
      </c>
      <c r="AM113" s="130" t="s">
        <v>139</v>
      </c>
      <c r="AN113" s="130" t="s">
        <v>240</v>
      </c>
      <c r="AO113" s="130" t="s">
        <v>241</v>
      </c>
      <c r="AP113" s="130" t="s">
        <v>241</v>
      </c>
      <c r="AQ113" s="130" t="s">
        <v>240</v>
      </c>
      <c r="AR113" s="131" t="s">
        <v>240</v>
      </c>
      <c r="AS113" s="130" t="s">
        <v>241</v>
      </c>
      <c r="AT113" s="29" t="s">
        <v>132</v>
      </c>
      <c r="AU113" s="27" t="s">
        <v>164</v>
      </c>
      <c r="AV113" s="130" t="s">
        <v>177</v>
      </c>
      <c r="AW113" s="130" t="s">
        <v>135</v>
      </c>
      <c r="AX113" s="130" t="s">
        <v>139</v>
      </c>
      <c r="AY113" s="28">
        <v>800.0</v>
      </c>
      <c r="AZ113" s="130" t="s">
        <v>137</v>
      </c>
      <c r="BA113" s="130" t="s">
        <v>140</v>
      </c>
      <c r="BB113" s="130" t="s">
        <v>140</v>
      </c>
      <c r="BC113" s="130" t="s">
        <v>139</v>
      </c>
      <c r="BD113" s="130" t="s">
        <v>240</v>
      </c>
      <c r="BE113" s="130" t="s">
        <v>137</v>
      </c>
      <c r="BF113" s="131" t="s">
        <v>240</v>
      </c>
      <c r="BG113" s="131" t="s">
        <v>240</v>
      </c>
      <c r="BH113" s="130" t="s">
        <v>150</v>
      </c>
      <c r="BI113" s="130" t="s">
        <v>137</v>
      </c>
      <c r="BJ113" s="130" t="s">
        <v>139</v>
      </c>
      <c r="BK113" s="130" t="s">
        <v>139</v>
      </c>
      <c r="BL113" s="130" t="s">
        <v>136</v>
      </c>
      <c r="BM113" s="130" t="s">
        <v>137</v>
      </c>
      <c r="BN113" s="130" t="s">
        <v>138</v>
      </c>
      <c r="BO113" s="130" t="s">
        <v>138</v>
      </c>
      <c r="BP113" s="130" t="s">
        <v>140</v>
      </c>
      <c r="BQ113" s="130" t="s">
        <v>139</v>
      </c>
      <c r="BR113" s="130" t="s">
        <v>139</v>
      </c>
      <c r="BS113" s="130" t="s">
        <v>138</v>
      </c>
      <c r="BT113" s="127">
        <v>3.0</v>
      </c>
      <c r="BU113" s="130" t="s">
        <v>140</v>
      </c>
      <c r="BV113" s="130" t="s">
        <v>137</v>
      </c>
      <c r="BW113" s="127"/>
      <c r="BX113" s="127"/>
      <c r="BY113" s="130"/>
      <c r="BZ113" s="127"/>
      <c r="CA113" s="127"/>
      <c r="CB113" s="127"/>
      <c r="CC113" s="127"/>
    </row>
    <row r="114" ht="15.75" customHeight="1">
      <c r="A114" s="131" t="s">
        <v>125</v>
      </c>
      <c r="B114" s="131">
        <v>34.0</v>
      </c>
      <c r="C114" s="131">
        <v>33000.0</v>
      </c>
      <c r="D114" s="35" t="s">
        <v>26</v>
      </c>
      <c r="E114" s="130" t="s">
        <v>44</v>
      </c>
      <c r="F114" s="130" t="s">
        <v>37</v>
      </c>
      <c r="G114" s="134" t="s">
        <v>37</v>
      </c>
      <c r="H114" s="136" t="s">
        <v>159</v>
      </c>
      <c r="I114" s="131" t="s">
        <v>31</v>
      </c>
      <c r="J114" s="130" t="s">
        <v>191</v>
      </c>
      <c r="K114" s="131" t="s">
        <v>158</v>
      </c>
      <c r="L114" s="130" t="s">
        <v>241</v>
      </c>
      <c r="M114" s="131">
        <v>2.0</v>
      </c>
      <c r="N114" s="131">
        <v>1.0</v>
      </c>
      <c r="O114" s="131">
        <v>4.0</v>
      </c>
      <c r="P114" s="130" t="s">
        <v>140</v>
      </c>
      <c r="Q114" s="130" t="s">
        <v>137</v>
      </c>
      <c r="R114" s="130" t="s">
        <v>140</v>
      </c>
      <c r="S114" s="130" t="s">
        <v>139</v>
      </c>
      <c r="T114" s="130" t="s">
        <v>139</v>
      </c>
      <c r="U114" s="130" t="s">
        <v>137</v>
      </c>
      <c r="V114" s="130" t="s">
        <v>136</v>
      </c>
      <c r="W114" s="130" t="s">
        <v>138</v>
      </c>
      <c r="X114" s="130" t="s">
        <v>136</v>
      </c>
      <c r="Y114" s="130" t="s">
        <v>139</v>
      </c>
      <c r="Z114" s="130" t="s">
        <v>136</v>
      </c>
      <c r="AA114" s="130" t="s">
        <v>137</v>
      </c>
      <c r="AB114" s="130" t="s">
        <v>140</v>
      </c>
      <c r="AC114" s="130" t="s">
        <v>137</v>
      </c>
      <c r="AD114" s="130" t="s">
        <v>137</v>
      </c>
      <c r="AE114" s="130" t="s">
        <v>140</v>
      </c>
      <c r="AF114" s="130" t="s">
        <v>139</v>
      </c>
      <c r="AG114" s="130">
        <v>4.0</v>
      </c>
      <c r="AH114" s="130" t="s">
        <v>138</v>
      </c>
      <c r="AI114" s="130" t="s">
        <v>240</v>
      </c>
      <c r="AJ114" s="130" t="s">
        <v>136</v>
      </c>
      <c r="AK114" s="130" t="s">
        <v>240</v>
      </c>
      <c r="AL114" s="130" t="s">
        <v>138</v>
      </c>
      <c r="AM114" s="130" t="s">
        <v>137</v>
      </c>
      <c r="AN114" s="130" t="s">
        <v>240</v>
      </c>
      <c r="AO114" s="130" t="s">
        <v>240</v>
      </c>
      <c r="AP114" s="130" t="s">
        <v>240</v>
      </c>
      <c r="AQ114" s="130" t="s">
        <v>241</v>
      </c>
      <c r="AR114" s="131" t="s">
        <v>240</v>
      </c>
      <c r="AS114" s="130" t="s">
        <v>240</v>
      </c>
      <c r="AT114" s="28" t="s">
        <v>185</v>
      </c>
      <c r="AU114" s="27" t="s">
        <v>133</v>
      </c>
      <c r="AV114" s="130" t="s">
        <v>146</v>
      </c>
      <c r="AW114" s="130" t="s">
        <v>135</v>
      </c>
      <c r="AX114" s="130" t="s">
        <v>139</v>
      </c>
      <c r="AY114" s="28" t="s">
        <v>184</v>
      </c>
      <c r="AZ114" s="130" t="s">
        <v>136</v>
      </c>
      <c r="BA114" s="130" t="s">
        <v>136</v>
      </c>
      <c r="BB114" s="130" t="s">
        <v>139</v>
      </c>
      <c r="BC114" s="130" t="s">
        <v>139</v>
      </c>
      <c r="BD114" s="130" t="s">
        <v>240</v>
      </c>
      <c r="BE114" s="130" t="s">
        <v>137</v>
      </c>
      <c r="BF114" s="131" t="s">
        <v>240</v>
      </c>
      <c r="BG114" s="131" t="s">
        <v>240</v>
      </c>
      <c r="BH114" s="130" t="s">
        <v>150</v>
      </c>
      <c r="BI114" s="130" t="s">
        <v>136</v>
      </c>
      <c r="BJ114" s="130" t="s">
        <v>137</v>
      </c>
      <c r="BK114" s="130" t="s">
        <v>136</v>
      </c>
      <c r="BL114" s="130" t="s">
        <v>136</v>
      </c>
      <c r="BM114" s="130" t="s">
        <v>136</v>
      </c>
      <c r="BN114" s="130" t="s">
        <v>137</v>
      </c>
      <c r="BO114" s="130" t="s">
        <v>136</v>
      </c>
      <c r="BP114" s="130" t="s">
        <v>140</v>
      </c>
      <c r="BQ114" s="130" t="s">
        <v>139</v>
      </c>
      <c r="BR114" s="130" t="s">
        <v>137</v>
      </c>
      <c r="BS114" s="130" t="s">
        <v>136</v>
      </c>
      <c r="BT114" s="130" t="s">
        <v>138</v>
      </c>
      <c r="BU114" s="130" t="s">
        <v>139</v>
      </c>
      <c r="BV114" s="130" t="s">
        <v>140</v>
      </c>
      <c r="BW114" s="127"/>
      <c r="BX114" s="127"/>
      <c r="BY114" s="130"/>
      <c r="BZ114" s="127"/>
      <c r="CA114" s="127"/>
      <c r="CB114" s="127"/>
      <c r="CC114" s="127"/>
    </row>
    <row r="115" ht="15.75" customHeight="1">
      <c r="A115" s="131" t="s">
        <v>194</v>
      </c>
      <c r="B115" s="131">
        <v>24.0</v>
      </c>
      <c r="C115" s="131">
        <v>32000.0</v>
      </c>
      <c r="D115" s="35" t="s">
        <v>207</v>
      </c>
      <c r="E115" s="129" t="s">
        <v>45</v>
      </c>
      <c r="F115" s="130" t="s">
        <v>144</v>
      </c>
      <c r="G115" s="134" t="s">
        <v>190</v>
      </c>
      <c r="H115" s="136" t="s">
        <v>159</v>
      </c>
      <c r="I115" s="131" t="s">
        <v>143</v>
      </c>
      <c r="J115" s="130" t="s">
        <v>128</v>
      </c>
      <c r="K115" s="131" t="s">
        <v>11</v>
      </c>
      <c r="L115" s="130" t="s">
        <v>240</v>
      </c>
      <c r="M115" s="131">
        <v>1.0</v>
      </c>
      <c r="N115" s="131">
        <v>1.0</v>
      </c>
      <c r="O115" s="131">
        <v>4.0</v>
      </c>
      <c r="P115" s="130" t="s">
        <v>140</v>
      </c>
      <c r="Q115" s="130" t="s">
        <v>136</v>
      </c>
      <c r="R115" s="130">
        <v>4.0</v>
      </c>
      <c r="S115" s="130" t="s">
        <v>136</v>
      </c>
      <c r="T115" s="130">
        <v>4.0</v>
      </c>
      <c r="U115" s="130" t="s">
        <v>139</v>
      </c>
      <c r="V115" s="130" t="s">
        <v>136</v>
      </c>
      <c r="W115" s="130" t="s">
        <v>138</v>
      </c>
      <c r="X115" s="130" t="s">
        <v>136</v>
      </c>
      <c r="Y115" s="130" t="s">
        <v>136</v>
      </c>
      <c r="Z115" s="130" t="s">
        <v>140</v>
      </c>
      <c r="AA115" s="130" t="s">
        <v>136</v>
      </c>
      <c r="AB115" s="130" t="s">
        <v>136</v>
      </c>
      <c r="AC115" s="130" t="s">
        <v>137</v>
      </c>
      <c r="AD115" s="130" t="s">
        <v>139</v>
      </c>
      <c r="AE115" s="130" t="s">
        <v>136</v>
      </c>
      <c r="AF115" s="130" t="s">
        <v>139</v>
      </c>
      <c r="AG115" s="130" t="s">
        <v>139</v>
      </c>
      <c r="AH115" s="130" t="s">
        <v>136</v>
      </c>
      <c r="AI115" s="130" t="s">
        <v>240</v>
      </c>
      <c r="AJ115" s="130" t="s">
        <v>136</v>
      </c>
      <c r="AK115" s="130" t="s">
        <v>240</v>
      </c>
      <c r="AL115" s="130" t="s">
        <v>136</v>
      </c>
      <c r="AM115" s="130" t="s">
        <v>139</v>
      </c>
      <c r="AN115" s="130" t="s">
        <v>240</v>
      </c>
      <c r="AO115" s="130" t="s">
        <v>240</v>
      </c>
      <c r="AP115" s="130" t="s">
        <v>240</v>
      </c>
      <c r="AQ115" s="130" t="s">
        <v>240</v>
      </c>
      <c r="AR115" s="131" t="s">
        <v>240</v>
      </c>
      <c r="AS115" s="130" t="s">
        <v>241</v>
      </c>
      <c r="AT115" s="29" t="s">
        <v>156</v>
      </c>
      <c r="AU115" s="27" t="s">
        <v>176</v>
      </c>
      <c r="AV115" s="130" t="s">
        <v>177</v>
      </c>
      <c r="AW115" s="130" t="s">
        <v>178</v>
      </c>
      <c r="AX115" s="130" t="s">
        <v>136</v>
      </c>
      <c r="AY115" s="28">
        <v>1500.0</v>
      </c>
      <c r="AZ115" s="130" t="s">
        <v>139</v>
      </c>
      <c r="BA115" s="130" t="s">
        <v>139</v>
      </c>
      <c r="BB115" s="130" t="s">
        <v>140</v>
      </c>
      <c r="BC115" s="130" t="s">
        <v>140</v>
      </c>
      <c r="BD115" s="130" t="s">
        <v>241</v>
      </c>
      <c r="BE115" s="130" t="s">
        <v>139</v>
      </c>
      <c r="BF115" s="131" t="s">
        <v>240</v>
      </c>
      <c r="BG115" s="131" t="s">
        <v>240</v>
      </c>
      <c r="BH115" s="130" t="s">
        <v>155</v>
      </c>
      <c r="BI115" s="130" t="s">
        <v>136</v>
      </c>
      <c r="BJ115" s="130" t="s">
        <v>138</v>
      </c>
      <c r="BK115" s="130" t="s">
        <v>136</v>
      </c>
      <c r="BL115" s="130" t="s">
        <v>138</v>
      </c>
      <c r="BM115" s="130" t="s">
        <v>137</v>
      </c>
      <c r="BN115" s="130" t="s">
        <v>138</v>
      </c>
      <c r="BO115" s="130" t="s">
        <v>138</v>
      </c>
      <c r="BP115" s="130" t="s">
        <v>140</v>
      </c>
      <c r="BQ115" s="130" t="s">
        <v>139</v>
      </c>
      <c r="BR115" s="130" t="s">
        <v>140</v>
      </c>
      <c r="BS115" s="130" t="s">
        <v>138</v>
      </c>
      <c r="BT115" s="130" t="s">
        <v>136</v>
      </c>
      <c r="BU115" s="130" t="s">
        <v>136</v>
      </c>
      <c r="BV115" s="130" t="s">
        <v>136</v>
      </c>
      <c r="BW115" s="127"/>
      <c r="BX115" s="127"/>
      <c r="BY115" s="130"/>
      <c r="BZ115" s="127"/>
      <c r="CA115" s="127"/>
      <c r="CB115" s="127"/>
      <c r="CC115" s="127"/>
    </row>
    <row r="116" ht="15.75" customHeight="1">
      <c r="A116" s="131" t="s">
        <v>194</v>
      </c>
      <c r="B116" s="131">
        <v>26.0</v>
      </c>
      <c r="C116" s="131">
        <v>30000.0</v>
      </c>
      <c r="D116" s="35" t="s">
        <v>207</v>
      </c>
      <c r="E116" s="130" t="s">
        <v>130</v>
      </c>
      <c r="F116" s="130" t="s">
        <v>37</v>
      </c>
      <c r="G116" s="134" t="s">
        <v>182</v>
      </c>
      <c r="H116" s="136" t="s">
        <v>159</v>
      </c>
      <c r="I116" s="131" t="s">
        <v>180</v>
      </c>
      <c r="J116" s="130" t="s">
        <v>129</v>
      </c>
      <c r="K116" s="131" t="s">
        <v>11</v>
      </c>
      <c r="L116" s="130" t="s">
        <v>241</v>
      </c>
      <c r="M116" s="131">
        <v>3.0</v>
      </c>
      <c r="N116" s="131">
        <v>1.0</v>
      </c>
      <c r="O116" s="131">
        <v>5.0</v>
      </c>
      <c r="P116" s="130" t="s">
        <v>136</v>
      </c>
      <c r="Q116" s="130" t="s">
        <v>137</v>
      </c>
      <c r="R116" s="131">
        <v>4.0</v>
      </c>
      <c r="S116" s="130" t="s">
        <v>139</v>
      </c>
      <c r="T116" s="130" t="s">
        <v>139</v>
      </c>
      <c r="U116" s="130" t="s">
        <v>137</v>
      </c>
      <c r="V116" s="130" t="s">
        <v>136</v>
      </c>
      <c r="W116" s="130" t="s">
        <v>136</v>
      </c>
      <c r="X116" s="130" t="s">
        <v>137</v>
      </c>
      <c r="Y116" s="130" t="s">
        <v>140</v>
      </c>
      <c r="Z116" s="130" t="s">
        <v>136</v>
      </c>
      <c r="AA116" s="130" t="s">
        <v>137</v>
      </c>
      <c r="AB116" s="130" t="s">
        <v>139</v>
      </c>
      <c r="AC116" s="130" t="s">
        <v>138</v>
      </c>
      <c r="AD116" s="130" t="s">
        <v>136</v>
      </c>
      <c r="AE116" s="130" t="s">
        <v>139</v>
      </c>
      <c r="AF116" s="130" t="s">
        <v>139</v>
      </c>
      <c r="AG116" s="130">
        <v>5.0</v>
      </c>
      <c r="AH116" s="130" t="s">
        <v>136</v>
      </c>
      <c r="AI116" s="130" t="s">
        <v>240</v>
      </c>
      <c r="AJ116" s="130" t="s">
        <v>140</v>
      </c>
      <c r="AK116" s="130" t="s">
        <v>241</v>
      </c>
      <c r="AL116" s="130" t="s">
        <v>139</v>
      </c>
      <c r="AM116" s="130" t="s">
        <v>138</v>
      </c>
      <c r="AN116" s="130" t="s">
        <v>240</v>
      </c>
      <c r="AO116" s="130" t="s">
        <v>240</v>
      </c>
      <c r="AP116" s="130" t="s">
        <v>240</v>
      </c>
      <c r="AQ116" s="130" t="s">
        <v>240</v>
      </c>
      <c r="AR116" s="131" t="s">
        <v>241</v>
      </c>
      <c r="AS116" s="130" t="s">
        <v>240</v>
      </c>
      <c r="AT116" s="29" t="s">
        <v>132</v>
      </c>
      <c r="AU116" s="27" t="s">
        <v>133</v>
      </c>
      <c r="AV116" s="130" t="s">
        <v>152</v>
      </c>
      <c r="AW116" s="130" t="s">
        <v>135</v>
      </c>
      <c r="AX116" s="130" t="s">
        <v>139</v>
      </c>
      <c r="AY116" s="28" t="s">
        <v>179</v>
      </c>
      <c r="AZ116" s="130" t="s">
        <v>139</v>
      </c>
      <c r="BA116" s="130" t="s">
        <v>136</v>
      </c>
      <c r="BB116" s="130" t="s">
        <v>140</v>
      </c>
      <c r="BC116" s="130" t="s">
        <v>139</v>
      </c>
      <c r="BD116" s="130" t="s">
        <v>240</v>
      </c>
      <c r="BE116" s="130" t="s">
        <v>139</v>
      </c>
      <c r="BF116" s="131" t="s">
        <v>241</v>
      </c>
      <c r="BG116" s="131" t="s">
        <v>241</v>
      </c>
      <c r="BH116" s="130" t="s">
        <v>150</v>
      </c>
      <c r="BI116" s="130" t="s">
        <v>137</v>
      </c>
      <c r="BJ116" s="130" t="s">
        <v>139</v>
      </c>
      <c r="BK116" s="130" t="s">
        <v>139</v>
      </c>
      <c r="BL116" s="130" t="s">
        <v>136</v>
      </c>
      <c r="BM116" s="130" t="s">
        <v>137</v>
      </c>
      <c r="BN116" s="130" t="s">
        <v>138</v>
      </c>
      <c r="BO116" s="130" t="s">
        <v>138</v>
      </c>
      <c r="BP116" s="130" t="s">
        <v>140</v>
      </c>
      <c r="BQ116" s="130" t="s">
        <v>139</v>
      </c>
      <c r="BR116" s="130" t="s">
        <v>139</v>
      </c>
      <c r="BS116" s="130" t="s">
        <v>139</v>
      </c>
      <c r="BT116" s="130" t="s">
        <v>139</v>
      </c>
      <c r="BU116" s="130" t="s">
        <v>140</v>
      </c>
      <c r="BV116" s="130" t="s">
        <v>140</v>
      </c>
      <c r="BW116" s="127"/>
      <c r="BX116" s="127"/>
      <c r="BY116" s="130"/>
      <c r="BZ116" s="127"/>
      <c r="CA116" s="127"/>
      <c r="CB116" s="127"/>
      <c r="CC116" s="127"/>
    </row>
    <row r="117" ht="15.75" customHeight="1">
      <c r="A117" s="131" t="s">
        <v>194</v>
      </c>
      <c r="B117" s="131">
        <v>35.0</v>
      </c>
      <c r="C117" s="131">
        <v>30000.0</v>
      </c>
      <c r="D117" s="35" t="s">
        <v>207</v>
      </c>
      <c r="E117" s="130" t="s">
        <v>130</v>
      </c>
      <c r="F117" s="130" t="s">
        <v>154</v>
      </c>
      <c r="G117" s="134" t="s">
        <v>201</v>
      </c>
      <c r="H117" s="136" t="s">
        <v>127</v>
      </c>
      <c r="I117" s="131" t="s">
        <v>204</v>
      </c>
      <c r="J117" s="131" t="s">
        <v>171</v>
      </c>
      <c r="K117" s="131" t="s">
        <v>158</v>
      </c>
      <c r="L117" s="130" t="s">
        <v>240</v>
      </c>
      <c r="M117" s="131">
        <v>3.0</v>
      </c>
      <c r="N117" s="131">
        <v>1.0</v>
      </c>
      <c r="O117" s="131">
        <v>5.0</v>
      </c>
      <c r="P117" s="130" t="s">
        <v>136</v>
      </c>
      <c r="Q117" s="130" t="s">
        <v>137</v>
      </c>
      <c r="R117" s="131">
        <v>5.0</v>
      </c>
      <c r="S117" s="130">
        <v>5.0</v>
      </c>
      <c r="T117" s="130" t="s">
        <v>139</v>
      </c>
      <c r="U117" s="130" t="s">
        <v>140</v>
      </c>
      <c r="V117" s="130" t="s">
        <v>139</v>
      </c>
      <c r="W117" s="130" t="s">
        <v>139</v>
      </c>
      <c r="X117" s="130" t="s">
        <v>139</v>
      </c>
      <c r="Y117" s="130" t="s">
        <v>136</v>
      </c>
      <c r="Z117" s="130" t="s">
        <v>136</v>
      </c>
      <c r="AA117" s="130" t="s">
        <v>139</v>
      </c>
      <c r="AB117" s="130" t="s">
        <v>137</v>
      </c>
      <c r="AC117" s="130" t="s">
        <v>139</v>
      </c>
      <c r="AD117" s="130" t="s">
        <v>139</v>
      </c>
      <c r="AE117" s="130" t="s">
        <v>136</v>
      </c>
      <c r="AF117" s="130" t="s">
        <v>139</v>
      </c>
      <c r="AG117" s="130" t="s">
        <v>139</v>
      </c>
      <c r="AH117" s="130" t="s">
        <v>136</v>
      </c>
      <c r="AI117" s="130" t="s">
        <v>241</v>
      </c>
      <c r="AJ117" s="130" t="s">
        <v>136</v>
      </c>
      <c r="AK117" s="130" t="s">
        <v>240</v>
      </c>
      <c r="AL117" s="130" t="s">
        <v>136</v>
      </c>
      <c r="AM117" s="130" t="s">
        <v>139</v>
      </c>
      <c r="AN117" s="130" t="s">
        <v>240</v>
      </c>
      <c r="AO117" s="130" t="s">
        <v>241</v>
      </c>
      <c r="AP117" s="130" t="s">
        <v>241</v>
      </c>
      <c r="AQ117" s="130" t="s">
        <v>241</v>
      </c>
      <c r="AR117" s="131" t="s">
        <v>240</v>
      </c>
      <c r="AS117" s="130" t="s">
        <v>241</v>
      </c>
      <c r="AT117" s="29" t="s">
        <v>132</v>
      </c>
      <c r="AU117" s="27" t="s">
        <v>164</v>
      </c>
      <c r="AV117" s="130" t="s">
        <v>157</v>
      </c>
      <c r="AW117" s="130" t="s">
        <v>170</v>
      </c>
      <c r="AX117" s="130" t="s">
        <v>136</v>
      </c>
      <c r="AY117" s="28">
        <v>1500.0</v>
      </c>
      <c r="AZ117" s="130" t="s">
        <v>137</v>
      </c>
      <c r="BA117" s="130" t="s">
        <v>140</v>
      </c>
      <c r="BB117" s="130" t="s">
        <v>140</v>
      </c>
      <c r="BC117" s="130" t="s">
        <v>139</v>
      </c>
      <c r="BD117" s="130" t="s">
        <v>240</v>
      </c>
      <c r="BE117" s="130" t="s">
        <v>137</v>
      </c>
      <c r="BF117" s="131" t="s">
        <v>240</v>
      </c>
      <c r="BG117" s="131" t="s">
        <v>240</v>
      </c>
      <c r="BH117" s="130" t="s">
        <v>136</v>
      </c>
      <c r="BI117" s="130" t="s">
        <v>137</v>
      </c>
      <c r="BJ117" s="130" t="s">
        <v>140</v>
      </c>
      <c r="BK117" s="130" t="s">
        <v>138</v>
      </c>
      <c r="BL117" s="130" t="s">
        <v>137</v>
      </c>
      <c r="BM117" s="130" t="s">
        <v>138</v>
      </c>
      <c r="BN117" s="130" t="s">
        <v>138</v>
      </c>
      <c r="BO117" s="130" t="s">
        <v>138</v>
      </c>
      <c r="BP117" s="130" t="s">
        <v>136</v>
      </c>
      <c r="BQ117" s="130" t="s">
        <v>138</v>
      </c>
      <c r="BR117" s="130" t="s">
        <v>136</v>
      </c>
      <c r="BS117" s="130" t="s">
        <v>136</v>
      </c>
      <c r="BT117" s="130" t="s">
        <v>136</v>
      </c>
      <c r="BU117" s="130" t="s">
        <v>136</v>
      </c>
      <c r="BV117" s="130" t="s">
        <v>138</v>
      </c>
      <c r="BW117" s="127"/>
      <c r="BX117" s="127"/>
      <c r="BY117" s="130"/>
      <c r="BZ117" s="127"/>
      <c r="CA117" s="127"/>
      <c r="CB117" s="127"/>
      <c r="CC117" s="127"/>
    </row>
    <row r="118" ht="15.75" customHeight="1">
      <c r="A118" s="131" t="s">
        <v>194</v>
      </c>
      <c r="B118" s="131">
        <v>31.0</v>
      </c>
      <c r="C118" s="131">
        <v>30000.0</v>
      </c>
      <c r="D118" s="35" t="s">
        <v>207</v>
      </c>
      <c r="E118" s="130" t="s">
        <v>130</v>
      </c>
      <c r="F118" s="130" t="s">
        <v>37</v>
      </c>
      <c r="G118" s="134" t="s">
        <v>186</v>
      </c>
      <c r="H118" s="136" t="s">
        <v>127</v>
      </c>
      <c r="I118" s="131" t="s">
        <v>32</v>
      </c>
      <c r="J118" s="130" t="s">
        <v>129</v>
      </c>
      <c r="K118" s="131" t="s">
        <v>158</v>
      </c>
      <c r="L118" s="130" t="s">
        <v>240</v>
      </c>
      <c r="M118" s="131">
        <v>2.0</v>
      </c>
      <c r="N118" s="131">
        <v>1.0</v>
      </c>
      <c r="O118" s="131">
        <v>5.0</v>
      </c>
      <c r="P118" s="130" t="s">
        <v>139</v>
      </c>
      <c r="Q118" s="130" t="s">
        <v>136</v>
      </c>
      <c r="R118" s="131">
        <v>4.0</v>
      </c>
      <c r="S118" s="130" t="s">
        <v>137</v>
      </c>
      <c r="T118" s="130">
        <v>3.0</v>
      </c>
      <c r="U118" s="130" t="s">
        <v>136</v>
      </c>
      <c r="V118" s="130" t="s">
        <v>136</v>
      </c>
      <c r="W118" s="130" t="s">
        <v>136</v>
      </c>
      <c r="X118" s="130" t="s">
        <v>136</v>
      </c>
      <c r="Y118" s="130" t="s">
        <v>140</v>
      </c>
      <c r="Z118" s="130" t="s">
        <v>137</v>
      </c>
      <c r="AA118" s="130" t="s">
        <v>139</v>
      </c>
      <c r="AB118" s="130" t="s">
        <v>138</v>
      </c>
      <c r="AC118" s="130" t="s">
        <v>136</v>
      </c>
      <c r="AD118" s="130" t="s">
        <v>139</v>
      </c>
      <c r="AE118" s="130" t="s">
        <v>136</v>
      </c>
      <c r="AF118" s="130" t="s">
        <v>136</v>
      </c>
      <c r="AG118" s="130">
        <v>4.0</v>
      </c>
      <c r="AH118" s="130" t="s">
        <v>137</v>
      </c>
      <c r="AI118" s="130" t="s">
        <v>240</v>
      </c>
      <c r="AJ118" s="130" t="s">
        <v>139</v>
      </c>
      <c r="AK118" s="130" t="s">
        <v>241</v>
      </c>
      <c r="AL118" s="130" t="s">
        <v>139</v>
      </c>
      <c r="AM118" s="130" t="s">
        <v>140</v>
      </c>
      <c r="AN118" s="130" t="s">
        <v>240</v>
      </c>
      <c r="AO118" s="130" t="s">
        <v>240</v>
      </c>
      <c r="AP118" s="130" t="s">
        <v>241</v>
      </c>
      <c r="AQ118" s="130" t="s">
        <v>240</v>
      </c>
      <c r="AR118" s="131" t="s">
        <v>240</v>
      </c>
      <c r="AS118" s="130" t="s">
        <v>241</v>
      </c>
      <c r="AT118" s="29" t="s">
        <v>132</v>
      </c>
      <c r="AU118" s="27" t="s">
        <v>164</v>
      </c>
      <c r="AV118" s="130" t="s">
        <v>177</v>
      </c>
      <c r="AW118" s="130" t="s">
        <v>135</v>
      </c>
      <c r="AX118" s="130" t="s">
        <v>139</v>
      </c>
      <c r="AY118" s="28">
        <v>800.0</v>
      </c>
      <c r="AZ118" s="130" t="s">
        <v>137</v>
      </c>
      <c r="BA118" s="130" t="s">
        <v>140</v>
      </c>
      <c r="BB118" s="130" t="s">
        <v>140</v>
      </c>
      <c r="BC118" s="130" t="s">
        <v>139</v>
      </c>
      <c r="BD118" s="130" t="s">
        <v>240</v>
      </c>
      <c r="BE118" s="130" t="s">
        <v>140</v>
      </c>
      <c r="BF118" s="131" t="s">
        <v>240</v>
      </c>
      <c r="BG118" s="131" t="s">
        <v>240</v>
      </c>
      <c r="BH118" s="130" t="s">
        <v>138</v>
      </c>
      <c r="BI118" s="130" t="s">
        <v>136</v>
      </c>
      <c r="BJ118" s="130" t="s">
        <v>138</v>
      </c>
      <c r="BK118" s="130" t="s">
        <v>137</v>
      </c>
      <c r="BL118" s="130" t="s">
        <v>138</v>
      </c>
      <c r="BM118" s="130" t="s">
        <v>136</v>
      </c>
      <c r="BN118" s="130" t="s">
        <v>138</v>
      </c>
      <c r="BO118" s="130" t="s">
        <v>138</v>
      </c>
      <c r="BP118" s="130" t="s">
        <v>136</v>
      </c>
      <c r="BQ118" s="130" t="s">
        <v>137</v>
      </c>
      <c r="BR118" s="130" t="s">
        <v>136</v>
      </c>
      <c r="BS118" s="130" t="s">
        <v>136</v>
      </c>
      <c r="BT118" s="130" t="s">
        <v>138</v>
      </c>
      <c r="BU118" s="130" t="s">
        <v>140</v>
      </c>
      <c r="BV118" s="130" t="s">
        <v>136</v>
      </c>
      <c r="BW118" s="127"/>
      <c r="BX118" s="127"/>
      <c r="BY118" s="130"/>
      <c r="BZ118" s="127"/>
      <c r="CA118" s="127"/>
      <c r="CB118" s="127"/>
      <c r="CC118" s="127"/>
    </row>
    <row r="119" ht="15.75" customHeight="1">
      <c r="A119" s="131" t="s">
        <v>125</v>
      </c>
      <c r="B119" s="131">
        <v>36.0</v>
      </c>
      <c r="C119" s="131">
        <v>35000.0</v>
      </c>
      <c r="D119" s="35" t="s">
        <v>25</v>
      </c>
      <c r="E119" s="130" t="s">
        <v>130</v>
      </c>
      <c r="F119" s="130" t="s">
        <v>38</v>
      </c>
      <c r="G119" s="134" t="s">
        <v>188</v>
      </c>
      <c r="H119" s="136" t="s">
        <v>127</v>
      </c>
      <c r="I119" s="131" t="s">
        <v>191</v>
      </c>
      <c r="J119" s="130" t="s">
        <v>32</v>
      </c>
      <c r="K119" s="131" t="s">
        <v>158</v>
      </c>
      <c r="L119" s="130" t="s">
        <v>240</v>
      </c>
      <c r="M119" s="131">
        <v>2.0</v>
      </c>
      <c r="N119" s="131">
        <v>1.0</v>
      </c>
      <c r="O119" s="131">
        <v>4.0</v>
      </c>
      <c r="P119" s="130" t="s">
        <v>139</v>
      </c>
      <c r="Q119" s="130" t="s">
        <v>139</v>
      </c>
      <c r="R119" s="131">
        <v>3.0</v>
      </c>
      <c r="S119" s="130">
        <v>3.0</v>
      </c>
      <c r="T119" s="130" t="s">
        <v>140</v>
      </c>
      <c r="U119" s="130" t="s">
        <v>136</v>
      </c>
      <c r="V119" s="130" t="s">
        <v>138</v>
      </c>
      <c r="W119" s="131">
        <v>4.0</v>
      </c>
      <c r="X119" s="130" t="s">
        <v>136</v>
      </c>
      <c r="Y119" s="130" t="s">
        <v>140</v>
      </c>
      <c r="Z119" s="130" t="s">
        <v>139</v>
      </c>
      <c r="AA119" s="130">
        <v>4.0</v>
      </c>
      <c r="AB119" s="130" t="s">
        <v>136</v>
      </c>
      <c r="AC119" s="130" t="s">
        <v>137</v>
      </c>
      <c r="AD119" s="130" t="s">
        <v>137</v>
      </c>
      <c r="AE119" s="130" t="s">
        <v>140</v>
      </c>
      <c r="AF119" s="130" t="s">
        <v>139</v>
      </c>
      <c r="AG119" s="130" t="s">
        <v>140</v>
      </c>
      <c r="AH119" s="130" t="s">
        <v>136</v>
      </c>
      <c r="AI119" s="130" t="s">
        <v>241</v>
      </c>
      <c r="AJ119" s="130" t="s">
        <v>139</v>
      </c>
      <c r="AK119" s="130" t="s">
        <v>240</v>
      </c>
      <c r="AL119" s="130" t="s">
        <v>139</v>
      </c>
      <c r="AM119" s="130" t="s">
        <v>139</v>
      </c>
      <c r="AN119" s="130" t="s">
        <v>241</v>
      </c>
      <c r="AO119" s="130" t="s">
        <v>241</v>
      </c>
      <c r="AP119" s="130" t="s">
        <v>240</v>
      </c>
      <c r="AQ119" s="130" t="s">
        <v>240</v>
      </c>
      <c r="AR119" s="131" t="s">
        <v>240</v>
      </c>
      <c r="AS119" s="130" t="s">
        <v>240</v>
      </c>
      <c r="AT119" s="28" t="s">
        <v>185</v>
      </c>
      <c r="AU119" s="29" t="s">
        <v>78</v>
      </c>
      <c r="AV119" s="130" t="s">
        <v>146</v>
      </c>
      <c r="AW119" s="130" t="s">
        <v>135</v>
      </c>
      <c r="AX119" s="130" t="s">
        <v>139</v>
      </c>
      <c r="AY119" s="28" t="s">
        <v>184</v>
      </c>
      <c r="AZ119" s="130" t="s">
        <v>136</v>
      </c>
      <c r="BA119" s="130" t="s">
        <v>136</v>
      </c>
      <c r="BB119" s="130" t="s">
        <v>139</v>
      </c>
      <c r="BC119" s="130" t="s">
        <v>139</v>
      </c>
      <c r="BD119" s="130" t="s">
        <v>240</v>
      </c>
      <c r="BE119" s="130" t="s">
        <v>139</v>
      </c>
      <c r="BF119" s="131" t="s">
        <v>240</v>
      </c>
      <c r="BG119" s="131" t="s">
        <v>240</v>
      </c>
      <c r="BH119" s="130" t="s">
        <v>138</v>
      </c>
      <c r="BI119" s="130" t="s">
        <v>140</v>
      </c>
      <c r="BJ119" s="130" t="s">
        <v>139</v>
      </c>
      <c r="BK119" s="130" t="s">
        <v>139</v>
      </c>
      <c r="BL119" s="130" t="s">
        <v>139</v>
      </c>
      <c r="BM119" s="130" t="s">
        <v>138</v>
      </c>
      <c r="BN119" s="130" t="s">
        <v>138</v>
      </c>
      <c r="BO119" s="130" t="s">
        <v>138</v>
      </c>
      <c r="BP119" s="130" t="s">
        <v>138</v>
      </c>
      <c r="BQ119" s="130" t="s">
        <v>136</v>
      </c>
      <c r="BR119" s="130" t="s">
        <v>136</v>
      </c>
      <c r="BS119" s="130" t="s">
        <v>138</v>
      </c>
      <c r="BT119" s="130" t="s">
        <v>136</v>
      </c>
      <c r="BU119" s="130" t="s">
        <v>136</v>
      </c>
      <c r="BV119" s="130" t="s">
        <v>137</v>
      </c>
      <c r="BW119" s="127"/>
      <c r="BX119" s="127"/>
      <c r="BY119" s="130"/>
      <c r="BZ119" s="127"/>
      <c r="CA119" s="127"/>
      <c r="CB119" s="127"/>
      <c r="CC119" s="127"/>
    </row>
    <row r="120" ht="15.75" customHeight="1">
      <c r="A120" s="131" t="s">
        <v>125</v>
      </c>
      <c r="B120" s="131">
        <v>39.0</v>
      </c>
      <c r="C120" s="131">
        <v>35000.0</v>
      </c>
      <c r="D120" s="35" t="s">
        <v>25</v>
      </c>
      <c r="E120" s="130" t="s">
        <v>130</v>
      </c>
      <c r="F120" s="130" t="s">
        <v>39</v>
      </c>
      <c r="G120" s="134" t="s">
        <v>37</v>
      </c>
      <c r="H120" s="136" t="s">
        <v>127</v>
      </c>
      <c r="I120" s="131" t="s">
        <v>191</v>
      </c>
      <c r="J120" s="130" t="s">
        <v>32</v>
      </c>
      <c r="K120" s="131" t="s">
        <v>158</v>
      </c>
      <c r="L120" s="130" t="s">
        <v>240</v>
      </c>
      <c r="M120" s="131">
        <v>3.0</v>
      </c>
      <c r="N120" s="131">
        <v>1.0</v>
      </c>
      <c r="O120" s="131">
        <v>3.0</v>
      </c>
      <c r="P120" s="130" t="s">
        <v>137</v>
      </c>
      <c r="Q120" s="130" t="s">
        <v>137</v>
      </c>
      <c r="R120" s="130">
        <v>4.0</v>
      </c>
      <c r="S120" s="130" t="s">
        <v>139</v>
      </c>
      <c r="T120" s="130">
        <v>4.0</v>
      </c>
      <c r="U120" s="130" t="s">
        <v>136</v>
      </c>
      <c r="V120" s="130" t="s">
        <v>138</v>
      </c>
      <c r="W120" s="130" t="s">
        <v>136</v>
      </c>
      <c r="X120" s="130" t="s">
        <v>139</v>
      </c>
      <c r="Y120" s="130" t="s">
        <v>136</v>
      </c>
      <c r="Z120" s="130" t="s">
        <v>138</v>
      </c>
      <c r="AA120" s="130" t="s">
        <v>139</v>
      </c>
      <c r="AB120" s="130" t="s">
        <v>139</v>
      </c>
      <c r="AC120" s="130" t="s">
        <v>136</v>
      </c>
      <c r="AD120" s="130" t="s">
        <v>136</v>
      </c>
      <c r="AE120" s="130" t="s">
        <v>139</v>
      </c>
      <c r="AF120" s="130" t="s">
        <v>139</v>
      </c>
      <c r="AG120" s="130" t="s">
        <v>139</v>
      </c>
      <c r="AH120" s="130" t="s">
        <v>139</v>
      </c>
      <c r="AI120" s="130" t="s">
        <v>240</v>
      </c>
      <c r="AJ120" s="130" t="s">
        <v>139</v>
      </c>
      <c r="AK120" s="130" t="s">
        <v>240</v>
      </c>
      <c r="AL120" s="130" t="s">
        <v>140</v>
      </c>
      <c r="AM120" s="130" t="s">
        <v>140</v>
      </c>
      <c r="AN120" s="130" t="s">
        <v>240</v>
      </c>
      <c r="AO120" s="130" t="s">
        <v>240</v>
      </c>
      <c r="AP120" s="130" t="s">
        <v>240</v>
      </c>
      <c r="AQ120" s="130" t="s">
        <v>241</v>
      </c>
      <c r="AR120" s="131" t="s">
        <v>240</v>
      </c>
      <c r="AS120" s="130" t="s">
        <v>241</v>
      </c>
      <c r="AT120" s="29" t="s">
        <v>132</v>
      </c>
      <c r="AU120" s="29" t="s">
        <v>78</v>
      </c>
      <c r="AV120" s="130" t="s">
        <v>134</v>
      </c>
      <c r="AW120" s="130" t="s">
        <v>135</v>
      </c>
      <c r="AX120" s="130" t="s">
        <v>140</v>
      </c>
      <c r="AY120" s="28">
        <v>800.0</v>
      </c>
      <c r="AZ120" s="130" t="s">
        <v>137</v>
      </c>
      <c r="BA120" s="130" t="s">
        <v>137</v>
      </c>
      <c r="BB120" s="130" t="s">
        <v>140</v>
      </c>
      <c r="BC120" s="130" t="s">
        <v>136</v>
      </c>
      <c r="BD120" s="130" t="s">
        <v>240</v>
      </c>
      <c r="BE120" s="130" t="s">
        <v>136</v>
      </c>
      <c r="BF120" s="131" t="s">
        <v>240</v>
      </c>
      <c r="BG120" s="131" t="s">
        <v>240</v>
      </c>
      <c r="BH120" s="130">
        <v>5.0</v>
      </c>
      <c r="BI120" s="130" t="s">
        <v>139</v>
      </c>
      <c r="BJ120" s="130" t="s">
        <v>139</v>
      </c>
      <c r="BK120" s="130" t="s">
        <v>136</v>
      </c>
      <c r="BL120" s="130" t="s">
        <v>136</v>
      </c>
      <c r="BM120" s="130" t="s">
        <v>139</v>
      </c>
      <c r="BN120" s="130" t="s">
        <v>136</v>
      </c>
      <c r="BO120" s="130" t="s">
        <v>139</v>
      </c>
      <c r="BP120" s="130" t="s">
        <v>140</v>
      </c>
      <c r="BQ120" s="130" t="s">
        <v>140</v>
      </c>
      <c r="BR120" s="130" t="s">
        <v>140</v>
      </c>
      <c r="BS120" s="130" t="s">
        <v>136</v>
      </c>
      <c r="BT120" s="130" t="s">
        <v>136</v>
      </c>
      <c r="BU120" s="130" t="s">
        <v>139</v>
      </c>
      <c r="BV120" s="130" t="s">
        <v>139</v>
      </c>
      <c r="BW120" s="127"/>
      <c r="BX120" s="127"/>
      <c r="BY120" s="130"/>
      <c r="BZ120" s="127"/>
      <c r="CA120" s="127"/>
      <c r="CB120" s="127"/>
      <c r="CC120" s="127"/>
    </row>
    <row r="121" ht="15.75" customHeight="1">
      <c r="A121" s="131" t="s">
        <v>125</v>
      </c>
      <c r="B121" s="131">
        <v>37.0</v>
      </c>
      <c r="C121" s="131">
        <v>35000.0</v>
      </c>
      <c r="D121" s="35" t="s">
        <v>25</v>
      </c>
      <c r="E121" s="130" t="s">
        <v>130</v>
      </c>
      <c r="F121" s="130" t="s">
        <v>208</v>
      </c>
      <c r="G121" s="134" t="s">
        <v>190</v>
      </c>
      <c r="H121" s="136" t="s">
        <v>127</v>
      </c>
      <c r="I121" s="131" t="s">
        <v>191</v>
      </c>
      <c r="J121" s="130" t="s">
        <v>32</v>
      </c>
      <c r="K121" s="131" t="s">
        <v>158</v>
      </c>
      <c r="L121" s="130" t="s">
        <v>240</v>
      </c>
      <c r="M121" s="131">
        <v>2.0</v>
      </c>
      <c r="N121" s="131">
        <v>1.0</v>
      </c>
      <c r="O121" s="131">
        <v>3.0</v>
      </c>
      <c r="P121" s="130" t="s">
        <v>140</v>
      </c>
      <c r="Q121" s="130" t="s">
        <v>136</v>
      </c>
      <c r="R121" s="130" t="s">
        <v>136</v>
      </c>
      <c r="S121" s="130" t="s">
        <v>137</v>
      </c>
      <c r="T121" s="130" t="s">
        <v>139</v>
      </c>
      <c r="U121" s="130" t="s">
        <v>137</v>
      </c>
      <c r="V121" s="130" t="s">
        <v>136</v>
      </c>
      <c r="W121" s="130" t="s">
        <v>136</v>
      </c>
      <c r="X121" s="130" t="s">
        <v>139</v>
      </c>
      <c r="Y121" s="130" t="s">
        <v>138</v>
      </c>
      <c r="Z121" s="130" t="s">
        <v>140</v>
      </c>
      <c r="AA121" s="130" t="s">
        <v>136</v>
      </c>
      <c r="AB121" s="130" t="s">
        <v>136</v>
      </c>
      <c r="AC121" s="130" t="s">
        <v>137</v>
      </c>
      <c r="AD121" s="130" t="s">
        <v>139</v>
      </c>
      <c r="AE121" s="130" t="s">
        <v>136</v>
      </c>
      <c r="AF121" s="130" t="s">
        <v>137</v>
      </c>
      <c r="AG121" s="130" t="s">
        <v>138</v>
      </c>
      <c r="AH121" s="130" t="s">
        <v>136</v>
      </c>
      <c r="AI121" s="130" t="s">
        <v>240</v>
      </c>
      <c r="AJ121" s="130" t="s">
        <v>139</v>
      </c>
      <c r="AK121" s="130" t="s">
        <v>240</v>
      </c>
      <c r="AL121" s="130" t="s">
        <v>139</v>
      </c>
      <c r="AM121" s="130" t="s">
        <v>140</v>
      </c>
      <c r="AN121" s="130" t="s">
        <v>240</v>
      </c>
      <c r="AO121" s="130" t="s">
        <v>241</v>
      </c>
      <c r="AP121" s="130" t="s">
        <v>240</v>
      </c>
      <c r="AQ121" s="130" t="s">
        <v>240</v>
      </c>
      <c r="AR121" s="131" t="s">
        <v>240</v>
      </c>
      <c r="AS121" s="130" t="s">
        <v>240</v>
      </c>
      <c r="AT121" s="29" t="s">
        <v>132</v>
      </c>
      <c r="AU121" s="29" t="s">
        <v>78</v>
      </c>
      <c r="AV121" s="130" t="s">
        <v>146</v>
      </c>
      <c r="AW121" s="130" t="s">
        <v>147</v>
      </c>
      <c r="AX121" s="130" t="s">
        <v>139</v>
      </c>
      <c r="AY121" s="28" t="s">
        <v>145</v>
      </c>
      <c r="AZ121" s="130" t="s">
        <v>139</v>
      </c>
      <c r="BA121" s="130" t="s">
        <v>139</v>
      </c>
      <c r="BB121" s="130" t="s">
        <v>138</v>
      </c>
      <c r="BC121" s="130" t="s">
        <v>140</v>
      </c>
      <c r="BD121" s="130" t="s">
        <v>241</v>
      </c>
      <c r="BE121" s="130" t="s">
        <v>139</v>
      </c>
      <c r="BF121" s="131" t="s">
        <v>240</v>
      </c>
      <c r="BG121" s="131" t="s">
        <v>240</v>
      </c>
      <c r="BH121" s="130" t="s">
        <v>136</v>
      </c>
      <c r="BI121" s="130" t="s">
        <v>136</v>
      </c>
      <c r="BJ121" s="130" t="s">
        <v>136</v>
      </c>
      <c r="BK121" s="130" t="s">
        <v>137</v>
      </c>
      <c r="BL121" s="130" t="s">
        <v>138</v>
      </c>
      <c r="BM121" s="130" t="s">
        <v>136</v>
      </c>
      <c r="BN121" s="130" t="s">
        <v>136</v>
      </c>
      <c r="BO121" s="130" t="s">
        <v>137</v>
      </c>
      <c r="BP121" s="130" t="s">
        <v>139</v>
      </c>
      <c r="BQ121" s="130" t="s">
        <v>136</v>
      </c>
      <c r="BR121" s="130" t="s">
        <v>140</v>
      </c>
      <c r="BS121" s="130" t="s">
        <v>138</v>
      </c>
      <c r="BT121" s="130" t="s">
        <v>138</v>
      </c>
      <c r="BU121" s="130" t="s">
        <v>136</v>
      </c>
      <c r="BV121" s="130" t="s">
        <v>138</v>
      </c>
      <c r="BW121" s="127"/>
      <c r="BX121" s="127"/>
      <c r="BY121" s="130"/>
      <c r="BZ121" s="127"/>
      <c r="CA121" s="127"/>
      <c r="CB121" s="127"/>
      <c r="CC121" s="127"/>
    </row>
    <row r="122" ht="15.75" customHeight="1">
      <c r="A122" s="131" t="s">
        <v>125</v>
      </c>
      <c r="B122" s="131">
        <v>39.0</v>
      </c>
      <c r="C122" s="131">
        <v>35000.0</v>
      </c>
      <c r="D122" s="35" t="s">
        <v>25</v>
      </c>
      <c r="E122" s="130" t="s">
        <v>130</v>
      </c>
      <c r="F122" s="130" t="s">
        <v>208</v>
      </c>
      <c r="G122" s="130" t="s">
        <v>131</v>
      </c>
      <c r="H122" s="136" t="s">
        <v>127</v>
      </c>
      <c r="I122" s="131" t="s">
        <v>191</v>
      </c>
      <c r="J122" s="130" t="s">
        <v>32</v>
      </c>
      <c r="K122" s="131" t="s">
        <v>158</v>
      </c>
      <c r="L122" s="130" t="s">
        <v>240</v>
      </c>
      <c r="M122" s="131">
        <v>1.0</v>
      </c>
      <c r="N122" s="131">
        <v>1.0</v>
      </c>
      <c r="O122" s="131">
        <v>4.0</v>
      </c>
      <c r="P122" s="130" t="s">
        <v>140</v>
      </c>
      <c r="Q122" s="130" t="s">
        <v>136</v>
      </c>
      <c r="R122" s="130" t="s">
        <v>139</v>
      </c>
      <c r="S122" s="130" t="s">
        <v>136</v>
      </c>
      <c r="T122" s="130">
        <v>5.0</v>
      </c>
      <c r="U122" s="130" t="s">
        <v>138</v>
      </c>
      <c r="V122" s="130" t="s">
        <v>137</v>
      </c>
      <c r="W122" s="130" t="s">
        <v>136</v>
      </c>
      <c r="X122" s="130" t="s">
        <v>136</v>
      </c>
      <c r="Y122" s="130" t="s">
        <v>140</v>
      </c>
      <c r="Z122" s="130" t="s">
        <v>140</v>
      </c>
      <c r="AA122" s="130" t="s">
        <v>139</v>
      </c>
      <c r="AB122" s="130" t="s">
        <v>139</v>
      </c>
      <c r="AC122" s="130" t="s">
        <v>140</v>
      </c>
      <c r="AD122" s="130" t="s">
        <v>136</v>
      </c>
      <c r="AE122" s="130" t="s">
        <v>140</v>
      </c>
      <c r="AF122" s="130" t="s">
        <v>137</v>
      </c>
      <c r="AG122" s="130" t="s">
        <v>139</v>
      </c>
      <c r="AH122" s="130" t="s">
        <v>139</v>
      </c>
      <c r="AI122" s="130" t="s">
        <v>240</v>
      </c>
      <c r="AJ122" s="130" t="s">
        <v>140</v>
      </c>
      <c r="AK122" s="130" t="s">
        <v>241</v>
      </c>
      <c r="AL122" s="130" t="s">
        <v>137</v>
      </c>
      <c r="AM122" s="130" t="s">
        <v>139</v>
      </c>
      <c r="AN122" s="130" t="s">
        <v>241</v>
      </c>
      <c r="AO122" s="130" t="s">
        <v>241</v>
      </c>
      <c r="AP122" s="130" t="s">
        <v>241</v>
      </c>
      <c r="AQ122" s="130" t="s">
        <v>240</v>
      </c>
      <c r="AR122" s="131" t="s">
        <v>241</v>
      </c>
      <c r="AS122" s="130" t="s">
        <v>241</v>
      </c>
      <c r="AT122" s="28" t="s">
        <v>151</v>
      </c>
      <c r="AU122" s="29" t="s">
        <v>78</v>
      </c>
      <c r="AV122" s="130" t="s">
        <v>152</v>
      </c>
      <c r="AW122" s="130" t="s">
        <v>135</v>
      </c>
      <c r="AX122" s="130" t="s">
        <v>139</v>
      </c>
      <c r="AY122" s="28">
        <v>800.0</v>
      </c>
      <c r="AZ122" s="130" t="s">
        <v>139</v>
      </c>
      <c r="BA122" s="130" t="s">
        <v>136</v>
      </c>
      <c r="BB122" s="130" t="s">
        <v>140</v>
      </c>
      <c r="BC122" s="130" t="s">
        <v>139</v>
      </c>
      <c r="BD122" s="130" t="s">
        <v>240</v>
      </c>
      <c r="BE122" s="130" t="s">
        <v>139</v>
      </c>
      <c r="BF122" s="131" t="s">
        <v>241</v>
      </c>
      <c r="BG122" s="131" t="s">
        <v>241</v>
      </c>
      <c r="BH122" s="130" t="s">
        <v>150</v>
      </c>
      <c r="BI122" s="130" t="s">
        <v>136</v>
      </c>
      <c r="BJ122" s="130" t="s">
        <v>137</v>
      </c>
      <c r="BK122" s="130" t="s">
        <v>136</v>
      </c>
      <c r="BL122" s="130" t="s">
        <v>136</v>
      </c>
      <c r="BM122" s="130" t="s">
        <v>136</v>
      </c>
      <c r="BN122" s="130" t="s">
        <v>137</v>
      </c>
      <c r="BO122" s="130" t="s">
        <v>136</v>
      </c>
      <c r="BP122" s="130" t="s">
        <v>140</v>
      </c>
      <c r="BQ122" s="130" t="s">
        <v>139</v>
      </c>
      <c r="BR122" s="130" t="s">
        <v>137</v>
      </c>
      <c r="BS122" s="130" t="s">
        <v>139</v>
      </c>
      <c r="BT122" s="130" t="s">
        <v>136</v>
      </c>
      <c r="BU122" s="130" t="s">
        <v>137</v>
      </c>
      <c r="BV122" s="130" t="s">
        <v>136</v>
      </c>
      <c r="BW122" s="127"/>
      <c r="BX122" s="127"/>
      <c r="BY122" s="130"/>
      <c r="BZ122" s="127"/>
      <c r="CA122" s="127"/>
      <c r="CB122" s="127"/>
      <c r="CC122" s="127"/>
    </row>
    <row r="123" ht="15.75" customHeight="1">
      <c r="A123" s="131" t="s">
        <v>125</v>
      </c>
      <c r="B123" s="131">
        <v>36.0</v>
      </c>
      <c r="C123" s="131">
        <v>35000.0</v>
      </c>
      <c r="D123" s="35" t="s">
        <v>25</v>
      </c>
      <c r="E123" s="130" t="s">
        <v>44</v>
      </c>
      <c r="F123" s="130" t="s">
        <v>208</v>
      </c>
      <c r="G123" s="130" t="s">
        <v>144</v>
      </c>
      <c r="H123" s="136" t="s">
        <v>127</v>
      </c>
      <c r="I123" s="131" t="s">
        <v>31</v>
      </c>
      <c r="J123" s="130" t="s">
        <v>32</v>
      </c>
      <c r="K123" s="131" t="s">
        <v>158</v>
      </c>
      <c r="L123" s="130" t="s">
        <v>241</v>
      </c>
      <c r="M123" s="131">
        <v>3.0</v>
      </c>
      <c r="N123" s="131">
        <v>1.0</v>
      </c>
      <c r="O123" s="131">
        <v>4.0</v>
      </c>
      <c r="P123" s="130" t="s">
        <v>140</v>
      </c>
      <c r="Q123" s="130" t="s">
        <v>136</v>
      </c>
      <c r="R123" s="130" t="s">
        <v>139</v>
      </c>
      <c r="S123" s="130" t="s">
        <v>139</v>
      </c>
      <c r="T123" s="130" t="s">
        <v>139</v>
      </c>
      <c r="U123" s="130" t="s">
        <v>138</v>
      </c>
      <c r="V123" s="130" t="s">
        <v>136</v>
      </c>
      <c r="W123" s="130" t="s">
        <v>139</v>
      </c>
      <c r="X123" s="130" t="s">
        <v>139</v>
      </c>
      <c r="Y123" s="130" t="s">
        <v>136</v>
      </c>
      <c r="Z123" s="130" t="s">
        <v>139</v>
      </c>
      <c r="AA123" s="130" t="s">
        <v>136</v>
      </c>
      <c r="AB123" s="130" t="s">
        <v>136</v>
      </c>
      <c r="AC123" s="130" t="s">
        <v>138</v>
      </c>
      <c r="AD123" s="130" t="s">
        <v>139</v>
      </c>
      <c r="AE123" s="130" t="s">
        <v>139</v>
      </c>
      <c r="AF123" s="130" t="s">
        <v>139</v>
      </c>
      <c r="AG123" s="130" t="s">
        <v>140</v>
      </c>
      <c r="AH123" s="130" t="s">
        <v>139</v>
      </c>
      <c r="AI123" s="130" t="s">
        <v>240</v>
      </c>
      <c r="AJ123" s="130" t="s">
        <v>140</v>
      </c>
      <c r="AK123" s="130" t="s">
        <v>240</v>
      </c>
      <c r="AL123" s="130" t="s">
        <v>139</v>
      </c>
      <c r="AM123" s="130" t="s">
        <v>140</v>
      </c>
      <c r="AN123" s="130" t="s">
        <v>240</v>
      </c>
      <c r="AO123" s="130" t="s">
        <v>240</v>
      </c>
      <c r="AP123" s="130" t="s">
        <v>240</v>
      </c>
      <c r="AQ123" s="130" t="s">
        <v>240</v>
      </c>
      <c r="AR123" s="131" t="s">
        <v>240</v>
      </c>
      <c r="AS123" s="130" t="s">
        <v>241</v>
      </c>
      <c r="AT123" s="29" t="s">
        <v>156</v>
      </c>
      <c r="AU123" s="29" t="s">
        <v>78</v>
      </c>
      <c r="AV123" s="130" t="s">
        <v>157</v>
      </c>
      <c r="AW123" s="130" t="s">
        <v>135</v>
      </c>
      <c r="AX123" s="130" t="s">
        <v>139</v>
      </c>
      <c r="AY123" s="28">
        <v>1500.0</v>
      </c>
      <c r="AZ123" s="130" t="s">
        <v>140</v>
      </c>
      <c r="BA123" s="130" t="s">
        <v>139</v>
      </c>
      <c r="BB123" s="130" t="s">
        <v>140</v>
      </c>
      <c r="BC123" s="130" t="s">
        <v>139</v>
      </c>
      <c r="BD123" s="130" t="s">
        <v>240</v>
      </c>
      <c r="BE123" s="130" t="s">
        <v>137</v>
      </c>
      <c r="BF123" s="131" t="s">
        <v>240</v>
      </c>
      <c r="BG123" s="131" t="s">
        <v>240</v>
      </c>
      <c r="BH123" s="130" t="s">
        <v>155</v>
      </c>
      <c r="BI123" s="130" t="s">
        <v>136</v>
      </c>
      <c r="BJ123" s="130" t="s">
        <v>138</v>
      </c>
      <c r="BK123" s="130" t="s">
        <v>136</v>
      </c>
      <c r="BL123" s="130" t="s">
        <v>138</v>
      </c>
      <c r="BM123" s="130" t="s">
        <v>137</v>
      </c>
      <c r="BN123" s="130" t="s">
        <v>138</v>
      </c>
      <c r="BO123" s="130" t="s">
        <v>138</v>
      </c>
      <c r="BP123" s="130" t="s">
        <v>140</v>
      </c>
      <c r="BQ123" s="130" t="s">
        <v>139</v>
      </c>
      <c r="BR123" s="130" t="s">
        <v>140</v>
      </c>
      <c r="BS123" s="130" t="s">
        <v>136</v>
      </c>
      <c r="BT123" s="130" t="s">
        <v>137</v>
      </c>
      <c r="BU123" s="130" t="s">
        <v>139</v>
      </c>
      <c r="BV123" s="130" t="s">
        <v>136</v>
      </c>
      <c r="BW123" s="127"/>
      <c r="BX123" s="127"/>
      <c r="BY123" s="130"/>
      <c r="BZ123" s="127"/>
      <c r="CA123" s="127"/>
      <c r="CB123" s="127"/>
      <c r="CC123" s="127"/>
    </row>
    <row r="124" ht="15.75" customHeight="1">
      <c r="A124" s="131" t="s">
        <v>125</v>
      </c>
      <c r="B124" s="131">
        <v>21.0</v>
      </c>
      <c r="C124" s="131">
        <v>15000.0</v>
      </c>
      <c r="D124" s="35" t="s">
        <v>27</v>
      </c>
      <c r="E124" s="130" t="s">
        <v>163</v>
      </c>
      <c r="F124" s="130" t="s">
        <v>208</v>
      </c>
      <c r="G124" s="130" t="s">
        <v>175</v>
      </c>
      <c r="H124" s="136" t="s">
        <v>159</v>
      </c>
      <c r="I124" s="131" t="s">
        <v>180</v>
      </c>
      <c r="J124" s="130" t="s">
        <v>32</v>
      </c>
      <c r="K124" s="131" t="s">
        <v>11</v>
      </c>
      <c r="L124" s="130" t="s">
        <v>240</v>
      </c>
      <c r="M124" s="131">
        <v>4.0</v>
      </c>
      <c r="N124" s="131">
        <v>1.0</v>
      </c>
      <c r="O124" s="131">
        <v>3.0</v>
      </c>
      <c r="P124" s="130" t="s">
        <v>140</v>
      </c>
      <c r="Q124" s="130" t="s">
        <v>136</v>
      </c>
      <c r="R124" s="130" t="s">
        <v>139</v>
      </c>
      <c r="S124" s="130" t="s">
        <v>139</v>
      </c>
      <c r="T124" s="130">
        <v>4.0</v>
      </c>
      <c r="U124" s="130" t="s">
        <v>136</v>
      </c>
      <c r="V124" s="130" t="s">
        <v>136</v>
      </c>
      <c r="W124" s="130" t="s">
        <v>138</v>
      </c>
      <c r="X124" s="130" t="s">
        <v>136</v>
      </c>
      <c r="Y124" s="130" t="s">
        <v>138</v>
      </c>
      <c r="Z124" s="130" t="s">
        <v>137</v>
      </c>
      <c r="AA124" s="130" t="s">
        <v>138</v>
      </c>
      <c r="AB124" s="130" t="s">
        <v>138</v>
      </c>
      <c r="AC124" s="130" t="s">
        <v>136</v>
      </c>
      <c r="AD124" s="130" t="s">
        <v>136</v>
      </c>
      <c r="AE124" s="130" t="s">
        <v>139</v>
      </c>
      <c r="AF124" s="130" t="s">
        <v>137</v>
      </c>
      <c r="AG124" s="130">
        <v>3.0</v>
      </c>
      <c r="AH124" s="130" t="s">
        <v>139</v>
      </c>
      <c r="AI124" s="130" t="s">
        <v>240</v>
      </c>
      <c r="AJ124" s="130" t="s">
        <v>137</v>
      </c>
      <c r="AK124" s="130" t="s">
        <v>241</v>
      </c>
      <c r="AL124" s="130" t="s">
        <v>137</v>
      </c>
      <c r="AM124" s="130" t="s">
        <v>137</v>
      </c>
      <c r="AN124" s="130" t="s">
        <v>240</v>
      </c>
      <c r="AO124" s="130" t="s">
        <v>241</v>
      </c>
      <c r="AP124" s="130" t="s">
        <v>241</v>
      </c>
      <c r="AQ124" s="130" t="s">
        <v>240</v>
      </c>
      <c r="AR124" s="131" t="s">
        <v>240</v>
      </c>
      <c r="AS124" s="130" t="s">
        <v>241</v>
      </c>
      <c r="AT124" s="29" t="s">
        <v>132</v>
      </c>
      <c r="AU124" s="27" t="s">
        <v>164</v>
      </c>
      <c r="AV124" s="130" t="s">
        <v>165</v>
      </c>
      <c r="AW124" s="130" t="s">
        <v>135</v>
      </c>
      <c r="AX124" s="130" t="s">
        <v>136</v>
      </c>
      <c r="AY124" s="28">
        <v>1500.0</v>
      </c>
      <c r="AZ124" s="130" t="s">
        <v>139</v>
      </c>
      <c r="BA124" s="130" t="s">
        <v>136</v>
      </c>
      <c r="BB124" s="130" t="s">
        <v>140</v>
      </c>
      <c r="BC124" s="130" t="s">
        <v>139</v>
      </c>
      <c r="BD124" s="130" t="s">
        <v>240</v>
      </c>
      <c r="BE124" s="130" t="s">
        <v>140</v>
      </c>
      <c r="BF124" s="131" t="s">
        <v>240</v>
      </c>
      <c r="BG124" s="131" t="s">
        <v>240</v>
      </c>
      <c r="BH124" s="130" t="s">
        <v>150</v>
      </c>
      <c r="BI124" s="130" t="s">
        <v>137</v>
      </c>
      <c r="BJ124" s="130" t="s">
        <v>139</v>
      </c>
      <c r="BK124" s="130" t="s">
        <v>139</v>
      </c>
      <c r="BL124" s="130" t="s">
        <v>136</v>
      </c>
      <c r="BM124" s="130" t="s">
        <v>137</v>
      </c>
      <c r="BN124" s="130" t="s">
        <v>138</v>
      </c>
      <c r="BO124" s="130" t="s">
        <v>138</v>
      </c>
      <c r="BP124" s="130" t="s">
        <v>140</v>
      </c>
      <c r="BQ124" s="130" t="s">
        <v>139</v>
      </c>
      <c r="BR124" s="130" t="s">
        <v>139</v>
      </c>
      <c r="BS124" s="130" t="s">
        <v>136</v>
      </c>
      <c r="BT124" s="130" t="s">
        <v>136</v>
      </c>
      <c r="BU124" s="130" t="s">
        <v>136</v>
      </c>
      <c r="BV124" s="130" t="s">
        <v>136</v>
      </c>
      <c r="BW124" s="127"/>
      <c r="BX124" s="127"/>
      <c r="BY124" s="130"/>
      <c r="BZ124" s="127"/>
      <c r="CA124" s="127"/>
      <c r="CB124" s="127"/>
      <c r="CC124" s="127"/>
    </row>
    <row r="125" ht="15.75" customHeight="1">
      <c r="A125" s="131" t="s">
        <v>125</v>
      </c>
      <c r="B125" s="131">
        <v>27.0</v>
      </c>
      <c r="C125" s="131">
        <v>30000.0</v>
      </c>
      <c r="D125" s="35" t="s">
        <v>27</v>
      </c>
      <c r="E125" s="130" t="s">
        <v>163</v>
      </c>
      <c r="F125" s="130" t="s">
        <v>208</v>
      </c>
      <c r="G125" s="130" t="s">
        <v>182</v>
      </c>
      <c r="H125" s="136" t="s">
        <v>159</v>
      </c>
      <c r="I125" s="131" t="s">
        <v>143</v>
      </c>
      <c r="J125" s="130" t="s">
        <v>32</v>
      </c>
      <c r="K125" s="131" t="s">
        <v>11</v>
      </c>
      <c r="L125" s="130" t="s">
        <v>240</v>
      </c>
      <c r="M125" s="131">
        <v>1.0</v>
      </c>
      <c r="N125" s="131">
        <v>1.0</v>
      </c>
      <c r="O125" s="131">
        <v>5.0</v>
      </c>
      <c r="P125" s="130" t="s">
        <v>136</v>
      </c>
      <c r="Q125" s="130" t="s">
        <v>136</v>
      </c>
      <c r="R125" s="130" t="s">
        <v>136</v>
      </c>
      <c r="S125" s="130" t="s">
        <v>138</v>
      </c>
      <c r="T125" s="130" t="s">
        <v>139</v>
      </c>
      <c r="U125" s="130" t="s">
        <v>139</v>
      </c>
      <c r="V125" s="130" t="s">
        <v>139</v>
      </c>
      <c r="W125" s="130" t="s">
        <v>136</v>
      </c>
      <c r="X125" s="130" t="s">
        <v>138</v>
      </c>
      <c r="Y125" s="130" t="s">
        <v>136</v>
      </c>
      <c r="Z125" s="130" t="s">
        <v>138</v>
      </c>
      <c r="AA125" s="130" t="s">
        <v>136</v>
      </c>
      <c r="AB125" s="130" t="s">
        <v>139</v>
      </c>
      <c r="AC125" s="130" t="s">
        <v>139</v>
      </c>
      <c r="AD125" s="130" t="s">
        <v>138</v>
      </c>
      <c r="AE125" s="130" t="s">
        <v>139</v>
      </c>
      <c r="AF125" s="130" t="s">
        <v>136</v>
      </c>
      <c r="AG125" s="130" t="s">
        <v>137</v>
      </c>
      <c r="AH125" s="130" t="s">
        <v>136</v>
      </c>
      <c r="AI125" s="130" t="s">
        <v>240</v>
      </c>
      <c r="AJ125" s="130" t="s">
        <v>136</v>
      </c>
      <c r="AK125" s="130" t="s">
        <v>240</v>
      </c>
      <c r="AL125" s="130" t="s">
        <v>136</v>
      </c>
      <c r="AM125" s="130" t="s">
        <v>136</v>
      </c>
      <c r="AN125" s="130" t="s">
        <v>240</v>
      </c>
      <c r="AO125" s="130" t="s">
        <v>241</v>
      </c>
      <c r="AP125" s="130" t="s">
        <v>240</v>
      </c>
      <c r="AQ125" s="130" t="s">
        <v>240</v>
      </c>
      <c r="AR125" s="131" t="s">
        <v>240</v>
      </c>
      <c r="AS125" s="130" t="s">
        <v>241</v>
      </c>
      <c r="AT125" s="28" t="s">
        <v>59</v>
      </c>
      <c r="AU125" s="27" t="s">
        <v>168</v>
      </c>
      <c r="AV125" s="130" t="s">
        <v>169</v>
      </c>
      <c r="AW125" s="130" t="s">
        <v>170</v>
      </c>
      <c r="AX125" s="130" t="s">
        <v>136</v>
      </c>
      <c r="AY125" s="28" t="s">
        <v>167</v>
      </c>
      <c r="AZ125" s="130" t="s">
        <v>139</v>
      </c>
      <c r="BA125" s="130" t="s">
        <v>136</v>
      </c>
      <c r="BB125" s="130" t="s">
        <v>138</v>
      </c>
      <c r="BC125" s="130" t="s">
        <v>139</v>
      </c>
      <c r="BD125" s="130" t="s">
        <v>240</v>
      </c>
      <c r="BE125" s="130" t="s">
        <v>139</v>
      </c>
      <c r="BF125" s="131" t="s">
        <v>240</v>
      </c>
      <c r="BG125" s="131" t="s">
        <v>240</v>
      </c>
      <c r="BH125" s="130" t="s">
        <v>136</v>
      </c>
      <c r="BI125" s="130" t="s">
        <v>137</v>
      </c>
      <c r="BJ125" s="130" t="s">
        <v>140</v>
      </c>
      <c r="BK125" s="130" t="s">
        <v>138</v>
      </c>
      <c r="BL125" s="130" t="s">
        <v>137</v>
      </c>
      <c r="BM125" s="130" t="s">
        <v>138</v>
      </c>
      <c r="BN125" s="130" t="s">
        <v>138</v>
      </c>
      <c r="BO125" s="130" t="s">
        <v>138</v>
      </c>
      <c r="BP125" s="130" t="s">
        <v>136</v>
      </c>
      <c r="BQ125" s="130" t="s">
        <v>138</v>
      </c>
      <c r="BR125" s="130" t="s">
        <v>136</v>
      </c>
      <c r="BS125" s="130" t="s">
        <v>138</v>
      </c>
      <c r="BT125" s="130" t="s">
        <v>139</v>
      </c>
      <c r="BU125" s="130" t="s">
        <v>136</v>
      </c>
      <c r="BV125" s="130" t="s">
        <v>138</v>
      </c>
      <c r="BW125" s="127"/>
      <c r="BX125" s="127"/>
      <c r="BY125" s="130"/>
      <c r="BZ125" s="127"/>
      <c r="CA125" s="127"/>
      <c r="CB125" s="127"/>
      <c r="CC125" s="127"/>
    </row>
    <row r="126" ht="15.75" customHeight="1">
      <c r="A126" s="131" t="s">
        <v>125</v>
      </c>
      <c r="B126" s="131">
        <v>15.0</v>
      </c>
      <c r="C126" s="131">
        <v>30000.0</v>
      </c>
      <c r="D126" s="35" t="s">
        <v>27</v>
      </c>
      <c r="E126" s="130" t="s">
        <v>163</v>
      </c>
      <c r="F126" s="130" t="s">
        <v>208</v>
      </c>
      <c r="G126" s="130" t="s">
        <v>131</v>
      </c>
      <c r="H126" s="136" t="s">
        <v>159</v>
      </c>
      <c r="I126" s="131" t="s">
        <v>161</v>
      </c>
      <c r="J126" s="130" t="s">
        <v>32</v>
      </c>
      <c r="K126" s="131" t="s">
        <v>11</v>
      </c>
      <c r="L126" s="130" t="s">
        <v>240</v>
      </c>
      <c r="M126" s="131">
        <v>1.0</v>
      </c>
      <c r="N126" s="131">
        <v>1.0</v>
      </c>
      <c r="O126" s="131">
        <v>3.0</v>
      </c>
      <c r="P126" s="130" t="s">
        <v>136</v>
      </c>
      <c r="Q126" s="130" t="s">
        <v>136</v>
      </c>
      <c r="R126" s="130" t="s">
        <v>137</v>
      </c>
      <c r="S126" s="130" t="s">
        <v>136</v>
      </c>
      <c r="T126" s="130" t="s">
        <v>139</v>
      </c>
      <c r="U126" s="130" t="s">
        <v>137</v>
      </c>
      <c r="V126" s="130" t="s">
        <v>137</v>
      </c>
      <c r="W126" s="130" t="s">
        <v>138</v>
      </c>
      <c r="X126" s="130" t="s">
        <v>140</v>
      </c>
      <c r="Y126" s="130" t="s">
        <v>136</v>
      </c>
      <c r="Z126" s="130" t="s">
        <v>140</v>
      </c>
      <c r="AA126" s="130" t="s">
        <v>136</v>
      </c>
      <c r="AB126" s="130" t="s">
        <v>138</v>
      </c>
      <c r="AC126" s="130" t="s">
        <v>137</v>
      </c>
      <c r="AD126" s="130" t="s">
        <v>137</v>
      </c>
      <c r="AE126" s="130" t="s">
        <v>137</v>
      </c>
      <c r="AF126" s="130" t="s">
        <v>140</v>
      </c>
      <c r="AG126" s="130" t="s">
        <v>138</v>
      </c>
      <c r="AH126" s="130" t="s">
        <v>136</v>
      </c>
      <c r="AI126" s="130" t="s">
        <v>240</v>
      </c>
      <c r="AJ126" s="130" t="s">
        <v>139</v>
      </c>
      <c r="AK126" s="130" t="s">
        <v>240</v>
      </c>
      <c r="AL126" s="130" t="s">
        <v>139</v>
      </c>
      <c r="AM126" s="130" t="s">
        <v>139</v>
      </c>
      <c r="AN126" s="130" t="s">
        <v>240</v>
      </c>
      <c r="AO126" s="130" t="s">
        <v>241</v>
      </c>
      <c r="AP126" s="130" t="s">
        <v>241</v>
      </c>
      <c r="AQ126" s="130" t="s">
        <v>240</v>
      </c>
      <c r="AR126" s="131" t="s">
        <v>240</v>
      </c>
      <c r="AS126" s="130" t="s">
        <v>241</v>
      </c>
      <c r="AT126" s="29" t="s">
        <v>132</v>
      </c>
      <c r="AU126" s="27" t="s">
        <v>164</v>
      </c>
      <c r="AV126" s="130" t="s">
        <v>80</v>
      </c>
      <c r="AW126" s="130" t="s">
        <v>170</v>
      </c>
      <c r="AX126" s="130" t="s">
        <v>136</v>
      </c>
      <c r="AY126" s="28">
        <v>800.0</v>
      </c>
      <c r="AZ126" s="130" t="s">
        <v>139</v>
      </c>
      <c r="BA126" s="130" t="s">
        <v>139</v>
      </c>
      <c r="BB126" s="130" t="s">
        <v>138</v>
      </c>
      <c r="BC126" s="130" t="s">
        <v>136</v>
      </c>
      <c r="BD126" s="130" t="s">
        <v>240</v>
      </c>
      <c r="BE126" s="130" t="s">
        <v>136</v>
      </c>
      <c r="BF126" s="131" t="s">
        <v>240</v>
      </c>
      <c r="BG126" s="131" t="s">
        <v>240</v>
      </c>
      <c r="BH126" s="130" t="s">
        <v>138</v>
      </c>
      <c r="BI126" s="130" t="s">
        <v>136</v>
      </c>
      <c r="BJ126" s="130" t="s">
        <v>138</v>
      </c>
      <c r="BK126" s="130" t="s">
        <v>137</v>
      </c>
      <c r="BL126" s="130" t="s">
        <v>138</v>
      </c>
      <c r="BM126" s="130" t="s">
        <v>136</v>
      </c>
      <c r="BN126" s="130" t="s">
        <v>138</v>
      </c>
      <c r="BO126" s="130" t="s">
        <v>138</v>
      </c>
      <c r="BP126" s="130" t="s">
        <v>136</v>
      </c>
      <c r="BQ126" s="130" t="s">
        <v>137</v>
      </c>
      <c r="BR126" s="130" t="s">
        <v>136</v>
      </c>
      <c r="BS126" s="130" t="s">
        <v>136</v>
      </c>
      <c r="BT126" s="130" t="s">
        <v>140</v>
      </c>
      <c r="BU126" s="130" t="s">
        <v>140</v>
      </c>
      <c r="BV126" s="130" t="s">
        <v>137</v>
      </c>
      <c r="BW126" s="127"/>
      <c r="BX126" s="127"/>
      <c r="BY126" s="130"/>
      <c r="BZ126" s="127"/>
      <c r="CA126" s="127"/>
      <c r="CB126" s="127"/>
      <c r="CC126" s="127"/>
    </row>
    <row r="127" ht="15.75" customHeight="1">
      <c r="A127" s="131" t="s">
        <v>125</v>
      </c>
      <c r="B127" s="131">
        <v>25.0</v>
      </c>
      <c r="C127" s="131">
        <v>30000.0</v>
      </c>
      <c r="D127" s="35" t="s">
        <v>27</v>
      </c>
      <c r="E127" s="130" t="s">
        <v>44</v>
      </c>
      <c r="F127" s="130" t="s">
        <v>208</v>
      </c>
      <c r="G127" s="130" t="s">
        <v>131</v>
      </c>
      <c r="H127" s="136" t="s">
        <v>159</v>
      </c>
      <c r="I127" s="131" t="s">
        <v>31</v>
      </c>
      <c r="J127" s="130" t="s">
        <v>32</v>
      </c>
      <c r="K127" s="131" t="s">
        <v>11</v>
      </c>
      <c r="L127" s="130" t="s">
        <v>241</v>
      </c>
      <c r="M127" s="131">
        <v>3.0</v>
      </c>
      <c r="N127" s="131">
        <v>1.0</v>
      </c>
      <c r="O127" s="131">
        <v>4.0</v>
      </c>
      <c r="P127" s="130" t="s">
        <v>140</v>
      </c>
      <c r="Q127" s="130" t="s">
        <v>137</v>
      </c>
      <c r="R127" s="130" t="s">
        <v>139</v>
      </c>
      <c r="S127" s="130" t="s">
        <v>139</v>
      </c>
      <c r="T127" s="130">
        <v>3.0</v>
      </c>
      <c r="U127" s="130" t="s">
        <v>137</v>
      </c>
      <c r="V127" s="130" t="s">
        <v>136</v>
      </c>
      <c r="W127" s="130" t="s">
        <v>138</v>
      </c>
      <c r="X127" s="130" t="s">
        <v>136</v>
      </c>
      <c r="Y127" s="130" t="s">
        <v>139</v>
      </c>
      <c r="Z127" s="130" t="s">
        <v>136</v>
      </c>
      <c r="AA127" s="130" t="s">
        <v>137</v>
      </c>
      <c r="AB127" s="130" t="s">
        <v>140</v>
      </c>
      <c r="AC127" s="130" t="s">
        <v>137</v>
      </c>
      <c r="AD127" s="130" t="s">
        <v>137</v>
      </c>
      <c r="AE127" s="130" t="s">
        <v>140</v>
      </c>
      <c r="AF127" s="130" t="s">
        <v>139</v>
      </c>
      <c r="AG127" s="130">
        <v>4.0</v>
      </c>
      <c r="AH127" s="130" t="s">
        <v>138</v>
      </c>
      <c r="AI127" s="130" t="s">
        <v>240</v>
      </c>
      <c r="AJ127" s="130" t="s">
        <v>136</v>
      </c>
      <c r="AK127" s="130" t="s">
        <v>240</v>
      </c>
      <c r="AL127" s="130" t="s">
        <v>138</v>
      </c>
      <c r="AM127" s="130" t="s">
        <v>137</v>
      </c>
      <c r="AN127" s="130" t="s">
        <v>240</v>
      </c>
      <c r="AO127" s="130" t="s">
        <v>240</v>
      </c>
      <c r="AP127" s="130" t="s">
        <v>240</v>
      </c>
      <c r="AQ127" s="130" t="s">
        <v>241</v>
      </c>
      <c r="AR127" s="131" t="s">
        <v>240</v>
      </c>
      <c r="AS127" s="130" t="s">
        <v>241</v>
      </c>
      <c r="AT127" s="28" t="s">
        <v>151</v>
      </c>
      <c r="AU127" s="27" t="s">
        <v>168</v>
      </c>
      <c r="AV127" s="130" t="s">
        <v>157</v>
      </c>
      <c r="AW127" s="130" t="s">
        <v>173</v>
      </c>
      <c r="AX127" s="130" t="s">
        <v>136</v>
      </c>
      <c r="AY127" s="28">
        <v>1500.0</v>
      </c>
      <c r="AZ127" s="130" t="s">
        <v>140</v>
      </c>
      <c r="BA127" s="130" t="s">
        <v>136</v>
      </c>
      <c r="BB127" s="130" t="s">
        <v>140</v>
      </c>
      <c r="BC127" s="130" t="s">
        <v>137</v>
      </c>
      <c r="BD127" s="130" t="s">
        <v>240</v>
      </c>
      <c r="BE127" s="130" t="s">
        <v>137</v>
      </c>
      <c r="BF127" s="131" t="s">
        <v>240</v>
      </c>
      <c r="BG127" s="131" t="s">
        <v>240</v>
      </c>
      <c r="BH127" s="130" t="s">
        <v>138</v>
      </c>
      <c r="BI127" s="130" t="s">
        <v>140</v>
      </c>
      <c r="BJ127" s="130" t="s">
        <v>139</v>
      </c>
      <c r="BK127" s="130" t="s">
        <v>139</v>
      </c>
      <c r="BL127" s="130" t="s">
        <v>139</v>
      </c>
      <c r="BM127" s="130" t="s">
        <v>138</v>
      </c>
      <c r="BN127" s="130" t="s">
        <v>138</v>
      </c>
      <c r="BO127" s="130" t="s">
        <v>138</v>
      </c>
      <c r="BP127" s="130" t="s">
        <v>138</v>
      </c>
      <c r="BQ127" s="130" t="s">
        <v>136</v>
      </c>
      <c r="BR127" s="130" t="s">
        <v>136</v>
      </c>
      <c r="BS127" s="130" t="s">
        <v>136</v>
      </c>
      <c r="BT127" s="127">
        <v>3.0</v>
      </c>
      <c r="BU127" s="130" t="s">
        <v>139</v>
      </c>
      <c r="BV127" s="130" t="s">
        <v>140</v>
      </c>
      <c r="BW127" s="127"/>
      <c r="BX127" s="127"/>
      <c r="BY127" s="130"/>
      <c r="BZ127" s="127"/>
      <c r="CA127" s="127"/>
      <c r="CB127" s="127"/>
      <c r="CC127" s="127"/>
    </row>
    <row r="128" ht="15.75" customHeight="1">
      <c r="A128" s="131" t="s">
        <v>125</v>
      </c>
      <c r="B128" s="131">
        <v>45.0</v>
      </c>
      <c r="C128" s="131">
        <v>25000.0</v>
      </c>
      <c r="D128" s="35" t="s">
        <v>25</v>
      </c>
      <c r="E128" s="130" t="s">
        <v>130</v>
      </c>
      <c r="F128" s="130" t="s">
        <v>208</v>
      </c>
      <c r="G128" s="134" t="s">
        <v>188</v>
      </c>
      <c r="H128" s="136" t="s">
        <v>127</v>
      </c>
      <c r="I128" s="131" t="s">
        <v>31</v>
      </c>
      <c r="J128" s="130" t="s">
        <v>32</v>
      </c>
      <c r="K128" s="131" t="s">
        <v>12</v>
      </c>
      <c r="L128" s="130" t="s">
        <v>240</v>
      </c>
      <c r="M128" s="131">
        <v>3.0</v>
      </c>
      <c r="N128" s="131">
        <v>1.0</v>
      </c>
      <c r="O128" s="131">
        <v>4.0</v>
      </c>
      <c r="P128" s="130" t="s">
        <v>140</v>
      </c>
      <c r="Q128" s="130" t="s">
        <v>136</v>
      </c>
      <c r="R128" s="130" t="s">
        <v>139</v>
      </c>
      <c r="S128" s="130" t="s">
        <v>136</v>
      </c>
      <c r="T128" s="130">
        <v>3.0</v>
      </c>
      <c r="U128" s="130" t="s">
        <v>139</v>
      </c>
      <c r="V128" s="130" t="s">
        <v>136</v>
      </c>
      <c r="W128" s="130" t="s">
        <v>138</v>
      </c>
      <c r="X128" s="130" t="s">
        <v>136</v>
      </c>
      <c r="Y128" s="130" t="s">
        <v>136</v>
      </c>
      <c r="Z128" s="130" t="s">
        <v>140</v>
      </c>
      <c r="AA128" s="130" t="s">
        <v>136</v>
      </c>
      <c r="AB128" s="130" t="s">
        <v>136</v>
      </c>
      <c r="AC128" s="130" t="s">
        <v>137</v>
      </c>
      <c r="AD128" s="130" t="s">
        <v>139</v>
      </c>
      <c r="AE128" s="130" t="s">
        <v>136</v>
      </c>
      <c r="AF128" s="130" t="s">
        <v>139</v>
      </c>
      <c r="AG128" s="130" t="s">
        <v>139</v>
      </c>
      <c r="AH128" s="130" t="s">
        <v>136</v>
      </c>
      <c r="AI128" s="130" t="s">
        <v>240</v>
      </c>
      <c r="AJ128" s="130" t="s">
        <v>136</v>
      </c>
      <c r="AK128" s="130" t="s">
        <v>240</v>
      </c>
      <c r="AL128" s="130" t="s">
        <v>136</v>
      </c>
      <c r="AM128" s="130" t="s">
        <v>139</v>
      </c>
      <c r="AN128" s="130" t="s">
        <v>240</v>
      </c>
      <c r="AO128" s="130" t="s">
        <v>240</v>
      </c>
      <c r="AP128" s="130" t="s">
        <v>240</v>
      </c>
      <c r="AQ128" s="130" t="s">
        <v>240</v>
      </c>
      <c r="AR128" s="131" t="s">
        <v>240</v>
      </c>
      <c r="AS128" s="130" t="s">
        <v>241</v>
      </c>
      <c r="AT128" s="29" t="s">
        <v>132</v>
      </c>
      <c r="AU128" s="27" t="s">
        <v>164</v>
      </c>
      <c r="AV128" s="130" t="s">
        <v>80</v>
      </c>
      <c r="AW128" s="130" t="s">
        <v>170</v>
      </c>
      <c r="AX128" s="130" t="s">
        <v>136</v>
      </c>
      <c r="AY128" s="28">
        <v>800.0</v>
      </c>
      <c r="AZ128" s="130" t="s">
        <v>139</v>
      </c>
      <c r="BA128" s="130" t="s">
        <v>139</v>
      </c>
      <c r="BB128" s="130" t="s">
        <v>138</v>
      </c>
      <c r="BC128" s="130" t="s">
        <v>137</v>
      </c>
      <c r="BD128" s="130" t="s">
        <v>240</v>
      </c>
      <c r="BE128" s="130" t="s">
        <v>137</v>
      </c>
      <c r="BF128" s="131" t="s">
        <v>240</v>
      </c>
      <c r="BG128" s="131" t="s">
        <v>240</v>
      </c>
      <c r="BH128" s="130" t="s">
        <v>137</v>
      </c>
      <c r="BI128" s="130" t="s">
        <v>136</v>
      </c>
      <c r="BJ128" s="130" t="s">
        <v>138</v>
      </c>
      <c r="BK128" s="130" t="s">
        <v>139</v>
      </c>
      <c r="BL128" s="130" t="s">
        <v>138</v>
      </c>
      <c r="BM128" s="130" t="s">
        <v>136</v>
      </c>
      <c r="BN128" s="130" t="s">
        <v>136</v>
      </c>
      <c r="BO128" s="130" t="s">
        <v>136</v>
      </c>
      <c r="BP128" s="130" t="s">
        <v>139</v>
      </c>
      <c r="BQ128" s="130" t="s">
        <v>140</v>
      </c>
      <c r="BR128" s="130" t="s">
        <v>139</v>
      </c>
      <c r="BS128" s="130" t="s">
        <v>136</v>
      </c>
      <c r="BT128" s="130" t="s">
        <v>138</v>
      </c>
      <c r="BU128" s="130" t="s">
        <v>136</v>
      </c>
      <c r="BV128" s="130" t="s">
        <v>136</v>
      </c>
      <c r="BW128" s="127"/>
      <c r="BX128" s="127"/>
      <c r="BY128" s="130"/>
      <c r="BZ128" s="127"/>
      <c r="CA128" s="127"/>
      <c r="CB128" s="127"/>
      <c r="CC128" s="127"/>
    </row>
    <row r="129" ht="15.75" customHeight="1">
      <c r="A129" s="131" t="s">
        <v>125</v>
      </c>
      <c r="B129" s="131">
        <v>47.0</v>
      </c>
      <c r="C129" s="131">
        <v>25000.0</v>
      </c>
      <c r="D129" s="35" t="s">
        <v>149</v>
      </c>
      <c r="E129" s="129" t="s">
        <v>45</v>
      </c>
      <c r="F129" s="130" t="s">
        <v>208</v>
      </c>
      <c r="G129" s="134" t="s">
        <v>37</v>
      </c>
      <c r="H129" s="136" t="s">
        <v>127</v>
      </c>
      <c r="I129" s="131" t="s">
        <v>32</v>
      </c>
      <c r="J129" s="130" t="s">
        <v>32</v>
      </c>
      <c r="K129" s="131" t="s">
        <v>12</v>
      </c>
      <c r="L129" s="130" t="s">
        <v>241</v>
      </c>
      <c r="M129" s="131">
        <v>2.0</v>
      </c>
      <c r="N129" s="131">
        <v>1.0</v>
      </c>
      <c r="O129" s="131">
        <v>4.0</v>
      </c>
      <c r="P129" s="130" t="s">
        <v>140</v>
      </c>
      <c r="Q129" s="130" t="s">
        <v>137</v>
      </c>
      <c r="R129" s="130" t="s">
        <v>137</v>
      </c>
      <c r="S129" s="130" t="s">
        <v>139</v>
      </c>
      <c r="T129" s="130" t="s">
        <v>140</v>
      </c>
      <c r="U129" s="130" t="s">
        <v>137</v>
      </c>
      <c r="V129" s="130" t="s">
        <v>136</v>
      </c>
      <c r="W129" s="130" t="s">
        <v>138</v>
      </c>
      <c r="X129" s="130" t="s">
        <v>137</v>
      </c>
      <c r="Y129" s="130" t="s">
        <v>140</v>
      </c>
      <c r="Z129" s="130" t="s">
        <v>136</v>
      </c>
      <c r="AA129" s="130" t="s">
        <v>137</v>
      </c>
      <c r="AB129" s="130" t="s">
        <v>139</v>
      </c>
      <c r="AC129" s="130" t="s">
        <v>138</v>
      </c>
      <c r="AD129" s="130" t="s">
        <v>136</v>
      </c>
      <c r="AE129" s="130" t="s">
        <v>139</v>
      </c>
      <c r="AF129" s="130" t="s">
        <v>139</v>
      </c>
      <c r="AG129" s="130">
        <v>5.0</v>
      </c>
      <c r="AH129" s="130" t="s">
        <v>136</v>
      </c>
      <c r="AI129" s="130" t="s">
        <v>240</v>
      </c>
      <c r="AJ129" s="130" t="s">
        <v>140</v>
      </c>
      <c r="AK129" s="130" t="s">
        <v>241</v>
      </c>
      <c r="AL129" s="130" t="s">
        <v>139</v>
      </c>
      <c r="AM129" s="130" t="s">
        <v>138</v>
      </c>
      <c r="AN129" s="130" t="s">
        <v>240</v>
      </c>
      <c r="AO129" s="130" t="s">
        <v>240</v>
      </c>
      <c r="AP129" s="130" t="s">
        <v>240</v>
      </c>
      <c r="AQ129" s="130" t="s">
        <v>240</v>
      </c>
      <c r="AR129" s="131" t="s">
        <v>240</v>
      </c>
      <c r="AS129" s="130" t="s">
        <v>241</v>
      </c>
      <c r="AT129" s="28" t="s">
        <v>151</v>
      </c>
      <c r="AU129" s="27" t="s">
        <v>168</v>
      </c>
      <c r="AV129" s="130" t="s">
        <v>157</v>
      </c>
      <c r="AW129" s="130" t="s">
        <v>173</v>
      </c>
      <c r="AX129" s="130" t="s">
        <v>136</v>
      </c>
      <c r="AY129" s="28">
        <v>1500.0</v>
      </c>
      <c r="AZ129" s="130" t="s">
        <v>140</v>
      </c>
      <c r="BA129" s="130" t="s">
        <v>136</v>
      </c>
      <c r="BB129" s="130" t="s">
        <v>140</v>
      </c>
      <c r="BC129" s="130" t="s">
        <v>139</v>
      </c>
      <c r="BD129" s="130" t="s">
        <v>241</v>
      </c>
      <c r="BE129" s="130" t="s">
        <v>139</v>
      </c>
      <c r="BF129" s="131" t="s">
        <v>240</v>
      </c>
      <c r="BG129" s="131" t="s">
        <v>240</v>
      </c>
      <c r="BH129" s="130" t="s">
        <v>150</v>
      </c>
      <c r="BI129" s="130" t="s">
        <v>136</v>
      </c>
      <c r="BJ129" s="130" t="s">
        <v>139</v>
      </c>
      <c r="BK129" s="130" t="s">
        <v>139</v>
      </c>
      <c r="BL129" s="130" t="s">
        <v>136</v>
      </c>
      <c r="BM129" s="130" t="s">
        <v>138</v>
      </c>
      <c r="BN129" s="130" t="s">
        <v>136</v>
      </c>
      <c r="BO129" s="130" t="s">
        <v>138</v>
      </c>
      <c r="BP129" s="130" t="s">
        <v>140</v>
      </c>
      <c r="BQ129" s="130" t="s">
        <v>139</v>
      </c>
      <c r="BR129" s="130" t="s">
        <v>139</v>
      </c>
      <c r="BS129" s="130" t="s">
        <v>136</v>
      </c>
      <c r="BT129" s="130" t="s">
        <v>136</v>
      </c>
      <c r="BU129" s="130" t="s">
        <v>140</v>
      </c>
      <c r="BV129" s="130" t="s">
        <v>140</v>
      </c>
      <c r="BW129" s="127"/>
      <c r="BX129" s="127"/>
      <c r="BY129" s="130"/>
      <c r="BZ129" s="127"/>
      <c r="CA129" s="127"/>
      <c r="CB129" s="127"/>
      <c r="CC129" s="127"/>
    </row>
    <row r="130" ht="15.75" customHeight="1">
      <c r="A130" s="131" t="s">
        <v>125</v>
      </c>
      <c r="B130" s="131">
        <v>48.0</v>
      </c>
      <c r="C130" s="131">
        <v>25000.0</v>
      </c>
      <c r="D130" s="35" t="s">
        <v>149</v>
      </c>
      <c r="E130" s="130" t="s">
        <v>130</v>
      </c>
      <c r="F130" s="130" t="s">
        <v>208</v>
      </c>
      <c r="G130" s="134" t="s">
        <v>190</v>
      </c>
      <c r="H130" s="136" t="s">
        <v>127</v>
      </c>
      <c r="I130" s="131" t="s">
        <v>31</v>
      </c>
      <c r="J130" s="130" t="s">
        <v>32</v>
      </c>
      <c r="K130" s="131" t="s">
        <v>12</v>
      </c>
      <c r="L130" s="130" t="s">
        <v>240</v>
      </c>
      <c r="M130" s="131">
        <v>2.0</v>
      </c>
      <c r="N130" s="131">
        <v>1.0</v>
      </c>
      <c r="O130" s="130" t="s">
        <v>139</v>
      </c>
      <c r="P130" s="130" t="s">
        <v>136</v>
      </c>
      <c r="Q130" s="130" t="s">
        <v>137</v>
      </c>
      <c r="R130" s="130" t="s">
        <v>140</v>
      </c>
      <c r="S130" s="130">
        <v>5.0</v>
      </c>
      <c r="T130" s="130" t="s">
        <v>139</v>
      </c>
      <c r="U130" s="130" t="s">
        <v>140</v>
      </c>
      <c r="V130" s="130" t="s">
        <v>139</v>
      </c>
      <c r="W130" s="130" t="s">
        <v>136</v>
      </c>
      <c r="X130" s="130" t="s">
        <v>139</v>
      </c>
      <c r="Y130" s="130" t="s">
        <v>136</v>
      </c>
      <c r="Z130" s="130" t="s">
        <v>136</v>
      </c>
      <c r="AA130" s="130" t="s">
        <v>139</v>
      </c>
      <c r="AB130" s="130" t="s">
        <v>137</v>
      </c>
      <c r="AC130" s="130" t="s">
        <v>139</v>
      </c>
      <c r="AD130" s="130" t="s">
        <v>139</v>
      </c>
      <c r="AE130" s="130" t="s">
        <v>136</v>
      </c>
      <c r="AF130" s="130" t="s">
        <v>139</v>
      </c>
      <c r="AG130" s="130" t="s">
        <v>139</v>
      </c>
      <c r="AH130" s="130" t="s">
        <v>136</v>
      </c>
      <c r="AI130" s="130" t="s">
        <v>241</v>
      </c>
      <c r="AJ130" s="130" t="s">
        <v>136</v>
      </c>
      <c r="AK130" s="130" t="s">
        <v>240</v>
      </c>
      <c r="AL130" s="130" t="s">
        <v>136</v>
      </c>
      <c r="AM130" s="130" t="s">
        <v>138</v>
      </c>
      <c r="AN130" s="130" t="s">
        <v>240</v>
      </c>
      <c r="AO130" s="130" t="s">
        <v>241</v>
      </c>
      <c r="AP130" s="130" t="s">
        <v>241</v>
      </c>
      <c r="AQ130" s="130" t="s">
        <v>241</v>
      </c>
      <c r="AR130" s="131" t="s">
        <v>240</v>
      </c>
      <c r="AS130" s="130" t="s">
        <v>241</v>
      </c>
      <c r="AT130" s="29" t="s">
        <v>156</v>
      </c>
      <c r="AU130" s="27" t="s">
        <v>176</v>
      </c>
      <c r="AV130" s="130" t="s">
        <v>177</v>
      </c>
      <c r="AW130" s="130" t="s">
        <v>178</v>
      </c>
      <c r="AX130" s="130" t="s">
        <v>136</v>
      </c>
      <c r="AY130" s="28">
        <v>1500.0</v>
      </c>
      <c r="AZ130" s="130" t="s">
        <v>139</v>
      </c>
      <c r="BA130" s="130" t="s">
        <v>139</v>
      </c>
      <c r="BB130" s="130" t="s">
        <v>140</v>
      </c>
      <c r="BC130" s="130" t="s">
        <v>139</v>
      </c>
      <c r="BD130" s="130" t="s">
        <v>240</v>
      </c>
      <c r="BE130" s="130" t="s">
        <v>139</v>
      </c>
      <c r="BF130" s="131" t="s">
        <v>240</v>
      </c>
      <c r="BG130" s="131" t="s">
        <v>240</v>
      </c>
      <c r="BH130" s="130" t="s">
        <v>136</v>
      </c>
      <c r="BI130" s="130" t="s">
        <v>139</v>
      </c>
      <c r="BJ130" s="130" t="s">
        <v>137</v>
      </c>
      <c r="BK130" s="130" t="s">
        <v>139</v>
      </c>
      <c r="BL130" s="130" t="s">
        <v>136</v>
      </c>
      <c r="BM130" s="130" t="s">
        <v>139</v>
      </c>
      <c r="BN130" s="130" t="s">
        <v>136</v>
      </c>
      <c r="BO130" s="130" t="s">
        <v>139</v>
      </c>
      <c r="BP130" s="130" t="s">
        <v>140</v>
      </c>
      <c r="BQ130" s="130" t="s">
        <v>140</v>
      </c>
      <c r="BR130" s="130" t="s">
        <v>137</v>
      </c>
      <c r="BS130" s="130" t="s">
        <v>136</v>
      </c>
      <c r="BT130" s="130" t="s">
        <v>139</v>
      </c>
      <c r="BU130" s="130" t="s">
        <v>136</v>
      </c>
      <c r="BV130" s="130" t="s">
        <v>138</v>
      </c>
      <c r="BW130" s="127"/>
      <c r="BX130" s="127"/>
      <c r="BY130" s="130"/>
      <c r="BZ130" s="127"/>
      <c r="CA130" s="127"/>
      <c r="CB130" s="127"/>
      <c r="CC130" s="127"/>
    </row>
    <row r="131" ht="15.75" customHeight="1">
      <c r="A131" s="131" t="s">
        <v>125</v>
      </c>
      <c r="B131" s="131">
        <v>59.0</v>
      </c>
      <c r="C131" s="131">
        <v>9000.0</v>
      </c>
      <c r="D131" s="35" t="s">
        <v>198</v>
      </c>
      <c r="E131" s="130" t="s">
        <v>130</v>
      </c>
      <c r="F131" s="130" t="s">
        <v>208</v>
      </c>
      <c r="G131" s="134" t="s">
        <v>182</v>
      </c>
      <c r="H131" s="136" t="s">
        <v>127</v>
      </c>
      <c r="I131" s="131" t="s">
        <v>31</v>
      </c>
      <c r="J131" s="130" t="s">
        <v>32</v>
      </c>
      <c r="K131" s="131" t="s">
        <v>126</v>
      </c>
      <c r="L131" s="130" t="s">
        <v>240</v>
      </c>
      <c r="M131" s="131">
        <v>3.0</v>
      </c>
      <c r="N131" s="131">
        <v>1.0</v>
      </c>
      <c r="O131" s="130" t="s">
        <v>140</v>
      </c>
      <c r="P131" s="130" t="s">
        <v>136</v>
      </c>
      <c r="Q131" s="130" t="s">
        <v>136</v>
      </c>
      <c r="R131" s="130">
        <v>4.0</v>
      </c>
      <c r="S131" s="130" t="s">
        <v>137</v>
      </c>
      <c r="T131" s="130">
        <v>4.0</v>
      </c>
      <c r="U131" s="130" t="s">
        <v>136</v>
      </c>
      <c r="V131" s="130" t="s">
        <v>136</v>
      </c>
      <c r="W131" s="130" t="s">
        <v>139</v>
      </c>
      <c r="X131" s="130" t="s">
        <v>136</v>
      </c>
      <c r="Y131" s="130" t="s">
        <v>140</v>
      </c>
      <c r="Z131" s="130" t="s">
        <v>137</v>
      </c>
      <c r="AA131" s="130" t="s">
        <v>139</v>
      </c>
      <c r="AB131" s="130" t="s">
        <v>138</v>
      </c>
      <c r="AC131" s="130" t="s">
        <v>136</v>
      </c>
      <c r="AD131" s="130" t="s">
        <v>139</v>
      </c>
      <c r="AE131" s="130" t="s">
        <v>136</v>
      </c>
      <c r="AF131" s="130" t="s">
        <v>136</v>
      </c>
      <c r="AG131" s="130">
        <v>4.0</v>
      </c>
      <c r="AH131" s="130" t="s">
        <v>137</v>
      </c>
      <c r="AI131" s="130" t="s">
        <v>240</v>
      </c>
      <c r="AJ131" s="130" t="s">
        <v>139</v>
      </c>
      <c r="AK131" s="130" t="s">
        <v>241</v>
      </c>
      <c r="AL131" s="130" t="s">
        <v>139</v>
      </c>
      <c r="AM131" s="130" t="s">
        <v>140</v>
      </c>
      <c r="AN131" s="130" t="s">
        <v>240</v>
      </c>
      <c r="AO131" s="130" t="s">
        <v>240</v>
      </c>
      <c r="AP131" s="130" t="s">
        <v>241</v>
      </c>
      <c r="AQ131" s="130" t="s">
        <v>240</v>
      </c>
      <c r="AR131" s="131" t="s">
        <v>240</v>
      </c>
      <c r="AS131" s="130" t="s">
        <v>240</v>
      </c>
      <c r="AT131" s="29" t="s">
        <v>132</v>
      </c>
      <c r="AU131" s="27" t="s">
        <v>133</v>
      </c>
      <c r="AV131" s="130" t="s">
        <v>152</v>
      </c>
      <c r="AW131" s="130" t="s">
        <v>135</v>
      </c>
      <c r="AX131" s="130" t="s">
        <v>139</v>
      </c>
      <c r="AY131" s="28" t="s">
        <v>179</v>
      </c>
      <c r="AZ131" s="130" t="s">
        <v>139</v>
      </c>
      <c r="BA131" s="130" t="s">
        <v>136</v>
      </c>
      <c r="BB131" s="130" t="s">
        <v>140</v>
      </c>
      <c r="BC131" s="130" t="s">
        <v>139</v>
      </c>
      <c r="BD131" s="130" t="s">
        <v>241</v>
      </c>
      <c r="BE131" s="130" t="s">
        <v>139</v>
      </c>
      <c r="BF131" s="131" t="s">
        <v>240</v>
      </c>
      <c r="BG131" s="131" t="s">
        <v>240</v>
      </c>
      <c r="BH131" s="130" t="s">
        <v>150</v>
      </c>
      <c r="BI131" s="130" t="s">
        <v>138</v>
      </c>
      <c r="BJ131" s="130" t="s">
        <v>138</v>
      </c>
      <c r="BK131" s="130" t="s">
        <v>139</v>
      </c>
      <c r="BL131" s="130" t="s">
        <v>136</v>
      </c>
      <c r="BM131" s="130" t="s">
        <v>138</v>
      </c>
      <c r="BN131" s="130" t="s">
        <v>138</v>
      </c>
      <c r="BO131" s="130" t="s">
        <v>139</v>
      </c>
      <c r="BP131" s="130" t="s">
        <v>136</v>
      </c>
      <c r="BQ131" s="130" t="s">
        <v>139</v>
      </c>
      <c r="BR131" s="130" t="s">
        <v>139</v>
      </c>
      <c r="BS131" s="130" t="s">
        <v>138</v>
      </c>
      <c r="BT131" s="130" t="s">
        <v>136</v>
      </c>
      <c r="BU131" s="130" t="s">
        <v>140</v>
      </c>
      <c r="BV131" s="130" t="s">
        <v>136</v>
      </c>
      <c r="BW131" s="127"/>
      <c r="BX131" s="127"/>
      <c r="BY131" s="130"/>
      <c r="BZ131" s="127"/>
      <c r="CA131" s="127"/>
      <c r="CB131" s="127"/>
      <c r="CC131" s="127"/>
    </row>
    <row r="132" ht="15.75" customHeight="1">
      <c r="A132" s="131" t="s">
        <v>125</v>
      </c>
      <c r="B132" s="131">
        <v>58.0</v>
      </c>
      <c r="C132" s="131">
        <v>6000.0</v>
      </c>
      <c r="D132" s="35" t="s">
        <v>198</v>
      </c>
      <c r="E132" s="130" t="s">
        <v>130</v>
      </c>
      <c r="F132" s="130" t="s">
        <v>37</v>
      </c>
      <c r="G132" s="134" t="s">
        <v>201</v>
      </c>
      <c r="H132" s="136" t="s">
        <v>127</v>
      </c>
      <c r="I132" s="131" t="s">
        <v>31</v>
      </c>
      <c r="J132" s="130" t="s">
        <v>32</v>
      </c>
      <c r="K132" s="131" t="s">
        <v>126</v>
      </c>
      <c r="L132" s="130" t="s">
        <v>240</v>
      </c>
      <c r="M132" s="131">
        <v>2.0</v>
      </c>
      <c r="N132" s="131">
        <v>1.0</v>
      </c>
      <c r="O132" s="131">
        <v>5.0</v>
      </c>
      <c r="P132" s="130" t="s">
        <v>139</v>
      </c>
      <c r="Q132" s="130" t="s">
        <v>139</v>
      </c>
      <c r="R132" s="131">
        <v>4.0</v>
      </c>
      <c r="S132" s="130">
        <v>3.0</v>
      </c>
      <c r="T132" s="130" t="s">
        <v>140</v>
      </c>
      <c r="U132" s="130" t="s">
        <v>136</v>
      </c>
      <c r="V132" s="130" t="s">
        <v>138</v>
      </c>
      <c r="W132" s="130" t="s">
        <v>136</v>
      </c>
      <c r="X132" s="130" t="s">
        <v>136</v>
      </c>
      <c r="Y132" s="130" t="s">
        <v>140</v>
      </c>
      <c r="Z132" s="130" t="s">
        <v>139</v>
      </c>
      <c r="AA132" s="130">
        <v>4.0</v>
      </c>
      <c r="AB132" s="130" t="s">
        <v>136</v>
      </c>
      <c r="AC132" s="130" t="s">
        <v>137</v>
      </c>
      <c r="AD132" s="130" t="s">
        <v>137</v>
      </c>
      <c r="AE132" s="130" t="s">
        <v>140</v>
      </c>
      <c r="AF132" s="130" t="s">
        <v>139</v>
      </c>
      <c r="AG132" s="130" t="s">
        <v>140</v>
      </c>
      <c r="AH132" s="130" t="s">
        <v>136</v>
      </c>
      <c r="AI132" s="130" t="s">
        <v>241</v>
      </c>
      <c r="AJ132" s="130" t="s">
        <v>139</v>
      </c>
      <c r="AK132" s="130" t="s">
        <v>240</v>
      </c>
      <c r="AL132" s="130" t="s">
        <v>139</v>
      </c>
      <c r="AM132" s="130" t="s">
        <v>139</v>
      </c>
      <c r="AN132" s="130" t="s">
        <v>241</v>
      </c>
      <c r="AO132" s="130" t="s">
        <v>241</v>
      </c>
      <c r="AP132" s="130" t="s">
        <v>240</v>
      </c>
      <c r="AQ132" s="130" t="s">
        <v>240</v>
      </c>
      <c r="AR132" s="131" t="s">
        <v>240</v>
      </c>
      <c r="AS132" s="130" t="s">
        <v>241</v>
      </c>
      <c r="AT132" s="29" t="s">
        <v>132</v>
      </c>
      <c r="AU132" s="27" t="s">
        <v>164</v>
      </c>
      <c r="AV132" s="130" t="s">
        <v>157</v>
      </c>
      <c r="AW132" s="130" t="s">
        <v>170</v>
      </c>
      <c r="AX132" s="130" t="s">
        <v>136</v>
      </c>
      <c r="AY132" s="28">
        <v>1500.0</v>
      </c>
      <c r="AZ132" s="130" t="s">
        <v>137</v>
      </c>
      <c r="BA132" s="130" t="s">
        <v>140</v>
      </c>
      <c r="BB132" s="130" t="s">
        <v>140</v>
      </c>
      <c r="BC132" s="130" t="s">
        <v>139</v>
      </c>
      <c r="BD132" s="130" t="s">
        <v>240</v>
      </c>
      <c r="BE132" s="130" t="s">
        <v>137</v>
      </c>
      <c r="BF132" s="131" t="s">
        <v>240</v>
      </c>
      <c r="BG132" s="131" t="s">
        <v>240</v>
      </c>
      <c r="BH132" s="130" t="s">
        <v>138</v>
      </c>
      <c r="BI132" s="130" t="s">
        <v>139</v>
      </c>
      <c r="BJ132" s="130" t="s">
        <v>140</v>
      </c>
      <c r="BK132" s="130" t="s">
        <v>140</v>
      </c>
      <c r="BL132" s="130" t="s">
        <v>138</v>
      </c>
      <c r="BM132" s="130" t="s">
        <v>136</v>
      </c>
      <c r="BN132" s="130" t="s">
        <v>139</v>
      </c>
      <c r="BO132" s="130" t="s">
        <v>136</v>
      </c>
      <c r="BP132" s="130" t="s">
        <v>139</v>
      </c>
      <c r="BQ132" s="130" t="s">
        <v>139</v>
      </c>
      <c r="BR132" s="130" t="s">
        <v>137</v>
      </c>
      <c r="BS132" s="130" t="s">
        <v>138</v>
      </c>
      <c r="BT132" s="130" t="s">
        <v>138</v>
      </c>
      <c r="BU132" s="130" t="s">
        <v>136</v>
      </c>
      <c r="BV132" s="130" t="s">
        <v>137</v>
      </c>
      <c r="BW132" s="127"/>
      <c r="BX132" s="127"/>
      <c r="BY132" s="130"/>
      <c r="BZ132" s="127"/>
      <c r="CA132" s="127"/>
      <c r="CB132" s="127"/>
      <c r="CC132" s="127"/>
    </row>
    <row r="133" ht="15.75" customHeight="1">
      <c r="A133" s="131" t="s">
        <v>125</v>
      </c>
      <c r="B133" s="131">
        <v>53.0</v>
      </c>
      <c r="C133" s="131">
        <v>9000.0</v>
      </c>
      <c r="D133" s="35" t="s">
        <v>198</v>
      </c>
      <c r="E133" s="130" t="s">
        <v>130</v>
      </c>
      <c r="F133" s="130" t="s">
        <v>38</v>
      </c>
      <c r="G133" s="134" t="s">
        <v>186</v>
      </c>
      <c r="H133" s="136" t="s">
        <v>127</v>
      </c>
      <c r="I133" s="131" t="s">
        <v>31</v>
      </c>
      <c r="J133" s="130" t="s">
        <v>32</v>
      </c>
      <c r="K133" s="131" t="s">
        <v>126</v>
      </c>
      <c r="L133" s="130" t="s">
        <v>240</v>
      </c>
      <c r="M133" s="131">
        <v>1.0</v>
      </c>
      <c r="N133" s="131">
        <v>1.0</v>
      </c>
      <c r="O133" s="131">
        <v>4.0</v>
      </c>
      <c r="P133" s="130" t="s">
        <v>139</v>
      </c>
      <c r="Q133" s="130" t="s">
        <v>137</v>
      </c>
      <c r="R133" s="131">
        <v>5.0</v>
      </c>
      <c r="S133" s="130" t="s">
        <v>139</v>
      </c>
      <c r="T133" s="130">
        <v>4.0</v>
      </c>
      <c r="U133" s="130" t="s">
        <v>136</v>
      </c>
      <c r="V133" s="130" t="s">
        <v>138</v>
      </c>
      <c r="W133" s="130" t="s">
        <v>136</v>
      </c>
      <c r="X133" s="130" t="s">
        <v>139</v>
      </c>
      <c r="Y133" s="130" t="s">
        <v>136</v>
      </c>
      <c r="Z133" s="130" t="s">
        <v>138</v>
      </c>
      <c r="AA133" s="130" t="s">
        <v>139</v>
      </c>
      <c r="AB133" s="130" t="s">
        <v>139</v>
      </c>
      <c r="AC133" s="130" t="s">
        <v>136</v>
      </c>
      <c r="AD133" s="130" t="s">
        <v>136</v>
      </c>
      <c r="AE133" s="130" t="s">
        <v>139</v>
      </c>
      <c r="AF133" s="130" t="s">
        <v>139</v>
      </c>
      <c r="AG133" s="130" t="s">
        <v>139</v>
      </c>
      <c r="AH133" s="130" t="s">
        <v>139</v>
      </c>
      <c r="AI133" s="130" t="s">
        <v>240</v>
      </c>
      <c r="AJ133" s="130" t="s">
        <v>139</v>
      </c>
      <c r="AK133" s="130" t="s">
        <v>240</v>
      </c>
      <c r="AL133" s="130" t="s">
        <v>140</v>
      </c>
      <c r="AM133" s="130" t="s">
        <v>140</v>
      </c>
      <c r="AN133" s="130" t="s">
        <v>240</v>
      </c>
      <c r="AO133" s="130" t="s">
        <v>240</v>
      </c>
      <c r="AP133" s="130" t="s">
        <v>240</v>
      </c>
      <c r="AQ133" s="130" t="s">
        <v>241</v>
      </c>
      <c r="AR133" s="131" t="s">
        <v>240</v>
      </c>
      <c r="AS133" s="130" t="s">
        <v>241</v>
      </c>
      <c r="AT133" s="29" t="s">
        <v>132</v>
      </c>
      <c r="AU133" s="27" t="s">
        <v>164</v>
      </c>
      <c r="AV133" s="130" t="s">
        <v>177</v>
      </c>
      <c r="AW133" s="130" t="s">
        <v>135</v>
      </c>
      <c r="AX133" s="130" t="s">
        <v>139</v>
      </c>
      <c r="AY133" s="28">
        <v>800.0</v>
      </c>
      <c r="AZ133" s="130" t="s">
        <v>137</v>
      </c>
      <c r="BA133" s="130" t="s">
        <v>140</v>
      </c>
      <c r="BB133" s="130" t="s">
        <v>140</v>
      </c>
      <c r="BC133" s="130" t="s">
        <v>139</v>
      </c>
      <c r="BD133" s="130" t="s">
        <v>240</v>
      </c>
      <c r="BE133" s="130" t="s">
        <v>137</v>
      </c>
      <c r="BF133" s="131" t="s">
        <v>240</v>
      </c>
      <c r="BG133" s="131" t="s">
        <v>240</v>
      </c>
      <c r="BH133" s="130">
        <v>5.0</v>
      </c>
      <c r="BI133" s="130" t="s">
        <v>139</v>
      </c>
      <c r="BJ133" s="130" t="s">
        <v>139</v>
      </c>
      <c r="BK133" s="130" t="s">
        <v>136</v>
      </c>
      <c r="BL133" s="130" t="s">
        <v>136</v>
      </c>
      <c r="BM133" s="130" t="s">
        <v>139</v>
      </c>
      <c r="BN133" s="130" t="s">
        <v>136</v>
      </c>
      <c r="BO133" s="130" t="s">
        <v>139</v>
      </c>
      <c r="BP133" s="130" t="s">
        <v>140</v>
      </c>
      <c r="BQ133" s="130" t="s">
        <v>140</v>
      </c>
      <c r="BR133" s="130" t="s">
        <v>140</v>
      </c>
      <c r="BS133" s="130" t="s">
        <v>136</v>
      </c>
      <c r="BT133" s="130" t="s">
        <v>136</v>
      </c>
      <c r="BU133" s="130" t="s">
        <v>139</v>
      </c>
      <c r="BV133" s="130" t="s">
        <v>139</v>
      </c>
      <c r="BW133" s="127"/>
      <c r="BX133" s="127"/>
      <c r="BY133" s="130"/>
      <c r="BZ133" s="127"/>
      <c r="CA133" s="127"/>
      <c r="CB133" s="127"/>
      <c r="CC133" s="127"/>
    </row>
    <row r="134" ht="15.75" customHeight="1">
      <c r="A134" s="131" t="s">
        <v>125</v>
      </c>
      <c r="B134" s="131">
        <v>65.0</v>
      </c>
      <c r="C134" s="131">
        <v>7000.0</v>
      </c>
      <c r="D134" s="35" t="s">
        <v>198</v>
      </c>
      <c r="E134" s="130" t="s">
        <v>130</v>
      </c>
      <c r="F134" s="130" t="s">
        <v>39</v>
      </c>
      <c r="G134" s="134" t="s">
        <v>188</v>
      </c>
      <c r="H134" s="136" t="s">
        <v>127</v>
      </c>
      <c r="I134" s="131" t="s">
        <v>180</v>
      </c>
      <c r="J134" s="130" t="s">
        <v>32</v>
      </c>
      <c r="K134" s="131" t="s">
        <v>126</v>
      </c>
      <c r="L134" s="130" t="s">
        <v>240</v>
      </c>
      <c r="M134" s="131">
        <v>3.0</v>
      </c>
      <c r="N134" s="131">
        <v>1.0</v>
      </c>
      <c r="O134" s="131">
        <v>4.0</v>
      </c>
      <c r="P134" s="130" t="s">
        <v>137</v>
      </c>
      <c r="Q134" s="130" t="s">
        <v>136</v>
      </c>
      <c r="R134" s="131">
        <v>4.0</v>
      </c>
      <c r="S134" s="130" t="s">
        <v>137</v>
      </c>
      <c r="T134" s="130" t="s">
        <v>139</v>
      </c>
      <c r="U134" s="130" t="s">
        <v>137</v>
      </c>
      <c r="V134" s="130" t="s">
        <v>136</v>
      </c>
      <c r="W134" s="130" t="s">
        <v>136</v>
      </c>
      <c r="X134" s="130" t="s">
        <v>139</v>
      </c>
      <c r="Y134" s="130" t="s">
        <v>138</v>
      </c>
      <c r="Z134" s="130" t="s">
        <v>140</v>
      </c>
      <c r="AA134" s="130" t="s">
        <v>136</v>
      </c>
      <c r="AB134" s="130" t="s">
        <v>136</v>
      </c>
      <c r="AC134" s="130" t="s">
        <v>137</v>
      </c>
      <c r="AD134" s="130" t="s">
        <v>139</v>
      </c>
      <c r="AE134" s="130" t="s">
        <v>136</v>
      </c>
      <c r="AF134" s="130" t="s">
        <v>137</v>
      </c>
      <c r="AG134" s="130" t="s">
        <v>138</v>
      </c>
      <c r="AH134" s="130" t="s">
        <v>136</v>
      </c>
      <c r="AI134" s="130" t="s">
        <v>240</v>
      </c>
      <c r="AJ134" s="130" t="s">
        <v>139</v>
      </c>
      <c r="AK134" s="130" t="s">
        <v>240</v>
      </c>
      <c r="AL134" s="130" t="s">
        <v>139</v>
      </c>
      <c r="AM134" s="130" t="s">
        <v>140</v>
      </c>
      <c r="AN134" s="130" t="s">
        <v>240</v>
      </c>
      <c r="AO134" s="130" t="s">
        <v>241</v>
      </c>
      <c r="AP134" s="130" t="s">
        <v>240</v>
      </c>
      <c r="AQ134" s="130" t="s">
        <v>240</v>
      </c>
      <c r="AR134" s="131" t="s">
        <v>240</v>
      </c>
      <c r="AS134" s="130" t="s">
        <v>240</v>
      </c>
      <c r="AT134" s="28" t="s">
        <v>185</v>
      </c>
      <c r="AU134" s="27" t="s">
        <v>133</v>
      </c>
      <c r="AV134" s="130" t="s">
        <v>146</v>
      </c>
      <c r="AW134" s="130" t="s">
        <v>135</v>
      </c>
      <c r="AX134" s="130" t="s">
        <v>139</v>
      </c>
      <c r="AY134" s="28" t="s">
        <v>184</v>
      </c>
      <c r="AZ134" s="130" t="s">
        <v>136</v>
      </c>
      <c r="BA134" s="130" t="s">
        <v>136</v>
      </c>
      <c r="BB134" s="130" t="s">
        <v>139</v>
      </c>
      <c r="BC134" s="130" t="s">
        <v>140</v>
      </c>
      <c r="BD134" s="130" t="s">
        <v>241</v>
      </c>
      <c r="BE134" s="130" t="s">
        <v>139</v>
      </c>
      <c r="BF134" s="131" t="s">
        <v>240</v>
      </c>
      <c r="BG134" s="131" t="s">
        <v>240</v>
      </c>
      <c r="BH134" s="130" t="s">
        <v>136</v>
      </c>
      <c r="BI134" s="130" t="s">
        <v>136</v>
      </c>
      <c r="BJ134" s="130" t="s">
        <v>136</v>
      </c>
      <c r="BK134" s="130" t="s">
        <v>137</v>
      </c>
      <c r="BL134" s="130" t="s">
        <v>138</v>
      </c>
      <c r="BM134" s="130" t="s">
        <v>136</v>
      </c>
      <c r="BN134" s="130" t="s">
        <v>136</v>
      </c>
      <c r="BO134" s="130" t="s">
        <v>137</v>
      </c>
      <c r="BP134" s="130" t="s">
        <v>139</v>
      </c>
      <c r="BQ134" s="130" t="s">
        <v>136</v>
      </c>
      <c r="BR134" s="130" t="s">
        <v>140</v>
      </c>
      <c r="BS134" s="130" t="s">
        <v>138</v>
      </c>
      <c r="BT134" s="130" t="s">
        <v>136</v>
      </c>
      <c r="BU134" s="130" t="s">
        <v>136</v>
      </c>
      <c r="BV134" s="130" t="s">
        <v>138</v>
      </c>
      <c r="BW134" s="127"/>
      <c r="BX134" s="127"/>
      <c r="BY134" s="130"/>
      <c r="BZ134" s="127"/>
      <c r="CA134" s="127"/>
      <c r="CB134" s="127"/>
      <c r="CC134" s="127"/>
    </row>
    <row r="135" ht="15.75" customHeight="1">
      <c r="A135" s="131" t="s">
        <v>125</v>
      </c>
      <c r="B135" s="131">
        <v>69.0</v>
      </c>
      <c r="C135" s="131">
        <v>800.0</v>
      </c>
      <c r="D135" s="35" t="s">
        <v>198</v>
      </c>
      <c r="E135" s="130" t="s">
        <v>197</v>
      </c>
      <c r="F135" s="130" t="s">
        <v>172</v>
      </c>
      <c r="G135" s="134" t="s">
        <v>37</v>
      </c>
      <c r="H135" s="136" t="s">
        <v>127</v>
      </c>
      <c r="I135" s="131" t="s">
        <v>31</v>
      </c>
      <c r="J135" s="130" t="s">
        <v>32</v>
      </c>
      <c r="K135" s="131" t="s">
        <v>126</v>
      </c>
      <c r="L135" s="130" t="s">
        <v>240</v>
      </c>
      <c r="M135" s="131">
        <v>3.0</v>
      </c>
      <c r="N135" s="131">
        <v>1.0</v>
      </c>
      <c r="O135" s="131">
        <v>4.0</v>
      </c>
      <c r="P135" s="130" t="s">
        <v>140</v>
      </c>
      <c r="Q135" s="130" t="s">
        <v>136</v>
      </c>
      <c r="R135" s="131">
        <v>3.0</v>
      </c>
      <c r="S135" s="130" t="s">
        <v>136</v>
      </c>
      <c r="T135" s="130">
        <v>5.0</v>
      </c>
      <c r="U135" s="130" t="s">
        <v>138</v>
      </c>
      <c r="V135" s="130" t="s">
        <v>137</v>
      </c>
      <c r="W135" s="130" t="s">
        <v>136</v>
      </c>
      <c r="X135" s="130" t="s">
        <v>136</v>
      </c>
      <c r="Y135" s="130" t="s">
        <v>140</v>
      </c>
      <c r="Z135" s="130" t="s">
        <v>140</v>
      </c>
      <c r="AA135" s="130" t="s">
        <v>139</v>
      </c>
      <c r="AB135" s="130" t="s">
        <v>139</v>
      </c>
      <c r="AC135" s="130" t="s">
        <v>140</v>
      </c>
      <c r="AD135" s="130" t="s">
        <v>136</v>
      </c>
      <c r="AE135" s="130" t="s">
        <v>140</v>
      </c>
      <c r="AF135" s="130" t="s">
        <v>137</v>
      </c>
      <c r="AG135" s="130" t="s">
        <v>139</v>
      </c>
      <c r="AH135" s="130" t="s">
        <v>139</v>
      </c>
      <c r="AI135" s="130" t="s">
        <v>240</v>
      </c>
      <c r="AJ135" s="130" t="s">
        <v>140</v>
      </c>
      <c r="AK135" s="130" t="s">
        <v>241</v>
      </c>
      <c r="AL135" s="130" t="s">
        <v>137</v>
      </c>
      <c r="AM135" s="130" t="s">
        <v>139</v>
      </c>
      <c r="AN135" s="130" t="s">
        <v>241</v>
      </c>
      <c r="AO135" s="130" t="s">
        <v>241</v>
      </c>
      <c r="AP135" s="130" t="s">
        <v>241</v>
      </c>
      <c r="AQ135" s="130" t="s">
        <v>240</v>
      </c>
      <c r="AR135" s="131" t="s">
        <v>240</v>
      </c>
      <c r="AS135" s="130" t="s">
        <v>241</v>
      </c>
      <c r="AT135" s="29" t="s">
        <v>132</v>
      </c>
      <c r="AU135" s="27" t="s">
        <v>133</v>
      </c>
      <c r="AV135" s="130" t="s">
        <v>134</v>
      </c>
      <c r="AW135" s="130" t="s">
        <v>135</v>
      </c>
      <c r="AX135" s="130" t="s">
        <v>140</v>
      </c>
      <c r="AY135" s="28">
        <v>800.0</v>
      </c>
      <c r="AZ135" s="130" t="s">
        <v>137</v>
      </c>
      <c r="BA135" s="130" t="s">
        <v>137</v>
      </c>
      <c r="BB135" s="130" t="s">
        <v>140</v>
      </c>
      <c r="BC135" s="130" t="s">
        <v>139</v>
      </c>
      <c r="BD135" s="130" t="s">
        <v>240</v>
      </c>
      <c r="BE135" s="130" t="s">
        <v>139</v>
      </c>
      <c r="BF135" s="131" t="s">
        <v>240</v>
      </c>
      <c r="BG135" s="131" t="s">
        <v>240</v>
      </c>
      <c r="BH135" s="130" t="s">
        <v>150</v>
      </c>
      <c r="BI135" s="130" t="s">
        <v>136</v>
      </c>
      <c r="BJ135" s="130" t="s">
        <v>137</v>
      </c>
      <c r="BK135" s="130" t="s">
        <v>136</v>
      </c>
      <c r="BL135" s="130" t="s">
        <v>136</v>
      </c>
      <c r="BM135" s="130" t="s">
        <v>136</v>
      </c>
      <c r="BN135" s="130" t="s">
        <v>137</v>
      </c>
      <c r="BO135" s="130" t="s">
        <v>136</v>
      </c>
      <c r="BP135" s="130" t="s">
        <v>140</v>
      </c>
      <c r="BQ135" s="130" t="s">
        <v>139</v>
      </c>
      <c r="BR135" s="130" t="s">
        <v>137</v>
      </c>
      <c r="BS135" s="130" t="s">
        <v>139</v>
      </c>
      <c r="BT135" s="130" t="s">
        <v>138</v>
      </c>
      <c r="BU135" s="130" t="s">
        <v>137</v>
      </c>
      <c r="BV135" s="130" t="s">
        <v>136</v>
      </c>
      <c r="BW135" s="127"/>
      <c r="BX135" s="127"/>
      <c r="BY135" s="130"/>
      <c r="BZ135" s="127"/>
      <c r="CA135" s="127"/>
      <c r="CB135" s="127"/>
      <c r="CC135" s="127"/>
    </row>
    <row r="136" ht="15.75" customHeight="1">
      <c r="A136" s="131" t="s">
        <v>125</v>
      </c>
      <c r="B136" s="131">
        <v>32.0</v>
      </c>
      <c r="C136" s="131">
        <v>50000.0</v>
      </c>
      <c r="D136" s="35" t="s">
        <v>26</v>
      </c>
      <c r="E136" s="130" t="s">
        <v>197</v>
      </c>
      <c r="F136" s="130" t="s">
        <v>37</v>
      </c>
      <c r="G136" s="134" t="s">
        <v>190</v>
      </c>
      <c r="H136" s="136" t="s">
        <v>127</v>
      </c>
      <c r="I136" s="131" t="s">
        <v>191</v>
      </c>
      <c r="J136" s="130" t="s">
        <v>128</v>
      </c>
      <c r="K136" s="131" t="s">
        <v>158</v>
      </c>
      <c r="L136" s="130" t="s">
        <v>241</v>
      </c>
      <c r="M136" s="131">
        <v>2.0</v>
      </c>
      <c r="N136" s="131">
        <v>1.0</v>
      </c>
      <c r="O136" s="131">
        <v>5.0</v>
      </c>
      <c r="P136" s="130" t="s">
        <v>140</v>
      </c>
      <c r="Q136" s="130" t="s">
        <v>136</v>
      </c>
      <c r="R136" s="130">
        <v>4.0</v>
      </c>
      <c r="S136" s="130" t="s">
        <v>139</v>
      </c>
      <c r="T136" s="130" t="s">
        <v>139</v>
      </c>
      <c r="U136" s="130" t="s">
        <v>138</v>
      </c>
      <c r="V136" s="130" t="s">
        <v>136</v>
      </c>
      <c r="W136" s="130" t="s">
        <v>139</v>
      </c>
      <c r="X136" s="130" t="s">
        <v>139</v>
      </c>
      <c r="Y136" s="130" t="s">
        <v>136</v>
      </c>
      <c r="Z136" s="130" t="s">
        <v>139</v>
      </c>
      <c r="AA136" s="130" t="s">
        <v>136</v>
      </c>
      <c r="AB136" s="130" t="s">
        <v>136</v>
      </c>
      <c r="AC136" s="130" t="s">
        <v>138</v>
      </c>
      <c r="AD136" s="130" t="s">
        <v>139</v>
      </c>
      <c r="AE136" s="130" t="s">
        <v>139</v>
      </c>
      <c r="AF136" s="130" t="s">
        <v>139</v>
      </c>
      <c r="AG136" s="130" t="s">
        <v>140</v>
      </c>
      <c r="AH136" s="130" t="s">
        <v>139</v>
      </c>
      <c r="AI136" s="130" t="s">
        <v>240</v>
      </c>
      <c r="AJ136" s="130" t="s">
        <v>140</v>
      </c>
      <c r="AK136" s="130" t="s">
        <v>240</v>
      </c>
      <c r="AL136" s="130" t="s">
        <v>139</v>
      </c>
      <c r="AM136" s="130" t="s">
        <v>140</v>
      </c>
      <c r="AN136" s="130" t="s">
        <v>240</v>
      </c>
      <c r="AO136" s="130" t="s">
        <v>240</v>
      </c>
      <c r="AP136" s="130" t="s">
        <v>240</v>
      </c>
      <c r="AQ136" s="130" t="s">
        <v>240</v>
      </c>
      <c r="AR136" s="131" t="s">
        <v>241</v>
      </c>
      <c r="AS136" s="130" t="s">
        <v>240</v>
      </c>
      <c r="AT136" s="29" t="s">
        <v>132</v>
      </c>
      <c r="AU136" s="27" t="s">
        <v>133</v>
      </c>
      <c r="AV136" s="130" t="s">
        <v>146</v>
      </c>
      <c r="AW136" s="130" t="s">
        <v>147</v>
      </c>
      <c r="AX136" s="130" t="s">
        <v>139</v>
      </c>
      <c r="AY136" s="28" t="s">
        <v>145</v>
      </c>
      <c r="AZ136" s="130" t="s">
        <v>139</v>
      </c>
      <c r="BA136" s="130" t="s">
        <v>139</v>
      </c>
      <c r="BB136" s="130" t="s">
        <v>138</v>
      </c>
      <c r="BC136" s="130" t="s">
        <v>139</v>
      </c>
      <c r="BD136" s="130" t="s">
        <v>240</v>
      </c>
      <c r="BE136" s="130" t="s">
        <v>137</v>
      </c>
      <c r="BF136" s="131" t="s">
        <v>241</v>
      </c>
      <c r="BG136" s="131" t="s">
        <v>241</v>
      </c>
      <c r="BH136" s="130" t="s">
        <v>155</v>
      </c>
      <c r="BI136" s="130" t="s">
        <v>136</v>
      </c>
      <c r="BJ136" s="130" t="s">
        <v>138</v>
      </c>
      <c r="BK136" s="130" t="s">
        <v>136</v>
      </c>
      <c r="BL136" s="130" t="s">
        <v>138</v>
      </c>
      <c r="BM136" s="130" t="s">
        <v>137</v>
      </c>
      <c r="BN136" s="130" t="s">
        <v>138</v>
      </c>
      <c r="BO136" s="130" t="s">
        <v>138</v>
      </c>
      <c r="BP136" s="130" t="s">
        <v>140</v>
      </c>
      <c r="BQ136" s="130" t="s">
        <v>139</v>
      </c>
      <c r="BR136" s="130" t="s">
        <v>140</v>
      </c>
      <c r="BS136" s="130" t="s">
        <v>136</v>
      </c>
      <c r="BT136" s="130" t="s">
        <v>136</v>
      </c>
      <c r="BU136" s="130" t="s">
        <v>139</v>
      </c>
      <c r="BV136" s="130" t="s">
        <v>136</v>
      </c>
      <c r="BW136" s="127"/>
      <c r="BX136" s="127"/>
      <c r="BY136" s="130"/>
      <c r="BZ136" s="127"/>
      <c r="CA136" s="127"/>
      <c r="CB136" s="127"/>
      <c r="CC136" s="127"/>
    </row>
    <row r="137" ht="15.75" customHeight="1">
      <c r="A137" s="131" t="s">
        <v>125</v>
      </c>
      <c r="B137" s="131">
        <v>32.0</v>
      </c>
      <c r="C137" s="131">
        <v>45000.0</v>
      </c>
      <c r="D137" s="35" t="s">
        <v>26</v>
      </c>
      <c r="E137" s="130" t="s">
        <v>44</v>
      </c>
      <c r="F137" s="130" t="s">
        <v>37</v>
      </c>
      <c r="G137" s="130" t="s">
        <v>131</v>
      </c>
      <c r="H137" s="136" t="s">
        <v>127</v>
      </c>
      <c r="I137" s="131" t="s">
        <v>31</v>
      </c>
      <c r="J137" s="130" t="s">
        <v>128</v>
      </c>
      <c r="K137" s="131" t="s">
        <v>158</v>
      </c>
      <c r="L137" s="130" t="s">
        <v>240</v>
      </c>
      <c r="M137" s="131">
        <v>2.0</v>
      </c>
      <c r="N137" s="131">
        <v>1.0</v>
      </c>
      <c r="O137" s="131">
        <v>5.0</v>
      </c>
      <c r="P137" s="130" t="s">
        <v>140</v>
      </c>
      <c r="Q137" s="130" t="s">
        <v>136</v>
      </c>
      <c r="R137" s="130" t="s">
        <v>136</v>
      </c>
      <c r="S137" s="130" t="s">
        <v>139</v>
      </c>
      <c r="T137" s="130">
        <v>4.0</v>
      </c>
      <c r="U137" s="130" t="s">
        <v>136</v>
      </c>
      <c r="V137" s="130" t="s">
        <v>136</v>
      </c>
      <c r="W137" s="130" t="s">
        <v>138</v>
      </c>
      <c r="X137" s="130" t="s">
        <v>136</v>
      </c>
      <c r="Y137" s="130" t="s">
        <v>138</v>
      </c>
      <c r="Z137" s="130" t="s">
        <v>137</v>
      </c>
      <c r="AA137" s="130" t="s">
        <v>138</v>
      </c>
      <c r="AB137" s="130" t="s">
        <v>138</v>
      </c>
      <c r="AC137" s="130" t="s">
        <v>136</v>
      </c>
      <c r="AD137" s="130" t="s">
        <v>136</v>
      </c>
      <c r="AE137" s="130" t="s">
        <v>139</v>
      </c>
      <c r="AF137" s="130" t="s">
        <v>137</v>
      </c>
      <c r="AG137" s="130">
        <v>3.0</v>
      </c>
      <c r="AH137" s="130" t="s">
        <v>139</v>
      </c>
      <c r="AI137" s="130" t="s">
        <v>240</v>
      </c>
      <c r="AJ137" s="130" t="s">
        <v>137</v>
      </c>
      <c r="AK137" s="130" t="s">
        <v>241</v>
      </c>
      <c r="AL137" s="130" t="s">
        <v>137</v>
      </c>
      <c r="AM137" s="130" t="s">
        <v>137</v>
      </c>
      <c r="AN137" s="130" t="s">
        <v>240</v>
      </c>
      <c r="AO137" s="130" t="s">
        <v>241</v>
      </c>
      <c r="AP137" s="130" t="s">
        <v>241</v>
      </c>
      <c r="AQ137" s="130" t="s">
        <v>240</v>
      </c>
      <c r="AR137" s="131" t="s">
        <v>241</v>
      </c>
      <c r="AS137" s="130" t="s">
        <v>241</v>
      </c>
      <c r="AT137" s="28" t="s">
        <v>151</v>
      </c>
      <c r="AU137" s="27" t="s">
        <v>133</v>
      </c>
      <c r="AV137" s="130" t="s">
        <v>152</v>
      </c>
      <c r="AW137" s="130" t="s">
        <v>135</v>
      </c>
      <c r="AX137" s="130" t="s">
        <v>139</v>
      </c>
      <c r="AY137" s="28">
        <v>800.0</v>
      </c>
      <c r="AZ137" s="130" t="s">
        <v>139</v>
      </c>
      <c r="BA137" s="130" t="s">
        <v>136</v>
      </c>
      <c r="BB137" s="130" t="s">
        <v>140</v>
      </c>
      <c r="BC137" s="130" t="s">
        <v>139</v>
      </c>
      <c r="BD137" s="130" t="s">
        <v>240</v>
      </c>
      <c r="BE137" s="130" t="s">
        <v>140</v>
      </c>
      <c r="BF137" s="131" t="s">
        <v>241</v>
      </c>
      <c r="BG137" s="131" t="s">
        <v>241</v>
      </c>
      <c r="BH137" s="130" t="s">
        <v>150</v>
      </c>
      <c r="BI137" s="130" t="s">
        <v>137</v>
      </c>
      <c r="BJ137" s="130" t="s">
        <v>139</v>
      </c>
      <c r="BK137" s="130" t="s">
        <v>139</v>
      </c>
      <c r="BL137" s="130" t="s">
        <v>136</v>
      </c>
      <c r="BM137" s="130" t="s">
        <v>137</v>
      </c>
      <c r="BN137" s="130" t="s">
        <v>138</v>
      </c>
      <c r="BO137" s="130" t="s">
        <v>138</v>
      </c>
      <c r="BP137" s="130" t="s">
        <v>140</v>
      </c>
      <c r="BQ137" s="130" t="s">
        <v>139</v>
      </c>
      <c r="BR137" s="130" t="s">
        <v>139</v>
      </c>
      <c r="BS137" s="130" t="s">
        <v>136</v>
      </c>
      <c r="BT137" s="130" t="s">
        <v>137</v>
      </c>
      <c r="BU137" s="130" t="s">
        <v>136</v>
      </c>
      <c r="BV137" s="130" t="s">
        <v>136</v>
      </c>
      <c r="BW137" s="127"/>
      <c r="BX137" s="127"/>
      <c r="BY137" s="130"/>
      <c r="BZ137" s="127"/>
      <c r="CA137" s="127"/>
      <c r="CB137" s="127"/>
      <c r="CC137" s="127"/>
    </row>
    <row r="138" ht="15.75" customHeight="1">
      <c r="A138" s="131" t="s">
        <v>125</v>
      </c>
      <c r="B138" s="131">
        <v>25.0</v>
      </c>
      <c r="C138" s="131">
        <v>21000.0</v>
      </c>
      <c r="D138" s="35" t="s">
        <v>26</v>
      </c>
      <c r="E138" s="130" t="s">
        <v>197</v>
      </c>
      <c r="F138" s="130" t="s">
        <v>40</v>
      </c>
      <c r="G138" s="130" t="s">
        <v>144</v>
      </c>
      <c r="H138" s="136" t="s">
        <v>127</v>
      </c>
      <c r="I138" s="131" t="s">
        <v>31</v>
      </c>
      <c r="J138" s="130" t="s">
        <v>129</v>
      </c>
      <c r="K138" s="131" t="s">
        <v>12</v>
      </c>
      <c r="L138" s="130" t="s">
        <v>240</v>
      </c>
      <c r="M138" s="131">
        <v>3.0</v>
      </c>
      <c r="N138" s="131">
        <v>1.0</v>
      </c>
      <c r="O138" s="131">
        <v>5.0</v>
      </c>
      <c r="P138" s="130" t="s">
        <v>136</v>
      </c>
      <c r="Q138" s="130" t="s">
        <v>136</v>
      </c>
      <c r="R138" s="130" t="s">
        <v>139</v>
      </c>
      <c r="S138" s="130" t="s">
        <v>138</v>
      </c>
      <c r="T138" s="130" t="s">
        <v>139</v>
      </c>
      <c r="U138" s="130" t="s">
        <v>139</v>
      </c>
      <c r="V138" s="130" t="s">
        <v>139</v>
      </c>
      <c r="W138" s="130" t="s">
        <v>136</v>
      </c>
      <c r="X138" s="130" t="s">
        <v>138</v>
      </c>
      <c r="Y138" s="130" t="s">
        <v>136</v>
      </c>
      <c r="Z138" s="130" t="s">
        <v>138</v>
      </c>
      <c r="AA138" s="130" t="s">
        <v>136</v>
      </c>
      <c r="AB138" s="130" t="s">
        <v>139</v>
      </c>
      <c r="AC138" s="130" t="s">
        <v>139</v>
      </c>
      <c r="AD138" s="130" t="s">
        <v>138</v>
      </c>
      <c r="AE138" s="130" t="s">
        <v>139</v>
      </c>
      <c r="AF138" s="130" t="s">
        <v>136</v>
      </c>
      <c r="AG138" s="130" t="s">
        <v>137</v>
      </c>
      <c r="AH138" s="130" t="s">
        <v>136</v>
      </c>
      <c r="AI138" s="130" t="s">
        <v>240</v>
      </c>
      <c r="AJ138" s="130" t="s">
        <v>136</v>
      </c>
      <c r="AK138" s="130" t="s">
        <v>240</v>
      </c>
      <c r="AL138" s="130" t="s">
        <v>136</v>
      </c>
      <c r="AM138" s="130" t="s">
        <v>136</v>
      </c>
      <c r="AN138" s="130" t="s">
        <v>240</v>
      </c>
      <c r="AO138" s="130" t="s">
        <v>241</v>
      </c>
      <c r="AP138" s="130" t="s">
        <v>240</v>
      </c>
      <c r="AQ138" s="130" t="s">
        <v>240</v>
      </c>
      <c r="AR138" s="131" t="s">
        <v>240</v>
      </c>
      <c r="AS138" s="130" t="s">
        <v>241</v>
      </c>
      <c r="AT138" s="29" t="s">
        <v>156</v>
      </c>
      <c r="AU138" s="27" t="s">
        <v>133</v>
      </c>
      <c r="AV138" s="130" t="s">
        <v>157</v>
      </c>
      <c r="AW138" s="130" t="s">
        <v>135</v>
      </c>
      <c r="AX138" s="130" t="s">
        <v>139</v>
      </c>
      <c r="AY138" s="28">
        <v>1500.0</v>
      </c>
      <c r="AZ138" s="130" t="s">
        <v>140</v>
      </c>
      <c r="BA138" s="130" t="s">
        <v>139</v>
      </c>
      <c r="BB138" s="130" t="s">
        <v>140</v>
      </c>
      <c r="BC138" s="130" t="s">
        <v>139</v>
      </c>
      <c r="BD138" s="130" t="s">
        <v>240</v>
      </c>
      <c r="BE138" s="130" t="s">
        <v>139</v>
      </c>
      <c r="BF138" s="131" t="s">
        <v>240</v>
      </c>
      <c r="BG138" s="131" t="s">
        <v>240</v>
      </c>
      <c r="BH138" s="130" t="s">
        <v>150</v>
      </c>
      <c r="BI138" s="130" t="s">
        <v>136</v>
      </c>
      <c r="BJ138" s="130" t="s">
        <v>137</v>
      </c>
      <c r="BK138" s="130" t="s">
        <v>136</v>
      </c>
      <c r="BL138" s="130" t="s">
        <v>136</v>
      </c>
      <c r="BM138" s="130" t="s">
        <v>136</v>
      </c>
      <c r="BN138" s="130" t="s">
        <v>137</v>
      </c>
      <c r="BO138" s="130" t="s">
        <v>136</v>
      </c>
      <c r="BP138" s="130" t="s">
        <v>140</v>
      </c>
      <c r="BQ138" s="130" t="s">
        <v>139</v>
      </c>
      <c r="BR138" s="130" t="s">
        <v>137</v>
      </c>
      <c r="BS138" s="130" t="s">
        <v>138</v>
      </c>
      <c r="BT138" s="130" t="s">
        <v>136</v>
      </c>
      <c r="BU138" s="130" t="s">
        <v>136</v>
      </c>
      <c r="BV138" s="130" t="s">
        <v>138</v>
      </c>
      <c r="BW138" s="127"/>
      <c r="BX138" s="127"/>
      <c r="BY138" s="130"/>
      <c r="BZ138" s="127"/>
      <c r="CA138" s="127"/>
      <c r="CB138" s="127"/>
      <c r="CC138" s="127"/>
    </row>
    <row r="139" ht="15.75" customHeight="1">
      <c r="A139" s="131" t="s">
        <v>125</v>
      </c>
      <c r="B139" s="131">
        <v>15.0</v>
      </c>
      <c r="C139" s="131">
        <v>25000.0</v>
      </c>
      <c r="D139" s="35" t="s">
        <v>26</v>
      </c>
      <c r="E139" s="130" t="s">
        <v>197</v>
      </c>
      <c r="F139" s="130" t="s">
        <v>37</v>
      </c>
      <c r="G139" s="130" t="s">
        <v>175</v>
      </c>
      <c r="H139" s="136" t="s">
        <v>159</v>
      </c>
      <c r="I139" s="131" t="s">
        <v>31</v>
      </c>
      <c r="J139" s="130" t="s">
        <v>191</v>
      </c>
      <c r="K139" s="131" t="s">
        <v>11</v>
      </c>
      <c r="L139" s="130" t="s">
        <v>240</v>
      </c>
      <c r="M139" s="131">
        <v>2.0</v>
      </c>
      <c r="N139" s="131">
        <v>1.0</v>
      </c>
      <c r="O139" s="131">
        <v>4.0</v>
      </c>
      <c r="P139" s="130" t="s">
        <v>136</v>
      </c>
      <c r="Q139" s="130" t="s">
        <v>136</v>
      </c>
      <c r="R139" s="130" t="s">
        <v>139</v>
      </c>
      <c r="S139" s="130" t="s">
        <v>136</v>
      </c>
      <c r="T139" s="130" t="s">
        <v>139</v>
      </c>
      <c r="U139" s="130" t="s">
        <v>137</v>
      </c>
      <c r="V139" s="130" t="s">
        <v>137</v>
      </c>
      <c r="W139" s="130" t="s">
        <v>138</v>
      </c>
      <c r="X139" s="130" t="s">
        <v>140</v>
      </c>
      <c r="Y139" s="130" t="s">
        <v>136</v>
      </c>
      <c r="Z139" s="130" t="s">
        <v>140</v>
      </c>
      <c r="AA139" s="130" t="s">
        <v>136</v>
      </c>
      <c r="AB139" s="130" t="s">
        <v>138</v>
      </c>
      <c r="AC139" s="130" t="s">
        <v>137</v>
      </c>
      <c r="AD139" s="130" t="s">
        <v>137</v>
      </c>
      <c r="AE139" s="130" t="s">
        <v>137</v>
      </c>
      <c r="AF139" s="130" t="s">
        <v>140</v>
      </c>
      <c r="AG139" s="130" t="s">
        <v>138</v>
      </c>
      <c r="AH139" s="130" t="s">
        <v>136</v>
      </c>
      <c r="AI139" s="130" t="s">
        <v>240</v>
      </c>
      <c r="AJ139" s="130" t="s">
        <v>139</v>
      </c>
      <c r="AK139" s="130" t="s">
        <v>240</v>
      </c>
      <c r="AL139" s="130" t="s">
        <v>139</v>
      </c>
      <c r="AM139" s="130" t="s">
        <v>139</v>
      </c>
      <c r="AN139" s="130" t="s">
        <v>240</v>
      </c>
      <c r="AO139" s="130" t="s">
        <v>241</v>
      </c>
      <c r="AP139" s="130" t="s">
        <v>241</v>
      </c>
      <c r="AQ139" s="130" t="s">
        <v>240</v>
      </c>
      <c r="AR139" s="131" t="s">
        <v>240</v>
      </c>
      <c r="AS139" s="130" t="s">
        <v>241</v>
      </c>
      <c r="AT139" s="29" t="s">
        <v>132</v>
      </c>
      <c r="AU139" s="27" t="s">
        <v>164</v>
      </c>
      <c r="AV139" s="130" t="s">
        <v>165</v>
      </c>
      <c r="AW139" s="130" t="s">
        <v>135</v>
      </c>
      <c r="AX139" s="130" t="s">
        <v>136</v>
      </c>
      <c r="AY139" s="28">
        <v>1500.0</v>
      </c>
      <c r="AZ139" s="130" t="s">
        <v>139</v>
      </c>
      <c r="BA139" s="130" t="s">
        <v>136</v>
      </c>
      <c r="BB139" s="130" t="s">
        <v>140</v>
      </c>
      <c r="BC139" s="130" t="s">
        <v>136</v>
      </c>
      <c r="BD139" s="130" t="s">
        <v>240</v>
      </c>
      <c r="BE139" s="130" t="s">
        <v>136</v>
      </c>
      <c r="BF139" s="131" t="s">
        <v>240</v>
      </c>
      <c r="BG139" s="131" t="s">
        <v>240</v>
      </c>
      <c r="BH139" s="130" t="s">
        <v>155</v>
      </c>
      <c r="BI139" s="130" t="s">
        <v>136</v>
      </c>
      <c r="BJ139" s="130" t="s">
        <v>138</v>
      </c>
      <c r="BK139" s="130" t="s">
        <v>136</v>
      </c>
      <c r="BL139" s="130" t="s">
        <v>138</v>
      </c>
      <c r="BM139" s="130" t="s">
        <v>137</v>
      </c>
      <c r="BN139" s="130" t="s">
        <v>138</v>
      </c>
      <c r="BO139" s="130" t="s">
        <v>138</v>
      </c>
      <c r="BP139" s="130" t="s">
        <v>140</v>
      </c>
      <c r="BQ139" s="130" t="s">
        <v>139</v>
      </c>
      <c r="BR139" s="130" t="s">
        <v>140</v>
      </c>
      <c r="BS139" s="130" t="s">
        <v>136</v>
      </c>
      <c r="BT139" s="130" t="s">
        <v>139</v>
      </c>
      <c r="BU139" s="130" t="s">
        <v>140</v>
      </c>
      <c r="BV139" s="130" t="s">
        <v>137</v>
      </c>
      <c r="BW139" s="127"/>
      <c r="BX139" s="127"/>
      <c r="BY139" s="130"/>
      <c r="BZ139" s="127"/>
      <c r="CA139" s="127"/>
      <c r="CB139" s="127"/>
      <c r="CC139" s="127"/>
    </row>
    <row r="140" ht="15.75" customHeight="1">
      <c r="A140" s="131" t="s">
        <v>125</v>
      </c>
      <c r="B140" s="131">
        <v>17.0</v>
      </c>
      <c r="C140" s="131">
        <v>12000.0</v>
      </c>
      <c r="D140" s="35" t="s">
        <v>26</v>
      </c>
      <c r="E140" s="130" t="s">
        <v>44</v>
      </c>
      <c r="F140" s="130" t="s">
        <v>37</v>
      </c>
      <c r="G140" s="130" t="s">
        <v>182</v>
      </c>
      <c r="H140" s="136" t="s">
        <v>159</v>
      </c>
      <c r="I140" s="131" t="s">
        <v>31</v>
      </c>
      <c r="J140" s="130" t="s">
        <v>128</v>
      </c>
      <c r="K140" s="131" t="s">
        <v>11</v>
      </c>
      <c r="L140" s="130" t="s">
        <v>241</v>
      </c>
      <c r="M140" s="131">
        <v>1.0</v>
      </c>
      <c r="N140" s="131">
        <v>1.0</v>
      </c>
      <c r="O140" s="131">
        <v>3.0</v>
      </c>
      <c r="P140" s="130" t="s">
        <v>140</v>
      </c>
      <c r="Q140" s="130" t="s">
        <v>137</v>
      </c>
      <c r="R140" s="130" t="s">
        <v>139</v>
      </c>
      <c r="S140" s="130" t="s">
        <v>139</v>
      </c>
      <c r="T140" s="130">
        <v>3.0</v>
      </c>
      <c r="U140" s="130" t="s">
        <v>137</v>
      </c>
      <c r="V140" s="130" t="s">
        <v>136</v>
      </c>
      <c r="W140" s="130" t="s">
        <v>138</v>
      </c>
      <c r="X140" s="130" t="s">
        <v>136</v>
      </c>
      <c r="Y140" s="130" t="s">
        <v>139</v>
      </c>
      <c r="Z140" s="130" t="s">
        <v>136</v>
      </c>
      <c r="AA140" s="130" t="s">
        <v>137</v>
      </c>
      <c r="AB140" s="130" t="s">
        <v>140</v>
      </c>
      <c r="AC140" s="130" t="s">
        <v>137</v>
      </c>
      <c r="AD140" s="130" t="s">
        <v>137</v>
      </c>
      <c r="AE140" s="130" t="s">
        <v>140</v>
      </c>
      <c r="AF140" s="130" t="s">
        <v>139</v>
      </c>
      <c r="AG140" s="130">
        <v>4.0</v>
      </c>
      <c r="AH140" s="130" t="s">
        <v>138</v>
      </c>
      <c r="AI140" s="130" t="s">
        <v>240</v>
      </c>
      <c r="AJ140" s="130" t="s">
        <v>136</v>
      </c>
      <c r="AK140" s="130" t="s">
        <v>240</v>
      </c>
      <c r="AL140" s="130" t="s">
        <v>138</v>
      </c>
      <c r="AM140" s="130" t="s">
        <v>137</v>
      </c>
      <c r="AN140" s="130" t="s">
        <v>240</v>
      </c>
      <c r="AO140" s="130" t="s">
        <v>240</v>
      </c>
      <c r="AP140" s="130" t="s">
        <v>240</v>
      </c>
      <c r="AQ140" s="130" t="s">
        <v>241</v>
      </c>
      <c r="AR140" s="131" t="s">
        <v>240</v>
      </c>
      <c r="AS140" s="130" t="s">
        <v>241</v>
      </c>
      <c r="AT140" s="28" t="s">
        <v>59</v>
      </c>
      <c r="AU140" s="27" t="s">
        <v>168</v>
      </c>
      <c r="AV140" s="130" t="s">
        <v>169</v>
      </c>
      <c r="AW140" s="130" t="s">
        <v>170</v>
      </c>
      <c r="AX140" s="130" t="s">
        <v>136</v>
      </c>
      <c r="AY140" s="28" t="s">
        <v>167</v>
      </c>
      <c r="AZ140" s="130" t="s">
        <v>139</v>
      </c>
      <c r="BA140" s="130" t="s">
        <v>136</v>
      </c>
      <c r="BB140" s="130" t="s">
        <v>138</v>
      </c>
      <c r="BC140" s="130" t="s">
        <v>137</v>
      </c>
      <c r="BD140" s="130" t="s">
        <v>240</v>
      </c>
      <c r="BE140" s="130" t="s">
        <v>137</v>
      </c>
      <c r="BF140" s="131" t="s">
        <v>240</v>
      </c>
      <c r="BG140" s="131" t="s">
        <v>240</v>
      </c>
      <c r="BH140" s="130" t="s">
        <v>150</v>
      </c>
      <c r="BI140" s="130" t="s">
        <v>137</v>
      </c>
      <c r="BJ140" s="130" t="s">
        <v>139</v>
      </c>
      <c r="BK140" s="130" t="s">
        <v>139</v>
      </c>
      <c r="BL140" s="130" t="s">
        <v>136</v>
      </c>
      <c r="BM140" s="130" t="s">
        <v>137</v>
      </c>
      <c r="BN140" s="130" t="s">
        <v>138</v>
      </c>
      <c r="BO140" s="130" t="s">
        <v>138</v>
      </c>
      <c r="BP140" s="130" t="s">
        <v>140</v>
      </c>
      <c r="BQ140" s="130" t="s">
        <v>139</v>
      </c>
      <c r="BR140" s="130" t="s">
        <v>139</v>
      </c>
      <c r="BS140" s="130" t="s">
        <v>136</v>
      </c>
      <c r="BT140" s="130" t="s">
        <v>140</v>
      </c>
      <c r="BU140" s="130" t="s">
        <v>139</v>
      </c>
      <c r="BV140" s="130" t="s">
        <v>140</v>
      </c>
      <c r="BW140" s="127"/>
      <c r="BX140" s="127"/>
      <c r="BY140" s="130"/>
      <c r="BZ140" s="127"/>
      <c r="CA140" s="127"/>
      <c r="CB140" s="127"/>
      <c r="CC140" s="127"/>
    </row>
    <row r="141" ht="15.75" customHeight="1">
      <c r="A141" s="131" t="s">
        <v>125</v>
      </c>
      <c r="B141" s="131">
        <v>16.0</v>
      </c>
      <c r="C141" s="131">
        <v>15000.0</v>
      </c>
      <c r="D141" s="35" t="s">
        <v>26</v>
      </c>
      <c r="E141" s="130" t="s">
        <v>44</v>
      </c>
      <c r="F141" s="130" t="s">
        <v>37</v>
      </c>
      <c r="G141" s="130" t="s">
        <v>131</v>
      </c>
      <c r="H141" s="136" t="s">
        <v>159</v>
      </c>
      <c r="I141" s="131" t="s">
        <v>31</v>
      </c>
      <c r="J141" s="130" t="s">
        <v>129</v>
      </c>
      <c r="K141" s="131" t="s">
        <v>11</v>
      </c>
      <c r="L141" s="130" t="s">
        <v>240</v>
      </c>
      <c r="M141" s="131">
        <v>3.0</v>
      </c>
      <c r="N141" s="131">
        <v>1.0</v>
      </c>
      <c r="O141" s="131">
        <v>3.0</v>
      </c>
      <c r="P141" s="130" t="s">
        <v>140</v>
      </c>
      <c r="Q141" s="130" t="s">
        <v>136</v>
      </c>
      <c r="R141" s="130" t="s">
        <v>136</v>
      </c>
      <c r="S141" s="130" t="s">
        <v>136</v>
      </c>
      <c r="T141" s="130">
        <v>3.0</v>
      </c>
      <c r="U141" s="130" t="s">
        <v>139</v>
      </c>
      <c r="V141" s="130" t="s">
        <v>136</v>
      </c>
      <c r="W141" s="130" t="s">
        <v>138</v>
      </c>
      <c r="X141" s="130" t="s">
        <v>136</v>
      </c>
      <c r="Y141" s="130" t="s">
        <v>136</v>
      </c>
      <c r="Z141" s="130" t="s">
        <v>140</v>
      </c>
      <c r="AA141" s="130" t="s">
        <v>136</v>
      </c>
      <c r="AB141" s="130" t="s">
        <v>136</v>
      </c>
      <c r="AC141" s="130" t="s">
        <v>137</v>
      </c>
      <c r="AD141" s="130" t="s">
        <v>139</v>
      </c>
      <c r="AE141" s="130" t="s">
        <v>136</v>
      </c>
      <c r="AF141" s="130" t="s">
        <v>139</v>
      </c>
      <c r="AG141" s="130" t="s">
        <v>139</v>
      </c>
      <c r="AH141" s="130" t="s">
        <v>136</v>
      </c>
      <c r="AI141" s="130" t="s">
        <v>240</v>
      </c>
      <c r="AJ141" s="130" t="s">
        <v>136</v>
      </c>
      <c r="AK141" s="130" t="s">
        <v>240</v>
      </c>
      <c r="AL141" s="130" t="s">
        <v>136</v>
      </c>
      <c r="AM141" s="130" t="s">
        <v>139</v>
      </c>
      <c r="AN141" s="130" t="s">
        <v>240</v>
      </c>
      <c r="AO141" s="130" t="s">
        <v>240</v>
      </c>
      <c r="AP141" s="130" t="s">
        <v>240</v>
      </c>
      <c r="AQ141" s="130" t="s">
        <v>240</v>
      </c>
      <c r="AR141" s="131" t="s">
        <v>240</v>
      </c>
      <c r="AS141" s="130" t="s">
        <v>241</v>
      </c>
      <c r="AT141" s="29" t="s">
        <v>132</v>
      </c>
      <c r="AU141" s="27" t="s">
        <v>164</v>
      </c>
      <c r="AV141" s="130" t="s">
        <v>80</v>
      </c>
      <c r="AW141" s="130" t="s">
        <v>170</v>
      </c>
      <c r="AX141" s="130" t="s">
        <v>136</v>
      </c>
      <c r="AY141" s="28">
        <v>800.0</v>
      </c>
      <c r="AZ141" s="130" t="s">
        <v>139</v>
      </c>
      <c r="BA141" s="130" t="s">
        <v>139</v>
      </c>
      <c r="BB141" s="130" t="s">
        <v>138</v>
      </c>
      <c r="BC141" s="130" t="s">
        <v>137</v>
      </c>
      <c r="BD141" s="130" t="s">
        <v>240</v>
      </c>
      <c r="BE141" s="130" t="s">
        <v>137</v>
      </c>
      <c r="BF141" s="131" t="s">
        <v>240</v>
      </c>
      <c r="BG141" s="131" t="s">
        <v>240</v>
      </c>
      <c r="BH141" s="130" t="s">
        <v>136</v>
      </c>
      <c r="BI141" s="130" t="s">
        <v>137</v>
      </c>
      <c r="BJ141" s="130" t="s">
        <v>140</v>
      </c>
      <c r="BK141" s="130" t="s">
        <v>138</v>
      </c>
      <c r="BL141" s="130" t="s">
        <v>137</v>
      </c>
      <c r="BM141" s="130" t="s">
        <v>138</v>
      </c>
      <c r="BN141" s="130" t="s">
        <v>138</v>
      </c>
      <c r="BO141" s="130" t="s">
        <v>138</v>
      </c>
      <c r="BP141" s="130" t="s">
        <v>136</v>
      </c>
      <c r="BQ141" s="130" t="s">
        <v>138</v>
      </c>
      <c r="BR141" s="130" t="s">
        <v>136</v>
      </c>
      <c r="BS141" s="130" t="s">
        <v>136</v>
      </c>
      <c r="BT141" s="127">
        <v>3.0</v>
      </c>
      <c r="BU141" s="130" t="s">
        <v>136</v>
      </c>
      <c r="BV141" s="130" t="s">
        <v>136</v>
      </c>
      <c r="BW141" s="127"/>
      <c r="BX141" s="127"/>
      <c r="BY141" s="130"/>
      <c r="BZ141" s="127"/>
      <c r="CA141" s="127"/>
      <c r="CB141" s="127"/>
      <c r="CC141" s="127"/>
    </row>
    <row r="142" ht="15.75" customHeight="1">
      <c r="A142" s="131" t="s">
        <v>125</v>
      </c>
      <c r="B142" s="131">
        <v>19.0</v>
      </c>
      <c r="C142" s="131">
        <v>1800.0</v>
      </c>
      <c r="D142" s="35" t="s">
        <v>26</v>
      </c>
      <c r="E142" s="130" t="s">
        <v>130</v>
      </c>
      <c r="F142" s="130" t="s">
        <v>37</v>
      </c>
      <c r="G142" s="130" t="s">
        <v>131</v>
      </c>
      <c r="H142" s="136" t="s">
        <v>159</v>
      </c>
      <c r="I142" s="131" t="s">
        <v>180</v>
      </c>
      <c r="J142" s="131" t="s">
        <v>171</v>
      </c>
      <c r="K142" s="131" t="s">
        <v>11</v>
      </c>
      <c r="L142" s="130" t="s">
        <v>241</v>
      </c>
      <c r="M142" s="131">
        <v>4.0</v>
      </c>
      <c r="N142" s="131">
        <v>1.0</v>
      </c>
      <c r="O142" s="131">
        <v>4.0</v>
      </c>
      <c r="P142" s="130" t="s">
        <v>140</v>
      </c>
      <c r="Q142" s="130" t="s">
        <v>137</v>
      </c>
      <c r="R142" s="130" t="s">
        <v>137</v>
      </c>
      <c r="S142" s="130" t="s">
        <v>139</v>
      </c>
      <c r="T142" s="130" t="s">
        <v>140</v>
      </c>
      <c r="U142" s="130" t="s">
        <v>137</v>
      </c>
      <c r="V142" s="130" t="s">
        <v>136</v>
      </c>
      <c r="W142" s="130" t="s">
        <v>138</v>
      </c>
      <c r="X142" s="130" t="s">
        <v>137</v>
      </c>
      <c r="Y142" s="130" t="s">
        <v>140</v>
      </c>
      <c r="Z142" s="130" t="s">
        <v>136</v>
      </c>
      <c r="AA142" s="130" t="s">
        <v>137</v>
      </c>
      <c r="AB142" s="130" t="s">
        <v>139</v>
      </c>
      <c r="AC142" s="130" t="s">
        <v>138</v>
      </c>
      <c r="AD142" s="130" t="s">
        <v>136</v>
      </c>
      <c r="AE142" s="130" t="s">
        <v>139</v>
      </c>
      <c r="AF142" s="130" t="s">
        <v>139</v>
      </c>
      <c r="AG142" s="130">
        <v>5.0</v>
      </c>
      <c r="AH142" s="130" t="s">
        <v>136</v>
      </c>
      <c r="AI142" s="130" t="s">
        <v>240</v>
      </c>
      <c r="AJ142" s="130" t="s">
        <v>140</v>
      </c>
      <c r="AK142" s="130" t="s">
        <v>241</v>
      </c>
      <c r="AL142" s="130" t="s">
        <v>139</v>
      </c>
      <c r="AM142" s="130" t="s">
        <v>138</v>
      </c>
      <c r="AN142" s="130" t="s">
        <v>240</v>
      </c>
      <c r="AO142" s="130" t="s">
        <v>240</v>
      </c>
      <c r="AP142" s="130" t="s">
        <v>240</v>
      </c>
      <c r="AQ142" s="130" t="s">
        <v>240</v>
      </c>
      <c r="AR142" s="131" t="s">
        <v>240</v>
      </c>
      <c r="AS142" s="130" t="s">
        <v>241</v>
      </c>
      <c r="AT142" s="28" t="s">
        <v>151</v>
      </c>
      <c r="AU142" s="27" t="s">
        <v>168</v>
      </c>
      <c r="AV142" s="130" t="s">
        <v>157</v>
      </c>
      <c r="AW142" s="130" t="s">
        <v>173</v>
      </c>
      <c r="AX142" s="130" t="s">
        <v>136</v>
      </c>
      <c r="AY142" s="28">
        <v>1500.0</v>
      </c>
      <c r="AZ142" s="130" t="s">
        <v>140</v>
      </c>
      <c r="BA142" s="130" t="s">
        <v>136</v>
      </c>
      <c r="BB142" s="130" t="s">
        <v>140</v>
      </c>
      <c r="BC142" s="130" t="s">
        <v>139</v>
      </c>
      <c r="BD142" s="130" t="s">
        <v>241</v>
      </c>
      <c r="BE142" s="130" t="s">
        <v>139</v>
      </c>
      <c r="BF142" s="131" t="s">
        <v>240</v>
      </c>
      <c r="BG142" s="131" t="s">
        <v>240</v>
      </c>
      <c r="BH142" s="130" t="s">
        <v>138</v>
      </c>
      <c r="BI142" s="130" t="s">
        <v>136</v>
      </c>
      <c r="BJ142" s="130" t="s">
        <v>138</v>
      </c>
      <c r="BK142" s="130" t="s">
        <v>137</v>
      </c>
      <c r="BL142" s="130" t="s">
        <v>138</v>
      </c>
      <c r="BM142" s="130" t="s">
        <v>136</v>
      </c>
      <c r="BN142" s="130" t="s">
        <v>138</v>
      </c>
      <c r="BO142" s="130" t="s">
        <v>138</v>
      </c>
      <c r="BP142" s="130" t="s">
        <v>136</v>
      </c>
      <c r="BQ142" s="130" t="s">
        <v>137</v>
      </c>
      <c r="BR142" s="130" t="s">
        <v>136</v>
      </c>
      <c r="BS142" s="130" t="s">
        <v>136</v>
      </c>
      <c r="BT142" s="130" t="s">
        <v>138</v>
      </c>
      <c r="BU142" s="130" t="s">
        <v>140</v>
      </c>
      <c r="BV142" s="130" t="s">
        <v>140</v>
      </c>
      <c r="BW142" s="127"/>
      <c r="BX142" s="127"/>
      <c r="BY142" s="130"/>
      <c r="BZ142" s="127"/>
      <c r="CA142" s="127"/>
      <c r="CB142" s="127"/>
      <c r="CC142" s="127"/>
    </row>
    <row r="143" ht="15.75" customHeight="1">
      <c r="A143" s="131" t="s">
        <v>125</v>
      </c>
      <c r="B143" s="131">
        <v>45.0</v>
      </c>
      <c r="C143" s="131">
        <v>7000.0</v>
      </c>
      <c r="D143" s="35" t="s">
        <v>187</v>
      </c>
      <c r="E143" s="129" t="s">
        <v>45</v>
      </c>
      <c r="F143" s="130" t="s">
        <v>144</v>
      </c>
      <c r="G143" s="130" t="s">
        <v>131</v>
      </c>
      <c r="H143" s="136" t="s">
        <v>127</v>
      </c>
      <c r="I143" s="131" t="s">
        <v>143</v>
      </c>
      <c r="J143" s="130" t="s">
        <v>129</v>
      </c>
      <c r="K143" s="131" t="s">
        <v>126</v>
      </c>
      <c r="L143" s="130" t="s">
        <v>240</v>
      </c>
      <c r="M143" s="131">
        <v>1.0</v>
      </c>
      <c r="N143" s="131">
        <v>1.0</v>
      </c>
      <c r="O143" s="131">
        <v>4.0</v>
      </c>
      <c r="P143" s="130" t="s">
        <v>136</v>
      </c>
      <c r="Q143" s="130" t="s">
        <v>137</v>
      </c>
      <c r="R143" s="130" t="s">
        <v>139</v>
      </c>
      <c r="S143" s="130">
        <v>5.0</v>
      </c>
      <c r="T143" s="130" t="s">
        <v>139</v>
      </c>
      <c r="U143" s="130" t="s">
        <v>140</v>
      </c>
      <c r="V143" s="130" t="s">
        <v>139</v>
      </c>
      <c r="W143" s="130" t="s">
        <v>136</v>
      </c>
      <c r="X143" s="130" t="s">
        <v>139</v>
      </c>
      <c r="Y143" s="130" t="s">
        <v>136</v>
      </c>
      <c r="Z143" s="130" t="s">
        <v>136</v>
      </c>
      <c r="AA143" s="130" t="s">
        <v>139</v>
      </c>
      <c r="AB143" s="130" t="s">
        <v>137</v>
      </c>
      <c r="AC143" s="130" t="s">
        <v>139</v>
      </c>
      <c r="AD143" s="130" t="s">
        <v>139</v>
      </c>
      <c r="AE143" s="130" t="s">
        <v>136</v>
      </c>
      <c r="AF143" s="130" t="s">
        <v>139</v>
      </c>
      <c r="AG143" s="130" t="s">
        <v>139</v>
      </c>
      <c r="AH143" s="130" t="s">
        <v>136</v>
      </c>
      <c r="AI143" s="130" t="s">
        <v>241</v>
      </c>
      <c r="AJ143" s="130" t="s">
        <v>136</v>
      </c>
      <c r="AK143" s="130" t="s">
        <v>240</v>
      </c>
      <c r="AL143" s="130" t="s">
        <v>136</v>
      </c>
      <c r="AM143" s="130" t="s">
        <v>139</v>
      </c>
      <c r="AN143" s="130" t="s">
        <v>240</v>
      </c>
      <c r="AO143" s="130" t="s">
        <v>241</v>
      </c>
      <c r="AP143" s="130" t="s">
        <v>241</v>
      </c>
      <c r="AQ143" s="130" t="s">
        <v>241</v>
      </c>
      <c r="AR143" s="131" t="s">
        <v>240</v>
      </c>
      <c r="AS143" s="130" t="s">
        <v>241</v>
      </c>
      <c r="AT143" s="29" t="s">
        <v>156</v>
      </c>
      <c r="AU143" s="27" t="s">
        <v>176</v>
      </c>
      <c r="AV143" s="130" t="s">
        <v>177</v>
      </c>
      <c r="AW143" s="130" t="s">
        <v>178</v>
      </c>
      <c r="AX143" s="130" t="s">
        <v>136</v>
      </c>
      <c r="AY143" s="28">
        <v>1500.0</v>
      </c>
      <c r="AZ143" s="130" t="s">
        <v>139</v>
      </c>
      <c r="BA143" s="130" t="s">
        <v>139</v>
      </c>
      <c r="BB143" s="130" t="s">
        <v>140</v>
      </c>
      <c r="BC143" s="130" t="s">
        <v>139</v>
      </c>
      <c r="BD143" s="130" t="s">
        <v>240</v>
      </c>
      <c r="BE143" s="130" t="s">
        <v>139</v>
      </c>
      <c r="BF143" s="131" t="s">
        <v>240</v>
      </c>
      <c r="BG143" s="131" t="s">
        <v>240</v>
      </c>
      <c r="BH143" s="130" t="s">
        <v>138</v>
      </c>
      <c r="BI143" s="130" t="s">
        <v>140</v>
      </c>
      <c r="BJ143" s="130" t="s">
        <v>139</v>
      </c>
      <c r="BK143" s="130" t="s">
        <v>139</v>
      </c>
      <c r="BL143" s="130" t="s">
        <v>139</v>
      </c>
      <c r="BM143" s="130" t="s">
        <v>138</v>
      </c>
      <c r="BN143" s="130" t="s">
        <v>138</v>
      </c>
      <c r="BO143" s="130" t="s">
        <v>138</v>
      </c>
      <c r="BP143" s="130" t="s">
        <v>138</v>
      </c>
      <c r="BQ143" s="130" t="s">
        <v>136</v>
      </c>
      <c r="BR143" s="130" t="s">
        <v>136</v>
      </c>
      <c r="BS143" s="130" t="s">
        <v>136</v>
      </c>
      <c r="BT143" s="130" t="s">
        <v>136</v>
      </c>
      <c r="BU143" s="130" t="s">
        <v>136</v>
      </c>
      <c r="BV143" s="130" t="s">
        <v>138</v>
      </c>
      <c r="BW143" s="127"/>
      <c r="BX143" s="127"/>
      <c r="BY143" s="130"/>
      <c r="BZ143" s="127"/>
      <c r="CA143" s="127"/>
      <c r="CB143" s="127"/>
      <c r="CC143" s="127"/>
    </row>
    <row r="144" ht="15.75" customHeight="1">
      <c r="A144" s="131" t="s">
        <v>125</v>
      </c>
      <c r="B144" s="131">
        <v>47.0</v>
      </c>
      <c r="C144" s="131">
        <v>9000.0</v>
      </c>
      <c r="D144" s="35" t="s">
        <v>187</v>
      </c>
      <c r="E144" s="130" t="s">
        <v>130</v>
      </c>
      <c r="F144" s="130" t="s">
        <v>37</v>
      </c>
      <c r="G144" s="134" t="s">
        <v>188</v>
      </c>
      <c r="H144" s="136" t="s">
        <v>127</v>
      </c>
      <c r="I144" s="131" t="s">
        <v>161</v>
      </c>
      <c r="J144" s="130" t="s">
        <v>128</v>
      </c>
      <c r="K144" s="131" t="s">
        <v>126</v>
      </c>
      <c r="L144" s="130" t="s">
        <v>240</v>
      </c>
      <c r="M144" s="131">
        <v>1.0</v>
      </c>
      <c r="N144" s="131">
        <v>1.0</v>
      </c>
      <c r="O144" s="131">
        <v>3.0</v>
      </c>
      <c r="P144" s="130" t="s">
        <v>136</v>
      </c>
      <c r="Q144" s="130" t="s">
        <v>136</v>
      </c>
      <c r="R144" s="130" t="s">
        <v>139</v>
      </c>
      <c r="S144" s="130" t="s">
        <v>137</v>
      </c>
      <c r="T144" s="130">
        <v>4.0</v>
      </c>
      <c r="U144" s="130" t="s">
        <v>136</v>
      </c>
      <c r="V144" s="130" t="s">
        <v>136</v>
      </c>
      <c r="W144" s="130" t="s">
        <v>139</v>
      </c>
      <c r="X144" s="130" t="s">
        <v>136</v>
      </c>
      <c r="Y144" s="130" t="s">
        <v>140</v>
      </c>
      <c r="Z144" s="130" t="s">
        <v>137</v>
      </c>
      <c r="AA144" s="130" t="s">
        <v>139</v>
      </c>
      <c r="AB144" s="130" t="s">
        <v>138</v>
      </c>
      <c r="AC144" s="130" t="s">
        <v>136</v>
      </c>
      <c r="AD144" s="130" t="s">
        <v>139</v>
      </c>
      <c r="AE144" s="130" t="s">
        <v>136</v>
      </c>
      <c r="AF144" s="130" t="s">
        <v>136</v>
      </c>
      <c r="AG144" s="130">
        <v>4.0</v>
      </c>
      <c r="AH144" s="130" t="s">
        <v>137</v>
      </c>
      <c r="AI144" s="130" t="s">
        <v>240</v>
      </c>
      <c r="AJ144" s="130" t="s">
        <v>139</v>
      </c>
      <c r="AK144" s="130" t="s">
        <v>241</v>
      </c>
      <c r="AL144" s="130" t="s">
        <v>139</v>
      </c>
      <c r="AM144" s="130" t="s">
        <v>140</v>
      </c>
      <c r="AN144" s="130" t="s">
        <v>240</v>
      </c>
      <c r="AO144" s="130" t="s">
        <v>240</v>
      </c>
      <c r="AP144" s="130" t="s">
        <v>241</v>
      </c>
      <c r="AQ144" s="130" t="s">
        <v>240</v>
      </c>
      <c r="AR144" s="131" t="s">
        <v>240</v>
      </c>
      <c r="AS144" s="130" t="s">
        <v>241</v>
      </c>
      <c r="AT144" s="29" t="s">
        <v>156</v>
      </c>
      <c r="AU144" s="27" t="s">
        <v>176</v>
      </c>
      <c r="AV144" s="130" t="s">
        <v>177</v>
      </c>
      <c r="AW144" s="130" t="s">
        <v>178</v>
      </c>
      <c r="AX144" s="130" t="s">
        <v>136</v>
      </c>
      <c r="AY144" s="28">
        <v>1500.0</v>
      </c>
      <c r="AZ144" s="130" t="s">
        <v>139</v>
      </c>
      <c r="BA144" s="130" t="s">
        <v>139</v>
      </c>
      <c r="BB144" s="130" t="s">
        <v>140</v>
      </c>
      <c r="BC144" s="130" t="s">
        <v>139</v>
      </c>
      <c r="BD144" s="130" t="s">
        <v>241</v>
      </c>
      <c r="BE144" s="130" t="s">
        <v>139</v>
      </c>
      <c r="BF144" s="131" t="s">
        <v>240</v>
      </c>
      <c r="BG144" s="131" t="s">
        <v>240</v>
      </c>
      <c r="BH144" s="130">
        <v>5.0</v>
      </c>
      <c r="BI144" s="130" t="s">
        <v>139</v>
      </c>
      <c r="BJ144" s="130" t="s">
        <v>139</v>
      </c>
      <c r="BK144" s="130" t="s">
        <v>136</v>
      </c>
      <c r="BL144" s="130" t="s">
        <v>136</v>
      </c>
      <c r="BM144" s="130" t="s">
        <v>139</v>
      </c>
      <c r="BN144" s="130" t="s">
        <v>136</v>
      </c>
      <c r="BO144" s="130" t="s">
        <v>139</v>
      </c>
      <c r="BP144" s="130" t="s">
        <v>140</v>
      </c>
      <c r="BQ144" s="130" t="s">
        <v>140</v>
      </c>
      <c r="BR144" s="130" t="s">
        <v>140</v>
      </c>
      <c r="BS144" s="130" t="s">
        <v>138</v>
      </c>
      <c r="BT144" s="130" t="s">
        <v>139</v>
      </c>
      <c r="BU144" s="130" t="s">
        <v>140</v>
      </c>
      <c r="BV144" s="130" t="s">
        <v>136</v>
      </c>
      <c r="BW144" s="127"/>
      <c r="BX144" s="127"/>
      <c r="BY144" s="130"/>
      <c r="BZ144" s="127"/>
      <c r="CA144" s="127"/>
      <c r="CB144" s="127"/>
      <c r="CC144" s="127"/>
    </row>
    <row r="145" ht="15.75" customHeight="1">
      <c r="A145" s="131" t="s">
        <v>125</v>
      </c>
      <c r="B145" s="131">
        <v>80.0</v>
      </c>
      <c r="C145" s="131">
        <v>10000.0</v>
      </c>
      <c r="D145" s="35" t="s">
        <v>187</v>
      </c>
      <c r="E145" s="130" t="s">
        <v>197</v>
      </c>
      <c r="F145" s="130" t="s">
        <v>37</v>
      </c>
      <c r="G145" s="134" t="s">
        <v>37</v>
      </c>
      <c r="H145" s="136" t="s">
        <v>127</v>
      </c>
      <c r="I145" s="131" t="s">
        <v>31</v>
      </c>
      <c r="J145" s="130" t="s">
        <v>128</v>
      </c>
      <c r="K145" s="131" t="s">
        <v>11</v>
      </c>
      <c r="L145" s="130" t="s">
        <v>240</v>
      </c>
      <c r="M145" s="131">
        <v>3.0</v>
      </c>
      <c r="N145" s="131">
        <v>1.0</v>
      </c>
      <c r="O145" s="131">
        <v>5.0</v>
      </c>
      <c r="P145" s="130" t="s">
        <v>139</v>
      </c>
      <c r="Q145" s="130" t="s">
        <v>139</v>
      </c>
      <c r="R145" s="130" t="s">
        <v>137</v>
      </c>
      <c r="S145" s="130">
        <v>3.0</v>
      </c>
      <c r="T145" s="130" t="s">
        <v>140</v>
      </c>
      <c r="U145" s="130" t="s">
        <v>136</v>
      </c>
      <c r="V145" s="130" t="s">
        <v>138</v>
      </c>
      <c r="W145" s="130" t="s">
        <v>136</v>
      </c>
      <c r="X145" s="130" t="s">
        <v>136</v>
      </c>
      <c r="Y145" s="130" t="s">
        <v>140</v>
      </c>
      <c r="Z145" s="130" t="s">
        <v>139</v>
      </c>
      <c r="AA145" s="130">
        <v>4.0</v>
      </c>
      <c r="AB145" s="130" t="s">
        <v>136</v>
      </c>
      <c r="AC145" s="130" t="s">
        <v>137</v>
      </c>
      <c r="AD145" s="130" t="s">
        <v>137</v>
      </c>
      <c r="AE145" s="130" t="s">
        <v>140</v>
      </c>
      <c r="AF145" s="130" t="s">
        <v>139</v>
      </c>
      <c r="AG145" s="130" t="s">
        <v>140</v>
      </c>
      <c r="AH145" s="130" t="s">
        <v>136</v>
      </c>
      <c r="AI145" s="130" t="s">
        <v>241</v>
      </c>
      <c r="AJ145" s="130" t="s">
        <v>139</v>
      </c>
      <c r="AK145" s="130" t="s">
        <v>240</v>
      </c>
      <c r="AL145" s="130" t="s">
        <v>139</v>
      </c>
      <c r="AM145" s="130" t="s">
        <v>139</v>
      </c>
      <c r="AN145" s="130" t="s">
        <v>241</v>
      </c>
      <c r="AO145" s="130" t="s">
        <v>241</v>
      </c>
      <c r="AP145" s="130" t="s">
        <v>240</v>
      </c>
      <c r="AQ145" s="130" t="s">
        <v>240</v>
      </c>
      <c r="AR145" s="131" t="s">
        <v>240</v>
      </c>
      <c r="AS145" s="130" t="s">
        <v>240</v>
      </c>
      <c r="AT145" s="29" t="s">
        <v>132</v>
      </c>
      <c r="AU145" s="27" t="s">
        <v>133</v>
      </c>
      <c r="AV145" s="130" t="s">
        <v>152</v>
      </c>
      <c r="AW145" s="130" t="s">
        <v>135</v>
      </c>
      <c r="AX145" s="130" t="s">
        <v>139</v>
      </c>
      <c r="AY145" s="28" t="s">
        <v>179</v>
      </c>
      <c r="AZ145" s="130" t="s">
        <v>139</v>
      </c>
      <c r="BA145" s="130" t="s">
        <v>136</v>
      </c>
      <c r="BB145" s="130" t="s">
        <v>140</v>
      </c>
      <c r="BC145" s="130" t="s">
        <v>139</v>
      </c>
      <c r="BD145" s="130" t="s">
        <v>240</v>
      </c>
      <c r="BE145" s="130" t="s">
        <v>137</v>
      </c>
      <c r="BF145" s="131" t="s">
        <v>240</v>
      </c>
      <c r="BG145" s="131" t="s">
        <v>240</v>
      </c>
      <c r="BH145" s="130" t="s">
        <v>136</v>
      </c>
      <c r="BI145" s="130" t="s">
        <v>136</v>
      </c>
      <c r="BJ145" s="130" t="s">
        <v>136</v>
      </c>
      <c r="BK145" s="130" t="s">
        <v>137</v>
      </c>
      <c r="BL145" s="130" t="s">
        <v>138</v>
      </c>
      <c r="BM145" s="130" t="s">
        <v>136</v>
      </c>
      <c r="BN145" s="130" t="s">
        <v>136</v>
      </c>
      <c r="BO145" s="130" t="s">
        <v>137</v>
      </c>
      <c r="BP145" s="130" t="s">
        <v>139</v>
      </c>
      <c r="BQ145" s="130" t="s">
        <v>136</v>
      </c>
      <c r="BR145" s="130" t="s">
        <v>140</v>
      </c>
      <c r="BS145" s="130" t="s">
        <v>138</v>
      </c>
      <c r="BT145" s="130" t="s">
        <v>136</v>
      </c>
      <c r="BU145" s="130" t="s">
        <v>136</v>
      </c>
      <c r="BV145" s="130" t="s">
        <v>137</v>
      </c>
      <c r="BW145" s="127"/>
      <c r="BX145" s="127"/>
      <c r="BY145" s="130"/>
      <c r="BZ145" s="127"/>
      <c r="CA145" s="127"/>
      <c r="CB145" s="127"/>
      <c r="CC145" s="127"/>
    </row>
    <row r="146" ht="15.75" customHeight="1">
      <c r="A146" s="131" t="s">
        <v>125</v>
      </c>
      <c r="B146" s="131">
        <v>75.0</v>
      </c>
      <c r="C146" s="131">
        <v>6000.0</v>
      </c>
      <c r="D146" s="35" t="s">
        <v>187</v>
      </c>
      <c r="E146" s="130" t="s">
        <v>44</v>
      </c>
      <c r="F146" s="130" t="s">
        <v>37</v>
      </c>
      <c r="G146" s="134" t="s">
        <v>190</v>
      </c>
      <c r="H146" s="136" t="s">
        <v>127</v>
      </c>
      <c r="I146" s="131" t="s">
        <v>31</v>
      </c>
      <c r="J146" s="130" t="s">
        <v>129</v>
      </c>
      <c r="K146" s="131" t="s">
        <v>11</v>
      </c>
      <c r="L146" s="130" t="s">
        <v>240</v>
      </c>
      <c r="M146" s="131">
        <v>3.0</v>
      </c>
      <c r="N146" s="131">
        <v>1.0</v>
      </c>
      <c r="O146" s="131">
        <v>3.0</v>
      </c>
      <c r="P146" s="130" t="s">
        <v>139</v>
      </c>
      <c r="Q146" s="130" t="s">
        <v>137</v>
      </c>
      <c r="R146" s="130" t="s">
        <v>140</v>
      </c>
      <c r="S146" s="130" t="s">
        <v>139</v>
      </c>
      <c r="T146" s="130">
        <v>4.0</v>
      </c>
      <c r="U146" s="130" t="s">
        <v>136</v>
      </c>
      <c r="V146" s="130" t="s">
        <v>138</v>
      </c>
      <c r="W146" s="130" t="s">
        <v>136</v>
      </c>
      <c r="X146" s="130" t="s">
        <v>139</v>
      </c>
      <c r="Y146" s="130" t="s">
        <v>136</v>
      </c>
      <c r="Z146" s="130" t="s">
        <v>138</v>
      </c>
      <c r="AA146" s="130" t="s">
        <v>139</v>
      </c>
      <c r="AB146" s="130" t="s">
        <v>139</v>
      </c>
      <c r="AC146" s="130" t="s">
        <v>136</v>
      </c>
      <c r="AD146" s="130" t="s">
        <v>136</v>
      </c>
      <c r="AE146" s="130" t="s">
        <v>139</v>
      </c>
      <c r="AF146" s="130" t="s">
        <v>139</v>
      </c>
      <c r="AG146" s="130" t="s">
        <v>139</v>
      </c>
      <c r="AH146" s="130" t="s">
        <v>139</v>
      </c>
      <c r="AI146" s="130" t="s">
        <v>240</v>
      </c>
      <c r="AJ146" s="130" t="s">
        <v>139</v>
      </c>
      <c r="AK146" s="130" t="s">
        <v>240</v>
      </c>
      <c r="AL146" s="130" t="s">
        <v>140</v>
      </c>
      <c r="AM146" s="130" t="s">
        <v>140</v>
      </c>
      <c r="AN146" s="130" t="s">
        <v>240</v>
      </c>
      <c r="AO146" s="130" t="s">
        <v>240</v>
      </c>
      <c r="AP146" s="130" t="s">
        <v>240</v>
      </c>
      <c r="AQ146" s="130" t="s">
        <v>241</v>
      </c>
      <c r="AR146" s="131" t="s">
        <v>240</v>
      </c>
      <c r="AS146" s="130" t="s">
        <v>241</v>
      </c>
      <c r="AT146" s="29" t="s">
        <v>132</v>
      </c>
      <c r="AU146" s="27" t="s">
        <v>164</v>
      </c>
      <c r="AV146" s="130" t="s">
        <v>157</v>
      </c>
      <c r="AW146" s="130" t="s">
        <v>170</v>
      </c>
      <c r="AX146" s="130" t="s">
        <v>136</v>
      </c>
      <c r="AY146" s="28">
        <v>1500.0</v>
      </c>
      <c r="AZ146" s="130" t="s">
        <v>137</v>
      </c>
      <c r="BA146" s="130" t="s">
        <v>140</v>
      </c>
      <c r="BB146" s="130" t="s">
        <v>140</v>
      </c>
      <c r="BC146" s="130" t="s">
        <v>139</v>
      </c>
      <c r="BD146" s="130" t="s">
        <v>240</v>
      </c>
      <c r="BE146" s="130" t="s">
        <v>137</v>
      </c>
      <c r="BF146" s="131" t="s">
        <v>240</v>
      </c>
      <c r="BG146" s="131" t="s">
        <v>240</v>
      </c>
      <c r="BH146" s="130" t="s">
        <v>150</v>
      </c>
      <c r="BI146" s="130" t="s">
        <v>136</v>
      </c>
      <c r="BJ146" s="130" t="s">
        <v>137</v>
      </c>
      <c r="BK146" s="130" t="s">
        <v>136</v>
      </c>
      <c r="BL146" s="130" t="s">
        <v>136</v>
      </c>
      <c r="BM146" s="130" t="s">
        <v>136</v>
      </c>
      <c r="BN146" s="130" t="s">
        <v>137</v>
      </c>
      <c r="BO146" s="130" t="s">
        <v>136</v>
      </c>
      <c r="BP146" s="130" t="s">
        <v>140</v>
      </c>
      <c r="BQ146" s="130" t="s">
        <v>139</v>
      </c>
      <c r="BR146" s="130" t="s">
        <v>137</v>
      </c>
      <c r="BS146" s="130" t="s">
        <v>136</v>
      </c>
      <c r="BT146" s="130" t="s">
        <v>138</v>
      </c>
      <c r="BU146" s="130" t="s">
        <v>139</v>
      </c>
      <c r="BV146" s="130" t="s">
        <v>139</v>
      </c>
      <c r="BW146" s="127"/>
      <c r="BX146" s="127"/>
      <c r="BY146" s="130"/>
      <c r="BZ146" s="127"/>
      <c r="CA146" s="127"/>
      <c r="CB146" s="127"/>
      <c r="CC146" s="127"/>
    </row>
    <row r="147" ht="15.75" customHeight="1">
      <c r="A147" s="131" t="s">
        <v>125</v>
      </c>
      <c r="B147" s="131">
        <v>30.0</v>
      </c>
      <c r="C147" s="131">
        <v>30000.0</v>
      </c>
      <c r="D147" s="35" t="s">
        <v>149</v>
      </c>
      <c r="E147" s="129" t="s">
        <v>45</v>
      </c>
      <c r="F147" s="130" t="s">
        <v>40</v>
      </c>
      <c r="G147" s="134" t="s">
        <v>182</v>
      </c>
      <c r="H147" s="136" t="s">
        <v>159</v>
      </c>
      <c r="I147" s="131" t="s">
        <v>32</v>
      </c>
      <c r="J147" s="130" t="s">
        <v>162</v>
      </c>
      <c r="K147" s="131" t="s">
        <v>12</v>
      </c>
      <c r="L147" s="130" t="s">
        <v>241</v>
      </c>
      <c r="M147" s="131">
        <v>2.0</v>
      </c>
      <c r="N147" s="131">
        <v>1.0</v>
      </c>
      <c r="O147" s="131">
        <v>4.0</v>
      </c>
      <c r="P147" s="130" t="s">
        <v>137</v>
      </c>
      <c r="Q147" s="130" t="s">
        <v>136</v>
      </c>
      <c r="R147" s="130">
        <v>4.0</v>
      </c>
      <c r="S147" s="130" t="s">
        <v>137</v>
      </c>
      <c r="T147" s="130" t="s">
        <v>139</v>
      </c>
      <c r="U147" s="130" t="s">
        <v>137</v>
      </c>
      <c r="V147" s="130" t="s">
        <v>136</v>
      </c>
      <c r="W147" s="130" t="s">
        <v>136</v>
      </c>
      <c r="X147" s="130" t="s">
        <v>139</v>
      </c>
      <c r="Y147" s="130" t="s">
        <v>138</v>
      </c>
      <c r="Z147" s="130" t="s">
        <v>140</v>
      </c>
      <c r="AA147" s="130" t="s">
        <v>136</v>
      </c>
      <c r="AB147" s="130" t="s">
        <v>136</v>
      </c>
      <c r="AC147" s="130" t="s">
        <v>137</v>
      </c>
      <c r="AD147" s="130" t="s">
        <v>139</v>
      </c>
      <c r="AE147" s="130" t="s">
        <v>136</v>
      </c>
      <c r="AF147" s="130" t="s">
        <v>137</v>
      </c>
      <c r="AG147" s="130" t="s">
        <v>138</v>
      </c>
      <c r="AH147" s="130" t="s">
        <v>136</v>
      </c>
      <c r="AI147" s="130" t="s">
        <v>240</v>
      </c>
      <c r="AJ147" s="130" t="s">
        <v>139</v>
      </c>
      <c r="AK147" s="130" t="s">
        <v>240</v>
      </c>
      <c r="AL147" s="130" t="s">
        <v>139</v>
      </c>
      <c r="AM147" s="130" t="s">
        <v>140</v>
      </c>
      <c r="AN147" s="130" t="s">
        <v>240</v>
      </c>
      <c r="AO147" s="130" t="s">
        <v>241</v>
      </c>
      <c r="AP147" s="130" t="s">
        <v>240</v>
      </c>
      <c r="AQ147" s="130" t="s">
        <v>240</v>
      </c>
      <c r="AR147" s="131" t="s">
        <v>240</v>
      </c>
      <c r="AS147" s="130" t="s">
        <v>241</v>
      </c>
      <c r="AT147" s="29" t="s">
        <v>132</v>
      </c>
      <c r="AU147" s="27" t="s">
        <v>164</v>
      </c>
      <c r="AV147" s="130" t="s">
        <v>177</v>
      </c>
      <c r="AW147" s="130" t="s">
        <v>135</v>
      </c>
      <c r="AX147" s="130" t="s">
        <v>139</v>
      </c>
      <c r="AY147" s="28">
        <v>800.0</v>
      </c>
      <c r="AZ147" s="130" t="s">
        <v>137</v>
      </c>
      <c r="BA147" s="130" t="s">
        <v>140</v>
      </c>
      <c r="BB147" s="130" t="s">
        <v>140</v>
      </c>
      <c r="BC147" s="130" t="s">
        <v>140</v>
      </c>
      <c r="BD147" s="130" t="s">
        <v>241</v>
      </c>
      <c r="BE147" s="130" t="s">
        <v>139</v>
      </c>
      <c r="BF147" s="131" t="s">
        <v>240</v>
      </c>
      <c r="BG147" s="131" t="s">
        <v>240</v>
      </c>
      <c r="BH147" s="130" t="s">
        <v>155</v>
      </c>
      <c r="BI147" s="130" t="s">
        <v>136</v>
      </c>
      <c r="BJ147" s="130" t="s">
        <v>138</v>
      </c>
      <c r="BK147" s="130" t="s">
        <v>136</v>
      </c>
      <c r="BL147" s="130" t="s">
        <v>138</v>
      </c>
      <c r="BM147" s="130" t="s">
        <v>137</v>
      </c>
      <c r="BN147" s="130" t="s">
        <v>138</v>
      </c>
      <c r="BO147" s="130" t="s">
        <v>138</v>
      </c>
      <c r="BP147" s="130" t="s">
        <v>140</v>
      </c>
      <c r="BQ147" s="130" t="s">
        <v>139</v>
      </c>
      <c r="BR147" s="130" t="s">
        <v>140</v>
      </c>
      <c r="BS147" s="130" t="s">
        <v>138</v>
      </c>
      <c r="BT147" s="130" t="s">
        <v>136</v>
      </c>
      <c r="BU147" s="130" t="s">
        <v>136</v>
      </c>
      <c r="BV147" s="130" t="s">
        <v>138</v>
      </c>
      <c r="BW147" s="127"/>
      <c r="BX147" s="127"/>
      <c r="BY147" s="130"/>
      <c r="BZ147" s="127"/>
      <c r="CA147" s="127"/>
      <c r="CB147" s="127"/>
      <c r="CC147" s="127"/>
    </row>
    <row r="148" ht="15.75" customHeight="1">
      <c r="A148" s="131" t="s">
        <v>194</v>
      </c>
      <c r="B148" s="131">
        <v>28.0</v>
      </c>
      <c r="C148" s="131">
        <v>22000.0</v>
      </c>
      <c r="D148" s="35" t="s">
        <v>149</v>
      </c>
      <c r="E148" s="130" t="s">
        <v>130</v>
      </c>
      <c r="F148" s="130" t="s">
        <v>37</v>
      </c>
      <c r="G148" s="134" t="s">
        <v>201</v>
      </c>
      <c r="H148" s="136" t="s">
        <v>159</v>
      </c>
      <c r="I148" s="131" t="s">
        <v>31</v>
      </c>
      <c r="J148" s="130" t="s">
        <v>128</v>
      </c>
      <c r="K148" s="131" t="s">
        <v>158</v>
      </c>
      <c r="L148" s="130" t="s">
        <v>240</v>
      </c>
      <c r="M148" s="131">
        <v>2.0</v>
      </c>
      <c r="N148" s="131">
        <v>1.0</v>
      </c>
      <c r="O148" s="131">
        <v>4.0</v>
      </c>
      <c r="P148" s="130" t="s">
        <v>140</v>
      </c>
      <c r="Q148" s="130" t="s">
        <v>136</v>
      </c>
      <c r="R148" s="131">
        <v>4.0</v>
      </c>
      <c r="S148" s="130" t="s">
        <v>136</v>
      </c>
      <c r="T148" s="130">
        <v>5.0</v>
      </c>
      <c r="U148" s="130" t="s">
        <v>138</v>
      </c>
      <c r="V148" s="130" t="s">
        <v>137</v>
      </c>
      <c r="W148" s="130" t="s">
        <v>136</v>
      </c>
      <c r="X148" s="130" t="s">
        <v>136</v>
      </c>
      <c r="Y148" s="130" t="s">
        <v>140</v>
      </c>
      <c r="Z148" s="130" t="s">
        <v>140</v>
      </c>
      <c r="AA148" s="130" t="s">
        <v>139</v>
      </c>
      <c r="AB148" s="130" t="s">
        <v>139</v>
      </c>
      <c r="AC148" s="130" t="s">
        <v>140</v>
      </c>
      <c r="AD148" s="130" t="s">
        <v>136</v>
      </c>
      <c r="AE148" s="130" t="s">
        <v>140</v>
      </c>
      <c r="AF148" s="130" t="s">
        <v>137</v>
      </c>
      <c r="AG148" s="130" t="s">
        <v>139</v>
      </c>
      <c r="AH148" s="130" t="s">
        <v>139</v>
      </c>
      <c r="AI148" s="130" t="s">
        <v>240</v>
      </c>
      <c r="AJ148" s="130" t="s">
        <v>139</v>
      </c>
      <c r="AK148" s="130" t="s">
        <v>240</v>
      </c>
      <c r="AL148" s="130" t="s">
        <v>140</v>
      </c>
      <c r="AM148" s="130" t="s">
        <v>139</v>
      </c>
      <c r="AN148" s="130" t="s">
        <v>241</v>
      </c>
      <c r="AO148" s="130" t="s">
        <v>241</v>
      </c>
      <c r="AP148" s="130" t="s">
        <v>241</v>
      </c>
      <c r="AQ148" s="130" t="s">
        <v>240</v>
      </c>
      <c r="AR148" s="131" t="s">
        <v>240</v>
      </c>
      <c r="AS148" s="130" t="s">
        <v>240</v>
      </c>
      <c r="AT148" s="28" t="s">
        <v>185</v>
      </c>
      <c r="AU148" s="27" t="s">
        <v>133</v>
      </c>
      <c r="AV148" s="130" t="s">
        <v>146</v>
      </c>
      <c r="AW148" s="130" t="s">
        <v>135</v>
      </c>
      <c r="AX148" s="130" t="s">
        <v>139</v>
      </c>
      <c r="AY148" s="28" t="s">
        <v>184</v>
      </c>
      <c r="AZ148" s="130" t="s">
        <v>136</v>
      </c>
      <c r="BA148" s="130" t="s">
        <v>136</v>
      </c>
      <c r="BB148" s="130" t="s">
        <v>139</v>
      </c>
      <c r="BC148" s="130" t="s">
        <v>139</v>
      </c>
      <c r="BD148" s="130" t="s">
        <v>240</v>
      </c>
      <c r="BE148" s="130" t="s">
        <v>139</v>
      </c>
      <c r="BF148" s="131" t="s">
        <v>240</v>
      </c>
      <c r="BG148" s="131" t="s">
        <v>240</v>
      </c>
      <c r="BH148" s="130" t="s">
        <v>150</v>
      </c>
      <c r="BI148" s="130" t="s">
        <v>137</v>
      </c>
      <c r="BJ148" s="130" t="s">
        <v>139</v>
      </c>
      <c r="BK148" s="130" t="s">
        <v>139</v>
      </c>
      <c r="BL148" s="130" t="s">
        <v>136</v>
      </c>
      <c r="BM148" s="130" t="s">
        <v>137</v>
      </c>
      <c r="BN148" s="130" t="s">
        <v>138</v>
      </c>
      <c r="BO148" s="130" t="s">
        <v>138</v>
      </c>
      <c r="BP148" s="130" t="s">
        <v>140</v>
      </c>
      <c r="BQ148" s="130" t="s">
        <v>139</v>
      </c>
      <c r="BR148" s="130" t="s">
        <v>139</v>
      </c>
      <c r="BS148" s="130" t="s">
        <v>139</v>
      </c>
      <c r="BT148" s="130" t="s">
        <v>136</v>
      </c>
      <c r="BU148" s="130" t="s">
        <v>137</v>
      </c>
      <c r="BV148" s="130" t="s">
        <v>136</v>
      </c>
      <c r="BW148" s="127"/>
      <c r="BX148" s="127"/>
      <c r="BY148" s="130"/>
      <c r="BZ148" s="127"/>
      <c r="CA148" s="127"/>
      <c r="CB148" s="127"/>
      <c r="CC148" s="127"/>
    </row>
    <row r="149" ht="15.75" customHeight="1">
      <c r="A149" s="131" t="s">
        <v>194</v>
      </c>
      <c r="B149" s="131">
        <v>20.0</v>
      </c>
      <c r="C149" s="131">
        <v>15000.0</v>
      </c>
      <c r="D149" s="35" t="s">
        <v>149</v>
      </c>
      <c r="E149" s="130" t="s">
        <v>130</v>
      </c>
      <c r="F149" s="130" t="s">
        <v>37</v>
      </c>
      <c r="G149" s="134" t="s">
        <v>186</v>
      </c>
      <c r="H149" s="136" t="s">
        <v>159</v>
      </c>
      <c r="I149" s="131" t="s">
        <v>31</v>
      </c>
      <c r="J149" s="130" t="s">
        <v>129</v>
      </c>
      <c r="K149" s="131" t="s">
        <v>11</v>
      </c>
      <c r="L149" s="130" t="s">
        <v>241</v>
      </c>
      <c r="M149" s="131">
        <v>3.0</v>
      </c>
      <c r="N149" s="131">
        <v>1.0</v>
      </c>
      <c r="O149" s="131">
        <v>4.0</v>
      </c>
      <c r="P149" s="130" t="s">
        <v>140</v>
      </c>
      <c r="Q149" s="130" t="s">
        <v>136</v>
      </c>
      <c r="R149" s="131">
        <v>5.0</v>
      </c>
      <c r="S149" s="130" t="s">
        <v>139</v>
      </c>
      <c r="T149" s="130" t="s">
        <v>139</v>
      </c>
      <c r="U149" s="130" t="s">
        <v>138</v>
      </c>
      <c r="V149" s="130" t="s">
        <v>136</v>
      </c>
      <c r="W149" s="130" t="s">
        <v>139</v>
      </c>
      <c r="X149" s="130" t="s">
        <v>139</v>
      </c>
      <c r="Y149" s="130" t="s">
        <v>136</v>
      </c>
      <c r="Z149" s="130" t="s">
        <v>139</v>
      </c>
      <c r="AA149" s="130" t="s">
        <v>136</v>
      </c>
      <c r="AB149" s="130" t="s">
        <v>136</v>
      </c>
      <c r="AC149" s="130" t="s">
        <v>138</v>
      </c>
      <c r="AD149" s="130" t="s">
        <v>139</v>
      </c>
      <c r="AE149" s="130" t="s">
        <v>139</v>
      </c>
      <c r="AF149" s="130" t="s">
        <v>139</v>
      </c>
      <c r="AG149" s="130" t="s">
        <v>138</v>
      </c>
      <c r="AH149" s="130" t="s">
        <v>136</v>
      </c>
      <c r="AI149" s="130" t="s">
        <v>240</v>
      </c>
      <c r="AJ149" s="130" t="s">
        <v>139</v>
      </c>
      <c r="AK149" s="130" t="s">
        <v>240</v>
      </c>
      <c r="AL149" s="130" t="s">
        <v>139</v>
      </c>
      <c r="AM149" s="130" t="s">
        <v>140</v>
      </c>
      <c r="AN149" s="130" t="s">
        <v>240</v>
      </c>
      <c r="AO149" s="130" t="s">
        <v>240</v>
      </c>
      <c r="AP149" s="130" t="s">
        <v>240</v>
      </c>
      <c r="AQ149" s="130" t="s">
        <v>240</v>
      </c>
      <c r="AR149" s="131" t="s">
        <v>240</v>
      </c>
      <c r="AS149" s="130" t="s">
        <v>241</v>
      </c>
      <c r="AT149" s="29" t="s">
        <v>132</v>
      </c>
      <c r="AU149" s="27" t="s">
        <v>133</v>
      </c>
      <c r="AV149" s="130" t="s">
        <v>134</v>
      </c>
      <c r="AW149" s="130" t="s">
        <v>135</v>
      </c>
      <c r="AX149" s="130" t="s">
        <v>140</v>
      </c>
      <c r="AY149" s="28">
        <v>800.0</v>
      </c>
      <c r="AZ149" s="130" t="s">
        <v>137</v>
      </c>
      <c r="BA149" s="130" t="s">
        <v>137</v>
      </c>
      <c r="BB149" s="130" t="s">
        <v>140</v>
      </c>
      <c r="BC149" s="130" t="s">
        <v>139</v>
      </c>
      <c r="BD149" s="130" t="s">
        <v>240</v>
      </c>
      <c r="BE149" s="130" t="s">
        <v>137</v>
      </c>
      <c r="BF149" s="131" t="s">
        <v>240</v>
      </c>
      <c r="BG149" s="131" t="s">
        <v>240</v>
      </c>
      <c r="BH149" s="130" t="s">
        <v>136</v>
      </c>
      <c r="BI149" s="130" t="s">
        <v>137</v>
      </c>
      <c r="BJ149" s="130" t="s">
        <v>140</v>
      </c>
      <c r="BK149" s="130" t="s">
        <v>138</v>
      </c>
      <c r="BL149" s="130" t="s">
        <v>137</v>
      </c>
      <c r="BM149" s="130" t="s">
        <v>138</v>
      </c>
      <c r="BN149" s="130" t="s">
        <v>138</v>
      </c>
      <c r="BO149" s="130" t="s">
        <v>138</v>
      </c>
      <c r="BP149" s="130" t="s">
        <v>136</v>
      </c>
      <c r="BQ149" s="130" t="s">
        <v>138</v>
      </c>
      <c r="BR149" s="130" t="s">
        <v>136</v>
      </c>
      <c r="BS149" s="130" t="s">
        <v>136</v>
      </c>
      <c r="BT149" s="130" t="s">
        <v>138</v>
      </c>
      <c r="BU149" s="130" t="s">
        <v>139</v>
      </c>
      <c r="BV149" s="130" t="s">
        <v>136</v>
      </c>
      <c r="BW149" s="127"/>
      <c r="BX149" s="127"/>
      <c r="BY149" s="130"/>
      <c r="BZ149" s="127"/>
      <c r="CA149" s="127"/>
      <c r="CB149" s="127"/>
      <c r="CC149" s="127"/>
    </row>
    <row r="150" ht="15.75" customHeight="1">
      <c r="A150" s="131" t="s">
        <v>194</v>
      </c>
      <c r="B150" s="131">
        <v>25.0</v>
      </c>
      <c r="C150" s="131">
        <v>20000.0</v>
      </c>
      <c r="D150" s="35" t="s">
        <v>149</v>
      </c>
      <c r="E150" s="129" t="s">
        <v>45</v>
      </c>
      <c r="F150" s="130" t="s">
        <v>144</v>
      </c>
      <c r="G150" s="134" t="s">
        <v>188</v>
      </c>
      <c r="H150" s="136" t="s">
        <v>159</v>
      </c>
      <c r="I150" s="131" t="s">
        <v>31</v>
      </c>
      <c r="J150" s="131" t="s">
        <v>171</v>
      </c>
      <c r="K150" s="131" t="s">
        <v>12</v>
      </c>
      <c r="L150" s="130" t="s">
        <v>240</v>
      </c>
      <c r="M150" s="131">
        <v>2.0</v>
      </c>
      <c r="N150" s="131">
        <v>1.0</v>
      </c>
      <c r="O150" s="130" t="s">
        <v>140</v>
      </c>
      <c r="P150" s="130" t="s">
        <v>140</v>
      </c>
      <c r="Q150" s="130" t="s">
        <v>136</v>
      </c>
      <c r="R150" s="131">
        <v>4.0</v>
      </c>
      <c r="S150" s="130" t="s">
        <v>139</v>
      </c>
      <c r="T150" s="130">
        <v>4.0</v>
      </c>
      <c r="U150" s="130" t="s">
        <v>136</v>
      </c>
      <c r="V150" s="130" t="s">
        <v>136</v>
      </c>
      <c r="W150" s="130" t="s">
        <v>138</v>
      </c>
      <c r="X150" s="130" t="s">
        <v>136</v>
      </c>
      <c r="Y150" s="130" t="s">
        <v>138</v>
      </c>
      <c r="Z150" s="130" t="s">
        <v>137</v>
      </c>
      <c r="AA150" s="130" t="s">
        <v>138</v>
      </c>
      <c r="AB150" s="130" t="s">
        <v>138</v>
      </c>
      <c r="AC150" s="130" t="s">
        <v>136</v>
      </c>
      <c r="AD150" s="130" t="s">
        <v>136</v>
      </c>
      <c r="AE150" s="130" t="s">
        <v>139</v>
      </c>
      <c r="AF150" s="130" t="s">
        <v>137</v>
      </c>
      <c r="AG150" s="130" t="s">
        <v>139</v>
      </c>
      <c r="AH150" s="130" t="s">
        <v>139</v>
      </c>
      <c r="AI150" s="130" t="s">
        <v>240</v>
      </c>
      <c r="AJ150" s="130" t="s">
        <v>140</v>
      </c>
      <c r="AK150" s="130" t="s">
        <v>241</v>
      </c>
      <c r="AL150" s="130" t="s">
        <v>137</v>
      </c>
      <c r="AM150" s="130" t="s">
        <v>137</v>
      </c>
      <c r="AN150" s="130" t="s">
        <v>240</v>
      </c>
      <c r="AO150" s="130" t="s">
        <v>241</v>
      </c>
      <c r="AP150" s="130" t="s">
        <v>241</v>
      </c>
      <c r="AQ150" s="130" t="s">
        <v>240</v>
      </c>
      <c r="AR150" s="131" t="s">
        <v>240</v>
      </c>
      <c r="AS150" s="130" t="s">
        <v>240</v>
      </c>
      <c r="AT150" s="29" t="s">
        <v>132</v>
      </c>
      <c r="AU150" s="27" t="s">
        <v>133</v>
      </c>
      <c r="AV150" s="130" t="s">
        <v>146</v>
      </c>
      <c r="AW150" s="130" t="s">
        <v>147</v>
      </c>
      <c r="AX150" s="130" t="s">
        <v>139</v>
      </c>
      <c r="AY150" s="28" t="s">
        <v>145</v>
      </c>
      <c r="AZ150" s="130" t="s">
        <v>139</v>
      </c>
      <c r="BA150" s="130" t="s">
        <v>139</v>
      </c>
      <c r="BB150" s="130" t="s">
        <v>138</v>
      </c>
      <c r="BC150" s="130" t="s">
        <v>139</v>
      </c>
      <c r="BD150" s="130" t="s">
        <v>240</v>
      </c>
      <c r="BE150" s="130" t="s">
        <v>140</v>
      </c>
      <c r="BF150" s="131" t="s">
        <v>240</v>
      </c>
      <c r="BG150" s="131" t="s">
        <v>240</v>
      </c>
      <c r="BH150" s="130" t="s">
        <v>138</v>
      </c>
      <c r="BI150" s="130" t="s">
        <v>136</v>
      </c>
      <c r="BJ150" s="130" t="s">
        <v>138</v>
      </c>
      <c r="BK150" s="130" t="s">
        <v>137</v>
      </c>
      <c r="BL150" s="130" t="s">
        <v>138</v>
      </c>
      <c r="BM150" s="130" t="s">
        <v>136</v>
      </c>
      <c r="BN150" s="130" t="s">
        <v>138</v>
      </c>
      <c r="BO150" s="130" t="s">
        <v>138</v>
      </c>
      <c r="BP150" s="130" t="s">
        <v>136</v>
      </c>
      <c r="BQ150" s="130" t="s">
        <v>137</v>
      </c>
      <c r="BR150" s="130" t="s">
        <v>136</v>
      </c>
      <c r="BS150" s="130" t="s">
        <v>136</v>
      </c>
      <c r="BT150" s="130" t="s">
        <v>136</v>
      </c>
      <c r="BU150" s="130" t="s">
        <v>136</v>
      </c>
      <c r="BV150" s="130" t="s">
        <v>136</v>
      </c>
      <c r="BW150" s="127"/>
      <c r="BX150" s="127"/>
      <c r="BY150" s="130"/>
      <c r="BZ150" s="127"/>
      <c r="CA150" s="127"/>
      <c r="CB150" s="127"/>
      <c r="CC150" s="127"/>
    </row>
    <row r="151" ht="15.75" customHeight="1">
      <c r="A151" s="131" t="s">
        <v>194</v>
      </c>
      <c r="B151" s="131">
        <v>37.0</v>
      </c>
      <c r="C151" s="131">
        <v>14000.0</v>
      </c>
      <c r="D151" s="35" t="s">
        <v>149</v>
      </c>
      <c r="E151" s="130" t="s">
        <v>44</v>
      </c>
      <c r="F151" s="130" t="s">
        <v>37</v>
      </c>
      <c r="G151" s="134" t="s">
        <v>37</v>
      </c>
      <c r="H151" s="136" t="s">
        <v>159</v>
      </c>
      <c r="I151" s="131" t="s">
        <v>143</v>
      </c>
      <c r="J151" s="130" t="s">
        <v>129</v>
      </c>
      <c r="K151" s="131" t="s">
        <v>11</v>
      </c>
      <c r="L151" s="130" t="s">
        <v>240</v>
      </c>
      <c r="M151" s="131">
        <v>1.0</v>
      </c>
      <c r="N151" s="131">
        <v>1.0</v>
      </c>
      <c r="O151" s="131">
        <v>5.0</v>
      </c>
      <c r="P151" s="130" t="s">
        <v>140</v>
      </c>
      <c r="Q151" s="130" t="s">
        <v>136</v>
      </c>
      <c r="R151" s="131">
        <v>3.0</v>
      </c>
      <c r="S151" s="130" t="s">
        <v>138</v>
      </c>
      <c r="T151" s="130" t="s">
        <v>139</v>
      </c>
      <c r="U151" s="130" t="s">
        <v>139</v>
      </c>
      <c r="V151" s="130" t="s">
        <v>139</v>
      </c>
      <c r="W151" s="130" t="s">
        <v>136</v>
      </c>
      <c r="X151" s="130" t="s">
        <v>138</v>
      </c>
      <c r="Y151" s="130" t="s">
        <v>136</v>
      </c>
      <c r="Z151" s="130" t="s">
        <v>138</v>
      </c>
      <c r="AA151" s="130" t="s">
        <v>136</v>
      </c>
      <c r="AB151" s="130" t="s">
        <v>139</v>
      </c>
      <c r="AC151" s="130" t="s">
        <v>139</v>
      </c>
      <c r="AD151" s="130" t="s">
        <v>138</v>
      </c>
      <c r="AE151" s="130" t="s">
        <v>139</v>
      </c>
      <c r="AF151" s="130" t="s">
        <v>136</v>
      </c>
      <c r="AG151" s="130" t="s">
        <v>140</v>
      </c>
      <c r="AH151" s="130" t="s">
        <v>139</v>
      </c>
      <c r="AI151" s="130" t="s">
        <v>240</v>
      </c>
      <c r="AJ151" s="130" t="s">
        <v>140</v>
      </c>
      <c r="AK151" s="130" t="s">
        <v>240</v>
      </c>
      <c r="AL151" s="130" t="s">
        <v>139</v>
      </c>
      <c r="AM151" s="130" t="s">
        <v>136</v>
      </c>
      <c r="AN151" s="130" t="s">
        <v>240</v>
      </c>
      <c r="AO151" s="130" t="s">
        <v>241</v>
      </c>
      <c r="AP151" s="130" t="s">
        <v>240</v>
      </c>
      <c r="AQ151" s="130" t="s">
        <v>240</v>
      </c>
      <c r="AR151" s="131" t="s">
        <v>240</v>
      </c>
      <c r="AS151" s="130" t="s">
        <v>241</v>
      </c>
      <c r="AT151" s="28" t="s">
        <v>151</v>
      </c>
      <c r="AU151" s="27" t="s">
        <v>133</v>
      </c>
      <c r="AV151" s="130" t="s">
        <v>152</v>
      </c>
      <c r="AW151" s="130" t="s">
        <v>135</v>
      </c>
      <c r="AX151" s="130" t="s">
        <v>139</v>
      </c>
      <c r="AY151" s="28">
        <v>800.0</v>
      </c>
      <c r="AZ151" s="130" t="s">
        <v>139</v>
      </c>
      <c r="BA151" s="130" t="s">
        <v>136</v>
      </c>
      <c r="BB151" s="130" t="s">
        <v>140</v>
      </c>
      <c r="BC151" s="130" t="s">
        <v>139</v>
      </c>
      <c r="BD151" s="130" t="s">
        <v>240</v>
      </c>
      <c r="BE151" s="130" t="s">
        <v>139</v>
      </c>
      <c r="BF151" s="131" t="s">
        <v>240</v>
      </c>
      <c r="BG151" s="131" t="s">
        <v>240</v>
      </c>
      <c r="BH151" s="130" t="s">
        <v>138</v>
      </c>
      <c r="BI151" s="130" t="s">
        <v>140</v>
      </c>
      <c r="BJ151" s="130" t="s">
        <v>139</v>
      </c>
      <c r="BK151" s="130" t="s">
        <v>139</v>
      </c>
      <c r="BL151" s="130" t="s">
        <v>139</v>
      </c>
      <c r="BM151" s="130" t="s">
        <v>138</v>
      </c>
      <c r="BN151" s="130" t="s">
        <v>138</v>
      </c>
      <c r="BO151" s="130" t="s">
        <v>138</v>
      </c>
      <c r="BP151" s="130" t="s">
        <v>138</v>
      </c>
      <c r="BQ151" s="130" t="s">
        <v>136</v>
      </c>
      <c r="BR151" s="130" t="s">
        <v>136</v>
      </c>
      <c r="BS151" s="130" t="s">
        <v>138</v>
      </c>
      <c r="BT151" s="130" t="s">
        <v>137</v>
      </c>
      <c r="BU151" s="130" t="s">
        <v>136</v>
      </c>
      <c r="BV151" s="130" t="s">
        <v>138</v>
      </c>
      <c r="BW151" s="127"/>
      <c r="BX151" s="127"/>
      <c r="BY151" s="130"/>
      <c r="BZ151" s="127"/>
      <c r="CA151" s="127"/>
      <c r="CB151" s="127"/>
      <c r="CC151" s="127"/>
    </row>
    <row r="152" ht="15.75" customHeight="1">
      <c r="A152" s="131" t="s">
        <v>194</v>
      </c>
      <c r="B152" s="131">
        <v>36.0</v>
      </c>
      <c r="C152" s="131">
        <v>25000.0</v>
      </c>
      <c r="D152" s="35" t="s">
        <v>149</v>
      </c>
      <c r="E152" s="130" t="s">
        <v>44</v>
      </c>
      <c r="F152" s="130" t="s">
        <v>154</v>
      </c>
      <c r="G152" s="134" t="s">
        <v>190</v>
      </c>
      <c r="H152" s="136" t="s">
        <v>159</v>
      </c>
      <c r="I152" s="131" t="s">
        <v>180</v>
      </c>
      <c r="J152" s="130" t="s">
        <v>128</v>
      </c>
      <c r="K152" s="131" t="s">
        <v>158</v>
      </c>
      <c r="L152" s="130" t="s">
        <v>240</v>
      </c>
      <c r="M152" s="131">
        <v>3.0</v>
      </c>
      <c r="N152" s="131">
        <v>1.0</v>
      </c>
      <c r="O152" s="131">
        <v>4.0</v>
      </c>
      <c r="P152" s="130" t="s">
        <v>136</v>
      </c>
      <c r="Q152" s="130" t="s">
        <v>136</v>
      </c>
      <c r="R152" s="130">
        <v>4.0</v>
      </c>
      <c r="S152" s="130" t="s">
        <v>136</v>
      </c>
      <c r="T152" s="130" t="s">
        <v>139</v>
      </c>
      <c r="U152" s="130" t="s">
        <v>137</v>
      </c>
      <c r="V152" s="130" t="s">
        <v>137</v>
      </c>
      <c r="W152" s="130" t="s">
        <v>138</v>
      </c>
      <c r="X152" s="130" t="s">
        <v>140</v>
      </c>
      <c r="Y152" s="130" t="s">
        <v>136</v>
      </c>
      <c r="Z152" s="130" t="s">
        <v>140</v>
      </c>
      <c r="AA152" s="130" t="s">
        <v>136</v>
      </c>
      <c r="AB152" s="130" t="s">
        <v>138</v>
      </c>
      <c r="AC152" s="130" t="s">
        <v>137</v>
      </c>
      <c r="AD152" s="130" t="s">
        <v>137</v>
      </c>
      <c r="AE152" s="130" t="s">
        <v>137</v>
      </c>
      <c r="AF152" s="130" t="s">
        <v>140</v>
      </c>
      <c r="AG152" s="130">
        <v>3.0</v>
      </c>
      <c r="AH152" s="130" t="s">
        <v>139</v>
      </c>
      <c r="AI152" s="130" t="s">
        <v>240</v>
      </c>
      <c r="AJ152" s="130" t="s">
        <v>137</v>
      </c>
      <c r="AK152" s="130" t="s">
        <v>241</v>
      </c>
      <c r="AL152" s="130" t="s">
        <v>137</v>
      </c>
      <c r="AM152" s="130" t="s">
        <v>139</v>
      </c>
      <c r="AN152" s="130" t="s">
        <v>240</v>
      </c>
      <c r="AO152" s="130" t="s">
        <v>241</v>
      </c>
      <c r="AP152" s="130" t="s">
        <v>241</v>
      </c>
      <c r="AQ152" s="130" t="s">
        <v>240</v>
      </c>
      <c r="AR152" s="131" t="s">
        <v>240</v>
      </c>
      <c r="AS152" s="130" t="s">
        <v>241</v>
      </c>
      <c r="AT152" s="29" t="s">
        <v>156</v>
      </c>
      <c r="AU152" s="27" t="s">
        <v>133</v>
      </c>
      <c r="AV152" s="130" t="s">
        <v>157</v>
      </c>
      <c r="AW152" s="130" t="s">
        <v>135</v>
      </c>
      <c r="AX152" s="130" t="s">
        <v>139</v>
      </c>
      <c r="AY152" s="28">
        <v>1500.0</v>
      </c>
      <c r="AZ152" s="130" t="s">
        <v>140</v>
      </c>
      <c r="BA152" s="130" t="s">
        <v>139</v>
      </c>
      <c r="BB152" s="130" t="s">
        <v>140</v>
      </c>
      <c r="BC152" s="130" t="s">
        <v>136</v>
      </c>
      <c r="BD152" s="130" t="s">
        <v>240</v>
      </c>
      <c r="BE152" s="130" t="s">
        <v>136</v>
      </c>
      <c r="BF152" s="131" t="s">
        <v>240</v>
      </c>
      <c r="BG152" s="131" t="s">
        <v>240</v>
      </c>
      <c r="BH152" s="130" t="s">
        <v>137</v>
      </c>
      <c r="BI152" s="130" t="s">
        <v>136</v>
      </c>
      <c r="BJ152" s="130" t="s">
        <v>138</v>
      </c>
      <c r="BK152" s="130" t="s">
        <v>139</v>
      </c>
      <c r="BL152" s="130" t="s">
        <v>138</v>
      </c>
      <c r="BM152" s="130" t="s">
        <v>136</v>
      </c>
      <c r="BN152" s="130" t="s">
        <v>136</v>
      </c>
      <c r="BO152" s="130" t="s">
        <v>136</v>
      </c>
      <c r="BP152" s="130" t="s">
        <v>139</v>
      </c>
      <c r="BQ152" s="130" t="s">
        <v>140</v>
      </c>
      <c r="BR152" s="130" t="s">
        <v>139</v>
      </c>
      <c r="BS152" s="130" t="s">
        <v>136</v>
      </c>
      <c r="BT152" s="130" t="s">
        <v>136</v>
      </c>
      <c r="BU152" s="130" t="s">
        <v>140</v>
      </c>
      <c r="BV152" s="130" t="s">
        <v>137</v>
      </c>
      <c r="BW152" s="127"/>
      <c r="BX152" s="127"/>
      <c r="BY152" s="130"/>
      <c r="BZ152" s="127"/>
      <c r="CA152" s="127"/>
      <c r="CB152" s="127"/>
      <c r="CC152" s="127"/>
    </row>
    <row r="153" ht="15.75" customHeight="1">
      <c r="A153" s="131" t="s">
        <v>194</v>
      </c>
      <c r="B153" s="131">
        <v>24.0</v>
      </c>
      <c r="C153" s="131">
        <v>15000.0</v>
      </c>
      <c r="D153" s="35" t="s">
        <v>149</v>
      </c>
      <c r="E153" s="130" t="s">
        <v>130</v>
      </c>
      <c r="F153" s="130" t="s">
        <v>37</v>
      </c>
      <c r="G153" s="130" t="s">
        <v>131</v>
      </c>
      <c r="H153" s="136" t="s">
        <v>159</v>
      </c>
      <c r="I153" s="131" t="s">
        <v>204</v>
      </c>
      <c r="J153" s="130" t="s">
        <v>128</v>
      </c>
      <c r="K153" s="131" t="s">
        <v>126</v>
      </c>
      <c r="L153" s="130" t="s">
        <v>240</v>
      </c>
      <c r="M153" s="131">
        <v>3.0</v>
      </c>
      <c r="N153" s="131">
        <v>1.0</v>
      </c>
      <c r="O153" s="131">
        <v>4.0</v>
      </c>
      <c r="P153" s="130" t="s">
        <v>136</v>
      </c>
      <c r="Q153" s="130" t="s">
        <v>137</v>
      </c>
      <c r="R153" s="130" t="s">
        <v>136</v>
      </c>
      <c r="S153" s="130" t="s">
        <v>139</v>
      </c>
      <c r="T153" s="130">
        <v>3.0</v>
      </c>
      <c r="U153" s="130" t="s">
        <v>137</v>
      </c>
      <c r="V153" s="130" t="s">
        <v>136</v>
      </c>
      <c r="W153" s="130" t="s">
        <v>138</v>
      </c>
      <c r="X153" s="130" t="s">
        <v>136</v>
      </c>
      <c r="Y153" s="130" t="s">
        <v>139</v>
      </c>
      <c r="Z153" s="130" t="s">
        <v>136</v>
      </c>
      <c r="AA153" s="130" t="s">
        <v>137</v>
      </c>
      <c r="AB153" s="130" t="s">
        <v>140</v>
      </c>
      <c r="AC153" s="130" t="s">
        <v>137</v>
      </c>
      <c r="AD153" s="130" t="s">
        <v>137</v>
      </c>
      <c r="AE153" s="130" t="s">
        <v>140</v>
      </c>
      <c r="AF153" s="130" t="s">
        <v>139</v>
      </c>
      <c r="AG153" s="130" t="s">
        <v>137</v>
      </c>
      <c r="AH153" s="130" t="s">
        <v>136</v>
      </c>
      <c r="AI153" s="130" t="s">
        <v>240</v>
      </c>
      <c r="AJ153" s="130" t="s">
        <v>136</v>
      </c>
      <c r="AK153" s="130" t="s">
        <v>240</v>
      </c>
      <c r="AL153" s="130" t="s">
        <v>136</v>
      </c>
      <c r="AM153" s="130" t="s">
        <v>137</v>
      </c>
      <c r="AN153" s="130" t="s">
        <v>240</v>
      </c>
      <c r="AO153" s="130" t="s">
        <v>240</v>
      </c>
      <c r="AP153" s="130" t="s">
        <v>240</v>
      </c>
      <c r="AQ153" s="130" t="s">
        <v>241</v>
      </c>
      <c r="AR153" s="131" t="s">
        <v>240</v>
      </c>
      <c r="AS153" s="130" t="s">
        <v>241</v>
      </c>
      <c r="AT153" s="29" t="s">
        <v>132</v>
      </c>
      <c r="AU153" s="27" t="s">
        <v>164</v>
      </c>
      <c r="AV153" s="130" t="s">
        <v>165</v>
      </c>
      <c r="AW153" s="130" t="s">
        <v>135</v>
      </c>
      <c r="AX153" s="130" t="s">
        <v>136</v>
      </c>
      <c r="AY153" s="28">
        <v>1500.0</v>
      </c>
      <c r="AZ153" s="130" t="s">
        <v>139</v>
      </c>
      <c r="BA153" s="130" t="s">
        <v>136</v>
      </c>
      <c r="BB153" s="130" t="s">
        <v>140</v>
      </c>
      <c r="BC153" s="130" t="s">
        <v>137</v>
      </c>
      <c r="BD153" s="130" t="s">
        <v>240</v>
      </c>
      <c r="BE153" s="130" t="s">
        <v>137</v>
      </c>
      <c r="BF153" s="131" t="s">
        <v>240</v>
      </c>
      <c r="BG153" s="131" t="s">
        <v>240</v>
      </c>
      <c r="BH153" s="130" t="s">
        <v>150</v>
      </c>
      <c r="BI153" s="130" t="s">
        <v>136</v>
      </c>
      <c r="BJ153" s="130" t="s">
        <v>139</v>
      </c>
      <c r="BK153" s="130" t="s">
        <v>139</v>
      </c>
      <c r="BL153" s="130" t="s">
        <v>136</v>
      </c>
      <c r="BM153" s="130" t="s">
        <v>138</v>
      </c>
      <c r="BN153" s="130" t="s">
        <v>136</v>
      </c>
      <c r="BO153" s="130" t="s">
        <v>138</v>
      </c>
      <c r="BP153" s="130" t="s">
        <v>140</v>
      </c>
      <c r="BQ153" s="130" t="s">
        <v>139</v>
      </c>
      <c r="BR153" s="130" t="s">
        <v>139</v>
      </c>
      <c r="BS153" s="130" t="s">
        <v>136</v>
      </c>
      <c r="BT153" s="130" t="s">
        <v>139</v>
      </c>
      <c r="BU153" s="130" t="s">
        <v>139</v>
      </c>
      <c r="BV153" s="130" t="s">
        <v>140</v>
      </c>
      <c r="BW153" s="127"/>
      <c r="BX153" s="127"/>
      <c r="BY153" s="130"/>
      <c r="BZ153" s="127"/>
      <c r="CA153" s="127"/>
      <c r="CB153" s="127"/>
      <c r="CC153" s="127"/>
    </row>
    <row r="154" ht="15.75" customHeight="1">
      <c r="A154" s="131" t="s">
        <v>194</v>
      </c>
      <c r="B154" s="131">
        <v>36.0</v>
      </c>
      <c r="C154" s="131">
        <v>20000.0</v>
      </c>
      <c r="D154" s="35" t="s">
        <v>142</v>
      </c>
      <c r="E154" s="130" t="s">
        <v>130</v>
      </c>
      <c r="F154" s="130" t="s">
        <v>38</v>
      </c>
      <c r="G154" s="130" t="s">
        <v>144</v>
      </c>
      <c r="H154" s="136" t="s">
        <v>127</v>
      </c>
      <c r="I154" s="131" t="s">
        <v>32</v>
      </c>
      <c r="J154" s="130" t="s">
        <v>129</v>
      </c>
      <c r="K154" s="131" t="s">
        <v>126</v>
      </c>
      <c r="L154" s="130" t="s">
        <v>240</v>
      </c>
      <c r="M154" s="131">
        <v>2.0</v>
      </c>
      <c r="N154" s="131">
        <v>1.0</v>
      </c>
      <c r="O154" s="131">
        <v>4.0</v>
      </c>
      <c r="P154" s="130" t="s">
        <v>140</v>
      </c>
      <c r="Q154" s="130" t="s">
        <v>136</v>
      </c>
      <c r="R154" s="130" t="s">
        <v>139</v>
      </c>
      <c r="S154" s="130" t="s">
        <v>136</v>
      </c>
      <c r="T154" s="130" t="s">
        <v>140</v>
      </c>
      <c r="U154" s="130" t="s">
        <v>139</v>
      </c>
      <c r="V154" s="130" t="s">
        <v>136</v>
      </c>
      <c r="W154" s="130" t="s">
        <v>138</v>
      </c>
      <c r="X154" s="130" t="s">
        <v>136</v>
      </c>
      <c r="Y154" s="130" t="s">
        <v>136</v>
      </c>
      <c r="Z154" s="130" t="s">
        <v>140</v>
      </c>
      <c r="AA154" s="130" t="s">
        <v>136</v>
      </c>
      <c r="AB154" s="130" t="s">
        <v>136</v>
      </c>
      <c r="AC154" s="130" t="s">
        <v>137</v>
      </c>
      <c r="AD154" s="130" t="s">
        <v>139</v>
      </c>
      <c r="AE154" s="130" t="s">
        <v>136</v>
      </c>
      <c r="AF154" s="130" t="s">
        <v>139</v>
      </c>
      <c r="AG154" s="130" t="s">
        <v>138</v>
      </c>
      <c r="AH154" s="130" t="s">
        <v>136</v>
      </c>
      <c r="AI154" s="130" t="s">
        <v>240</v>
      </c>
      <c r="AJ154" s="130" t="s">
        <v>139</v>
      </c>
      <c r="AK154" s="130" t="s">
        <v>240</v>
      </c>
      <c r="AL154" s="130" t="s">
        <v>139</v>
      </c>
      <c r="AM154" s="130" t="s">
        <v>139</v>
      </c>
      <c r="AN154" s="130" t="s">
        <v>240</v>
      </c>
      <c r="AO154" s="130" t="s">
        <v>240</v>
      </c>
      <c r="AP154" s="130" t="s">
        <v>240</v>
      </c>
      <c r="AQ154" s="130" t="s">
        <v>240</v>
      </c>
      <c r="AR154" s="131" t="s">
        <v>240</v>
      </c>
      <c r="AS154" s="130" t="s">
        <v>241</v>
      </c>
      <c r="AT154" s="28" t="s">
        <v>59</v>
      </c>
      <c r="AU154" s="27" t="s">
        <v>168</v>
      </c>
      <c r="AV154" s="130" t="s">
        <v>169</v>
      </c>
      <c r="AW154" s="130" t="s">
        <v>170</v>
      </c>
      <c r="AX154" s="130" t="s">
        <v>136</v>
      </c>
      <c r="AY154" s="28" t="s">
        <v>167</v>
      </c>
      <c r="AZ154" s="130" t="s">
        <v>139</v>
      </c>
      <c r="BA154" s="130" t="s">
        <v>136</v>
      </c>
      <c r="BB154" s="130" t="s">
        <v>138</v>
      </c>
      <c r="BC154" s="130" t="s">
        <v>137</v>
      </c>
      <c r="BD154" s="130" t="s">
        <v>240</v>
      </c>
      <c r="BE154" s="130" t="s">
        <v>137</v>
      </c>
      <c r="BF154" s="131" t="s">
        <v>240</v>
      </c>
      <c r="BG154" s="131" t="s">
        <v>240</v>
      </c>
      <c r="BH154" s="130" t="s">
        <v>136</v>
      </c>
      <c r="BI154" s="130" t="s">
        <v>139</v>
      </c>
      <c r="BJ154" s="130" t="s">
        <v>137</v>
      </c>
      <c r="BK154" s="130" t="s">
        <v>139</v>
      </c>
      <c r="BL154" s="130" t="s">
        <v>136</v>
      </c>
      <c r="BM154" s="130" t="s">
        <v>139</v>
      </c>
      <c r="BN154" s="130" t="s">
        <v>136</v>
      </c>
      <c r="BO154" s="130" t="s">
        <v>139</v>
      </c>
      <c r="BP154" s="130" t="s">
        <v>140</v>
      </c>
      <c r="BQ154" s="130" t="s">
        <v>140</v>
      </c>
      <c r="BR154" s="130" t="s">
        <v>137</v>
      </c>
      <c r="BS154" s="130" t="s">
        <v>136</v>
      </c>
      <c r="BT154" s="130" t="s">
        <v>140</v>
      </c>
      <c r="BU154" s="130" t="s">
        <v>136</v>
      </c>
      <c r="BV154" s="130" t="s">
        <v>136</v>
      </c>
      <c r="BW154" s="127"/>
      <c r="BX154" s="127"/>
      <c r="BY154" s="130"/>
      <c r="BZ154" s="127"/>
      <c r="CA154" s="127"/>
      <c r="CB154" s="127"/>
      <c r="CC154" s="127"/>
    </row>
    <row r="155" ht="15.75" customHeight="1">
      <c r="A155" s="131" t="s">
        <v>194</v>
      </c>
      <c r="B155" s="131">
        <v>32.0</v>
      </c>
      <c r="C155" s="131">
        <v>26000.0</v>
      </c>
      <c r="D155" s="35" t="s">
        <v>142</v>
      </c>
      <c r="E155" s="130" t="s">
        <v>130</v>
      </c>
      <c r="F155" s="130" t="s">
        <v>39</v>
      </c>
      <c r="G155" s="130" t="s">
        <v>175</v>
      </c>
      <c r="H155" s="136" t="s">
        <v>127</v>
      </c>
      <c r="I155" s="131" t="s">
        <v>153</v>
      </c>
      <c r="J155" s="130" t="s">
        <v>191</v>
      </c>
      <c r="K155" s="131" t="s">
        <v>126</v>
      </c>
      <c r="L155" s="130" t="s">
        <v>240</v>
      </c>
      <c r="M155" s="131">
        <v>2.0</v>
      </c>
      <c r="N155" s="131">
        <v>1.0</v>
      </c>
      <c r="O155" s="131">
        <v>5.0</v>
      </c>
      <c r="P155" s="130" t="s">
        <v>140</v>
      </c>
      <c r="Q155" s="130" t="s">
        <v>137</v>
      </c>
      <c r="R155" s="130" t="s">
        <v>139</v>
      </c>
      <c r="S155" s="130" t="s">
        <v>139</v>
      </c>
      <c r="T155" s="130">
        <v>4.0</v>
      </c>
      <c r="U155" s="130" t="s">
        <v>137</v>
      </c>
      <c r="V155" s="130" t="s">
        <v>136</v>
      </c>
      <c r="W155" s="130" t="s">
        <v>138</v>
      </c>
      <c r="X155" s="130" t="s">
        <v>137</v>
      </c>
      <c r="Y155" s="130" t="s">
        <v>140</v>
      </c>
      <c r="Z155" s="130" t="s">
        <v>136</v>
      </c>
      <c r="AA155" s="130" t="s">
        <v>137</v>
      </c>
      <c r="AB155" s="130" t="s">
        <v>139</v>
      </c>
      <c r="AC155" s="130" t="s">
        <v>138</v>
      </c>
      <c r="AD155" s="130" t="s">
        <v>136</v>
      </c>
      <c r="AE155" s="130" t="s">
        <v>139</v>
      </c>
      <c r="AF155" s="130" t="s">
        <v>139</v>
      </c>
      <c r="AG155" s="130">
        <v>4.0</v>
      </c>
      <c r="AH155" s="130" t="s">
        <v>138</v>
      </c>
      <c r="AI155" s="130" t="s">
        <v>240</v>
      </c>
      <c r="AJ155" s="130" t="s">
        <v>136</v>
      </c>
      <c r="AK155" s="130" t="s">
        <v>240</v>
      </c>
      <c r="AL155" s="130" t="s">
        <v>138</v>
      </c>
      <c r="AM155" s="130" t="s">
        <v>138</v>
      </c>
      <c r="AN155" s="130" t="s">
        <v>240</v>
      </c>
      <c r="AO155" s="130" t="s">
        <v>240</v>
      </c>
      <c r="AP155" s="130" t="s">
        <v>240</v>
      </c>
      <c r="AQ155" s="130" t="s">
        <v>240</v>
      </c>
      <c r="AR155" s="131" t="s">
        <v>240</v>
      </c>
      <c r="AS155" s="130" t="s">
        <v>241</v>
      </c>
      <c r="AT155" s="29" t="s">
        <v>132</v>
      </c>
      <c r="AU155" s="27" t="s">
        <v>164</v>
      </c>
      <c r="AV155" s="130" t="s">
        <v>80</v>
      </c>
      <c r="AW155" s="130" t="s">
        <v>170</v>
      </c>
      <c r="AX155" s="130" t="s">
        <v>136</v>
      </c>
      <c r="AY155" s="28">
        <v>800.0</v>
      </c>
      <c r="AZ155" s="130" t="s">
        <v>139</v>
      </c>
      <c r="BA155" s="130" t="s">
        <v>139</v>
      </c>
      <c r="BB155" s="130" t="s">
        <v>138</v>
      </c>
      <c r="BC155" s="130" t="s">
        <v>139</v>
      </c>
      <c r="BD155" s="130" t="s">
        <v>241</v>
      </c>
      <c r="BE155" s="130" t="s">
        <v>139</v>
      </c>
      <c r="BF155" s="131" t="s">
        <v>240</v>
      </c>
      <c r="BG155" s="131" t="s">
        <v>240</v>
      </c>
      <c r="BH155" s="130" t="s">
        <v>150</v>
      </c>
      <c r="BI155" s="130" t="s">
        <v>138</v>
      </c>
      <c r="BJ155" s="130" t="s">
        <v>138</v>
      </c>
      <c r="BK155" s="130" t="s">
        <v>139</v>
      </c>
      <c r="BL155" s="130" t="s">
        <v>136</v>
      </c>
      <c r="BM155" s="130" t="s">
        <v>138</v>
      </c>
      <c r="BN155" s="130" t="s">
        <v>138</v>
      </c>
      <c r="BO155" s="130" t="s">
        <v>139</v>
      </c>
      <c r="BP155" s="130" t="s">
        <v>136</v>
      </c>
      <c r="BQ155" s="130" t="s">
        <v>139</v>
      </c>
      <c r="BR155" s="130" t="s">
        <v>139</v>
      </c>
      <c r="BS155" s="130" t="s">
        <v>136</v>
      </c>
      <c r="BT155" s="127">
        <v>3.0</v>
      </c>
      <c r="BU155" s="130" t="s">
        <v>140</v>
      </c>
      <c r="BV155" s="130" t="s">
        <v>140</v>
      </c>
      <c r="BW155" s="127"/>
      <c r="BX155" s="127"/>
      <c r="BY155" s="130"/>
      <c r="BZ155" s="127"/>
      <c r="CA155" s="127"/>
      <c r="CB155" s="127"/>
      <c r="CC155" s="127"/>
    </row>
    <row r="156" ht="15.75" customHeight="1">
      <c r="A156" s="131" t="s">
        <v>194</v>
      </c>
      <c r="B156" s="131">
        <v>25.0</v>
      </c>
      <c r="C156" s="131">
        <v>17000.0</v>
      </c>
      <c r="D156" s="35" t="s">
        <v>142</v>
      </c>
      <c r="E156" s="130" t="s">
        <v>197</v>
      </c>
      <c r="F156" s="130" t="s">
        <v>172</v>
      </c>
      <c r="G156" s="130" t="s">
        <v>182</v>
      </c>
      <c r="H156" s="136" t="s">
        <v>127</v>
      </c>
      <c r="I156" s="131" t="s">
        <v>153</v>
      </c>
      <c r="J156" s="130" t="s">
        <v>128</v>
      </c>
      <c r="K156" s="131" t="s">
        <v>11</v>
      </c>
      <c r="L156" s="130" t="s">
        <v>241</v>
      </c>
      <c r="M156" s="131">
        <v>3.0</v>
      </c>
      <c r="N156" s="131">
        <v>1.0</v>
      </c>
      <c r="O156" s="131">
        <v>5.0</v>
      </c>
      <c r="P156" s="130" t="s">
        <v>140</v>
      </c>
      <c r="Q156" s="130" t="s">
        <v>137</v>
      </c>
      <c r="R156" s="130" t="s">
        <v>139</v>
      </c>
      <c r="S156" s="130">
        <v>5.0</v>
      </c>
      <c r="T156" s="130" t="s">
        <v>139</v>
      </c>
      <c r="U156" s="130" t="s">
        <v>140</v>
      </c>
      <c r="V156" s="130" t="s">
        <v>139</v>
      </c>
      <c r="W156" s="130" t="s">
        <v>136</v>
      </c>
      <c r="X156" s="130" t="s">
        <v>139</v>
      </c>
      <c r="Y156" s="130" t="s">
        <v>136</v>
      </c>
      <c r="Z156" s="130" t="s">
        <v>136</v>
      </c>
      <c r="AA156" s="130" t="s">
        <v>139</v>
      </c>
      <c r="AB156" s="130" t="s">
        <v>137</v>
      </c>
      <c r="AC156" s="130" t="s">
        <v>139</v>
      </c>
      <c r="AD156" s="130" t="s">
        <v>139</v>
      </c>
      <c r="AE156" s="130" t="s">
        <v>136</v>
      </c>
      <c r="AF156" s="130" t="s">
        <v>139</v>
      </c>
      <c r="AG156" s="130" t="s">
        <v>139</v>
      </c>
      <c r="AH156" s="130" t="s">
        <v>136</v>
      </c>
      <c r="AI156" s="130" t="s">
        <v>240</v>
      </c>
      <c r="AJ156" s="130" t="s">
        <v>136</v>
      </c>
      <c r="AK156" s="130" t="s">
        <v>240</v>
      </c>
      <c r="AL156" s="130" t="s">
        <v>136</v>
      </c>
      <c r="AM156" s="130" t="s">
        <v>139</v>
      </c>
      <c r="AN156" s="130" t="s">
        <v>240</v>
      </c>
      <c r="AO156" s="130" t="s">
        <v>241</v>
      </c>
      <c r="AP156" s="130" t="s">
        <v>241</v>
      </c>
      <c r="AQ156" s="130" t="s">
        <v>241</v>
      </c>
      <c r="AR156" s="131" t="s">
        <v>240</v>
      </c>
      <c r="AS156" s="130" t="s">
        <v>241</v>
      </c>
      <c r="AT156" s="28" t="s">
        <v>151</v>
      </c>
      <c r="AU156" s="27" t="s">
        <v>168</v>
      </c>
      <c r="AV156" s="130" t="s">
        <v>157</v>
      </c>
      <c r="AW156" s="130" t="s">
        <v>173</v>
      </c>
      <c r="AX156" s="130" t="s">
        <v>136</v>
      </c>
      <c r="AY156" s="28">
        <v>1500.0</v>
      </c>
      <c r="AZ156" s="130" t="s">
        <v>140</v>
      </c>
      <c r="BA156" s="130" t="s">
        <v>136</v>
      </c>
      <c r="BB156" s="130" t="s">
        <v>140</v>
      </c>
      <c r="BC156" s="130" t="s">
        <v>139</v>
      </c>
      <c r="BD156" s="130" t="s">
        <v>240</v>
      </c>
      <c r="BE156" s="130" t="s">
        <v>139</v>
      </c>
      <c r="BF156" s="131" t="s">
        <v>240</v>
      </c>
      <c r="BG156" s="131" t="s">
        <v>240</v>
      </c>
      <c r="BH156" s="130" t="s">
        <v>138</v>
      </c>
      <c r="BI156" s="130" t="s">
        <v>139</v>
      </c>
      <c r="BJ156" s="130" t="s">
        <v>140</v>
      </c>
      <c r="BK156" s="130" t="s">
        <v>140</v>
      </c>
      <c r="BL156" s="130" t="s">
        <v>138</v>
      </c>
      <c r="BM156" s="130" t="s">
        <v>136</v>
      </c>
      <c r="BN156" s="130" t="s">
        <v>139</v>
      </c>
      <c r="BO156" s="130" t="s">
        <v>136</v>
      </c>
      <c r="BP156" s="130" t="s">
        <v>139</v>
      </c>
      <c r="BQ156" s="130" t="s">
        <v>139</v>
      </c>
      <c r="BR156" s="130" t="s">
        <v>137</v>
      </c>
      <c r="BS156" s="130" t="s">
        <v>136</v>
      </c>
      <c r="BT156" s="130" t="s">
        <v>138</v>
      </c>
      <c r="BU156" s="130" t="s">
        <v>136</v>
      </c>
      <c r="BV156" s="130" t="s">
        <v>138</v>
      </c>
      <c r="BW156" s="127"/>
      <c r="BX156" s="127"/>
      <c r="BY156" s="130"/>
      <c r="BZ156" s="127"/>
      <c r="CA156" s="127"/>
      <c r="CB156" s="127"/>
      <c r="CC156" s="127"/>
    </row>
    <row r="157" ht="15.75" customHeight="1">
      <c r="A157" s="131" t="s">
        <v>194</v>
      </c>
      <c r="B157" s="131">
        <v>48.0</v>
      </c>
      <c r="C157" s="131">
        <v>32000.0</v>
      </c>
      <c r="D157" s="35" t="s">
        <v>142</v>
      </c>
      <c r="E157" s="130" t="s">
        <v>130</v>
      </c>
      <c r="F157" s="130" t="s">
        <v>37</v>
      </c>
      <c r="G157" s="130" t="s">
        <v>131</v>
      </c>
      <c r="H157" s="136" t="s">
        <v>127</v>
      </c>
      <c r="I157" s="131" t="s">
        <v>153</v>
      </c>
      <c r="J157" s="130" t="s">
        <v>129</v>
      </c>
      <c r="K157" s="131" t="s">
        <v>148</v>
      </c>
      <c r="L157" s="130" t="s">
        <v>240</v>
      </c>
      <c r="M157" s="131">
        <v>2.0</v>
      </c>
      <c r="N157" s="131">
        <v>1.0</v>
      </c>
      <c r="O157" s="131">
        <v>5.0</v>
      </c>
      <c r="P157" s="130" t="s">
        <v>136</v>
      </c>
      <c r="Q157" s="130" t="s">
        <v>136</v>
      </c>
      <c r="R157" s="130" t="s">
        <v>136</v>
      </c>
      <c r="S157" s="130" t="s">
        <v>137</v>
      </c>
      <c r="T157" s="130">
        <v>5.0</v>
      </c>
      <c r="U157" s="130" t="s">
        <v>136</v>
      </c>
      <c r="V157" s="130" t="s">
        <v>136</v>
      </c>
      <c r="W157" s="130" t="s">
        <v>139</v>
      </c>
      <c r="X157" s="130" t="s">
        <v>136</v>
      </c>
      <c r="Y157" s="130" t="s">
        <v>140</v>
      </c>
      <c r="Z157" s="130" t="s">
        <v>137</v>
      </c>
      <c r="AA157" s="130" t="s">
        <v>139</v>
      </c>
      <c r="AB157" s="130" t="s">
        <v>138</v>
      </c>
      <c r="AC157" s="130" t="s">
        <v>136</v>
      </c>
      <c r="AD157" s="130" t="s">
        <v>139</v>
      </c>
      <c r="AE157" s="130" t="s">
        <v>136</v>
      </c>
      <c r="AF157" s="130" t="s">
        <v>136</v>
      </c>
      <c r="AG157" s="130">
        <v>5.0</v>
      </c>
      <c r="AH157" s="130" t="s">
        <v>136</v>
      </c>
      <c r="AI157" s="130" t="s">
        <v>240</v>
      </c>
      <c r="AJ157" s="130" t="s">
        <v>140</v>
      </c>
      <c r="AK157" s="130" t="s">
        <v>241</v>
      </c>
      <c r="AL157" s="130" t="s">
        <v>139</v>
      </c>
      <c r="AM157" s="130" t="s">
        <v>140</v>
      </c>
      <c r="AN157" s="130" t="s">
        <v>240</v>
      </c>
      <c r="AO157" s="130" t="s">
        <v>240</v>
      </c>
      <c r="AP157" s="130" t="s">
        <v>241</v>
      </c>
      <c r="AQ157" s="130" t="s">
        <v>240</v>
      </c>
      <c r="AR157" s="131" t="s">
        <v>240</v>
      </c>
      <c r="AS157" s="130" t="s">
        <v>241</v>
      </c>
      <c r="AT157" s="29" t="s">
        <v>132</v>
      </c>
      <c r="AU157" s="27" t="s">
        <v>164</v>
      </c>
      <c r="AV157" s="130" t="s">
        <v>80</v>
      </c>
      <c r="AW157" s="130" t="s">
        <v>170</v>
      </c>
      <c r="AX157" s="130" t="s">
        <v>136</v>
      </c>
      <c r="AY157" s="28">
        <v>800.0</v>
      </c>
      <c r="AZ157" s="130" t="s">
        <v>139</v>
      </c>
      <c r="BA157" s="130" t="s">
        <v>139</v>
      </c>
      <c r="BB157" s="130" t="s">
        <v>138</v>
      </c>
      <c r="BC157" s="130" t="s">
        <v>139</v>
      </c>
      <c r="BD157" s="130" t="s">
        <v>241</v>
      </c>
      <c r="BE157" s="130" t="s">
        <v>139</v>
      </c>
      <c r="BF157" s="131" t="s">
        <v>240</v>
      </c>
      <c r="BG157" s="131" t="s">
        <v>240</v>
      </c>
      <c r="BH157" s="130">
        <v>5.0</v>
      </c>
      <c r="BI157" s="130" t="s">
        <v>139</v>
      </c>
      <c r="BJ157" s="130" t="s">
        <v>139</v>
      </c>
      <c r="BK157" s="130" t="s">
        <v>136</v>
      </c>
      <c r="BL157" s="130" t="s">
        <v>136</v>
      </c>
      <c r="BM157" s="130" t="s">
        <v>139</v>
      </c>
      <c r="BN157" s="130" t="s">
        <v>136</v>
      </c>
      <c r="BO157" s="130" t="s">
        <v>139</v>
      </c>
      <c r="BP157" s="130" t="s">
        <v>140</v>
      </c>
      <c r="BQ157" s="130" t="s">
        <v>140</v>
      </c>
      <c r="BR157" s="130" t="s">
        <v>140</v>
      </c>
      <c r="BS157" s="130" t="s">
        <v>138</v>
      </c>
      <c r="BT157" s="130" t="s">
        <v>136</v>
      </c>
      <c r="BU157" s="130" t="s">
        <v>140</v>
      </c>
      <c r="BV157" s="130" t="s">
        <v>136</v>
      </c>
      <c r="BW157" s="127"/>
      <c r="BX157" s="127"/>
      <c r="BY157" s="130"/>
      <c r="BZ157" s="127"/>
      <c r="CA157" s="127"/>
      <c r="CB157" s="127"/>
      <c r="CC157" s="127"/>
    </row>
    <row r="158" ht="15.75" customHeight="1">
      <c r="A158" s="131" t="s">
        <v>194</v>
      </c>
      <c r="B158" s="131">
        <v>57.0</v>
      </c>
      <c r="C158" s="131">
        <v>22000.0</v>
      </c>
      <c r="D158" s="35" t="s">
        <v>142</v>
      </c>
      <c r="E158" s="130" t="s">
        <v>130</v>
      </c>
      <c r="F158" s="130" t="s">
        <v>37</v>
      </c>
      <c r="G158" s="130" t="s">
        <v>131</v>
      </c>
      <c r="H158" s="136" t="s">
        <v>127</v>
      </c>
      <c r="I158" s="131" t="s">
        <v>31</v>
      </c>
      <c r="J158" s="131" t="s">
        <v>171</v>
      </c>
      <c r="K158" s="131" t="s">
        <v>126</v>
      </c>
      <c r="L158" s="130" t="s">
        <v>240</v>
      </c>
      <c r="M158" s="131">
        <v>1.0</v>
      </c>
      <c r="N158" s="131">
        <v>1.0</v>
      </c>
      <c r="O158" s="131">
        <v>4.0</v>
      </c>
      <c r="P158" s="130" t="s">
        <v>136</v>
      </c>
      <c r="Q158" s="130" t="s">
        <v>139</v>
      </c>
      <c r="R158" s="130" t="s">
        <v>137</v>
      </c>
      <c r="S158" s="130">
        <v>3.0</v>
      </c>
      <c r="T158" s="130" t="s">
        <v>139</v>
      </c>
      <c r="U158" s="130" t="s">
        <v>136</v>
      </c>
      <c r="V158" s="130" t="s">
        <v>138</v>
      </c>
      <c r="W158" s="130" t="s">
        <v>136</v>
      </c>
      <c r="X158" s="130" t="s">
        <v>136</v>
      </c>
      <c r="Y158" s="130" t="s">
        <v>140</v>
      </c>
      <c r="Z158" s="130" t="s">
        <v>139</v>
      </c>
      <c r="AA158" s="130">
        <v>4.0</v>
      </c>
      <c r="AB158" s="130" t="s">
        <v>136</v>
      </c>
      <c r="AC158" s="130" t="s">
        <v>137</v>
      </c>
      <c r="AD158" s="130" t="s">
        <v>137</v>
      </c>
      <c r="AE158" s="130" t="s">
        <v>140</v>
      </c>
      <c r="AF158" s="130" t="s">
        <v>139</v>
      </c>
      <c r="AG158" s="130" t="s">
        <v>139</v>
      </c>
      <c r="AH158" s="130" t="s">
        <v>136</v>
      </c>
      <c r="AI158" s="130" t="s">
        <v>241</v>
      </c>
      <c r="AJ158" s="130" t="s">
        <v>136</v>
      </c>
      <c r="AK158" s="130" t="s">
        <v>240</v>
      </c>
      <c r="AL158" s="130" t="s">
        <v>136</v>
      </c>
      <c r="AM158" s="130" t="s">
        <v>139</v>
      </c>
      <c r="AN158" s="130" t="s">
        <v>241</v>
      </c>
      <c r="AO158" s="130" t="s">
        <v>241</v>
      </c>
      <c r="AP158" s="130" t="s">
        <v>240</v>
      </c>
      <c r="AQ158" s="130" t="s">
        <v>240</v>
      </c>
      <c r="AR158" s="131" t="s">
        <v>240</v>
      </c>
      <c r="AS158" s="130" t="s">
        <v>241</v>
      </c>
      <c r="AT158" s="28" t="s">
        <v>151</v>
      </c>
      <c r="AU158" s="27" t="s">
        <v>168</v>
      </c>
      <c r="AV158" s="130" t="s">
        <v>157</v>
      </c>
      <c r="AW158" s="130" t="s">
        <v>173</v>
      </c>
      <c r="AX158" s="130" t="s">
        <v>136</v>
      </c>
      <c r="AY158" s="28">
        <v>1500.0</v>
      </c>
      <c r="AZ158" s="130" t="s">
        <v>140</v>
      </c>
      <c r="BA158" s="130" t="s">
        <v>136</v>
      </c>
      <c r="BB158" s="130" t="s">
        <v>140</v>
      </c>
      <c r="BC158" s="130" t="s">
        <v>139</v>
      </c>
      <c r="BD158" s="130" t="s">
        <v>240</v>
      </c>
      <c r="BE158" s="130" t="s">
        <v>137</v>
      </c>
      <c r="BF158" s="131" t="s">
        <v>240</v>
      </c>
      <c r="BG158" s="131" t="s">
        <v>240</v>
      </c>
      <c r="BH158" s="130" t="s">
        <v>136</v>
      </c>
      <c r="BI158" s="130" t="s">
        <v>136</v>
      </c>
      <c r="BJ158" s="130" t="s">
        <v>136</v>
      </c>
      <c r="BK158" s="130" t="s">
        <v>137</v>
      </c>
      <c r="BL158" s="130" t="s">
        <v>138</v>
      </c>
      <c r="BM158" s="130" t="s">
        <v>136</v>
      </c>
      <c r="BN158" s="130" t="s">
        <v>136</v>
      </c>
      <c r="BO158" s="130" t="s">
        <v>137</v>
      </c>
      <c r="BP158" s="130" t="s">
        <v>139</v>
      </c>
      <c r="BQ158" s="130" t="s">
        <v>136</v>
      </c>
      <c r="BR158" s="130" t="s">
        <v>140</v>
      </c>
      <c r="BS158" s="130" t="s">
        <v>138</v>
      </c>
      <c r="BT158" s="130" t="s">
        <v>139</v>
      </c>
      <c r="BU158" s="130" t="s">
        <v>136</v>
      </c>
      <c r="BV158" s="130" t="s">
        <v>137</v>
      </c>
      <c r="BW158" s="127"/>
      <c r="BX158" s="127"/>
      <c r="BY158" s="130"/>
      <c r="BZ158" s="127"/>
      <c r="CA158" s="127"/>
      <c r="CB158" s="127"/>
      <c r="CC158" s="127"/>
    </row>
    <row r="159" ht="15.75" customHeight="1">
      <c r="A159" s="131" t="s">
        <v>194</v>
      </c>
      <c r="B159" s="131">
        <v>78.0</v>
      </c>
      <c r="C159" s="131">
        <v>22000.0</v>
      </c>
      <c r="D159" s="35" t="s">
        <v>207</v>
      </c>
      <c r="E159" s="130" t="s">
        <v>130</v>
      </c>
      <c r="F159" s="130" t="s">
        <v>40</v>
      </c>
      <c r="G159" s="134" t="s">
        <v>188</v>
      </c>
      <c r="H159" s="136" t="s">
        <v>127</v>
      </c>
      <c r="I159" s="131" t="s">
        <v>31</v>
      </c>
      <c r="J159" s="130" t="s">
        <v>129</v>
      </c>
      <c r="K159" s="131" t="s">
        <v>12</v>
      </c>
      <c r="L159" s="130" t="s">
        <v>240</v>
      </c>
      <c r="M159" s="131">
        <v>3.0</v>
      </c>
      <c r="N159" s="131">
        <v>1.0</v>
      </c>
      <c r="O159" s="131">
        <v>3.0</v>
      </c>
      <c r="P159" s="130" t="s">
        <v>139</v>
      </c>
      <c r="Q159" s="130" t="s">
        <v>137</v>
      </c>
      <c r="R159" s="130" t="s">
        <v>139</v>
      </c>
      <c r="S159" s="130" t="s">
        <v>139</v>
      </c>
      <c r="T159" s="130">
        <v>4.0</v>
      </c>
      <c r="U159" s="130" t="s">
        <v>136</v>
      </c>
      <c r="V159" s="130" t="s">
        <v>138</v>
      </c>
      <c r="W159" s="130" t="s">
        <v>136</v>
      </c>
      <c r="X159" s="130" t="s">
        <v>139</v>
      </c>
      <c r="Y159" s="130" t="s">
        <v>136</v>
      </c>
      <c r="Z159" s="130" t="s">
        <v>138</v>
      </c>
      <c r="AA159" s="130" t="s">
        <v>139</v>
      </c>
      <c r="AB159" s="130" t="s">
        <v>139</v>
      </c>
      <c r="AC159" s="130" t="s">
        <v>136</v>
      </c>
      <c r="AD159" s="130" t="s">
        <v>136</v>
      </c>
      <c r="AE159" s="130" t="s">
        <v>139</v>
      </c>
      <c r="AF159" s="130" t="s">
        <v>139</v>
      </c>
      <c r="AG159" s="130">
        <v>4.0</v>
      </c>
      <c r="AH159" s="130" t="s">
        <v>137</v>
      </c>
      <c r="AI159" s="130" t="s">
        <v>240</v>
      </c>
      <c r="AJ159" s="130" t="s">
        <v>139</v>
      </c>
      <c r="AK159" s="130" t="s">
        <v>241</v>
      </c>
      <c r="AL159" s="130" t="s">
        <v>139</v>
      </c>
      <c r="AM159" s="130" t="s">
        <v>140</v>
      </c>
      <c r="AN159" s="130" t="s">
        <v>240</v>
      </c>
      <c r="AO159" s="130" t="s">
        <v>240</v>
      </c>
      <c r="AP159" s="130" t="s">
        <v>240</v>
      </c>
      <c r="AQ159" s="130" t="s">
        <v>241</v>
      </c>
      <c r="AR159" s="131" t="s">
        <v>240</v>
      </c>
      <c r="AS159" s="130" t="s">
        <v>241</v>
      </c>
      <c r="AT159" s="29" t="s">
        <v>156</v>
      </c>
      <c r="AU159" s="27" t="s">
        <v>176</v>
      </c>
      <c r="AV159" s="130" t="s">
        <v>177</v>
      </c>
      <c r="AW159" s="130" t="s">
        <v>178</v>
      </c>
      <c r="AX159" s="130" t="s">
        <v>136</v>
      </c>
      <c r="AY159" s="28">
        <v>1500.0</v>
      </c>
      <c r="AZ159" s="130" t="s">
        <v>139</v>
      </c>
      <c r="BA159" s="130" t="s">
        <v>139</v>
      </c>
      <c r="BB159" s="130" t="s">
        <v>140</v>
      </c>
      <c r="BC159" s="130" t="s">
        <v>139</v>
      </c>
      <c r="BD159" s="130" t="s">
        <v>240</v>
      </c>
      <c r="BE159" s="130" t="s">
        <v>137</v>
      </c>
      <c r="BF159" s="131" t="s">
        <v>240</v>
      </c>
      <c r="BG159" s="131" t="s">
        <v>240</v>
      </c>
      <c r="BH159" s="130" t="s">
        <v>150</v>
      </c>
      <c r="BI159" s="130" t="s">
        <v>136</v>
      </c>
      <c r="BJ159" s="130" t="s">
        <v>137</v>
      </c>
      <c r="BK159" s="130" t="s">
        <v>136</v>
      </c>
      <c r="BL159" s="130" t="s">
        <v>136</v>
      </c>
      <c r="BM159" s="130" t="s">
        <v>136</v>
      </c>
      <c r="BN159" s="130" t="s">
        <v>137</v>
      </c>
      <c r="BO159" s="130" t="s">
        <v>136</v>
      </c>
      <c r="BP159" s="130" t="s">
        <v>140</v>
      </c>
      <c r="BQ159" s="130" t="s">
        <v>139</v>
      </c>
      <c r="BR159" s="130" t="s">
        <v>137</v>
      </c>
      <c r="BS159" s="130" t="s">
        <v>136</v>
      </c>
      <c r="BT159" s="130" t="s">
        <v>136</v>
      </c>
      <c r="BU159" s="130" t="s">
        <v>139</v>
      </c>
      <c r="BV159" s="130" t="s">
        <v>139</v>
      </c>
      <c r="BW159" s="127"/>
      <c r="BX159" s="127"/>
      <c r="BY159" s="130"/>
      <c r="BZ159" s="127"/>
      <c r="CA159" s="127"/>
      <c r="CB159" s="127"/>
      <c r="CC159" s="127"/>
    </row>
    <row r="160" ht="15.75" customHeight="1">
      <c r="A160" s="131" t="s">
        <v>194</v>
      </c>
      <c r="B160" s="131">
        <v>21.0</v>
      </c>
      <c r="C160" s="131">
        <v>22000.0</v>
      </c>
      <c r="D160" s="35" t="s">
        <v>149</v>
      </c>
      <c r="E160" s="130" t="s">
        <v>197</v>
      </c>
      <c r="F160" s="130" t="s">
        <v>37</v>
      </c>
      <c r="G160" s="134" t="s">
        <v>37</v>
      </c>
      <c r="H160" s="136" t="s">
        <v>159</v>
      </c>
      <c r="I160" s="131" t="s">
        <v>180</v>
      </c>
      <c r="J160" s="130" t="s">
        <v>128</v>
      </c>
      <c r="K160" s="131" t="s">
        <v>12</v>
      </c>
      <c r="L160" s="130" t="s">
        <v>241</v>
      </c>
      <c r="M160" s="131">
        <v>2.0</v>
      </c>
      <c r="N160" s="131">
        <v>1.0</v>
      </c>
      <c r="O160" s="131">
        <v>3.0</v>
      </c>
      <c r="P160" s="130" t="s">
        <v>139</v>
      </c>
      <c r="Q160" s="130" t="s">
        <v>136</v>
      </c>
      <c r="R160" s="130" t="s">
        <v>139</v>
      </c>
      <c r="S160" s="130" t="s">
        <v>137</v>
      </c>
      <c r="T160" s="130" t="s">
        <v>139</v>
      </c>
      <c r="U160" s="130" t="s">
        <v>137</v>
      </c>
      <c r="V160" s="130" t="s">
        <v>136</v>
      </c>
      <c r="W160" s="130" t="s">
        <v>136</v>
      </c>
      <c r="X160" s="130" t="s">
        <v>139</v>
      </c>
      <c r="Y160" s="130" t="s">
        <v>138</v>
      </c>
      <c r="Z160" s="130" t="s">
        <v>140</v>
      </c>
      <c r="AA160" s="130" t="s">
        <v>136</v>
      </c>
      <c r="AB160" s="130" t="s">
        <v>136</v>
      </c>
      <c r="AC160" s="130" t="s">
        <v>137</v>
      </c>
      <c r="AD160" s="130" t="s">
        <v>139</v>
      </c>
      <c r="AE160" s="130" t="s">
        <v>136</v>
      </c>
      <c r="AF160" s="130" t="s">
        <v>137</v>
      </c>
      <c r="AG160" s="130" t="s">
        <v>140</v>
      </c>
      <c r="AH160" s="130" t="s">
        <v>136</v>
      </c>
      <c r="AI160" s="130" t="s">
        <v>241</v>
      </c>
      <c r="AJ160" s="130" t="s">
        <v>139</v>
      </c>
      <c r="AK160" s="130" t="s">
        <v>240</v>
      </c>
      <c r="AL160" s="130" t="s">
        <v>139</v>
      </c>
      <c r="AM160" s="130" t="s">
        <v>140</v>
      </c>
      <c r="AN160" s="130" t="s">
        <v>240</v>
      </c>
      <c r="AO160" s="130" t="s">
        <v>241</v>
      </c>
      <c r="AP160" s="130" t="s">
        <v>240</v>
      </c>
      <c r="AQ160" s="130" t="s">
        <v>240</v>
      </c>
      <c r="AR160" s="131" t="s">
        <v>240</v>
      </c>
      <c r="AS160" s="130" t="s">
        <v>240</v>
      </c>
      <c r="AT160" s="29" t="s">
        <v>132</v>
      </c>
      <c r="AU160" s="27" t="s">
        <v>133</v>
      </c>
      <c r="AV160" s="130" t="s">
        <v>152</v>
      </c>
      <c r="AW160" s="130" t="s">
        <v>135</v>
      </c>
      <c r="AX160" s="130" t="s">
        <v>139</v>
      </c>
      <c r="AY160" s="28" t="s">
        <v>179</v>
      </c>
      <c r="AZ160" s="130" t="s">
        <v>139</v>
      </c>
      <c r="BA160" s="130" t="s">
        <v>136</v>
      </c>
      <c r="BB160" s="130" t="s">
        <v>140</v>
      </c>
      <c r="BC160" s="130" t="s">
        <v>140</v>
      </c>
      <c r="BD160" s="130" t="s">
        <v>241</v>
      </c>
      <c r="BE160" s="130" t="s">
        <v>139</v>
      </c>
      <c r="BF160" s="131" t="s">
        <v>240</v>
      </c>
      <c r="BG160" s="131" t="s">
        <v>240</v>
      </c>
      <c r="BH160" s="130" t="s">
        <v>155</v>
      </c>
      <c r="BI160" s="130" t="s">
        <v>136</v>
      </c>
      <c r="BJ160" s="130" t="s">
        <v>138</v>
      </c>
      <c r="BK160" s="130" t="s">
        <v>136</v>
      </c>
      <c r="BL160" s="130" t="s">
        <v>138</v>
      </c>
      <c r="BM160" s="130" t="s">
        <v>137</v>
      </c>
      <c r="BN160" s="130" t="s">
        <v>138</v>
      </c>
      <c r="BO160" s="130" t="s">
        <v>138</v>
      </c>
      <c r="BP160" s="130" t="s">
        <v>140</v>
      </c>
      <c r="BQ160" s="130" t="s">
        <v>139</v>
      </c>
      <c r="BR160" s="130" t="s">
        <v>140</v>
      </c>
      <c r="BS160" s="130" t="s">
        <v>138</v>
      </c>
      <c r="BT160" s="130" t="s">
        <v>138</v>
      </c>
      <c r="BU160" s="130" t="s">
        <v>136</v>
      </c>
      <c r="BV160" s="130" t="s">
        <v>138</v>
      </c>
      <c r="BW160" s="127"/>
      <c r="BX160" s="127"/>
      <c r="BY160" s="130"/>
      <c r="BZ160" s="127"/>
      <c r="CA160" s="127"/>
      <c r="CB160" s="127"/>
      <c r="CC160" s="127"/>
    </row>
    <row r="161" ht="15.75" customHeight="1">
      <c r="A161" s="131" t="s">
        <v>194</v>
      </c>
      <c r="B161" s="131">
        <v>25.0</v>
      </c>
      <c r="C161" s="131">
        <v>10000.0</v>
      </c>
      <c r="D161" s="35" t="s">
        <v>149</v>
      </c>
      <c r="E161" s="130" t="s">
        <v>197</v>
      </c>
      <c r="F161" s="130" t="s">
        <v>37</v>
      </c>
      <c r="G161" s="134" t="s">
        <v>190</v>
      </c>
      <c r="H161" s="136" t="s">
        <v>159</v>
      </c>
      <c r="I161" s="131" t="s">
        <v>143</v>
      </c>
      <c r="J161" s="130" t="s">
        <v>128</v>
      </c>
      <c r="K161" s="131" t="s">
        <v>12</v>
      </c>
      <c r="L161" s="130" t="s">
        <v>240</v>
      </c>
      <c r="M161" s="131">
        <v>1.0</v>
      </c>
      <c r="N161" s="131">
        <v>1.0</v>
      </c>
      <c r="O161" s="131">
        <v>4.0</v>
      </c>
      <c r="P161" s="130" t="s">
        <v>137</v>
      </c>
      <c r="Q161" s="130" t="s">
        <v>136</v>
      </c>
      <c r="R161" s="130" t="s">
        <v>137</v>
      </c>
      <c r="S161" s="130" t="s">
        <v>136</v>
      </c>
      <c r="T161" s="130" t="s">
        <v>139</v>
      </c>
      <c r="U161" s="130" t="s">
        <v>138</v>
      </c>
      <c r="V161" s="130" t="s">
        <v>137</v>
      </c>
      <c r="W161" s="130" t="s">
        <v>136</v>
      </c>
      <c r="X161" s="130" t="s">
        <v>136</v>
      </c>
      <c r="Y161" s="130" t="s">
        <v>140</v>
      </c>
      <c r="Z161" s="130" t="s">
        <v>140</v>
      </c>
      <c r="AA161" s="130" t="s">
        <v>139</v>
      </c>
      <c r="AB161" s="130" t="s">
        <v>139</v>
      </c>
      <c r="AC161" s="130" t="s">
        <v>140</v>
      </c>
      <c r="AD161" s="130" t="s">
        <v>136</v>
      </c>
      <c r="AE161" s="130" t="s">
        <v>140</v>
      </c>
      <c r="AF161" s="130" t="s">
        <v>137</v>
      </c>
      <c r="AG161" s="130" t="s">
        <v>139</v>
      </c>
      <c r="AH161" s="130" t="s">
        <v>139</v>
      </c>
      <c r="AI161" s="130" t="s">
        <v>240</v>
      </c>
      <c r="AJ161" s="130" t="s">
        <v>139</v>
      </c>
      <c r="AK161" s="130" t="s">
        <v>240</v>
      </c>
      <c r="AL161" s="130" t="s">
        <v>140</v>
      </c>
      <c r="AM161" s="130" t="s">
        <v>139</v>
      </c>
      <c r="AN161" s="130" t="s">
        <v>241</v>
      </c>
      <c r="AO161" s="130" t="s">
        <v>241</v>
      </c>
      <c r="AP161" s="130" t="s">
        <v>241</v>
      </c>
      <c r="AQ161" s="130" t="s">
        <v>240</v>
      </c>
      <c r="AR161" s="131" t="s">
        <v>240</v>
      </c>
      <c r="AS161" s="130" t="s">
        <v>241</v>
      </c>
      <c r="AT161" s="29" t="s">
        <v>132</v>
      </c>
      <c r="AU161" s="27" t="s">
        <v>164</v>
      </c>
      <c r="AV161" s="130" t="s">
        <v>157</v>
      </c>
      <c r="AW161" s="130" t="s">
        <v>170</v>
      </c>
      <c r="AX161" s="130" t="s">
        <v>136</v>
      </c>
      <c r="AY161" s="28">
        <v>1500.0</v>
      </c>
      <c r="AZ161" s="130" t="s">
        <v>137</v>
      </c>
      <c r="BA161" s="130" t="s">
        <v>140</v>
      </c>
      <c r="BB161" s="130" t="s">
        <v>140</v>
      </c>
      <c r="BC161" s="130" t="s">
        <v>139</v>
      </c>
      <c r="BD161" s="130" t="s">
        <v>240</v>
      </c>
      <c r="BE161" s="130" t="s">
        <v>139</v>
      </c>
      <c r="BF161" s="131" t="s">
        <v>240</v>
      </c>
      <c r="BG161" s="131" t="s">
        <v>240</v>
      </c>
      <c r="BH161" s="130" t="s">
        <v>150</v>
      </c>
      <c r="BI161" s="130" t="s">
        <v>137</v>
      </c>
      <c r="BJ161" s="130" t="s">
        <v>139</v>
      </c>
      <c r="BK161" s="130" t="s">
        <v>139</v>
      </c>
      <c r="BL161" s="130" t="s">
        <v>136</v>
      </c>
      <c r="BM161" s="130" t="s">
        <v>137</v>
      </c>
      <c r="BN161" s="130" t="s">
        <v>138</v>
      </c>
      <c r="BO161" s="130" t="s">
        <v>138</v>
      </c>
      <c r="BP161" s="130" t="s">
        <v>140</v>
      </c>
      <c r="BQ161" s="130" t="s">
        <v>139</v>
      </c>
      <c r="BR161" s="130" t="s">
        <v>139</v>
      </c>
      <c r="BS161" s="130" t="s">
        <v>139</v>
      </c>
      <c r="BT161" s="130" t="s">
        <v>136</v>
      </c>
      <c r="BU161" s="130" t="s">
        <v>137</v>
      </c>
      <c r="BV161" s="130" t="s">
        <v>136</v>
      </c>
      <c r="BW161" s="127"/>
      <c r="BX161" s="127"/>
      <c r="BY161" s="130"/>
      <c r="BZ161" s="127"/>
      <c r="CA161" s="127"/>
      <c r="CB161" s="127"/>
      <c r="CC161" s="127"/>
    </row>
    <row r="162" ht="15.75" customHeight="1">
      <c r="A162" s="131" t="s">
        <v>194</v>
      </c>
      <c r="B162" s="131">
        <v>36.0</v>
      </c>
      <c r="C162" s="131">
        <v>40000.0</v>
      </c>
      <c r="D162" s="35" t="s">
        <v>149</v>
      </c>
      <c r="E162" s="130" t="s">
        <v>44</v>
      </c>
      <c r="F162" s="130" t="s">
        <v>37</v>
      </c>
      <c r="G162" s="134" t="s">
        <v>182</v>
      </c>
      <c r="H162" s="136" t="s">
        <v>159</v>
      </c>
      <c r="I162" s="131" t="s">
        <v>161</v>
      </c>
      <c r="J162" s="130" t="s">
        <v>129</v>
      </c>
      <c r="K162" s="131" t="s">
        <v>12</v>
      </c>
      <c r="L162" s="130" t="s">
        <v>241</v>
      </c>
      <c r="M162" s="131">
        <v>3.0</v>
      </c>
      <c r="N162" s="131">
        <v>1.0</v>
      </c>
      <c r="O162" s="131">
        <v>4.0</v>
      </c>
      <c r="P162" s="130" t="s">
        <v>140</v>
      </c>
      <c r="Q162" s="130" t="s">
        <v>136</v>
      </c>
      <c r="R162" s="130" t="s">
        <v>140</v>
      </c>
      <c r="S162" s="130" t="s">
        <v>139</v>
      </c>
      <c r="T162" s="130">
        <v>3.0</v>
      </c>
      <c r="U162" s="130" t="s">
        <v>138</v>
      </c>
      <c r="V162" s="130" t="s">
        <v>136</v>
      </c>
      <c r="W162" s="130" t="s">
        <v>139</v>
      </c>
      <c r="X162" s="130" t="s">
        <v>139</v>
      </c>
      <c r="Y162" s="130" t="s">
        <v>136</v>
      </c>
      <c r="Z162" s="130" t="s">
        <v>139</v>
      </c>
      <c r="AA162" s="130" t="s">
        <v>136</v>
      </c>
      <c r="AB162" s="130" t="s">
        <v>136</v>
      </c>
      <c r="AC162" s="130" t="s">
        <v>138</v>
      </c>
      <c r="AD162" s="130" t="s">
        <v>139</v>
      </c>
      <c r="AE162" s="130" t="s">
        <v>139</v>
      </c>
      <c r="AF162" s="130" t="s">
        <v>139</v>
      </c>
      <c r="AG162" s="130" t="s">
        <v>138</v>
      </c>
      <c r="AH162" s="130" t="s">
        <v>136</v>
      </c>
      <c r="AI162" s="130" t="s">
        <v>240</v>
      </c>
      <c r="AJ162" s="130" t="s">
        <v>139</v>
      </c>
      <c r="AK162" s="130" t="s">
        <v>240</v>
      </c>
      <c r="AL162" s="130" t="s">
        <v>139</v>
      </c>
      <c r="AM162" s="130" t="s">
        <v>140</v>
      </c>
      <c r="AN162" s="130" t="s">
        <v>240</v>
      </c>
      <c r="AO162" s="130" t="s">
        <v>240</v>
      </c>
      <c r="AP162" s="130" t="s">
        <v>240</v>
      </c>
      <c r="AQ162" s="130" t="s">
        <v>240</v>
      </c>
      <c r="AR162" s="131" t="s">
        <v>240</v>
      </c>
      <c r="AS162" s="130" t="s">
        <v>241</v>
      </c>
      <c r="AT162" s="29" t="s">
        <v>132</v>
      </c>
      <c r="AU162" s="27" t="s">
        <v>164</v>
      </c>
      <c r="AV162" s="130" t="s">
        <v>177</v>
      </c>
      <c r="AW162" s="130" t="s">
        <v>135</v>
      </c>
      <c r="AX162" s="130" t="s">
        <v>139</v>
      </c>
      <c r="AY162" s="28">
        <v>800.0</v>
      </c>
      <c r="AZ162" s="130" t="s">
        <v>137</v>
      </c>
      <c r="BA162" s="130" t="s">
        <v>140</v>
      </c>
      <c r="BB162" s="130" t="s">
        <v>140</v>
      </c>
      <c r="BC162" s="130" t="s">
        <v>136</v>
      </c>
      <c r="BD162" s="130" t="s">
        <v>240</v>
      </c>
      <c r="BE162" s="130" t="s">
        <v>136</v>
      </c>
      <c r="BF162" s="131" t="s">
        <v>240</v>
      </c>
      <c r="BG162" s="131" t="s">
        <v>240</v>
      </c>
      <c r="BH162" s="130" t="s">
        <v>136</v>
      </c>
      <c r="BI162" s="130" t="s">
        <v>137</v>
      </c>
      <c r="BJ162" s="130" t="s">
        <v>140</v>
      </c>
      <c r="BK162" s="130" t="s">
        <v>138</v>
      </c>
      <c r="BL162" s="130" t="s">
        <v>137</v>
      </c>
      <c r="BM162" s="130" t="s">
        <v>138</v>
      </c>
      <c r="BN162" s="130" t="s">
        <v>138</v>
      </c>
      <c r="BO162" s="130" t="s">
        <v>138</v>
      </c>
      <c r="BP162" s="130" t="s">
        <v>136</v>
      </c>
      <c r="BQ162" s="130" t="s">
        <v>138</v>
      </c>
      <c r="BR162" s="130" t="s">
        <v>136</v>
      </c>
      <c r="BS162" s="130" t="s">
        <v>136</v>
      </c>
      <c r="BT162" s="130" t="s">
        <v>136</v>
      </c>
      <c r="BU162" s="130" t="s">
        <v>139</v>
      </c>
      <c r="BV162" s="130" t="s">
        <v>136</v>
      </c>
      <c r="BW162" s="127"/>
      <c r="BX162" s="127"/>
      <c r="BY162" s="130"/>
      <c r="BZ162" s="127"/>
      <c r="CA162" s="127"/>
      <c r="CB162" s="127"/>
      <c r="CC162" s="127"/>
    </row>
    <row r="163" ht="15.75" customHeight="1">
      <c r="A163" s="131" t="s">
        <v>194</v>
      </c>
      <c r="B163" s="131">
        <v>35.0</v>
      </c>
      <c r="C163" s="131">
        <v>10000.0</v>
      </c>
      <c r="D163" s="35" t="s">
        <v>149</v>
      </c>
      <c r="E163" s="130" t="s">
        <v>130</v>
      </c>
      <c r="F163" s="130" t="s">
        <v>37</v>
      </c>
      <c r="G163" s="134" t="s">
        <v>201</v>
      </c>
      <c r="H163" s="136" t="s">
        <v>159</v>
      </c>
      <c r="I163" s="131" t="s">
        <v>31</v>
      </c>
      <c r="J163" s="130" t="s">
        <v>162</v>
      </c>
      <c r="K163" s="131" t="s">
        <v>158</v>
      </c>
      <c r="L163" s="130" t="s">
        <v>240</v>
      </c>
      <c r="M163" s="131">
        <v>3.0</v>
      </c>
      <c r="N163" s="131">
        <v>1.0</v>
      </c>
      <c r="O163" s="131">
        <v>3.0</v>
      </c>
      <c r="P163" s="130" t="s">
        <v>140</v>
      </c>
      <c r="Q163" s="130" t="s">
        <v>136</v>
      </c>
      <c r="R163" s="130">
        <v>4.0</v>
      </c>
      <c r="S163" s="130" t="s">
        <v>139</v>
      </c>
      <c r="T163" s="130">
        <v>3.0</v>
      </c>
      <c r="U163" s="130" t="s">
        <v>136</v>
      </c>
      <c r="V163" s="130" t="s">
        <v>136</v>
      </c>
      <c r="W163" s="130" t="s">
        <v>138</v>
      </c>
      <c r="X163" s="130" t="s">
        <v>136</v>
      </c>
      <c r="Y163" s="130" t="s">
        <v>138</v>
      </c>
      <c r="Z163" s="130" t="s">
        <v>137</v>
      </c>
      <c r="AA163" s="130" t="s">
        <v>138</v>
      </c>
      <c r="AB163" s="130" t="s">
        <v>138</v>
      </c>
      <c r="AC163" s="130" t="s">
        <v>136</v>
      </c>
      <c r="AD163" s="130" t="s">
        <v>136</v>
      </c>
      <c r="AE163" s="130" t="s">
        <v>139</v>
      </c>
      <c r="AF163" s="130" t="s">
        <v>137</v>
      </c>
      <c r="AG163" s="130" t="s">
        <v>139</v>
      </c>
      <c r="AH163" s="130" t="s">
        <v>139</v>
      </c>
      <c r="AI163" s="130" t="s">
        <v>240</v>
      </c>
      <c r="AJ163" s="130" t="s">
        <v>140</v>
      </c>
      <c r="AK163" s="130" t="s">
        <v>241</v>
      </c>
      <c r="AL163" s="130" t="s">
        <v>137</v>
      </c>
      <c r="AM163" s="130" t="s">
        <v>137</v>
      </c>
      <c r="AN163" s="130" t="s">
        <v>240</v>
      </c>
      <c r="AO163" s="130" t="s">
        <v>241</v>
      </c>
      <c r="AP163" s="130" t="s">
        <v>241</v>
      </c>
      <c r="AQ163" s="130" t="s">
        <v>240</v>
      </c>
      <c r="AR163" s="131" t="s">
        <v>240</v>
      </c>
      <c r="AS163" s="130" t="s">
        <v>240</v>
      </c>
      <c r="AT163" s="28" t="s">
        <v>185</v>
      </c>
      <c r="AU163" s="27" t="s">
        <v>133</v>
      </c>
      <c r="AV163" s="130" t="s">
        <v>146</v>
      </c>
      <c r="AW163" s="130" t="s">
        <v>135</v>
      </c>
      <c r="AX163" s="130" t="s">
        <v>139</v>
      </c>
      <c r="AY163" s="28" t="s">
        <v>184</v>
      </c>
      <c r="AZ163" s="130" t="s">
        <v>136</v>
      </c>
      <c r="BA163" s="130" t="s">
        <v>136</v>
      </c>
      <c r="BB163" s="130" t="s">
        <v>139</v>
      </c>
      <c r="BC163" s="130" t="s">
        <v>137</v>
      </c>
      <c r="BD163" s="130" t="s">
        <v>240</v>
      </c>
      <c r="BE163" s="130" t="s">
        <v>137</v>
      </c>
      <c r="BF163" s="131" t="s">
        <v>240</v>
      </c>
      <c r="BG163" s="131" t="s">
        <v>240</v>
      </c>
      <c r="BH163" s="130" t="s">
        <v>138</v>
      </c>
      <c r="BI163" s="130" t="s">
        <v>136</v>
      </c>
      <c r="BJ163" s="130" t="s">
        <v>138</v>
      </c>
      <c r="BK163" s="130" t="s">
        <v>137</v>
      </c>
      <c r="BL163" s="130" t="s">
        <v>138</v>
      </c>
      <c r="BM163" s="130" t="s">
        <v>136</v>
      </c>
      <c r="BN163" s="130" t="s">
        <v>138</v>
      </c>
      <c r="BO163" s="130" t="s">
        <v>138</v>
      </c>
      <c r="BP163" s="130" t="s">
        <v>136</v>
      </c>
      <c r="BQ163" s="130" t="s">
        <v>137</v>
      </c>
      <c r="BR163" s="130" t="s">
        <v>136</v>
      </c>
      <c r="BS163" s="130" t="s">
        <v>136</v>
      </c>
      <c r="BT163" s="130" t="s">
        <v>138</v>
      </c>
      <c r="BU163" s="130" t="s">
        <v>136</v>
      </c>
      <c r="BV163" s="130" t="s">
        <v>136</v>
      </c>
      <c r="BW163" s="127"/>
      <c r="BX163" s="127"/>
      <c r="BY163" s="130"/>
      <c r="BZ163" s="127"/>
      <c r="CA163" s="127"/>
      <c r="CB163" s="127"/>
      <c r="CC163" s="127"/>
    </row>
    <row r="164" ht="15.75" customHeight="1">
      <c r="A164" s="131" t="s">
        <v>194</v>
      </c>
      <c r="B164" s="131">
        <v>32.0</v>
      </c>
      <c r="C164" s="131">
        <v>30000.0</v>
      </c>
      <c r="D164" s="35" t="s">
        <v>149</v>
      </c>
      <c r="E164" s="129" t="s">
        <v>45</v>
      </c>
      <c r="F164" s="130" t="s">
        <v>144</v>
      </c>
      <c r="G164" s="134" t="s">
        <v>186</v>
      </c>
      <c r="H164" s="136" t="s">
        <v>159</v>
      </c>
      <c r="I164" s="131" t="s">
        <v>31</v>
      </c>
      <c r="J164" s="130" t="s">
        <v>128</v>
      </c>
      <c r="K164" s="131" t="s">
        <v>158</v>
      </c>
      <c r="L164" s="130" t="s">
        <v>240</v>
      </c>
      <c r="M164" s="131">
        <v>2.0</v>
      </c>
      <c r="N164" s="131">
        <v>1.0</v>
      </c>
      <c r="O164" s="131">
        <v>5.0</v>
      </c>
      <c r="P164" s="130" t="s">
        <v>140</v>
      </c>
      <c r="Q164" s="130" t="s">
        <v>136</v>
      </c>
      <c r="R164" s="131">
        <v>4.0</v>
      </c>
      <c r="S164" s="130" t="s">
        <v>138</v>
      </c>
      <c r="T164" s="130" t="s">
        <v>140</v>
      </c>
      <c r="U164" s="130" t="s">
        <v>139</v>
      </c>
      <c r="V164" s="130" t="s">
        <v>139</v>
      </c>
      <c r="W164" s="130" t="s">
        <v>136</v>
      </c>
      <c r="X164" s="130" t="s">
        <v>138</v>
      </c>
      <c r="Y164" s="130" t="s">
        <v>136</v>
      </c>
      <c r="Z164" s="130" t="s">
        <v>138</v>
      </c>
      <c r="AA164" s="130" t="s">
        <v>136</v>
      </c>
      <c r="AB164" s="130" t="s">
        <v>139</v>
      </c>
      <c r="AC164" s="130" t="s">
        <v>139</v>
      </c>
      <c r="AD164" s="130" t="s">
        <v>138</v>
      </c>
      <c r="AE164" s="130" t="s">
        <v>139</v>
      </c>
      <c r="AF164" s="130" t="s">
        <v>136</v>
      </c>
      <c r="AG164" s="130" t="s">
        <v>140</v>
      </c>
      <c r="AH164" s="130" t="s">
        <v>139</v>
      </c>
      <c r="AI164" s="130" t="s">
        <v>240</v>
      </c>
      <c r="AJ164" s="130" t="s">
        <v>140</v>
      </c>
      <c r="AK164" s="130" t="s">
        <v>240</v>
      </c>
      <c r="AL164" s="130" t="s">
        <v>139</v>
      </c>
      <c r="AM164" s="130" t="s">
        <v>136</v>
      </c>
      <c r="AN164" s="130" t="s">
        <v>240</v>
      </c>
      <c r="AO164" s="130" t="s">
        <v>241</v>
      </c>
      <c r="AP164" s="130" t="s">
        <v>240</v>
      </c>
      <c r="AQ164" s="130" t="s">
        <v>240</v>
      </c>
      <c r="AR164" s="131" t="s">
        <v>240</v>
      </c>
      <c r="AS164" s="130" t="s">
        <v>241</v>
      </c>
      <c r="AT164" s="29" t="s">
        <v>132</v>
      </c>
      <c r="AU164" s="27" t="s">
        <v>133</v>
      </c>
      <c r="AV164" s="130" t="s">
        <v>134</v>
      </c>
      <c r="AW164" s="130" t="s">
        <v>135</v>
      </c>
      <c r="AX164" s="130" t="s">
        <v>140</v>
      </c>
      <c r="AY164" s="28">
        <v>800.0</v>
      </c>
      <c r="AZ164" s="130" t="s">
        <v>137</v>
      </c>
      <c r="BA164" s="130" t="s">
        <v>137</v>
      </c>
      <c r="BB164" s="130" t="s">
        <v>140</v>
      </c>
      <c r="BC164" s="130" t="s">
        <v>137</v>
      </c>
      <c r="BD164" s="130" t="s">
        <v>240</v>
      </c>
      <c r="BE164" s="130" t="s">
        <v>137</v>
      </c>
      <c r="BF164" s="131" t="s">
        <v>240</v>
      </c>
      <c r="BG164" s="131" t="s">
        <v>240</v>
      </c>
      <c r="BH164" s="130" t="s">
        <v>138</v>
      </c>
      <c r="BI164" s="130" t="s">
        <v>140</v>
      </c>
      <c r="BJ164" s="130" t="s">
        <v>139</v>
      </c>
      <c r="BK164" s="130" t="s">
        <v>139</v>
      </c>
      <c r="BL164" s="130" t="s">
        <v>139</v>
      </c>
      <c r="BM164" s="130" t="s">
        <v>138</v>
      </c>
      <c r="BN164" s="130" t="s">
        <v>138</v>
      </c>
      <c r="BO164" s="130" t="s">
        <v>138</v>
      </c>
      <c r="BP164" s="130" t="s">
        <v>138</v>
      </c>
      <c r="BQ164" s="130" t="s">
        <v>136</v>
      </c>
      <c r="BR164" s="130" t="s">
        <v>136</v>
      </c>
      <c r="BS164" s="130" t="s">
        <v>138</v>
      </c>
      <c r="BT164" s="130" t="s">
        <v>136</v>
      </c>
      <c r="BU164" s="130" t="s">
        <v>136</v>
      </c>
      <c r="BV164" s="130" t="s">
        <v>138</v>
      </c>
      <c r="BW164" s="127"/>
      <c r="BX164" s="127"/>
      <c r="BY164" s="130"/>
      <c r="BZ164" s="127"/>
      <c r="CA164" s="127"/>
      <c r="CB164" s="127"/>
      <c r="CC164" s="127"/>
    </row>
    <row r="165" ht="15.75" customHeight="1">
      <c r="A165" s="131" t="s">
        <v>194</v>
      </c>
      <c r="B165" s="131">
        <v>28.0</v>
      </c>
      <c r="C165" s="131">
        <v>10000.0</v>
      </c>
      <c r="D165" s="35" t="s">
        <v>149</v>
      </c>
      <c r="E165" s="130" t="s">
        <v>130</v>
      </c>
      <c r="F165" s="130" t="s">
        <v>37</v>
      </c>
      <c r="G165" s="134" t="s">
        <v>188</v>
      </c>
      <c r="H165" s="136" t="s">
        <v>159</v>
      </c>
      <c r="I165" s="131" t="s">
        <v>32</v>
      </c>
      <c r="J165" s="130" t="s">
        <v>129</v>
      </c>
      <c r="K165" s="131" t="s">
        <v>12</v>
      </c>
      <c r="L165" s="130" t="s">
        <v>240</v>
      </c>
      <c r="M165" s="131">
        <v>2.0</v>
      </c>
      <c r="N165" s="131">
        <v>1.0</v>
      </c>
      <c r="O165" s="131">
        <v>3.0</v>
      </c>
      <c r="P165" s="130" t="s">
        <v>136</v>
      </c>
      <c r="Q165" s="130" t="s">
        <v>136</v>
      </c>
      <c r="R165" s="131">
        <v>5.0</v>
      </c>
      <c r="S165" s="130" t="s">
        <v>136</v>
      </c>
      <c r="T165" s="130" t="s">
        <v>139</v>
      </c>
      <c r="U165" s="130" t="s">
        <v>137</v>
      </c>
      <c r="V165" s="130" t="s">
        <v>137</v>
      </c>
      <c r="W165" s="130" t="s">
        <v>138</v>
      </c>
      <c r="X165" s="130" t="s">
        <v>140</v>
      </c>
      <c r="Y165" s="130" t="s">
        <v>136</v>
      </c>
      <c r="Z165" s="130" t="s">
        <v>140</v>
      </c>
      <c r="AA165" s="130" t="s">
        <v>136</v>
      </c>
      <c r="AB165" s="130" t="s">
        <v>138</v>
      </c>
      <c r="AC165" s="130" t="s">
        <v>137</v>
      </c>
      <c r="AD165" s="130" t="s">
        <v>137</v>
      </c>
      <c r="AE165" s="130" t="s">
        <v>137</v>
      </c>
      <c r="AF165" s="130" t="s">
        <v>140</v>
      </c>
      <c r="AG165" s="130">
        <v>3.0</v>
      </c>
      <c r="AH165" s="130" t="s">
        <v>139</v>
      </c>
      <c r="AI165" s="130" t="s">
        <v>240</v>
      </c>
      <c r="AJ165" s="130" t="s">
        <v>137</v>
      </c>
      <c r="AK165" s="130" t="s">
        <v>241</v>
      </c>
      <c r="AL165" s="130" t="s">
        <v>137</v>
      </c>
      <c r="AM165" s="130" t="s">
        <v>139</v>
      </c>
      <c r="AN165" s="130" t="s">
        <v>240</v>
      </c>
      <c r="AO165" s="130" t="s">
        <v>241</v>
      </c>
      <c r="AP165" s="130" t="s">
        <v>241</v>
      </c>
      <c r="AQ165" s="130" t="s">
        <v>240</v>
      </c>
      <c r="AR165" s="131" t="s">
        <v>240</v>
      </c>
      <c r="AS165" s="130" t="s">
        <v>240</v>
      </c>
      <c r="AT165" s="29" t="s">
        <v>132</v>
      </c>
      <c r="AU165" s="27" t="s">
        <v>133</v>
      </c>
      <c r="AV165" s="130" t="s">
        <v>146</v>
      </c>
      <c r="AW165" s="130" t="s">
        <v>147</v>
      </c>
      <c r="AX165" s="130" t="s">
        <v>139</v>
      </c>
      <c r="AY165" s="28" t="s">
        <v>145</v>
      </c>
      <c r="AZ165" s="130" t="s">
        <v>139</v>
      </c>
      <c r="BA165" s="130" t="s">
        <v>139</v>
      </c>
      <c r="BB165" s="130" t="s">
        <v>138</v>
      </c>
      <c r="BC165" s="130" t="s">
        <v>139</v>
      </c>
      <c r="BD165" s="130" t="s">
        <v>241</v>
      </c>
      <c r="BE165" s="130" t="s">
        <v>139</v>
      </c>
      <c r="BF165" s="131" t="s">
        <v>240</v>
      </c>
      <c r="BG165" s="131" t="s">
        <v>240</v>
      </c>
      <c r="BH165" s="130" t="s">
        <v>137</v>
      </c>
      <c r="BI165" s="130" t="s">
        <v>136</v>
      </c>
      <c r="BJ165" s="130" t="s">
        <v>138</v>
      </c>
      <c r="BK165" s="130" t="s">
        <v>139</v>
      </c>
      <c r="BL165" s="130" t="s">
        <v>138</v>
      </c>
      <c r="BM165" s="130" t="s">
        <v>136</v>
      </c>
      <c r="BN165" s="130" t="s">
        <v>136</v>
      </c>
      <c r="BO165" s="130" t="s">
        <v>136</v>
      </c>
      <c r="BP165" s="130" t="s">
        <v>139</v>
      </c>
      <c r="BQ165" s="130" t="s">
        <v>140</v>
      </c>
      <c r="BR165" s="130" t="s">
        <v>139</v>
      </c>
      <c r="BS165" s="130" t="s">
        <v>136</v>
      </c>
      <c r="BT165" s="130" t="s">
        <v>137</v>
      </c>
      <c r="BU165" s="130" t="s">
        <v>140</v>
      </c>
      <c r="BV165" s="130" t="s">
        <v>137</v>
      </c>
      <c r="BW165" s="127"/>
      <c r="BX165" s="127"/>
      <c r="BY165" s="130"/>
      <c r="BZ165" s="127"/>
      <c r="CA165" s="127"/>
      <c r="CB165" s="127"/>
      <c r="CC165" s="127"/>
    </row>
    <row r="166" ht="15.75" customHeight="1">
      <c r="A166" s="131" t="s">
        <v>194</v>
      </c>
      <c r="B166" s="131">
        <v>54.0</v>
      </c>
      <c r="C166" s="131">
        <v>30000.0</v>
      </c>
      <c r="D166" s="35" t="s">
        <v>207</v>
      </c>
      <c r="E166" s="130" t="s">
        <v>130</v>
      </c>
      <c r="F166" s="130" t="s">
        <v>154</v>
      </c>
      <c r="G166" s="134" t="s">
        <v>37</v>
      </c>
      <c r="H166" s="136" t="s">
        <v>127</v>
      </c>
      <c r="I166" s="131" t="s">
        <v>31</v>
      </c>
      <c r="J166" s="131" t="s">
        <v>171</v>
      </c>
      <c r="K166" s="131" t="s">
        <v>11</v>
      </c>
      <c r="L166" s="130" t="s">
        <v>240</v>
      </c>
      <c r="M166" s="131">
        <v>3.0</v>
      </c>
      <c r="N166" s="131">
        <v>1.0</v>
      </c>
      <c r="O166" s="131">
        <v>4.0</v>
      </c>
      <c r="P166" s="130" t="s">
        <v>136</v>
      </c>
      <c r="Q166" s="130" t="s">
        <v>137</v>
      </c>
      <c r="R166" s="131">
        <v>4.0</v>
      </c>
      <c r="S166" s="130" t="s">
        <v>139</v>
      </c>
      <c r="T166" s="130">
        <v>4.0</v>
      </c>
      <c r="U166" s="130" t="s">
        <v>137</v>
      </c>
      <c r="V166" s="130" t="s">
        <v>136</v>
      </c>
      <c r="W166" s="130" t="s">
        <v>138</v>
      </c>
      <c r="X166" s="130" t="s">
        <v>136</v>
      </c>
      <c r="Y166" s="130" t="s">
        <v>139</v>
      </c>
      <c r="Z166" s="130" t="s">
        <v>136</v>
      </c>
      <c r="AA166" s="130" t="s">
        <v>137</v>
      </c>
      <c r="AB166" s="130" t="s">
        <v>140</v>
      </c>
      <c r="AC166" s="130" t="s">
        <v>137</v>
      </c>
      <c r="AD166" s="130" t="s">
        <v>137</v>
      </c>
      <c r="AE166" s="130" t="s">
        <v>140</v>
      </c>
      <c r="AF166" s="130" t="s">
        <v>139</v>
      </c>
      <c r="AG166" s="130" t="s">
        <v>137</v>
      </c>
      <c r="AH166" s="130" t="s">
        <v>136</v>
      </c>
      <c r="AI166" s="130" t="s">
        <v>240</v>
      </c>
      <c r="AJ166" s="130" t="s">
        <v>136</v>
      </c>
      <c r="AK166" s="130" t="s">
        <v>240</v>
      </c>
      <c r="AL166" s="130" t="s">
        <v>136</v>
      </c>
      <c r="AM166" s="130" t="s">
        <v>137</v>
      </c>
      <c r="AN166" s="130" t="s">
        <v>240</v>
      </c>
      <c r="AO166" s="130" t="s">
        <v>240</v>
      </c>
      <c r="AP166" s="130" t="s">
        <v>240</v>
      </c>
      <c r="AQ166" s="130" t="s">
        <v>241</v>
      </c>
      <c r="AR166" s="131" t="s">
        <v>240</v>
      </c>
      <c r="AS166" s="130" t="s">
        <v>241</v>
      </c>
      <c r="AT166" s="28" t="s">
        <v>151</v>
      </c>
      <c r="AU166" s="27" t="s">
        <v>133</v>
      </c>
      <c r="AV166" s="130" t="s">
        <v>152</v>
      </c>
      <c r="AW166" s="130" t="s">
        <v>135</v>
      </c>
      <c r="AX166" s="130" t="s">
        <v>139</v>
      </c>
      <c r="AY166" s="28">
        <v>800.0</v>
      </c>
      <c r="AZ166" s="130" t="s">
        <v>139</v>
      </c>
      <c r="BA166" s="130" t="s">
        <v>136</v>
      </c>
      <c r="BB166" s="130" t="s">
        <v>140</v>
      </c>
      <c r="BC166" s="130" t="s">
        <v>139</v>
      </c>
      <c r="BD166" s="130" t="s">
        <v>240</v>
      </c>
      <c r="BE166" s="130" t="s">
        <v>139</v>
      </c>
      <c r="BF166" s="131" t="s">
        <v>240</v>
      </c>
      <c r="BG166" s="131" t="s">
        <v>240</v>
      </c>
      <c r="BH166" s="130" t="s">
        <v>150</v>
      </c>
      <c r="BI166" s="130" t="s">
        <v>136</v>
      </c>
      <c r="BJ166" s="130" t="s">
        <v>139</v>
      </c>
      <c r="BK166" s="130" t="s">
        <v>139</v>
      </c>
      <c r="BL166" s="130" t="s">
        <v>136</v>
      </c>
      <c r="BM166" s="130" t="s">
        <v>138</v>
      </c>
      <c r="BN166" s="130" t="s">
        <v>136</v>
      </c>
      <c r="BO166" s="130" t="s">
        <v>138</v>
      </c>
      <c r="BP166" s="130" t="s">
        <v>140</v>
      </c>
      <c r="BQ166" s="130" t="s">
        <v>139</v>
      </c>
      <c r="BR166" s="130" t="s">
        <v>139</v>
      </c>
      <c r="BS166" s="130" t="s">
        <v>136</v>
      </c>
      <c r="BT166" s="130" t="s">
        <v>136</v>
      </c>
      <c r="BU166" s="130" t="s">
        <v>139</v>
      </c>
      <c r="BV166" s="130" t="s">
        <v>140</v>
      </c>
      <c r="BW166" s="127"/>
      <c r="BX166" s="127"/>
      <c r="BY166" s="130"/>
      <c r="BZ166" s="127"/>
      <c r="CA166" s="127"/>
      <c r="CB166" s="127"/>
      <c r="CC166" s="127"/>
    </row>
    <row r="167" ht="15.75" customHeight="1">
      <c r="A167" s="131" t="s">
        <v>194</v>
      </c>
      <c r="B167" s="131">
        <v>45.0</v>
      </c>
      <c r="C167" s="131">
        <v>30000.0</v>
      </c>
      <c r="D167" s="35" t="s">
        <v>207</v>
      </c>
      <c r="E167" s="130" t="s">
        <v>197</v>
      </c>
      <c r="F167" s="130" t="s">
        <v>37</v>
      </c>
      <c r="G167" s="134" t="s">
        <v>190</v>
      </c>
      <c r="H167" s="136" t="s">
        <v>127</v>
      </c>
      <c r="I167" s="131" t="s">
        <v>31</v>
      </c>
      <c r="J167" s="130" t="s">
        <v>129</v>
      </c>
      <c r="K167" s="131" t="s">
        <v>11</v>
      </c>
      <c r="L167" s="130" t="s">
        <v>240</v>
      </c>
      <c r="M167" s="131">
        <v>2.0</v>
      </c>
      <c r="N167" s="131">
        <v>1.0</v>
      </c>
      <c r="O167" s="131">
        <v>4.0</v>
      </c>
      <c r="P167" s="130" t="s">
        <v>140</v>
      </c>
      <c r="Q167" s="130" t="s">
        <v>136</v>
      </c>
      <c r="R167" s="131">
        <v>3.0</v>
      </c>
      <c r="S167" s="130" t="s">
        <v>136</v>
      </c>
      <c r="T167" s="130" t="s">
        <v>140</v>
      </c>
      <c r="U167" s="130" t="s">
        <v>139</v>
      </c>
      <c r="V167" s="130" t="s">
        <v>136</v>
      </c>
      <c r="W167" s="130" t="s">
        <v>138</v>
      </c>
      <c r="X167" s="130" t="s">
        <v>136</v>
      </c>
      <c r="Y167" s="130" t="s">
        <v>136</v>
      </c>
      <c r="Z167" s="130" t="s">
        <v>140</v>
      </c>
      <c r="AA167" s="130" t="s">
        <v>136</v>
      </c>
      <c r="AB167" s="130" t="s">
        <v>136</v>
      </c>
      <c r="AC167" s="130" t="s">
        <v>137</v>
      </c>
      <c r="AD167" s="130" t="s">
        <v>139</v>
      </c>
      <c r="AE167" s="130" t="s">
        <v>136</v>
      </c>
      <c r="AF167" s="130" t="s">
        <v>139</v>
      </c>
      <c r="AG167" s="130" t="s">
        <v>138</v>
      </c>
      <c r="AH167" s="130" t="s">
        <v>136</v>
      </c>
      <c r="AI167" s="130" t="s">
        <v>240</v>
      </c>
      <c r="AJ167" s="130" t="s">
        <v>139</v>
      </c>
      <c r="AK167" s="130" t="s">
        <v>240</v>
      </c>
      <c r="AL167" s="130" t="s">
        <v>139</v>
      </c>
      <c r="AM167" s="130" t="s">
        <v>139</v>
      </c>
      <c r="AN167" s="130" t="s">
        <v>240</v>
      </c>
      <c r="AO167" s="130" t="s">
        <v>240</v>
      </c>
      <c r="AP167" s="130" t="s">
        <v>240</v>
      </c>
      <c r="AQ167" s="130" t="s">
        <v>240</v>
      </c>
      <c r="AR167" s="131" t="s">
        <v>240</v>
      </c>
      <c r="AS167" s="130" t="s">
        <v>241</v>
      </c>
      <c r="AT167" s="29" t="s">
        <v>156</v>
      </c>
      <c r="AU167" s="27" t="s">
        <v>133</v>
      </c>
      <c r="AV167" s="130" t="s">
        <v>157</v>
      </c>
      <c r="AW167" s="130" t="s">
        <v>135</v>
      </c>
      <c r="AX167" s="130" t="s">
        <v>139</v>
      </c>
      <c r="AY167" s="28">
        <v>1500.0</v>
      </c>
      <c r="AZ167" s="130" t="s">
        <v>140</v>
      </c>
      <c r="BA167" s="130" t="s">
        <v>139</v>
      </c>
      <c r="BB167" s="130" t="s">
        <v>140</v>
      </c>
      <c r="BC167" s="130" t="s">
        <v>139</v>
      </c>
      <c r="BD167" s="130" t="s">
        <v>241</v>
      </c>
      <c r="BE167" s="130" t="s">
        <v>139</v>
      </c>
      <c r="BF167" s="131" t="s">
        <v>240</v>
      </c>
      <c r="BG167" s="131" t="s">
        <v>240</v>
      </c>
      <c r="BH167" s="130" t="s">
        <v>155</v>
      </c>
      <c r="BI167" s="130" t="s">
        <v>136</v>
      </c>
      <c r="BJ167" s="130" t="s">
        <v>138</v>
      </c>
      <c r="BK167" s="130" t="s">
        <v>136</v>
      </c>
      <c r="BL167" s="130" t="s">
        <v>138</v>
      </c>
      <c r="BM167" s="130" t="s">
        <v>137</v>
      </c>
      <c r="BN167" s="130" t="s">
        <v>138</v>
      </c>
      <c r="BO167" s="130" t="s">
        <v>138</v>
      </c>
      <c r="BP167" s="130" t="s">
        <v>140</v>
      </c>
      <c r="BQ167" s="130" t="s">
        <v>139</v>
      </c>
      <c r="BR167" s="130" t="s">
        <v>140</v>
      </c>
      <c r="BS167" s="130" t="s">
        <v>136</v>
      </c>
      <c r="BT167" s="130" t="s">
        <v>139</v>
      </c>
      <c r="BU167" s="130" t="s">
        <v>136</v>
      </c>
      <c r="BV167" s="130" t="s">
        <v>136</v>
      </c>
      <c r="BW167" s="127"/>
      <c r="BX167" s="127"/>
      <c r="BY167" s="130"/>
      <c r="BZ167" s="127"/>
      <c r="CA167" s="127"/>
      <c r="CB167" s="127"/>
      <c r="CC167" s="127"/>
    </row>
    <row r="168" ht="15.75" customHeight="1">
      <c r="A168" s="131" t="s">
        <v>194</v>
      </c>
      <c r="B168" s="131">
        <v>59.0</v>
      </c>
      <c r="C168" s="131">
        <v>30000.0</v>
      </c>
      <c r="D168" s="35" t="s">
        <v>207</v>
      </c>
      <c r="E168" s="130" t="s">
        <v>130</v>
      </c>
      <c r="F168" s="130" t="s">
        <v>38</v>
      </c>
      <c r="G168" s="130" t="s">
        <v>131</v>
      </c>
      <c r="H168" s="136" t="s">
        <v>127</v>
      </c>
      <c r="I168" s="131" t="s">
        <v>31</v>
      </c>
      <c r="J168" s="130" t="s">
        <v>128</v>
      </c>
      <c r="K168" s="131" t="s">
        <v>126</v>
      </c>
      <c r="L168" s="130" t="s">
        <v>240</v>
      </c>
      <c r="M168" s="131">
        <v>1.0</v>
      </c>
      <c r="N168" s="131">
        <v>1.0</v>
      </c>
      <c r="O168" s="131">
        <v>4.0</v>
      </c>
      <c r="P168" s="130" t="s">
        <v>140</v>
      </c>
      <c r="Q168" s="130" t="s">
        <v>137</v>
      </c>
      <c r="R168" s="131">
        <v>5.0</v>
      </c>
      <c r="S168" s="130" t="s">
        <v>139</v>
      </c>
      <c r="T168" s="130">
        <v>4.0</v>
      </c>
      <c r="U168" s="130" t="s">
        <v>137</v>
      </c>
      <c r="V168" s="130" t="s">
        <v>136</v>
      </c>
      <c r="W168" s="130" t="s">
        <v>138</v>
      </c>
      <c r="X168" s="130" t="s">
        <v>137</v>
      </c>
      <c r="Y168" s="130" t="s">
        <v>140</v>
      </c>
      <c r="Z168" s="130" t="s">
        <v>136</v>
      </c>
      <c r="AA168" s="130" t="s">
        <v>137</v>
      </c>
      <c r="AB168" s="130" t="s">
        <v>139</v>
      </c>
      <c r="AC168" s="130" t="s">
        <v>138</v>
      </c>
      <c r="AD168" s="130" t="s">
        <v>136</v>
      </c>
      <c r="AE168" s="130" t="s">
        <v>139</v>
      </c>
      <c r="AF168" s="130" t="s">
        <v>139</v>
      </c>
      <c r="AG168" s="130">
        <v>4.0</v>
      </c>
      <c r="AH168" s="130" t="s">
        <v>138</v>
      </c>
      <c r="AI168" s="130" t="s">
        <v>240</v>
      </c>
      <c r="AJ168" s="130" t="s">
        <v>136</v>
      </c>
      <c r="AK168" s="130" t="s">
        <v>240</v>
      </c>
      <c r="AL168" s="130" t="s">
        <v>138</v>
      </c>
      <c r="AM168" s="130" t="s">
        <v>138</v>
      </c>
      <c r="AN168" s="130" t="s">
        <v>240</v>
      </c>
      <c r="AO168" s="130" t="s">
        <v>240</v>
      </c>
      <c r="AP168" s="130" t="s">
        <v>240</v>
      </c>
      <c r="AQ168" s="130" t="s">
        <v>240</v>
      </c>
      <c r="AR168" s="131" t="s">
        <v>240</v>
      </c>
      <c r="AS168" s="130" t="s">
        <v>241</v>
      </c>
      <c r="AT168" s="29" t="s">
        <v>132</v>
      </c>
      <c r="AU168" s="27" t="s">
        <v>164</v>
      </c>
      <c r="AV168" s="130" t="s">
        <v>165</v>
      </c>
      <c r="AW168" s="130" t="s">
        <v>135</v>
      </c>
      <c r="AX168" s="130" t="s">
        <v>136</v>
      </c>
      <c r="AY168" s="28">
        <v>1500.0</v>
      </c>
      <c r="AZ168" s="130" t="s">
        <v>139</v>
      </c>
      <c r="BA168" s="130" t="s">
        <v>136</v>
      </c>
      <c r="BB168" s="130" t="s">
        <v>140</v>
      </c>
      <c r="BC168" s="130" t="s">
        <v>139</v>
      </c>
      <c r="BD168" s="130" t="s">
        <v>240</v>
      </c>
      <c r="BE168" s="130" t="s">
        <v>137</v>
      </c>
      <c r="BF168" s="131" t="s">
        <v>240</v>
      </c>
      <c r="BG168" s="131" t="s">
        <v>240</v>
      </c>
      <c r="BH168" s="130" t="s">
        <v>150</v>
      </c>
      <c r="BI168" s="130" t="s">
        <v>137</v>
      </c>
      <c r="BJ168" s="130" t="s">
        <v>139</v>
      </c>
      <c r="BK168" s="130" t="s">
        <v>139</v>
      </c>
      <c r="BL168" s="130" t="s">
        <v>136</v>
      </c>
      <c r="BM168" s="130" t="s">
        <v>137</v>
      </c>
      <c r="BN168" s="130" t="s">
        <v>138</v>
      </c>
      <c r="BO168" s="130" t="s">
        <v>138</v>
      </c>
      <c r="BP168" s="130" t="s">
        <v>140</v>
      </c>
      <c r="BQ168" s="130" t="s">
        <v>139</v>
      </c>
      <c r="BR168" s="130" t="s">
        <v>139</v>
      </c>
      <c r="BS168" s="130" t="s">
        <v>136</v>
      </c>
      <c r="BT168" s="130" t="s">
        <v>140</v>
      </c>
      <c r="BU168" s="130" t="s">
        <v>140</v>
      </c>
      <c r="BV168" s="130" t="s">
        <v>140</v>
      </c>
      <c r="BW168" s="127"/>
      <c r="BX168" s="127"/>
      <c r="BY168" s="130"/>
      <c r="BZ168" s="127"/>
      <c r="CA168" s="127"/>
      <c r="CB168" s="127"/>
      <c r="CC168" s="127"/>
    </row>
    <row r="169" ht="15.75" customHeight="1">
      <c r="A169" s="131" t="s">
        <v>194</v>
      </c>
      <c r="B169" s="131">
        <v>32.0</v>
      </c>
      <c r="C169" s="131">
        <v>30000.0</v>
      </c>
      <c r="D169" s="35" t="s">
        <v>207</v>
      </c>
      <c r="E169" s="130" t="s">
        <v>197</v>
      </c>
      <c r="F169" s="130" t="s">
        <v>39</v>
      </c>
      <c r="G169" s="130" t="s">
        <v>144</v>
      </c>
      <c r="H169" s="136" t="s">
        <v>127</v>
      </c>
      <c r="I169" s="131" t="s">
        <v>143</v>
      </c>
      <c r="J169" s="130" t="s">
        <v>128</v>
      </c>
      <c r="K169" s="131" t="s">
        <v>126</v>
      </c>
      <c r="L169" s="130" t="s">
        <v>241</v>
      </c>
      <c r="M169" s="131">
        <v>3.0</v>
      </c>
      <c r="N169" s="131">
        <v>1.0</v>
      </c>
      <c r="O169" s="130" t="s">
        <v>139</v>
      </c>
      <c r="P169" s="130" t="s">
        <v>140</v>
      </c>
      <c r="Q169" s="130" t="s">
        <v>137</v>
      </c>
      <c r="R169" s="131">
        <v>4.0</v>
      </c>
      <c r="S169" s="130">
        <v>5.0</v>
      </c>
      <c r="T169" s="130" t="s">
        <v>139</v>
      </c>
      <c r="U169" s="130" t="s">
        <v>136</v>
      </c>
      <c r="V169" s="130" t="s">
        <v>139</v>
      </c>
      <c r="W169" s="130" t="s">
        <v>136</v>
      </c>
      <c r="X169" s="130" t="s">
        <v>139</v>
      </c>
      <c r="Y169" s="130" t="s">
        <v>136</v>
      </c>
      <c r="Z169" s="130" t="s">
        <v>136</v>
      </c>
      <c r="AA169" s="130" t="s">
        <v>139</v>
      </c>
      <c r="AB169" s="130" t="s">
        <v>137</v>
      </c>
      <c r="AC169" s="130" t="s">
        <v>139</v>
      </c>
      <c r="AD169" s="130" t="s">
        <v>139</v>
      </c>
      <c r="AE169" s="130" t="s">
        <v>136</v>
      </c>
      <c r="AF169" s="130" t="s">
        <v>139</v>
      </c>
      <c r="AG169" s="130" t="s">
        <v>139</v>
      </c>
      <c r="AH169" s="130" t="s">
        <v>136</v>
      </c>
      <c r="AI169" s="130" t="s">
        <v>240</v>
      </c>
      <c r="AJ169" s="130" t="s">
        <v>136</v>
      </c>
      <c r="AK169" s="130" t="s">
        <v>240</v>
      </c>
      <c r="AL169" s="130" t="s">
        <v>136</v>
      </c>
      <c r="AM169" s="130" t="s">
        <v>139</v>
      </c>
      <c r="AN169" s="130" t="s">
        <v>240</v>
      </c>
      <c r="AO169" s="130" t="s">
        <v>241</v>
      </c>
      <c r="AP169" s="130" t="s">
        <v>241</v>
      </c>
      <c r="AQ169" s="130" t="s">
        <v>241</v>
      </c>
      <c r="AR169" s="131" t="s">
        <v>240</v>
      </c>
      <c r="AS169" s="130" t="s">
        <v>241</v>
      </c>
      <c r="AT169" s="28" t="s">
        <v>59</v>
      </c>
      <c r="AU169" s="27" t="s">
        <v>168</v>
      </c>
      <c r="AV169" s="130" t="s">
        <v>169</v>
      </c>
      <c r="AW169" s="130" t="s">
        <v>170</v>
      </c>
      <c r="AX169" s="130" t="s">
        <v>136</v>
      </c>
      <c r="AY169" s="28" t="s">
        <v>167</v>
      </c>
      <c r="AZ169" s="130" t="s">
        <v>139</v>
      </c>
      <c r="BA169" s="130" t="s">
        <v>136</v>
      </c>
      <c r="BB169" s="130" t="s">
        <v>138</v>
      </c>
      <c r="BC169" s="130" t="s">
        <v>139</v>
      </c>
      <c r="BD169" s="130" t="s">
        <v>240</v>
      </c>
      <c r="BE169" s="130" t="s">
        <v>139</v>
      </c>
      <c r="BF169" s="131" t="s">
        <v>240</v>
      </c>
      <c r="BG169" s="131" t="s">
        <v>240</v>
      </c>
      <c r="BH169" s="130" t="s">
        <v>150</v>
      </c>
      <c r="BI169" s="130" t="s">
        <v>136</v>
      </c>
      <c r="BJ169" s="130" t="s">
        <v>137</v>
      </c>
      <c r="BK169" s="130" t="s">
        <v>136</v>
      </c>
      <c r="BL169" s="130" t="s">
        <v>136</v>
      </c>
      <c r="BM169" s="130" t="s">
        <v>136</v>
      </c>
      <c r="BN169" s="130" t="s">
        <v>137</v>
      </c>
      <c r="BO169" s="130" t="s">
        <v>136</v>
      </c>
      <c r="BP169" s="130" t="s">
        <v>140</v>
      </c>
      <c r="BQ169" s="130" t="s">
        <v>139</v>
      </c>
      <c r="BR169" s="130" t="s">
        <v>137</v>
      </c>
      <c r="BS169" s="130" t="s">
        <v>136</v>
      </c>
      <c r="BT169" s="127">
        <v>3.0</v>
      </c>
      <c r="BU169" s="130" t="s">
        <v>136</v>
      </c>
      <c r="BV169" s="130" t="s">
        <v>138</v>
      </c>
      <c r="BW169" s="127"/>
      <c r="BX169" s="127"/>
      <c r="BY169" s="130"/>
      <c r="BZ169" s="127"/>
      <c r="CA169" s="127"/>
      <c r="CB169" s="127"/>
      <c r="CC169" s="127"/>
    </row>
    <row r="170" ht="15.75" customHeight="1">
      <c r="A170" s="131" t="s">
        <v>194</v>
      </c>
      <c r="B170" s="131">
        <v>36.0</v>
      </c>
      <c r="C170" s="131">
        <v>50000.0</v>
      </c>
      <c r="D170" s="35" t="s">
        <v>149</v>
      </c>
      <c r="E170" s="130" t="s">
        <v>197</v>
      </c>
      <c r="F170" s="130" t="s">
        <v>172</v>
      </c>
      <c r="G170" s="130" t="s">
        <v>175</v>
      </c>
      <c r="H170" s="136" t="s">
        <v>127</v>
      </c>
      <c r="I170" s="131" t="s">
        <v>193</v>
      </c>
      <c r="J170" s="130" t="s">
        <v>129</v>
      </c>
      <c r="K170" s="131" t="s">
        <v>158</v>
      </c>
      <c r="L170" s="130" t="s">
        <v>240</v>
      </c>
      <c r="M170" s="131">
        <v>4.0</v>
      </c>
      <c r="N170" s="131">
        <v>1.0</v>
      </c>
      <c r="O170" s="130" t="s">
        <v>140</v>
      </c>
      <c r="P170" s="130" t="s">
        <v>136</v>
      </c>
      <c r="Q170" s="130" t="s">
        <v>136</v>
      </c>
      <c r="R170" s="131">
        <v>3.0</v>
      </c>
      <c r="S170" s="130" t="s">
        <v>137</v>
      </c>
      <c r="T170" s="130">
        <v>5.0</v>
      </c>
      <c r="U170" s="130" t="s">
        <v>136</v>
      </c>
      <c r="V170" s="130" t="s">
        <v>136</v>
      </c>
      <c r="W170" s="130" t="s">
        <v>139</v>
      </c>
      <c r="X170" s="130" t="s">
        <v>136</v>
      </c>
      <c r="Y170" s="130" t="s">
        <v>140</v>
      </c>
      <c r="Z170" s="130" t="s">
        <v>137</v>
      </c>
      <c r="AA170" s="130" t="s">
        <v>139</v>
      </c>
      <c r="AB170" s="130" t="s">
        <v>138</v>
      </c>
      <c r="AC170" s="130" t="s">
        <v>136</v>
      </c>
      <c r="AD170" s="130" t="s">
        <v>139</v>
      </c>
      <c r="AE170" s="130" t="s">
        <v>136</v>
      </c>
      <c r="AF170" s="130" t="s">
        <v>136</v>
      </c>
      <c r="AG170" s="130">
        <v>5.0</v>
      </c>
      <c r="AH170" s="130" t="s">
        <v>136</v>
      </c>
      <c r="AI170" s="130" t="s">
        <v>240</v>
      </c>
      <c r="AJ170" s="130" t="s">
        <v>140</v>
      </c>
      <c r="AK170" s="130" t="s">
        <v>241</v>
      </c>
      <c r="AL170" s="130" t="s">
        <v>139</v>
      </c>
      <c r="AM170" s="130" t="s">
        <v>140</v>
      </c>
      <c r="AN170" s="130" t="s">
        <v>240</v>
      </c>
      <c r="AO170" s="130" t="s">
        <v>240</v>
      </c>
      <c r="AP170" s="130" t="s">
        <v>241</v>
      </c>
      <c r="AQ170" s="130" t="s">
        <v>240</v>
      </c>
      <c r="AR170" s="131" t="s">
        <v>241</v>
      </c>
      <c r="AS170" s="130" t="s">
        <v>241</v>
      </c>
      <c r="AT170" s="29" t="s">
        <v>132</v>
      </c>
      <c r="AU170" s="27" t="s">
        <v>164</v>
      </c>
      <c r="AV170" s="130" t="s">
        <v>80</v>
      </c>
      <c r="AW170" s="130" t="s">
        <v>170</v>
      </c>
      <c r="AX170" s="130" t="s">
        <v>136</v>
      </c>
      <c r="AY170" s="28">
        <v>800.0</v>
      </c>
      <c r="AZ170" s="130" t="s">
        <v>139</v>
      </c>
      <c r="BA170" s="130" t="s">
        <v>139</v>
      </c>
      <c r="BB170" s="130" t="s">
        <v>138</v>
      </c>
      <c r="BC170" s="130" t="s">
        <v>139</v>
      </c>
      <c r="BD170" s="130" t="s">
        <v>241</v>
      </c>
      <c r="BE170" s="130" t="s">
        <v>139</v>
      </c>
      <c r="BF170" s="131" t="s">
        <v>241</v>
      </c>
      <c r="BG170" s="131" t="s">
        <v>241</v>
      </c>
      <c r="BH170" s="130" t="s">
        <v>155</v>
      </c>
      <c r="BI170" s="130" t="s">
        <v>136</v>
      </c>
      <c r="BJ170" s="130" t="s">
        <v>138</v>
      </c>
      <c r="BK170" s="130" t="s">
        <v>136</v>
      </c>
      <c r="BL170" s="130" t="s">
        <v>138</v>
      </c>
      <c r="BM170" s="130" t="s">
        <v>137</v>
      </c>
      <c r="BN170" s="130" t="s">
        <v>138</v>
      </c>
      <c r="BO170" s="130" t="s">
        <v>138</v>
      </c>
      <c r="BP170" s="130" t="s">
        <v>140</v>
      </c>
      <c r="BQ170" s="130" t="s">
        <v>139</v>
      </c>
      <c r="BR170" s="130" t="s">
        <v>140</v>
      </c>
      <c r="BS170" s="130" t="s">
        <v>138</v>
      </c>
      <c r="BT170" s="130" t="s">
        <v>138</v>
      </c>
      <c r="BU170" s="130" t="s">
        <v>140</v>
      </c>
      <c r="BV170" s="130" t="s">
        <v>136</v>
      </c>
      <c r="BW170" s="127"/>
      <c r="BX170" s="127"/>
      <c r="BY170" s="130"/>
      <c r="BZ170" s="127"/>
      <c r="CA170" s="127"/>
      <c r="CB170" s="127"/>
      <c r="CC170" s="127"/>
    </row>
    <row r="171" ht="15.75" customHeight="1">
      <c r="A171" s="131" t="s">
        <v>194</v>
      </c>
      <c r="B171" s="131">
        <v>35.0</v>
      </c>
      <c r="C171" s="131">
        <v>800.0</v>
      </c>
      <c r="D171" s="35" t="s">
        <v>198</v>
      </c>
      <c r="E171" s="130" t="s">
        <v>44</v>
      </c>
      <c r="F171" s="130" t="s">
        <v>37</v>
      </c>
      <c r="G171" s="130" t="s">
        <v>182</v>
      </c>
      <c r="H171" s="136" t="s">
        <v>127</v>
      </c>
      <c r="I171" s="131" t="s">
        <v>204</v>
      </c>
      <c r="J171" s="130" t="s">
        <v>162</v>
      </c>
      <c r="K171" s="131" t="s">
        <v>126</v>
      </c>
      <c r="L171" s="130" t="s">
        <v>240</v>
      </c>
      <c r="M171" s="131">
        <v>1.0</v>
      </c>
      <c r="N171" s="131">
        <v>1.0</v>
      </c>
      <c r="O171" s="131">
        <v>5.0</v>
      </c>
      <c r="P171" s="130" t="s">
        <v>136</v>
      </c>
      <c r="Q171" s="130" t="s">
        <v>139</v>
      </c>
      <c r="R171" s="130">
        <v>4.0</v>
      </c>
      <c r="S171" s="130">
        <v>3.0</v>
      </c>
      <c r="T171" s="130" t="s">
        <v>139</v>
      </c>
      <c r="U171" s="130" t="s">
        <v>137</v>
      </c>
      <c r="V171" s="130" t="s">
        <v>138</v>
      </c>
      <c r="W171" s="130" t="s">
        <v>136</v>
      </c>
      <c r="X171" s="130" t="s">
        <v>136</v>
      </c>
      <c r="Y171" s="130" t="s">
        <v>140</v>
      </c>
      <c r="Z171" s="130" t="s">
        <v>139</v>
      </c>
      <c r="AA171" s="130">
        <v>4.0</v>
      </c>
      <c r="AB171" s="130" t="s">
        <v>136</v>
      </c>
      <c r="AC171" s="130" t="s">
        <v>137</v>
      </c>
      <c r="AD171" s="130" t="s">
        <v>137</v>
      </c>
      <c r="AE171" s="130" t="s">
        <v>140</v>
      </c>
      <c r="AF171" s="130" t="s">
        <v>139</v>
      </c>
      <c r="AG171" s="130" t="s">
        <v>139</v>
      </c>
      <c r="AH171" s="130" t="s">
        <v>136</v>
      </c>
      <c r="AI171" s="130" t="s">
        <v>241</v>
      </c>
      <c r="AJ171" s="130" t="s">
        <v>136</v>
      </c>
      <c r="AK171" s="130" t="s">
        <v>240</v>
      </c>
      <c r="AL171" s="130" t="s">
        <v>136</v>
      </c>
      <c r="AM171" s="130" t="s">
        <v>139</v>
      </c>
      <c r="AN171" s="130" t="s">
        <v>241</v>
      </c>
      <c r="AO171" s="130" t="s">
        <v>241</v>
      </c>
      <c r="AP171" s="130" t="s">
        <v>240</v>
      </c>
      <c r="AQ171" s="130" t="s">
        <v>240</v>
      </c>
      <c r="AR171" s="131" t="s">
        <v>240</v>
      </c>
      <c r="AS171" s="130" t="s">
        <v>241</v>
      </c>
      <c r="AT171" s="28" t="s">
        <v>151</v>
      </c>
      <c r="AU171" s="27" t="s">
        <v>168</v>
      </c>
      <c r="AV171" s="130" t="s">
        <v>157</v>
      </c>
      <c r="AW171" s="130" t="s">
        <v>173</v>
      </c>
      <c r="AX171" s="130" t="s">
        <v>136</v>
      </c>
      <c r="AY171" s="28">
        <v>1500.0</v>
      </c>
      <c r="AZ171" s="130" t="s">
        <v>140</v>
      </c>
      <c r="BA171" s="130" t="s">
        <v>136</v>
      </c>
      <c r="BB171" s="130" t="s">
        <v>140</v>
      </c>
      <c r="BC171" s="130" t="s">
        <v>139</v>
      </c>
      <c r="BD171" s="130" t="s">
        <v>240</v>
      </c>
      <c r="BE171" s="130" t="s">
        <v>137</v>
      </c>
      <c r="BF171" s="131" t="s">
        <v>240</v>
      </c>
      <c r="BG171" s="131" t="s">
        <v>240</v>
      </c>
      <c r="BH171" s="130" t="s">
        <v>150</v>
      </c>
      <c r="BI171" s="130" t="s">
        <v>137</v>
      </c>
      <c r="BJ171" s="130" t="s">
        <v>139</v>
      </c>
      <c r="BK171" s="130" t="s">
        <v>139</v>
      </c>
      <c r="BL171" s="130" t="s">
        <v>136</v>
      </c>
      <c r="BM171" s="130" t="s">
        <v>137</v>
      </c>
      <c r="BN171" s="130" t="s">
        <v>138</v>
      </c>
      <c r="BO171" s="130" t="s">
        <v>138</v>
      </c>
      <c r="BP171" s="130" t="s">
        <v>140</v>
      </c>
      <c r="BQ171" s="130" t="s">
        <v>139</v>
      </c>
      <c r="BR171" s="130" t="s">
        <v>139</v>
      </c>
      <c r="BS171" s="130" t="s">
        <v>138</v>
      </c>
      <c r="BT171" s="130" t="s">
        <v>136</v>
      </c>
      <c r="BU171" s="130" t="s">
        <v>140</v>
      </c>
      <c r="BV171" s="130" t="s">
        <v>137</v>
      </c>
      <c r="BW171" s="127"/>
      <c r="BX171" s="127"/>
      <c r="BY171" s="130"/>
      <c r="BZ171" s="127"/>
      <c r="CA171" s="127"/>
      <c r="CB171" s="127"/>
      <c r="CC171" s="127"/>
    </row>
    <row r="172" ht="15.75" customHeight="1">
      <c r="A172" s="131" t="s">
        <v>194</v>
      </c>
      <c r="B172" s="131">
        <v>38.0</v>
      </c>
      <c r="C172" s="131">
        <v>5000.0</v>
      </c>
      <c r="D172" s="35" t="s">
        <v>198</v>
      </c>
      <c r="E172" s="130" t="s">
        <v>44</v>
      </c>
      <c r="F172" s="130" t="s">
        <v>37</v>
      </c>
      <c r="G172" s="130" t="s">
        <v>131</v>
      </c>
      <c r="H172" s="136" t="s">
        <v>127</v>
      </c>
      <c r="I172" s="131" t="s">
        <v>32</v>
      </c>
      <c r="J172" s="130" t="s">
        <v>128</v>
      </c>
      <c r="K172" s="131" t="s">
        <v>126</v>
      </c>
      <c r="L172" s="130" t="s">
        <v>240</v>
      </c>
      <c r="M172" s="131">
        <v>1.0</v>
      </c>
      <c r="N172" s="131">
        <v>1.0</v>
      </c>
      <c r="O172" s="131">
        <v>4.0</v>
      </c>
      <c r="P172" s="130" t="s">
        <v>139</v>
      </c>
      <c r="Q172" s="130" t="s">
        <v>137</v>
      </c>
      <c r="R172" s="130" t="s">
        <v>136</v>
      </c>
      <c r="S172" s="130" t="s">
        <v>139</v>
      </c>
      <c r="T172" s="130">
        <v>4.0</v>
      </c>
      <c r="U172" s="130" t="s">
        <v>138</v>
      </c>
      <c r="V172" s="130" t="s">
        <v>138</v>
      </c>
      <c r="W172" s="130" t="s">
        <v>139</v>
      </c>
      <c r="X172" s="130" t="s">
        <v>139</v>
      </c>
      <c r="Y172" s="130" t="s">
        <v>136</v>
      </c>
      <c r="Z172" s="130" t="s">
        <v>138</v>
      </c>
      <c r="AA172" s="130" t="s">
        <v>139</v>
      </c>
      <c r="AB172" s="130" t="s">
        <v>139</v>
      </c>
      <c r="AC172" s="130" t="s">
        <v>136</v>
      </c>
      <c r="AD172" s="130" t="s">
        <v>136</v>
      </c>
      <c r="AE172" s="130" t="s">
        <v>139</v>
      </c>
      <c r="AF172" s="130" t="s">
        <v>139</v>
      </c>
      <c r="AG172" s="130">
        <v>4.0</v>
      </c>
      <c r="AH172" s="130" t="s">
        <v>137</v>
      </c>
      <c r="AI172" s="130" t="s">
        <v>240</v>
      </c>
      <c r="AJ172" s="130" t="s">
        <v>139</v>
      </c>
      <c r="AK172" s="130" t="s">
        <v>241</v>
      </c>
      <c r="AL172" s="130" t="s">
        <v>139</v>
      </c>
      <c r="AM172" s="130" t="s">
        <v>140</v>
      </c>
      <c r="AN172" s="130" t="s">
        <v>240</v>
      </c>
      <c r="AO172" s="130" t="s">
        <v>240</v>
      </c>
      <c r="AP172" s="130" t="s">
        <v>240</v>
      </c>
      <c r="AQ172" s="130" t="s">
        <v>241</v>
      </c>
      <c r="AR172" s="131" t="s">
        <v>240</v>
      </c>
      <c r="AS172" s="130" t="s">
        <v>241</v>
      </c>
      <c r="AT172" s="29" t="s">
        <v>156</v>
      </c>
      <c r="AU172" s="27" t="s">
        <v>176</v>
      </c>
      <c r="AV172" s="130" t="s">
        <v>177</v>
      </c>
      <c r="AW172" s="130" t="s">
        <v>178</v>
      </c>
      <c r="AX172" s="130" t="s">
        <v>136</v>
      </c>
      <c r="AY172" s="28">
        <v>1500.0</v>
      </c>
      <c r="AZ172" s="130" t="s">
        <v>139</v>
      </c>
      <c r="BA172" s="130" t="s">
        <v>139</v>
      </c>
      <c r="BB172" s="130" t="s">
        <v>140</v>
      </c>
      <c r="BC172" s="130" t="s">
        <v>139</v>
      </c>
      <c r="BD172" s="130" t="s">
        <v>240</v>
      </c>
      <c r="BE172" s="130" t="s">
        <v>137</v>
      </c>
      <c r="BF172" s="131" t="s">
        <v>240</v>
      </c>
      <c r="BG172" s="131" t="s">
        <v>240</v>
      </c>
      <c r="BH172" s="130" t="s">
        <v>136</v>
      </c>
      <c r="BI172" s="130" t="s">
        <v>137</v>
      </c>
      <c r="BJ172" s="130" t="s">
        <v>140</v>
      </c>
      <c r="BK172" s="130" t="s">
        <v>138</v>
      </c>
      <c r="BL172" s="130" t="s">
        <v>137</v>
      </c>
      <c r="BM172" s="130" t="s">
        <v>138</v>
      </c>
      <c r="BN172" s="130" t="s">
        <v>138</v>
      </c>
      <c r="BO172" s="130" t="s">
        <v>138</v>
      </c>
      <c r="BP172" s="130" t="s">
        <v>136</v>
      </c>
      <c r="BQ172" s="130" t="s">
        <v>138</v>
      </c>
      <c r="BR172" s="130" t="s">
        <v>136</v>
      </c>
      <c r="BS172" s="130" t="s">
        <v>136</v>
      </c>
      <c r="BT172" s="130" t="s">
        <v>139</v>
      </c>
      <c r="BU172" s="130" t="s">
        <v>136</v>
      </c>
      <c r="BV172" s="130" t="s">
        <v>139</v>
      </c>
      <c r="BW172" s="127"/>
      <c r="BX172" s="127"/>
      <c r="BY172" s="130"/>
      <c r="BZ172" s="127"/>
      <c r="CA172" s="127"/>
      <c r="CB172" s="127"/>
      <c r="CC172" s="127"/>
    </row>
    <row r="173" ht="15.75" customHeight="1">
      <c r="A173" s="131" t="s">
        <v>194</v>
      </c>
      <c r="B173" s="131">
        <v>31.0</v>
      </c>
      <c r="C173" s="131">
        <v>7000.0</v>
      </c>
      <c r="D173" s="35" t="s">
        <v>198</v>
      </c>
      <c r="E173" s="130" t="s">
        <v>130</v>
      </c>
      <c r="F173" s="130" t="s">
        <v>40</v>
      </c>
      <c r="G173" s="130" t="s">
        <v>131</v>
      </c>
      <c r="H173" s="136" t="s">
        <v>127</v>
      </c>
      <c r="I173" s="131" t="s">
        <v>31</v>
      </c>
      <c r="J173" s="130" t="s">
        <v>129</v>
      </c>
      <c r="K173" s="131" t="s">
        <v>126</v>
      </c>
      <c r="L173" s="130" t="s">
        <v>241</v>
      </c>
      <c r="M173" s="131">
        <v>3.0</v>
      </c>
      <c r="N173" s="131">
        <v>1.0</v>
      </c>
      <c r="O173" s="131">
        <v>4.0</v>
      </c>
      <c r="P173" s="130" t="s">
        <v>139</v>
      </c>
      <c r="Q173" s="130" t="s">
        <v>136</v>
      </c>
      <c r="R173" s="130" t="s">
        <v>139</v>
      </c>
      <c r="S173" s="130" t="s">
        <v>137</v>
      </c>
      <c r="T173" s="130" t="s">
        <v>139</v>
      </c>
      <c r="U173" s="130" t="s">
        <v>138</v>
      </c>
      <c r="V173" s="130" t="s">
        <v>136</v>
      </c>
      <c r="W173" s="130" t="s">
        <v>138</v>
      </c>
      <c r="X173" s="130" t="s">
        <v>139</v>
      </c>
      <c r="Y173" s="130" t="s">
        <v>138</v>
      </c>
      <c r="Z173" s="130" t="s">
        <v>140</v>
      </c>
      <c r="AA173" s="130" t="s">
        <v>136</v>
      </c>
      <c r="AB173" s="130" t="s">
        <v>136</v>
      </c>
      <c r="AC173" s="130" t="s">
        <v>137</v>
      </c>
      <c r="AD173" s="130" t="s">
        <v>139</v>
      </c>
      <c r="AE173" s="130" t="s">
        <v>136</v>
      </c>
      <c r="AF173" s="130" t="s">
        <v>137</v>
      </c>
      <c r="AG173" s="130" t="s">
        <v>140</v>
      </c>
      <c r="AH173" s="130" t="s">
        <v>136</v>
      </c>
      <c r="AI173" s="130" t="s">
        <v>241</v>
      </c>
      <c r="AJ173" s="130" t="s">
        <v>139</v>
      </c>
      <c r="AK173" s="130" t="s">
        <v>240</v>
      </c>
      <c r="AL173" s="130" t="s">
        <v>139</v>
      </c>
      <c r="AM173" s="130" t="s">
        <v>140</v>
      </c>
      <c r="AN173" s="130" t="s">
        <v>240</v>
      </c>
      <c r="AO173" s="130" t="s">
        <v>241</v>
      </c>
      <c r="AP173" s="130" t="s">
        <v>240</v>
      </c>
      <c r="AQ173" s="130" t="s">
        <v>240</v>
      </c>
      <c r="AR173" s="131" t="s">
        <v>240</v>
      </c>
      <c r="AS173" s="130" t="s">
        <v>241</v>
      </c>
      <c r="AT173" s="29" t="s">
        <v>156</v>
      </c>
      <c r="AU173" s="27" t="s">
        <v>176</v>
      </c>
      <c r="AV173" s="130" t="s">
        <v>177</v>
      </c>
      <c r="AW173" s="130" t="s">
        <v>178</v>
      </c>
      <c r="AX173" s="130" t="s">
        <v>136</v>
      </c>
      <c r="AY173" s="28">
        <v>1500.0</v>
      </c>
      <c r="AZ173" s="130" t="s">
        <v>139</v>
      </c>
      <c r="BA173" s="130" t="s">
        <v>139</v>
      </c>
      <c r="BB173" s="130" t="s">
        <v>140</v>
      </c>
      <c r="BC173" s="130" t="s">
        <v>140</v>
      </c>
      <c r="BD173" s="130" t="s">
        <v>241</v>
      </c>
      <c r="BE173" s="130" t="s">
        <v>139</v>
      </c>
      <c r="BF173" s="131" t="s">
        <v>240</v>
      </c>
      <c r="BG173" s="131" t="s">
        <v>240</v>
      </c>
      <c r="BH173" s="130" t="s">
        <v>138</v>
      </c>
      <c r="BI173" s="130" t="s">
        <v>136</v>
      </c>
      <c r="BJ173" s="130" t="s">
        <v>138</v>
      </c>
      <c r="BK173" s="130" t="s">
        <v>137</v>
      </c>
      <c r="BL173" s="130" t="s">
        <v>138</v>
      </c>
      <c r="BM173" s="130" t="s">
        <v>136</v>
      </c>
      <c r="BN173" s="130" t="s">
        <v>138</v>
      </c>
      <c r="BO173" s="130" t="s">
        <v>138</v>
      </c>
      <c r="BP173" s="130" t="s">
        <v>136</v>
      </c>
      <c r="BQ173" s="130" t="s">
        <v>137</v>
      </c>
      <c r="BR173" s="130" t="s">
        <v>136</v>
      </c>
      <c r="BS173" s="130" t="s">
        <v>138</v>
      </c>
      <c r="BT173" s="130" t="s">
        <v>136</v>
      </c>
      <c r="BU173" s="130" t="s">
        <v>139</v>
      </c>
      <c r="BV173" s="130" t="s">
        <v>138</v>
      </c>
      <c r="BW173" s="127"/>
      <c r="BX173" s="127"/>
      <c r="BY173" s="130"/>
      <c r="BZ173" s="127"/>
      <c r="CA173" s="127"/>
      <c r="CB173" s="127"/>
      <c r="CC173" s="127"/>
    </row>
    <row r="174" ht="15.75" customHeight="1">
      <c r="A174" s="131" t="s">
        <v>194</v>
      </c>
      <c r="B174" s="131">
        <v>34.0</v>
      </c>
      <c r="C174" s="131">
        <v>6000.0</v>
      </c>
      <c r="D174" s="35" t="s">
        <v>198</v>
      </c>
      <c r="E174" s="130" t="s">
        <v>130</v>
      </c>
      <c r="F174" s="130" t="s">
        <v>37</v>
      </c>
      <c r="G174" s="134" t="s">
        <v>188</v>
      </c>
      <c r="H174" s="136" t="s">
        <v>127</v>
      </c>
      <c r="I174" s="131" t="s">
        <v>31</v>
      </c>
      <c r="J174" s="131" t="s">
        <v>171</v>
      </c>
      <c r="K174" s="131" t="s">
        <v>126</v>
      </c>
      <c r="L174" s="130" t="s">
        <v>240</v>
      </c>
      <c r="M174" s="131">
        <v>3.0</v>
      </c>
      <c r="N174" s="131">
        <v>1.0</v>
      </c>
      <c r="O174" s="131">
        <v>4.0</v>
      </c>
      <c r="P174" s="130" t="s">
        <v>137</v>
      </c>
      <c r="Q174" s="130" t="s">
        <v>136</v>
      </c>
      <c r="R174" s="130" t="s">
        <v>139</v>
      </c>
      <c r="S174" s="130" t="s">
        <v>136</v>
      </c>
      <c r="T174" s="130" t="s">
        <v>139</v>
      </c>
      <c r="U174" s="130" t="s">
        <v>136</v>
      </c>
      <c r="V174" s="130" t="s">
        <v>137</v>
      </c>
      <c r="W174" s="130" t="s">
        <v>136</v>
      </c>
      <c r="X174" s="130" t="s">
        <v>136</v>
      </c>
      <c r="Y174" s="130" t="s">
        <v>140</v>
      </c>
      <c r="Z174" s="130" t="s">
        <v>140</v>
      </c>
      <c r="AA174" s="130" t="s">
        <v>139</v>
      </c>
      <c r="AB174" s="130" t="s">
        <v>139</v>
      </c>
      <c r="AC174" s="130" t="s">
        <v>140</v>
      </c>
      <c r="AD174" s="130" t="s">
        <v>136</v>
      </c>
      <c r="AE174" s="130" t="s">
        <v>140</v>
      </c>
      <c r="AF174" s="130" t="s">
        <v>137</v>
      </c>
      <c r="AG174" s="130" t="s">
        <v>139</v>
      </c>
      <c r="AH174" s="130" t="s">
        <v>139</v>
      </c>
      <c r="AI174" s="130" t="s">
        <v>240</v>
      </c>
      <c r="AJ174" s="130" t="s">
        <v>139</v>
      </c>
      <c r="AK174" s="130" t="s">
        <v>240</v>
      </c>
      <c r="AL174" s="130" t="s">
        <v>140</v>
      </c>
      <c r="AM174" s="130" t="s">
        <v>139</v>
      </c>
      <c r="AN174" s="130" t="s">
        <v>241</v>
      </c>
      <c r="AO174" s="130" t="s">
        <v>241</v>
      </c>
      <c r="AP174" s="130" t="s">
        <v>241</v>
      </c>
      <c r="AQ174" s="130" t="s">
        <v>240</v>
      </c>
      <c r="AR174" s="131" t="s">
        <v>240</v>
      </c>
      <c r="AS174" s="130" t="s">
        <v>240</v>
      </c>
      <c r="AT174" s="29" t="s">
        <v>132</v>
      </c>
      <c r="AU174" s="27" t="s">
        <v>133</v>
      </c>
      <c r="AV174" s="130" t="s">
        <v>152</v>
      </c>
      <c r="AW174" s="130" t="s">
        <v>135</v>
      </c>
      <c r="AX174" s="130" t="s">
        <v>139</v>
      </c>
      <c r="AY174" s="28" t="s">
        <v>179</v>
      </c>
      <c r="AZ174" s="130" t="s">
        <v>139</v>
      </c>
      <c r="BA174" s="130" t="s">
        <v>136</v>
      </c>
      <c r="BB174" s="130" t="s">
        <v>140</v>
      </c>
      <c r="BC174" s="130" t="s">
        <v>139</v>
      </c>
      <c r="BD174" s="130" t="s">
        <v>240</v>
      </c>
      <c r="BE174" s="130" t="s">
        <v>139</v>
      </c>
      <c r="BF174" s="131" t="s">
        <v>240</v>
      </c>
      <c r="BG174" s="131" t="s">
        <v>240</v>
      </c>
      <c r="BH174" s="130" t="s">
        <v>138</v>
      </c>
      <c r="BI174" s="130" t="s">
        <v>140</v>
      </c>
      <c r="BJ174" s="130" t="s">
        <v>139</v>
      </c>
      <c r="BK174" s="130" t="s">
        <v>139</v>
      </c>
      <c r="BL174" s="130" t="s">
        <v>139</v>
      </c>
      <c r="BM174" s="130" t="s">
        <v>138</v>
      </c>
      <c r="BN174" s="130" t="s">
        <v>138</v>
      </c>
      <c r="BO174" s="130" t="s">
        <v>138</v>
      </c>
      <c r="BP174" s="130" t="s">
        <v>138</v>
      </c>
      <c r="BQ174" s="130" t="s">
        <v>136</v>
      </c>
      <c r="BR174" s="130" t="s">
        <v>136</v>
      </c>
      <c r="BS174" s="130" t="s">
        <v>139</v>
      </c>
      <c r="BT174" s="130" t="s">
        <v>138</v>
      </c>
      <c r="BU174" s="130" t="s">
        <v>136</v>
      </c>
      <c r="BV174" s="130" t="s">
        <v>136</v>
      </c>
      <c r="BW174" s="127"/>
      <c r="BX174" s="127"/>
      <c r="BY174" s="130"/>
      <c r="BZ174" s="127"/>
      <c r="CA174" s="127"/>
      <c r="CB174" s="127"/>
      <c r="CC174" s="127"/>
    </row>
    <row r="175" ht="15.75" customHeight="1">
      <c r="A175" s="131" t="s">
        <v>194</v>
      </c>
      <c r="B175" s="131">
        <v>52.0</v>
      </c>
      <c r="C175" s="131">
        <v>20000.0</v>
      </c>
      <c r="D175" s="35" t="s">
        <v>25</v>
      </c>
      <c r="E175" s="130" t="s">
        <v>130</v>
      </c>
      <c r="F175" s="130" t="s">
        <v>37</v>
      </c>
      <c r="G175" s="134" t="s">
        <v>37</v>
      </c>
      <c r="H175" s="136" t="s">
        <v>127</v>
      </c>
      <c r="I175" s="131" t="s">
        <v>31</v>
      </c>
      <c r="J175" s="130" t="s">
        <v>129</v>
      </c>
      <c r="K175" s="131" t="s">
        <v>126</v>
      </c>
      <c r="L175" s="130" t="s">
        <v>241</v>
      </c>
      <c r="M175" s="131">
        <v>2.0</v>
      </c>
      <c r="N175" s="131">
        <v>1.0</v>
      </c>
      <c r="O175" s="131">
        <v>5.0</v>
      </c>
      <c r="P175" s="130" t="s">
        <v>140</v>
      </c>
      <c r="Q175" s="130" t="s">
        <v>136</v>
      </c>
      <c r="R175" s="130" t="s">
        <v>139</v>
      </c>
      <c r="S175" s="130" t="s">
        <v>139</v>
      </c>
      <c r="T175" s="130">
        <v>3.0</v>
      </c>
      <c r="U175" s="130" t="s">
        <v>139</v>
      </c>
      <c r="V175" s="130" t="s">
        <v>136</v>
      </c>
      <c r="W175" s="130" t="s">
        <v>138</v>
      </c>
      <c r="X175" s="130" t="s">
        <v>139</v>
      </c>
      <c r="Y175" s="130" t="s">
        <v>136</v>
      </c>
      <c r="Z175" s="130" t="s">
        <v>139</v>
      </c>
      <c r="AA175" s="130" t="s">
        <v>136</v>
      </c>
      <c r="AB175" s="130" t="s">
        <v>136</v>
      </c>
      <c r="AC175" s="130" t="s">
        <v>138</v>
      </c>
      <c r="AD175" s="130" t="s">
        <v>139</v>
      </c>
      <c r="AE175" s="130" t="s">
        <v>139</v>
      </c>
      <c r="AF175" s="130" t="s">
        <v>139</v>
      </c>
      <c r="AG175" s="130" t="s">
        <v>138</v>
      </c>
      <c r="AH175" s="130" t="s">
        <v>136</v>
      </c>
      <c r="AI175" s="130" t="s">
        <v>240</v>
      </c>
      <c r="AJ175" s="130" t="s">
        <v>139</v>
      </c>
      <c r="AK175" s="130" t="s">
        <v>240</v>
      </c>
      <c r="AL175" s="130" t="s">
        <v>139</v>
      </c>
      <c r="AM175" s="130" t="s">
        <v>140</v>
      </c>
      <c r="AN175" s="130" t="s">
        <v>240</v>
      </c>
      <c r="AO175" s="130" t="s">
        <v>240</v>
      </c>
      <c r="AP175" s="130" t="s">
        <v>240</v>
      </c>
      <c r="AQ175" s="130" t="s">
        <v>240</v>
      </c>
      <c r="AR175" s="131" t="s">
        <v>240</v>
      </c>
      <c r="AS175" s="130" t="s">
        <v>241</v>
      </c>
      <c r="AT175" s="29" t="s">
        <v>132</v>
      </c>
      <c r="AU175" s="27" t="s">
        <v>164</v>
      </c>
      <c r="AV175" s="130" t="s">
        <v>157</v>
      </c>
      <c r="AW175" s="130" t="s">
        <v>170</v>
      </c>
      <c r="AX175" s="130" t="s">
        <v>136</v>
      </c>
      <c r="AY175" s="28">
        <v>1500.0</v>
      </c>
      <c r="AZ175" s="130" t="s">
        <v>137</v>
      </c>
      <c r="BA175" s="130" t="s">
        <v>140</v>
      </c>
      <c r="BB175" s="130" t="s">
        <v>140</v>
      </c>
      <c r="BC175" s="130" t="s">
        <v>139</v>
      </c>
      <c r="BD175" s="130" t="s">
        <v>240</v>
      </c>
      <c r="BE175" s="130" t="s">
        <v>137</v>
      </c>
      <c r="BF175" s="131" t="s">
        <v>240</v>
      </c>
      <c r="BG175" s="131" t="s">
        <v>240</v>
      </c>
      <c r="BH175" s="130">
        <v>5.0</v>
      </c>
      <c r="BI175" s="130" t="s">
        <v>139</v>
      </c>
      <c r="BJ175" s="130" t="s">
        <v>139</v>
      </c>
      <c r="BK175" s="130" t="s">
        <v>136</v>
      </c>
      <c r="BL175" s="130" t="s">
        <v>136</v>
      </c>
      <c r="BM175" s="130" t="s">
        <v>139</v>
      </c>
      <c r="BN175" s="130" t="s">
        <v>136</v>
      </c>
      <c r="BO175" s="130" t="s">
        <v>139</v>
      </c>
      <c r="BP175" s="130" t="s">
        <v>140</v>
      </c>
      <c r="BQ175" s="130" t="s">
        <v>140</v>
      </c>
      <c r="BR175" s="130" t="s">
        <v>140</v>
      </c>
      <c r="BS175" s="130" t="s">
        <v>136</v>
      </c>
      <c r="BT175" s="130" t="s">
        <v>136</v>
      </c>
      <c r="BU175" s="130" t="s">
        <v>137</v>
      </c>
      <c r="BV175" s="130" t="s">
        <v>136</v>
      </c>
      <c r="BW175" s="127"/>
      <c r="BX175" s="127"/>
      <c r="BY175" s="130"/>
      <c r="BZ175" s="127"/>
      <c r="CA175" s="127"/>
      <c r="CB175" s="127"/>
      <c r="CC175" s="127"/>
    </row>
    <row r="176" ht="15.75" customHeight="1">
      <c r="A176" s="131" t="s">
        <v>194</v>
      </c>
      <c r="B176" s="131">
        <v>54.0</v>
      </c>
      <c r="C176" s="131">
        <v>20000.0</v>
      </c>
      <c r="D176" s="35" t="s">
        <v>25</v>
      </c>
      <c r="E176" s="130" t="s">
        <v>130</v>
      </c>
      <c r="F176" s="130" t="s">
        <v>37</v>
      </c>
      <c r="G176" s="134" t="s">
        <v>190</v>
      </c>
      <c r="H176" s="136" t="s">
        <v>127</v>
      </c>
      <c r="I176" s="131" t="s">
        <v>31</v>
      </c>
      <c r="J176" s="130" t="s">
        <v>128</v>
      </c>
      <c r="K176" s="131" t="s">
        <v>11</v>
      </c>
      <c r="L176" s="130" t="s">
        <v>240</v>
      </c>
      <c r="M176" s="131">
        <v>2.0</v>
      </c>
      <c r="N176" s="131">
        <v>1.0</v>
      </c>
      <c r="O176" s="131">
        <v>5.0</v>
      </c>
      <c r="P176" s="130" t="s">
        <v>140</v>
      </c>
      <c r="Q176" s="130" t="s">
        <v>136</v>
      </c>
      <c r="R176" s="130" t="s">
        <v>136</v>
      </c>
      <c r="S176" s="130" t="s">
        <v>139</v>
      </c>
      <c r="T176" s="130">
        <v>3.0</v>
      </c>
      <c r="U176" s="130" t="s">
        <v>137</v>
      </c>
      <c r="V176" s="130" t="s">
        <v>136</v>
      </c>
      <c r="W176" s="130" t="s">
        <v>138</v>
      </c>
      <c r="X176" s="130" t="s">
        <v>136</v>
      </c>
      <c r="Y176" s="130" t="s">
        <v>138</v>
      </c>
      <c r="Z176" s="130" t="s">
        <v>137</v>
      </c>
      <c r="AA176" s="130" t="s">
        <v>138</v>
      </c>
      <c r="AB176" s="130" t="s">
        <v>138</v>
      </c>
      <c r="AC176" s="130" t="s">
        <v>136</v>
      </c>
      <c r="AD176" s="130" t="s">
        <v>136</v>
      </c>
      <c r="AE176" s="130" t="s">
        <v>139</v>
      </c>
      <c r="AF176" s="130" t="s">
        <v>137</v>
      </c>
      <c r="AG176" s="130" t="s">
        <v>139</v>
      </c>
      <c r="AH176" s="130" t="s">
        <v>139</v>
      </c>
      <c r="AI176" s="130" t="s">
        <v>240</v>
      </c>
      <c r="AJ176" s="130" t="s">
        <v>140</v>
      </c>
      <c r="AK176" s="130" t="s">
        <v>241</v>
      </c>
      <c r="AL176" s="130" t="s">
        <v>137</v>
      </c>
      <c r="AM176" s="130" t="s">
        <v>137</v>
      </c>
      <c r="AN176" s="130" t="s">
        <v>240</v>
      </c>
      <c r="AO176" s="130" t="s">
        <v>241</v>
      </c>
      <c r="AP176" s="130" t="s">
        <v>241</v>
      </c>
      <c r="AQ176" s="130" t="s">
        <v>240</v>
      </c>
      <c r="AR176" s="131" t="s">
        <v>240</v>
      </c>
      <c r="AS176" s="130" t="s">
        <v>241</v>
      </c>
      <c r="AT176" s="29" t="s">
        <v>132</v>
      </c>
      <c r="AU176" s="27" t="s">
        <v>164</v>
      </c>
      <c r="AV176" s="130" t="s">
        <v>177</v>
      </c>
      <c r="AW176" s="130" t="s">
        <v>135</v>
      </c>
      <c r="AX176" s="130" t="s">
        <v>139</v>
      </c>
      <c r="AY176" s="28">
        <v>800.0</v>
      </c>
      <c r="AZ176" s="130" t="s">
        <v>137</v>
      </c>
      <c r="BA176" s="130" t="s">
        <v>140</v>
      </c>
      <c r="BB176" s="130" t="s">
        <v>140</v>
      </c>
      <c r="BC176" s="130" t="s">
        <v>139</v>
      </c>
      <c r="BD176" s="130" t="s">
        <v>240</v>
      </c>
      <c r="BE176" s="130" t="s">
        <v>140</v>
      </c>
      <c r="BF176" s="131" t="s">
        <v>240</v>
      </c>
      <c r="BG176" s="131" t="s">
        <v>240</v>
      </c>
      <c r="BH176" s="130" t="s">
        <v>136</v>
      </c>
      <c r="BI176" s="130" t="s">
        <v>136</v>
      </c>
      <c r="BJ176" s="130" t="s">
        <v>136</v>
      </c>
      <c r="BK176" s="130" t="s">
        <v>137</v>
      </c>
      <c r="BL176" s="130" t="s">
        <v>138</v>
      </c>
      <c r="BM176" s="130" t="s">
        <v>136</v>
      </c>
      <c r="BN176" s="130" t="s">
        <v>136</v>
      </c>
      <c r="BO176" s="130" t="s">
        <v>137</v>
      </c>
      <c r="BP176" s="130" t="s">
        <v>139</v>
      </c>
      <c r="BQ176" s="130" t="s">
        <v>136</v>
      </c>
      <c r="BR176" s="130" t="s">
        <v>140</v>
      </c>
      <c r="BS176" s="130" t="s">
        <v>136</v>
      </c>
      <c r="BT176" s="130" t="s">
        <v>136</v>
      </c>
      <c r="BU176" s="130" t="s">
        <v>139</v>
      </c>
      <c r="BV176" s="130" t="s">
        <v>136</v>
      </c>
      <c r="BW176" s="127"/>
      <c r="BX176" s="127"/>
      <c r="BY176" s="130"/>
      <c r="BZ176" s="127"/>
      <c r="CA176" s="127"/>
      <c r="CB176" s="127"/>
      <c r="CC176" s="127"/>
    </row>
    <row r="177" ht="15.75" customHeight="1">
      <c r="A177" s="131" t="s">
        <v>194</v>
      </c>
      <c r="B177" s="131">
        <v>46.0</v>
      </c>
      <c r="C177" s="131">
        <v>20000.0</v>
      </c>
      <c r="D177" s="35" t="s">
        <v>25</v>
      </c>
      <c r="E177" s="130" t="s">
        <v>130</v>
      </c>
      <c r="F177" s="130" t="s">
        <v>37</v>
      </c>
      <c r="G177" s="130" t="s">
        <v>131</v>
      </c>
      <c r="H177" s="136" t="s">
        <v>127</v>
      </c>
      <c r="I177" s="131" t="s">
        <v>31</v>
      </c>
      <c r="J177" s="130" t="s">
        <v>128</v>
      </c>
      <c r="K177" s="131" t="s">
        <v>11</v>
      </c>
      <c r="L177" s="130" t="s">
        <v>240</v>
      </c>
      <c r="M177" s="131">
        <v>3.0</v>
      </c>
      <c r="N177" s="131">
        <v>1.0</v>
      </c>
      <c r="O177" s="131">
        <v>5.0</v>
      </c>
      <c r="P177" s="130" t="s">
        <v>140</v>
      </c>
      <c r="Q177" s="130" t="s">
        <v>136</v>
      </c>
      <c r="R177" s="130" t="s">
        <v>137</v>
      </c>
      <c r="S177" s="130" t="s">
        <v>138</v>
      </c>
      <c r="T177" s="130" t="s">
        <v>140</v>
      </c>
      <c r="U177" s="130" t="s">
        <v>137</v>
      </c>
      <c r="V177" s="130" t="s">
        <v>139</v>
      </c>
      <c r="W177" s="130" t="s">
        <v>138</v>
      </c>
      <c r="X177" s="130" t="s">
        <v>138</v>
      </c>
      <c r="Y177" s="130" t="s">
        <v>136</v>
      </c>
      <c r="Z177" s="130" t="s">
        <v>138</v>
      </c>
      <c r="AA177" s="130" t="s">
        <v>136</v>
      </c>
      <c r="AB177" s="130" t="s">
        <v>139</v>
      </c>
      <c r="AC177" s="130" t="s">
        <v>139</v>
      </c>
      <c r="AD177" s="130" t="s">
        <v>138</v>
      </c>
      <c r="AE177" s="130" t="s">
        <v>139</v>
      </c>
      <c r="AF177" s="130" t="s">
        <v>136</v>
      </c>
      <c r="AG177" s="130" t="s">
        <v>140</v>
      </c>
      <c r="AH177" s="130" t="s">
        <v>139</v>
      </c>
      <c r="AI177" s="130" t="s">
        <v>240</v>
      </c>
      <c r="AJ177" s="130" t="s">
        <v>140</v>
      </c>
      <c r="AK177" s="130" t="s">
        <v>240</v>
      </c>
      <c r="AL177" s="130" t="s">
        <v>139</v>
      </c>
      <c r="AM177" s="130" t="s">
        <v>136</v>
      </c>
      <c r="AN177" s="130" t="s">
        <v>240</v>
      </c>
      <c r="AO177" s="130" t="s">
        <v>241</v>
      </c>
      <c r="AP177" s="130" t="s">
        <v>240</v>
      </c>
      <c r="AQ177" s="130" t="s">
        <v>240</v>
      </c>
      <c r="AR177" s="131" t="s">
        <v>240</v>
      </c>
      <c r="AS177" s="130" t="s">
        <v>240</v>
      </c>
      <c r="AT177" s="28" t="s">
        <v>185</v>
      </c>
      <c r="AU177" s="27" t="s">
        <v>133</v>
      </c>
      <c r="AV177" s="130" t="s">
        <v>146</v>
      </c>
      <c r="AW177" s="130" t="s">
        <v>135</v>
      </c>
      <c r="AX177" s="130" t="s">
        <v>139</v>
      </c>
      <c r="AY177" s="28" t="s">
        <v>184</v>
      </c>
      <c r="AZ177" s="130" t="s">
        <v>136</v>
      </c>
      <c r="BA177" s="130" t="s">
        <v>136</v>
      </c>
      <c r="BB177" s="130" t="s">
        <v>139</v>
      </c>
      <c r="BC177" s="130" t="s">
        <v>139</v>
      </c>
      <c r="BD177" s="130" t="s">
        <v>240</v>
      </c>
      <c r="BE177" s="130" t="s">
        <v>139</v>
      </c>
      <c r="BF177" s="131" t="s">
        <v>240</v>
      </c>
      <c r="BG177" s="131" t="s">
        <v>240</v>
      </c>
      <c r="BH177" s="130" t="s">
        <v>150</v>
      </c>
      <c r="BI177" s="130" t="s">
        <v>136</v>
      </c>
      <c r="BJ177" s="130" t="s">
        <v>137</v>
      </c>
      <c r="BK177" s="130" t="s">
        <v>136</v>
      </c>
      <c r="BL177" s="130" t="s">
        <v>136</v>
      </c>
      <c r="BM177" s="130" t="s">
        <v>136</v>
      </c>
      <c r="BN177" s="130" t="s">
        <v>137</v>
      </c>
      <c r="BO177" s="130" t="s">
        <v>136</v>
      </c>
      <c r="BP177" s="130" t="s">
        <v>140</v>
      </c>
      <c r="BQ177" s="130" t="s">
        <v>139</v>
      </c>
      <c r="BR177" s="130" t="s">
        <v>137</v>
      </c>
      <c r="BS177" s="130" t="s">
        <v>138</v>
      </c>
      <c r="BT177" s="130" t="s">
        <v>138</v>
      </c>
      <c r="BU177" s="130" t="s">
        <v>136</v>
      </c>
      <c r="BV177" s="130" t="s">
        <v>138</v>
      </c>
      <c r="BW177" s="127"/>
      <c r="BX177" s="127"/>
      <c r="BY177" s="130"/>
      <c r="BZ177" s="127"/>
      <c r="CA177" s="127"/>
      <c r="CB177" s="127"/>
      <c r="CC177" s="127"/>
    </row>
    <row r="178" ht="15.75" customHeight="1">
      <c r="A178" s="131" t="s">
        <v>194</v>
      </c>
      <c r="B178" s="131">
        <v>39.0</v>
      </c>
      <c r="C178" s="131">
        <v>30000.0</v>
      </c>
      <c r="D178" s="35" t="s">
        <v>25</v>
      </c>
      <c r="E178" s="129" t="s">
        <v>45</v>
      </c>
      <c r="F178" s="130" t="s">
        <v>144</v>
      </c>
      <c r="G178" s="130" t="s">
        <v>144</v>
      </c>
      <c r="H178" s="136" t="s">
        <v>127</v>
      </c>
      <c r="I178" s="131" t="s">
        <v>180</v>
      </c>
      <c r="J178" s="130" t="s">
        <v>129</v>
      </c>
      <c r="K178" s="131" t="s">
        <v>12</v>
      </c>
      <c r="L178" s="130" t="s">
        <v>240</v>
      </c>
      <c r="M178" s="131">
        <v>2.0</v>
      </c>
      <c r="N178" s="131">
        <v>1.0</v>
      </c>
      <c r="O178" s="131">
        <v>4.0</v>
      </c>
      <c r="P178" s="130" t="s">
        <v>140</v>
      </c>
      <c r="Q178" s="130" t="s">
        <v>136</v>
      </c>
      <c r="R178" s="130" t="s">
        <v>139</v>
      </c>
      <c r="S178" s="130" t="s">
        <v>136</v>
      </c>
      <c r="T178" s="130" t="s">
        <v>139</v>
      </c>
      <c r="U178" s="130" t="s">
        <v>139</v>
      </c>
      <c r="V178" s="130" t="s">
        <v>137</v>
      </c>
      <c r="W178" s="130" t="s">
        <v>138</v>
      </c>
      <c r="X178" s="130" t="s">
        <v>140</v>
      </c>
      <c r="Y178" s="130" t="s">
        <v>136</v>
      </c>
      <c r="Z178" s="130" t="s">
        <v>140</v>
      </c>
      <c r="AA178" s="130" t="s">
        <v>136</v>
      </c>
      <c r="AB178" s="130" t="s">
        <v>138</v>
      </c>
      <c r="AC178" s="130" t="s">
        <v>137</v>
      </c>
      <c r="AD178" s="130" t="s">
        <v>137</v>
      </c>
      <c r="AE178" s="130" t="s">
        <v>137</v>
      </c>
      <c r="AF178" s="130" t="s">
        <v>140</v>
      </c>
      <c r="AG178" s="130">
        <v>3.0</v>
      </c>
      <c r="AH178" s="130" t="s">
        <v>139</v>
      </c>
      <c r="AI178" s="130" t="s">
        <v>240</v>
      </c>
      <c r="AJ178" s="130" t="s">
        <v>137</v>
      </c>
      <c r="AK178" s="130" t="s">
        <v>241</v>
      </c>
      <c r="AL178" s="130" t="s">
        <v>137</v>
      </c>
      <c r="AM178" s="130" t="s">
        <v>139</v>
      </c>
      <c r="AN178" s="130" t="s">
        <v>240</v>
      </c>
      <c r="AO178" s="130" t="s">
        <v>241</v>
      </c>
      <c r="AP178" s="130" t="s">
        <v>241</v>
      </c>
      <c r="AQ178" s="130" t="s">
        <v>240</v>
      </c>
      <c r="AR178" s="131" t="s">
        <v>240</v>
      </c>
      <c r="AS178" s="130" t="s">
        <v>241</v>
      </c>
      <c r="AT178" s="29" t="s">
        <v>132</v>
      </c>
      <c r="AU178" s="27" t="s">
        <v>133</v>
      </c>
      <c r="AV178" s="130" t="s">
        <v>134</v>
      </c>
      <c r="AW178" s="130" t="s">
        <v>135</v>
      </c>
      <c r="AX178" s="130" t="s">
        <v>140</v>
      </c>
      <c r="AY178" s="28">
        <v>800.0</v>
      </c>
      <c r="AZ178" s="130" t="s">
        <v>137</v>
      </c>
      <c r="BA178" s="130" t="s">
        <v>137</v>
      </c>
      <c r="BB178" s="130" t="s">
        <v>140</v>
      </c>
      <c r="BC178" s="130" t="s">
        <v>136</v>
      </c>
      <c r="BD178" s="130" t="s">
        <v>240</v>
      </c>
      <c r="BE178" s="130" t="s">
        <v>136</v>
      </c>
      <c r="BF178" s="131" t="s">
        <v>240</v>
      </c>
      <c r="BG178" s="131" t="s">
        <v>240</v>
      </c>
      <c r="BH178" s="130" t="s">
        <v>155</v>
      </c>
      <c r="BI178" s="130" t="s">
        <v>136</v>
      </c>
      <c r="BJ178" s="130" t="s">
        <v>138</v>
      </c>
      <c r="BK178" s="130" t="s">
        <v>136</v>
      </c>
      <c r="BL178" s="130" t="s">
        <v>138</v>
      </c>
      <c r="BM178" s="130" t="s">
        <v>137</v>
      </c>
      <c r="BN178" s="130" t="s">
        <v>138</v>
      </c>
      <c r="BO178" s="130" t="s">
        <v>138</v>
      </c>
      <c r="BP178" s="130" t="s">
        <v>140</v>
      </c>
      <c r="BQ178" s="130" t="s">
        <v>139</v>
      </c>
      <c r="BR178" s="130" t="s">
        <v>140</v>
      </c>
      <c r="BS178" s="130" t="s">
        <v>136</v>
      </c>
      <c r="BT178" s="130" t="s">
        <v>136</v>
      </c>
      <c r="BU178" s="130" t="s">
        <v>136</v>
      </c>
      <c r="BV178" s="130" t="s">
        <v>137</v>
      </c>
      <c r="BW178" s="127"/>
      <c r="BX178" s="127"/>
      <c r="BY178" s="130"/>
      <c r="BZ178" s="127"/>
      <c r="CA178" s="127"/>
      <c r="CB178" s="127"/>
      <c r="CC178" s="127"/>
    </row>
    <row r="179" ht="15.75" customHeight="1">
      <c r="A179" s="131" t="s">
        <v>194</v>
      </c>
      <c r="B179" s="131">
        <v>37.0</v>
      </c>
      <c r="C179" s="131">
        <v>1800.0</v>
      </c>
      <c r="D179" s="35" t="s">
        <v>25</v>
      </c>
      <c r="E179" s="130" t="s">
        <v>130</v>
      </c>
      <c r="F179" s="130" t="s">
        <v>37</v>
      </c>
      <c r="G179" s="130" t="s">
        <v>175</v>
      </c>
      <c r="H179" s="136" t="s">
        <v>127</v>
      </c>
      <c r="I179" s="131" t="s">
        <v>31</v>
      </c>
      <c r="J179" s="130" t="s">
        <v>162</v>
      </c>
      <c r="K179" s="131" t="s">
        <v>11</v>
      </c>
      <c r="L179" s="130" t="s">
        <v>240</v>
      </c>
      <c r="M179" s="131">
        <v>1.0</v>
      </c>
      <c r="N179" s="131">
        <v>1.0</v>
      </c>
      <c r="O179" s="131">
        <v>3.0</v>
      </c>
      <c r="P179" s="130" t="s">
        <v>136</v>
      </c>
      <c r="Q179" s="130" t="s">
        <v>137</v>
      </c>
      <c r="R179" s="130" t="s">
        <v>139</v>
      </c>
      <c r="S179" s="130" t="s">
        <v>139</v>
      </c>
      <c r="T179" s="130">
        <v>4.0</v>
      </c>
      <c r="U179" s="130" t="s">
        <v>137</v>
      </c>
      <c r="V179" s="130" t="s">
        <v>136</v>
      </c>
      <c r="W179" s="130" t="s">
        <v>136</v>
      </c>
      <c r="X179" s="130" t="s">
        <v>136</v>
      </c>
      <c r="Y179" s="130" t="s">
        <v>139</v>
      </c>
      <c r="Z179" s="130" t="s">
        <v>136</v>
      </c>
      <c r="AA179" s="130" t="s">
        <v>137</v>
      </c>
      <c r="AB179" s="130" t="s">
        <v>140</v>
      </c>
      <c r="AC179" s="130" t="s">
        <v>137</v>
      </c>
      <c r="AD179" s="130" t="s">
        <v>137</v>
      </c>
      <c r="AE179" s="130" t="s">
        <v>140</v>
      </c>
      <c r="AF179" s="130" t="s">
        <v>139</v>
      </c>
      <c r="AG179" s="130" t="s">
        <v>137</v>
      </c>
      <c r="AH179" s="130" t="s">
        <v>136</v>
      </c>
      <c r="AI179" s="130" t="s">
        <v>240</v>
      </c>
      <c r="AJ179" s="130" t="s">
        <v>136</v>
      </c>
      <c r="AK179" s="130" t="s">
        <v>240</v>
      </c>
      <c r="AL179" s="130" t="s">
        <v>136</v>
      </c>
      <c r="AM179" s="130" t="s">
        <v>137</v>
      </c>
      <c r="AN179" s="130" t="s">
        <v>240</v>
      </c>
      <c r="AO179" s="130" t="s">
        <v>240</v>
      </c>
      <c r="AP179" s="130" t="s">
        <v>240</v>
      </c>
      <c r="AQ179" s="130" t="s">
        <v>241</v>
      </c>
      <c r="AR179" s="131" t="s">
        <v>240</v>
      </c>
      <c r="AS179" s="130" t="s">
        <v>240</v>
      </c>
      <c r="AT179" s="29" t="s">
        <v>132</v>
      </c>
      <c r="AU179" s="27" t="s">
        <v>133</v>
      </c>
      <c r="AV179" s="130" t="s">
        <v>146</v>
      </c>
      <c r="AW179" s="130" t="s">
        <v>147</v>
      </c>
      <c r="AX179" s="130" t="s">
        <v>139</v>
      </c>
      <c r="AY179" s="28" t="s">
        <v>145</v>
      </c>
      <c r="AZ179" s="130" t="s">
        <v>139</v>
      </c>
      <c r="BA179" s="130" t="s">
        <v>139</v>
      </c>
      <c r="BB179" s="130" t="s">
        <v>138</v>
      </c>
      <c r="BC179" s="130" t="s">
        <v>137</v>
      </c>
      <c r="BD179" s="130" t="s">
        <v>240</v>
      </c>
      <c r="BE179" s="130" t="s">
        <v>137</v>
      </c>
      <c r="BF179" s="131" t="s">
        <v>240</v>
      </c>
      <c r="BG179" s="131" t="s">
        <v>240</v>
      </c>
      <c r="BH179" s="130" t="s">
        <v>150</v>
      </c>
      <c r="BI179" s="130" t="s">
        <v>137</v>
      </c>
      <c r="BJ179" s="130" t="s">
        <v>139</v>
      </c>
      <c r="BK179" s="130" t="s">
        <v>139</v>
      </c>
      <c r="BL179" s="130" t="s">
        <v>136</v>
      </c>
      <c r="BM179" s="130" t="s">
        <v>137</v>
      </c>
      <c r="BN179" s="130" t="s">
        <v>138</v>
      </c>
      <c r="BO179" s="130" t="s">
        <v>138</v>
      </c>
      <c r="BP179" s="130" t="s">
        <v>140</v>
      </c>
      <c r="BQ179" s="130" t="s">
        <v>139</v>
      </c>
      <c r="BR179" s="130" t="s">
        <v>139</v>
      </c>
      <c r="BS179" s="130" t="s">
        <v>136</v>
      </c>
      <c r="BT179" s="130" t="s">
        <v>137</v>
      </c>
      <c r="BU179" s="130" t="s">
        <v>140</v>
      </c>
      <c r="BV179" s="130" t="s">
        <v>140</v>
      </c>
      <c r="BW179" s="127"/>
      <c r="BX179" s="127"/>
      <c r="BY179" s="130"/>
      <c r="BZ179" s="127"/>
      <c r="CA179" s="127"/>
      <c r="CB179" s="127"/>
      <c r="CC179" s="127"/>
    </row>
    <row r="180" ht="15.75" customHeight="1">
      <c r="A180" s="131" t="s">
        <v>194</v>
      </c>
      <c r="B180" s="131">
        <v>50.0</v>
      </c>
      <c r="C180" s="131">
        <v>25000.0</v>
      </c>
      <c r="D180" s="35" t="s">
        <v>25</v>
      </c>
      <c r="E180" s="130" t="s">
        <v>130</v>
      </c>
      <c r="F180" s="130" t="s">
        <v>154</v>
      </c>
      <c r="G180" s="130" t="s">
        <v>182</v>
      </c>
      <c r="H180" s="136" t="s">
        <v>127</v>
      </c>
      <c r="I180" s="131" t="s">
        <v>31</v>
      </c>
      <c r="J180" s="130" t="s">
        <v>128</v>
      </c>
      <c r="K180" s="131" t="s">
        <v>11</v>
      </c>
      <c r="L180" s="130" t="s">
        <v>241</v>
      </c>
      <c r="M180" s="131">
        <v>3.0</v>
      </c>
      <c r="N180" s="131">
        <v>1.0</v>
      </c>
      <c r="O180" s="131">
        <v>3.0</v>
      </c>
      <c r="P180" s="130" t="s">
        <v>136</v>
      </c>
      <c r="Q180" s="130" t="s">
        <v>136</v>
      </c>
      <c r="R180" s="130" t="s">
        <v>137</v>
      </c>
      <c r="S180" s="130" t="s">
        <v>136</v>
      </c>
      <c r="T180" s="130" t="s">
        <v>140</v>
      </c>
      <c r="U180" s="130" t="s">
        <v>140</v>
      </c>
      <c r="V180" s="130" t="s">
        <v>136</v>
      </c>
      <c r="W180" s="130" t="s">
        <v>139</v>
      </c>
      <c r="X180" s="130" t="s">
        <v>136</v>
      </c>
      <c r="Y180" s="130" t="s">
        <v>136</v>
      </c>
      <c r="Z180" s="130" t="s">
        <v>140</v>
      </c>
      <c r="AA180" s="130" t="s">
        <v>136</v>
      </c>
      <c r="AB180" s="130" t="s">
        <v>136</v>
      </c>
      <c r="AC180" s="130" t="s">
        <v>137</v>
      </c>
      <c r="AD180" s="130" t="s">
        <v>139</v>
      </c>
      <c r="AE180" s="130" t="s">
        <v>136</v>
      </c>
      <c r="AF180" s="130" t="s">
        <v>139</v>
      </c>
      <c r="AG180" s="130" t="s">
        <v>138</v>
      </c>
      <c r="AH180" s="130" t="s">
        <v>136</v>
      </c>
      <c r="AI180" s="130" t="s">
        <v>240</v>
      </c>
      <c r="AJ180" s="130" t="s">
        <v>139</v>
      </c>
      <c r="AK180" s="130" t="s">
        <v>240</v>
      </c>
      <c r="AL180" s="130" t="s">
        <v>139</v>
      </c>
      <c r="AM180" s="130" t="s">
        <v>139</v>
      </c>
      <c r="AN180" s="130" t="s">
        <v>240</v>
      </c>
      <c r="AO180" s="130" t="s">
        <v>240</v>
      </c>
      <c r="AP180" s="130" t="s">
        <v>240</v>
      </c>
      <c r="AQ180" s="130" t="s">
        <v>240</v>
      </c>
      <c r="AR180" s="131" t="s">
        <v>240</v>
      </c>
      <c r="AS180" s="130" t="s">
        <v>241</v>
      </c>
      <c r="AT180" s="28" t="s">
        <v>151</v>
      </c>
      <c r="AU180" s="27" t="s">
        <v>133</v>
      </c>
      <c r="AV180" s="130" t="s">
        <v>152</v>
      </c>
      <c r="AW180" s="130" t="s">
        <v>135</v>
      </c>
      <c r="AX180" s="130" t="s">
        <v>139</v>
      </c>
      <c r="AY180" s="28">
        <v>800.0</v>
      </c>
      <c r="AZ180" s="130" t="s">
        <v>139</v>
      </c>
      <c r="BA180" s="130" t="s">
        <v>136</v>
      </c>
      <c r="BB180" s="130" t="s">
        <v>140</v>
      </c>
      <c r="BC180" s="130" t="s">
        <v>137</v>
      </c>
      <c r="BD180" s="130" t="s">
        <v>240</v>
      </c>
      <c r="BE180" s="130" t="s">
        <v>137</v>
      </c>
      <c r="BF180" s="131" t="s">
        <v>240</v>
      </c>
      <c r="BG180" s="131" t="s">
        <v>240</v>
      </c>
      <c r="BH180" s="130" t="s">
        <v>136</v>
      </c>
      <c r="BI180" s="130" t="s">
        <v>137</v>
      </c>
      <c r="BJ180" s="130" t="s">
        <v>140</v>
      </c>
      <c r="BK180" s="130" t="s">
        <v>138</v>
      </c>
      <c r="BL180" s="130" t="s">
        <v>137</v>
      </c>
      <c r="BM180" s="130" t="s">
        <v>138</v>
      </c>
      <c r="BN180" s="130" t="s">
        <v>138</v>
      </c>
      <c r="BO180" s="130" t="s">
        <v>138</v>
      </c>
      <c r="BP180" s="130" t="s">
        <v>136</v>
      </c>
      <c r="BQ180" s="130" t="s">
        <v>138</v>
      </c>
      <c r="BR180" s="130" t="s">
        <v>136</v>
      </c>
      <c r="BS180" s="130" t="s">
        <v>136</v>
      </c>
      <c r="BT180" s="130" t="s">
        <v>136</v>
      </c>
      <c r="BU180" s="130" t="s">
        <v>139</v>
      </c>
      <c r="BV180" s="130" t="s">
        <v>136</v>
      </c>
      <c r="BW180" s="127"/>
      <c r="BX180" s="127"/>
      <c r="BY180" s="130"/>
      <c r="BZ180" s="127"/>
      <c r="CA180" s="127"/>
      <c r="CB180" s="127"/>
      <c r="CC180" s="127"/>
    </row>
    <row r="181" ht="15.75" customHeight="1">
      <c r="A181" s="131" t="s">
        <v>194</v>
      </c>
      <c r="B181" s="131">
        <v>24.0</v>
      </c>
      <c r="C181" s="131">
        <v>15000.0</v>
      </c>
      <c r="D181" s="35" t="s">
        <v>25</v>
      </c>
      <c r="E181" s="130" t="s">
        <v>130</v>
      </c>
      <c r="F181" s="130" t="s">
        <v>37</v>
      </c>
      <c r="G181" s="130" t="s">
        <v>131</v>
      </c>
      <c r="H181" s="136" t="s">
        <v>127</v>
      </c>
      <c r="I181" s="131" t="s">
        <v>32</v>
      </c>
      <c r="J181" s="130" t="s">
        <v>129</v>
      </c>
      <c r="K181" s="131" t="s">
        <v>126</v>
      </c>
      <c r="L181" s="130" t="s">
        <v>240</v>
      </c>
      <c r="M181" s="131">
        <v>3.0</v>
      </c>
      <c r="N181" s="131">
        <v>1.0</v>
      </c>
      <c r="O181" s="131">
        <v>4.0</v>
      </c>
      <c r="P181" s="130" t="s">
        <v>140</v>
      </c>
      <c r="Q181" s="130" t="s">
        <v>137</v>
      </c>
      <c r="R181" s="130" t="s">
        <v>140</v>
      </c>
      <c r="S181" s="130" t="s">
        <v>139</v>
      </c>
      <c r="T181" s="130">
        <v>4.0</v>
      </c>
      <c r="U181" s="130" t="s">
        <v>136</v>
      </c>
      <c r="V181" s="130" t="s">
        <v>136</v>
      </c>
      <c r="W181" s="130" t="s">
        <v>136</v>
      </c>
      <c r="X181" s="130" t="s">
        <v>137</v>
      </c>
      <c r="Y181" s="130" t="s">
        <v>140</v>
      </c>
      <c r="Z181" s="130" t="s">
        <v>136</v>
      </c>
      <c r="AA181" s="130" t="s">
        <v>137</v>
      </c>
      <c r="AB181" s="130" t="s">
        <v>139</v>
      </c>
      <c r="AC181" s="130" t="s">
        <v>138</v>
      </c>
      <c r="AD181" s="130" t="s">
        <v>136</v>
      </c>
      <c r="AE181" s="130" t="s">
        <v>139</v>
      </c>
      <c r="AF181" s="130" t="s">
        <v>139</v>
      </c>
      <c r="AG181" s="130">
        <v>4.0</v>
      </c>
      <c r="AH181" s="130" t="s">
        <v>138</v>
      </c>
      <c r="AI181" s="130" t="s">
        <v>240</v>
      </c>
      <c r="AJ181" s="130" t="s">
        <v>136</v>
      </c>
      <c r="AK181" s="130" t="s">
        <v>240</v>
      </c>
      <c r="AL181" s="130" t="s">
        <v>138</v>
      </c>
      <c r="AM181" s="130" t="s">
        <v>138</v>
      </c>
      <c r="AN181" s="130" t="s">
        <v>240</v>
      </c>
      <c r="AO181" s="130" t="s">
        <v>240</v>
      </c>
      <c r="AP181" s="130" t="s">
        <v>240</v>
      </c>
      <c r="AQ181" s="130" t="s">
        <v>240</v>
      </c>
      <c r="AR181" s="131" t="s">
        <v>240</v>
      </c>
      <c r="AS181" s="130" t="s">
        <v>241</v>
      </c>
      <c r="AT181" s="29" t="s">
        <v>156</v>
      </c>
      <c r="AU181" s="27" t="s">
        <v>133</v>
      </c>
      <c r="AV181" s="130" t="s">
        <v>157</v>
      </c>
      <c r="AW181" s="130" t="s">
        <v>135</v>
      </c>
      <c r="AX181" s="130" t="s">
        <v>139</v>
      </c>
      <c r="AY181" s="28">
        <v>1500.0</v>
      </c>
      <c r="AZ181" s="130" t="s">
        <v>140</v>
      </c>
      <c r="BA181" s="130" t="s">
        <v>139</v>
      </c>
      <c r="BB181" s="130" t="s">
        <v>140</v>
      </c>
      <c r="BC181" s="130" t="s">
        <v>139</v>
      </c>
      <c r="BD181" s="130" t="s">
        <v>241</v>
      </c>
      <c r="BE181" s="130" t="s">
        <v>139</v>
      </c>
      <c r="BF181" s="131" t="s">
        <v>240</v>
      </c>
      <c r="BG181" s="131" t="s">
        <v>240</v>
      </c>
      <c r="BH181" s="130" t="s">
        <v>138</v>
      </c>
      <c r="BI181" s="130" t="s">
        <v>136</v>
      </c>
      <c r="BJ181" s="130" t="s">
        <v>138</v>
      </c>
      <c r="BK181" s="130" t="s">
        <v>137</v>
      </c>
      <c r="BL181" s="130" t="s">
        <v>138</v>
      </c>
      <c r="BM181" s="130" t="s">
        <v>136</v>
      </c>
      <c r="BN181" s="130" t="s">
        <v>138</v>
      </c>
      <c r="BO181" s="130" t="s">
        <v>138</v>
      </c>
      <c r="BP181" s="130" t="s">
        <v>136</v>
      </c>
      <c r="BQ181" s="130" t="s">
        <v>137</v>
      </c>
      <c r="BR181" s="130" t="s">
        <v>136</v>
      </c>
      <c r="BS181" s="130" t="s">
        <v>136</v>
      </c>
      <c r="BT181" s="130" t="s">
        <v>139</v>
      </c>
      <c r="BU181" s="130" t="s">
        <v>136</v>
      </c>
      <c r="BV181" s="130" t="s">
        <v>140</v>
      </c>
      <c r="BW181" s="127"/>
      <c r="BX181" s="127"/>
      <c r="BY181" s="130"/>
      <c r="BZ181" s="127"/>
      <c r="CA181" s="127"/>
      <c r="CB181" s="127"/>
      <c r="CC181" s="127"/>
    </row>
    <row r="182" ht="15.75" customHeight="1">
      <c r="A182" s="131" t="s">
        <v>194</v>
      </c>
      <c r="B182" s="131">
        <v>52.0</v>
      </c>
      <c r="C182" s="131">
        <v>25000.0</v>
      </c>
      <c r="D182" s="35" t="s">
        <v>25</v>
      </c>
      <c r="E182" s="130" t="s">
        <v>130</v>
      </c>
      <c r="F182" s="130" t="s">
        <v>38</v>
      </c>
      <c r="G182" s="130" t="s">
        <v>131</v>
      </c>
      <c r="H182" s="136" t="s">
        <v>127</v>
      </c>
      <c r="I182" s="131" t="s">
        <v>31</v>
      </c>
      <c r="J182" s="131" t="s">
        <v>171</v>
      </c>
      <c r="K182" s="131" t="s">
        <v>126</v>
      </c>
      <c r="L182" s="130" t="s">
        <v>241</v>
      </c>
      <c r="M182" s="131">
        <v>2.0</v>
      </c>
      <c r="N182" s="131">
        <v>1.0</v>
      </c>
      <c r="O182" s="131">
        <v>4.0</v>
      </c>
      <c r="P182" s="130" t="s">
        <v>140</v>
      </c>
      <c r="Q182" s="130" t="s">
        <v>137</v>
      </c>
      <c r="R182" s="130">
        <v>4.0</v>
      </c>
      <c r="S182" s="130">
        <v>5.0</v>
      </c>
      <c r="T182" s="130" t="s">
        <v>139</v>
      </c>
      <c r="U182" s="130" t="s">
        <v>136</v>
      </c>
      <c r="V182" s="130" t="s">
        <v>139</v>
      </c>
      <c r="W182" s="131">
        <v>4.0</v>
      </c>
      <c r="X182" s="130" t="s">
        <v>139</v>
      </c>
      <c r="Y182" s="130" t="s">
        <v>136</v>
      </c>
      <c r="Z182" s="130" t="s">
        <v>136</v>
      </c>
      <c r="AA182" s="130" t="s">
        <v>139</v>
      </c>
      <c r="AB182" s="130" t="s">
        <v>137</v>
      </c>
      <c r="AC182" s="130" t="s">
        <v>139</v>
      </c>
      <c r="AD182" s="130" t="s">
        <v>139</v>
      </c>
      <c r="AE182" s="130" t="s">
        <v>136</v>
      </c>
      <c r="AF182" s="130" t="s">
        <v>139</v>
      </c>
      <c r="AG182" s="130" t="s">
        <v>139</v>
      </c>
      <c r="AH182" s="130" t="s">
        <v>136</v>
      </c>
      <c r="AI182" s="130" t="s">
        <v>240</v>
      </c>
      <c r="AJ182" s="130" t="s">
        <v>136</v>
      </c>
      <c r="AK182" s="130" t="s">
        <v>240</v>
      </c>
      <c r="AL182" s="130" t="s">
        <v>136</v>
      </c>
      <c r="AM182" s="130" t="s">
        <v>139</v>
      </c>
      <c r="AN182" s="130" t="s">
        <v>240</v>
      </c>
      <c r="AO182" s="130" t="s">
        <v>241</v>
      </c>
      <c r="AP182" s="130" t="s">
        <v>241</v>
      </c>
      <c r="AQ182" s="130" t="s">
        <v>241</v>
      </c>
      <c r="AR182" s="131" t="s">
        <v>240</v>
      </c>
      <c r="AS182" s="130" t="s">
        <v>241</v>
      </c>
      <c r="AT182" s="29" t="s">
        <v>132</v>
      </c>
      <c r="AU182" s="27" t="s">
        <v>164</v>
      </c>
      <c r="AV182" s="130" t="s">
        <v>165</v>
      </c>
      <c r="AW182" s="130" t="s">
        <v>135</v>
      </c>
      <c r="AX182" s="130" t="s">
        <v>136</v>
      </c>
      <c r="AY182" s="28">
        <v>1500.0</v>
      </c>
      <c r="AZ182" s="130" t="s">
        <v>139</v>
      </c>
      <c r="BA182" s="130" t="s">
        <v>136</v>
      </c>
      <c r="BB182" s="130" t="s">
        <v>140</v>
      </c>
      <c r="BC182" s="130" t="s">
        <v>139</v>
      </c>
      <c r="BD182" s="130" t="s">
        <v>240</v>
      </c>
      <c r="BE182" s="130" t="s">
        <v>139</v>
      </c>
      <c r="BF182" s="131" t="s">
        <v>240</v>
      </c>
      <c r="BG182" s="131" t="s">
        <v>240</v>
      </c>
      <c r="BH182" s="130" t="s">
        <v>138</v>
      </c>
      <c r="BI182" s="130" t="s">
        <v>140</v>
      </c>
      <c r="BJ182" s="130" t="s">
        <v>139</v>
      </c>
      <c r="BK182" s="130" t="s">
        <v>139</v>
      </c>
      <c r="BL182" s="130" t="s">
        <v>139</v>
      </c>
      <c r="BM182" s="130" t="s">
        <v>138</v>
      </c>
      <c r="BN182" s="130" t="s">
        <v>138</v>
      </c>
      <c r="BO182" s="130" t="s">
        <v>138</v>
      </c>
      <c r="BP182" s="130" t="s">
        <v>138</v>
      </c>
      <c r="BQ182" s="130" t="s">
        <v>136</v>
      </c>
      <c r="BR182" s="130" t="s">
        <v>136</v>
      </c>
      <c r="BS182" s="130" t="s">
        <v>136</v>
      </c>
      <c r="BT182" s="130" t="s">
        <v>140</v>
      </c>
      <c r="BU182" s="130" t="s">
        <v>140</v>
      </c>
      <c r="BV182" s="130" t="s">
        <v>138</v>
      </c>
      <c r="BW182" s="127"/>
      <c r="BX182" s="127"/>
      <c r="BY182" s="130"/>
      <c r="BZ182" s="127"/>
      <c r="CA182" s="127"/>
      <c r="CB182" s="127"/>
      <c r="CC182" s="127"/>
    </row>
    <row r="183" ht="15.75" customHeight="1">
      <c r="A183" s="131" t="s">
        <v>194</v>
      </c>
      <c r="B183" s="131">
        <v>51.0</v>
      </c>
      <c r="C183" s="131">
        <v>30000.0</v>
      </c>
      <c r="D183" s="35" t="s">
        <v>25</v>
      </c>
      <c r="E183" s="130" t="s">
        <v>197</v>
      </c>
      <c r="F183" s="130" t="s">
        <v>39</v>
      </c>
      <c r="G183" s="134" t="s">
        <v>188</v>
      </c>
      <c r="H183" s="136" t="s">
        <v>127</v>
      </c>
      <c r="I183" s="131" t="s">
        <v>31</v>
      </c>
      <c r="J183" s="130" t="s">
        <v>129</v>
      </c>
      <c r="K183" s="131" t="s">
        <v>126</v>
      </c>
      <c r="L183" s="130" t="s">
        <v>240</v>
      </c>
      <c r="M183" s="131">
        <v>2.0</v>
      </c>
      <c r="N183" s="131">
        <v>1.0</v>
      </c>
      <c r="O183" s="131">
        <v>3.0</v>
      </c>
      <c r="P183" s="130" t="s">
        <v>140</v>
      </c>
      <c r="Q183" s="130" t="s">
        <v>136</v>
      </c>
      <c r="R183" s="131">
        <v>4.0</v>
      </c>
      <c r="S183" s="130" t="s">
        <v>137</v>
      </c>
      <c r="T183" s="130">
        <v>5.0</v>
      </c>
      <c r="U183" s="130" t="s">
        <v>136</v>
      </c>
      <c r="V183" s="130" t="s">
        <v>136</v>
      </c>
      <c r="W183" s="130" t="s">
        <v>136</v>
      </c>
      <c r="X183" s="130" t="s">
        <v>136</v>
      </c>
      <c r="Y183" s="130" t="s">
        <v>140</v>
      </c>
      <c r="Z183" s="130" t="s">
        <v>137</v>
      </c>
      <c r="AA183" s="130" t="s">
        <v>139</v>
      </c>
      <c r="AB183" s="130" t="s">
        <v>138</v>
      </c>
      <c r="AC183" s="130" t="s">
        <v>136</v>
      </c>
      <c r="AD183" s="130" t="s">
        <v>139</v>
      </c>
      <c r="AE183" s="130" t="s">
        <v>136</v>
      </c>
      <c r="AF183" s="130" t="s">
        <v>136</v>
      </c>
      <c r="AG183" s="130">
        <v>5.0</v>
      </c>
      <c r="AH183" s="130" t="s">
        <v>136</v>
      </c>
      <c r="AI183" s="130" t="s">
        <v>240</v>
      </c>
      <c r="AJ183" s="130" t="s">
        <v>140</v>
      </c>
      <c r="AK183" s="130" t="s">
        <v>241</v>
      </c>
      <c r="AL183" s="130" t="s">
        <v>139</v>
      </c>
      <c r="AM183" s="130" t="s">
        <v>140</v>
      </c>
      <c r="AN183" s="130" t="s">
        <v>240</v>
      </c>
      <c r="AO183" s="130" t="s">
        <v>240</v>
      </c>
      <c r="AP183" s="130" t="s">
        <v>241</v>
      </c>
      <c r="AQ183" s="130" t="s">
        <v>240</v>
      </c>
      <c r="AR183" s="131" t="s">
        <v>240</v>
      </c>
      <c r="AS183" s="130" t="s">
        <v>241</v>
      </c>
      <c r="AT183" s="28" t="s">
        <v>59</v>
      </c>
      <c r="AU183" s="27" t="s">
        <v>168</v>
      </c>
      <c r="AV183" s="130" t="s">
        <v>169</v>
      </c>
      <c r="AW183" s="130" t="s">
        <v>170</v>
      </c>
      <c r="AX183" s="130" t="s">
        <v>136</v>
      </c>
      <c r="AY183" s="28" t="s">
        <v>167</v>
      </c>
      <c r="AZ183" s="130" t="s">
        <v>139</v>
      </c>
      <c r="BA183" s="130" t="s">
        <v>136</v>
      </c>
      <c r="BB183" s="130" t="s">
        <v>138</v>
      </c>
      <c r="BC183" s="130" t="s">
        <v>139</v>
      </c>
      <c r="BD183" s="130" t="s">
        <v>241</v>
      </c>
      <c r="BE183" s="130" t="s">
        <v>139</v>
      </c>
      <c r="BF183" s="131" t="s">
        <v>240</v>
      </c>
      <c r="BG183" s="131" t="s">
        <v>240</v>
      </c>
      <c r="BH183" s="130" t="s">
        <v>137</v>
      </c>
      <c r="BI183" s="130" t="s">
        <v>136</v>
      </c>
      <c r="BJ183" s="130" t="s">
        <v>138</v>
      </c>
      <c r="BK183" s="130" t="s">
        <v>139</v>
      </c>
      <c r="BL183" s="130" t="s">
        <v>138</v>
      </c>
      <c r="BM183" s="130" t="s">
        <v>136</v>
      </c>
      <c r="BN183" s="130" t="s">
        <v>136</v>
      </c>
      <c r="BO183" s="130" t="s">
        <v>136</v>
      </c>
      <c r="BP183" s="130" t="s">
        <v>139</v>
      </c>
      <c r="BQ183" s="130" t="s">
        <v>140</v>
      </c>
      <c r="BR183" s="130" t="s">
        <v>139</v>
      </c>
      <c r="BS183" s="130" t="s">
        <v>138</v>
      </c>
      <c r="BT183" s="130" t="s">
        <v>136</v>
      </c>
      <c r="BU183" s="130" t="s">
        <v>136</v>
      </c>
      <c r="BV183" s="130" t="s">
        <v>136</v>
      </c>
      <c r="BW183" s="127"/>
      <c r="BX183" s="127"/>
      <c r="BY183" s="130"/>
      <c r="BZ183" s="127"/>
      <c r="CA183" s="127"/>
      <c r="CB183" s="127"/>
      <c r="CC183" s="127"/>
    </row>
    <row r="184" ht="15.75" customHeight="1">
      <c r="A184" s="131" t="s">
        <v>194</v>
      </c>
      <c r="B184" s="131">
        <v>45.0</v>
      </c>
      <c r="C184" s="131">
        <v>12000.0</v>
      </c>
      <c r="D184" s="35" t="s">
        <v>207</v>
      </c>
      <c r="E184" s="130" t="s">
        <v>197</v>
      </c>
      <c r="F184" s="130" t="s">
        <v>172</v>
      </c>
      <c r="G184" s="134" t="s">
        <v>37</v>
      </c>
      <c r="H184" s="136" t="s">
        <v>127</v>
      </c>
      <c r="I184" s="131" t="s">
        <v>31</v>
      </c>
      <c r="J184" s="130" t="s">
        <v>128</v>
      </c>
      <c r="K184" s="131" t="s">
        <v>11</v>
      </c>
      <c r="L184" s="130" t="s">
        <v>240</v>
      </c>
      <c r="M184" s="131">
        <v>3.0</v>
      </c>
      <c r="N184" s="131">
        <v>1.0</v>
      </c>
      <c r="O184" s="131">
        <v>5.0</v>
      </c>
      <c r="P184" s="130" t="s">
        <v>136</v>
      </c>
      <c r="Q184" s="130" t="s">
        <v>139</v>
      </c>
      <c r="R184" s="131">
        <v>5.0</v>
      </c>
      <c r="S184" s="130">
        <v>3.0</v>
      </c>
      <c r="T184" s="130" t="s">
        <v>139</v>
      </c>
      <c r="U184" s="130" t="s">
        <v>137</v>
      </c>
      <c r="V184" s="130" t="s">
        <v>138</v>
      </c>
      <c r="W184" s="130" t="s">
        <v>136</v>
      </c>
      <c r="X184" s="130" t="s">
        <v>136</v>
      </c>
      <c r="Y184" s="130" t="s">
        <v>140</v>
      </c>
      <c r="Z184" s="130" t="s">
        <v>139</v>
      </c>
      <c r="AA184" s="130">
        <v>4.0</v>
      </c>
      <c r="AB184" s="130" t="s">
        <v>136</v>
      </c>
      <c r="AC184" s="130" t="s">
        <v>137</v>
      </c>
      <c r="AD184" s="130" t="s">
        <v>137</v>
      </c>
      <c r="AE184" s="130" t="s">
        <v>140</v>
      </c>
      <c r="AF184" s="130" t="s">
        <v>139</v>
      </c>
      <c r="AG184" s="130" t="s">
        <v>139</v>
      </c>
      <c r="AH184" s="130" t="s">
        <v>136</v>
      </c>
      <c r="AI184" s="130" t="s">
        <v>241</v>
      </c>
      <c r="AJ184" s="130" t="s">
        <v>136</v>
      </c>
      <c r="AK184" s="130" t="s">
        <v>240</v>
      </c>
      <c r="AL184" s="130" t="s">
        <v>136</v>
      </c>
      <c r="AM184" s="130" t="s">
        <v>139</v>
      </c>
      <c r="AN184" s="130" t="s">
        <v>241</v>
      </c>
      <c r="AO184" s="130" t="s">
        <v>241</v>
      </c>
      <c r="AP184" s="130" t="s">
        <v>240</v>
      </c>
      <c r="AQ184" s="130" t="s">
        <v>240</v>
      </c>
      <c r="AR184" s="131" t="s">
        <v>240</v>
      </c>
      <c r="AS184" s="130" t="s">
        <v>241</v>
      </c>
      <c r="AT184" s="29" t="s">
        <v>132</v>
      </c>
      <c r="AU184" s="27" t="s">
        <v>164</v>
      </c>
      <c r="AV184" s="130" t="s">
        <v>80</v>
      </c>
      <c r="AW184" s="130" t="s">
        <v>170</v>
      </c>
      <c r="AX184" s="130" t="s">
        <v>136</v>
      </c>
      <c r="AY184" s="28">
        <v>800.0</v>
      </c>
      <c r="AZ184" s="130" t="s">
        <v>139</v>
      </c>
      <c r="BA184" s="130" t="s">
        <v>139</v>
      </c>
      <c r="BB184" s="130" t="s">
        <v>138</v>
      </c>
      <c r="BC184" s="130" t="s">
        <v>139</v>
      </c>
      <c r="BD184" s="130" t="s">
        <v>240</v>
      </c>
      <c r="BE184" s="130" t="s">
        <v>137</v>
      </c>
      <c r="BF184" s="131" t="s">
        <v>240</v>
      </c>
      <c r="BG184" s="131" t="s">
        <v>240</v>
      </c>
      <c r="BH184" s="130" t="s">
        <v>150</v>
      </c>
      <c r="BI184" s="130" t="s">
        <v>136</v>
      </c>
      <c r="BJ184" s="130" t="s">
        <v>139</v>
      </c>
      <c r="BK184" s="130" t="s">
        <v>139</v>
      </c>
      <c r="BL184" s="130" t="s">
        <v>136</v>
      </c>
      <c r="BM184" s="130" t="s">
        <v>138</v>
      </c>
      <c r="BN184" s="130" t="s">
        <v>136</v>
      </c>
      <c r="BO184" s="130" t="s">
        <v>138</v>
      </c>
      <c r="BP184" s="130" t="s">
        <v>140</v>
      </c>
      <c r="BQ184" s="130" t="s">
        <v>139</v>
      </c>
      <c r="BR184" s="130" t="s">
        <v>139</v>
      </c>
      <c r="BS184" s="130" t="s">
        <v>138</v>
      </c>
      <c r="BT184" s="130" t="s">
        <v>139</v>
      </c>
      <c r="BU184" s="130" t="s">
        <v>140</v>
      </c>
      <c r="BV184" s="130" t="s">
        <v>137</v>
      </c>
      <c r="BW184" s="127"/>
      <c r="BX184" s="127"/>
      <c r="BY184" s="130"/>
      <c r="BZ184" s="127"/>
      <c r="CA184" s="127"/>
      <c r="CB184" s="127"/>
      <c r="CC184" s="127"/>
    </row>
    <row r="185" ht="15.75" customHeight="1">
      <c r="A185" s="131" t="s">
        <v>194</v>
      </c>
      <c r="B185" s="131">
        <v>28.0</v>
      </c>
      <c r="C185" s="131">
        <v>12000.0</v>
      </c>
      <c r="D185" s="35" t="s">
        <v>207</v>
      </c>
      <c r="E185" s="130" t="s">
        <v>197</v>
      </c>
      <c r="F185" s="130" t="s">
        <v>37</v>
      </c>
      <c r="G185" s="134" t="s">
        <v>190</v>
      </c>
      <c r="H185" s="136" t="s">
        <v>127</v>
      </c>
      <c r="I185" s="131" t="s">
        <v>143</v>
      </c>
      <c r="J185" s="130" t="s">
        <v>128</v>
      </c>
      <c r="K185" s="131" t="s">
        <v>11</v>
      </c>
      <c r="L185" s="130" t="s">
        <v>240</v>
      </c>
      <c r="M185" s="131">
        <v>2.0</v>
      </c>
      <c r="N185" s="131">
        <v>1.0</v>
      </c>
      <c r="O185" s="131">
        <v>3.0</v>
      </c>
      <c r="P185" s="130" t="s">
        <v>136</v>
      </c>
      <c r="Q185" s="130" t="s">
        <v>137</v>
      </c>
      <c r="R185" s="131">
        <v>4.0</v>
      </c>
      <c r="S185" s="130" t="s">
        <v>139</v>
      </c>
      <c r="T185" s="130">
        <v>4.0</v>
      </c>
      <c r="U185" s="130" t="s">
        <v>138</v>
      </c>
      <c r="V185" s="130" t="s">
        <v>138</v>
      </c>
      <c r="W185" s="130" t="s">
        <v>136</v>
      </c>
      <c r="X185" s="130" t="s">
        <v>139</v>
      </c>
      <c r="Y185" s="130" t="s">
        <v>136</v>
      </c>
      <c r="Z185" s="130" t="s">
        <v>138</v>
      </c>
      <c r="AA185" s="130" t="s">
        <v>139</v>
      </c>
      <c r="AB185" s="130" t="s">
        <v>139</v>
      </c>
      <c r="AC185" s="130" t="s">
        <v>136</v>
      </c>
      <c r="AD185" s="130" t="s">
        <v>136</v>
      </c>
      <c r="AE185" s="130" t="s">
        <v>139</v>
      </c>
      <c r="AF185" s="130" t="s">
        <v>139</v>
      </c>
      <c r="AG185" s="130" t="s">
        <v>139</v>
      </c>
      <c r="AH185" s="130" t="s">
        <v>139</v>
      </c>
      <c r="AI185" s="130" t="s">
        <v>240</v>
      </c>
      <c r="AJ185" s="130" t="s">
        <v>139</v>
      </c>
      <c r="AK185" s="130" t="s">
        <v>240</v>
      </c>
      <c r="AL185" s="130" t="s">
        <v>140</v>
      </c>
      <c r="AM185" s="130" t="s">
        <v>140</v>
      </c>
      <c r="AN185" s="130" t="s">
        <v>240</v>
      </c>
      <c r="AO185" s="130" t="s">
        <v>240</v>
      </c>
      <c r="AP185" s="130" t="s">
        <v>240</v>
      </c>
      <c r="AQ185" s="130" t="s">
        <v>241</v>
      </c>
      <c r="AR185" s="131" t="s">
        <v>240</v>
      </c>
      <c r="AS185" s="130" t="s">
        <v>241</v>
      </c>
      <c r="AT185" s="28" t="s">
        <v>151</v>
      </c>
      <c r="AU185" s="27" t="s">
        <v>168</v>
      </c>
      <c r="AV185" s="130" t="s">
        <v>157</v>
      </c>
      <c r="AW185" s="130" t="s">
        <v>173</v>
      </c>
      <c r="AX185" s="130" t="s">
        <v>136</v>
      </c>
      <c r="AY185" s="28">
        <v>1500.0</v>
      </c>
      <c r="AZ185" s="130" t="s">
        <v>140</v>
      </c>
      <c r="BA185" s="130" t="s">
        <v>136</v>
      </c>
      <c r="BB185" s="130" t="s">
        <v>140</v>
      </c>
      <c r="BC185" s="130" t="s">
        <v>139</v>
      </c>
      <c r="BD185" s="130" t="s">
        <v>240</v>
      </c>
      <c r="BE185" s="130" t="s">
        <v>137</v>
      </c>
      <c r="BF185" s="131" t="s">
        <v>240</v>
      </c>
      <c r="BG185" s="131" t="s">
        <v>240</v>
      </c>
      <c r="BH185" s="130" t="s">
        <v>136</v>
      </c>
      <c r="BI185" s="130" t="s">
        <v>139</v>
      </c>
      <c r="BJ185" s="130" t="s">
        <v>137</v>
      </c>
      <c r="BK185" s="130" t="s">
        <v>139</v>
      </c>
      <c r="BL185" s="130" t="s">
        <v>136</v>
      </c>
      <c r="BM185" s="130" t="s">
        <v>139</v>
      </c>
      <c r="BN185" s="130" t="s">
        <v>136</v>
      </c>
      <c r="BO185" s="130" t="s">
        <v>139</v>
      </c>
      <c r="BP185" s="130" t="s">
        <v>140</v>
      </c>
      <c r="BQ185" s="130" t="s">
        <v>140</v>
      </c>
      <c r="BR185" s="130" t="s">
        <v>137</v>
      </c>
      <c r="BS185" s="130" t="s">
        <v>136</v>
      </c>
      <c r="BT185" s="130" t="s">
        <v>140</v>
      </c>
      <c r="BU185" s="130" t="s">
        <v>136</v>
      </c>
      <c r="BV185" s="130" t="s">
        <v>139</v>
      </c>
      <c r="BW185" s="127"/>
      <c r="BX185" s="127"/>
      <c r="BY185" s="130"/>
      <c r="BZ185" s="127"/>
      <c r="CA185" s="127"/>
      <c r="CB185" s="127"/>
      <c r="CC185" s="127"/>
    </row>
    <row r="186" ht="15.75" customHeight="1">
      <c r="A186" s="131" t="s">
        <v>194</v>
      </c>
      <c r="B186" s="131">
        <v>35.0</v>
      </c>
      <c r="C186" s="131">
        <v>20000.0</v>
      </c>
      <c r="D186" s="35" t="s">
        <v>207</v>
      </c>
      <c r="E186" s="130" t="s">
        <v>197</v>
      </c>
      <c r="F186" s="130" t="s">
        <v>37</v>
      </c>
      <c r="G186" s="134" t="s">
        <v>182</v>
      </c>
      <c r="H186" s="136" t="s">
        <v>127</v>
      </c>
      <c r="I186" s="131" t="s">
        <v>180</v>
      </c>
      <c r="J186" s="130" t="s">
        <v>129</v>
      </c>
      <c r="K186" s="131" t="s">
        <v>12</v>
      </c>
      <c r="L186" s="130" t="s">
        <v>240</v>
      </c>
      <c r="M186" s="131">
        <v>1.0</v>
      </c>
      <c r="N186" s="131">
        <v>1.0</v>
      </c>
      <c r="O186" s="131">
        <v>4.0</v>
      </c>
      <c r="P186" s="130" t="s">
        <v>139</v>
      </c>
      <c r="Q186" s="130" t="s">
        <v>136</v>
      </c>
      <c r="R186" s="131">
        <v>3.0</v>
      </c>
      <c r="S186" s="130" t="s">
        <v>137</v>
      </c>
      <c r="T186" s="130" t="s">
        <v>139</v>
      </c>
      <c r="U186" s="130" t="s">
        <v>138</v>
      </c>
      <c r="V186" s="130" t="s">
        <v>136</v>
      </c>
      <c r="W186" s="130" t="s">
        <v>139</v>
      </c>
      <c r="X186" s="130" t="s">
        <v>139</v>
      </c>
      <c r="Y186" s="130" t="s">
        <v>138</v>
      </c>
      <c r="Z186" s="130" t="s">
        <v>140</v>
      </c>
      <c r="AA186" s="130" t="s">
        <v>136</v>
      </c>
      <c r="AB186" s="130" t="s">
        <v>136</v>
      </c>
      <c r="AC186" s="130" t="s">
        <v>137</v>
      </c>
      <c r="AD186" s="130" t="s">
        <v>139</v>
      </c>
      <c r="AE186" s="130" t="s">
        <v>136</v>
      </c>
      <c r="AF186" s="130" t="s">
        <v>137</v>
      </c>
      <c r="AG186" s="130" t="s">
        <v>138</v>
      </c>
      <c r="AH186" s="130" t="s">
        <v>136</v>
      </c>
      <c r="AI186" s="130" t="s">
        <v>240</v>
      </c>
      <c r="AJ186" s="130" t="s">
        <v>139</v>
      </c>
      <c r="AK186" s="130" t="s">
        <v>240</v>
      </c>
      <c r="AL186" s="130" t="s">
        <v>139</v>
      </c>
      <c r="AM186" s="130" t="s">
        <v>140</v>
      </c>
      <c r="AN186" s="130" t="s">
        <v>240</v>
      </c>
      <c r="AO186" s="130" t="s">
        <v>241</v>
      </c>
      <c r="AP186" s="130" t="s">
        <v>240</v>
      </c>
      <c r="AQ186" s="130" t="s">
        <v>240</v>
      </c>
      <c r="AR186" s="131" t="s">
        <v>240</v>
      </c>
      <c r="AS186" s="130" t="s">
        <v>241</v>
      </c>
      <c r="AT186" s="29" t="s">
        <v>132</v>
      </c>
      <c r="AU186" s="27" t="s">
        <v>164</v>
      </c>
      <c r="AV186" s="130" t="s">
        <v>80</v>
      </c>
      <c r="AW186" s="130" t="s">
        <v>209</v>
      </c>
      <c r="AX186" s="130" t="s">
        <v>136</v>
      </c>
      <c r="AY186" s="28">
        <v>800.0</v>
      </c>
      <c r="AZ186" s="130" t="s">
        <v>139</v>
      </c>
      <c r="BA186" s="130" t="s">
        <v>139</v>
      </c>
      <c r="BB186" s="130" t="s">
        <v>138</v>
      </c>
      <c r="BC186" s="130" t="s">
        <v>140</v>
      </c>
      <c r="BD186" s="130" t="s">
        <v>241</v>
      </c>
      <c r="BE186" s="130" t="s">
        <v>139</v>
      </c>
      <c r="BF186" s="131" t="s">
        <v>240</v>
      </c>
      <c r="BG186" s="131" t="s">
        <v>240</v>
      </c>
      <c r="BH186" s="130" t="s">
        <v>150</v>
      </c>
      <c r="BI186" s="130" t="s">
        <v>138</v>
      </c>
      <c r="BJ186" s="130" t="s">
        <v>138</v>
      </c>
      <c r="BK186" s="130" t="s">
        <v>139</v>
      </c>
      <c r="BL186" s="130" t="s">
        <v>136</v>
      </c>
      <c r="BM186" s="130" t="s">
        <v>138</v>
      </c>
      <c r="BN186" s="130" t="s">
        <v>138</v>
      </c>
      <c r="BO186" s="130" t="s">
        <v>139</v>
      </c>
      <c r="BP186" s="130" t="s">
        <v>136</v>
      </c>
      <c r="BQ186" s="130" t="s">
        <v>139</v>
      </c>
      <c r="BR186" s="130" t="s">
        <v>139</v>
      </c>
      <c r="BS186" s="130" t="s">
        <v>138</v>
      </c>
      <c r="BT186" s="127">
        <v>3.0</v>
      </c>
      <c r="BU186" s="130" t="s">
        <v>139</v>
      </c>
      <c r="BV186" s="130" t="s">
        <v>138</v>
      </c>
      <c r="BW186" s="127"/>
      <c r="BX186" s="127"/>
      <c r="BY186" s="130"/>
      <c r="BZ186" s="127"/>
      <c r="CA186" s="127"/>
      <c r="CB186" s="127"/>
      <c r="CC186" s="127"/>
    </row>
    <row r="187" ht="15.75" customHeight="1">
      <c r="A187" s="131" t="s">
        <v>194</v>
      </c>
      <c r="B187" s="131">
        <v>58.0</v>
      </c>
      <c r="C187" s="131">
        <v>20000.0</v>
      </c>
      <c r="D187" s="35" t="s">
        <v>207</v>
      </c>
      <c r="E187" s="130" t="s">
        <v>197</v>
      </c>
      <c r="F187" s="130" t="s">
        <v>40</v>
      </c>
      <c r="G187" s="134" t="s">
        <v>201</v>
      </c>
      <c r="H187" s="136" t="s">
        <v>127</v>
      </c>
      <c r="I187" s="131" t="s">
        <v>204</v>
      </c>
      <c r="J187" s="130" t="s">
        <v>162</v>
      </c>
      <c r="K187" s="131" t="s">
        <v>11</v>
      </c>
      <c r="L187" s="130" t="s">
        <v>240</v>
      </c>
      <c r="M187" s="131">
        <v>3.0</v>
      </c>
      <c r="N187" s="131">
        <v>1.0</v>
      </c>
      <c r="O187" s="131">
        <v>4.0</v>
      </c>
      <c r="P187" s="130" t="s">
        <v>139</v>
      </c>
      <c r="Q187" s="130" t="s">
        <v>136</v>
      </c>
      <c r="R187" s="130">
        <v>4.0</v>
      </c>
      <c r="S187" s="130" t="s">
        <v>136</v>
      </c>
      <c r="T187" s="130" t="s">
        <v>139</v>
      </c>
      <c r="U187" s="130" t="s">
        <v>136</v>
      </c>
      <c r="V187" s="130" t="s">
        <v>137</v>
      </c>
      <c r="W187" s="130" t="s">
        <v>138</v>
      </c>
      <c r="X187" s="130" t="s">
        <v>136</v>
      </c>
      <c r="Y187" s="130" t="s">
        <v>140</v>
      </c>
      <c r="Z187" s="130" t="s">
        <v>140</v>
      </c>
      <c r="AA187" s="130" t="s">
        <v>139</v>
      </c>
      <c r="AB187" s="130" t="s">
        <v>139</v>
      </c>
      <c r="AC187" s="130" t="s">
        <v>140</v>
      </c>
      <c r="AD187" s="130" t="s">
        <v>136</v>
      </c>
      <c r="AE187" s="130" t="s">
        <v>140</v>
      </c>
      <c r="AF187" s="130" t="s">
        <v>137</v>
      </c>
      <c r="AG187" s="130" t="s">
        <v>139</v>
      </c>
      <c r="AH187" s="130" t="s">
        <v>139</v>
      </c>
      <c r="AI187" s="130" t="s">
        <v>240</v>
      </c>
      <c r="AJ187" s="130" t="s">
        <v>140</v>
      </c>
      <c r="AK187" s="130" t="s">
        <v>241</v>
      </c>
      <c r="AL187" s="130" t="s">
        <v>137</v>
      </c>
      <c r="AM187" s="130" t="s">
        <v>139</v>
      </c>
      <c r="AN187" s="130" t="s">
        <v>241</v>
      </c>
      <c r="AO187" s="130" t="s">
        <v>241</v>
      </c>
      <c r="AP187" s="130" t="s">
        <v>241</v>
      </c>
      <c r="AQ187" s="130" t="s">
        <v>240</v>
      </c>
      <c r="AR187" s="131" t="s">
        <v>240</v>
      </c>
      <c r="AS187" s="130" t="s">
        <v>241</v>
      </c>
      <c r="AT187" s="28" t="s">
        <v>151</v>
      </c>
      <c r="AU187" s="27" t="s">
        <v>168</v>
      </c>
      <c r="AV187" s="130" t="s">
        <v>157</v>
      </c>
      <c r="AW187" s="130" t="s">
        <v>173</v>
      </c>
      <c r="AX187" s="130" t="s">
        <v>136</v>
      </c>
      <c r="AY187" s="28">
        <v>1500.0</v>
      </c>
      <c r="AZ187" s="130" t="s">
        <v>140</v>
      </c>
      <c r="BA187" s="130" t="s">
        <v>136</v>
      </c>
      <c r="BB187" s="130" t="s">
        <v>140</v>
      </c>
      <c r="BC187" s="130" t="s">
        <v>139</v>
      </c>
      <c r="BD187" s="130" t="s">
        <v>240</v>
      </c>
      <c r="BE187" s="130" t="s">
        <v>139</v>
      </c>
      <c r="BF187" s="131" t="s">
        <v>240</v>
      </c>
      <c r="BG187" s="131" t="s">
        <v>240</v>
      </c>
      <c r="BH187" s="130" t="s">
        <v>138</v>
      </c>
      <c r="BI187" s="130" t="s">
        <v>139</v>
      </c>
      <c r="BJ187" s="130" t="s">
        <v>140</v>
      </c>
      <c r="BK187" s="130" t="s">
        <v>140</v>
      </c>
      <c r="BL187" s="130" t="s">
        <v>138</v>
      </c>
      <c r="BM187" s="130" t="s">
        <v>136</v>
      </c>
      <c r="BN187" s="130" t="s">
        <v>139</v>
      </c>
      <c r="BO187" s="130" t="s">
        <v>136</v>
      </c>
      <c r="BP187" s="130" t="s">
        <v>139</v>
      </c>
      <c r="BQ187" s="130" t="s">
        <v>139</v>
      </c>
      <c r="BR187" s="130" t="s">
        <v>137</v>
      </c>
      <c r="BS187" s="130" t="s">
        <v>139</v>
      </c>
      <c r="BT187" s="130" t="s">
        <v>138</v>
      </c>
      <c r="BU187" s="130" t="s">
        <v>136</v>
      </c>
      <c r="BV187" s="130" t="s">
        <v>136</v>
      </c>
      <c r="BW187" s="127"/>
      <c r="BX187" s="127"/>
      <c r="BY187" s="130"/>
      <c r="BZ187" s="127"/>
      <c r="CA187" s="127"/>
      <c r="CB187" s="127"/>
      <c r="CC187" s="127"/>
    </row>
    <row r="188" ht="15.75" customHeight="1">
      <c r="A188" s="131" t="s">
        <v>194</v>
      </c>
      <c r="B188" s="131">
        <v>29.0</v>
      </c>
      <c r="C188" s="131">
        <v>20000.0</v>
      </c>
      <c r="D188" s="35" t="s">
        <v>207</v>
      </c>
      <c r="E188" s="130" t="s">
        <v>197</v>
      </c>
      <c r="F188" s="130" t="s">
        <v>37</v>
      </c>
      <c r="G188" s="134" t="s">
        <v>186</v>
      </c>
      <c r="H188" s="136" t="s">
        <v>127</v>
      </c>
      <c r="I188" s="131" t="s">
        <v>32</v>
      </c>
      <c r="J188" s="130" t="s">
        <v>128</v>
      </c>
      <c r="K188" s="131" t="s">
        <v>11</v>
      </c>
      <c r="L188" s="130" t="s">
        <v>240</v>
      </c>
      <c r="M188" s="131">
        <v>4.0</v>
      </c>
      <c r="N188" s="131">
        <v>1.0</v>
      </c>
      <c r="O188" s="131">
        <v>4.0</v>
      </c>
      <c r="P188" s="130" t="s">
        <v>137</v>
      </c>
      <c r="Q188" s="130" t="s">
        <v>136</v>
      </c>
      <c r="R188" s="130" t="s">
        <v>136</v>
      </c>
      <c r="S188" s="130" t="s">
        <v>139</v>
      </c>
      <c r="T188" s="130">
        <v>3.0</v>
      </c>
      <c r="U188" s="130" t="s">
        <v>139</v>
      </c>
      <c r="V188" s="130" t="s">
        <v>136</v>
      </c>
      <c r="W188" s="130" t="s">
        <v>136</v>
      </c>
      <c r="X188" s="130" t="s">
        <v>139</v>
      </c>
      <c r="Y188" s="130" t="s">
        <v>136</v>
      </c>
      <c r="Z188" s="130" t="s">
        <v>139</v>
      </c>
      <c r="AA188" s="130" t="s">
        <v>136</v>
      </c>
      <c r="AB188" s="130" t="s">
        <v>136</v>
      </c>
      <c r="AC188" s="130" t="s">
        <v>138</v>
      </c>
      <c r="AD188" s="130" t="s">
        <v>139</v>
      </c>
      <c r="AE188" s="130" t="s">
        <v>139</v>
      </c>
      <c r="AF188" s="130" t="s">
        <v>139</v>
      </c>
      <c r="AG188" s="130" t="s">
        <v>140</v>
      </c>
      <c r="AH188" s="130" t="s">
        <v>139</v>
      </c>
      <c r="AI188" s="130" t="s">
        <v>240</v>
      </c>
      <c r="AJ188" s="130" t="s">
        <v>140</v>
      </c>
      <c r="AK188" s="130" t="s">
        <v>240</v>
      </c>
      <c r="AL188" s="130" t="s">
        <v>139</v>
      </c>
      <c r="AM188" s="130" t="s">
        <v>140</v>
      </c>
      <c r="AN188" s="130" t="s">
        <v>240</v>
      </c>
      <c r="AO188" s="130" t="s">
        <v>240</v>
      </c>
      <c r="AP188" s="130" t="s">
        <v>240</v>
      </c>
      <c r="AQ188" s="130" t="s">
        <v>240</v>
      </c>
      <c r="AR188" s="131" t="s">
        <v>240</v>
      </c>
      <c r="AS188" s="130" t="s">
        <v>241</v>
      </c>
      <c r="AT188" s="29" t="s">
        <v>156</v>
      </c>
      <c r="AU188" s="27" t="s">
        <v>176</v>
      </c>
      <c r="AV188" s="130" t="s">
        <v>177</v>
      </c>
      <c r="AW188" s="130" t="s">
        <v>178</v>
      </c>
      <c r="AX188" s="130" t="s">
        <v>136</v>
      </c>
      <c r="AY188" s="28">
        <v>1500.0</v>
      </c>
      <c r="AZ188" s="130" t="s">
        <v>139</v>
      </c>
      <c r="BA188" s="130" t="s">
        <v>139</v>
      </c>
      <c r="BB188" s="130" t="s">
        <v>140</v>
      </c>
      <c r="BC188" s="130" t="s">
        <v>139</v>
      </c>
      <c r="BD188" s="130" t="s">
        <v>240</v>
      </c>
      <c r="BE188" s="130" t="s">
        <v>137</v>
      </c>
      <c r="BF188" s="131" t="s">
        <v>240</v>
      </c>
      <c r="BG188" s="131" t="s">
        <v>240</v>
      </c>
      <c r="BH188" s="130">
        <v>5.0</v>
      </c>
      <c r="BI188" s="130" t="s">
        <v>139</v>
      </c>
      <c r="BJ188" s="130" t="s">
        <v>139</v>
      </c>
      <c r="BK188" s="130" t="s">
        <v>136</v>
      </c>
      <c r="BL188" s="130" t="s">
        <v>136</v>
      </c>
      <c r="BM188" s="130" t="s">
        <v>139</v>
      </c>
      <c r="BN188" s="130" t="s">
        <v>136</v>
      </c>
      <c r="BO188" s="130" t="s">
        <v>139</v>
      </c>
      <c r="BP188" s="130" t="s">
        <v>140</v>
      </c>
      <c r="BQ188" s="130" t="s">
        <v>140</v>
      </c>
      <c r="BR188" s="130" t="s">
        <v>140</v>
      </c>
      <c r="BS188" s="130" t="s">
        <v>136</v>
      </c>
      <c r="BT188" s="130" t="s">
        <v>136</v>
      </c>
      <c r="BU188" s="130" t="s">
        <v>137</v>
      </c>
      <c r="BV188" s="130" t="s">
        <v>136</v>
      </c>
      <c r="BW188" s="127"/>
      <c r="BX188" s="127"/>
      <c r="BY188" s="130"/>
      <c r="BZ188" s="127"/>
      <c r="CA188" s="127"/>
      <c r="CB188" s="127"/>
      <c r="CC188" s="127"/>
    </row>
    <row r="189" ht="15.75" customHeight="1">
      <c r="A189" s="131" t="s">
        <v>125</v>
      </c>
      <c r="B189" s="131">
        <v>25.0</v>
      </c>
      <c r="C189" s="131">
        <v>20000.0</v>
      </c>
      <c r="D189" s="35" t="s">
        <v>149</v>
      </c>
      <c r="E189" s="130" t="s">
        <v>44</v>
      </c>
      <c r="F189" s="130" t="s">
        <v>37</v>
      </c>
      <c r="G189" s="134" t="s">
        <v>188</v>
      </c>
      <c r="H189" s="136" t="s">
        <v>127</v>
      </c>
      <c r="I189" s="131" t="s">
        <v>31</v>
      </c>
      <c r="J189" s="130" t="s">
        <v>129</v>
      </c>
      <c r="K189" s="131" t="s">
        <v>126</v>
      </c>
      <c r="L189" s="130" t="s">
        <v>241</v>
      </c>
      <c r="M189" s="131">
        <v>1.0</v>
      </c>
      <c r="N189" s="131">
        <v>1.0</v>
      </c>
      <c r="O189" s="130" t="s">
        <v>140</v>
      </c>
      <c r="P189" s="130" t="s">
        <v>140</v>
      </c>
      <c r="Q189" s="130" t="s">
        <v>136</v>
      </c>
      <c r="R189" s="130" t="s">
        <v>139</v>
      </c>
      <c r="S189" s="130" t="s">
        <v>139</v>
      </c>
      <c r="T189" s="130" t="s">
        <v>140</v>
      </c>
      <c r="U189" s="130" t="s">
        <v>137</v>
      </c>
      <c r="V189" s="130" t="s">
        <v>136</v>
      </c>
      <c r="W189" s="130" t="s">
        <v>138</v>
      </c>
      <c r="X189" s="130" t="s">
        <v>136</v>
      </c>
      <c r="Y189" s="130" t="s">
        <v>138</v>
      </c>
      <c r="Z189" s="130" t="s">
        <v>137</v>
      </c>
      <c r="AA189" s="130" t="s">
        <v>138</v>
      </c>
      <c r="AB189" s="130" t="s">
        <v>138</v>
      </c>
      <c r="AC189" s="130" t="s">
        <v>136</v>
      </c>
      <c r="AD189" s="130" t="s">
        <v>136</v>
      </c>
      <c r="AE189" s="130" t="s">
        <v>139</v>
      </c>
      <c r="AF189" s="130" t="s">
        <v>137</v>
      </c>
      <c r="AG189" s="130">
        <v>3.0</v>
      </c>
      <c r="AH189" s="130" t="s">
        <v>139</v>
      </c>
      <c r="AI189" s="130" t="s">
        <v>240</v>
      </c>
      <c r="AJ189" s="130" t="s">
        <v>137</v>
      </c>
      <c r="AK189" s="130" t="s">
        <v>241</v>
      </c>
      <c r="AL189" s="130" t="s">
        <v>137</v>
      </c>
      <c r="AM189" s="130" t="s">
        <v>137</v>
      </c>
      <c r="AN189" s="130" t="s">
        <v>240</v>
      </c>
      <c r="AO189" s="130" t="s">
        <v>241</v>
      </c>
      <c r="AP189" s="130" t="s">
        <v>241</v>
      </c>
      <c r="AQ189" s="130" t="s">
        <v>240</v>
      </c>
      <c r="AR189" s="131" t="s">
        <v>240</v>
      </c>
      <c r="AS189" s="130" t="s">
        <v>240</v>
      </c>
      <c r="AT189" s="29" t="s">
        <v>132</v>
      </c>
      <c r="AU189" s="27" t="s">
        <v>133</v>
      </c>
      <c r="AV189" s="130" t="s">
        <v>152</v>
      </c>
      <c r="AW189" s="130" t="s">
        <v>135</v>
      </c>
      <c r="AX189" s="130" t="s">
        <v>139</v>
      </c>
      <c r="AY189" s="28" t="s">
        <v>179</v>
      </c>
      <c r="AZ189" s="130" t="s">
        <v>139</v>
      </c>
      <c r="BA189" s="130" t="s">
        <v>136</v>
      </c>
      <c r="BB189" s="130" t="s">
        <v>140</v>
      </c>
      <c r="BC189" s="130" t="s">
        <v>139</v>
      </c>
      <c r="BD189" s="130" t="s">
        <v>240</v>
      </c>
      <c r="BE189" s="130" t="s">
        <v>140</v>
      </c>
      <c r="BF189" s="131" t="s">
        <v>240</v>
      </c>
      <c r="BG189" s="131" t="s">
        <v>240</v>
      </c>
      <c r="BH189" s="130" t="s">
        <v>136</v>
      </c>
      <c r="BI189" s="130" t="s">
        <v>136</v>
      </c>
      <c r="BJ189" s="130" t="s">
        <v>136</v>
      </c>
      <c r="BK189" s="130" t="s">
        <v>137</v>
      </c>
      <c r="BL189" s="130" t="s">
        <v>138</v>
      </c>
      <c r="BM189" s="130" t="s">
        <v>136</v>
      </c>
      <c r="BN189" s="130" t="s">
        <v>136</v>
      </c>
      <c r="BO189" s="130" t="s">
        <v>137</v>
      </c>
      <c r="BP189" s="130" t="s">
        <v>139</v>
      </c>
      <c r="BQ189" s="130" t="s">
        <v>136</v>
      </c>
      <c r="BR189" s="130" t="s">
        <v>140</v>
      </c>
      <c r="BS189" s="130" t="s">
        <v>136</v>
      </c>
      <c r="BT189" s="130" t="s">
        <v>139</v>
      </c>
      <c r="BU189" s="130" t="s">
        <v>139</v>
      </c>
      <c r="BV189" s="130" t="s">
        <v>136</v>
      </c>
      <c r="BW189" s="127"/>
      <c r="BX189" s="127"/>
      <c r="BY189" s="130"/>
      <c r="BZ189" s="127"/>
      <c r="CA189" s="127"/>
      <c r="CB189" s="127"/>
      <c r="CC189" s="127"/>
    </row>
    <row r="190" ht="15.75" customHeight="1">
      <c r="A190" s="131" t="s">
        <v>125</v>
      </c>
      <c r="B190" s="131">
        <v>29.0</v>
      </c>
      <c r="C190" s="131">
        <v>2800.0</v>
      </c>
      <c r="D190" s="35" t="s">
        <v>192</v>
      </c>
      <c r="E190" s="129" t="s">
        <v>45</v>
      </c>
      <c r="F190" s="130" t="s">
        <v>144</v>
      </c>
      <c r="G190" s="134" t="s">
        <v>37</v>
      </c>
      <c r="H190" s="136" t="s">
        <v>159</v>
      </c>
      <c r="I190" s="131" t="s">
        <v>31</v>
      </c>
      <c r="J190" s="131" t="s">
        <v>171</v>
      </c>
      <c r="K190" s="131" t="s">
        <v>158</v>
      </c>
      <c r="L190" s="130" t="s">
        <v>240</v>
      </c>
      <c r="M190" s="131">
        <v>1.0</v>
      </c>
      <c r="N190" s="131">
        <v>1.0</v>
      </c>
      <c r="O190" s="131">
        <v>5.0</v>
      </c>
      <c r="P190" s="130" t="s">
        <v>140</v>
      </c>
      <c r="Q190" s="130" t="s">
        <v>136</v>
      </c>
      <c r="R190" s="130" t="s">
        <v>139</v>
      </c>
      <c r="S190" s="130" t="s">
        <v>138</v>
      </c>
      <c r="T190" s="130">
        <v>4.0</v>
      </c>
      <c r="U190" s="130" t="s">
        <v>137</v>
      </c>
      <c r="V190" s="130" t="s">
        <v>139</v>
      </c>
      <c r="W190" s="130" t="s">
        <v>138</v>
      </c>
      <c r="X190" s="130" t="s">
        <v>138</v>
      </c>
      <c r="Y190" s="130" t="s">
        <v>136</v>
      </c>
      <c r="Z190" s="130" t="s">
        <v>138</v>
      </c>
      <c r="AA190" s="130" t="s">
        <v>136</v>
      </c>
      <c r="AB190" s="130" t="s">
        <v>139</v>
      </c>
      <c r="AC190" s="130" t="s">
        <v>139</v>
      </c>
      <c r="AD190" s="130" t="s">
        <v>138</v>
      </c>
      <c r="AE190" s="130" t="s">
        <v>139</v>
      </c>
      <c r="AF190" s="130" t="s">
        <v>136</v>
      </c>
      <c r="AG190" s="130" t="s">
        <v>137</v>
      </c>
      <c r="AH190" s="130" t="s">
        <v>136</v>
      </c>
      <c r="AI190" s="130" t="s">
        <v>240</v>
      </c>
      <c r="AJ190" s="130" t="s">
        <v>136</v>
      </c>
      <c r="AK190" s="130" t="s">
        <v>240</v>
      </c>
      <c r="AL190" s="130" t="s">
        <v>136</v>
      </c>
      <c r="AM190" s="130" t="s">
        <v>136</v>
      </c>
      <c r="AN190" s="130" t="s">
        <v>240</v>
      </c>
      <c r="AO190" s="130" t="s">
        <v>241</v>
      </c>
      <c r="AP190" s="130" t="s">
        <v>240</v>
      </c>
      <c r="AQ190" s="130" t="s">
        <v>240</v>
      </c>
      <c r="AR190" s="131" t="s">
        <v>240</v>
      </c>
      <c r="AS190" s="130" t="s">
        <v>241</v>
      </c>
      <c r="AT190" s="29" t="s">
        <v>132</v>
      </c>
      <c r="AU190" s="27" t="s">
        <v>164</v>
      </c>
      <c r="AV190" s="130" t="s">
        <v>157</v>
      </c>
      <c r="AW190" s="130" t="s">
        <v>170</v>
      </c>
      <c r="AX190" s="130" t="s">
        <v>136</v>
      </c>
      <c r="AY190" s="28">
        <v>1500.0</v>
      </c>
      <c r="AZ190" s="130" t="s">
        <v>137</v>
      </c>
      <c r="BA190" s="130" t="s">
        <v>140</v>
      </c>
      <c r="BB190" s="130" t="s">
        <v>140</v>
      </c>
      <c r="BC190" s="130" t="s">
        <v>139</v>
      </c>
      <c r="BD190" s="130" t="s">
        <v>240</v>
      </c>
      <c r="BE190" s="130" t="s">
        <v>139</v>
      </c>
      <c r="BF190" s="131" t="s">
        <v>240</v>
      </c>
      <c r="BG190" s="131" t="s">
        <v>240</v>
      </c>
      <c r="BH190" s="130" t="s">
        <v>150</v>
      </c>
      <c r="BI190" s="130" t="s">
        <v>136</v>
      </c>
      <c r="BJ190" s="130" t="s">
        <v>137</v>
      </c>
      <c r="BK190" s="130" t="s">
        <v>136</v>
      </c>
      <c r="BL190" s="130" t="s">
        <v>136</v>
      </c>
      <c r="BM190" s="130" t="s">
        <v>136</v>
      </c>
      <c r="BN190" s="130" t="s">
        <v>137</v>
      </c>
      <c r="BO190" s="130" t="s">
        <v>136</v>
      </c>
      <c r="BP190" s="130" t="s">
        <v>140</v>
      </c>
      <c r="BQ190" s="130" t="s">
        <v>139</v>
      </c>
      <c r="BR190" s="130" t="s">
        <v>137</v>
      </c>
      <c r="BS190" s="130" t="s">
        <v>138</v>
      </c>
      <c r="BT190" s="130" t="s">
        <v>136</v>
      </c>
      <c r="BU190" s="130" t="s">
        <v>136</v>
      </c>
      <c r="BV190" s="130" t="s">
        <v>138</v>
      </c>
      <c r="BW190" s="127"/>
      <c r="BX190" s="127"/>
      <c r="BY190" s="130"/>
      <c r="BZ190" s="127"/>
      <c r="CA190" s="127"/>
      <c r="CB190" s="127"/>
      <c r="CC190" s="127"/>
    </row>
    <row r="191" ht="15.75" customHeight="1">
      <c r="A191" s="131" t="s">
        <v>125</v>
      </c>
      <c r="B191" s="131">
        <v>35.0</v>
      </c>
      <c r="C191" s="131">
        <v>30000.0</v>
      </c>
      <c r="D191" s="35" t="s">
        <v>192</v>
      </c>
      <c r="E191" s="130" t="s">
        <v>130</v>
      </c>
      <c r="F191" s="130" t="s">
        <v>37</v>
      </c>
      <c r="G191" s="134" t="s">
        <v>190</v>
      </c>
      <c r="H191" s="136" t="s">
        <v>159</v>
      </c>
      <c r="I191" s="131" t="s">
        <v>31</v>
      </c>
      <c r="J191" s="130" t="s">
        <v>129</v>
      </c>
      <c r="K191" s="131" t="s">
        <v>158</v>
      </c>
      <c r="L191" s="130" t="s">
        <v>240</v>
      </c>
      <c r="M191" s="131">
        <v>3.0</v>
      </c>
      <c r="N191" s="131">
        <v>1.0</v>
      </c>
      <c r="O191" s="131">
        <v>4.0</v>
      </c>
      <c r="P191" s="130" t="s">
        <v>140</v>
      </c>
      <c r="Q191" s="130" t="s">
        <v>136</v>
      </c>
      <c r="R191" s="130" t="s">
        <v>139</v>
      </c>
      <c r="S191" s="130" t="s">
        <v>136</v>
      </c>
      <c r="T191" s="130" t="s">
        <v>139</v>
      </c>
      <c r="U191" s="130" t="s">
        <v>139</v>
      </c>
      <c r="V191" s="130" t="s">
        <v>137</v>
      </c>
      <c r="W191" s="130" t="s">
        <v>138</v>
      </c>
      <c r="X191" s="130" t="s">
        <v>140</v>
      </c>
      <c r="Y191" s="130" t="s">
        <v>136</v>
      </c>
      <c r="Z191" s="130" t="s">
        <v>140</v>
      </c>
      <c r="AA191" s="130" t="s">
        <v>136</v>
      </c>
      <c r="AB191" s="130" t="s">
        <v>138</v>
      </c>
      <c r="AC191" s="130" t="s">
        <v>137</v>
      </c>
      <c r="AD191" s="130" t="s">
        <v>137</v>
      </c>
      <c r="AE191" s="130" t="s">
        <v>137</v>
      </c>
      <c r="AF191" s="130" t="s">
        <v>140</v>
      </c>
      <c r="AG191" s="130" t="s">
        <v>138</v>
      </c>
      <c r="AH191" s="130" t="s">
        <v>136</v>
      </c>
      <c r="AI191" s="130" t="s">
        <v>240</v>
      </c>
      <c r="AJ191" s="130" t="s">
        <v>139</v>
      </c>
      <c r="AK191" s="130" t="s">
        <v>240</v>
      </c>
      <c r="AL191" s="130" t="s">
        <v>139</v>
      </c>
      <c r="AM191" s="130" t="s">
        <v>139</v>
      </c>
      <c r="AN191" s="130" t="s">
        <v>240</v>
      </c>
      <c r="AO191" s="130" t="s">
        <v>241</v>
      </c>
      <c r="AP191" s="130" t="s">
        <v>241</v>
      </c>
      <c r="AQ191" s="130" t="s">
        <v>240</v>
      </c>
      <c r="AR191" s="131" t="s">
        <v>240</v>
      </c>
      <c r="AS191" s="130" t="s">
        <v>241</v>
      </c>
      <c r="AT191" s="29" t="s">
        <v>132</v>
      </c>
      <c r="AU191" s="27" t="s">
        <v>164</v>
      </c>
      <c r="AV191" s="130" t="s">
        <v>177</v>
      </c>
      <c r="AW191" s="130" t="s">
        <v>135</v>
      </c>
      <c r="AX191" s="130" t="s">
        <v>139</v>
      </c>
      <c r="AY191" s="28">
        <v>800.0</v>
      </c>
      <c r="AZ191" s="130" t="s">
        <v>137</v>
      </c>
      <c r="BA191" s="130" t="s">
        <v>140</v>
      </c>
      <c r="BB191" s="130" t="s">
        <v>140</v>
      </c>
      <c r="BC191" s="130" t="s">
        <v>136</v>
      </c>
      <c r="BD191" s="130" t="s">
        <v>240</v>
      </c>
      <c r="BE191" s="130" t="s">
        <v>136</v>
      </c>
      <c r="BF191" s="131" t="s">
        <v>240</v>
      </c>
      <c r="BG191" s="131" t="s">
        <v>240</v>
      </c>
      <c r="BH191" s="130" t="s">
        <v>155</v>
      </c>
      <c r="BI191" s="130" t="s">
        <v>136</v>
      </c>
      <c r="BJ191" s="130" t="s">
        <v>138</v>
      </c>
      <c r="BK191" s="130" t="s">
        <v>136</v>
      </c>
      <c r="BL191" s="130" t="s">
        <v>138</v>
      </c>
      <c r="BM191" s="130" t="s">
        <v>137</v>
      </c>
      <c r="BN191" s="130" t="s">
        <v>138</v>
      </c>
      <c r="BO191" s="130" t="s">
        <v>138</v>
      </c>
      <c r="BP191" s="130" t="s">
        <v>140</v>
      </c>
      <c r="BQ191" s="130" t="s">
        <v>139</v>
      </c>
      <c r="BR191" s="130" t="s">
        <v>140</v>
      </c>
      <c r="BS191" s="130" t="s">
        <v>136</v>
      </c>
      <c r="BT191" s="130" t="s">
        <v>138</v>
      </c>
      <c r="BU191" s="130" t="s">
        <v>136</v>
      </c>
      <c r="BV191" s="130" t="s">
        <v>137</v>
      </c>
      <c r="BW191" s="127"/>
      <c r="BX191" s="127"/>
      <c r="BY191" s="130"/>
      <c r="BZ191" s="127"/>
      <c r="CA191" s="127"/>
      <c r="CB191" s="127"/>
      <c r="CC191" s="127"/>
    </row>
    <row r="192" ht="15.75" customHeight="1">
      <c r="A192" s="131" t="s">
        <v>125</v>
      </c>
      <c r="B192" s="131">
        <v>30.0</v>
      </c>
      <c r="C192" s="131">
        <v>27000.0</v>
      </c>
      <c r="D192" s="35" t="s">
        <v>192</v>
      </c>
      <c r="E192" s="130" t="s">
        <v>130</v>
      </c>
      <c r="F192" s="130" t="s">
        <v>154</v>
      </c>
      <c r="G192" s="130" t="s">
        <v>131</v>
      </c>
      <c r="H192" s="136" t="s">
        <v>159</v>
      </c>
      <c r="I192" s="131" t="s">
        <v>31</v>
      </c>
      <c r="J192" s="130" t="s">
        <v>128</v>
      </c>
      <c r="K192" s="131" t="s">
        <v>158</v>
      </c>
      <c r="L192" s="130" t="s">
        <v>240</v>
      </c>
      <c r="M192" s="131">
        <v>3.0</v>
      </c>
      <c r="N192" s="131">
        <v>1.0</v>
      </c>
      <c r="O192" s="131">
        <v>4.0</v>
      </c>
      <c r="P192" s="130" t="s">
        <v>136</v>
      </c>
      <c r="Q192" s="130" t="s">
        <v>137</v>
      </c>
      <c r="R192" s="130" t="s">
        <v>136</v>
      </c>
      <c r="S192" s="130" t="s">
        <v>139</v>
      </c>
      <c r="T192" s="130">
        <v>5.0</v>
      </c>
      <c r="U192" s="130" t="s">
        <v>137</v>
      </c>
      <c r="V192" s="130" t="s">
        <v>136</v>
      </c>
      <c r="W192" s="130" t="s">
        <v>138</v>
      </c>
      <c r="X192" s="130" t="s">
        <v>136</v>
      </c>
      <c r="Y192" s="130" t="s">
        <v>139</v>
      </c>
      <c r="Z192" s="130" t="s">
        <v>136</v>
      </c>
      <c r="AA192" s="130" t="s">
        <v>137</v>
      </c>
      <c r="AB192" s="130" t="s">
        <v>140</v>
      </c>
      <c r="AC192" s="130" t="s">
        <v>137</v>
      </c>
      <c r="AD192" s="130" t="s">
        <v>137</v>
      </c>
      <c r="AE192" s="130" t="s">
        <v>140</v>
      </c>
      <c r="AF192" s="130" t="s">
        <v>139</v>
      </c>
      <c r="AG192" s="130">
        <v>4.0</v>
      </c>
      <c r="AH192" s="130" t="s">
        <v>138</v>
      </c>
      <c r="AI192" s="130" t="s">
        <v>240</v>
      </c>
      <c r="AJ192" s="130" t="s">
        <v>136</v>
      </c>
      <c r="AK192" s="130" t="s">
        <v>240</v>
      </c>
      <c r="AL192" s="130" t="s">
        <v>138</v>
      </c>
      <c r="AM192" s="130" t="s">
        <v>137</v>
      </c>
      <c r="AN192" s="130" t="s">
        <v>240</v>
      </c>
      <c r="AO192" s="130" t="s">
        <v>240</v>
      </c>
      <c r="AP192" s="130" t="s">
        <v>240</v>
      </c>
      <c r="AQ192" s="130" t="s">
        <v>241</v>
      </c>
      <c r="AR192" s="131" t="s">
        <v>240</v>
      </c>
      <c r="AS192" s="130" t="s">
        <v>240</v>
      </c>
      <c r="AT192" s="28" t="s">
        <v>185</v>
      </c>
      <c r="AU192" s="27" t="s">
        <v>133</v>
      </c>
      <c r="AV192" s="130" t="s">
        <v>146</v>
      </c>
      <c r="AW192" s="130" t="s">
        <v>135</v>
      </c>
      <c r="AX192" s="130" t="s">
        <v>139</v>
      </c>
      <c r="AY192" s="28" t="s">
        <v>184</v>
      </c>
      <c r="AZ192" s="130" t="s">
        <v>136</v>
      </c>
      <c r="BA192" s="130" t="s">
        <v>136</v>
      </c>
      <c r="BB192" s="130" t="s">
        <v>139</v>
      </c>
      <c r="BC192" s="130" t="s">
        <v>140</v>
      </c>
      <c r="BD192" s="130" t="s">
        <v>241</v>
      </c>
      <c r="BE192" s="130" t="s">
        <v>139</v>
      </c>
      <c r="BF192" s="131" t="s">
        <v>240</v>
      </c>
      <c r="BG192" s="131" t="s">
        <v>240</v>
      </c>
      <c r="BH192" s="130" t="s">
        <v>150</v>
      </c>
      <c r="BI192" s="130" t="s">
        <v>137</v>
      </c>
      <c r="BJ192" s="130" t="s">
        <v>139</v>
      </c>
      <c r="BK192" s="130" t="s">
        <v>139</v>
      </c>
      <c r="BL192" s="130" t="s">
        <v>136</v>
      </c>
      <c r="BM192" s="130" t="s">
        <v>137</v>
      </c>
      <c r="BN192" s="130" t="s">
        <v>138</v>
      </c>
      <c r="BO192" s="130" t="s">
        <v>138</v>
      </c>
      <c r="BP192" s="130" t="s">
        <v>140</v>
      </c>
      <c r="BQ192" s="130" t="s">
        <v>139</v>
      </c>
      <c r="BR192" s="130" t="s">
        <v>139</v>
      </c>
      <c r="BS192" s="130" t="s">
        <v>136</v>
      </c>
      <c r="BT192" s="130" t="s">
        <v>136</v>
      </c>
      <c r="BU192" s="130" t="s">
        <v>140</v>
      </c>
      <c r="BV192" s="130" t="s">
        <v>140</v>
      </c>
      <c r="BW192" s="127"/>
      <c r="BX192" s="127"/>
      <c r="BY192" s="130"/>
      <c r="BZ192" s="127"/>
      <c r="CA192" s="127"/>
      <c r="CB192" s="127"/>
      <c r="CC192" s="127"/>
    </row>
    <row r="193" ht="15.75" customHeight="1">
      <c r="A193" s="131" t="s">
        <v>125</v>
      </c>
      <c r="B193" s="131">
        <v>28.0</v>
      </c>
      <c r="C193" s="131">
        <v>32000.0</v>
      </c>
      <c r="D193" s="35" t="s">
        <v>192</v>
      </c>
      <c r="E193" s="130" t="s">
        <v>130</v>
      </c>
      <c r="F193" s="130" t="s">
        <v>37</v>
      </c>
      <c r="G193" s="130" t="s">
        <v>144</v>
      </c>
      <c r="H193" s="136" t="s">
        <v>159</v>
      </c>
      <c r="I193" s="131" t="s">
        <v>31</v>
      </c>
      <c r="J193" s="130" t="s">
        <v>128</v>
      </c>
      <c r="K193" s="131" t="s">
        <v>158</v>
      </c>
      <c r="L193" s="130" t="s">
        <v>241</v>
      </c>
      <c r="M193" s="131">
        <v>2.0</v>
      </c>
      <c r="N193" s="131">
        <v>1.0</v>
      </c>
      <c r="O193" s="131">
        <v>4.0</v>
      </c>
      <c r="P193" s="130" t="s">
        <v>136</v>
      </c>
      <c r="Q193" s="130" t="s">
        <v>136</v>
      </c>
      <c r="R193" s="130" t="s">
        <v>137</v>
      </c>
      <c r="S193" s="130" t="s">
        <v>136</v>
      </c>
      <c r="T193" s="130" t="s">
        <v>139</v>
      </c>
      <c r="U193" s="130" t="s">
        <v>140</v>
      </c>
      <c r="V193" s="130" t="s">
        <v>136</v>
      </c>
      <c r="W193" s="130" t="s">
        <v>136</v>
      </c>
      <c r="X193" s="130" t="s">
        <v>136</v>
      </c>
      <c r="Y193" s="130" t="s">
        <v>136</v>
      </c>
      <c r="Z193" s="130" t="s">
        <v>140</v>
      </c>
      <c r="AA193" s="130" t="s">
        <v>136</v>
      </c>
      <c r="AB193" s="130" t="s">
        <v>136</v>
      </c>
      <c r="AC193" s="130" t="s">
        <v>137</v>
      </c>
      <c r="AD193" s="130" t="s">
        <v>139</v>
      </c>
      <c r="AE193" s="130" t="s">
        <v>136</v>
      </c>
      <c r="AF193" s="130" t="s">
        <v>139</v>
      </c>
      <c r="AG193" s="130" t="s">
        <v>139</v>
      </c>
      <c r="AH193" s="130" t="s">
        <v>136</v>
      </c>
      <c r="AI193" s="130" t="s">
        <v>240</v>
      </c>
      <c r="AJ193" s="130" t="s">
        <v>136</v>
      </c>
      <c r="AK193" s="130" t="s">
        <v>240</v>
      </c>
      <c r="AL193" s="130" t="s">
        <v>136</v>
      </c>
      <c r="AM193" s="130" t="s">
        <v>139</v>
      </c>
      <c r="AN193" s="130" t="s">
        <v>240</v>
      </c>
      <c r="AO193" s="130" t="s">
        <v>240</v>
      </c>
      <c r="AP193" s="130" t="s">
        <v>240</v>
      </c>
      <c r="AQ193" s="130" t="s">
        <v>240</v>
      </c>
      <c r="AR193" s="131" t="s">
        <v>240</v>
      </c>
      <c r="AS193" s="130" t="s">
        <v>241</v>
      </c>
      <c r="AT193" s="29" t="s">
        <v>132</v>
      </c>
      <c r="AU193" s="27" t="s">
        <v>133</v>
      </c>
      <c r="AV193" s="130" t="s">
        <v>134</v>
      </c>
      <c r="AW193" s="130" t="s">
        <v>135</v>
      </c>
      <c r="AX193" s="130" t="s">
        <v>140</v>
      </c>
      <c r="AY193" s="28">
        <v>800.0</v>
      </c>
      <c r="AZ193" s="130" t="s">
        <v>137</v>
      </c>
      <c r="BA193" s="130" t="s">
        <v>137</v>
      </c>
      <c r="BB193" s="130" t="s">
        <v>140</v>
      </c>
      <c r="BC193" s="130" t="s">
        <v>139</v>
      </c>
      <c r="BD193" s="130" t="s">
        <v>240</v>
      </c>
      <c r="BE193" s="130" t="s">
        <v>139</v>
      </c>
      <c r="BF193" s="131" t="s">
        <v>240</v>
      </c>
      <c r="BG193" s="131" t="s">
        <v>240</v>
      </c>
      <c r="BH193" s="130" t="s">
        <v>136</v>
      </c>
      <c r="BI193" s="130" t="s">
        <v>137</v>
      </c>
      <c r="BJ193" s="130" t="s">
        <v>140</v>
      </c>
      <c r="BK193" s="130" t="s">
        <v>138</v>
      </c>
      <c r="BL193" s="130" t="s">
        <v>137</v>
      </c>
      <c r="BM193" s="130" t="s">
        <v>138</v>
      </c>
      <c r="BN193" s="130" t="s">
        <v>138</v>
      </c>
      <c r="BO193" s="130" t="s">
        <v>138</v>
      </c>
      <c r="BP193" s="130" t="s">
        <v>136</v>
      </c>
      <c r="BQ193" s="130" t="s">
        <v>138</v>
      </c>
      <c r="BR193" s="130" t="s">
        <v>136</v>
      </c>
      <c r="BS193" s="130" t="s">
        <v>136</v>
      </c>
      <c r="BT193" s="130" t="s">
        <v>136</v>
      </c>
      <c r="BU193" s="130" t="s">
        <v>139</v>
      </c>
      <c r="BV193" s="130" t="s">
        <v>136</v>
      </c>
      <c r="BW193" s="127"/>
      <c r="BX193" s="127"/>
      <c r="BY193" s="130"/>
      <c r="BZ193" s="127"/>
      <c r="CA193" s="127"/>
      <c r="CB193" s="127"/>
      <c r="CC193" s="127"/>
    </row>
    <row r="194" ht="15.75" customHeight="1">
      <c r="A194" s="131" t="s">
        <v>125</v>
      </c>
      <c r="B194" s="131">
        <v>43.0</v>
      </c>
      <c r="C194" s="131">
        <v>40000.0</v>
      </c>
      <c r="D194" s="35" t="s">
        <v>192</v>
      </c>
      <c r="E194" s="130" t="s">
        <v>130</v>
      </c>
      <c r="F194" s="130" t="s">
        <v>38</v>
      </c>
      <c r="G194" s="130" t="s">
        <v>175</v>
      </c>
      <c r="H194" s="136" t="s">
        <v>159</v>
      </c>
      <c r="I194" s="131" t="s">
        <v>180</v>
      </c>
      <c r="J194" s="130" t="s">
        <v>129</v>
      </c>
      <c r="K194" s="131" t="s">
        <v>158</v>
      </c>
      <c r="L194" s="130" t="s">
        <v>240</v>
      </c>
      <c r="M194" s="131">
        <v>2.0</v>
      </c>
      <c r="N194" s="131">
        <v>1.0</v>
      </c>
      <c r="O194" s="131">
        <v>5.0</v>
      </c>
      <c r="P194" s="130" t="s">
        <v>140</v>
      </c>
      <c r="Q194" s="130" t="s">
        <v>137</v>
      </c>
      <c r="R194" s="130" t="s">
        <v>139</v>
      </c>
      <c r="S194" s="130" t="s">
        <v>139</v>
      </c>
      <c r="T194" s="130">
        <v>4.0</v>
      </c>
      <c r="U194" s="130" t="s">
        <v>136</v>
      </c>
      <c r="V194" s="130" t="s">
        <v>136</v>
      </c>
      <c r="W194" s="130" t="s">
        <v>139</v>
      </c>
      <c r="X194" s="130" t="s">
        <v>137</v>
      </c>
      <c r="Y194" s="130" t="s">
        <v>140</v>
      </c>
      <c r="Z194" s="130" t="s">
        <v>136</v>
      </c>
      <c r="AA194" s="130" t="s">
        <v>137</v>
      </c>
      <c r="AB194" s="130" t="s">
        <v>139</v>
      </c>
      <c r="AC194" s="130" t="s">
        <v>138</v>
      </c>
      <c r="AD194" s="130" t="s">
        <v>136</v>
      </c>
      <c r="AE194" s="130" t="s">
        <v>139</v>
      </c>
      <c r="AF194" s="130" t="s">
        <v>139</v>
      </c>
      <c r="AG194" s="130">
        <v>5.0</v>
      </c>
      <c r="AH194" s="130" t="s">
        <v>136</v>
      </c>
      <c r="AI194" s="130" t="s">
        <v>240</v>
      </c>
      <c r="AJ194" s="130" t="s">
        <v>140</v>
      </c>
      <c r="AK194" s="130" t="s">
        <v>241</v>
      </c>
      <c r="AL194" s="130" t="s">
        <v>139</v>
      </c>
      <c r="AM194" s="130" t="s">
        <v>138</v>
      </c>
      <c r="AN194" s="130" t="s">
        <v>240</v>
      </c>
      <c r="AO194" s="130" t="s">
        <v>240</v>
      </c>
      <c r="AP194" s="130" t="s">
        <v>240</v>
      </c>
      <c r="AQ194" s="130" t="s">
        <v>240</v>
      </c>
      <c r="AR194" s="131" t="s">
        <v>240</v>
      </c>
      <c r="AS194" s="130" t="s">
        <v>240</v>
      </c>
      <c r="AT194" s="29" t="s">
        <v>132</v>
      </c>
      <c r="AU194" s="27" t="s">
        <v>133</v>
      </c>
      <c r="AV194" s="130" t="s">
        <v>146</v>
      </c>
      <c r="AW194" s="130" t="s">
        <v>147</v>
      </c>
      <c r="AX194" s="130" t="s">
        <v>139</v>
      </c>
      <c r="AY194" s="28" t="s">
        <v>145</v>
      </c>
      <c r="AZ194" s="130" t="s">
        <v>139</v>
      </c>
      <c r="BA194" s="130" t="s">
        <v>139</v>
      </c>
      <c r="BB194" s="130" t="s">
        <v>138</v>
      </c>
      <c r="BC194" s="130" t="s">
        <v>139</v>
      </c>
      <c r="BD194" s="130" t="s">
        <v>240</v>
      </c>
      <c r="BE194" s="130" t="s">
        <v>137</v>
      </c>
      <c r="BF194" s="131" t="s">
        <v>240</v>
      </c>
      <c r="BG194" s="131" t="s">
        <v>240</v>
      </c>
      <c r="BH194" s="130" t="s">
        <v>138</v>
      </c>
      <c r="BI194" s="130" t="s">
        <v>136</v>
      </c>
      <c r="BJ194" s="130" t="s">
        <v>138</v>
      </c>
      <c r="BK194" s="130" t="s">
        <v>137</v>
      </c>
      <c r="BL194" s="130" t="s">
        <v>138</v>
      </c>
      <c r="BM194" s="130" t="s">
        <v>136</v>
      </c>
      <c r="BN194" s="130" t="s">
        <v>138</v>
      </c>
      <c r="BO194" s="130" t="s">
        <v>138</v>
      </c>
      <c r="BP194" s="130" t="s">
        <v>136</v>
      </c>
      <c r="BQ194" s="130" t="s">
        <v>137</v>
      </c>
      <c r="BR194" s="130" t="s">
        <v>136</v>
      </c>
      <c r="BS194" s="130" t="s">
        <v>136</v>
      </c>
      <c r="BT194" s="130" t="s">
        <v>138</v>
      </c>
      <c r="BU194" s="130" t="s">
        <v>136</v>
      </c>
      <c r="BV194" s="130" t="s">
        <v>140</v>
      </c>
      <c r="BW194" s="127"/>
      <c r="BX194" s="127"/>
      <c r="BY194" s="130"/>
      <c r="BZ194" s="127"/>
      <c r="CA194" s="127"/>
      <c r="CB194" s="127"/>
      <c r="CC194" s="127"/>
    </row>
    <row r="195" ht="15.75" customHeight="1">
      <c r="A195" s="131" t="s">
        <v>125</v>
      </c>
      <c r="B195" s="131">
        <v>51.0</v>
      </c>
      <c r="C195" s="131">
        <v>55000.0</v>
      </c>
      <c r="D195" s="35" t="s">
        <v>192</v>
      </c>
      <c r="E195" s="129" t="s">
        <v>45</v>
      </c>
      <c r="F195" s="130" t="s">
        <v>39</v>
      </c>
      <c r="G195" s="130" t="s">
        <v>182</v>
      </c>
      <c r="H195" s="136" t="s">
        <v>159</v>
      </c>
      <c r="I195" s="131" t="s">
        <v>31</v>
      </c>
      <c r="J195" s="130" t="s">
        <v>162</v>
      </c>
      <c r="K195" s="131" t="s">
        <v>158</v>
      </c>
      <c r="L195" s="130" t="s">
        <v>241</v>
      </c>
      <c r="M195" s="131">
        <v>3.0</v>
      </c>
      <c r="N195" s="131">
        <v>1.0</v>
      </c>
      <c r="O195" s="131">
        <v>5.0</v>
      </c>
      <c r="P195" s="130" t="s">
        <v>140</v>
      </c>
      <c r="Q195" s="130" t="s">
        <v>137</v>
      </c>
      <c r="R195" s="130" t="s">
        <v>139</v>
      </c>
      <c r="S195" s="130">
        <v>5.0</v>
      </c>
      <c r="T195" s="130" t="s">
        <v>139</v>
      </c>
      <c r="U195" s="130" t="s">
        <v>136</v>
      </c>
      <c r="V195" s="130" t="s">
        <v>139</v>
      </c>
      <c r="W195" s="130" t="s">
        <v>136</v>
      </c>
      <c r="X195" s="130" t="s">
        <v>139</v>
      </c>
      <c r="Y195" s="130" t="s">
        <v>136</v>
      </c>
      <c r="Z195" s="130" t="s">
        <v>136</v>
      </c>
      <c r="AA195" s="130" t="s">
        <v>139</v>
      </c>
      <c r="AB195" s="130" t="s">
        <v>137</v>
      </c>
      <c r="AC195" s="130" t="s">
        <v>139</v>
      </c>
      <c r="AD195" s="130" t="s">
        <v>139</v>
      </c>
      <c r="AE195" s="130" t="s">
        <v>136</v>
      </c>
      <c r="AF195" s="130" t="s">
        <v>139</v>
      </c>
      <c r="AG195" s="130" t="s">
        <v>139</v>
      </c>
      <c r="AH195" s="130" t="s">
        <v>136</v>
      </c>
      <c r="AI195" s="130" t="s">
        <v>241</v>
      </c>
      <c r="AJ195" s="130" t="s">
        <v>136</v>
      </c>
      <c r="AK195" s="130" t="s">
        <v>240</v>
      </c>
      <c r="AL195" s="130" t="s">
        <v>136</v>
      </c>
      <c r="AM195" s="130" t="s">
        <v>138</v>
      </c>
      <c r="AN195" s="130" t="s">
        <v>240</v>
      </c>
      <c r="AO195" s="130" t="s">
        <v>241</v>
      </c>
      <c r="AP195" s="130" t="s">
        <v>241</v>
      </c>
      <c r="AQ195" s="130" t="s">
        <v>241</v>
      </c>
      <c r="AR195" s="131" t="s">
        <v>240</v>
      </c>
      <c r="AS195" s="130" t="s">
        <v>241</v>
      </c>
      <c r="AT195" s="28" t="s">
        <v>151</v>
      </c>
      <c r="AU195" s="27" t="s">
        <v>133</v>
      </c>
      <c r="AV195" s="130" t="s">
        <v>152</v>
      </c>
      <c r="AW195" s="130" t="s">
        <v>135</v>
      </c>
      <c r="AX195" s="130" t="s">
        <v>139</v>
      </c>
      <c r="AY195" s="28">
        <v>800.0</v>
      </c>
      <c r="AZ195" s="130" t="s">
        <v>139</v>
      </c>
      <c r="BA195" s="130" t="s">
        <v>136</v>
      </c>
      <c r="BB195" s="130" t="s">
        <v>140</v>
      </c>
      <c r="BC195" s="130" t="s">
        <v>139</v>
      </c>
      <c r="BD195" s="130" t="s">
        <v>240</v>
      </c>
      <c r="BE195" s="130" t="s">
        <v>140</v>
      </c>
      <c r="BF195" s="131" t="s">
        <v>240</v>
      </c>
      <c r="BG195" s="131" t="s">
        <v>240</v>
      </c>
      <c r="BH195" s="130" t="s">
        <v>138</v>
      </c>
      <c r="BI195" s="130" t="s">
        <v>140</v>
      </c>
      <c r="BJ195" s="130" t="s">
        <v>139</v>
      </c>
      <c r="BK195" s="130" t="s">
        <v>139</v>
      </c>
      <c r="BL195" s="130" t="s">
        <v>139</v>
      </c>
      <c r="BM195" s="130" t="s">
        <v>138</v>
      </c>
      <c r="BN195" s="130" t="s">
        <v>138</v>
      </c>
      <c r="BO195" s="130" t="s">
        <v>138</v>
      </c>
      <c r="BP195" s="130" t="s">
        <v>138</v>
      </c>
      <c r="BQ195" s="130" t="s">
        <v>136</v>
      </c>
      <c r="BR195" s="130" t="s">
        <v>136</v>
      </c>
      <c r="BS195" s="130" t="s">
        <v>136</v>
      </c>
      <c r="BT195" s="130" t="s">
        <v>136</v>
      </c>
      <c r="BU195" s="130" t="s">
        <v>140</v>
      </c>
      <c r="BV195" s="130" t="s">
        <v>138</v>
      </c>
      <c r="BW195" s="127"/>
      <c r="BX195" s="127"/>
      <c r="BY195" s="130"/>
      <c r="BZ195" s="127"/>
      <c r="CA195" s="127"/>
      <c r="CB195" s="127"/>
      <c r="CC195" s="127"/>
    </row>
    <row r="196" ht="15.75" customHeight="1">
      <c r="A196" s="131" t="s">
        <v>125</v>
      </c>
      <c r="B196" s="131">
        <v>37.0</v>
      </c>
      <c r="C196" s="131">
        <v>20000.0</v>
      </c>
      <c r="D196" s="35" t="s">
        <v>192</v>
      </c>
      <c r="E196" s="129" t="s">
        <v>45</v>
      </c>
      <c r="F196" s="130" t="s">
        <v>172</v>
      </c>
      <c r="G196" s="130" t="s">
        <v>131</v>
      </c>
      <c r="H196" s="136" t="s">
        <v>159</v>
      </c>
      <c r="I196" s="131" t="s">
        <v>31</v>
      </c>
      <c r="J196" s="130" t="s">
        <v>128</v>
      </c>
      <c r="K196" s="131" t="s">
        <v>158</v>
      </c>
      <c r="L196" s="130" t="s">
        <v>240</v>
      </c>
      <c r="M196" s="131">
        <v>2.0</v>
      </c>
      <c r="N196" s="131">
        <v>1.0</v>
      </c>
      <c r="O196" s="131">
        <v>5.0</v>
      </c>
      <c r="P196" s="130" t="s">
        <v>140</v>
      </c>
      <c r="Q196" s="130" t="s">
        <v>136</v>
      </c>
      <c r="R196" s="130" t="s">
        <v>137</v>
      </c>
      <c r="S196" s="130" t="s">
        <v>137</v>
      </c>
      <c r="T196" s="130" t="s">
        <v>139</v>
      </c>
      <c r="U196" s="130" t="s">
        <v>136</v>
      </c>
      <c r="V196" s="130" t="s">
        <v>136</v>
      </c>
      <c r="W196" s="130" t="s">
        <v>136</v>
      </c>
      <c r="X196" s="130" t="s">
        <v>136</v>
      </c>
      <c r="Y196" s="130" t="s">
        <v>140</v>
      </c>
      <c r="Z196" s="130" t="s">
        <v>137</v>
      </c>
      <c r="AA196" s="130" t="s">
        <v>139</v>
      </c>
      <c r="AB196" s="130" t="s">
        <v>138</v>
      </c>
      <c r="AC196" s="130" t="s">
        <v>136</v>
      </c>
      <c r="AD196" s="130" t="s">
        <v>139</v>
      </c>
      <c r="AE196" s="130" t="s">
        <v>136</v>
      </c>
      <c r="AF196" s="130" t="s">
        <v>136</v>
      </c>
      <c r="AG196" s="130">
        <v>4.0</v>
      </c>
      <c r="AH196" s="130" t="s">
        <v>137</v>
      </c>
      <c r="AI196" s="130" t="s">
        <v>240</v>
      </c>
      <c r="AJ196" s="130" t="s">
        <v>139</v>
      </c>
      <c r="AK196" s="130" t="s">
        <v>241</v>
      </c>
      <c r="AL196" s="130" t="s">
        <v>139</v>
      </c>
      <c r="AM196" s="130" t="s">
        <v>140</v>
      </c>
      <c r="AN196" s="130" t="s">
        <v>240</v>
      </c>
      <c r="AO196" s="130" t="s">
        <v>240</v>
      </c>
      <c r="AP196" s="130" t="s">
        <v>241</v>
      </c>
      <c r="AQ196" s="130" t="s">
        <v>240</v>
      </c>
      <c r="AR196" s="131" t="s">
        <v>240</v>
      </c>
      <c r="AS196" s="130" t="s">
        <v>241</v>
      </c>
      <c r="AT196" s="29" t="s">
        <v>156</v>
      </c>
      <c r="AU196" s="27" t="s">
        <v>133</v>
      </c>
      <c r="AV196" s="130" t="s">
        <v>157</v>
      </c>
      <c r="AW196" s="130" t="s">
        <v>135</v>
      </c>
      <c r="AX196" s="130" t="s">
        <v>139</v>
      </c>
      <c r="AY196" s="28">
        <v>1500.0</v>
      </c>
      <c r="AZ196" s="130" t="s">
        <v>140</v>
      </c>
      <c r="BA196" s="130" t="s">
        <v>139</v>
      </c>
      <c r="BB196" s="130" t="s">
        <v>140</v>
      </c>
      <c r="BC196" s="130" t="s">
        <v>139</v>
      </c>
      <c r="BD196" s="130" t="s">
        <v>240</v>
      </c>
      <c r="BE196" s="130" t="s">
        <v>139</v>
      </c>
      <c r="BF196" s="131" t="s">
        <v>240</v>
      </c>
      <c r="BG196" s="131" t="s">
        <v>240</v>
      </c>
      <c r="BH196" s="130" t="s">
        <v>137</v>
      </c>
      <c r="BI196" s="130" t="s">
        <v>136</v>
      </c>
      <c r="BJ196" s="130" t="s">
        <v>138</v>
      </c>
      <c r="BK196" s="130" t="s">
        <v>139</v>
      </c>
      <c r="BL196" s="130" t="s">
        <v>138</v>
      </c>
      <c r="BM196" s="130" t="s">
        <v>136</v>
      </c>
      <c r="BN196" s="130" t="s">
        <v>136</v>
      </c>
      <c r="BO196" s="130" t="s">
        <v>136</v>
      </c>
      <c r="BP196" s="130" t="s">
        <v>139</v>
      </c>
      <c r="BQ196" s="130" t="s">
        <v>140</v>
      </c>
      <c r="BR196" s="130" t="s">
        <v>139</v>
      </c>
      <c r="BS196" s="130" t="s">
        <v>138</v>
      </c>
      <c r="BT196" s="130" t="s">
        <v>137</v>
      </c>
      <c r="BU196" s="130" t="s">
        <v>136</v>
      </c>
      <c r="BV196" s="130" t="s">
        <v>136</v>
      </c>
      <c r="BW196" s="127"/>
      <c r="BX196" s="127"/>
      <c r="BY196" s="130"/>
      <c r="BZ196" s="127"/>
      <c r="CA196" s="127"/>
      <c r="CB196" s="127"/>
      <c r="CC196" s="127"/>
    </row>
    <row r="197" ht="15.75" customHeight="1">
      <c r="A197" s="131" t="s">
        <v>125</v>
      </c>
      <c r="B197" s="131">
        <v>40.0</v>
      </c>
      <c r="C197" s="131">
        <v>26000.0</v>
      </c>
      <c r="D197" s="35" t="s">
        <v>192</v>
      </c>
      <c r="E197" s="130" t="s">
        <v>130</v>
      </c>
      <c r="F197" s="130" t="s">
        <v>37</v>
      </c>
      <c r="G197" s="134" t="s">
        <v>188</v>
      </c>
      <c r="H197" s="136" t="s">
        <v>159</v>
      </c>
      <c r="I197" s="131" t="s">
        <v>32</v>
      </c>
      <c r="J197" s="130" t="s">
        <v>129</v>
      </c>
      <c r="K197" s="131" t="s">
        <v>158</v>
      </c>
      <c r="L197" s="130" t="s">
        <v>240</v>
      </c>
      <c r="M197" s="131">
        <v>1.0</v>
      </c>
      <c r="N197" s="131">
        <v>1.0</v>
      </c>
      <c r="O197" s="131">
        <v>4.0</v>
      </c>
      <c r="P197" s="130" t="s">
        <v>136</v>
      </c>
      <c r="Q197" s="130" t="s">
        <v>139</v>
      </c>
      <c r="R197" s="130" t="s">
        <v>140</v>
      </c>
      <c r="S197" s="130">
        <v>3.0</v>
      </c>
      <c r="T197" s="130">
        <v>3.0</v>
      </c>
      <c r="U197" s="130" t="s">
        <v>137</v>
      </c>
      <c r="V197" s="130" t="s">
        <v>138</v>
      </c>
      <c r="W197" s="130" t="s">
        <v>136</v>
      </c>
      <c r="X197" s="130" t="s">
        <v>136</v>
      </c>
      <c r="Y197" s="130" t="s">
        <v>140</v>
      </c>
      <c r="Z197" s="130" t="s">
        <v>139</v>
      </c>
      <c r="AA197" s="130">
        <v>4.0</v>
      </c>
      <c r="AB197" s="130" t="s">
        <v>136</v>
      </c>
      <c r="AC197" s="130" t="s">
        <v>137</v>
      </c>
      <c r="AD197" s="130" t="s">
        <v>137</v>
      </c>
      <c r="AE197" s="130" t="s">
        <v>140</v>
      </c>
      <c r="AF197" s="130" t="s">
        <v>139</v>
      </c>
      <c r="AG197" s="130" t="s">
        <v>140</v>
      </c>
      <c r="AH197" s="130" t="s">
        <v>136</v>
      </c>
      <c r="AI197" s="130" t="s">
        <v>241</v>
      </c>
      <c r="AJ197" s="130" t="s">
        <v>139</v>
      </c>
      <c r="AK197" s="130" t="s">
        <v>240</v>
      </c>
      <c r="AL197" s="130" t="s">
        <v>139</v>
      </c>
      <c r="AM197" s="130" t="s">
        <v>139</v>
      </c>
      <c r="AN197" s="130" t="s">
        <v>241</v>
      </c>
      <c r="AO197" s="130" t="s">
        <v>241</v>
      </c>
      <c r="AP197" s="130" t="s">
        <v>240</v>
      </c>
      <c r="AQ197" s="130" t="s">
        <v>240</v>
      </c>
      <c r="AR197" s="131" t="s">
        <v>240</v>
      </c>
      <c r="AS197" s="130" t="s">
        <v>241</v>
      </c>
      <c r="AT197" s="29" t="s">
        <v>132</v>
      </c>
      <c r="AU197" s="27" t="s">
        <v>164</v>
      </c>
      <c r="AV197" s="130" t="s">
        <v>165</v>
      </c>
      <c r="AW197" s="130" t="s">
        <v>135</v>
      </c>
      <c r="AX197" s="130" t="s">
        <v>136</v>
      </c>
      <c r="AY197" s="28">
        <v>1500.0</v>
      </c>
      <c r="AZ197" s="130" t="s">
        <v>139</v>
      </c>
      <c r="BA197" s="130" t="s">
        <v>136</v>
      </c>
      <c r="BB197" s="130" t="s">
        <v>140</v>
      </c>
      <c r="BC197" s="130" t="s">
        <v>136</v>
      </c>
      <c r="BD197" s="130" t="s">
        <v>240</v>
      </c>
      <c r="BE197" s="130" t="s">
        <v>136</v>
      </c>
      <c r="BF197" s="131" t="s">
        <v>240</v>
      </c>
      <c r="BG197" s="131" t="s">
        <v>240</v>
      </c>
      <c r="BH197" s="130" t="s">
        <v>150</v>
      </c>
      <c r="BI197" s="130" t="s">
        <v>136</v>
      </c>
      <c r="BJ197" s="130" t="s">
        <v>139</v>
      </c>
      <c r="BK197" s="130" t="s">
        <v>139</v>
      </c>
      <c r="BL197" s="130" t="s">
        <v>136</v>
      </c>
      <c r="BM197" s="130" t="s">
        <v>138</v>
      </c>
      <c r="BN197" s="130" t="s">
        <v>136</v>
      </c>
      <c r="BO197" s="130" t="s">
        <v>138</v>
      </c>
      <c r="BP197" s="130" t="s">
        <v>140</v>
      </c>
      <c r="BQ197" s="130" t="s">
        <v>139</v>
      </c>
      <c r="BR197" s="130" t="s">
        <v>139</v>
      </c>
      <c r="BS197" s="130" t="s">
        <v>138</v>
      </c>
      <c r="BT197" s="130" t="s">
        <v>136</v>
      </c>
      <c r="BU197" s="130" t="s">
        <v>140</v>
      </c>
      <c r="BV197" s="130" t="s">
        <v>137</v>
      </c>
      <c r="BW197" s="127"/>
      <c r="BX197" s="127"/>
      <c r="BY197" s="130"/>
      <c r="BZ197" s="127"/>
      <c r="CA197" s="127"/>
      <c r="CB197" s="127"/>
      <c r="CC197" s="127"/>
    </row>
    <row r="198" ht="15.75" customHeight="1">
      <c r="A198" s="131" t="s">
        <v>125</v>
      </c>
      <c r="B198" s="131">
        <v>42.0</v>
      </c>
      <c r="C198" s="131">
        <v>20000.0</v>
      </c>
      <c r="D198" s="35" t="s">
        <v>142</v>
      </c>
      <c r="E198" s="130" t="s">
        <v>44</v>
      </c>
      <c r="F198" s="130" t="s">
        <v>37</v>
      </c>
      <c r="G198" s="134" t="s">
        <v>37</v>
      </c>
      <c r="H198" s="136" t="s">
        <v>127</v>
      </c>
      <c r="I198" s="131" t="s">
        <v>31</v>
      </c>
      <c r="J198" s="131" t="s">
        <v>171</v>
      </c>
      <c r="K198" s="131" t="s">
        <v>12</v>
      </c>
      <c r="L198" s="130" t="s">
        <v>240</v>
      </c>
      <c r="M198" s="131">
        <v>3.0</v>
      </c>
      <c r="N198" s="131">
        <v>1.0</v>
      </c>
      <c r="O198" s="131">
        <v>3.0</v>
      </c>
      <c r="P198" s="130" t="s">
        <v>136</v>
      </c>
      <c r="Q198" s="130" t="s">
        <v>137</v>
      </c>
      <c r="R198" s="130">
        <v>4.0</v>
      </c>
      <c r="S198" s="130" t="s">
        <v>139</v>
      </c>
      <c r="T198" s="130">
        <v>3.0</v>
      </c>
      <c r="U198" s="130" t="s">
        <v>138</v>
      </c>
      <c r="V198" s="130" t="s">
        <v>138</v>
      </c>
      <c r="W198" s="130" t="s">
        <v>136</v>
      </c>
      <c r="X198" s="130" t="s">
        <v>139</v>
      </c>
      <c r="Y198" s="130" t="s">
        <v>136</v>
      </c>
      <c r="Z198" s="130" t="s">
        <v>138</v>
      </c>
      <c r="AA198" s="130" t="s">
        <v>139</v>
      </c>
      <c r="AB198" s="130" t="s">
        <v>139</v>
      </c>
      <c r="AC198" s="130" t="s">
        <v>136</v>
      </c>
      <c r="AD198" s="130" t="s">
        <v>136</v>
      </c>
      <c r="AE198" s="130" t="s">
        <v>139</v>
      </c>
      <c r="AF198" s="130" t="s">
        <v>139</v>
      </c>
      <c r="AG198" s="130" t="s">
        <v>139</v>
      </c>
      <c r="AH198" s="130" t="s">
        <v>139</v>
      </c>
      <c r="AI198" s="130" t="s">
        <v>240</v>
      </c>
      <c r="AJ198" s="130" t="s">
        <v>139</v>
      </c>
      <c r="AK198" s="130" t="s">
        <v>240</v>
      </c>
      <c r="AL198" s="130" t="s">
        <v>140</v>
      </c>
      <c r="AM198" s="130" t="s">
        <v>140</v>
      </c>
      <c r="AN198" s="130" t="s">
        <v>240</v>
      </c>
      <c r="AO198" s="130" t="s">
        <v>240</v>
      </c>
      <c r="AP198" s="130" t="s">
        <v>240</v>
      </c>
      <c r="AQ198" s="130" t="s">
        <v>241</v>
      </c>
      <c r="AR198" s="131" t="s">
        <v>240</v>
      </c>
      <c r="AS198" s="130" t="s">
        <v>241</v>
      </c>
      <c r="AT198" s="28" t="s">
        <v>59</v>
      </c>
      <c r="AU198" s="27" t="s">
        <v>168</v>
      </c>
      <c r="AV198" s="130" t="s">
        <v>169</v>
      </c>
      <c r="AW198" s="130" t="s">
        <v>209</v>
      </c>
      <c r="AX198" s="130" t="s">
        <v>136</v>
      </c>
      <c r="AY198" s="28" t="s">
        <v>167</v>
      </c>
      <c r="AZ198" s="130" t="s">
        <v>139</v>
      </c>
      <c r="BA198" s="130" t="s">
        <v>136</v>
      </c>
      <c r="BB198" s="130" t="s">
        <v>138</v>
      </c>
      <c r="BC198" s="130" t="s">
        <v>137</v>
      </c>
      <c r="BD198" s="130" t="s">
        <v>240</v>
      </c>
      <c r="BE198" s="130" t="s">
        <v>137</v>
      </c>
      <c r="BF198" s="131" t="s">
        <v>240</v>
      </c>
      <c r="BG198" s="131" t="s">
        <v>240</v>
      </c>
      <c r="BH198" s="130" t="s">
        <v>155</v>
      </c>
      <c r="BI198" s="130" t="s">
        <v>136</v>
      </c>
      <c r="BJ198" s="130" t="s">
        <v>138</v>
      </c>
      <c r="BK198" s="130" t="s">
        <v>136</v>
      </c>
      <c r="BL198" s="130" t="s">
        <v>138</v>
      </c>
      <c r="BM198" s="130" t="s">
        <v>137</v>
      </c>
      <c r="BN198" s="130" t="s">
        <v>138</v>
      </c>
      <c r="BO198" s="130" t="s">
        <v>138</v>
      </c>
      <c r="BP198" s="130" t="s">
        <v>140</v>
      </c>
      <c r="BQ198" s="130" t="s">
        <v>139</v>
      </c>
      <c r="BR198" s="130" t="s">
        <v>140</v>
      </c>
      <c r="BS198" s="130" t="s">
        <v>136</v>
      </c>
      <c r="BT198" s="130" t="s">
        <v>139</v>
      </c>
      <c r="BU198" s="130" t="s">
        <v>136</v>
      </c>
      <c r="BV198" s="130" t="s">
        <v>139</v>
      </c>
      <c r="BW198" s="127"/>
      <c r="BX198" s="127"/>
      <c r="BY198" s="130"/>
      <c r="BZ198" s="127"/>
      <c r="CA198" s="127"/>
      <c r="CB198" s="127"/>
      <c r="CC198" s="127"/>
    </row>
    <row r="199" ht="15.75" customHeight="1">
      <c r="A199" s="131" t="s">
        <v>125</v>
      </c>
      <c r="B199" s="131">
        <v>48.0</v>
      </c>
      <c r="C199" s="131">
        <v>20000.0</v>
      </c>
      <c r="D199" s="35" t="s">
        <v>142</v>
      </c>
      <c r="E199" s="130" t="s">
        <v>44</v>
      </c>
      <c r="F199" s="130" t="s">
        <v>40</v>
      </c>
      <c r="G199" s="134" t="s">
        <v>190</v>
      </c>
      <c r="H199" s="136" t="s">
        <v>127</v>
      </c>
      <c r="I199" s="131" t="s">
        <v>31</v>
      </c>
      <c r="J199" s="130" t="s">
        <v>129</v>
      </c>
      <c r="K199" s="131" t="s">
        <v>126</v>
      </c>
      <c r="L199" s="130" t="s">
        <v>240</v>
      </c>
      <c r="M199" s="131">
        <v>3.0</v>
      </c>
      <c r="N199" s="131">
        <v>1.0</v>
      </c>
      <c r="O199" s="131">
        <v>3.0</v>
      </c>
      <c r="P199" s="130" t="s">
        <v>139</v>
      </c>
      <c r="Q199" s="130" t="s">
        <v>136</v>
      </c>
      <c r="R199" s="131">
        <v>4.0</v>
      </c>
      <c r="S199" s="130" t="s">
        <v>137</v>
      </c>
      <c r="T199" s="130" t="s">
        <v>140</v>
      </c>
      <c r="U199" s="130" t="s">
        <v>138</v>
      </c>
      <c r="V199" s="130" t="s">
        <v>136</v>
      </c>
      <c r="W199" s="130" t="s">
        <v>139</v>
      </c>
      <c r="X199" s="130" t="s">
        <v>139</v>
      </c>
      <c r="Y199" s="130" t="s">
        <v>138</v>
      </c>
      <c r="Z199" s="130" t="s">
        <v>140</v>
      </c>
      <c r="AA199" s="130" t="s">
        <v>136</v>
      </c>
      <c r="AB199" s="130" t="s">
        <v>136</v>
      </c>
      <c r="AC199" s="130" t="s">
        <v>137</v>
      </c>
      <c r="AD199" s="130" t="s">
        <v>139</v>
      </c>
      <c r="AE199" s="130" t="s">
        <v>136</v>
      </c>
      <c r="AF199" s="130" t="s">
        <v>137</v>
      </c>
      <c r="AG199" s="130" t="s">
        <v>139</v>
      </c>
      <c r="AH199" s="130" t="s">
        <v>139</v>
      </c>
      <c r="AI199" s="130" t="s">
        <v>240</v>
      </c>
      <c r="AJ199" s="130" t="s">
        <v>139</v>
      </c>
      <c r="AK199" s="130" t="s">
        <v>240</v>
      </c>
      <c r="AL199" s="130" t="s">
        <v>140</v>
      </c>
      <c r="AM199" s="130" t="s">
        <v>140</v>
      </c>
      <c r="AN199" s="130" t="s">
        <v>240</v>
      </c>
      <c r="AO199" s="130" t="s">
        <v>241</v>
      </c>
      <c r="AP199" s="130" t="s">
        <v>240</v>
      </c>
      <c r="AQ199" s="130" t="s">
        <v>240</v>
      </c>
      <c r="AR199" s="131" t="s">
        <v>240</v>
      </c>
      <c r="AS199" s="130" t="s">
        <v>241</v>
      </c>
      <c r="AT199" s="29" t="s">
        <v>132</v>
      </c>
      <c r="AU199" s="27" t="s">
        <v>164</v>
      </c>
      <c r="AV199" s="130" t="s">
        <v>80</v>
      </c>
      <c r="AW199" s="130" t="s">
        <v>209</v>
      </c>
      <c r="AX199" s="130" t="s">
        <v>136</v>
      </c>
      <c r="AY199" s="28">
        <v>800.0</v>
      </c>
      <c r="AZ199" s="130" t="s">
        <v>139</v>
      </c>
      <c r="BA199" s="130" t="s">
        <v>139</v>
      </c>
      <c r="BB199" s="130" t="s">
        <v>138</v>
      </c>
      <c r="BC199" s="130" t="s">
        <v>137</v>
      </c>
      <c r="BD199" s="130" t="s">
        <v>240</v>
      </c>
      <c r="BE199" s="130" t="s">
        <v>137</v>
      </c>
      <c r="BF199" s="131" t="s">
        <v>240</v>
      </c>
      <c r="BG199" s="131" t="s">
        <v>240</v>
      </c>
      <c r="BH199" s="130" t="s">
        <v>150</v>
      </c>
      <c r="BI199" s="130" t="s">
        <v>137</v>
      </c>
      <c r="BJ199" s="130" t="s">
        <v>139</v>
      </c>
      <c r="BK199" s="130" t="s">
        <v>139</v>
      </c>
      <c r="BL199" s="130" t="s">
        <v>136</v>
      </c>
      <c r="BM199" s="130" t="s">
        <v>137</v>
      </c>
      <c r="BN199" s="130" t="s">
        <v>138</v>
      </c>
      <c r="BO199" s="130" t="s">
        <v>138</v>
      </c>
      <c r="BP199" s="130" t="s">
        <v>140</v>
      </c>
      <c r="BQ199" s="130" t="s">
        <v>139</v>
      </c>
      <c r="BR199" s="130" t="s">
        <v>139</v>
      </c>
      <c r="BS199" s="130" t="s">
        <v>138</v>
      </c>
      <c r="BT199" s="130" t="s">
        <v>140</v>
      </c>
      <c r="BU199" s="130" t="s">
        <v>140</v>
      </c>
      <c r="BV199" s="130" t="s">
        <v>138</v>
      </c>
      <c r="BW199" s="127"/>
      <c r="BX199" s="127"/>
      <c r="BY199" s="130"/>
      <c r="BZ199" s="127"/>
      <c r="CA199" s="127"/>
      <c r="CB199" s="127"/>
      <c r="CC199" s="127"/>
    </row>
    <row r="200" ht="15.75" customHeight="1">
      <c r="A200" s="131" t="s">
        <v>125</v>
      </c>
      <c r="B200" s="131">
        <v>47.0</v>
      </c>
      <c r="C200" s="131">
        <v>20000.0</v>
      </c>
      <c r="D200" s="35" t="s">
        <v>142</v>
      </c>
      <c r="E200" s="130" t="s">
        <v>197</v>
      </c>
      <c r="F200" s="130" t="s">
        <v>37</v>
      </c>
      <c r="G200" s="130" t="s">
        <v>131</v>
      </c>
      <c r="H200" s="136" t="s">
        <v>127</v>
      </c>
      <c r="I200" s="131" t="s">
        <v>31</v>
      </c>
      <c r="J200" s="130" t="s">
        <v>128</v>
      </c>
      <c r="K200" s="131" t="s">
        <v>11</v>
      </c>
      <c r="L200" s="130" t="s">
        <v>240</v>
      </c>
      <c r="M200" s="131">
        <v>2.0</v>
      </c>
      <c r="N200" s="131">
        <v>1.0</v>
      </c>
      <c r="O200" s="131">
        <v>4.0</v>
      </c>
      <c r="P200" s="130" t="s">
        <v>139</v>
      </c>
      <c r="Q200" s="130" t="s">
        <v>136</v>
      </c>
      <c r="R200" s="131">
        <v>5.0</v>
      </c>
      <c r="S200" s="130" t="s">
        <v>136</v>
      </c>
      <c r="T200" s="130" t="s">
        <v>139</v>
      </c>
      <c r="U200" s="130" t="s">
        <v>136</v>
      </c>
      <c r="V200" s="130" t="s">
        <v>137</v>
      </c>
      <c r="W200" s="130" t="s">
        <v>138</v>
      </c>
      <c r="X200" s="130" t="s">
        <v>136</v>
      </c>
      <c r="Y200" s="130" t="s">
        <v>140</v>
      </c>
      <c r="Z200" s="130" t="s">
        <v>140</v>
      </c>
      <c r="AA200" s="130" t="s">
        <v>139</v>
      </c>
      <c r="AB200" s="130" t="s">
        <v>139</v>
      </c>
      <c r="AC200" s="130" t="s">
        <v>140</v>
      </c>
      <c r="AD200" s="130" t="s">
        <v>136</v>
      </c>
      <c r="AE200" s="130" t="s">
        <v>140</v>
      </c>
      <c r="AF200" s="130" t="s">
        <v>137</v>
      </c>
      <c r="AG200" s="130" t="s">
        <v>138</v>
      </c>
      <c r="AH200" s="130" t="s">
        <v>136</v>
      </c>
      <c r="AI200" s="130" t="s">
        <v>240</v>
      </c>
      <c r="AJ200" s="130" t="s">
        <v>139</v>
      </c>
      <c r="AK200" s="130" t="s">
        <v>240</v>
      </c>
      <c r="AL200" s="130" t="s">
        <v>139</v>
      </c>
      <c r="AM200" s="130" t="s">
        <v>139</v>
      </c>
      <c r="AN200" s="130" t="s">
        <v>241</v>
      </c>
      <c r="AO200" s="130" t="s">
        <v>241</v>
      </c>
      <c r="AP200" s="130" t="s">
        <v>241</v>
      </c>
      <c r="AQ200" s="130" t="s">
        <v>240</v>
      </c>
      <c r="AR200" s="131" t="s">
        <v>240</v>
      </c>
      <c r="AS200" s="130" t="s">
        <v>241</v>
      </c>
      <c r="AT200" s="28" t="s">
        <v>151</v>
      </c>
      <c r="AU200" s="27" t="s">
        <v>168</v>
      </c>
      <c r="AV200" s="130" t="s">
        <v>157</v>
      </c>
      <c r="AW200" s="130" t="s">
        <v>173</v>
      </c>
      <c r="AX200" s="130" t="s">
        <v>136</v>
      </c>
      <c r="AY200" s="28">
        <v>1500.0</v>
      </c>
      <c r="AZ200" s="130" t="s">
        <v>140</v>
      </c>
      <c r="BA200" s="130" t="s">
        <v>136</v>
      </c>
      <c r="BB200" s="130" t="s">
        <v>140</v>
      </c>
      <c r="BC200" s="130" t="s">
        <v>139</v>
      </c>
      <c r="BD200" s="130" t="s">
        <v>241</v>
      </c>
      <c r="BE200" s="130" t="s">
        <v>139</v>
      </c>
      <c r="BF200" s="131" t="s">
        <v>240</v>
      </c>
      <c r="BG200" s="131" t="s">
        <v>240</v>
      </c>
      <c r="BH200" s="130" t="s">
        <v>150</v>
      </c>
      <c r="BI200" s="130" t="s">
        <v>136</v>
      </c>
      <c r="BJ200" s="130" t="s">
        <v>137</v>
      </c>
      <c r="BK200" s="130" t="s">
        <v>136</v>
      </c>
      <c r="BL200" s="130" t="s">
        <v>136</v>
      </c>
      <c r="BM200" s="130" t="s">
        <v>136</v>
      </c>
      <c r="BN200" s="130" t="s">
        <v>137</v>
      </c>
      <c r="BO200" s="130" t="s">
        <v>136</v>
      </c>
      <c r="BP200" s="130" t="s">
        <v>140</v>
      </c>
      <c r="BQ200" s="130" t="s">
        <v>139</v>
      </c>
      <c r="BR200" s="130" t="s">
        <v>137</v>
      </c>
      <c r="BS200" s="130" t="s">
        <v>139</v>
      </c>
      <c r="BT200" s="127">
        <v>3.0</v>
      </c>
      <c r="BU200" s="130" t="s">
        <v>139</v>
      </c>
      <c r="BV200" s="130" t="s">
        <v>136</v>
      </c>
      <c r="BW200" s="127"/>
      <c r="BX200" s="127"/>
      <c r="BY200" s="130"/>
      <c r="BZ200" s="127"/>
      <c r="CA200" s="127"/>
      <c r="CB200" s="127"/>
      <c r="CC200" s="127"/>
    </row>
    <row r="201" ht="15.75" customHeight="1">
      <c r="A201" s="131" t="s">
        <v>125</v>
      </c>
      <c r="B201" s="131">
        <v>46.0</v>
      </c>
      <c r="C201" s="131">
        <v>1800.0</v>
      </c>
      <c r="D201" s="35" t="s">
        <v>142</v>
      </c>
      <c r="E201" s="130" t="s">
        <v>197</v>
      </c>
      <c r="F201" s="130" t="s">
        <v>37</v>
      </c>
      <c r="G201" s="130" t="s">
        <v>144</v>
      </c>
      <c r="H201" s="136" t="s">
        <v>127</v>
      </c>
      <c r="I201" s="131" t="s">
        <v>143</v>
      </c>
      <c r="J201" s="130" t="s">
        <v>128</v>
      </c>
      <c r="K201" s="131" t="s">
        <v>12</v>
      </c>
      <c r="L201" s="130" t="s">
        <v>240</v>
      </c>
      <c r="M201" s="131">
        <v>2.0</v>
      </c>
      <c r="N201" s="131">
        <v>1.0</v>
      </c>
      <c r="O201" s="131">
        <v>4.0</v>
      </c>
      <c r="P201" s="130" t="s">
        <v>137</v>
      </c>
      <c r="Q201" s="130" t="s">
        <v>136</v>
      </c>
      <c r="R201" s="131">
        <v>4.0</v>
      </c>
      <c r="S201" s="130" t="s">
        <v>139</v>
      </c>
      <c r="T201" s="130">
        <v>4.0</v>
      </c>
      <c r="U201" s="130" t="s">
        <v>139</v>
      </c>
      <c r="V201" s="130" t="s">
        <v>136</v>
      </c>
      <c r="W201" s="130" t="s">
        <v>136</v>
      </c>
      <c r="X201" s="130" t="s">
        <v>139</v>
      </c>
      <c r="Y201" s="130" t="s">
        <v>136</v>
      </c>
      <c r="Z201" s="130" t="s">
        <v>139</v>
      </c>
      <c r="AA201" s="130" t="s">
        <v>136</v>
      </c>
      <c r="AB201" s="130" t="s">
        <v>136</v>
      </c>
      <c r="AC201" s="130" t="s">
        <v>138</v>
      </c>
      <c r="AD201" s="130" t="s">
        <v>139</v>
      </c>
      <c r="AE201" s="130" t="s">
        <v>139</v>
      </c>
      <c r="AF201" s="130" t="s">
        <v>139</v>
      </c>
      <c r="AG201" s="130" t="s">
        <v>139</v>
      </c>
      <c r="AH201" s="130" t="s">
        <v>139</v>
      </c>
      <c r="AI201" s="130" t="s">
        <v>240</v>
      </c>
      <c r="AJ201" s="130" t="s">
        <v>140</v>
      </c>
      <c r="AK201" s="130" t="s">
        <v>241</v>
      </c>
      <c r="AL201" s="130" t="s">
        <v>137</v>
      </c>
      <c r="AM201" s="130" t="s">
        <v>140</v>
      </c>
      <c r="AN201" s="130" t="s">
        <v>240</v>
      </c>
      <c r="AO201" s="130" t="s">
        <v>240</v>
      </c>
      <c r="AP201" s="130" t="s">
        <v>240</v>
      </c>
      <c r="AQ201" s="130" t="s">
        <v>240</v>
      </c>
      <c r="AR201" s="131" t="s">
        <v>240</v>
      </c>
      <c r="AS201" s="130" t="s">
        <v>241</v>
      </c>
      <c r="AT201" s="29" t="s">
        <v>156</v>
      </c>
      <c r="AU201" s="27" t="s">
        <v>176</v>
      </c>
      <c r="AV201" s="130" t="s">
        <v>177</v>
      </c>
      <c r="AW201" s="130" t="s">
        <v>178</v>
      </c>
      <c r="AX201" s="130" t="s">
        <v>136</v>
      </c>
      <c r="AY201" s="28">
        <v>1500.0</v>
      </c>
      <c r="AZ201" s="130" t="s">
        <v>139</v>
      </c>
      <c r="BA201" s="130" t="s">
        <v>139</v>
      </c>
      <c r="BB201" s="130" t="s">
        <v>140</v>
      </c>
      <c r="BC201" s="130" t="s">
        <v>139</v>
      </c>
      <c r="BD201" s="130" t="s">
        <v>240</v>
      </c>
      <c r="BE201" s="130" t="s">
        <v>139</v>
      </c>
      <c r="BF201" s="131" t="s">
        <v>240</v>
      </c>
      <c r="BG201" s="131" t="s">
        <v>240</v>
      </c>
      <c r="BH201" s="130" t="s">
        <v>155</v>
      </c>
      <c r="BI201" s="130" t="s">
        <v>136</v>
      </c>
      <c r="BJ201" s="130" t="s">
        <v>138</v>
      </c>
      <c r="BK201" s="130" t="s">
        <v>136</v>
      </c>
      <c r="BL201" s="130" t="s">
        <v>138</v>
      </c>
      <c r="BM201" s="130" t="s">
        <v>137</v>
      </c>
      <c r="BN201" s="130" t="s">
        <v>138</v>
      </c>
      <c r="BO201" s="130" t="s">
        <v>138</v>
      </c>
      <c r="BP201" s="130" t="s">
        <v>140</v>
      </c>
      <c r="BQ201" s="130" t="s">
        <v>139</v>
      </c>
      <c r="BR201" s="130" t="s">
        <v>140</v>
      </c>
      <c r="BS201" s="130" t="s">
        <v>136</v>
      </c>
      <c r="BT201" s="130" t="s">
        <v>138</v>
      </c>
      <c r="BU201" s="130" t="s">
        <v>136</v>
      </c>
      <c r="BV201" s="130" t="s">
        <v>136</v>
      </c>
      <c r="BW201" s="127"/>
      <c r="BX201" s="127"/>
      <c r="BY201" s="130"/>
      <c r="BZ201" s="127"/>
      <c r="CA201" s="127"/>
      <c r="CB201" s="127"/>
      <c r="CC201" s="127"/>
    </row>
    <row r="202" ht="15.75" customHeight="1">
      <c r="A202" s="131" t="s">
        <v>125</v>
      </c>
      <c r="B202" s="131">
        <v>25.0</v>
      </c>
      <c r="C202" s="131">
        <v>20000.0</v>
      </c>
      <c r="D202" s="35" t="s">
        <v>142</v>
      </c>
      <c r="E202" s="130" t="s">
        <v>44</v>
      </c>
      <c r="F202" s="130" t="s">
        <v>37</v>
      </c>
      <c r="G202" s="130" t="s">
        <v>175</v>
      </c>
      <c r="H202" s="136" t="s">
        <v>127</v>
      </c>
      <c r="I202" s="131" t="s">
        <v>180</v>
      </c>
      <c r="J202" s="130" t="s">
        <v>129</v>
      </c>
      <c r="K202" s="131" t="s">
        <v>126</v>
      </c>
      <c r="L202" s="130" t="s">
        <v>241</v>
      </c>
      <c r="M202" s="131">
        <v>3.0</v>
      </c>
      <c r="N202" s="131">
        <v>1.0</v>
      </c>
      <c r="O202" s="131">
        <v>3.0</v>
      </c>
      <c r="P202" s="130" t="s">
        <v>140</v>
      </c>
      <c r="Q202" s="130" t="s">
        <v>136</v>
      </c>
      <c r="R202" s="131">
        <v>3.0</v>
      </c>
      <c r="S202" s="130" t="s">
        <v>139</v>
      </c>
      <c r="T202" s="130" t="s">
        <v>140</v>
      </c>
      <c r="U202" s="130" t="s">
        <v>137</v>
      </c>
      <c r="V202" s="130" t="s">
        <v>136</v>
      </c>
      <c r="W202" s="130" t="s">
        <v>138</v>
      </c>
      <c r="X202" s="130" t="s">
        <v>136</v>
      </c>
      <c r="Y202" s="130" t="s">
        <v>138</v>
      </c>
      <c r="Z202" s="130" t="s">
        <v>137</v>
      </c>
      <c r="AA202" s="130" t="s">
        <v>138</v>
      </c>
      <c r="AB202" s="130" t="s">
        <v>138</v>
      </c>
      <c r="AC202" s="130" t="s">
        <v>136</v>
      </c>
      <c r="AD202" s="130" t="s">
        <v>136</v>
      </c>
      <c r="AE202" s="130" t="s">
        <v>139</v>
      </c>
      <c r="AF202" s="130" t="s">
        <v>137</v>
      </c>
      <c r="AG202" s="130" t="s">
        <v>140</v>
      </c>
      <c r="AH202" s="130" t="s">
        <v>139</v>
      </c>
      <c r="AI202" s="130" t="s">
        <v>240</v>
      </c>
      <c r="AJ202" s="130" t="s">
        <v>140</v>
      </c>
      <c r="AK202" s="130" t="s">
        <v>240</v>
      </c>
      <c r="AL202" s="130" t="s">
        <v>139</v>
      </c>
      <c r="AM202" s="130" t="s">
        <v>137</v>
      </c>
      <c r="AN202" s="130" t="s">
        <v>240</v>
      </c>
      <c r="AO202" s="130" t="s">
        <v>241</v>
      </c>
      <c r="AP202" s="130" t="s">
        <v>241</v>
      </c>
      <c r="AQ202" s="130" t="s">
        <v>240</v>
      </c>
      <c r="AR202" s="131" t="s">
        <v>240</v>
      </c>
      <c r="AS202" s="130" t="s">
        <v>241</v>
      </c>
      <c r="AT202" s="29" t="s">
        <v>156</v>
      </c>
      <c r="AU202" s="27" t="s">
        <v>176</v>
      </c>
      <c r="AV202" s="130" t="s">
        <v>177</v>
      </c>
      <c r="AW202" s="130" t="s">
        <v>178</v>
      </c>
      <c r="AX202" s="130" t="s">
        <v>136</v>
      </c>
      <c r="AY202" s="28">
        <v>1500.0</v>
      </c>
      <c r="AZ202" s="130" t="s">
        <v>139</v>
      </c>
      <c r="BA202" s="130" t="s">
        <v>139</v>
      </c>
      <c r="BB202" s="130" t="s">
        <v>140</v>
      </c>
      <c r="BC202" s="130" t="s">
        <v>139</v>
      </c>
      <c r="BD202" s="130" t="s">
        <v>241</v>
      </c>
      <c r="BE202" s="130" t="s">
        <v>139</v>
      </c>
      <c r="BF202" s="131" t="s">
        <v>240</v>
      </c>
      <c r="BG202" s="131" t="s">
        <v>240</v>
      </c>
      <c r="BH202" s="130" t="s">
        <v>150</v>
      </c>
      <c r="BI202" s="130" t="s">
        <v>137</v>
      </c>
      <c r="BJ202" s="130" t="s">
        <v>139</v>
      </c>
      <c r="BK202" s="130" t="s">
        <v>139</v>
      </c>
      <c r="BL202" s="130" t="s">
        <v>136</v>
      </c>
      <c r="BM202" s="130" t="s">
        <v>137</v>
      </c>
      <c r="BN202" s="130" t="s">
        <v>138</v>
      </c>
      <c r="BO202" s="130" t="s">
        <v>138</v>
      </c>
      <c r="BP202" s="130" t="s">
        <v>140</v>
      </c>
      <c r="BQ202" s="130" t="s">
        <v>139</v>
      </c>
      <c r="BR202" s="130" t="s">
        <v>139</v>
      </c>
      <c r="BS202" s="130" t="s">
        <v>136</v>
      </c>
      <c r="BT202" s="130" t="s">
        <v>136</v>
      </c>
      <c r="BU202" s="130" t="s">
        <v>140</v>
      </c>
      <c r="BV202" s="130" t="s">
        <v>136</v>
      </c>
      <c r="BW202" s="127"/>
      <c r="BX202" s="127"/>
      <c r="BY202" s="130"/>
      <c r="BZ202" s="127"/>
      <c r="CA202" s="127"/>
      <c r="CB202" s="127"/>
      <c r="CC202" s="127"/>
    </row>
    <row r="203" ht="15.75" customHeight="1">
      <c r="A203" s="131" t="s">
        <v>125</v>
      </c>
      <c r="B203" s="131">
        <v>56.0</v>
      </c>
      <c r="C203" s="131">
        <v>20000.0</v>
      </c>
      <c r="D203" s="35" t="s">
        <v>142</v>
      </c>
      <c r="E203" s="130" t="s">
        <v>130</v>
      </c>
      <c r="F203" s="130" t="s">
        <v>37</v>
      </c>
      <c r="G203" s="130" t="s">
        <v>182</v>
      </c>
      <c r="H203" s="136" t="s">
        <v>127</v>
      </c>
      <c r="I203" s="131" t="s">
        <v>204</v>
      </c>
      <c r="J203" s="130" t="s">
        <v>162</v>
      </c>
      <c r="K203" s="131" t="s">
        <v>11</v>
      </c>
      <c r="L203" s="130" t="s">
        <v>240</v>
      </c>
      <c r="M203" s="131">
        <v>2.0</v>
      </c>
      <c r="N203" s="131">
        <v>1.0</v>
      </c>
      <c r="O203" s="131">
        <v>5.0</v>
      </c>
      <c r="P203" s="130" t="s">
        <v>140</v>
      </c>
      <c r="Q203" s="130" t="s">
        <v>136</v>
      </c>
      <c r="R203" s="130">
        <v>4.0</v>
      </c>
      <c r="S203" s="130" t="s">
        <v>138</v>
      </c>
      <c r="T203" s="130">
        <v>4.0</v>
      </c>
      <c r="U203" s="130" t="s">
        <v>137</v>
      </c>
      <c r="V203" s="130" t="s">
        <v>139</v>
      </c>
      <c r="W203" s="130" t="s">
        <v>138</v>
      </c>
      <c r="X203" s="130" t="s">
        <v>138</v>
      </c>
      <c r="Y203" s="130" t="s">
        <v>136</v>
      </c>
      <c r="Z203" s="130" t="s">
        <v>138</v>
      </c>
      <c r="AA203" s="130" t="s">
        <v>136</v>
      </c>
      <c r="AB203" s="130" t="s">
        <v>139</v>
      </c>
      <c r="AC203" s="130" t="s">
        <v>139</v>
      </c>
      <c r="AD203" s="130" t="s">
        <v>138</v>
      </c>
      <c r="AE203" s="130" t="s">
        <v>139</v>
      </c>
      <c r="AF203" s="130" t="s">
        <v>136</v>
      </c>
      <c r="AG203" s="130">
        <v>3.0</v>
      </c>
      <c r="AH203" s="130" t="s">
        <v>139</v>
      </c>
      <c r="AI203" s="130" t="s">
        <v>240</v>
      </c>
      <c r="AJ203" s="130" t="s">
        <v>137</v>
      </c>
      <c r="AK203" s="130" t="s">
        <v>241</v>
      </c>
      <c r="AL203" s="130" t="s">
        <v>137</v>
      </c>
      <c r="AM203" s="130" t="s">
        <v>136</v>
      </c>
      <c r="AN203" s="130" t="s">
        <v>240</v>
      </c>
      <c r="AO203" s="130" t="s">
        <v>241</v>
      </c>
      <c r="AP203" s="130" t="s">
        <v>240</v>
      </c>
      <c r="AQ203" s="130" t="s">
        <v>240</v>
      </c>
      <c r="AR203" s="131" t="s">
        <v>240</v>
      </c>
      <c r="AS203" s="130" t="s">
        <v>240</v>
      </c>
      <c r="AT203" s="29" t="s">
        <v>132</v>
      </c>
      <c r="AU203" s="27" t="s">
        <v>133</v>
      </c>
      <c r="AV203" s="130" t="s">
        <v>152</v>
      </c>
      <c r="AW203" s="130" t="s">
        <v>135</v>
      </c>
      <c r="AX203" s="130" t="s">
        <v>139</v>
      </c>
      <c r="AY203" s="28" t="s">
        <v>179</v>
      </c>
      <c r="AZ203" s="130" t="s">
        <v>139</v>
      </c>
      <c r="BA203" s="130" t="s">
        <v>136</v>
      </c>
      <c r="BB203" s="130" t="s">
        <v>140</v>
      </c>
      <c r="BC203" s="130" t="s">
        <v>139</v>
      </c>
      <c r="BD203" s="130" t="s">
        <v>240</v>
      </c>
      <c r="BE203" s="130" t="s">
        <v>137</v>
      </c>
      <c r="BF203" s="131" t="s">
        <v>240</v>
      </c>
      <c r="BG203" s="131" t="s">
        <v>240</v>
      </c>
      <c r="BH203" s="130" t="s">
        <v>136</v>
      </c>
      <c r="BI203" s="130" t="s">
        <v>137</v>
      </c>
      <c r="BJ203" s="130" t="s">
        <v>140</v>
      </c>
      <c r="BK203" s="130" t="s">
        <v>138</v>
      </c>
      <c r="BL203" s="130" t="s">
        <v>137</v>
      </c>
      <c r="BM203" s="130" t="s">
        <v>138</v>
      </c>
      <c r="BN203" s="130" t="s">
        <v>138</v>
      </c>
      <c r="BO203" s="130" t="s">
        <v>138</v>
      </c>
      <c r="BP203" s="130" t="s">
        <v>136</v>
      </c>
      <c r="BQ203" s="130" t="s">
        <v>138</v>
      </c>
      <c r="BR203" s="130" t="s">
        <v>136</v>
      </c>
      <c r="BS203" s="130" t="s">
        <v>136</v>
      </c>
      <c r="BT203" s="130" t="s">
        <v>139</v>
      </c>
      <c r="BU203" s="130" t="s">
        <v>136</v>
      </c>
      <c r="BV203" s="130" t="s">
        <v>138</v>
      </c>
      <c r="BW203" s="127"/>
      <c r="BX203" s="127"/>
      <c r="BY203" s="130"/>
      <c r="BZ203" s="127"/>
      <c r="CA203" s="127"/>
      <c r="CB203" s="127"/>
      <c r="CC203" s="127"/>
    </row>
    <row r="204" ht="15.75" customHeight="1">
      <c r="A204" s="131" t="s">
        <v>125</v>
      </c>
      <c r="B204" s="131">
        <v>54.0</v>
      </c>
      <c r="C204" s="131">
        <v>10000.0</v>
      </c>
      <c r="D204" s="35" t="s">
        <v>142</v>
      </c>
      <c r="E204" s="129" t="s">
        <v>45</v>
      </c>
      <c r="F204" s="130" t="s">
        <v>144</v>
      </c>
      <c r="G204" s="130" t="s">
        <v>131</v>
      </c>
      <c r="H204" s="136" t="s">
        <v>127</v>
      </c>
      <c r="I204" s="131" t="s">
        <v>32</v>
      </c>
      <c r="J204" s="130" t="s">
        <v>128</v>
      </c>
      <c r="K204" s="131" t="s">
        <v>12</v>
      </c>
      <c r="L204" s="130" t="s">
        <v>240</v>
      </c>
      <c r="M204" s="131">
        <v>1.0</v>
      </c>
      <c r="N204" s="131">
        <v>1.0</v>
      </c>
      <c r="O204" s="131">
        <v>3.0</v>
      </c>
      <c r="P204" s="130" t="s">
        <v>140</v>
      </c>
      <c r="Q204" s="130" t="s">
        <v>136</v>
      </c>
      <c r="R204" s="130" t="s">
        <v>136</v>
      </c>
      <c r="S204" s="130" t="s">
        <v>136</v>
      </c>
      <c r="T204" s="130" t="s">
        <v>139</v>
      </c>
      <c r="U204" s="130" t="s">
        <v>139</v>
      </c>
      <c r="V204" s="130" t="s">
        <v>137</v>
      </c>
      <c r="W204" s="130" t="s">
        <v>138</v>
      </c>
      <c r="X204" s="130" t="s">
        <v>140</v>
      </c>
      <c r="Y204" s="130" t="s">
        <v>136</v>
      </c>
      <c r="Z204" s="130" t="s">
        <v>140</v>
      </c>
      <c r="AA204" s="130" t="s">
        <v>136</v>
      </c>
      <c r="AB204" s="130" t="s">
        <v>138</v>
      </c>
      <c r="AC204" s="130" t="s">
        <v>137</v>
      </c>
      <c r="AD204" s="130" t="s">
        <v>137</v>
      </c>
      <c r="AE204" s="130" t="s">
        <v>137</v>
      </c>
      <c r="AF204" s="130" t="s">
        <v>140</v>
      </c>
      <c r="AG204" s="130" t="s">
        <v>137</v>
      </c>
      <c r="AH204" s="130" t="s">
        <v>136</v>
      </c>
      <c r="AI204" s="130" t="s">
        <v>240</v>
      </c>
      <c r="AJ204" s="130" t="s">
        <v>136</v>
      </c>
      <c r="AK204" s="130" t="s">
        <v>240</v>
      </c>
      <c r="AL204" s="130" t="s">
        <v>136</v>
      </c>
      <c r="AM204" s="130" t="s">
        <v>139</v>
      </c>
      <c r="AN204" s="130" t="s">
        <v>240</v>
      </c>
      <c r="AO204" s="130" t="s">
        <v>241</v>
      </c>
      <c r="AP204" s="130" t="s">
        <v>241</v>
      </c>
      <c r="AQ204" s="130" t="s">
        <v>240</v>
      </c>
      <c r="AR204" s="131" t="s">
        <v>240</v>
      </c>
      <c r="AS204" s="130" t="s">
        <v>241</v>
      </c>
      <c r="AT204" s="29" t="s">
        <v>132</v>
      </c>
      <c r="AU204" s="27" t="s">
        <v>164</v>
      </c>
      <c r="AV204" s="130" t="s">
        <v>157</v>
      </c>
      <c r="AW204" s="130" t="s">
        <v>170</v>
      </c>
      <c r="AX204" s="130" t="s">
        <v>136</v>
      </c>
      <c r="AY204" s="28">
        <v>1500.0</v>
      </c>
      <c r="AZ204" s="130" t="s">
        <v>137</v>
      </c>
      <c r="BA204" s="130" t="s">
        <v>140</v>
      </c>
      <c r="BB204" s="130" t="s">
        <v>140</v>
      </c>
      <c r="BC204" s="130" t="s">
        <v>139</v>
      </c>
      <c r="BD204" s="130" t="s">
        <v>240</v>
      </c>
      <c r="BE204" s="130" t="s">
        <v>137</v>
      </c>
      <c r="BF204" s="131" t="s">
        <v>240</v>
      </c>
      <c r="BG204" s="131" t="s">
        <v>240</v>
      </c>
      <c r="BH204" s="130" t="s">
        <v>138</v>
      </c>
      <c r="BI204" s="130" t="s">
        <v>136</v>
      </c>
      <c r="BJ204" s="130" t="s">
        <v>138</v>
      </c>
      <c r="BK204" s="130" t="s">
        <v>137</v>
      </c>
      <c r="BL204" s="130" t="s">
        <v>138</v>
      </c>
      <c r="BM204" s="130" t="s">
        <v>136</v>
      </c>
      <c r="BN204" s="130" t="s">
        <v>138</v>
      </c>
      <c r="BO204" s="130" t="s">
        <v>138</v>
      </c>
      <c r="BP204" s="130" t="s">
        <v>136</v>
      </c>
      <c r="BQ204" s="130" t="s">
        <v>137</v>
      </c>
      <c r="BR204" s="130" t="s">
        <v>136</v>
      </c>
      <c r="BS204" s="130" t="s">
        <v>138</v>
      </c>
      <c r="BT204" s="130" t="s">
        <v>136</v>
      </c>
      <c r="BU204" s="130" t="s">
        <v>140</v>
      </c>
      <c r="BV204" s="130" t="s">
        <v>137</v>
      </c>
      <c r="BW204" s="127"/>
      <c r="BX204" s="127"/>
      <c r="BY204" s="130"/>
      <c r="BZ204" s="127"/>
      <c r="CA204" s="127"/>
      <c r="CB204" s="127"/>
      <c r="CC204" s="127"/>
    </row>
    <row r="205" ht="15.75" customHeight="1">
      <c r="A205" s="131" t="s">
        <v>125</v>
      </c>
      <c r="B205" s="131">
        <v>57.0</v>
      </c>
      <c r="C205" s="131">
        <v>10000.0</v>
      </c>
      <c r="D205" s="35" t="s">
        <v>142</v>
      </c>
      <c r="E205" s="130" t="s">
        <v>130</v>
      </c>
      <c r="F205" s="130" t="s">
        <v>37</v>
      </c>
      <c r="G205" s="130" t="s">
        <v>131</v>
      </c>
      <c r="H205" s="136" t="s">
        <v>127</v>
      </c>
      <c r="I205" s="131" t="s">
        <v>31</v>
      </c>
      <c r="J205" s="130" t="s">
        <v>129</v>
      </c>
      <c r="K205" s="131" t="s">
        <v>126</v>
      </c>
      <c r="L205" s="130" t="s">
        <v>240</v>
      </c>
      <c r="M205" s="131">
        <v>3.0</v>
      </c>
      <c r="N205" s="131">
        <v>1.0</v>
      </c>
      <c r="O205" s="131">
        <v>4.0</v>
      </c>
      <c r="P205" s="130" t="s">
        <v>140</v>
      </c>
      <c r="Q205" s="130" t="s">
        <v>137</v>
      </c>
      <c r="R205" s="130" t="s">
        <v>139</v>
      </c>
      <c r="S205" s="130" t="s">
        <v>139</v>
      </c>
      <c r="T205" s="130">
        <v>5.0</v>
      </c>
      <c r="U205" s="130" t="s">
        <v>137</v>
      </c>
      <c r="V205" s="130" t="s">
        <v>136</v>
      </c>
      <c r="W205" s="130" t="s">
        <v>138</v>
      </c>
      <c r="X205" s="130" t="s">
        <v>136</v>
      </c>
      <c r="Y205" s="130" t="s">
        <v>139</v>
      </c>
      <c r="Z205" s="130" t="s">
        <v>136</v>
      </c>
      <c r="AA205" s="130" t="s">
        <v>137</v>
      </c>
      <c r="AB205" s="130" t="s">
        <v>140</v>
      </c>
      <c r="AC205" s="130" t="s">
        <v>137</v>
      </c>
      <c r="AD205" s="130" t="s">
        <v>137</v>
      </c>
      <c r="AE205" s="130" t="s">
        <v>140</v>
      </c>
      <c r="AF205" s="130" t="s">
        <v>139</v>
      </c>
      <c r="AG205" s="130" t="s">
        <v>138</v>
      </c>
      <c r="AH205" s="130" t="s">
        <v>136</v>
      </c>
      <c r="AI205" s="130" t="s">
        <v>240</v>
      </c>
      <c r="AJ205" s="130" t="s">
        <v>139</v>
      </c>
      <c r="AK205" s="130" t="s">
        <v>240</v>
      </c>
      <c r="AL205" s="130" t="s">
        <v>139</v>
      </c>
      <c r="AM205" s="130" t="s">
        <v>137</v>
      </c>
      <c r="AN205" s="130" t="s">
        <v>240</v>
      </c>
      <c r="AO205" s="130" t="s">
        <v>240</v>
      </c>
      <c r="AP205" s="130" t="s">
        <v>240</v>
      </c>
      <c r="AQ205" s="130" t="s">
        <v>241</v>
      </c>
      <c r="AR205" s="131" t="s">
        <v>240</v>
      </c>
      <c r="AS205" s="130" t="s">
        <v>241</v>
      </c>
      <c r="AT205" s="29" t="s">
        <v>132</v>
      </c>
      <c r="AU205" s="27" t="s">
        <v>164</v>
      </c>
      <c r="AV205" s="130" t="s">
        <v>177</v>
      </c>
      <c r="AW205" s="130" t="s">
        <v>135</v>
      </c>
      <c r="AX205" s="130" t="s">
        <v>139</v>
      </c>
      <c r="AY205" s="28">
        <v>800.0</v>
      </c>
      <c r="AZ205" s="130" t="s">
        <v>137</v>
      </c>
      <c r="BA205" s="130" t="s">
        <v>140</v>
      </c>
      <c r="BB205" s="130" t="s">
        <v>140</v>
      </c>
      <c r="BC205" s="130" t="s">
        <v>140</v>
      </c>
      <c r="BD205" s="130" t="s">
        <v>241</v>
      </c>
      <c r="BE205" s="130" t="s">
        <v>139</v>
      </c>
      <c r="BF205" s="131" t="s">
        <v>240</v>
      </c>
      <c r="BG205" s="131" t="s">
        <v>240</v>
      </c>
      <c r="BH205" s="130" t="s">
        <v>138</v>
      </c>
      <c r="BI205" s="130" t="s">
        <v>140</v>
      </c>
      <c r="BJ205" s="130" t="s">
        <v>139</v>
      </c>
      <c r="BK205" s="130" t="s">
        <v>139</v>
      </c>
      <c r="BL205" s="130" t="s">
        <v>139</v>
      </c>
      <c r="BM205" s="130" t="s">
        <v>138</v>
      </c>
      <c r="BN205" s="130" t="s">
        <v>138</v>
      </c>
      <c r="BO205" s="130" t="s">
        <v>138</v>
      </c>
      <c r="BP205" s="130" t="s">
        <v>138</v>
      </c>
      <c r="BQ205" s="130" t="s">
        <v>136</v>
      </c>
      <c r="BR205" s="130" t="s">
        <v>136</v>
      </c>
      <c r="BS205" s="130" t="s">
        <v>136</v>
      </c>
      <c r="BT205" s="130" t="s">
        <v>138</v>
      </c>
      <c r="BU205" s="130" t="s">
        <v>136</v>
      </c>
      <c r="BV205" s="130" t="s">
        <v>140</v>
      </c>
      <c r="BW205" s="127"/>
      <c r="BX205" s="127"/>
      <c r="BY205" s="130"/>
      <c r="BZ205" s="127"/>
      <c r="CA205" s="127"/>
      <c r="CB205" s="127"/>
      <c r="CC205" s="127"/>
    </row>
    <row r="206" ht="15.75" customHeight="1">
      <c r="A206" s="131" t="s">
        <v>125</v>
      </c>
      <c r="B206" s="131">
        <v>58.0</v>
      </c>
      <c r="C206" s="131">
        <v>15000.0</v>
      </c>
      <c r="D206" s="35" t="s">
        <v>142</v>
      </c>
      <c r="E206" s="130" t="s">
        <v>130</v>
      </c>
      <c r="F206" s="130" t="s">
        <v>154</v>
      </c>
      <c r="G206" s="134" t="s">
        <v>188</v>
      </c>
      <c r="H206" s="136" t="s">
        <v>127</v>
      </c>
      <c r="I206" s="131" t="s">
        <v>31</v>
      </c>
      <c r="J206" s="131" t="s">
        <v>171</v>
      </c>
      <c r="K206" s="131" t="s">
        <v>11</v>
      </c>
      <c r="L206" s="130" t="s">
        <v>241</v>
      </c>
      <c r="M206" s="131">
        <v>4.0</v>
      </c>
      <c r="N206" s="131">
        <v>1.0</v>
      </c>
      <c r="O206" s="131">
        <v>4.0</v>
      </c>
      <c r="P206" s="130" t="s">
        <v>136</v>
      </c>
      <c r="Q206" s="130" t="s">
        <v>136</v>
      </c>
      <c r="R206" s="130" t="s">
        <v>139</v>
      </c>
      <c r="S206" s="130" t="s">
        <v>136</v>
      </c>
      <c r="T206" s="130" t="s">
        <v>139</v>
      </c>
      <c r="U206" s="130" t="s">
        <v>140</v>
      </c>
      <c r="V206" s="130" t="s">
        <v>136</v>
      </c>
      <c r="W206" s="130" t="s">
        <v>136</v>
      </c>
      <c r="X206" s="130" t="s">
        <v>136</v>
      </c>
      <c r="Y206" s="130" t="s">
        <v>136</v>
      </c>
      <c r="Z206" s="130" t="s">
        <v>140</v>
      </c>
      <c r="AA206" s="130" t="s">
        <v>136</v>
      </c>
      <c r="AB206" s="130" t="s">
        <v>136</v>
      </c>
      <c r="AC206" s="130" t="s">
        <v>137</v>
      </c>
      <c r="AD206" s="130" t="s">
        <v>139</v>
      </c>
      <c r="AE206" s="130" t="s">
        <v>136</v>
      </c>
      <c r="AF206" s="130" t="s">
        <v>139</v>
      </c>
      <c r="AG206" s="130">
        <v>4.0</v>
      </c>
      <c r="AH206" s="130" t="s">
        <v>138</v>
      </c>
      <c r="AI206" s="130" t="s">
        <v>240</v>
      </c>
      <c r="AJ206" s="130" t="s">
        <v>136</v>
      </c>
      <c r="AK206" s="130" t="s">
        <v>240</v>
      </c>
      <c r="AL206" s="130" t="s">
        <v>138</v>
      </c>
      <c r="AM206" s="130" t="s">
        <v>139</v>
      </c>
      <c r="AN206" s="130" t="s">
        <v>240</v>
      </c>
      <c r="AO206" s="130" t="s">
        <v>240</v>
      </c>
      <c r="AP206" s="130" t="s">
        <v>240</v>
      </c>
      <c r="AQ206" s="130" t="s">
        <v>240</v>
      </c>
      <c r="AR206" s="131" t="s">
        <v>240</v>
      </c>
      <c r="AS206" s="130" t="s">
        <v>240</v>
      </c>
      <c r="AT206" s="28" t="s">
        <v>185</v>
      </c>
      <c r="AU206" s="29" t="s">
        <v>176</v>
      </c>
      <c r="AV206" s="130" t="s">
        <v>146</v>
      </c>
      <c r="AW206" s="130" t="s">
        <v>135</v>
      </c>
      <c r="AX206" s="130" t="s">
        <v>139</v>
      </c>
      <c r="AY206" s="28" t="s">
        <v>184</v>
      </c>
      <c r="AZ206" s="130" t="s">
        <v>136</v>
      </c>
      <c r="BA206" s="130" t="s">
        <v>136</v>
      </c>
      <c r="BB206" s="130" t="s">
        <v>139</v>
      </c>
      <c r="BC206" s="130" t="s">
        <v>139</v>
      </c>
      <c r="BD206" s="130" t="s">
        <v>240</v>
      </c>
      <c r="BE206" s="130" t="s">
        <v>139</v>
      </c>
      <c r="BF206" s="131" t="s">
        <v>240</v>
      </c>
      <c r="BG206" s="131" t="s">
        <v>240</v>
      </c>
      <c r="BH206" s="130">
        <v>5.0</v>
      </c>
      <c r="BI206" s="130" t="s">
        <v>139</v>
      </c>
      <c r="BJ206" s="130" t="s">
        <v>139</v>
      </c>
      <c r="BK206" s="130" t="s">
        <v>136</v>
      </c>
      <c r="BL206" s="130" t="s">
        <v>136</v>
      </c>
      <c r="BM206" s="130" t="s">
        <v>139</v>
      </c>
      <c r="BN206" s="130" t="s">
        <v>136</v>
      </c>
      <c r="BO206" s="130" t="s">
        <v>139</v>
      </c>
      <c r="BP206" s="130" t="s">
        <v>140</v>
      </c>
      <c r="BQ206" s="130" t="s">
        <v>140</v>
      </c>
      <c r="BR206" s="130" t="s">
        <v>140</v>
      </c>
      <c r="BS206" s="130" t="s">
        <v>136</v>
      </c>
      <c r="BT206" s="130" t="s">
        <v>136</v>
      </c>
      <c r="BU206" s="130" t="s">
        <v>139</v>
      </c>
      <c r="BV206" s="130" t="s">
        <v>136</v>
      </c>
      <c r="BW206" s="127"/>
      <c r="BX206" s="127"/>
      <c r="BY206" s="130"/>
      <c r="BZ206" s="127"/>
      <c r="CA206" s="127"/>
      <c r="CB206" s="127"/>
      <c r="CC206" s="127"/>
    </row>
    <row r="207" ht="15.75" customHeight="1">
      <c r="A207" s="131" t="s">
        <v>125</v>
      </c>
      <c r="B207" s="131">
        <v>21.0</v>
      </c>
      <c r="C207" s="131">
        <v>12000.0</v>
      </c>
      <c r="D207" s="35" t="s">
        <v>26</v>
      </c>
      <c r="E207" s="130" t="s">
        <v>130</v>
      </c>
      <c r="F207" s="130" t="s">
        <v>37</v>
      </c>
      <c r="G207" s="134" t="s">
        <v>37</v>
      </c>
      <c r="H207" s="136" t="s">
        <v>159</v>
      </c>
      <c r="I207" s="131" t="s">
        <v>31</v>
      </c>
      <c r="J207" s="130" t="s">
        <v>129</v>
      </c>
      <c r="K207" s="131" t="s">
        <v>12</v>
      </c>
      <c r="L207" s="130" t="s">
        <v>240</v>
      </c>
      <c r="M207" s="131">
        <v>1.0</v>
      </c>
      <c r="N207" s="131">
        <v>1.0</v>
      </c>
      <c r="O207" s="131">
        <v>4.0</v>
      </c>
      <c r="P207" s="130" t="s">
        <v>136</v>
      </c>
      <c r="Q207" s="130" t="s">
        <v>137</v>
      </c>
      <c r="R207" s="130" t="s">
        <v>139</v>
      </c>
      <c r="S207" s="130" t="s">
        <v>139</v>
      </c>
      <c r="T207" s="130">
        <v>4.0</v>
      </c>
      <c r="U207" s="130" t="s">
        <v>136</v>
      </c>
      <c r="V207" s="130" t="s">
        <v>136</v>
      </c>
      <c r="W207" s="130" t="s">
        <v>139</v>
      </c>
      <c r="X207" s="130" t="s">
        <v>137</v>
      </c>
      <c r="Y207" s="130" t="s">
        <v>140</v>
      </c>
      <c r="Z207" s="130" t="s">
        <v>136</v>
      </c>
      <c r="AA207" s="130" t="s">
        <v>137</v>
      </c>
      <c r="AB207" s="130" t="s">
        <v>139</v>
      </c>
      <c r="AC207" s="130" t="s">
        <v>138</v>
      </c>
      <c r="AD207" s="130" t="s">
        <v>136</v>
      </c>
      <c r="AE207" s="130" t="s">
        <v>139</v>
      </c>
      <c r="AF207" s="130" t="s">
        <v>139</v>
      </c>
      <c r="AG207" s="130" t="s">
        <v>139</v>
      </c>
      <c r="AH207" s="130" t="s">
        <v>136</v>
      </c>
      <c r="AI207" s="130" t="s">
        <v>240</v>
      </c>
      <c r="AJ207" s="130" t="s">
        <v>136</v>
      </c>
      <c r="AK207" s="130" t="s">
        <v>240</v>
      </c>
      <c r="AL207" s="130" t="s">
        <v>136</v>
      </c>
      <c r="AM207" s="130" t="s">
        <v>138</v>
      </c>
      <c r="AN207" s="130" t="s">
        <v>240</v>
      </c>
      <c r="AO207" s="130" t="s">
        <v>240</v>
      </c>
      <c r="AP207" s="130" t="s">
        <v>240</v>
      </c>
      <c r="AQ207" s="130" t="s">
        <v>240</v>
      </c>
      <c r="AR207" s="131" t="s">
        <v>240</v>
      </c>
      <c r="AS207" s="130" t="s">
        <v>241</v>
      </c>
      <c r="AT207" s="29" t="s">
        <v>132</v>
      </c>
      <c r="AU207" s="29" t="s">
        <v>176</v>
      </c>
      <c r="AV207" s="130" t="s">
        <v>134</v>
      </c>
      <c r="AW207" s="130" t="s">
        <v>135</v>
      </c>
      <c r="AX207" s="130" t="s">
        <v>140</v>
      </c>
      <c r="AY207" s="28">
        <v>800.0</v>
      </c>
      <c r="AZ207" s="130" t="s">
        <v>137</v>
      </c>
      <c r="BA207" s="130" t="s">
        <v>137</v>
      </c>
      <c r="BB207" s="130" t="s">
        <v>140</v>
      </c>
      <c r="BC207" s="130" t="s">
        <v>139</v>
      </c>
      <c r="BD207" s="130" t="s">
        <v>240</v>
      </c>
      <c r="BE207" s="130" t="s">
        <v>137</v>
      </c>
      <c r="BF207" s="131" t="s">
        <v>240</v>
      </c>
      <c r="BG207" s="131" t="s">
        <v>240</v>
      </c>
      <c r="BH207" s="130" t="s">
        <v>136</v>
      </c>
      <c r="BI207" s="130" t="s">
        <v>136</v>
      </c>
      <c r="BJ207" s="130" t="s">
        <v>136</v>
      </c>
      <c r="BK207" s="130" t="s">
        <v>137</v>
      </c>
      <c r="BL207" s="130" t="s">
        <v>138</v>
      </c>
      <c r="BM207" s="130" t="s">
        <v>136</v>
      </c>
      <c r="BN207" s="130" t="s">
        <v>136</v>
      </c>
      <c r="BO207" s="130" t="s">
        <v>137</v>
      </c>
      <c r="BP207" s="130" t="s">
        <v>139</v>
      </c>
      <c r="BQ207" s="130" t="s">
        <v>136</v>
      </c>
      <c r="BR207" s="130" t="s">
        <v>140</v>
      </c>
      <c r="BS207" s="130" t="s">
        <v>136</v>
      </c>
      <c r="BT207" s="130" t="s">
        <v>136</v>
      </c>
      <c r="BU207" s="130" t="s">
        <v>136</v>
      </c>
      <c r="BV207" s="130" t="s">
        <v>140</v>
      </c>
      <c r="BW207" s="127"/>
      <c r="BX207" s="127"/>
      <c r="BY207" s="130"/>
      <c r="BZ207" s="127"/>
      <c r="CA207" s="127"/>
      <c r="CB207" s="127"/>
      <c r="CC207" s="127"/>
    </row>
    <row r="208" ht="15.75" customHeight="1">
      <c r="A208" s="131" t="s">
        <v>125</v>
      </c>
      <c r="B208" s="131">
        <v>23.0</v>
      </c>
      <c r="C208" s="131">
        <v>12000.0</v>
      </c>
      <c r="D208" s="35" t="s">
        <v>26</v>
      </c>
      <c r="E208" s="130" t="s">
        <v>130</v>
      </c>
      <c r="F208" s="130" t="s">
        <v>38</v>
      </c>
      <c r="G208" s="134" t="s">
        <v>190</v>
      </c>
      <c r="H208" s="136" t="s">
        <v>159</v>
      </c>
      <c r="I208" s="131" t="s">
        <v>31</v>
      </c>
      <c r="J208" s="130" t="s">
        <v>128</v>
      </c>
      <c r="K208" s="131" t="s">
        <v>12</v>
      </c>
      <c r="L208" s="130" t="s">
        <v>241</v>
      </c>
      <c r="M208" s="131">
        <v>1.0</v>
      </c>
      <c r="N208" s="131">
        <v>1.0</v>
      </c>
      <c r="O208" s="130" t="s">
        <v>139</v>
      </c>
      <c r="P208" s="130" t="s">
        <v>140</v>
      </c>
      <c r="Q208" s="130" t="s">
        <v>137</v>
      </c>
      <c r="R208" s="130" t="s">
        <v>136</v>
      </c>
      <c r="S208" s="130">
        <v>5.0</v>
      </c>
      <c r="T208" s="130" t="s">
        <v>139</v>
      </c>
      <c r="U208" s="130" t="s">
        <v>136</v>
      </c>
      <c r="V208" s="130" t="s">
        <v>139</v>
      </c>
      <c r="W208" s="130" t="s">
        <v>136</v>
      </c>
      <c r="X208" s="130" t="s">
        <v>139</v>
      </c>
      <c r="Y208" s="130" t="s">
        <v>136</v>
      </c>
      <c r="Z208" s="130" t="s">
        <v>136</v>
      </c>
      <c r="AA208" s="130" t="s">
        <v>139</v>
      </c>
      <c r="AB208" s="130" t="s">
        <v>137</v>
      </c>
      <c r="AC208" s="130" t="s">
        <v>139</v>
      </c>
      <c r="AD208" s="130" t="s">
        <v>139</v>
      </c>
      <c r="AE208" s="130" t="s">
        <v>136</v>
      </c>
      <c r="AF208" s="130" t="s">
        <v>139</v>
      </c>
      <c r="AG208" s="130">
        <v>5.0</v>
      </c>
      <c r="AH208" s="130" t="s">
        <v>136</v>
      </c>
      <c r="AI208" s="130" t="s">
        <v>240</v>
      </c>
      <c r="AJ208" s="130" t="s">
        <v>140</v>
      </c>
      <c r="AK208" s="130" t="s">
        <v>241</v>
      </c>
      <c r="AL208" s="130" t="s">
        <v>139</v>
      </c>
      <c r="AM208" s="130" t="s">
        <v>139</v>
      </c>
      <c r="AN208" s="130" t="s">
        <v>240</v>
      </c>
      <c r="AO208" s="130" t="s">
        <v>241</v>
      </c>
      <c r="AP208" s="130" t="s">
        <v>241</v>
      </c>
      <c r="AQ208" s="130" t="s">
        <v>241</v>
      </c>
      <c r="AR208" s="131" t="s">
        <v>240</v>
      </c>
      <c r="AS208" s="130" t="s">
        <v>240</v>
      </c>
      <c r="AT208" s="29" t="s">
        <v>132</v>
      </c>
      <c r="AU208" s="29" t="s">
        <v>176</v>
      </c>
      <c r="AV208" s="130" t="s">
        <v>146</v>
      </c>
      <c r="AW208" s="130" t="s">
        <v>147</v>
      </c>
      <c r="AX208" s="130" t="s">
        <v>139</v>
      </c>
      <c r="AY208" s="28" t="s">
        <v>145</v>
      </c>
      <c r="AZ208" s="130" t="s">
        <v>139</v>
      </c>
      <c r="BA208" s="130" t="s">
        <v>139</v>
      </c>
      <c r="BB208" s="130" t="s">
        <v>138</v>
      </c>
      <c r="BC208" s="130" t="s">
        <v>139</v>
      </c>
      <c r="BD208" s="130" t="s">
        <v>240</v>
      </c>
      <c r="BE208" s="130" t="s">
        <v>140</v>
      </c>
      <c r="BF208" s="131" t="s">
        <v>240</v>
      </c>
      <c r="BG208" s="131" t="s">
        <v>240</v>
      </c>
      <c r="BH208" s="130" t="s">
        <v>150</v>
      </c>
      <c r="BI208" s="130" t="s">
        <v>136</v>
      </c>
      <c r="BJ208" s="130" t="s">
        <v>137</v>
      </c>
      <c r="BK208" s="130" t="s">
        <v>136</v>
      </c>
      <c r="BL208" s="130" t="s">
        <v>136</v>
      </c>
      <c r="BM208" s="130" t="s">
        <v>136</v>
      </c>
      <c r="BN208" s="130" t="s">
        <v>137</v>
      </c>
      <c r="BO208" s="130" t="s">
        <v>136</v>
      </c>
      <c r="BP208" s="130" t="s">
        <v>140</v>
      </c>
      <c r="BQ208" s="130" t="s">
        <v>139</v>
      </c>
      <c r="BR208" s="130" t="s">
        <v>137</v>
      </c>
      <c r="BS208" s="130" t="s">
        <v>136</v>
      </c>
      <c r="BT208" s="130" t="s">
        <v>138</v>
      </c>
      <c r="BU208" s="130" t="s">
        <v>137</v>
      </c>
      <c r="BV208" s="130" t="s">
        <v>138</v>
      </c>
      <c r="BW208" s="127"/>
      <c r="BX208" s="127"/>
      <c r="BY208" s="130"/>
      <c r="BZ208" s="127"/>
      <c r="CA208" s="127"/>
      <c r="CB208" s="127"/>
      <c r="CC208" s="127"/>
    </row>
    <row r="209" ht="15.75" customHeight="1">
      <c r="A209" s="131" t="s">
        <v>125</v>
      </c>
      <c r="B209" s="131">
        <v>21.0</v>
      </c>
      <c r="C209" s="131">
        <v>12000.0</v>
      </c>
      <c r="D209" s="35" t="s">
        <v>26</v>
      </c>
      <c r="E209" s="130" t="s">
        <v>130</v>
      </c>
      <c r="F209" s="130" t="s">
        <v>39</v>
      </c>
      <c r="G209" s="134" t="s">
        <v>182</v>
      </c>
      <c r="H209" s="136" t="s">
        <v>159</v>
      </c>
      <c r="I209" s="131" t="s">
        <v>31</v>
      </c>
      <c r="J209" s="130" t="s">
        <v>128</v>
      </c>
      <c r="K209" s="131" t="s">
        <v>12</v>
      </c>
      <c r="L209" s="130" t="s">
        <v>240</v>
      </c>
      <c r="M209" s="131">
        <v>3.0</v>
      </c>
      <c r="N209" s="131">
        <v>1.0</v>
      </c>
      <c r="O209" s="130" t="s">
        <v>140</v>
      </c>
      <c r="P209" s="130" t="s">
        <v>140</v>
      </c>
      <c r="Q209" s="130" t="s">
        <v>136</v>
      </c>
      <c r="R209" s="130" t="s">
        <v>137</v>
      </c>
      <c r="S209" s="130" t="s">
        <v>137</v>
      </c>
      <c r="T209" s="130" t="s">
        <v>139</v>
      </c>
      <c r="U209" s="130" t="s">
        <v>136</v>
      </c>
      <c r="V209" s="130" t="s">
        <v>136</v>
      </c>
      <c r="W209" s="130" t="s">
        <v>136</v>
      </c>
      <c r="X209" s="130" t="s">
        <v>136</v>
      </c>
      <c r="Y209" s="130" t="s">
        <v>140</v>
      </c>
      <c r="Z209" s="130" t="s">
        <v>137</v>
      </c>
      <c r="AA209" s="130" t="s">
        <v>139</v>
      </c>
      <c r="AB209" s="130" t="s">
        <v>138</v>
      </c>
      <c r="AC209" s="130" t="s">
        <v>136</v>
      </c>
      <c r="AD209" s="130" t="s">
        <v>139</v>
      </c>
      <c r="AE209" s="130" t="s">
        <v>136</v>
      </c>
      <c r="AF209" s="130" t="s">
        <v>136</v>
      </c>
      <c r="AG209" s="130" t="s">
        <v>139</v>
      </c>
      <c r="AH209" s="130" t="s">
        <v>136</v>
      </c>
      <c r="AI209" s="130" t="s">
        <v>241</v>
      </c>
      <c r="AJ209" s="130" t="s">
        <v>136</v>
      </c>
      <c r="AK209" s="130" t="s">
        <v>240</v>
      </c>
      <c r="AL209" s="130" t="s">
        <v>136</v>
      </c>
      <c r="AM209" s="130" t="s">
        <v>140</v>
      </c>
      <c r="AN209" s="130" t="s">
        <v>240</v>
      </c>
      <c r="AO209" s="130" t="s">
        <v>240</v>
      </c>
      <c r="AP209" s="130" t="s">
        <v>241</v>
      </c>
      <c r="AQ209" s="130" t="s">
        <v>240</v>
      </c>
      <c r="AR209" s="131" t="s">
        <v>240</v>
      </c>
      <c r="AS209" s="130" t="s">
        <v>241</v>
      </c>
      <c r="AT209" s="28" t="s">
        <v>151</v>
      </c>
      <c r="AU209" s="29" t="s">
        <v>176</v>
      </c>
      <c r="AV209" s="130" t="s">
        <v>152</v>
      </c>
      <c r="AW209" s="130" t="s">
        <v>135</v>
      </c>
      <c r="AX209" s="130" t="s">
        <v>139</v>
      </c>
      <c r="AY209" s="28">
        <v>800.0</v>
      </c>
      <c r="AZ209" s="130" t="s">
        <v>139</v>
      </c>
      <c r="BA209" s="130" t="s">
        <v>136</v>
      </c>
      <c r="BB209" s="130" t="s">
        <v>140</v>
      </c>
      <c r="BC209" s="130" t="s">
        <v>139</v>
      </c>
      <c r="BD209" s="130" t="s">
        <v>240</v>
      </c>
      <c r="BE209" s="130" t="s">
        <v>139</v>
      </c>
      <c r="BF209" s="131" t="s">
        <v>240</v>
      </c>
      <c r="BG209" s="131" t="s">
        <v>240</v>
      </c>
      <c r="BH209" s="130" t="s">
        <v>155</v>
      </c>
      <c r="BI209" s="130" t="s">
        <v>136</v>
      </c>
      <c r="BJ209" s="130" t="s">
        <v>138</v>
      </c>
      <c r="BK209" s="130" t="s">
        <v>136</v>
      </c>
      <c r="BL209" s="130" t="s">
        <v>138</v>
      </c>
      <c r="BM209" s="130" t="s">
        <v>137</v>
      </c>
      <c r="BN209" s="130" t="s">
        <v>138</v>
      </c>
      <c r="BO209" s="130" t="s">
        <v>138</v>
      </c>
      <c r="BP209" s="130" t="s">
        <v>140</v>
      </c>
      <c r="BQ209" s="130" t="s">
        <v>139</v>
      </c>
      <c r="BR209" s="130" t="s">
        <v>140</v>
      </c>
      <c r="BS209" s="130" t="s">
        <v>136</v>
      </c>
      <c r="BT209" s="130" t="s">
        <v>136</v>
      </c>
      <c r="BU209" s="130" t="s">
        <v>139</v>
      </c>
      <c r="BV209" s="130" t="s">
        <v>136</v>
      </c>
      <c r="BW209" s="127"/>
      <c r="BX209" s="127"/>
      <c r="BY209" s="130"/>
      <c r="BZ209" s="127"/>
      <c r="CA209" s="127"/>
      <c r="CB209" s="127"/>
      <c r="CC209" s="127"/>
    </row>
    <row r="210" ht="15.75" customHeight="1">
      <c r="A210" s="131" t="s">
        <v>125</v>
      </c>
      <c r="B210" s="131">
        <v>25.0</v>
      </c>
      <c r="C210" s="131">
        <v>12000.0</v>
      </c>
      <c r="D210" s="35" t="s">
        <v>26</v>
      </c>
      <c r="E210" s="130" t="s">
        <v>197</v>
      </c>
      <c r="F210" s="130" t="s">
        <v>172</v>
      </c>
      <c r="G210" s="134" t="s">
        <v>201</v>
      </c>
      <c r="H210" s="136" t="s">
        <v>159</v>
      </c>
      <c r="I210" s="131" t="s">
        <v>180</v>
      </c>
      <c r="J210" s="130" t="s">
        <v>129</v>
      </c>
      <c r="K210" s="131" t="s">
        <v>12</v>
      </c>
      <c r="L210" s="130" t="s">
        <v>240</v>
      </c>
      <c r="M210" s="131">
        <v>3.0</v>
      </c>
      <c r="N210" s="131">
        <v>1.0</v>
      </c>
      <c r="O210" s="131">
        <v>5.0</v>
      </c>
      <c r="P210" s="130" t="s">
        <v>140</v>
      </c>
      <c r="Q210" s="130" t="s">
        <v>139</v>
      </c>
      <c r="R210" s="130" t="s">
        <v>139</v>
      </c>
      <c r="S210" s="130">
        <v>3.0</v>
      </c>
      <c r="T210" s="130">
        <v>3.0</v>
      </c>
      <c r="U210" s="130" t="s">
        <v>137</v>
      </c>
      <c r="V210" s="130" t="s">
        <v>138</v>
      </c>
      <c r="W210" s="130" t="s">
        <v>136</v>
      </c>
      <c r="X210" s="130" t="s">
        <v>136</v>
      </c>
      <c r="Y210" s="130" t="s">
        <v>140</v>
      </c>
      <c r="Z210" s="130" t="s">
        <v>139</v>
      </c>
      <c r="AA210" s="130">
        <v>4.0</v>
      </c>
      <c r="AB210" s="130" t="s">
        <v>136</v>
      </c>
      <c r="AC210" s="130" t="s">
        <v>137</v>
      </c>
      <c r="AD210" s="130" t="s">
        <v>137</v>
      </c>
      <c r="AE210" s="130" t="s">
        <v>140</v>
      </c>
      <c r="AF210" s="130" t="s">
        <v>139</v>
      </c>
      <c r="AG210" s="130">
        <v>4.0</v>
      </c>
      <c r="AH210" s="130" t="s">
        <v>137</v>
      </c>
      <c r="AI210" s="130" t="s">
        <v>240</v>
      </c>
      <c r="AJ210" s="130" t="s">
        <v>139</v>
      </c>
      <c r="AK210" s="130" t="s">
        <v>241</v>
      </c>
      <c r="AL210" s="130" t="s">
        <v>139</v>
      </c>
      <c r="AM210" s="130" t="s">
        <v>139</v>
      </c>
      <c r="AN210" s="130" t="s">
        <v>241</v>
      </c>
      <c r="AO210" s="130" t="s">
        <v>241</v>
      </c>
      <c r="AP210" s="130" t="s">
        <v>240</v>
      </c>
      <c r="AQ210" s="130" t="s">
        <v>240</v>
      </c>
      <c r="AR210" s="131" t="s">
        <v>240</v>
      </c>
      <c r="AS210" s="130" t="s">
        <v>241</v>
      </c>
      <c r="AT210" s="29" t="s">
        <v>156</v>
      </c>
      <c r="AU210" s="27" t="s">
        <v>133</v>
      </c>
      <c r="AV210" s="130" t="s">
        <v>157</v>
      </c>
      <c r="AW210" s="130" t="s">
        <v>135</v>
      </c>
      <c r="AX210" s="130" t="s">
        <v>139</v>
      </c>
      <c r="AY210" s="28">
        <v>1500.0</v>
      </c>
      <c r="AZ210" s="130" t="s">
        <v>140</v>
      </c>
      <c r="BA210" s="130" t="s">
        <v>139</v>
      </c>
      <c r="BB210" s="130" t="s">
        <v>140</v>
      </c>
      <c r="BC210" s="130" t="s">
        <v>136</v>
      </c>
      <c r="BD210" s="130" t="s">
        <v>240</v>
      </c>
      <c r="BE210" s="130" t="s">
        <v>136</v>
      </c>
      <c r="BF210" s="131" t="s">
        <v>240</v>
      </c>
      <c r="BG210" s="131" t="s">
        <v>240</v>
      </c>
      <c r="BH210" s="130" t="s">
        <v>150</v>
      </c>
      <c r="BI210" s="130" t="s">
        <v>137</v>
      </c>
      <c r="BJ210" s="130" t="s">
        <v>139</v>
      </c>
      <c r="BK210" s="130" t="s">
        <v>139</v>
      </c>
      <c r="BL210" s="130" t="s">
        <v>136</v>
      </c>
      <c r="BM210" s="130" t="s">
        <v>137</v>
      </c>
      <c r="BN210" s="130" t="s">
        <v>138</v>
      </c>
      <c r="BO210" s="130" t="s">
        <v>138</v>
      </c>
      <c r="BP210" s="130" t="s">
        <v>140</v>
      </c>
      <c r="BQ210" s="130" t="s">
        <v>139</v>
      </c>
      <c r="BR210" s="130" t="s">
        <v>139</v>
      </c>
      <c r="BS210" s="130" t="s">
        <v>138</v>
      </c>
      <c r="BT210" s="130" t="s">
        <v>137</v>
      </c>
      <c r="BU210" s="130" t="s">
        <v>136</v>
      </c>
      <c r="BV210" s="130" t="s">
        <v>137</v>
      </c>
      <c r="BW210" s="127"/>
      <c r="BX210" s="127"/>
      <c r="BY210" s="130"/>
      <c r="BZ210" s="127"/>
      <c r="CA210" s="127"/>
      <c r="CB210" s="127"/>
      <c r="CC210" s="127"/>
    </row>
    <row r="211" ht="15.75" customHeight="1">
      <c r="A211" s="131" t="s">
        <v>125</v>
      </c>
      <c r="B211" s="131">
        <v>66.0</v>
      </c>
      <c r="C211" s="131">
        <v>10000.0</v>
      </c>
      <c r="D211" s="35" t="s">
        <v>142</v>
      </c>
      <c r="E211" s="130" t="s">
        <v>44</v>
      </c>
      <c r="F211" s="130" t="s">
        <v>37</v>
      </c>
      <c r="G211" s="134" t="s">
        <v>186</v>
      </c>
      <c r="H211" s="136" t="s">
        <v>127</v>
      </c>
      <c r="I211" s="131" t="s">
        <v>31</v>
      </c>
      <c r="J211" s="130" t="s">
        <v>162</v>
      </c>
      <c r="K211" s="131" t="s">
        <v>12</v>
      </c>
      <c r="L211" s="130" t="s">
        <v>240</v>
      </c>
      <c r="M211" s="131">
        <v>2.0</v>
      </c>
      <c r="N211" s="131">
        <v>1.0</v>
      </c>
      <c r="O211" s="131">
        <v>4.0</v>
      </c>
      <c r="P211" s="130" t="s">
        <v>136</v>
      </c>
      <c r="Q211" s="130" t="s">
        <v>137</v>
      </c>
      <c r="R211" s="130" t="s">
        <v>139</v>
      </c>
      <c r="S211" s="130" t="s">
        <v>139</v>
      </c>
      <c r="T211" s="130">
        <v>3.0</v>
      </c>
      <c r="U211" s="130" t="s">
        <v>138</v>
      </c>
      <c r="V211" s="130" t="s">
        <v>138</v>
      </c>
      <c r="W211" s="130" t="s">
        <v>136</v>
      </c>
      <c r="X211" s="130" t="s">
        <v>139</v>
      </c>
      <c r="Y211" s="130" t="s">
        <v>136</v>
      </c>
      <c r="Z211" s="130" t="s">
        <v>138</v>
      </c>
      <c r="AA211" s="130" t="s">
        <v>139</v>
      </c>
      <c r="AB211" s="130" t="s">
        <v>139</v>
      </c>
      <c r="AC211" s="130" t="s">
        <v>136</v>
      </c>
      <c r="AD211" s="130" t="s">
        <v>136</v>
      </c>
      <c r="AE211" s="130" t="s">
        <v>139</v>
      </c>
      <c r="AF211" s="130" t="s">
        <v>139</v>
      </c>
      <c r="AG211" s="130" t="s">
        <v>140</v>
      </c>
      <c r="AH211" s="130" t="s">
        <v>136</v>
      </c>
      <c r="AI211" s="130" t="s">
        <v>241</v>
      </c>
      <c r="AJ211" s="130" t="s">
        <v>139</v>
      </c>
      <c r="AK211" s="130" t="s">
        <v>240</v>
      </c>
      <c r="AL211" s="130" t="s">
        <v>139</v>
      </c>
      <c r="AM211" s="130" t="s">
        <v>140</v>
      </c>
      <c r="AN211" s="130" t="s">
        <v>240</v>
      </c>
      <c r="AO211" s="130" t="s">
        <v>240</v>
      </c>
      <c r="AP211" s="130" t="s">
        <v>240</v>
      </c>
      <c r="AQ211" s="130" t="s">
        <v>241</v>
      </c>
      <c r="AR211" s="131" t="s">
        <v>240</v>
      </c>
      <c r="AS211" s="130" t="s">
        <v>241</v>
      </c>
      <c r="AT211" s="29" t="s">
        <v>132</v>
      </c>
      <c r="AU211" s="27" t="s">
        <v>164</v>
      </c>
      <c r="AV211" s="130" t="s">
        <v>165</v>
      </c>
      <c r="AW211" s="130" t="s">
        <v>135</v>
      </c>
      <c r="AX211" s="130" t="s">
        <v>136</v>
      </c>
      <c r="AY211" s="28">
        <v>1500.0</v>
      </c>
      <c r="AZ211" s="130" t="s">
        <v>139</v>
      </c>
      <c r="BA211" s="130" t="s">
        <v>136</v>
      </c>
      <c r="BB211" s="130" t="s">
        <v>140</v>
      </c>
      <c r="BC211" s="130" t="s">
        <v>137</v>
      </c>
      <c r="BD211" s="130" t="s">
        <v>240</v>
      </c>
      <c r="BE211" s="130" t="s">
        <v>137</v>
      </c>
      <c r="BF211" s="131" t="s">
        <v>240</v>
      </c>
      <c r="BG211" s="131" t="s">
        <v>240</v>
      </c>
      <c r="BH211" s="130" t="s">
        <v>136</v>
      </c>
      <c r="BI211" s="130" t="s">
        <v>137</v>
      </c>
      <c r="BJ211" s="130" t="s">
        <v>140</v>
      </c>
      <c r="BK211" s="130" t="s">
        <v>138</v>
      </c>
      <c r="BL211" s="130" t="s">
        <v>137</v>
      </c>
      <c r="BM211" s="130" t="s">
        <v>138</v>
      </c>
      <c r="BN211" s="130" t="s">
        <v>138</v>
      </c>
      <c r="BO211" s="130" t="s">
        <v>138</v>
      </c>
      <c r="BP211" s="130" t="s">
        <v>136</v>
      </c>
      <c r="BQ211" s="130" t="s">
        <v>138</v>
      </c>
      <c r="BR211" s="130" t="s">
        <v>136</v>
      </c>
      <c r="BS211" s="130" t="s">
        <v>138</v>
      </c>
      <c r="BT211" s="130" t="s">
        <v>136</v>
      </c>
      <c r="BU211" s="130" t="s">
        <v>136</v>
      </c>
      <c r="BV211" s="130" t="s">
        <v>139</v>
      </c>
      <c r="BW211" s="127"/>
      <c r="BX211" s="127"/>
      <c r="BY211" s="130"/>
      <c r="BZ211" s="127"/>
      <c r="CA211" s="127"/>
      <c r="CB211" s="127"/>
      <c r="CC211" s="127"/>
    </row>
    <row r="212" ht="15.75" customHeight="1">
      <c r="A212" s="131" t="s">
        <v>125</v>
      </c>
      <c r="B212" s="131">
        <v>66.0</v>
      </c>
      <c r="C212" s="131">
        <v>10000.0</v>
      </c>
      <c r="D212" s="35" t="s">
        <v>142</v>
      </c>
      <c r="E212" s="130" t="s">
        <v>44</v>
      </c>
      <c r="F212" s="130" t="s">
        <v>37</v>
      </c>
      <c r="G212" s="134" t="s">
        <v>188</v>
      </c>
      <c r="H212" s="136" t="s">
        <v>127</v>
      </c>
      <c r="I212" s="131" t="s">
        <v>31</v>
      </c>
      <c r="J212" s="130" t="s">
        <v>128</v>
      </c>
      <c r="K212" s="131" t="s">
        <v>11</v>
      </c>
      <c r="L212" s="130" t="s">
        <v>240</v>
      </c>
      <c r="M212" s="131">
        <v>2.0</v>
      </c>
      <c r="N212" s="131">
        <v>1.0</v>
      </c>
      <c r="O212" s="131">
        <v>4.0</v>
      </c>
      <c r="P212" s="130" t="s">
        <v>136</v>
      </c>
      <c r="Q212" s="130" t="s">
        <v>136</v>
      </c>
      <c r="R212" s="130" t="s">
        <v>137</v>
      </c>
      <c r="S212" s="130" t="s">
        <v>137</v>
      </c>
      <c r="T212" s="130" t="s">
        <v>140</v>
      </c>
      <c r="U212" s="130" t="s">
        <v>138</v>
      </c>
      <c r="V212" s="130" t="s">
        <v>136</v>
      </c>
      <c r="W212" s="130" t="s">
        <v>139</v>
      </c>
      <c r="X212" s="130" t="s">
        <v>139</v>
      </c>
      <c r="Y212" s="130" t="s">
        <v>138</v>
      </c>
      <c r="Z212" s="130" t="s">
        <v>140</v>
      </c>
      <c r="AA212" s="130" t="s">
        <v>136</v>
      </c>
      <c r="AB212" s="130" t="s">
        <v>136</v>
      </c>
      <c r="AC212" s="130" t="s">
        <v>137</v>
      </c>
      <c r="AD212" s="130" t="s">
        <v>139</v>
      </c>
      <c r="AE212" s="130" t="s">
        <v>136</v>
      </c>
      <c r="AF212" s="130" t="s">
        <v>137</v>
      </c>
      <c r="AG212" s="130" t="s">
        <v>139</v>
      </c>
      <c r="AH212" s="130" t="s">
        <v>139</v>
      </c>
      <c r="AI212" s="130" t="s">
        <v>240</v>
      </c>
      <c r="AJ212" s="130" t="s">
        <v>139</v>
      </c>
      <c r="AK212" s="130" t="s">
        <v>240</v>
      </c>
      <c r="AL212" s="130" t="s">
        <v>140</v>
      </c>
      <c r="AM212" s="130" t="s">
        <v>140</v>
      </c>
      <c r="AN212" s="130" t="s">
        <v>240</v>
      </c>
      <c r="AO212" s="130" t="s">
        <v>241</v>
      </c>
      <c r="AP212" s="130" t="s">
        <v>240</v>
      </c>
      <c r="AQ212" s="130" t="s">
        <v>240</v>
      </c>
      <c r="AR212" s="131" t="s">
        <v>240</v>
      </c>
      <c r="AS212" s="130" t="s">
        <v>241</v>
      </c>
      <c r="AT212" s="28" t="s">
        <v>59</v>
      </c>
      <c r="AU212" s="27" t="s">
        <v>168</v>
      </c>
      <c r="AV212" s="130" t="s">
        <v>169</v>
      </c>
      <c r="AW212" s="130" t="s">
        <v>209</v>
      </c>
      <c r="AX212" s="130" t="s">
        <v>136</v>
      </c>
      <c r="AY212" s="28" t="s">
        <v>167</v>
      </c>
      <c r="AZ212" s="130" t="s">
        <v>139</v>
      </c>
      <c r="BA212" s="130" t="s">
        <v>136</v>
      </c>
      <c r="BB212" s="130" t="s">
        <v>138</v>
      </c>
      <c r="BC212" s="130" t="s">
        <v>137</v>
      </c>
      <c r="BD212" s="130" t="s">
        <v>240</v>
      </c>
      <c r="BE212" s="130" t="s">
        <v>137</v>
      </c>
      <c r="BF212" s="131" t="s">
        <v>240</v>
      </c>
      <c r="BG212" s="131" t="s">
        <v>240</v>
      </c>
      <c r="BH212" s="130" t="s">
        <v>138</v>
      </c>
      <c r="BI212" s="130" t="s">
        <v>136</v>
      </c>
      <c r="BJ212" s="130" t="s">
        <v>138</v>
      </c>
      <c r="BK212" s="130" t="s">
        <v>137</v>
      </c>
      <c r="BL212" s="130" t="s">
        <v>138</v>
      </c>
      <c r="BM212" s="130" t="s">
        <v>136</v>
      </c>
      <c r="BN212" s="130" t="s">
        <v>138</v>
      </c>
      <c r="BO212" s="130" t="s">
        <v>138</v>
      </c>
      <c r="BP212" s="130" t="s">
        <v>136</v>
      </c>
      <c r="BQ212" s="130" t="s">
        <v>137</v>
      </c>
      <c r="BR212" s="130" t="s">
        <v>136</v>
      </c>
      <c r="BS212" s="130" t="s">
        <v>136</v>
      </c>
      <c r="BT212" s="130" t="s">
        <v>139</v>
      </c>
      <c r="BU212" s="130" t="s">
        <v>140</v>
      </c>
      <c r="BV212" s="130" t="s">
        <v>138</v>
      </c>
      <c r="BW212" s="127"/>
      <c r="BX212" s="127"/>
      <c r="BY212" s="130"/>
      <c r="BZ212" s="127"/>
      <c r="CA212" s="127"/>
      <c r="CB212" s="127"/>
      <c r="CC212" s="127"/>
    </row>
    <row r="213" ht="15.75" customHeight="1">
      <c r="A213" s="131" t="s">
        <v>125</v>
      </c>
      <c r="B213" s="131">
        <v>63.0</v>
      </c>
      <c r="C213" s="131">
        <v>10000.0</v>
      </c>
      <c r="D213" s="35" t="s">
        <v>142</v>
      </c>
      <c r="E213" s="130" t="s">
        <v>197</v>
      </c>
      <c r="F213" s="130" t="s">
        <v>40</v>
      </c>
      <c r="G213" s="134" t="s">
        <v>37</v>
      </c>
      <c r="H213" s="136" t="s">
        <v>127</v>
      </c>
      <c r="I213" s="131" t="s">
        <v>32</v>
      </c>
      <c r="J213" s="130" t="s">
        <v>129</v>
      </c>
      <c r="K213" s="131" t="s">
        <v>11</v>
      </c>
      <c r="L213" s="130" t="s">
        <v>241</v>
      </c>
      <c r="M213" s="131">
        <v>3.0</v>
      </c>
      <c r="N213" s="131">
        <v>1.0</v>
      </c>
      <c r="O213" s="131">
        <v>4.0</v>
      </c>
      <c r="P213" s="130" t="s">
        <v>139</v>
      </c>
      <c r="Q213" s="130" t="s">
        <v>136</v>
      </c>
      <c r="R213" s="130" t="s">
        <v>140</v>
      </c>
      <c r="S213" s="130" t="s">
        <v>136</v>
      </c>
      <c r="T213" s="130" t="s">
        <v>139</v>
      </c>
      <c r="U213" s="130" t="s">
        <v>136</v>
      </c>
      <c r="V213" s="130" t="s">
        <v>137</v>
      </c>
      <c r="W213" s="130" t="s">
        <v>138</v>
      </c>
      <c r="X213" s="130" t="s">
        <v>136</v>
      </c>
      <c r="Y213" s="130" t="s">
        <v>140</v>
      </c>
      <c r="Z213" s="130" t="s">
        <v>140</v>
      </c>
      <c r="AA213" s="130" t="s">
        <v>139</v>
      </c>
      <c r="AB213" s="130" t="s">
        <v>139</v>
      </c>
      <c r="AC213" s="130" t="s">
        <v>140</v>
      </c>
      <c r="AD213" s="130" t="s">
        <v>136</v>
      </c>
      <c r="AE213" s="130" t="s">
        <v>140</v>
      </c>
      <c r="AF213" s="130" t="s">
        <v>137</v>
      </c>
      <c r="AG213" s="130" t="s">
        <v>138</v>
      </c>
      <c r="AH213" s="130" t="s">
        <v>136</v>
      </c>
      <c r="AI213" s="130" t="s">
        <v>240</v>
      </c>
      <c r="AJ213" s="130" t="s">
        <v>139</v>
      </c>
      <c r="AK213" s="130" t="s">
        <v>240</v>
      </c>
      <c r="AL213" s="130" t="s">
        <v>139</v>
      </c>
      <c r="AM213" s="130" t="s">
        <v>139</v>
      </c>
      <c r="AN213" s="130" t="s">
        <v>241</v>
      </c>
      <c r="AO213" s="130" t="s">
        <v>241</v>
      </c>
      <c r="AP213" s="130" t="s">
        <v>241</v>
      </c>
      <c r="AQ213" s="130" t="s">
        <v>240</v>
      </c>
      <c r="AR213" s="131" t="s">
        <v>240</v>
      </c>
      <c r="AS213" s="130" t="s">
        <v>241</v>
      </c>
      <c r="AT213" s="29" t="s">
        <v>132</v>
      </c>
      <c r="AU213" s="27" t="s">
        <v>164</v>
      </c>
      <c r="AV213" s="130" t="s">
        <v>80</v>
      </c>
      <c r="AW213" s="130" t="s">
        <v>209</v>
      </c>
      <c r="AX213" s="130" t="s">
        <v>136</v>
      </c>
      <c r="AY213" s="28">
        <v>800.0</v>
      </c>
      <c r="AZ213" s="130" t="s">
        <v>139</v>
      </c>
      <c r="BA213" s="130" t="s">
        <v>139</v>
      </c>
      <c r="BB213" s="130" t="s">
        <v>138</v>
      </c>
      <c r="BC213" s="130" t="s">
        <v>139</v>
      </c>
      <c r="BD213" s="130" t="s">
        <v>241</v>
      </c>
      <c r="BE213" s="130" t="s">
        <v>139</v>
      </c>
      <c r="BF213" s="131" t="s">
        <v>240</v>
      </c>
      <c r="BG213" s="131" t="s">
        <v>240</v>
      </c>
      <c r="BH213" s="130" t="s">
        <v>138</v>
      </c>
      <c r="BI213" s="130" t="s">
        <v>140</v>
      </c>
      <c r="BJ213" s="130" t="s">
        <v>139</v>
      </c>
      <c r="BK213" s="130" t="s">
        <v>139</v>
      </c>
      <c r="BL213" s="130" t="s">
        <v>139</v>
      </c>
      <c r="BM213" s="130" t="s">
        <v>138</v>
      </c>
      <c r="BN213" s="130" t="s">
        <v>138</v>
      </c>
      <c r="BO213" s="130" t="s">
        <v>138</v>
      </c>
      <c r="BP213" s="130" t="s">
        <v>138</v>
      </c>
      <c r="BQ213" s="130" t="s">
        <v>136</v>
      </c>
      <c r="BR213" s="130" t="s">
        <v>136</v>
      </c>
      <c r="BS213" s="130" t="s">
        <v>138</v>
      </c>
      <c r="BT213" s="130" t="s">
        <v>140</v>
      </c>
      <c r="BU213" s="130" t="s">
        <v>139</v>
      </c>
      <c r="BV213" s="130" t="s">
        <v>136</v>
      </c>
      <c r="BW213" s="127"/>
      <c r="BX213" s="127"/>
      <c r="BY213" s="130"/>
      <c r="BZ213" s="127"/>
      <c r="CA213" s="127"/>
      <c r="CB213" s="127"/>
      <c r="CC213" s="127"/>
    </row>
    <row r="214" ht="15.75" customHeight="1">
      <c r="A214" s="131" t="s">
        <v>125</v>
      </c>
      <c r="B214" s="131">
        <v>25.0</v>
      </c>
      <c r="C214" s="131">
        <v>25000.0</v>
      </c>
      <c r="D214" s="35" t="s">
        <v>149</v>
      </c>
      <c r="E214" s="130" t="s">
        <v>197</v>
      </c>
      <c r="F214" s="130" t="s">
        <v>37</v>
      </c>
      <c r="G214" s="134" t="s">
        <v>190</v>
      </c>
      <c r="H214" s="136" t="s">
        <v>159</v>
      </c>
      <c r="I214" s="131" t="s">
        <v>31</v>
      </c>
      <c r="J214" s="131" t="s">
        <v>171</v>
      </c>
      <c r="K214" s="131" t="s">
        <v>158</v>
      </c>
      <c r="L214" s="130" t="s">
        <v>240</v>
      </c>
      <c r="M214" s="131">
        <v>2.0</v>
      </c>
      <c r="N214" s="131">
        <v>1.0</v>
      </c>
      <c r="O214" s="131">
        <v>5.0</v>
      </c>
      <c r="P214" s="130" t="s">
        <v>139</v>
      </c>
      <c r="Q214" s="130" t="s">
        <v>136</v>
      </c>
      <c r="R214" s="130">
        <v>4.0</v>
      </c>
      <c r="S214" s="130" t="s">
        <v>139</v>
      </c>
      <c r="T214" s="130">
        <v>4.0</v>
      </c>
      <c r="U214" s="130" t="s">
        <v>139</v>
      </c>
      <c r="V214" s="130" t="s">
        <v>136</v>
      </c>
      <c r="W214" s="130" t="s">
        <v>136</v>
      </c>
      <c r="X214" s="130" t="s">
        <v>139</v>
      </c>
      <c r="Y214" s="130" t="s">
        <v>136</v>
      </c>
      <c r="Z214" s="130" t="s">
        <v>139</v>
      </c>
      <c r="AA214" s="130" t="s">
        <v>136</v>
      </c>
      <c r="AB214" s="130" t="s">
        <v>136</v>
      </c>
      <c r="AC214" s="130" t="s">
        <v>138</v>
      </c>
      <c r="AD214" s="130" t="s">
        <v>139</v>
      </c>
      <c r="AE214" s="130" t="s">
        <v>139</v>
      </c>
      <c r="AF214" s="130" t="s">
        <v>139</v>
      </c>
      <c r="AG214" s="130" t="s">
        <v>139</v>
      </c>
      <c r="AH214" s="130" t="s">
        <v>139</v>
      </c>
      <c r="AI214" s="130" t="s">
        <v>240</v>
      </c>
      <c r="AJ214" s="130" t="s">
        <v>140</v>
      </c>
      <c r="AK214" s="130" t="s">
        <v>241</v>
      </c>
      <c r="AL214" s="130" t="s">
        <v>137</v>
      </c>
      <c r="AM214" s="130" t="s">
        <v>140</v>
      </c>
      <c r="AN214" s="130" t="s">
        <v>240</v>
      </c>
      <c r="AO214" s="130" t="s">
        <v>240</v>
      </c>
      <c r="AP214" s="130" t="s">
        <v>240</v>
      </c>
      <c r="AQ214" s="130" t="s">
        <v>240</v>
      </c>
      <c r="AR214" s="131" t="s">
        <v>240</v>
      </c>
      <c r="AS214" s="130" t="s">
        <v>241</v>
      </c>
      <c r="AT214" s="28" t="s">
        <v>151</v>
      </c>
      <c r="AU214" s="27" t="s">
        <v>168</v>
      </c>
      <c r="AV214" s="130" t="s">
        <v>157</v>
      </c>
      <c r="AW214" s="130" t="s">
        <v>173</v>
      </c>
      <c r="AX214" s="130" t="s">
        <v>136</v>
      </c>
      <c r="AY214" s="28">
        <v>1500.0</v>
      </c>
      <c r="AZ214" s="130" t="s">
        <v>140</v>
      </c>
      <c r="BA214" s="130" t="s">
        <v>136</v>
      </c>
      <c r="BB214" s="130" t="s">
        <v>140</v>
      </c>
      <c r="BC214" s="130" t="s">
        <v>139</v>
      </c>
      <c r="BD214" s="130" t="s">
        <v>240</v>
      </c>
      <c r="BE214" s="130" t="s">
        <v>139</v>
      </c>
      <c r="BF214" s="131" t="s">
        <v>240</v>
      </c>
      <c r="BG214" s="131" t="s">
        <v>240</v>
      </c>
      <c r="BH214" s="130" t="s">
        <v>137</v>
      </c>
      <c r="BI214" s="130" t="s">
        <v>136</v>
      </c>
      <c r="BJ214" s="130" t="s">
        <v>138</v>
      </c>
      <c r="BK214" s="130" t="s">
        <v>139</v>
      </c>
      <c r="BL214" s="130" t="s">
        <v>138</v>
      </c>
      <c r="BM214" s="130" t="s">
        <v>136</v>
      </c>
      <c r="BN214" s="130" t="s">
        <v>136</v>
      </c>
      <c r="BO214" s="130" t="s">
        <v>136</v>
      </c>
      <c r="BP214" s="130" t="s">
        <v>139</v>
      </c>
      <c r="BQ214" s="130" t="s">
        <v>140</v>
      </c>
      <c r="BR214" s="130" t="s">
        <v>139</v>
      </c>
      <c r="BS214" s="130" t="s">
        <v>139</v>
      </c>
      <c r="BT214" s="127">
        <v>3.0</v>
      </c>
      <c r="BU214" s="130" t="s">
        <v>136</v>
      </c>
      <c r="BV214" s="130" t="s">
        <v>136</v>
      </c>
      <c r="BW214" s="127"/>
      <c r="BX214" s="127"/>
      <c r="BY214" s="130"/>
      <c r="BZ214" s="127"/>
      <c r="CA214" s="127"/>
      <c r="CB214" s="127"/>
      <c r="CC214" s="127"/>
    </row>
    <row r="215" ht="15.75" customHeight="1">
      <c r="A215" s="131" t="s">
        <v>125</v>
      </c>
      <c r="B215" s="131">
        <v>24.0</v>
      </c>
      <c r="C215" s="131">
        <v>25000.0</v>
      </c>
      <c r="D215" s="35" t="s">
        <v>149</v>
      </c>
      <c r="E215" s="130" t="s">
        <v>44</v>
      </c>
      <c r="F215" s="130" t="s">
        <v>37</v>
      </c>
      <c r="G215" s="130" t="s">
        <v>131</v>
      </c>
      <c r="H215" s="136" t="s">
        <v>159</v>
      </c>
      <c r="I215" s="131" t="s">
        <v>31</v>
      </c>
      <c r="J215" s="130" t="s">
        <v>129</v>
      </c>
      <c r="K215" s="131" t="s">
        <v>158</v>
      </c>
      <c r="L215" s="130" t="s">
        <v>241</v>
      </c>
      <c r="M215" s="131">
        <v>1.0</v>
      </c>
      <c r="N215" s="131">
        <v>1.0</v>
      </c>
      <c r="O215" s="131">
        <v>5.0</v>
      </c>
      <c r="P215" s="130" t="s">
        <v>137</v>
      </c>
      <c r="Q215" s="130" t="s">
        <v>136</v>
      </c>
      <c r="R215" s="131">
        <v>4.0</v>
      </c>
      <c r="S215" s="130" t="s">
        <v>139</v>
      </c>
      <c r="T215" s="130" t="s">
        <v>140</v>
      </c>
      <c r="U215" s="130" t="s">
        <v>137</v>
      </c>
      <c r="V215" s="130" t="s">
        <v>136</v>
      </c>
      <c r="W215" s="130" t="s">
        <v>138</v>
      </c>
      <c r="X215" s="130" t="s">
        <v>136</v>
      </c>
      <c r="Y215" s="130" t="s">
        <v>138</v>
      </c>
      <c r="Z215" s="130" t="s">
        <v>137</v>
      </c>
      <c r="AA215" s="130" t="s">
        <v>138</v>
      </c>
      <c r="AB215" s="130" t="s">
        <v>138</v>
      </c>
      <c r="AC215" s="130" t="s">
        <v>136</v>
      </c>
      <c r="AD215" s="130" t="s">
        <v>136</v>
      </c>
      <c r="AE215" s="130" t="s">
        <v>139</v>
      </c>
      <c r="AF215" s="130" t="s">
        <v>137</v>
      </c>
      <c r="AG215" s="130" t="s">
        <v>140</v>
      </c>
      <c r="AH215" s="130" t="s">
        <v>139</v>
      </c>
      <c r="AI215" s="130" t="s">
        <v>240</v>
      </c>
      <c r="AJ215" s="130" t="s">
        <v>140</v>
      </c>
      <c r="AK215" s="130" t="s">
        <v>240</v>
      </c>
      <c r="AL215" s="130" t="s">
        <v>139</v>
      </c>
      <c r="AM215" s="130" t="s">
        <v>137</v>
      </c>
      <c r="AN215" s="130" t="s">
        <v>240</v>
      </c>
      <c r="AO215" s="130" t="s">
        <v>241</v>
      </c>
      <c r="AP215" s="130" t="s">
        <v>241</v>
      </c>
      <c r="AQ215" s="130" t="s">
        <v>240</v>
      </c>
      <c r="AR215" s="131" t="s">
        <v>240</v>
      </c>
      <c r="AS215" s="130" t="s">
        <v>241</v>
      </c>
      <c r="AT215" s="29" t="s">
        <v>132</v>
      </c>
      <c r="AU215" s="27" t="s">
        <v>164</v>
      </c>
      <c r="AV215" s="130" t="s">
        <v>80</v>
      </c>
      <c r="AW215" s="130" t="s">
        <v>209</v>
      </c>
      <c r="AX215" s="130" t="s">
        <v>136</v>
      </c>
      <c r="AY215" s="28">
        <v>800.0</v>
      </c>
      <c r="AZ215" s="130" t="s">
        <v>139</v>
      </c>
      <c r="BA215" s="130" t="s">
        <v>139</v>
      </c>
      <c r="BB215" s="130" t="s">
        <v>138</v>
      </c>
      <c r="BC215" s="130" t="s">
        <v>139</v>
      </c>
      <c r="BD215" s="130" t="s">
        <v>241</v>
      </c>
      <c r="BE215" s="130" t="s">
        <v>139</v>
      </c>
      <c r="BF215" s="131" t="s">
        <v>240</v>
      </c>
      <c r="BG215" s="131" t="s">
        <v>240</v>
      </c>
      <c r="BH215" s="130" t="s">
        <v>150</v>
      </c>
      <c r="BI215" s="130" t="s">
        <v>136</v>
      </c>
      <c r="BJ215" s="130" t="s">
        <v>139</v>
      </c>
      <c r="BK215" s="130" t="s">
        <v>139</v>
      </c>
      <c r="BL215" s="130" t="s">
        <v>136</v>
      </c>
      <c r="BM215" s="130" t="s">
        <v>138</v>
      </c>
      <c r="BN215" s="130" t="s">
        <v>136</v>
      </c>
      <c r="BO215" s="130" t="s">
        <v>138</v>
      </c>
      <c r="BP215" s="130" t="s">
        <v>140</v>
      </c>
      <c r="BQ215" s="130" t="s">
        <v>139</v>
      </c>
      <c r="BR215" s="130" t="s">
        <v>139</v>
      </c>
      <c r="BS215" s="130" t="s">
        <v>136</v>
      </c>
      <c r="BT215" s="130" t="s">
        <v>138</v>
      </c>
      <c r="BU215" s="130" t="s">
        <v>140</v>
      </c>
      <c r="BV215" s="130" t="s">
        <v>136</v>
      </c>
      <c r="BW215" s="127"/>
      <c r="BX215" s="127"/>
      <c r="BY215" s="130"/>
      <c r="BZ215" s="127"/>
      <c r="CA215" s="127"/>
      <c r="CB215" s="127"/>
      <c r="CC215" s="127"/>
    </row>
    <row r="216" ht="15.75" customHeight="1">
      <c r="A216" s="131" t="s">
        <v>125</v>
      </c>
      <c r="B216" s="131">
        <v>45.0</v>
      </c>
      <c r="C216" s="131">
        <v>10000.0</v>
      </c>
      <c r="D216" s="35" t="s">
        <v>198</v>
      </c>
      <c r="E216" s="130" t="s">
        <v>44</v>
      </c>
      <c r="F216" s="130" t="s">
        <v>37</v>
      </c>
      <c r="G216" s="130" t="s">
        <v>144</v>
      </c>
      <c r="H216" s="136" t="s">
        <v>127</v>
      </c>
      <c r="I216" s="131" t="s">
        <v>31</v>
      </c>
      <c r="J216" s="130" t="s">
        <v>128</v>
      </c>
      <c r="K216" s="131" t="s">
        <v>126</v>
      </c>
      <c r="L216" s="130" t="s">
        <v>240</v>
      </c>
      <c r="M216" s="131">
        <v>3.0</v>
      </c>
      <c r="N216" s="131">
        <v>1.0</v>
      </c>
      <c r="O216" s="131">
        <v>5.0</v>
      </c>
      <c r="P216" s="130" t="s">
        <v>140</v>
      </c>
      <c r="Q216" s="130" t="s">
        <v>136</v>
      </c>
      <c r="R216" s="131">
        <v>5.0</v>
      </c>
      <c r="S216" s="130" t="s">
        <v>138</v>
      </c>
      <c r="T216" s="130">
        <v>4.0</v>
      </c>
      <c r="U216" s="130" t="s">
        <v>137</v>
      </c>
      <c r="V216" s="130" t="s">
        <v>139</v>
      </c>
      <c r="W216" s="130" t="s">
        <v>138</v>
      </c>
      <c r="X216" s="130" t="s">
        <v>138</v>
      </c>
      <c r="Y216" s="130" t="s">
        <v>136</v>
      </c>
      <c r="Z216" s="130" t="s">
        <v>138</v>
      </c>
      <c r="AA216" s="130" t="s">
        <v>136</v>
      </c>
      <c r="AB216" s="130" t="s">
        <v>139</v>
      </c>
      <c r="AC216" s="130" t="s">
        <v>139</v>
      </c>
      <c r="AD216" s="130" t="s">
        <v>138</v>
      </c>
      <c r="AE216" s="130" t="s">
        <v>139</v>
      </c>
      <c r="AF216" s="130" t="s">
        <v>136</v>
      </c>
      <c r="AG216" s="130">
        <v>3.0</v>
      </c>
      <c r="AH216" s="130" t="s">
        <v>139</v>
      </c>
      <c r="AI216" s="130" t="s">
        <v>240</v>
      </c>
      <c r="AJ216" s="130" t="s">
        <v>137</v>
      </c>
      <c r="AK216" s="130" t="s">
        <v>241</v>
      </c>
      <c r="AL216" s="130" t="s">
        <v>137</v>
      </c>
      <c r="AM216" s="130" t="s">
        <v>136</v>
      </c>
      <c r="AN216" s="130" t="s">
        <v>240</v>
      </c>
      <c r="AO216" s="130" t="s">
        <v>241</v>
      </c>
      <c r="AP216" s="130" t="s">
        <v>240</v>
      </c>
      <c r="AQ216" s="130" t="s">
        <v>240</v>
      </c>
      <c r="AR216" s="131" t="s">
        <v>240</v>
      </c>
      <c r="AS216" s="130" t="s">
        <v>241</v>
      </c>
      <c r="AT216" s="28" t="s">
        <v>151</v>
      </c>
      <c r="AU216" s="27" t="s">
        <v>168</v>
      </c>
      <c r="AV216" s="130" t="s">
        <v>157</v>
      </c>
      <c r="AW216" s="130" t="s">
        <v>173</v>
      </c>
      <c r="AX216" s="130" t="s">
        <v>136</v>
      </c>
      <c r="AY216" s="28">
        <v>1500.0</v>
      </c>
      <c r="AZ216" s="130" t="s">
        <v>140</v>
      </c>
      <c r="BA216" s="130" t="s">
        <v>136</v>
      </c>
      <c r="BB216" s="130" t="s">
        <v>140</v>
      </c>
      <c r="BC216" s="130" t="s">
        <v>139</v>
      </c>
      <c r="BD216" s="130" t="s">
        <v>240</v>
      </c>
      <c r="BE216" s="130" t="s">
        <v>137</v>
      </c>
      <c r="BF216" s="131" t="s">
        <v>240</v>
      </c>
      <c r="BG216" s="131" t="s">
        <v>240</v>
      </c>
      <c r="BH216" s="130" t="s">
        <v>136</v>
      </c>
      <c r="BI216" s="130" t="s">
        <v>139</v>
      </c>
      <c r="BJ216" s="130" t="s">
        <v>137</v>
      </c>
      <c r="BK216" s="130" t="s">
        <v>139</v>
      </c>
      <c r="BL216" s="130" t="s">
        <v>136</v>
      </c>
      <c r="BM216" s="130" t="s">
        <v>139</v>
      </c>
      <c r="BN216" s="130" t="s">
        <v>136</v>
      </c>
      <c r="BO216" s="130" t="s">
        <v>139</v>
      </c>
      <c r="BP216" s="130" t="s">
        <v>140</v>
      </c>
      <c r="BQ216" s="130" t="s">
        <v>140</v>
      </c>
      <c r="BR216" s="130" t="s">
        <v>137</v>
      </c>
      <c r="BS216" s="130" t="s">
        <v>136</v>
      </c>
      <c r="BT216" s="130" t="s">
        <v>136</v>
      </c>
      <c r="BU216" s="130" t="s">
        <v>136</v>
      </c>
      <c r="BV216" s="130" t="s">
        <v>138</v>
      </c>
      <c r="BW216" s="127"/>
      <c r="BX216" s="127"/>
      <c r="BY216" s="130"/>
      <c r="BZ216" s="127"/>
      <c r="CA216" s="127"/>
      <c r="CB216" s="127"/>
      <c r="CC216" s="127"/>
    </row>
    <row r="217" ht="15.75" customHeight="1">
      <c r="A217" s="131" t="s">
        <v>125</v>
      </c>
      <c r="B217" s="131">
        <v>48.0</v>
      </c>
      <c r="C217" s="131">
        <v>12000.0</v>
      </c>
      <c r="D217" s="35" t="s">
        <v>198</v>
      </c>
      <c r="E217" s="130" t="s">
        <v>130</v>
      </c>
      <c r="F217" s="130" t="s">
        <v>37</v>
      </c>
      <c r="G217" s="130" t="s">
        <v>175</v>
      </c>
      <c r="H217" s="136" t="s">
        <v>127</v>
      </c>
      <c r="I217" s="131" t="s">
        <v>143</v>
      </c>
      <c r="J217" s="130" t="s">
        <v>128</v>
      </c>
      <c r="K217" s="131" t="s">
        <v>12</v>
      </c>
      <c r="L217" s="130" t="s">
        <v>240</v>
      </c>
      <c r="M217" s="131">
        <v>3.0</v>
      </c>
      <c r="N217" s="131">
        <v>1.0</v>
      </c>
      <c r="O217" s="131">
        <v>4.0</v>
      </c>
      <c r="P217" s="130" t="s">
        <v>140</v>
      </c>
      <c r="Q217" s="130" t="s">
        <v>136</v>
      </c>
      <c r="R217" s="131">
        <v>4.0</v>
      </c>
      <c r="S217" s="130" t="s">
        <v>136</v>
      </c>
      <c r="T217" s="130" t="s">
        <v>139</v>
      </c>
      <c r="U217" s="130" t="s">
        <v>139</v>
      </c>
      <c r="V217" s="130" t="s">
        <v>137</v>
      </c>
      <c r="W217" s="130" t="s">
        <v>138</v>
      </c>
      <c r="X217" s="130" t="s">
        <v>140</v>
      </c>
      <c r="Y217" s="130" t="s">
        <v>136</v>
      </c>
      <c r="Z217" s="130" t="s">
        <v>140</v>
      </c>
      <c r="AA217" s="130" t="s">
        <v>136</v>
      </c>
      <c r="AB217" s="130" t="s">
        <v>138</v>
      </c>
      <c r="AC217" s="130" t="s">
        <v>137</v>
      </c>
      <c r="AD217" s="130" t="s">
        <v>137</v>
      </c>
      <c r="AE217" s="130" t="s">
        <v>137</v>
      </c>
      <c r="AF217" s="130" t="s">
        <v>140</v>
      </c>
      <c r="AG217" s="130" t="s">
        <v>137</v>
      </c>
      <c r="AH217" s="130" t="s">
        <v>136</v>
      </c>
      <c r="AI217" s="130" t="s">
        <v>240</v>
      </c>
      <c r="AJ217" s="130" t="s">
        <v>136</v>
      </c>
      <c r="AK217" s="130" t="s">
        <v>240</v>
      </c>
      <c r="AL217" s="130" t="s">
        <v>136</v>
      </c>
      <c r="AM217" s="130" t="s">
        <v>139</v>
      </c>
      <c r="AN217" s="130" t="s">
        <v>240</v>
      </c>
      <c r="AO217" s="130" t="s">
        <v>241</v>
      </c>
      <c r="AP217" s="130" t="s">
        <v>241</v>
      </c>
      <c r="AQ217" s="130" t="s">
        <v>240</v>
      </c>
      <c r="AR217" s="131" t="s">
        <v>240</v>
      </c>
      <c r="AS217" s="130" t="s">
        <v>241</v>
      </c>
      <c r="AT217" s="29" t="s">
        <v>156</v>
      </c>
      <c r="AU217" s="27" t="s">
        <v>176</v>
      </c>
      <c r="AV217" s="130" t="s">
        <v>177</v>
      </c>
      <c r="AW217" s="130" t="s">
        <v>178</v>
      </c>
      <c r="AX217" s="130" t="s">
        <v>136</v>
      </c>
      <c r="AY217" s="28">
        <v>1500.0</v>
      </c>
      <c r="AZ217" s="130" t="s">
        <v>139</v>
      </c>
      <c r="BA217" s="130" t="s">
        <v>139</v>
      </c>
      <c r="BB217" s="130" t="s">
        <v>140</v>
      </c>
      <c r="BC217" s="130" t="s">
        <v>139</v>
      </c>
      <c r="BD217" s="130" t="s">
        <v>240</v>
      </c>
      <c r="BE217" s="130" t="s">
        <v>137</v>
      </c>
      <c r="BF217" s="131" t="s">
        <v>240</v>
      </c>
      <c r="BG217" s="131" t="s">
        <v>240</v>
      </c>
      <c r="BH217" s="130" t="s">
        <v>150</v>
      </c>
      <c r="BI217" s="130" t="s">
        <v>138</v>
      </c>
      <c r="BJ217" s="130" t="s">
        <v>138</v>
      </c>
      <c r="BK217" s="130" t="s">
        <v>139</v>
      </c>
      <c r="BL217" s="130" t="s">
        <v>136</v>
      </c>
      <c r="BM217" s="130" t="s">
        <v>138</v>
      </c>
      <c r="BN217" s="130" t="s">
        <v>138</v>
      </c>
      <c r="BO217" s="130" t="s">
        <v>139</v>
      </c>
      <c r="BP217" s="130" t="s">
        <v>136</v>
      </c>
      <c r="BQ217" s="130" t="s">
        <v>139</v>
      </c>
      <c r="BR217" s="130" t="s">
        <v>139</v>
      </c>
      <c r="BS217" s="130" t="s">
        <v>136</v>
      </c>
      <c r="BT217" s="130" t="s">
        <v>139</v>
      </c>
      <c r="BU217" s="130" t="s">
        <v>140</v>
      </c>
      <c r="BV217" s="130" t="s">
        <v>137</v>
      </c>
      <c r="BW217" s="127"/>
      <c r="BX217" s="127"/>
      <c r="BY217" s="130"/>
      <c r="BZ217" s="127"/>
      <c r="CA217" s="127"/>
      <c r="CB217" s="127"/>
      <c r="CC217" s="127"/>
    </row>
    <row r="218" ht="15.75" customHeight="1">
      <c r="A218" s="131" t="s">
        <v>125</v>
      </c>
      <c r="B218" s="131">
        <v>47.0</v>
      </c>
      <c r="C218" s="131">
        <v>9000.0</v>
      </c>
      <c r="D218" s="35" t="s">
        <v>198</v>
      </c>
      <c r="E218" s="129" t="s">
        <v>45</v>
      </c>
      <c r="F218" s="130" t="s">
        <v>144</v>
      </c>
      <c r="G218" s="130" t="s">
        <v>182</v>
      </c>
      <c r="H218" s="136" t="s">
        <v>127</v>
      </c>
      <c r="I218" s="131" t="s">
        <v>180</v>
      </c>
      <c r="J218" s="130" t="s">
        <v>129</v>
      </c>
      <c r="K218" s="131" t="s">
        <v>12</v>
      </c>
      <c r="L218" s="130" t="s">
        <v>240</v>
      </c>
      <c r="M218" s="131">
        <v>2.0</v>
      </c>
      <c r="N218" s="131">
        <v>1.0</v>
      </c>
      <c r="O218" s="131">
        <v>3.0</v>
      </c>
      <c r="P218" s="130" t="s">
        <v>140</v>
      </c>
      <c r="Q218" s="130" t="s">
        <v>137</v>
      </c>
      <c r="R218" s="131">
        <v>3.0</v>
      </c>
      <c r="S218" s="130" t="s">
        <v>139</v>
      </c>
      <c r="T218" s="130">
        <v>5.0</v>
      </c>
      <c r="U218" s="130" t="s">
        <v>137</v>
      </c>
      <c r="V218" s="130" t="s">
        <v>136</v>
      </c>
      <c r="W218" s="130" t="s">
        <v>138</v>
      </c>
      <c r="X218" s="130" t="s">
        <v>136</v>
      </c>
      <c r="Y218" s="130" t="s">
        <v>139</v>
      </c>
      <c r="Z218" s="130" t="s">
        <v>136</v>
      </c>
      <c r="AA218" s="130" t="s">
        <v>137</v>
      </c>
      <c r="AB218" s="130" t="s">
        <v>140</v>
      </c>
      <c r="AC218" s="130" t="s">
        <v>137</v>
      </c>
      <c r="AD218" s="130" t="s">
        <v>137</v>
      </c>
      <c r="AE218" s="130" t="s">
        <v>140</v>
      </c>
      <c r="AF218" s="130" t="s">
        <v>139</v>
      </c>
      <c r="AG218" s="130" t="s">
        <v>138</v>
      </c>
      <c r="AH218" s="130" t="s">
        <v>136</v>
      </c>
      <c r="AI218" s="130" t="s">
        <v>240</v>
      </c>
      <c r="AJ218" s="130" t="s">
        <v>139</v>
      </c>
      <c r="AK218" s="130" t="s">
        <v>240</v>
      </c>
      <c r="AL218" s="130" t="s">
        <v>139</v>
      </c>
      <c r="AM218" s="130" t="s">
        <v>137</v>
      </c>
      <c r="AN218" s="130" t="s">
        <v>240</v>
      </c>
      <c r="AO218" s="130" t="s">
        <v>240</v>
      </c>
      <c r="AP218" s="130" t="s">
        <v>240</v>
      </c>
      <c r="AQ218" s="130" t="s">
        <v>241</v>
      </c>
      <c r="AR218" s="131" t="s">
        <v>240</v>
      </c>
      <c r="AS218" s="130" t="s">
        <v>240</v>
      </c>
      <c r="AT218" s="29" t="s">
        <v>132</v>
      </c>
      <c r="AU218" s="27" t="s">
        <v>133</v>
      </c>
      <c r="AV218" s="130" t="s">
        <v>152</v>
      </c>
      <c r="AW218" s="130" t="s">
        <v>135</v>
      </c>
      <c r="AX218" s="130" t="s">
        <v>139</v>
      </c>
      <c r="AY218" s="28" t="s">
        <v>179</v>
      </c>
      <c r="AZ218" s="130" t="s">
        <v>139</v>
      </c>
      <c r="BA218" s="130" t="s">
        <v>136</v>
      </c>
      <c r="BB218" s="130" t="s">
        <v>140</v>
      </c>
      <c r="BC218" s="130" t="s">
        <v>140</v>
      </c>
      <c r="BD218" s="130" t="s">
        <v>241</v>
      </c>
      <c r="BE218" s="130" t="s">
        <v>139</v>
      </c>
      <c r="BF218" s="131" t="s">
        <v>240</v>
      </c>
      <c r="BG218" s="131" t="s">
        <v>240</v>
      </c>
      <c r="BH218" s="130" t="s">
        <v>138</v>
      </c>
      <c r="BI218" s="130" t="s">
        <v>139</v>
      </c>
      <c r="BJ218" s="130" t="s">
        <v>140</v>
      </c>
      <c r="BK218" s="130" t="s">
        <v>140</v>
      </c>
      <c r="BL218" s="130" t="s">
        <v>138</v>
      </c>
      <c r="BM218" s="130" t="s">
        <v>136</v>
      </c>
      <c r="BN218" s="130" t="s">
        <v>139</v>
      </c>
      <c r="BO218" s="130" t="s">
        <v>136</v>
      </c>
      <c r="BP218" s="130" t="s">
        <v>139</v>
      </c>
      <c r="BQ218" s="130" t="s">
        <v>139</v>
      </c>
      <c r="BR218" s="130" t="s">
        <v>137</v>
      </c>
      <c r="BS218" s="130" t="s">
        <v>138</v>
      </c>
      <c r="BT218" s="130" t="s">
        <v>136</v>
      </c>
      <c r="BU218" s="130" t="s">
        <v>140</v>
      </c>
      <c r="BV218" s="130" t="s">
        <v>140</v>
      </c>
      <c r="BW218" s="127"/>
      <c r="BX218" s="127"/>
      <c r="BY218" s="130"/>
      <c r="BZ218" s="127"/>
      <c r="CA218" s="127"/>
      <c r="CB218" s="127"/>
      <c r="CC218" s="127"/>
    </row>
    <row r="219" ht="15.75" customHeight="1">
      <c r="A219" s="131" t="s">
        <v>125</v>
      </c>
      <c r="B219" s="131">
        <v>72.0</v>
      </c>
      <c r="C219" s="131">
        <v>10000.0</v>
      </c>
      <c r="D219" s="35" t="s">
        <v>198</v>
      </c>
      <c r="E219" s="130" t="s">
        <v>130</v>
      </c>
      <c r="F219" s="130" t="s">
        <v>37</v>
      </c>
      <c r="G219" s="130" t="s">
        <v>131</v>
      </c>
      <c r="H219" s="136" t="s">
        <v>127</v>
      </c>
      <c r="I219" s="131" t="s">
        <v>204</v>
      </c>
      <c r="J219" s="130" t="s">
        <v>162</v>
      </c>
      <c r="K219" s="131" t="s">
        <v>12</v>
      </c>
      <c r="L219" s="130" t="s">
        <v>240</v>
      </c>
      <c r="M219" s="131">
        <v>2.0</v>
      </c>
      <c r="N219" s="131">
        <v>1.0</v>
      </c>
      <c r="O219" s="131">
        <v>3.0</v>
      </c>
      <c r="P219" s="130" t="s">
        <v>136</v>
      </c>
      <c r="Q219" s="130" t="s">
        <v>136</v>
      </c>
      <c r="R219" s="131">
        <v>5.0</v>
      </c>
      <c r="S219" s="130" t="s">
        <v>136</v>
      </c>
      <c r="T219" s="130" t="s">
        <v>139</v>
      </c>
      <c r="U219" s="130" t="s">
        <v>140</v>
      </c>
      <c r="V219" s="130" t="s">
        <v>136</v>
      </c>
      <c r="W219" s="130" t="s">
        <v>136</v>
      </c>
      <c r="X219" s="130" t="s">
        <v>136</v>
      </c>
      <c r="Y219" s="130" t="s">
        <v>136</v>
      </c>
      <c r="Z219" s="130" t="s">
        <v>140</v>
      </c>
      <c r="AA219" s="130" t="s">
        <v>136</v>
      </c>
      <c r="AB219" s="130" t="s">
        <v>136</v>
      </c>
      <c r="AC219" s="130" t="s">
        <v>137</v>
      </c>
      <c r="AD219" s="130" t="s">
        <v>139</v>
      </c>
      <c r="AE219" s="130" t="s">
        <v>136</v>
      </c>
      <c r="AF219" s="130" t="s">
        <v>139</v>
      </c>
      <c r="AG219" s="130">
        <v>4.0</v>
      </c>
      <c r="AH219" s="130" t="s">
        <v>138</v>
      </c>
      <c r="AI219" s="130" t="s">
        <v>240</v>
      </c>
      <c r="AJ219" s="130" t="s">
        <v>136</v>
      </c>
      <c r="AK219" s="130" t="s">
        <v>240</v>
      </c>
      <c r="AL219" s="130" t="s">
        <v>138</v>
      </c>
      <c r="AM219" s="130" t="s">
        <v>139</v>
      </c>
      <c r="AN219" s="130" t="s">
        <v>240</v>
      </c>
      <c r="AO219" s="130" t="s">
        <v>240</v>
      </c>
      <c r="AP219" s="130" t="s">
        <v>240</v>
      </c>
      <c r="AQ219" s="130" t="s">
        <v>240</v>
      </c>
      <c r="AR219" s="131" t="s">
        <v>240</v>
      </c>
      <c r="AS219" s="130" t="s">
        <v>241</v>
      </c>
      <c r="AT219" s="29" t="s">
        <v>132</v>
      </c>
      <c r="AU219" s="27" t="s">
        <v>164</v>
      </c>
      <c r="AV219" s="130" t="s">
        <v>157</v>
      </c>
      <c r="AW219" s="130" t="s">
        <v>170</v>
      </c>
      <c r="AX219" s="130" t="s">
        <v>136</v>
      </c>
      <c r="AY219" s="28">
        <v>1500.0</v>
      </c>
      <c r="AZ219" s="130" t="s">
        <v>137</v>
      </c>
      <c r="BA219" s="130" t="s">
        <v>140</v>
      </c>
      <c r="BB219" s="130" t="s">
        <v>140</v>
      </c>
      <c r="BC219" s="130" t="s">
        <v>139</v>
      </c>
      <c r="BD219" s="130" t="s">
        <v>240</v>
      </c>
      <c r="BE219" s="130" t="s">
        <v>139</v>
      </c>
      <c r="BF219" s="131" t="s">
        <v>240</v>
      </c>
      <c r="BG219" s="131" t="s">
        <v>240</v>
      </c>
      <c r="BH219" s="130">
        <v>5.0</v>
      </c>
      <c r="BI219" s="130" t="s">
        <v>139</v>
      </c>
      <c r="BJ219" s="130" t="s">
        <v>139</v>
      </c>
      <c r="BK219" s="130" t="s">
        <v>136</v>
      </c>
      <c r="BL219" s="130" t="s">
        <v>136</v>
      </c>
      <c r="BM219" s="130" t="s">
        <v>139</v>
      </c>
      <c r="BN219" s="130" t="s">
        <v>136</v>
      </c>
      <c r="BO219" s="130" t="s">
        <v>139</v>
      </c>
      <c r="BP219" s="130" t="s">
        <v>140</v>
      </c>
      <c r="BQ219" s="130" t="s">
        <v>140</v>
      </c>
      <c r="BR219" s="130" t="s">
        <v>140</v>
      </c>
      <c r="BS219" s="130" t="s">
        <v>136</v>
      </c>
      <c r="BT219" s="130" t="s">
        <v>138</v>
      </c>
      <c r="BU219" s="130" t="s">
        <v>136</v>
      </c>
      <c r="BV219" s="130" t="s">
        <v>136</v>
      </c>
      <c r="BW219" s="127"/>
      <c r="BX219" s="127"/>
      <c r="BY219" s="130"/>
      <c r="BZ219" s="127"/>
      <c r="CA219" s="127"/>
      <c r="CB219" s="127"/>
      <c r="CC219" s="127"/>
    </row>
    <row r="220" ht="15.75" customHeight="1">
      <c r="A220" s="131" t="s">
        <v>125</v>
      </c>
      <c r="B220" s="131">
        <v>83.0</v>
      </c>
      <c r="C220" s="131">
        <v>800.0</v>
      </c>
      <c r="D220" s="35" t="s">
        <v>198</v>
      </c>
      <c r="E220" s="130" t="s">
        <v>130</v>
      </c>
      <c r="F220" s="130" t="s">
        <v>154</v>
      </c>
      <c r="G220" s="130" t="s">
        <v>131</v>
      </c>
      <c r="H220" s="136" t="s">
        <v>127</v>
      </c>
      <c r="I220" s="131" t="s">
        <v>32</v>
      </c>
      <c r="J220" s="130" t="s">
        <v>128</v>
      </c>
      <c r="K220" s="131" t="s">
        <v>11</v>
      </c>
      <c r="L220" s="130" t="s">
        <v>240</v>
      </c>
      <c r="M220" s="131">
        <v>3.0</v>
      </c>
      <c r="N220" s="131">
        <v>1.0</v>
      </c>
      <c r="O220" s="131">
        <v>4.0</v>
      </c>
      <c r="P220" s="130" t="s">
        <v>136</v>
      </c>
      <c r="Q220" s="130" t="s">
        <v>137</v>
      </c>
      <c r="R220" s="131">
        <v>4.0</v>
      </c>
      <c r="S220" s="130" t="s">
        <v>139</v>
      </c>
      <c r="T220" s="130">
        <v>4.0</v>
      </c>
      <c r="U220" s="130" t="s">
        <v>136</v>
      </c>
      <c r="V220" s="130" t="s">
        <v>136</v>
      </c>
      <c r="W220" s="130" t="s">
        <v>139</v>
      </c>
      <c r="X220" s="130" t="s">
        <v>137</v>
      </c>
      <c r="Y220" s="130" t="s">
        <v>140</v>
      </c>
      <c r="Z220" s="130" t="s">
        <v>136</v>
      </c>
      <c r="AA220" s="130" t="s">
        <v>137</v>
      </c>
      <c r="AB220" s="130" t="s">
        <v>139</v>
      </c>
      <c r="AC220" s="130" t="s">
        <v>138</v>
      </c>
      <c r="AD220" s="130" t="s">
        <v>136</v>
      </c>
      <c r="AE220" s="130" t="s">
        <v>139</v>
      </c>
      <c r="AF220" s="130" t="s">
        <v>139</v>
      </c>
      <c r="AG220" s="130" t="s">
        <v>139</v>
      </c>
      <c r="AH220" s="130" t="s">
        <v>136</v>
      </c>
      <c r="AI220" s="130" t="s">
        <v>240</v>
      </c>
      <c r="AJ220" s="130" t="s">
        <v>136</v>
      </c>
      <c r="AK220" s="130" t="s">
        <v>240</v>
      </c>
      <c r="AL220" s="130" t="s">
        <v>136</v>
      </c>
      <c r="AM220" s="130" t="s">
        <v>138</v>
      </c>
      <c r="AN220" s="130" t="s">
        <v>240</v>
      </c>
      <c r="AO220" s="130" t="s">
        <v>240</v>
      </c>
      <c r="AP220" s="130" t="s">
        <v>240</v>
      </c>
      <c r="AQ220" s="130" t="s">
        <v>240</v>
      </c>
      <c r="AR220" s="131" t="s">
        <v>240</v>
      </c>
      <c r="AS220" s="130" t="s">
        <v>241</v>
      </c>
      <c r="AT220" s="29" t="s">
        <v>132</v>
      </c>
      <c r="AU220" s="27" t="s">
        <v>164</v>
      </c>
      <c r="AV220" s="130" t="s">
        <v>177</v>
      </c>
      <c r="AW220" s="130" t="s">
        <v>135</v>
      </c>
      <c r="AX220" s="130" t="s">
        <v>139</v>
      </c>
      <c r="AY220" s="28">
        <v>800.0</v>
      </c>
      <c r="AZ220" s="130" t="s">
        <v>137</v>
      </c>
      <c r="BA220" s="130" t="s">
        <v>140</v>
      </c>
      <c r="BB220" s="130" t="s">
        <v>140</v>
      </c>
      <c r="BC220" s="130" t="s">
        <v>139</v>
      </c>
      <c r="BD220" s="130" t="s">
        <v>240</v>
      </c>
      <c r="BE220" s="130" t="s">
        <v>137</v>
      </c>
      <c r="BF220" s="131" t="s">
        <v>240</v>
      </c>
      <c r="BG220" s="131" t="s">
        <v>240</v>
      </c>
      <c r="BH220" s="130" t="s">
        <v>136</v>
      </c>
      <c r="BI220" s="130" t="s">
        <v>136</v>
      </c>
      <c r="BJ220" s="130" t="s">
        <v>136</v>
      </c>
      <c r="BK220" s="130" t="s">
        <v>137</v>
      </c>
      <c r="BL220" s="130" t="s">
        <v>138</v>
      </c>
      <c r="BM220" s="130" t="s">
        <v>136</v>
      </c>
      <c r="BN220" s="130" t="s">
        <v>136</v>
      </c>
      <c r="BO220" s="130" t="s">
        <v>137</v>
      </c>
      <c r="BP220" s="130" t="s">
        <v>139</v>
      </c>
      <c r="BQ220" s="130" t="s">
        <v>136</v>
      </c>
      <c r="BR220" s="130" t="s">
        <v>140</v>
      </c>
      <c r="BS220" s="130" t="s">
        <v>136</v>
      </c>
      <c r="BT220" s="130" t="s">
        <v>136</v>
      </c>
      <c r="BU220" s="130" t="s">
        <v>139</v>
      </c>
      <c r="BV220" s="130" t="s">
        <v>140</v>
      </c>
      <c r="BW220" s="127"/>
      <c r="BX220" s="127"/>
      <c r="BY220" s="130"/>
      <c r="BZ220" s="127"/>
      <c r="CA220" s="127"/>
      <c r="CB220" s="127"/>
      <c r="CC220" s="127"/>
    </row>
    <row r="221" ht="15.75" customHeight="1">
      <c r="A221" s="131" t="s">
        <v>125</v>
      </c>
      <c r="B221" s="131">
        <v>76.0</v>
      </c>
      <c r="C221" s="131">
        <v>800.0</v>
      </c>
      <c r="D221" s="35" t="s">
        <v>189</v>
      </c>
      <c r="E221" s="130" t="s">
        <v>197</v>
      </c>
      <c r="F221" s="130" t="s">
        <v>37</v>
      </c>
      <c r="G221" s="130" t="s">
        <v>131</v>
      </c>
      <c r="H221" s="136" t="s">
        <v>127</v>
      </c>
      <c r="I221" s="131" t="s">
        <v>31</v>
      </c>
      <c r="J221" s="130" t="s">
        <v>129</v>
      </c>
      <c r="K221" s="131" t="s">
        <v>11</v>
      </c>
      <c r="L221" s="130" t="s">
        <v>240</v>
      </c>
      <c r="M221" s="131">
        <v>2.0</v>
      </c>
      <c r="N221" s="131">
        <v>1.0</v>
      </c>
      <c r="O221" s="131">
        <v>4.0</v>
      </c>
      <c r="P221" s="130" t="s">
        <v>140</v>
      </c>
      <c r="Q221" s="130" t="s">
        <v>137</v>
      </c>
      <c r="R221" s="131">
        <v>3.0</v>
      </c>
      <c r="S221" s="130">
        <v>5.0</v>
      </c>
      <c r="T221" s="130" t="s">
        <v>139</v>
      </c>
      <c r="U221" s="130" t="s">
        <v>136</v>
      </c>
      <c r="V221" s="130" t="s">
        <v>139</v>
      </c>
      <c r="W221" s="130" t="s">
        <v>136</v>
      </c>
      <c r="X221" s="130" t="s">
        <v>139</v>
      </c>
      <c r="Y221" s="130" t="s">
        <v>136</v>
      </c>
      <c r="Z221" s="130" t="s">
        <v>136</v>
      </c>
      <c r="AA221" s="130" t="s">
        <v>139</v>
      </c>
      <c r="AB221" s="130" t="s">
        <v>137</v>
      </c>
      <c r="AC221" s="130" t="s">
        <v>139</v>
      </c>
      <c r="AD221" s="130" t="s">
        <v>139</v>
      </c>
      <c r="AE221" s="130" t="s">
        <v>136</v>
      </c>
      <c r="AF221" s="130" t="s">
        <v>139</v>
      </c>
      <c r="AG221" s="130">
        <v>5.0</v>
      </c>
      <c r="AH221" s="130" t="s">
        <v>136</v>
      </c>
      <c r="AI221" s="130" t="s">
        <v>240</v>
      </c>
      <c r="AJ221" s="130" t="s">
        <v>140</v>
      </c>
      <c r="AK221" s="130" t="s">
        <v>241</v>
      </c>
      <c r="AL221" s="130" t="s">
        <v>139</v>
      </c>
      <c r="AM221" s="130" t="s">
        <v>139</v>
      </c>
      <c r="AN221" s="130" t="s">
        <v>240</v>
      </c>
      <c r="AO221" s="130" t="s">
        <v>241</v>
      </c>
      <c r="AP221" s="130" t="s">
        <v>241</v>
      </c>
      <c r="AQ221" s="130" t="s">
        <v>241</v>
      </c>
      <c r="AR221" s="131" t="s">
        <v>240</v>
      </c>
      <c r="AS221" s="130" t="s">
        <v>240</v>
      </c>
      <c r="AT221" s="28" t="s">
        <v>185</v>
      </c>
      <c r="AU221" s="27" t="s">
        <v>133</v>
      </c>
      <c r="AV221" s="130" t="s">
        <v>146</v>
      </c>
      <c r="AW221" s="130" t="s">
        <v>135</v>
      </c>
      <c r="AX221" s="130" t="s">
        <v>139</v>
      </c>
      <c r="AY221" s="28" t="s">
        <v>184</v>
      </c>
      <c r="AZ221" s="130" t="s">
        <v>136</v>
      </c>
      <c r="BA221" s="130" t="s">
        <v>136</v>
      </c>
      <c r="BB221" s="130" t="s">
        <v>139</v>
      </c>
      <c r="BC221" s="130" t="s">
        <v>139</v>
      </c>
      <c r="BD221" s="130" t="s">
        <v>240</v>
      </c>
      <c r="BE221" s="130" t="s">
        <v>140</v>
      </c>
      <c r="BF221" s="131" t="s">
        <v>240</v>
      </c>
      <c r="BG221" s="131" t="s">
        <v>240</v>
      </c>
      <c r="BH221" s="130" t="s">
        <v>150</v>
      </c>
      <c r="BI221" s="130" t="s">
        <v>136</v>
      </c>
      <c r="BJ221" s="130" t="s">
        <v>137</v>
      </c>
      <c r="BK221" s="130" t="s">
        <v>136</v>
      </c>
      <c r="BL221" s="130" t="s">
        <v>136</v>
      </c>
      <c r="BM221" s="130" t="s">
        <v>136</v>
      </c>
      <c r="BN221" s="130" t="s">
        <v>137</v>
      </c>
      <c r="BO221" s="130" t="s">
        <v>136</v>
      </c>
      <c r="BP221" s="130" t="s">
        <v>140</v>
      </c>
      <c r="BQ221" s="130" t="s">
        <v>139</v>
      </c>
      <c r="BR221" s="130" t="s">
        <v>137</v>
      </c>
      <c r="BS221" s="130" t="s">
        <v>136</v>
      </c>
      <c r="BT221" s="130" t="s">
        <v>136</v>
      </c>
      <c r="BU221" s="130" t="s">
        <v>136</v>
      </c>
      <c r="BV221" s="130" t="s">
        <v>138</v>
      </c>
      <c r="BW221" s="127"/>
      <c r="BX221" s="127"/>
      <c r="BY221" s="130"/>
      <c r="BZ221" s="127"/>
      <c r="CA221" s="127"/>
      <c r="CB221" s="127"/>
      <c r="CC221" s="127"/>
    </row>
    <row r="222" ht="15.75" customHeight="1">
      <c r="A222" s="131" t="s">
        <v>125</v>
      </c>
      <c r="B222" s="131">
        <v>75.0</v>
      </c>
      <c r="C222" s="131">
        <v>800.0</v>
      </c>
      <c r="D222" s="35" t="s">
        <v>189</v>
      </c>
      <c r="E222" s="130" t="s">
        <v>130</v>
      </c>
      <c r="F222" s="130" t="s">
        <v>38</v>
      </c>
      <c r="G222" s="134" t="s">
        <v>188</v>
      </c>
      <c r="H222" s="136" t="s">
        <v>127</v>
      </c>
      <c r="I222" s="131" t="s">
        <v>31</v>
      </c>
      <c r="J222" s="131" t="s">
        <v>171</v>
      </c>
      <c r="K222" s="131" t="s">
        <v>12</v>
      </c>
      <c r="L222" s="130" t="s">
        <v>241</v>
      </c>
      <c r="M222" s="131">
        <v>1.0</v>
      </c>
      <c r="N222" s="131">
        <v>1.0</v>
      </c>
      <c r="O222" s="131">
        <v>3.0</v>
      </c>
      <c r="P222" s="130" t="s">
        <v>140</v>
      </c>
      <c r="Q222" s="130" t="s">
        <v>136</v>
      </c>
      <c r="R222" s="130">
        <v>4.0</v>
      </c>
      <c r="S222" s="130" t="s">
        <v>137</v>
      </c>
      <c r="T222" s="130" t="s">
        <v>139</v>
      </c>
      <c r="U222" s="130" t="s">
        <v>136</v>
      </c>
      <c r="V222" s="130" t="s">
        <v>136</v>
      </c>
      <c r="W222" s="130" t="s">
        <v>136</v>
      </c>
      <c r="X222" s="130" t="s">
        <v>136</v>
      </c>
      <c r="Y222" s="130" t="s">
        <v>140</v>
      </c>
      <c r="Z222" s="130" t="s">
        <v>137</v>
      </c>
      <c r="AA222" s="130" t="s">
        <v>139</v>
      </c>
      <c r="AB222" s="130" t="s">
        <v>138</v>
      </c>
      <c r="AC222" s="130" t="s">
        <v>136</v>
      </c>
      <c r="AD222" s="130" t="s">
        <v>139</v>
      </c>
      <c r="AE222" s="130" t="s">
        <v>136</v>
      </c>
      <c r="AF222" s="130" t="s">
        <v>136</v>
      </c>
      <c r="AG222" s="130" t="s">
        <v>139</v>
      </c>
      <c r="AH222" s="130" t="s">
        <v>136</v>
      </c>
      <c r="AI222" s="130" t="s">
        <v>241</v>
      </c>
      <c r="AJ222" s="130" t="s">
        <v>136</v>
      </c>
      <c r="AK222" s="130" t="s">
        <v>240</v>
      </c>
      <c r="AL222" s="130" t="s">
        <v>136</v>
      </c>
      <c r="AM222" s="130" t="s">
        <v>140</v>
      </c>
      <c r="AN222" s="130" t="s">
        <v>240</v>
      </c>
      <c r="AO222" s="130" t="s">
        <v>240</v>
      </c>
      <c r="AP222" s="130" t="s">
        <v>241</v>
      </c>
      <c r="AQ222" s="130" t="s">
        <v>240</v>
      </c>
      <c r="AR222" s="131" t="s">
        <v>240</v>
      </c>
      <c r="AS222" s="130" t="s">
        <v>241</v>
      </c>
      <c r="AT222" s="29" t="s">
        <v>132</v>
      </c>
      <c r="AU222" s="27" t="s">
        <v>133</v>
      </c>
      <c r="AV222" s="130" t="s">
        <v>134</v>
      </c>
      <c r="AW222" s="130" t="s">
        <v>135</v>
      </c>
      <c r="AX222" s="130" t="s">
        <v>140</v>
      </c>
      <c r="AY222" s="28">
        <v>800.0</v>
      </c>
      <c r="AZ222" s="130" t="s">
        <v>137</v>
      </c>
      <c r="BA222" s="130" t="s">
        <v>137</v>
      </c>
      <c r="BB222" s="130" t="s">
        <v>140</v>
      </c>
      <c r="BC222" s="130" t="s">
        <v>139</v>
      </c>
      <c r="BD222" s="130" t="s">
        <v>240</v>
      </c>
      <c r="BE222" s="130" t="s">
        <v>139</v>
      </c>
      <c r="BF222" s="131" t="s">
        <v>240</v>
      </c>
      <c r="BG222" s="131" t="s">
        <v>240</v>
      </c>
      <c r="BH222" s="130" t="s">
        <v>155</v>
      </c>
      <c r="BI222" s="130" t="s">
        <v>136</v>
      </c>
      <c r="BJ222" s="130" t="s">
        <v>138</v>
      </c>
      <c r="BK222" s="130" t="s">
        <v>136</v>
      </c>
      <c r="BL222" s="130" t="s">
        <v>138</v>
      </c>
      <c r="BM222" s="130" t="s">
        <v>137</v>
      </c>
      <c r="BN222" s="130" t="s">
        <v>138</v>
      </c>
      <c r="BO222" s="130" t="s">
        <v>138</v>
      </c>
      <c r="BP222" s="130" t="s">
        <v>140</v>
      </c>
      <c r="BQ222" s="130" t="s">
        <v>139</v>
      </c>
      <c r="BR222" s="130" t="s">
        <v>140</v>
      </c>
      <c r="BS222" s="130" t="s">
        <v>136</v>
      </c>
      <c r="BT222" s="130" t="s">
        <v>138</v>
      </c>
      <c r="BU222" s="130" t="s">
        <v>137</v>
      </c>
      <c r="BV222" s="130" t="s">
        <v>136</v>
      </c>
      <c r="BW222" s="127"/>
      <c r="BX222" s="127"/>
      <c r="BY222" s="130"/>
      <c r="BZ222" s="127"/>
      <c r="CA222" s="127"/>
      <c r="CB222" s="127"/>
      <c r="CC222" s="127"/>
    </row>
    <row r="223" ht="15.75" customHeight="1">
      <c r="A223" s="131" t="s">
        <v>125</v>
      </c>
      <c r="B223" s="131">
        <v>69.0</v>
      </c>
      <c r="C223" s="131">
        <v>800.0</v>
      </c>
      <c r="D223" s="35" t="s">
        <v>189</v>
      </c>
      <c r="E223" s="130" t="s">
        <v>44</v>
      </c>
      <c r="F223" s="130" t="s">
        <v>39</v>
      </c>
      <c r="G223" s="130" t="s">
        <v>131</v>
      </c>
      <c r="H223" s="136" t="s">
        <v>127</v>
      </c>
      <c r="I223" s="131" t="s">
        <v>31</v>
      </c>
      <c r="J223" s="130" t="s">
        <v>129</v>
      </c>
      <c r="K223" s="131" t="s">
        <v>11</v>
      </c>
      <c r="L223" s="130" t="s">
        <v>240</v>
      </c>
      <c r="M223" s="131">
        <v>3.0</v>
      </c>
      <c r="N223" s="131">
        <v>1.0</v>
      </c>
      <c r="O223" s="131">
        <v>5.0</v>
      </c>
      <c r="P223" s="130" t="s">
        <v>140</v>
      </c>
      <c r="Q223" s="130" t="s">
        <v>139</v>
      </c>
      <c r="R223" s="130" t="s">
        <v>136</v>
      </c>
      <c r="S223" s="130" t="s">
        <v>139</v>
      </c>
      <c r="T223" s="130">
        <v>3.0</v>
      </c>
      <c r="U223" s="130" t="s">
        <v>137</v>
      </c>
      <c r="V223" s="130" t="s">
        <v>136</v>
      </c>
      <c r="W223" s="130" t="s">
        <v>136</v>
      </c>
      <c r="X223" s="130" t="s">
        <v>136</v>
      </c>
      <c r="Y223" s="130" t="s">
        <v>140</v>
      </c>
      <c r="Z223" s="130" t="s">
        <v>139</v>
      </c>
      <c r="AA223" s="130">
        <v>4.0</v>
      </c>
      <c r="AB223" s="130" t="s">
        <v>136</v>
      </c>
      <c r="AC223" s="130" t="s">
        <v>137</v>
      </c>
      <c r="AD223" s="130" t="s">
        <v>137</v>
      </c>
      <c r="AE223" s="130" t="s">
        <v>140</v>
      </c>
      <c r="AF223" s="130" t="s">
        <v>139</v>
      </c>
      <c r="AG223" s="130">
        <v>4.0</v>
      </c>
      <c r="AH223" s="130" t="s">
        <v>137</v>
      </c>
      <c r="AI223" s="130" t="s">
        <v>240</v>
      </c>
      <c r="AJ223" s="130" t="s">
        <v>139</v>
      </c>
      <c r="AK223" s="130" t="s">
        <v>241</v>
      </c>
      <c r="AL223" s="130" t="s">
        <v>139</v>
      </c>
      <c r="AM223" s="130" t="s">
        <v>139</v>
      </c>
      <c r="AN223" s="130" t="s">
        <v>241</v>
      </c>
      <c r="AO223" s="130" t="s">
        <v>241</v>
      </c>
      <c r="AP223" s="130" t="s">
        <v>240</v>
      </c>
      <c r="AQ223" s="130" t="s">
        <v>240</v>
      </c>
      <c r="AR223" s="131" t="s">
        <v>240</v>
      </c>
      <c r="AS223" s="130" t="s">
        <v>240</v>
      </c>
      <c r="AT223" s="29" t="s">
        <v>132</v>
      </c>
      <c r="AU223" s="27" t="s">
        <v>133</v>
      </c>
      <c r="AV223" s="130" t="s">
        <v>146</v>
      </c>
      <c r="AW223" s="130" t="s">
        <v>147</v>
      </c>
      <c r="AX223" s="130" t="s">
        <v>139</v>
      </c>
      <c r="AY223" s="28" t="s">
        <v>145</v>
      </c>
      <c r="AZ223" s="130" t="s">
        <v>139</v>
      </c>
      <c r="BA223" s="130" t="s">
        <v>139</v>
      </c>
      <c r="BB223" s="130" t="s">
        <v>138</v>
      </c>
      <c r="BC223" s="130" t="s">
        <v>136</v>
      </c>
      <c r="BD223" s="130" t="s">
        <v>240</v>
      </c>
      <c r="BE223" s="130" t="s">
        <v>136</v>
      </c>
      <c r="BF223" s="131" t="s">
        <v>240</v>
      </c>
      <c r="BG223" s="131" t="s">
        <v>240</v>
      </c>
      <c r="BH223" s="130" t="s">
        <v>150</v>
      </c>
      <c r="BI223" s="130" t="s">
        <v>137</v>
      </c>
      <c r="BJ223" s="130" t="s">
        <v>139</v>
      </c>
      <c r="BK223" s="130" t="s">
        <v>139</v>
      </c>
      <c r="BL223" s="130" t="s">
        <v>136</v>
      </c>
      <c r="BM223" s="130" t="s">
        <v>137</v>
      </c>
      <c r="BN223" s="130" t="s">
        <v>138</v>
      </c>
      <c r="BO223" s="130" t="s">
        <v>138</v>
      </c>
      <c r="BP223" s="130" t="s">
        <v>140</v>
      </c>
      <c r="BQ223" s="130" t="s">
        <v>139</v>
      </c>
      <c r="BR223" s="130" t="s">
        <v>139</v>
      </c>
      <c r="BS223" s="130" t="s">
        <v>136</v>
      </c>
      <c r="BT223" s="130" t="s">
        <v>136</v>
      </c>
      <c r="BU223" s="130" t="s">
        <v>139</v>
      </c>
      <c r="BV223" s="130" t="s">
        <v>137</v>
      </c>
      <c r="BW223" s="127"/>
      <c r="BX223" s="127"/>
      <c r="BY223" s="130"/>
      <c r="BZ223" s="127"/>
      <c r="CA223" s="127"/>
      <c r="CB223" s="127"/>
      <c r="CC223" s="127"/>
    </row>
    <row r="224" ht="15.75" customHeight="1">
      <c r="A224" s="131" t="s">
        <v>125</v>
      </c>
      <c r="B224" s="131">
        <v>63.0</v>
      </c>
      <c r="C224" s="131">
        <v>10000.0</v>
      </c>
      <c r="D224" s="35" t="s">
        <v>189</v>
      </c>
      <c r="E224" s="130" t="s">
        <v>197</v>
      </c>
      <c r="F224" s="130" t="s">
        <v>172</v>
      </c>
      <c r="G224" s="134" t="s">
        <v>188</v>
      </c>
      <c r="H224" s="136" t="s">
        <v>127</v>
      </c>
      <c r="I224" s="131" t="s">
        <v>31</v>
      </c>
      <c r="J224" s="130" t="s">
        <v>128</v>
      </c>
      <c r="K224" s="131" t="s">
        <v>11</v>
      </c>
      <c r="L224" s="130" t="s">
        <v>240</v>
      </c>
      <c r="M224" s="131">
        <v>4.0</v>
      </c>
      <c r="N224" s="131">
        <v>1.0</v>
      </c>
      <c r="O224" s="131">
        <v>3.0</v>
      </c>
      <c r="P224" s="130" t="s">
        <v>136</v>
      </c>
      <c r="Q224" s="130" t="s">
        <v>137</v>
      </c>
      <c r="R224" s="130" t="s">
        <v>139</v>
      </c>
      <c r="S224" s="130" t="s">
        <v>136</v>
      </c>
      <c r="T224" s="130" t="s">
        <v>140</v>
      </c>
      <c r="U224" s="130" t="s">
        <v>138</v>
      </c>
      <c r="V224" s="130" t="s">
        <v>138</v>
      </c>
      <c r="W224" s="130" t="s">
        <v>136</v>
      </c>
      <c r="X224" s="130" t="s">
        <v>139</v>
      </c>
      <c r="Y224" s="130" t="s">
        <v>136</v>
      </c>
      <c r="Z224" s="130" t="s">
        <v>138</v>
      </c>
      <c r="AA224" s="130" t="s">
        <v>139</v>
      </c>
      <c r="AB224" s="130" t="s">
        <v>139</v>
      </c>
      <c r="AC224" s="130" t="s">
        <v>136</v>
      </c>
      <c r="AD224" s="130" t="s">
        <v>136</v>
      </c>
      <c r="AE224" s="130" t="s">
        <v>139</v>
      </c>
      <c r="AF224" s="130" t="s">
        <v>139</v>
      </c>
      <c r="AG224" s="130" t="s">
        <v>140</v>
      </c>
      <c r="AH224" s="130" t="s">
        <v>136</v>
      </c>
      <c r="AI224" s="130" t="s">
        <v>241</v>
      </c>
      <c r="AJ224" s="130" t="s">
        <v>139</v>
      </c>
      <c r="AK224" s="130" t="s">
        <v>240</v>
      </c>
      <c r="AL224" s="130" t="s">
        <v>139</v>
      </c>
      <c r="AM224" s="130" t="s">
        <v>140</v>
      </c>
      <c r="AN224" s="130" t="s">
        <v>240</v>
      </c>
      <c r="AO224" s="130" t="s">
        <v>240</v>
      </c>
      <c r="AP224" s="130" t="s">
        <v>240</v>
      </c>
      <c r="AQ224" s="130" t="s">
        <v>241</v>
      </c>
      <c r="AR224" s="131" t="s">
        <v>240</v>
      </c>
      <c r="AS224" s="130" t="s">
        <v>241</v>
      </c>
      <c r="AT224" s="28" t="s">
        <v>151</v>
      </c>
      <c r="AU224" s="27" t="s">
        <v>133</v>
      </c>
      <c r="AV224" s="130" t="s">
        <v>152</v>
      </c>
      <c r="AW224" s="130" t="s">
        <v>135</v>
      </c>
      <c r="AX224" s="130" t="s">
        <v>139</v>
      </c>
      <c r="AY224" s="28">
        <v>800.0</v>
      </c>
      <c r="AZ224" s="130" t="s">
        <v>139</v>
      </c>
      <c r="BA224" s="130" t="s">
        <v>136</v>
      </c>
      <c r="BB224" s="130" t="s">
        <v>140</v>
      </c>
      <c r="BC224" s="130" t="s">
        <v>137</v>
      </c>
      <c r="BD224" s="130" t="s">
        <v>240</v>
      </c>
      <c r="BE224" s="130" t="s">
        <v>137</v>
      </c>
      <c r="BF224" s="131" t="s">
        <v>240</v>
      </c>
      <c r="BG224" s="131" t="s">
        <v>240</v>
      </c>
      <c r="BH224" s="130" t="s">
        <v>136</v>
      </c>
      <c r="BI224" s="130" t="s">
        <v>137</v>
      </c>
      <c r="BJ224" s="130" t="s">
        <v>140</v>
      </c>
      <c r="BK224" s="130" t="s">
        <v>138</v>
      </c>
      <c r="BL224" s="130" t="s">
        <v>137</v>
      </c>
      <c r="BM224" s="130" t="s">
        <v>138</v>
      </c>
      <c r="BN224" s="130" t="s">
        <v>138</v>
      </c>
      <c r="BO224" s="130" t="s">
        <v>138</v>
      </c>
      <c r="BP224" s="130" t="s">
        <v>136</v>
      </c>
      <c r="BQ224" s="130" t="s">
        <v>138</v>
      </c>
      <c r="BR224" s="130" t="s">
        <v>136</v>
      </c>
      <c r="BS224" s="130" t="s">
        <v>138</v>
      </c>
      <c r="BT224" s="130" t="s">
        <v>137</v>
      </c>
      <c r="BU224" s="130" t="s">
        <v>136</v>
      </c>
      <c r="BV224" s="130" t="s">
        <v>139</v>
      </c>
      <c r="BW224" s="127"/>
      <c r="BX224" s="127"/>
      <c r="BY224" s="130"/>
      <c r="BZ224" s="127"/>
      <c r="CA224" s="127"/>
      <c r="CB224" s="127"/>
      <c r="CC224" s="127"/>
    </row>
    <row r="225" ht="15.75" customHeight="1">
      <c r="A225" s="131" t="s">
        <v>125</v>
      </c>
      <c r="B225" s="131">
        <v>85.0</v>
      </c>
      <c r="C225" s="131">
        <v>10000.0</v>
      </c>
      <c r="D225" s="35" t="s">
        <v>189</v>
      </c>
      <c r="E225" s="130" t="s">
        <v>44</v>
      </c>
      <c r="F225" s="130" t="s">
        <v>37</v>
      </c>
      <c r="G225" s="134" t="s">
        <v>37</v>
      </c>
      <c r="H225" s="136" t="s">
        <v>127</v>
      </c>
      <c r="I225" s="131" t="s">
        <v>31</v>
      </c>
      <c r="J225" s="130" t="s">
        <v>128</v>
      </c>
      <c r="K225" s="131" t="s">
        <v>11</v>
      </c>
      <c r="L225" s="130" t="s">
        <v>240</v>
      </c>
      <c r="M225" s="131">
        <v>1.0</v>
      </c>
      <c r="N225" s="131">
        <v>1.0</v>
      </c>
      <c r="O225" s="131">
        <v>4.0</v>
      </c>
      <c r="P225" s="130" t="s">
        <v>136</v>
      </c>
      <c r="Q225" s="130" t="s">
        <v>136</v>
      </c>
      <c r="R225" s="130" t="s">
        <v>139</v>
      </c>
      <c r="S225" s="130" t="s">
        <v>139</v>
      </c>
      <c r="T225" s="130">
        <v>4.0</v>
      </c>
      <c r="U225" s="130" t="s">
        <v>138</v>
      </c>
      <c r="V225" s="130" t="s">
        <v>138</v>
      </c>
      <c r="W225" s="130" t="s">
        <v>139</v>
      </c>
      <c r="X225" s="130" t="s">
        <v>139</v>
      </c>
      <c r="Y225" s="130" t="s">
        <v>138</v>
      </c>
      <c r="Z225" s="130" t="s">
        <v>140</v>
      </c>
      <c r="AA225" s="130" t="s">
        <v>136</v>
      </c>
      <c r="AB225" s="130" t="s">
        <v>136</v>
      </c>
      <c r="AC225" s="130" t="s">
        <v>137</v>
      </c>
      <c r="AD225" s="130" t="s">
        <v>139</v>
      </c>
      <c r="AE225" s="130" t="s">
        <v>136</v>
      </c>
      <c r="AF225" s="130" t="s">
        <v>137</v>
      </c>
      <c r="AG225" s="130" t="s">
        <v>139</v>
      </c>
      <c r="AH225" s="130" t="s">
        <v>139</v>
      </c>
      <c r="AI225" s="130" t="s">
        <v>240</v>
      </c>
      <c r="AJ225" s="130" t="s">
        <v>139</v>
      </c>
      <c r="AK225" s="130" t="s">
        <v>240</v>
      </c>
      <c r="AL225" s="130" t="s">
        <v>140</v>
      </c>
      <c r="AM225" s="130" t="s">
        <v>140</v>
      </c>
      <c r="AN225" s="130" t="s">
        <v>240</v>
      </c>
      <c r="AO225" s="130" t="s">
        <v>241</v>
      </c>
      <c r="AP225" s="130" t="s">
        <v>240</v>
      </c>
      <c r="AQ225" s="130" t="s">
        <v>240</v>
      </c>
      <c r="AR225" s="131" t="s">
        <v>240</v>
      </c>
      <c r="AS225" s="130" t="s">
        <v>241</v>
      </c>
      <c r="AT225" s="29" t="s">
        <v>156</v>
      </c>
      <c r="AU225" s="27" t="s">
        <v>133</v>
      </c>
      <c r="AV225" s="130" t="s">
        <v>157</v>
      </c>
      <c r="AW225" s="130" t="s">
        <v>135</v>
      </c>
      <c r="AX225" s="130" t="s">
        <v>139</v>
      </c>
      <c r="AY225" s="28">
        <v>1500.0</v>
      </c>
      <c r="AZ225" s="130" t="s">
        <v>140</v>
      </c>
      <c r="BA225" s="130" t="s">
        <v>139</v>
      </c>
      <c r="BB225" s="130" t="s">
        <v>140</v>
      </c>
      <c r="BC225" s="130" t="s">
        <v>137</v>
      </c>
      <c r="BD225" s="130" t="s">
        <v>240</v>
      </c>
      <c r="BE225" s="130" t="s">
        <v>137</v>
      </c>
      <c r="BF225" s="131" t="s">
        <v>240</v>
      </c>
      <c r="BG225" s="131" t="s">
        <v>240</v>
      </c>
      <c r="BH225" s="130" t="s">
        <v>138</v>
      </c>
      <c r="BI225" s="130" t="s">
        <v>136</v>
      </c>
      <c r="BJ225" s="130" t="s">
        <v>138</v>
      </c>
      <c r="BK225" s="130" t="s">
        <v>137</v>
      </c>
      <c r="BL225" s="130" t="s">
        <v>138</v>
      </c>
      <c r="BM225" s="130" t="s">
        <v>136</v>
      </c>
      <c r="BN225" s="130" t="s">
        <v>138</v>
      </c>
      <c r="BO225" s="130" t="s">
        <v>138</v>
      </c>
      <c r="BP225" s="130" t="s">
        <v>136</v>
      </c>
      <c r="BQ225" s="130" t="s">
        <v>137</v>
      </c>
      <c r="BR225" s="130" t="s">
        <v>136</v>
      </c>
      <c r="BS225" s="130" t="s">
        <v>138</v>
      </c>
      <c r="BT225" s="130" t="s">
        <v>136</v>
      </c>
      <c r="BU225" s="130" t="s">
        <v>136</v>
      </c>
      <c r="BV225" s="130" t="s">
        <v>138</v>
      </c>
      <c r="BW225" s="127"/>
      <c r="BX225" s="127"/>
      <c r="BY225" s="130"/>
      <c r="BZ225" s="127"/>
      <c r="CA225" s="127"/>
      <c r="CB225" s="127"/>
      <c r="CC225" s="127"/>
    </row>
    <row r="226" ht="15.75" customHeight="1">
      <c r="A226" s="131" t="s">
        <v>125</v>
      </c>
      <c r="B226" s="131">
        <v>84.0</v>
      </c>
      <c r="C226" s="131">
        <v>10000.0</v>
      </c>
      <c r="D226" s="35" t="s">
        <v>189</v>
      </c>
      <c r="E226" s="130" t="s">
        <v>44</v>
      </c>
      <c r="F226" s="130" t="s">
        <v>37</v>
      </c>
      <c r="G226" s="134" t="s">
        <v>190</v>
      </c>
      <c r="H226" s="136" t="s">
        <v>127</v>
      </c>
      <c r="I226" s="131" t="s">
        <v>180</v>
      </c>
      <c r="J226" s="130" t="s">
        <v>129</v>
      </c>
      <c r="K226" s="131" t="s">
        <v>11</v>
      </c>
      <c r="L226" s="130" t="s">
        <v>241</v>
      </c>
      <c r="M226" s="131">
        <v>1.0</v>
      </c>
      <c r="N226" s="131">
        <v>1.0</v>
      </c>
      <c r="O226" s="131">
        <v>4.0</v>
      </c>
      <c r="P226" s="130" t="s">
        <v>139</v>
      </c>
      <c r="Q226" s="130" t="s">
        <v>136</v>
      </c>
      <c r="R226" s="130" t="s">
        <v>139</v>
      </c>
      <c r="S226" s="130">
        <v>5.0</v>
      </c>
      <c r="T226" s="130" t="s">
        <v>139</v>
      </c>
      <c r="U226" s="130" t="s">
        <v>136</v>
      </c>
      <c r="V226" s="130" t="s">
        <v>136</v>
      </c>
      <c r="W226" s="130" t="s">
        <v>138</v>
      </c>
      <c r="X226" s="130" t="s">
        <v>136</v>
      </c>
      <c r="Y226" s="130" t="s">
        <v>140</v>
      </c>
      <c r="Z226" s="130" t="s">
        <v>140</v>
      </c>
      <c r="AA226" s="130" t="s">
        <v>139</v>
      </c>
      <c r="AB226" s="130" t="s">
        <v>139</v>
      </c>
      <c r="AC226" s="130" t="s">
        <v>140</v>
      </c>
      <c r="AD226" s="130" t="s">
        <v>136</v>
      </c>
      <c r="AE226" s="130" t="s">
        <v>140</v>
      </c>
      <c r="AF226" s="130" t="s">
        <v>137</v>
      </c>
      <c r="AG226" s="130" t="s">
        <v>138</v>
      </c>
      <c r="AH226" s="130" t="s">
        <v>136</v>
      </c>
      <c r="AI226" s="130" t="s">
        <v>240</v>
      </c>
      <c r="AJ226" s="130" t="s">
        <v>139</v>
      </c>
      <c r="AK226" s="130" t="s">
        <v>240</v>
      </c>
      <c r="AL226" s="130" t="s">
        <v>139</v>
      </c>
      <c r="AM226" s="130" t="s">
        <v>139</v>
      </c>
      <c r="AN226" s="130" t="s">
        <v>241</v>
      </c>
      <c r="AO226" s="130" t="s">
        <v>241</v>
      </c>
      <c r="AP226" s="130" t="s">
        <v>241</v>
      </c>
      <c r="AQ226" s="130" t="s">
        <v>240</v>
      </c>
      <c r="AR226" s="131" t="s">
        <v>240</v>
      </c>
      <c r="AS226" s="130" t="s">
        <v>241</v>
      </c>
      <c r="AT226" s="29" t="s">
        <v>132</v>
      </c>
      <c r="AU226" s="27" t="s">
        <v>164</v>
      </c>
      <c r="AV226" s="130" t="s">
        <v>165</v>
      </c>
      <c r="AW226" s="130" t="s">
        <v>135</v>
      </c>
      <c r="AX226" s="130" t="s">
        <v>136</v>
      </c>
      <c r="AY226" s="28">
        <v>1500.0</v>
      </c>
      <c r="AZ226" s="130" t="s">
        <v>139</v>
      </c>
      <c r="BA226" s="130" t="s">
        <v>136</v>
      </c>
      <c r="BB226" s="130" t="s">
        <v>140</v>
      </c>
      <c r="BC226" s="130" t="s">
        <v>136</v>
      </c>
      <c r="BD226" s="130" t="s">
        <v>240</v>
      </c>
      <c r="BE226" s="130" t="s">
        <v>136</v>
      </c>
      <c r="BF226" s="131" t="s">
        <v>240</v>
      </c>
      <c r="BG226" s="131" t="s">
        <v>240</v>
      </c>
      <c r="BH226" s="130" t="s">
        <v>138</v>
      </c>
      <c r="BI226" s="130" t="s">
        <v>140</v>
      </c>
      <c r="BJ226" s="130" t="s">
        <v>139</v>
      </c>
      <c r="BK226" s="130" t="s">
        <v>139</v>
      </c>
      <c r="BL226" s="130" t="s">
        <v>139</v>
      </c>
      <c r="BM226" s="130" t="s">
        <v>138</v>
      </c>
      <c r="BN226" s="130" t="s">
        <v>138</v>
      </c>
      <c r="BO226" s="130" t="s">
        <v>138</v>
      </c>
      <c r="BP226" s="130" t="s">
        <v>138</v>
      </c>
      <c r="BQ226" s="130" t="s">
        <v>136</v>
      </c>
      <c r="BR226" s="130" t="s">
        <v>136</v>
      </c>
      <c r="BS226" s="130" t="s">
        <v>136</v>
      </c>
      <c r="BT226" s="130" t="s">
        <v>139</v>
      </c>
      <c r="BU226" s="130" t="s">
        <v>140</v>
      </c>
      <c r="BV226" s="130" t="s">
        <v>136</v>
      </c>
      <c r="BW226" s="127"/>
      <c r="BX226" s="127"/>
      <c r="BY226" s="130"/>
      <c r="BZ226" s="127"/>
      <c r="CA226" s="127"/>
      <c r="CB226" s="127"/>
      <c r="CC226" s="127"/>
    </row>
    <row r="227" ht="15.75" customHeight="1">
      <c r="A227" s="131" t="s">
        <v>125</v>
      </c>
      <c r="B227" s="131">
        <v>82.0</v>
      </c>
      <c r="C227" s="131">
        <v>10000.0</v>
      </c>
      <c r="D227" s="35" t="s">
        <v>189</v>
      </c>
      <c r="E227" s="130" t="s">
        <v>130</v>
      </c>
      <c r="F227" s="130" t="s">
        <v>37</v>
      </c>
      <c r="G227" s="134" t="s">
        <v>182</v>
      </c>
      <c r="H227" s="136" t="s">
        <v>127</v>
      </c>
      <c r="I227" s="131" t="s">
        <v>31</v>
      </c>
      <c r="J227" s="130" t="s">
        <v>162</v>
      </c>
      <c r="K227" s="131" t="s">
        <v>11</v>
      </c>
      <c r="L227" s="130" t="s">
        <v>240</v>
      </c>
      <c r="M227" s="131">
        <v>3.0</v>
      </c>
      <c r="N227" s="131">
        <v>1.0</v>
      </c>
      <c r="O227" s="131">
        <v>4.0</v>
      </c>
      <c r="P227" s="130" t="s">
        <v>139</v>
      </c>
      <c r="Q227" s="130" t="s">
        <v>136</v>
      </c>
      <c r="R227" s="130" t="s">
        <v>136</v>
      </c>
      <c r="S227" s="130" t="s">
        <v>137</v>
      </c>
      <c r="T227" s="130">
        <v>5.0</v>
      </c>
      <c r="U227" s="130" t="s">
        <v>139</v>
      </c>
      <c r="V227" s="130" t="s">
        <v>137</v>
      </c>
      <c r="W227" s="130" t="s">
        <v>136</v>
      </c>
      <c r="X227" s="130" t="s">
        <v>139</v>
      </c>
      <c r="Y227" s="130" t="s">
        <v>136</v>
      </c>
      <c r="Z227" s="130" t="s">
        <v>139</v>
      </c>
      <c r="AA227" s="130" t="s">
        <v>136</v>
      </c>
      <c r="AB227" s="130" t="s">
        <v>136</v>
      </c>
      <c r="AC227" s="130" t="s">
        <v>138</v>
      </c>
      <c r="AD227" s="130" t="s">
        <v>139</v>
      </c>
      <c r="AE227" s="130" t="s">
        <v>139</v>
      </c>
      <c r="AF227" s="130" t="s">
        <v>139</v>
      </c>
      <c r="AG227" s="130" t="s">
        <v>139</v>
      </c>
      <c r="AH227" s="130" t="s">
        <v>139</v>
      </c>
      <c r="AI227" s="130" t="s">
        <v>240</v>
      </c>
      <c r="AJ227" s="130" t="s">
        <v>140</v>
      </c>
      <c r="AK227" s="130" t="s">
        <v>241</v>
      </c>
      <c r="AL227" s="130" t="s">
        <v>137</v>
      </c>
      <c r="AM227" s="130" t="s">
        <v>140</v>
      </c>
      <c r="AN227" s="130" t="s">
        <v>240</v>
      </c>
      <c r="AO227" s="130" t="s">
        <v>240</v>
      </c>
      <c r="AP227" s="130" t="s">
        <v>240</v>
      </c>
      <c r="AQ227" s="130" t="s">
        <v>240</v>
      </c>
      <c r="AR227" s="131" t="s">
        <v>240</v>
      </c>
      <c r="AS227" s="130" t="s">
        <v>241</v>
      </c>
      <c r="AT227" s="28" t="s">
        <v>59</v>
      </c>
      <c r="AU227" s="27" t="s">
        <v>168</v>
      </c>
      <c r="AV227" s="130" t="s">
        <v>169</v>
      </c>
      <c r="AW227" s="130" t="s">
        <v>209</v>
      </c>
      <c r="AX227" s="130" t="s">
        <v>136</v>
      </c>
      <c r="AY227" s="28" t="s">
        <v>167</v>
      </c>
      <c r="AZ227" s="130" t="s">
        <v>139</v>
      </c>
      <c r="BA227" s="130" t="s">
        <v>136</v>
      </c>
      <c r="BB227" s="130" t="s">
        <v>138</v>
      </c>
      <c r="BC227" s="130" t="s">
        <v>137</v>
      </c>
      <c r="BD227" s="130" t="s">
        <v>240</v>
      </c>
      <c r="BE227" s="130" t="s">
        <v>137</v>
      </c>
      <c r="BF227" s="131" t="s">
        <v>240</v>
      </c>
      <c r="BG227" s="131" t="s">
        <v>240</v>
      </c>
      <c r="BH227" s="130" t="s">
        <v>137</v>
      </c>
      <c r="BI227" s="130" t="s">
        <v>136</v>
      </c>
      <c r="BJ227" s="130" t="s">
        <v>138</v>
      </c>
      <c r="BK227" s="130" t="s">
        <v>139</v>
      </c>
      <c r="BL227" s="130" t="s">
        <v>138</v>
      </c>
      <c r="BM227" s="130" t="s">
        <v>136</v>
      </c>
      <c r="BN227" s="130" t="s">
        <v>136</v>
      </c>
      <c r="BO227" s="130" t="s">
        <v>136</v>
      </c>
      <c r="BP227" s="130" t="s">
        <v>139</v>
      </c>
      <c r="BQ227" s="130" t="s">
        <v>140</v>
      </c>
      <c r="BR227" s="130" t="s">
        <v>139</v>
      </c>
      <c r="BS227" s="130" t="s">
        <v>138</v>
      </c>
      <c r="BT227" s="130" t="s">
        <v>140</v>
      </c>
      <c r="BU227" s="130" t="s">
        <v>139</v>
      </c>
      <c r="BV227" s="130" t="s">
        <v>136</v>
      </c>
      <c r="BW227" s="127"/>
      <c r="BX227" s="127"/>
      <c r="BY227" s="130"/>
      <c r="BZ227" s="127"/>
      <c r="CA227" s="127"/>
      <c r="CB227" s="127"/>
      <c r="CC227" s="127"/>
    </row>
    <row r="228" ht="15.75" customHeight="1">
      <c r="A228" s="131" t="s">
        <v>125</v>
      </c>
      <c r="B228" s="131">
        <v>45.0</v>
      </c>
      <c r="C228" s="131">
        <v>20000.0</v>
      </c>
      <c r="D228" s="35" t="s">
        <v>25</v>
      </c>
      <c r="E228" s="130" t="s">
        <v>44</v>
      </c>
      <c r="F228" s="130" t="s">
        <v>37</v>
      </c>
      <c r="G228" s="134" t="s">
        <v>201</v>
      </c>
      <c r="H228" s="136" t="s">
        <v>127</v>
      </c>
      <c r="I228" s="131" t="s">
        <v>31</v>
      </c>
      <c r="J228" s="130" t="s">
        <v>128</v>
      </c>
      <c r="K228" s="131" t="s">
        <v>12</v>
      </c>
      <c r="L228" s="130" t="s">
        <v>241</v>
      </c>
      <c r="M228" s="131">
        <v>3.0</v>
      </c>
      <c r="N228" s="131">
        <v>1.0</v>
      </c>
      <c r="O228" s="130" t="s">
        <v>140</v>
      </c>
      <c r="P228" s="130" t="s">
        <v>137</v>
      </c>
      <c r="Q228" s="130" t="s">
        <v>136</v>
      </c>
      <c r="R228" s="130" t="s">
        <v>137</v>
      </c>
      <c r="S228" s="130">
        <v>3.0</v>
      </c>
      <c r="T228" s="130" t="s">
        <v>139</v>
      </c>
      <c r="U228" s="130" t="s">
        <v>137</v>
      </c>
      <c r="V228" s="130" t="s">
        <v>136</v>
      </c>
      <c r="W228" s="130" t="s">
        <v>138</v>
      </c>
      <c r="X228" s="130" t="s">
        <v>136</v>
      </c>
      <c r="Y228" s="130" t="s">
        <v>138</v>
      </c>
      <c r="Z228" s="130" t="s">
        <v>137</v>
      </c>
      <c r="AA228" s="130" t="s">
        <v>138</v>
      </c>
      <c r="AB228" s="130" t="s">
        <v>138</v>
      </c>
      <c r="AC228" s="130" t="s">
        <v>136</v>
      </c>
      <c r="AD228" s="130" t="s">
        <v>136</v>
      </c>
      <c r="AE228" s="130" t="s">
        <v>139</v>
      </c>
      <c r="AF228" s="130" t="s">
        <v>137</v>
      </c>
      <c r="AG228" s="130" t="s">
        <v>139</v>
      </c>
      <c r="AH228" s="130" t="s">
        <v>139</v>
      </c>
      <c r="AI228" s="130" t="s">
        <v>240</v>
      </c>
      <c r="AJ228" s="130" t="s">
        <v>139</v>
      </c>
      <c r="AK228" s="130" t="s">
        <v>240</v>
      </c>
      <c r="AL228" s="130" t="s">
        <v>140</v>
      </c>
      <c r="AM228" s="130" t="s">
        <v>137</v>
      </c>
      <c r="AN228" s="130" t="s">
        <v>240</v>
      </c>
      <c r="AO228" s="130" t="s">
        <v>241</v>
      </c>
      <c r="AP228" s="130" t="s">
        <v>241</v>
      </c>
      <c r="AQ228" s="130" t="s">
        <v>240</v>
      </c>
      <c r="AR228" s="131" t="s">
        <v>240</v>
      </c>
      <c r="AS228" s="130" t="s">
        <v>241</v>
      </c>
      <c r="AT228" s="29" t="s">
        <v>132</v>
      </c>
      <c r="AU228" s="27" t="s">
        <v>164</v>
      </c>
      <c r="AV228" s="130" t="s">
        <v>80</v>
      </c>
      <c r="AW228" s="130" t="s">
        <v>209</v>
      </c>
      <c r="AX228" s="130" t="s">
        <v>136</v>
      </c>
      <c r="AY228" s="28">
        <v>800.0</v>
      </c>
      <c r="AZ228" s="130" t="s">
        <v>139</v>
      </c>
      <c r="BA228" s="130" t="s">
        <v>139</v>
      </c>
      <c r="BB228" s="130" t="s">
        <v>138</v>
      </c>
      <c r="BC228" s="130" t="s">
        <v>137</v>
      </c>
      <c r="BD228" s="130" t="s">
        <v>240</v>
      </c>
      <c r="BE228" s="130" t="s">
        <v>137</v>
      </c>
      <c r="BF228" s="131" t="s">
        <v>536</v>
      </c>
      <c r="BG228" s="131" t="s">
        <v>240</v>
      </c>
      <c r="BH228" s="130" t="s">
        <v>150</v>
      </c>
      <c r="BI228" s="130" t="s">
        <v>136</v>
      </c>
      <c r="BJ228" s="130" t="s">
        <v>139</v>
      </c>
      <c r="BK228" s="130" t="s">
        <v>139</v>
      </c>
      <c r="BL228" s="130" t="s">
        <v>136</v>
      </c>
      <c r="BM228" s="130" t="s">
        <v>138</v>
      </c>
      <c r="BN228" s="130" t="s">
        <v>136</v>
      </c>
      <c r="BO228" s="130" t="s">
        <v>138</v>
      </c>
      <c r="BP228" s="130" t="s">
        <v>140</v>
      </c>
      <c r="BQ228" s="130" t="s">
        <v>139</v>
      </c>
      <c r="BR228" s="130" t="s">
        <v>139</v>
      </c>
      <c r="BS228" s="130" t="s">
        <v>139</v>
      </c>
      <c r="BT228" s="127">
        <v>3.0</v>
      </c>
      <c r="BU228" s="130" t="s">
        <v>136</v>
      </c>
      <c r="BV228" s="130" t="s">
        <v>136</v>
      </c>
      <c r="BW228" s="127"/>
      <c r="BX228" s="127"/>
      <c r="BY228" s="130"/>
      <c r="BZ228" s="127"/>
      <c r="CA228" s="127"/>
      <c r="CB228" s="127"/>
      <c r="CC228" s="127"/>
    </row>
    <row r="229" ht="15.75" customHeight="1">
      <c r="A229" s="131" t="s">
        <v>125</v>
      </c>
      <c r="B229" s="131">
        <v>56.0</v>
      </c>
      <c r="C229" s="131">
        <v>20000.0</v>
      </c>
      <c r="D229" s="35" t="s">
        <v>25</v>
      </c>
      <c r="E229" s="130" t="s">
        <v>130</v>
      </c>
      <c r="F229" s="130" t="s">
        <v>40</v>
      </c>
      <c r="G229" s="134" t="s">
        <v>186</v>
      </c>
      <c r="H229" s="136" t="s">
        <v>127</v>
      </c>
      <c r="I229" s="131" t="s">
        <v>32</v>
      </c>
      <c r="J229" s="130" t="s">
        <v>129</v>
      </c>
      <c r="K229" s="131" t="s">
        <v>11</v>
      </c>
      <c r="L229" s="130" t="s">
        <v>240</v>
      </c>
      <c r="M229" s="131">
        <v>2.0</v>
      </c>
      <c r="N229" s="131">
        <v>1.0</v>
      </c>
      <c r="O229" s="131">
        <v>5.0</v>
      </c>
      <c r="P229" s="130" t="s">
        <v>140</v>
      </c>
      <c r="Q229" s="130" t="s">
        <v>136</v>
      </c>
      <c r="R229" s="130" t="s">
        <v>139</v>
      </c>
      <c r="S229" s="130" t="s">
        <v>139</v>
      </c>
      <c r="T229" s="130">
        <v>4.0</v>
      </c>
      <c r="U229" s="130" t="s">
        <v>137</v>
      </c>
      <c r="V229" s="130" t="s">
        <v>136</v>
      </c>
      <c r="W229" s="130" t="s">
        <v>138</v>
      </c>
      <c r="X229" s="130" t="s">
        <v>138</v>
      </c>
      <c r="Y229" s="130" t="s">
        <v>136</v>
      </c>
      <c r="Z229" s="130" t="s">
        <v>138</v>
      </c>
      <c r="AA229" s="130" t="s">
        <v>136</v>
      </c>
      <c r="AB229" s="130" t="s">
        <v>139</v>
      </c>
      <c r="AC229" s="130" t="s">
        <v>139</v>
      </c>
      <c r="AD229" s="130" t="s">
        <v>138</v>
      </c>
      <c r="AE229" s="130" t="s">
        <v>139</v>
      </c>
      <c r="AF229" s="130" t="s">
        <v>136</v>
      </c>
      <c r="AG229" s="130" t="s">
        <v>138</v>
      </c>
      <c r="AH229" s="130" t="s">
        <v>136</v>
      </c>
      <c r="AI229" s="130" t="s">
        <v>240</v>
      </c>
      <c r="AJ229" s="130" t="s">
        <v>139</v>
      </c>
      <c r="AK229" s="130" t="s">
        <v>240</v>
      </c>
      <c r="AL229" s="130" t="s">
        <v>139</v>
      </c>
      <c r="AM229" s="130" t="s">
        <v>136</v>
      </c>
      <c r="AN229" s="130" t="s">
        <v>240</v>
      </c>
      <c r="AO229" s="130" t="s">
        <v>241</v>
      </c>
      <c r="AP229" s="130" t="s">
        <v>240</v>
      </c>
      <c r="AQ229" s="130" t="s">
        <v>240</v>
      </c>
      <c r="AR229" s="131" t="s">
        <v>240</v>
      </c>
      <c r="AS229" s="130" t="s">
        <v>241</v>
      </c>
      <c r="AT229" s="28" t="s">
        <v>151</v>
      </c>
      <c r="AU229" s="27" t="s">
        <v>168</v>
      </c>
      <c r="AV229" s="130" t="s">
        <v>157</v>
      </c>
      <c r="AW229" s="130" t="s">
        <v>173</v>
      </c>
      <c r="AX229" s="130" t="s">
        <v>136</v>
      </c>
      <c r="AY229" s="28">
        <v>1500.0</v>
      </c>
      <c r="AZ229" s="130" t="s">
        <v>140</v>
      </c>
      <c r="BA229" s="130" t="s">
        <v>136</v>
      </c>
      <c r="BB229" s="130" t="s">
        <v>140</v>
      </c>
      <c r="BC229" s="130" t="s">
        <v>139</v>
      </c>
      <c r="BD229" s="130" t="s">
        <v>241</v>
      </c>
      <c r="BE229" s="130" t="s">
        <v>139</v>
      </c>
      <c r="BF229" s="131" t="s">
        <v>240</v>
      </c>
      <c r="BG229" s="131" t="s">
        <v>240</v>
      </c>
      <c r="BH229" s="130" t="s">
        <v>136</v>
      </c>
      <c r="BI229" s="130" t="s">
        <v>139</v>
      </c>
      <c r="BJ229" s="130" t="s">
        <v>137</v>
      </c>
      <c r="BK229" s="130" t="s">
        <v>139</v>
      </c>
      <c r="BL229" s="130" t="s">
        <v>136</v>
      </c>
      <c r="BM229" s="130" t="s">
        <v>139</v>
      </c>
      <c r="BN229" s="130" t="s">
        <v>136</v>
      </c>
      <c r="BO229" s="130" t="s">
        <v>139</v>
      </c>
      <c r="BP229" s="130" t="s">
        <v>140</v>
      </c>
      <c r="BQ229" s="130" t="s">
        <v>140</v>
      </c>
      <c r="BR229" s="130" t="s">
        <v>137</v>
      </c>
      <c r="BS229" s="130" t="s">
        <v>136</v>
      </c>
      <c r="BT229" s="130" t="s">
        <v>138</v>
      </c>
      <c r="BU229" s="130" t="s">
        <v>140</v>
      </c>
      <c r="BV229" s="130" t="s">
        <v>138</v>
      </c>
      <c r="BW229" s="127"/>
      <c r="BX229" s="127"/>
      <c r="BY229" s="130"/>
      <c r="BZ229" s="127"/>
      <c r="CA229" s="127"/>
      <c r="CB229" s="127"/>
      <c r="CC229" s="127"/>
    </row>
    <row r="230" ht="15.75" customHeight="1">
      <c r="A230" s="131" t="s">
        <v>125</v>
      </c>
      <c r="B230" s="131">
        <v>51.0</v>
      </c>
      <c r="C230" s="131">
        <v>20000.0</v>
      </c>
      <c r="D230" s="35" t="s">
        <v>25</v>
      </c>
      <c r="E230" s="130" t="s">
        <v>130</v>
      </c>
      <c r="F230" s="130" t="s">
        <v>37</v>
      </c>
      <c r="G230" s="134" t="s">
        <v>188</v>
      </c>
      <c r="H230" s="136" t="s">
        <v>127</v>
      </c>
      <c r="I230" s="131" t="s">
        <v>31</v>
      </c>
      <c r="J230" s="131" t="s">
        <v>171</v>
      </c>
      <c r="K230" s="131" t="s">
        <v>11</v>
      </c>
      <c r="L230" s="130" t="s">
        <v>240</v>
      </c>
      <c r="M230" s="131">
        <v>2.0</v>
      </c>
      <c r="N230" s="131">
        <v>1.0</v>
      </c>
      <c r="O230" s="131">
        <v>4.0</v>
      </c>
      <c r="P230" s="130" t="s">
        <v>140</v>
      </c>
      <c r="Q230" s="130" t="s">
        <v>136</v>
      </c>
      <c r="R230" s="130" t="s">
        <v>139</v>
      </c>
      <c r="S230" s="130" t="s">
        <v>137</v>
      </c>
      <c r="T230" s="130" t="s">
        <v>139</v>
      </c>
      <c r="U230" s="130" t="s">
        <v>139</v>
      </c>
      <c r="V230" s="130" t="s">
        <v>139</v>
      </c>
      <c r="W230" s="130" t="s">
        <v>138</v>
      </c>
      <c r="X230" s="130" t="s">
        <v>140</v>
      </c>
      <c r="Y230" s="130" t="s">
        <v>136</v>
      </c>
      <c r="Z230" s="130" t="s">
        <v>140</v>
      </c>
      <c r="AA230" s="130" t="s">
        <v>136</v>
      </c>
      <c r="AB230" s="130" t="s">
        <v>138</v>
      </c>
      <c r="AC230" s="130" t="s">
        <v>137</v>
      </c>
      <c r="AD230" s="130" t="s">
        <v>137</v>
      </c>
      <c r="AE230" s="130" t="s">
        <v>137</v>
      </c>
      <c r="AF230" s="130" t="s">
        <v>140</v>
      </c>
      <c r="AG230" s="130" t="s">
        <v>139</v>
      </c>
      <c r="AH230" s="130" t="s">
        <v>139</v>
      </c>
      <c r="AI230" s="130" t="s">
        <v>240</v>
      </c>
      <c r="AJ230" s="130" t="s">
        <v>140</v>
      </c>
      <c r="AK230" s="130" t="s">
        <v>241</v>
      </c>
      <c r="AL230" s="130" t="s">
        <v>137</v>
      </c>
      <c r="AM230" s="130" t="s">
        <v>139</v>
      </c>
      <c r="AN230" s="130" t="s">
        <v>240</v>
      </c>
      <c r="AO230" s="130" t="s">
        <v>241</v>
      </c>
      <c r="AP230" s="130" t="s">
        <v>241</v>
      </c>
      <c r="AQ230" s="130" t="s">
        <v>240</v>
      </c>
      <c r="AR230" s="131" t="s">
        <v>240</v>
      </c>
      <c r="AS230" s="130" t="s">
        <v>241</v>
      </c>
      <c r="AT230" s="29" t="s">
        <v>156</v>
      </c>
      <c r="AU230" s="27" t="s">
        <v>176</v>
      </c>
      <c r="AV230" s="130" t="s">
        <v>177</v>
      </c>
      <c r="AW230" s="130" t="s">
        <v>178</v>
      </c>
      <c r="AX230" s="130" t="s">
        <v>136</v>
      </c>
      <c r="AY230" s="28">
        <v>1500.0</v>
      </c>
      <c r="AZ230" s="130" t="s">
        <v>139</v>
      </c>
      <c r="BA230" s="130" t="s">
        <v>139</v>
      </c>
      <c r="BB230" s="130" t="s">
        <v>140</v>
      </c>
      <c r="BC230" s="130" t="s">
        <v>139</v>
      </c>
      <c r="BD230" s="130" t="s">
        <v>240</v>
      </c>
      <c r="BE230" s="130" t="s">
        <v>139</v>
      </c>
      <c r="BF230" s="131" t="s">
        <v>240</v>
      </c>
      <c r="BG230" s="131" t="s">
        <v>240</v>
      </c>
      <c r="BH230" s="130" t="s">
        <v>150</v>
      </c>
      <c r="BI230" s="130" t="s">
        <v>138</v>
      </c>
      <c r="BJ230" s="130" t="s">
        <v>138</v>
      </c>
      <c r="BK230" s="130" t="s">
        <v>139</v>
      </c>
      <c r="BL230" s="130" t="s">
        <v>136</v>
      </c>
      <c r="BM230" s="130" t="s">
        <v>138</v>
      </c>
      <c r="BN230" s="130" t="s">
        <v>138</v>
      </c>
      <c r="BO230" s="130" t="s">
        <v>139</v>
      </c>
      <c r="BP230" s="130" t="s">
        <v>136</v>
      </c>
      <c r="BQ230" s="130" t="s">
        <v>139</v>
      </c>
      <c r="BR230" s="130" t="s">
        <v>139</v>
      </c>
      <c r="BS230" s="130" t="s">
        <v>136</v>
      </c>
      <c r="BT230" s="130" t="s">
        <v>136</v>
      </c>
      <c r="BU230" s="130" t="s">
        <v>136</v>
      </c>
      <c r="BV230" s="130" t="s">
        <v>137</v>
      </c>
      <c r="BW230" s="127"/>
      <c r="BX230" s="127"/>
      <c r="BY230" s="130"/>
      <c r="BZ230" s="127"/>
      <c r="CA230" s="127"/>
      <c r="CB230" s="127"/>
      <c r="CC230" s="127"/>
    </row>
    <row r="231" ht="15.75" customHeight="1">
      <c r="A231" s="131" t="s">
        <v>125</v>
      </c>
      <c r="B231" s="131">
        <v>52.0</v>
      </c>
      <c r="C231" s="131">
        <v>12000.0</v>
      </c>
      <c r="D231" s="35" t="s">
        <v>25</v>
      </c>
      <c r="E231" s="130" t="s">
        <v>44</v>
      </c>
      <c r="F231" s="130" t="s">
        <v>37</v>
      </c>
      <c r="G231" s="134" t="s">
        <v>37</v>
      </c>
      <c r="H231" s="136" t="s">
        <v>127</v>
      </c>
      <c r="I231" s="131" t="s">
        <v>31</v>
      </c>
      <c r="J231" s="130" t="s">
        <v>129</v>
      </c>
      <c r="K231" s="131" t="s">
        <v>11</v>
      </c>
      <c r="L231" s="130" t="s">
        <v>240</v>
      </c>
      <c r="M231" s="131">
        <v>3.0</v>
      </c>
      <c r="N231" s="131">
        <v>1.0</v>
      </c>
      <c r="O231" s="131">
        <v>4.0</v>
      </c>
      <c r="P231" s="130" t="s">
        <v>140</v>
      </c>
      <c r="Q231" s="130" t="s">
        <v>137</v>
      </c>
      <c r="R231" s="130" t="s">
        <v>137</v>
      </c>
      <c r="S231" s="130" t="s">
        <v>136</v>
      </c>
      <c r="T231" s="130" t="s">
        <v>139</v>
      </c>
      <c r="U231" s="130" t="s">
        <v>137</v>
      </c>
      <c r="V231" s="130" t="s">
        <v>137</v>
      </c>
      <c r="W231" s="130" t="s">
        <v>138</v>
      </c>
      <c r="X231" s="130" t="s">
        <v>136</v>
      </c>
      <c r="Y231" s="130" t="s">
        <v>139</v>
      </c>
      <c r="Z231" s="130" t="s">
        <v>136</v>
      </c>
      <c r="AA231" s="130" t="s">
        <v>137</v>
      </c>
      <c r="AB231" s="130" t="s">
        <v>140</v>
      </c>
      <c r="AC231" s="130" t="s">
        <v>137</v>
      </c>
      <c r="AD231" s="130" t="s">
        <v>137</v>
      </c>
      <c r="AE231" s="130" t="s">
        <v>140</v>
      </c>
      <c r="AF231" s="130" t="s">
        <v>139</v>
      </c>
      <c r="AG231" s="130" t="s">
        <v>140</v>
      </c>
      <c r="AH231" s="130" t="s">
        <v>139</v>
      </c>
      <c r="AI231" s="130" t="s">
        <v>240</v>
      </c>
      <c r="AJ231" s="130" t="s">
        <v>140</v>
      </c>
      <c r="AK231" s="130" t="s">
        <v>240</v>
      </c>
      <c r="AL231" s="130" t="s">
        <v>139</v>
      </c>
      <c r="AM231" s="130" t="s">
        <v>137</v>
      </c>
      <c r="AN231" s="130" t="s">
        <v>240</v>
      </c>
      <c r="AO231" s="130" t="s">
        <v>240</v>
      </c>
      <c r="AP231" s="130" t="s">
        <v>240</v>
      </c>
      <c r="AQ231" s="130" t="s">
        <v>241</v>
      </c>
      <c r="AR231" s="131" t="s">
        <v>240</v>
      </c>
      <c r="AS231" s="130" t="s">
        <v>241</v>
      </c>
      <c r="AT231" s="29" t="s">
        <v>156</v>
      </c>
      <c r="AU231" s="27" t="s">
        <v>176</v>
      </c>
      <c r="AV231" s="130" t="s">
        <v>177</v>
      </c>
      <c r="AW231" s="130" t="s">
        <v>178</v>
      </c>
      <c r="AX231" s="130" t="s">
        <v>136</v>
      </c>
      <c r="AY231" s="28">
        <v>1500.0</v>
      </c>
      <c r="AZ231" s="130" t="s">
        <v>139</v>
      </c>
      <c r="BA231" s="130" t="s">
        <v>139</v>
      </c>
      <c r="BB231" s="130" t="s">
        <v>140</v>
      </c>
      <c r="BC231" s="130" t="s">
        <v>139</v>
      </c>
      <c r="BD231" s="130" t="s">
        <v>241</v>
      </c>
      <c r="BE231" s="130" t="s">
        <v>139</v>
      </c>
      <c r="BF231" s="131" t="s">
        <v>240</v>
      </c>
      <c r="BG231" s="131" t="s">
        <v>240</v>
      </c>
      <c r="BH231" s="130" t="s">
        <v>138</v>
      </c>
      <c r="BI231" s="130" t="s">
        <v>139</v>
      </c>
      <c r="BJ231" s="130" t="s">
        <v>140</v>
      </c>
      <c r="BK231" s="130" t="s">
        <v>140</v>
      </c>
      <c r="BL231" s="130" t="s">
        <v>138</v>
      </c>
      <c r="BM231" s="130" t="s">
        <v>136</v>
      </c>
      <c r="BN231" s="130" t="s">
        <v>139</v>
      </c>
      <c r="BO231" s="130" t="s">
        <v>136</v>
      </c>
      <c r="BP231" s="130" t="s">
        <v>139</v>
      </c>
      <c r="BQ231" s="130" t="s">
        <v>139</v>
      </c>
      <c r="BR231" s="130" t="s">
        <v>137</v>
      </c>
      <c r="BS231" s="130" t="s">
        <v>136</v>
      </c>
      <c r="BT231" s="130" t="s">
        <v>139</v>
      </c>
      <c r="BU231" s="130" t="s">
        <v>140</v>
      </c>
      <c r="BV231" s="130" t="s">
        <v>140</v>
      </c>
      <c r="BW231" s="127"/>
      <c r="BX231" s="127"/>
      <c r="BY231" s="130"/>
      <c r="BZ231" s="127"/>
      <c r="CA231" s="127"/>
      <c r="CB231" s="127"/>
      <c r="CC231" s="127"/>
    </row>
    <row r="232" ht="15.75" customHeight="1">
      <c r="A232" s="131" t="s">
        <v>125</v>
      </c>
      <c r="B232" s="131">
        <v>58.0</v>
      </c>
      <c r="C232" s="131">
        <v>12000.0</v>
      </c>
      <c r="D232" s="35" t="s">
        <v>25</v>
      </c>
      <c r="E232" s="129" t="s">
        <v>45</v>
      </c>
      <c r="F232" s="130" t="s">
        <v>144</v>
      </c>
      <c r="G232" s="134" t="s">
        <v>190</v>
      </c>
      <c r="H232" s="136" t="s">
        <v>127</v>
      </c>
      <c r="I232" s="131" t="s">
        <v>31</v>
      </c>
      <c r="J232" s="130" t="s">
        <v>128</v>
      </c>
      <c r="K232" s="131" t="s">
        <v>11</v>
      </c>
      <c r="L232" s="130" t="s">
        <v>240</v>
      </c>
      <c r="M232" s="131">
        <v>2.0</v>
      </c>
      <c r="N232" s="131">
        <v>1.0</v>
      </c>
      <c r="O232" s="131">
        <v>4.0</v>
      </c>
      <c r="P232" s="130" t="s">
        <v>140</v>
      </c>
      <c r="Q232" s="130" t="s">
        <v>136</v>
      </c>
      <c r="R232" s="130" t="s">
        <v>140</v>
      </c>
      <c r="S232" s="130" t="s">
        <v>139</v>
      </c>
      <c r="T232" s="130">
        <v>3.0</v>
      </c>
      <c r="U232" s="130" t="s">
        <v>140</v>
      </c>
      <c r="V232" s="130" t="s">
        <v>136</v>
      </c>
      <c r="W232" s="130" t="s">
        <v>136</v>
      </c>
      <c r="X232" s="130" t="s">
        <v>136</v>
      </c>
      <c r="Y232" s="130" t="s">
        <v>136</v>
      </c>
      <c r="Z232" s="130" t="s">
        <v>140</v>
      </c>
      <c r="AA232" s="130" t="s">
        <v>136</v>
      </c>
      <c r="AB232" s="130" t="s">
        <v>136</v>
      </c>
      <c r="AC232" s="130" t="s">
        <v>137</v>
      </c>
      <c r="AD232" s="130" t="s">
        <v>139</v>
      </c>
      <c r="AE232" s="130" t="s">
        <v>136</v>
      </c>
      <c r="AF232" s="130" t="s">
        <v>139</v>
      </c>
      <c r="AG232" s="130">
        <v>3.0</v>
      </c>
      <c r="AH232" s="130" t="s">
        <v>139</v>
      </c>
      <c r="AI232" s="130" t="s">
        <v>240</v>
      </c>
      <c r="AJ232" s="130" t="s">
        <v>137</v>
      </c>
      <c r="AK232" s="130" t="s">
        <v>241</v>
      </c>
      <c r="AL232" s="130" t="s">
        <v>137</v>
      </c>
      <c r="AM232" s="130" t="s">
        <v>139</v>
      </c>
      <c r="AN232" s="130" t="s">
        <v>240</v>
      </c>
      <c r="AO232" s="130" t="s">
        <v>240</v>
      </c>
      <c r="AP232" s="130" t="s">
        <v>240</v>
      </c>
      <c r="AQ232" s="130" t="s">
        <v>240</v>
      </c>
      <c r="AR232" s="131" t="s">
        <v>240</v>
      </c>
      <c r="AS232" s="130" t="s">
        <v>240</v>
      </c>
      <c r="AT232" s="29" t="s">
        <v>132</v>
      </c>
      <c r="AU232" s="27" t="s">
        <v>133</v>
      </c>
      <c r="AV232" s="130" t="s">
        <v>152</v>
      </c>
      <c r="AW232" s="130" t="s">
        <v>135</v>
      </c>
      <c r="AX232" s="130" t="s">
        <v>139</v>
      </c>
      <c r="AY232" s="28" t="s">
        <v>179</v>
      </c>
      <c r="AZ232" s="130" t="s">
        <v>139</v>
      </c>
      <c r="BA232" s="130" t="s">
        <v>136</v>
      </c>
      <c r="BB232" s="130" t="s">
        <v>140</v>
      </c>
      <c r="BC232" s="130" t="s">
        <v>139</v>
      </c>
      <c r="BD232" s="130" t="s">
        <v>240</v>
      </c>
      <c r="BE232" s="130" t="s">
        <v>137</v>
      </c>
      <c r="BF232" s="131" t="s">
        <v>240</v>
      </c>
      <c r="BG232" s="131" t="s">
        <v>240</v>
      </c>
      <c r="BH232" s="130">
        <v>5.0</v>
      </c>
      <c r="BI232" s="130" t="s">
        <v>139</v>
      </c>
      <c r="BJ232" s="130" t="s">
        <v>139</v>
      </c>
      <c r="BK232" s="130" t="s">
        <v>136</v>
      </c>
      <c r="BL232" s="130" t="s">
        <v>136</v>
      </c>
      <c r="BM232" s="130" t="s">
        <v>139</v>
      </c>
      <c r="BN232" s="130" t="s">
        <v>136</v>
      </c>
      <c r="BO232" s="130" t="s">
        <v>139</v>
      </c>
      <c r="BP232" s="130" t="s">
        <v>140</v>
      </c>
      <c r="BQ232" s="130" t="s">
        <v>140</v>
      </c>
      <c r="BR232" s="130" t="s">
        <v>140</v>
      </c>
      <c r="BS232" s="130" t="s">
        <v>138</v>
      </c>
      <c r="BT232" s="130" t="s">
        <v>136</v>
      </c>
      <c r="BU232" s="130" t="s">
        <v>136</v>
      </c>
      <c r="BV232" s="130" t="s">
        <v>136</v>
      </c>
      <c r="BW232" s="127"/>
      <c r="BX232" s="127"/>
      <c r="BY232" s="130"/>
      <c r="BZ232" s="127"/>
      <c r="CA232" s="127"/>
      <c r="CB232" s="127"/>
      <c r="CC232" s="127"/>
    </row>
    <row r="233" ht="15.75" customHeight="1">
      <c r="A233" s="131" t="s">
        <v>125</v>
      </c>
      <c r="B233" s="131">
        <v>22.0</v>
      </c>
      <c r="C233" s="131">
        <v>12000.0</v>
      </c>
      <c r="D233" s="35" t="s">
        <v>26</v>
      </c>
      <c r="E233" s="130" t="s">
        <v>130</v>
      </c>
      <c r="F233" s="130" t="s">
        <v>37</v>
      </c>
      <c r="G233" s="130" t="s">
        <v>131</v>
      </c>
      <c r="H233" s="136" t="s">
        <v>159</v>
      </c>
      <c r="I233" s="131" t="s">
        <v>143</v>
      </c>
      <c r="J233" s="130" t="s">
        <v>128</v>
      </c>
      <c r="K233" s="131" t="s">
        <v>11</v>
      </c>
      <c r="L233" s="130" t="s">
        <v>240</v>
      </c>
      <c r="M233" s="131">
        <v>1.0</v>
      </c>
      <c r="N233" s="131">
        <v>1.0</v>
      </c>
      <c r="O233" s="131">
        <v>5.0</v>
      </c>
      <c r="P233" s="130" t="s">
        <v>136</v>
      </c>
      <c r="Q233" s="130" t="s">
        <v>137</v>
      </c>
      <c r="R233" s="130">
        <v>4.0</v>
      </c>
      <c r="S233" s="130" t="s">
        <v>139</v>
      </c>
      <c r="T233" s="130">
        <v>3.0</v>
      </c>
      <c r="U233" s="130" t="s">
        <v>136</v>
      </c>
      <c r="V233" s="130" t="s">
        <v>136</v>
      </c>
      <c r="W233" s="130" t="s">
        <v>139</v>
      </c>
      <c r="X233" s="130" t="s">
        <v>137</v>
      </c>
      <c r="Y233" s="130" t="s">
        <v>140</v>
      </c>
      <c r="Z233" s="130" t="s">
        <v>136</v>
      </c>
      <c r="AA233" s="130" t="s">
        <v>137</v>
      </c>
      <c r="AB233" s="130" t="s">
        <v>139</v>
      </c>
      <c r="AC233" s="130" t="s">
        <v>138</v>
      </c>
      <c r="AD233" s="130" t="s">
        <v>136</v>
      </c>
      <c r="AE233" s="130" t="s">
        <v>139</v>
      </c>
      <c r="AF233" s="130" t="s">
        <v>139</v>
      </c>
      <c r="AG233" s="130" t="s">
        <v>137</v>
      </c>
      <c r="AH233" s="130" t="s">
        <v>136</v>
      </c>
      <c r="AI233" s="130" t="s">
        <v>240</v>
      </c>
      <c r="AJ233" s="130" t="s">
        <v>136</v>
      </c>
      <c r="AK233" s="130" t="s">
        <v>240</v>
      </c>
      <c r="AL233" s="130" t="s">
        <v>136</v>
      </c>
      <c r="AM233" s="130" t="s">
        <v>138</v>
      </c>
      <c r="AN233" s="130" t="s">
        <v>240</v>
      </c>
      <c r="AO233" s="130" t="s">
        <v>240</v>
      </c>
      <c r="AP233" s="130" t="s">
        <v>240</v>
      </c>
      <c r="AQ233" s="130" t="s">
        <v>240</v>
      </c>
      <c r="AR233" s="131" t="s">
        <v>240</v>
      </c>
      <c r="AS233" s="130" t="s">
        <v>241</v>
      </c>
      <c r="AT233" s="29" t="s">
        <v>132</v>
      </c>
      <c r="AU233" s="27" t="s">
        <v>164</v>
      </c>
      <c r="AV233" s="130" t="s">
        <v>157</v>
      </c>
      <c r="AW233" s="130" t="s">
        <v>170</v>
      </c>
      <c r="AX233" s="130" t="s">
        <v>136</v>
      </c>
      <c r="AY233" s="28">
        <v>1500.0</v>
      </c>
      <c r="AZ233" s="130" t="s">
        <v>137</v>
      </c>
      <c r="BA233" s="130" t="s">
        <v>140</v>
      </c>
      <c r="BB233" s="130" t="s">
        <v>140</v>
      </c>
      <c r="BC233" s="130" t="s">
        <v>139</v>
      </c>
      <c r="BD233" s="130" t="s">
        <v>240</v>
      </c>
      <c r="BE233" s="130" t="s">
        <v>139</v>
      </c>
      <c r="BF233" s="131" t="s">
        <v>240</v>
      </c>
      <c r="BG233" s="131" t="s">
        <v>240</v>
      </c>
      <c r="BH233" s="130" t="s">
        <v>136</v>
      </c>
      <c r="BI233" s="130" t="s">
        <v>136</v>
      </c>
      <c r="BJ233" s="130" t="s">
        <v>136</v>
      </c>
      <c r="BK233" s="130" t="s">
        <v>137</v>
      </c>
      <c r="BL233" s="130" t="s">
        <v>138</v>
      </c>
      <c r="BM233" s="130" t="s">
        <v>136</v>
      </c>
      <c r="BN233" s="130" t="s">
        <v>136</v>
      </c>
      <c r="BO233" s="130" t="s">
        <v>137</v>
      </c>
      <c r="BP233" s="130" t="s">
        <v>139</v>
      </c>
      <c r="BQ233" s="130" t="s">
        <v>136</v>
      </c>
      <c r="BR233" s="130" t="s">
        <v>140</v>
      </c>
      <c r="BS233" s="130" t="s">
        <v>136</v>
      </c>
      <c r="BT233" s="130" t="s">
        <v>138</v>
      </c>
      <c r="BU233" s="130" t="s">
        <v>139</v>
      </c>
      <c r="BV233" s="130" t="s">
        <v>140</v>
      </c>
      <c r="BW233" s="127"/>
      <c r="BX233" s="127"/>
      <c r="BY233" s="130"/>
      <c r="BZ233" s="127"/>
      <c r="CA233" s="127"/>
      <c r="CB233" s="127"/>
      <c r="CC233" s="127"/>
    </row>
    <row r="234" ht="15.75" customHeight="1">
      <c r="A234" s="131" t="s">
        <v>125</v>
      </c>
      <c r="B234" s="131">
        <v>23.0</v>
      </c>
      <c r="C234" s="131">
        <v>10000.0</v>
      </c>
      <c r="D234" s="35" t="s">
        <v>26</v>
      </c>
      <c r="E234" s="130" t="s">
        <v>130</v>
      </c>
      <c r="F234" s="130" t="s">
        <v>154</v>
      </c>
      <c r="G234" s="130" t="s">
        <v>144</v>
      </c>
      <c r="H234" s="136" t="s">
        <v>159</v>
      </c>
      <c r="I234" s="131" t="s">
        <v>180</v>
      </c>
      <c r="J234" s="130" t="s">
        <v>129</v>
      </c>
      <c r="K234" s="131" t="s">
        <v>12</v>
      </c>
      <c r="L234" s="130" t="s">
        <v>240</v>
      </c>
      <c r="M234" s="131">
        <v>3.0</v>
      </c>
      <c r="N234" s="131">
        <v>1.0</v>
      </c>
      <c r="O234" s="131">
        <v>5.0</v>
      </c>
      <c r="P234" s="130" t="s">
        <v>136</v>
      </c>
      <c r="Q234" s="130" t="s">
        <v>137</v>
      </c>
      <c r="R234" s="131">
        <v>4.0</v>
      </c>
      <c r="S234" s="130" t="s">
        <v>138</v>
      </c>
      <c r="T234" s="130" t="s">
        <v>140</v>
      </c>
      <c r="U234" s="130" t="s">
        <v>136</v>
      </c>
      <c r="V234" s="130" t="s">
        <v>136</v>
      </c>
      <c r="W234" s="130" t="s">
        <v>136</v>
      </c>
      <c r="X234" s="130" t="s">
        <v>139</v>
      </c>
      <c r="Y234" s="130" t="s">
        <v>136</v>
      </c>
      <c r="Z234" s="130" t="s">
        <v>136</v>
      </c>
      <c r="AA234" s="130" t="s">
        <v>139</v>
      </c>
      <c r="AB234" s="130" t="s">
        <v>137</v>
      </c>
      <c r="AC234" s="130" t="s">
        <v>139</v>
      </c>
      <c r="AD234" s="130" t="s">
        <v>139</v>
      </c>
      <c r="AE234" s="130" t="s">
        <v>136</v>
      </c>
      <c r="AF234" s="130" t="s">
        <v>139</v>
      </c>
      <c r="AG234" s="130" t="s">
        <v>138</v>
      </c>
      <c r="AH234" s="130" t="s">
        <v>136</v>
      </c>
      <c r="AI234" s="130" t="s">
        <v>240</v>
      </c>
      <c r="AJ234" s="130" t="s">
        <v>139</v>
      </c>
      <c r="AK234" s="130" t="s">
        <v>240</v>
      </c>
      <c r="AL234" s="130" t="s">
        <v>139</v>
      </c>
      <c r="AM234" s="130" t="s">
        <v>139</v>
      </c>
      <c r="AN234" s="130" t="s">
        <v>240</v>
      </c>
      <c r="AO234" s="130" t="s">
        <v>241</v>
      </c>
      <c r="AP234" s="130" t="s">
        <v>241</v>
      </c>
      <c r="AQ234" s="130" t="s">
        <v>241</v>
      </c>
      <c r="AR234" s="131" t="s">
        <v>240</v>
      </c>
      <c r="AS234" s="130" t="s">
        <v>241</v>
      </c>
      <c r="AT234" s="29" t="s">
        <v>132</v>
      </c>
      <c r="AU234" s="27" t="s">
        <v>164</v>
      </c>
      <c r="AV234" s="130" t="s">
        <v>177</v>
      </c>
      <c r="AW234" s="130" t="s">
        <v>135</v>
      </c>
      <c r="AX234" s="130" t="s">
        <v>139</v>
      </c>
      <c r="AY234" s="28">
        <v>800.0</v>
      </c>
      <c r="AZ234" s="130" t="s">
        <v>137</v>
      </c>
      <c r="BA234" s="130" t="s">
        <v>140</v>
      </c>
      <c r="BB234" s="130" t="s">
        <v>140</v>
      </c>
      <c r="BC234" s="130" t="s">
        <v>139</v>
      </c>
      <c r="BD234" s="130" t="s">
        <v>241</v>
      </c>
      <c r="BE234" s="130" t="s">
        <v>139</v>
      </c>
      <c r="BF234" s="131" t="s">
        <v>240</v>
      </c>
      <c r="BG234" s="131" t="s">
        <v>240</v>
      </c>
      <c r="BH234" s="130" t="s">
        <v>150</v>
      </c>
      <c r="BI234" s="130" t="s">
        <v>136</v>
      </c>
      <c r="BJ234" s="130" t="s">
        <v>137</v>
      </c>
      <c r="BK234" s="130" t="s">
        <v>136</v>
      </c>
      <c r="BL234" s="130" t="s">
        <v>136</v>
      </c>
      <c r="BM234" s="130" t="s">
        <v>136</v>
      </c>
      <c r="BN234" s="130" t="s">
        <v>137</v>
      </c>
      <c r="BO234" s="130" t="s">
        <v>136</v>
      </c>
      <c r="BP234" s="130" t="s">
        <v>140</v>
      </c>
      <c r="BQ234" s="130" t="s">
        <v>139</v>
      </c>
      <c r="BR234" s="130" t="s">
        <v>137</v>
      </c>
      <c r="BS234" s="130" t="s">
        <v>136</v>
      </c>
      <c r="BT234" s="130" t="s">
        <v>136</v>
      </c>
      <c r="BU234" s="130" t="s">
        <v>136</v>
      </c>
      <c r="BV234" s="130" t="s">
        <v>138</v>
      </c>
      <c r="BW234" s="127"/>
      <c r="BX234" s="127"/>
      <c r="BY234" s="130"/>
      <c r="BZ234" s="127"/>
      <c r="CA234" s="127"/>
      <c r="CB234" s="127"/>
      <c r="CC234" s="127"/>
    </row>
    <row r="235" ht="15.75" customHeight="1">
      <c r="A235" s="131" t="s">
        <v>125</v>
      </c>
      <c r="B235" s="131">
        <v>21.0</v>
      </c>
      <c r="C235" s="131">
        <v>10000.0</v>
      </c>
      <c r="D235" s="35" t="s">
        <v>26</v>
      </c>
      <c r="E235" s="130" t="s">
        <v>197</v>
      </c>
      <c r="F235" s="130" t="s">
        <v>37</v>
      </c>
      <c r="G235" s="130" t="s">
        <v>175</v>
      </c>
      <c r="H235" s="136" t="s">
        <v>159</v>
      </c>
      <c r="I235" s="131" t="s">
        <v>204</v>
      </c>
      <c r="J235" s="130" t="s">
        <v>162</v>
      </c>
      <c r="K235" s="131" t="s">
        <v>11</v>
      </c>
      <c r="L235" s="130" t="s">
        <v>241</v>
      </c>
      <c r="M235" s="131">
        <v>3.0</v>
      </c>
      <c r="N235" s="131">
        <v>1.0</v>
      </c>
      <c r="O235" s="131">
        <v>5.0</v>
      </c>
      <c r="P235" s="130" t="s">
        <v>140</v>
      </c>
      <c r="Q235" s="130" t="s">
        <v>136</v>
      </c>
      <c r="R235" s="131">
        <v>5.0</v>
      </c>
      <c r="S235" s="130" t="s">
        <v>136</v>
      </c>
      <c r="T235" s="130" t="s">
        <v>139</v>
      </c>
      <c r="U235" s="130" t="s">
        <v>136</v>
      </c>
      <c r="V235" s="130" t="s">
        <v>139</v>
      </c>
      <c r="W235" s="130" t="s">
        <v>138</v>
      </c>
      <c r="X235" s="130" t="s">
        <v>136</v>
      </c>
      <c r="Y235" s="130" t="s">
        <v>140</v>
      </c>
      <c r="Z235" s="130" t="s">
        <v>137</v>
      </c>
      <c r="AA235" s="130" t="s">
        <v>139</v>
      </c>
      <c r="AB235" s="130" t="s">
        <v>138</v>
      </c>
      <c r="AC235" s="130" t="s">
        <v>136</v>
      </c>
      <c r="AD235" s="130" t="s">
        <v>139</v>
      </c>
      <c r="AE235" s="130" t="s">
        <v>136</v>
      </c>
      <c r="AF235" s="130" t="s">
        <v>136</v>
      </c>
      <c r="AG235" s="130">
        <v>4.0</v>
      </c>
      <c r="AH235" s="130" t="s">
        <v>138</v>
      </c>
      <c r="AI235" s="130" t="s">
        <v>240</v>
      </c>
      <c r="AJ235" s="130" t="s">
        <v>136</v>
      </c>
      <c r="AK235" s="130" t="s">
        <v>240</v>
      </c>
      <c r="AL235" s="130" t="s">
        <v>138</v>
      </c>
      <c r="AM235" s="130" t="s">
        <v>140</v>
      </c>
      <c r="AN235" s="130" t="s">
        <v>240</v>
      </c>
      <c r="AO235" s="130" t="s">
        <v>240</v>
      </c>
      <c r="AP235" s="130" t="s">
        <v>241</v>
      </c>
      <c r="AQ235" s="130" t="s">
        <v>240</v>
      </c>
      <c r="AR235" s="131" t="s">
        <v>240</v>
      </c>
      <c r="AS235" s="130" t="s">
        <v>240</v>
      </c>
      <c r="AT235" s="28" t="s">
        <v>185</v>
      </c>
      <c r="AU235" s="27" t="s">
        <v>133</v>
      </c>
      <c r="AV235" s="130" t="s">
        <v>146</v>
      </c>
      <c r="AW235" s="130" t="s">
        <v>135</v>
      </c>
      <c r="AX235" s="130" t="s">
        <v>139</v>
      </c>
      <c r="AY235" s="28" t="s">
        <v>184</v>
      </c>
      <c r="AZ235" s="130" t="s">
        <v>136</v>
      </c>
      <c r="BA235" s="130" t="s">
        <v>136</v>
      </c>
      <c r="BB235" s="130" t="s">
        <v>139</v>
      </c>
      <c r="BC235" s="130" t="s">
        <v>139</v>
      </c>
      <c r="BD235" s="130" t="s">
        <v>240</v>
      </c>
      <c r="BE235" s="130" t="s">
        <v>137</v>
      </c>
      <c r="BF235" s="131" t="s">
        <v>240</v>
      </c>
      <c r="BG235" s="131" t="s">
        <v>240</v>
      </c>
      <c r="BH235" s="130" t="s">
        <v>155</v>
      </c>
      <c r="BI235" s="130" t="s">
        <v>136</v>
      </c>
      <c r="BJ235" s="130" t="s">
        <v>138</v>
      </c>
      <c r="BK235" s="130" t="s">
        <v>136</v>
      </c>
      <c r="BL235" s="130" t="s">
        <v>138</v>
      </c>
      <c r="BM235" s="130" t="s">
        <v>137</v>
      </c>
      <c r="BN235" s="130" t="s">
        <v>138</v>
      </c>
      <c r="BO235" s="130" t="s">
        <v>138</v>
      </c>
      <c r="BP235" s="130" t="s">
        <v>140</v>
      </c>
      <c r="BQ235" s="130" t="s">
        <v>139</v>
      </c>
      <c r="BR235" s="130" t="s">
        <v>140</v>
      </c>
      <c r="BS235" s="130" t="s">
        <v>136</v>
      </c>
      <c r="BT235" s="130" t="s">
        <v>136</v>
      </c>
      <c r="BU235" s="130" t="s">
        <v>137</v>
      </c>
      <c r="BV235" s="130" t="s">
        <v>136</v>
      </c>
      <c r="BW235" s="127"/>
      <c r="BX235" s="127"/>
      <c r="BY235" s="130"/>
      <c r="BZ235" s="127"/>
      <c r="CA235" s="127"/>
      <c r="CB235" s="127"/>
      <c r="CC235" s="127"/>
    </row>
    <row r="236" ht="15.75" customHeight="1">
      <c r="A236" s="131" t="s">
        <v>125</v>
      </c>
      <c r="B236" s="131">
        <v>12.0</v>
      </c>
      <c r="C236" s="131">
        <v>13000.0</v>
      </c>
      <c r="D236" s="35" t="s">
        <v>27</v>
      </c>
      <c r="E236" s="130" t="s">
        <v>130</v>
      </c>
      <c r="F236" s="130" t="s">
        <v>38</v>
      </c>
      <c r="G236" s="130" t="s">
        <v>182</v>
      </c>
      <c r="H236" s="136" t="s">
        <v>159</v>
      </c>
      <c r="I236" s="131" t="s">
        <v>32</v>
      </c>
      <c r="J236" s="130" t="s">
        <v>128</v>
      </c>
      <c r="K236" s="131" t="s">
        <v>11</v>
      </c>
      <c r="L236" s="130" t="s">
        <v>240</v>
      </c>
      <c r="M236" s="131">
        <v>2.0</v>
      </c>
      <c r="N236" s="131">
        <v>1.0</v>
      </c>
      <c r="O236" s="131">
        <v>4.0</v>
      </c>
      <c r="P236" s="130" t="s">
        <v>140</v>
      </c>
      <c r="Q236" s="130" t="s">
        <v>139</v>
      </c>
      <c r="R236" s="131">
        <v>4.0</v>
      </c>
      <c r="S236" s="130" t="s">
        <v>139</v>
      </c>
      <c r="T236" s="130">
        <v>4.0</v>
      </c>
      <c r="U236" s="130" t="s">
        <v>137</v>
      </c>
      <c r="V236" s="130" t="s">
        <v>136</v>
      </c>
      <c r="W236" s="130" t="s">
        <v>138</v>
      </c>
      <c r="X236" s="130" t="s">
        <v>136</v>
      </c>
      <c r="Y236" s="130" t="s">
        <v>140</v>
      </c>
      <c r="Z236" s="130" t="s">
        <v>139</v>
      </c>
      <c r="AA236" s="130">
        <v>4.0</v>
      </c>
      <c r="AB236" s="130" t="s">
        <v>136</v>
      </c>
      <c r="AC236" s="130" t="s">
        <v>137</v>
      </c>
      <c r="AD236" s="130" t="s">
        <v>137</v>
      </c>
      <c r="AE236" s="130" t="s">
        <v>140</v>
      </c>
      <c r="AF236" s="130" t="s">
        <v>139</v>
      </c>
      <c r="AG236" s="130" t="s">
        <v>139</v>
      </c>
      <c r="AH236" s="130" t="s">
        <v>136</v>
      </c>
      <c r="AI236" s="130" t="s">
        <v>240</v>
      </c>
      <c r="AJ236" s="130" t="s">
        <v>136</v>
      </c>
      <c r="AK236" s="130" t="s">
        <v>240</v>
      </c>
      <c r="AL236" s="130" t="s">
        <v>136</v>
      </c>
      <c r="AM236" s="130" t="s">
        <v>139</v>
      </c>
      <c r="AN236" s="130" t="s">
        <v>241</v>
      </c>
      <c r="AO236" s="130" t="s">
        <v>241</v>
      </c>
      <c r="AP236" s="130" t="s">
        <v>240</v>
      </c>
      <c r="AQ236" s="130" t="s">
        <v>240</v>
      </c>
      <c r="AR236" s="131" t="s">
        <v>240</v>
      </c>
      <c r="AS236" s="130" t="s">
        <v>241</v>
      </c>
      <c r="AT236" s="29" t="s">
        <v>132</v>
      </c>
      <c r="AU236" s="27" t="s">
        <v>133</v>
      </c>
      <c r="AV236" s="130" t="s">
        <v>134</v>
      </c>
      <c r="AW236" s="130" t="s">
        <v>135</v>
      </c>
      <c r="AX236" s="130" t="s">
        <v>140</v>
      </c>
      <c r="AY236" s="28">
        <v>800.0</v>
      </c>
      <c r="AZ236" s="130" t="s">
        <v>137</v>
      </c>
      <c r="BA236" s="130" t="s">
        <v>137</v>
      </c>
      <c r="BB236" s="130" t="s">
        <v>140</v>
      </c>
      <c r="BC236" s="130" t="s">
        <v>139</v>
      </c>
      <c r="BD236" s="130" t="s">
        <v>240</v>
      </c>
      <c r="BE236" s="130" t="s">
        <v>137</v>
      </c>
      <c r="BF236" s="131" t="s">
        <v>240</v>
      </c>
      <c r="BG236" s="131" t="s">
        <v>240</v>
      </c>
      <c r="BH236" s="130" t="s">
        <v>150</v>
      </c>
      <c r="BI236" s="130" t="s">
        <v>137</v>
      </c>
      <c r="BJ236" s="130" t="s">
        <v>139</v>
      </c>
      <c r="BK236" s="130" t="s">
        <v>139</v>
      </c>
      <c r="BL236" s="130" t="s">
        <v>136</v>
      </c>
      <c r="BM236" s="130" t="s">
        <v>137</v>
      </c>
      <c r="BN236" s="130" t="s">
        <v>138</v>
      </c>
      <c r="BO236" s="130" t="s">
        <v>138</v>
      </c>
      <c r="BP236" s="130" t="s">
        <v>140</v>
      </c>
      <c r="BQ236" s="130" t="s">
        <v>139</v>
      </c>
      <c r="BR236" s="130" t="s">
        <v>139</v>
      </c>
      <c r="BS236" s="130" t="s">
        <v>136</v>
      </c>
      <c r="BT236" s="130" t="s">
        <v>138</v>
      </c>
      <c r="BU236" s="130" t="s">
        <v>136</v>
      </c>
      <c r="BV236" s="130" t="s">
        <v>137</v>
      </c>
      <c r="BW236" s="127"/>
      <c r="BX236" s="127"/>
      <c r="BY236" s="130"/>
      <c r="BZ236" s="127"/>
      <c r="CA236" s="127"/>
      <c r="CB236" s="127"/>
      <c r="CC236" s="127"/>
    </row>
    <row r="237" ht="15.75" customHeight="1">
      <c r="A237" s="131" t="s">
        <v>125</v>
      </c>
      <c r="B237" s="131">
        <v>15.0</v>
      </c>
      <c r="C237" s="131">
        <v>13000.0</v>
      </c>
      <c r="D237" s="35" t="s">
        <v>27</v>
      </c>
      <c r="E237" s="130" t="s">
        <v>196</v>
      </c>
      <c r="F237" s="130" t="s">
        <v>39</v>
      </c>
      <c r="G237" s="130" t="s">
        <v>131</v>
      </c>
      <c r="H237" s="136" t="s">
        <v>159</v>
      </c>
      <c r="I237" s="131" t="s">
        <v>31</v>
      </c>
      <c r="J237" s="130" t="s">
        <v>129</v>
      </c>
      <c r="K237" s="131" t="s">
        <v>11</v>
      </c>
      <c r="L237" s="130" t="s">
        <v>240</v>
      </c>
      <c r="M237" s="131">
        <v>2.0</v>
      </c>
      <c r="N237" s="131">
        <v>1.0</v>
      </c>
      <c r="O237" s="131">
        <v>3.0</v>
      </c>
      <c r="P237" s="130" t="s">
        <v>140</v>
      </c>
      <c r="Q237" s="130" t="s">
        <v>137</v>
      </c>
      <c r="R237" s="131">
        <v>3.0</v>
      </c>
      <c r="S237" s="130" t="s">
        <v>136</v>
      </c>
      <c r="T237" s="130" t="s">
        <v>140</v>
      </c>
      <c r="U237" s="130" t="s">
        <v>138</v>
      </c>
      <c r="V237" s="130" t="s">
        <v>138</v>
      </c>
      <c r="W237" s="130" t="s">
        <v>136</v>
      </c>
      <c r="X237" s="130" t="s">
        <v>139</v>
      </c>
      <c r="Y237" s="130" t="s">
        <v>136</v>
      </c>
      <c r="Z237" s="130" t="s">
        <v>138</v>
      </c>
      <c r="AA237" s="130" t="s">
        <v>139</v>
      </c>
      <c r="AB237" s="130" t="s">
        <v>139</v>
      </c>
      <c r="AC237" s="130" t="s">
        <v>136</v>
      </c>
      <c r="AD237" s="130" t="s">
        <v>136</v>
      </c>
      <c r="AE237" s="130" t="s">
        <v>139</v>
      </c>
      <c r="AF237" s="130" t="s">
        <v>139</v>
      </c>
      <c r="AG237" s="130">
        <v>5.0</v>
      </c>
      <c r="AH237" s="130" t="s">
        <v>136</v>
      </c>
      <c r="AI237" s="130" t="s">
        <v>240</v>
      </c>
      <c r="AJ237" s="130" t="s">
        <v>140</v>
      </c>
      <c r="AK237" s="130" t="s">
        <v>241</v>
      </c>
      <c r="AL237" s="130" t="s">
        <v>139</v>
      </c>
      <c r="AM237" s="130" t="s">
        <v>140</v>
      </c>
      <c r="AN237" s="130" t="s">
        <v>240</v>
      </c>
      <c r="AO237" s="130" t="s">
        <v>240</v>
      </c>
      <c r="AP237" s="130" t="s">
        <v>240</v>
      </c>
      <c r="AQ237" s="130" t="s">
        <v>241</v>
      </c>
      <c r="AR237" s="131" t="s">
        <v>240</v>
      </c>
      <c r="AS237" s="130" t="s">
        <v>240</v>
      </c>
      <c r="AT237" s="29" t="s">
        <v>132</v>
      </c>
      <c r="AU237" s="27" t="s">
        <v>133</v>
      </c>
      <c r="AV237" s="130" t="s">
        <v>146</v>
      </c>
      <c r="AW237" s="130" t="s">
        <v>147</v>
      </c>
      <c r="AX237" s="130" t="s">
        <v>139</v>
      </c>
      <c r="AY237" s="28" t="s">
        <v>145</v>
      </c>
      <c r="AZ237" s="130" t="s">
        <v>139</v>
      </c>
      <c r="BA237" s="130" t="s">
        <v>139</v>
      </c>
      <c r="BB237" s="130" t="s">
        <v>138</v>
      </c>
      <c r="BC237" s="130" t="s">
        <v>140</v>
      </c>
      <c r="BD237" s="130" t="s">
        <v>241</v>
      </c>
      <c r="BE237" s="130" t="s">
        <v>139</v>
      </c>
      <c r="BF237" s="131" t="s">
        <v>240</v>
      </c>
      <c r="BG237" s="131" t="s">
        <v>240</v>
      </c>
      <c r="BH237" s="130" t="s">
        <v>136</v>
      </c>
      <c r="BI237" s="130" t="s">
        <v>137</v>
      </c>
      <c r="BJ237" s="130" t="s">
        <v>140</v>
      </c>
      <c r="BK237" s="130" t="s">
        <v>138</v>
      </c>
      <c r="BL237" s="130" t="s">
        <v>137</v>
      </c>
      <c r="BM237" s="130" t="s">
        <v>138</v>
      </c>
      <c r="BN237" s="130" t="s">
        <v>138</v>
      </c>
      <c r="BO237" s="130" t="s">
        <v>138</v>
      </c>
      <c r="BP237" s="130" t="s">
        <v>136</v>
      </c>
      <c r="BQ237" s="130" t="s">
        <v>138</v>
      </c>
      <c r="BR237" s="130" t="s">
        <v>136</v>
      </c>
      <c r="BS237" s="130" t="s">
        <v>136</v>
      </c>
      <c r="BT237" s="130" t="s">
        <v>136</v>
      </c>
      <c r="BU237" s="130" t="s">
        <v>140</v>
      </c>
      <c r="BV237" s="130" t="s">
        <v>139</v>
      </c>
      <c r="BW237" s="127"/>
      <c r="BX237" s="127"/>
      <c r="BY237" s="130"/>
      <c r="BZ237" s="127"/>
      <c r="CA237" s="127"/>
      <c r="CB237" s="127"/>
      <c r="CC237" s="127"/>
    </row>
    <row r="238" ht="15.75" customHeight="1">
      <c r="A238" s="131" t="s">
        <v>125</v>
      </c>
      <c r="B238" s="131">
        <v>51.0</v>
      </c>
      <c r="C238" s="131">
        <v>20000.0</v>
      </c>
      <c r="D238" s="35" t="s">
        <v>192</v>
      </c>
      <c r="E238" s="130" t="s">
        <v>196</v>
      </c>
      <c r="F238" s="130" t="s">
        <v>172</v>
      </c>
      <c r="G238" s="130" t="s">
        <v>131</v>
      </c>
      <c r="H238" s="136" t="s">
        <v>127</v>
      </c>
      <c r="I238" s="131" t="s">
        <v>31</v>
      </c>
      <c r="J238" s="131" t="s">
        <v>171</v>
      </c>
      <c r="K238" s="131" t="s">
        <v>158</v>
      </c>
      <c r="L238" s="130" t="s">
        <v>240</v>
      </c>
      <c r="M238" s="131">
        <v>3.0</v>
      </c>
      <c r="N238" s="131">
        <v>1.0</v>
      </c>
      <c r="O238" s="131">
        <v>3.0</v>
      </c>
      <c r="P238" s="130" t="s">
        <v>136</v>
      </c>
      <c r="Q238" s="130" t="s">
        <v>136</v>
      </c>
      <c r="R238" s="130">
        <v>4.0</v>
      </c>
      <c r="S238" s="130" t="s">
        <v>139</v>
      </c>
      <c r="T238" s="130">
        <v>4.0</v>
      </c>
      <c r="U238" s="130" t="s">
        <v>138</v>
      </c>
      <c r="V238" s="130" t="s">
        <v>138</v>
      </c>
      <c r="W238" s="130" t="s">
        <v>139</v>
      </c>
      <c r="X238" s="130" t="s">
        <v>139</v>
      </c>
      <c r="Y238" s="130" t="s">
        <v>138</v>
      </c>
      <c r="Z238" s="130" t="s">
        <v>140</v>
      </c>
      <c r="AA238" s="130" t="s">
        <v>136</v>
      </c>
      <c r="AB238" s="130" t="s">
        <v>136</v>
      </c>
      <c r="AC238" s="130" t="s">
        <v>137</v>
      </c>
      <c r="AD238" s="130" t="s">
        <v>139</v>
      </c>
      <c r="AE238" s="130" t="s">
        <v>136</v>
      </c>
      <c r="AF238" s="130" t="s">
        <v>137</v>
      </c>
      <c r="AG238" s="130" t="s">
        <v>139</v>
      </c>
      <c r="AH238" s="130" t="s">
        <v>136</v>
      </c>
      <c r="AI238" s="130" t="s">
        <v>241</v>
      </c>
      <c r="AJ238" s="130" t="s">
        <v>136</v>
      </c>
      <c r="AK238" s="130" t="s">
        <v>240</v>
      </c>
      <c r="AL238" s="130" t="s">
        <v>136</v>
      </c>
      <c r="AM238" s="130" t="s">
        <v>140</v>
      </c>
      <c r="AN238" s="130" t="s">
        <v>240</v>
      </c>
      <c r="AO238" s="130" t="s">
        <v>241</v>
      </c>
      <c r="AP238" s="130" t="s">
        <v>240</v>
      </c>
      <c r="AQ238" s="130" t="s">
        <v>240</v>
      </c>
      <c r="AR238" s="131" t="s">
        <v>240</v>
      </c>
      <c r="AS238" s="130" t="s">
        <v>241</v>
      </c>
      <c r="AT238" s="28" t="s">
        <v>151</v>
      </c>
      <c r="AU238" s="27" t="s">
        <v>133</v>
      </c>
      <c r="AV238" s="130" t="s">
        <v>152</v>
      </c>
      <c r="AW238" s="130" t="s">
        <v>135</v>
      </c>
      <c r="AX238" s="130" t="s">
        <v>139</v>
      </c>
      <c r="AY238" s="28">
        <v>800.0</v>
      </c>
      <c r="AZ238" s="130" t="s">
        <v>139</v>
      </c>
      <c r="BA238" s="130" t="s">
        <v>136</v>
      </c>
      <c r="BB238" s="130" t="s">
        <v>140</v>
      </c>
      <c r="BC238" s="130" t="s">
        <v>139</v>
      </c>
      <c r="BD238" s="130" t="s">
        <v>240</v>
      </c>
      <c r="BE238" s="130" t="s">
        <v>139</v>
      </c>
      <c r="BF238" s="131" t="s">
        <v>240</v>
      </c>
      <c r="BG238" s="131" t="s">
        <v>240</v>
      </c>
      <c r="BH238" s="130" t="s">
        <v>138</v>
      </c>
      <c r="BI238" s="130" t="s">
        <v>136</v>
      </c>
      <c r="BJ238" s="130" t="s">
        <v>138</v>
      </c>
      <c r="BK238" s="130" t="s">
        <v>137</v>
      </c>
      <c r="BL238" s="130" t="s">
        <v>138</v>
      </c>
      <c r="BM238" s="130" t="s">
        <v>136</v>
      </c>
      <c r="BN238" s="130" t="s">
        <v>138</v>
      </c>
      <c r="BO238" s="130" t="s">
        <v>138</v>
      </c>
      <c r="BP238" s="130" t="s">
        <v>136</v>
      </c>
      <c r="BQ238" s="130" t="s">
        <v>137</v>
      </c>
      <c r="BR238" s="130" t="s">
        <v>136</v>
      </c>
      <c r="BS238" s="130" t="s">
        <v>138</v>
      </c>
      <c r="BT238" s="130" t="s">
        <v>137</v>
      </c>
      <c r="BU238" s="130" t="s">
        <v>139</v>
      </c>
      <c r="BV238" s="130" t="s">
        <v>138</v>
      </c>
      <c r="BW238" s="127"/>
      <c r="BX238" s="127"/>
      <c r="BY238" s="130"/>
      <c r="BZ238" s="127"/>
      <c r="CA238" s="127"/>
      <c r="CB238" s="127"/>
      <c r="CC238" s="127"/>
    </row>
    <row r="239" ht="15.75" customHeight="1">
      <c r="A239" s="131" t="s">
        <v>125</v>
      </c>
      <c r="B239" s="131">
        <v>24.0</v>
      </c>
      <c r="C239" s="131">
        <v>10000.0</v>
      </c>
      <c r="D239" s="35" t="s">
        <v>27</v>
      </c>
      <c r="E239" s="130" t="s">
        <v>163</v>
      </c>
      <c r="F239" s="130" t="s">
        <v>37</v>
      </c>
      <c r="G239" s="134" t="s">
        <v>188</v>
      </c>
      <c r="H239" s="136" t="s">
        <v>127</v>
      </c>
      <c r="I239" s="131" t="s">
        <v>31</v>
      </c>
      <c r="J239" s="130" t="s">
        <v>129</v>
      </c>
      <c r="K239" s="131" t="s">
        <v>13</v>
      </c>
      <c r="L239" s="130" t="s">
        <v>241</v>
      </c>
      <c r="M239" s="131">
        <v>2.0</v>
      </c>
      <c r="N239" s="131">
        <v>1.0</v>
      </c>
      <c r="O239" s="131">
        <v>4.0</v>
      </c>
      <c r="P239" s="130" t="s">
        <v>136</v>
      </c>
      <c r="Q239" s="130" t="s">
        <v>136</v>
      </c>
      <c r="R239" s="130" t="s">
        <v>136</v>
      </c>
      <c r="S239" s="130">
        <v>5.0</v>
      </c>
      <c r="T239" s="130" t="s">
        <v>139</v>
      </c>
      <c r="U239" s="130" t="s">
        <v>136</v>
      </c>
      <c r="V239" s="130" t="s">
        <v>136</v>
      </c>
      <c r="W239" s="130" t="s">
        <v>136</v>
      </c>
      <c r="X239" s="130" t="s">
        <v>136</v>
      </c>
      <c r="Y239" s="130" t="s">
        <v>140</v>
      </c>
      <c r="Z239" s="130" t="s">
        <v>140</v>
      </c>
      <c r="AA239" s="130" t="s">
        <v>139</v>
      </c>
      <c r="AB239" s="130" t="s">
        <v>139</v>
      </c>
      <c r="AC239" s="130" t="s">
        <v>140</v>
      </c>
      <c r="AD239" s="130" t="s">
        <v>136</v>
      </c>
      <c r="AE239" s="130" t="s">
        <v>140</v>
      </c>
      <c r="AF239" s="130" t="s">
        <v>137</v>
      </c>
      <c r="AG239" s="130">
        <v>4.0</v>
      </c>
      <c r="AH239" s="130" t="s">
        <v>137</v>
      </c>
      <c r="AI239" s="130" t="s">
        <v>240</v>
      </c>
      <c r="AJ239" s="130" t="s">
        <v>139</v>
      </c>
      <c r="AK239" s="130" t="s">
        <v>241</v>
      </c>
      <c r="AL239" s="130" t="s">
        <v>139</v>
      </c>
      <c r="AM239" s="130" t="s">
        <v>139</v>
      </c>
      <c r="AN239" s="130" t="s">
        <v>241</v>
      </c>
      <c r="AO239" s="130" t="s">
        <v>241</v>
      </c>
      <c r="AP239" s="130" t="s">
        <v>241</v>
      </c>
      <c r="AQ239" s="130" t="s">
        <v>240</v>
      </c>
      <c r="AR239" s="131" t="s">
        <v>240</v>
      </c>
      <c r="AS239" s="130" t="s">
        <v>241</v>
      </c>
      <c r="AT239" s="29" t="s">
        <v>156</v>
      </c>
      <c r="AU239" s="27" t="s">
        <v>133</v>
      </c>
      <c r="AV239" s="130" t="s">
        <v>157</v>
      </c>
      <c r="AW239" s="130" t="s">
        <v>135</v>
      </c>
      <c r="AX239" s="130" t="s">
        <v>139</v>
      </c>
      <c r="AY239" s="28">
        <v>1500.0</v>
      </c>
      <c r="AZ239" s="130" t="s">
        <v>140</v>
      </c>
      <c r="BA239" s="130" t="s">
        <v>139</v>
      </c>
      <c r="BB239" s="130" t="s">
        <v>140</v>
      </c>
      <c r="BC239" s="130" t="s">
        <v>139</v>
      </c>
      <c r="BD239" s="130" t="s">
        <v>240</v>
      </c>
      <c r="BE239" s="130" t="s">
        <v>137</v>
      </c>
      <c r="BF239" s="131" t="s">
        <v>240</v>
      </c>
      <c r="BG239" s="131" t="s">
        <v>240</v>
      </c>
      <c r="BH239" s="130" t="s">
        <v>138</v>
      </c>
      <c r="BI239" s="130" t="s">
        <v>140</v>
      </c>
      <c r="BJ239" s="130" t="s">
        <v>139</v>
      </c>
      <c r="BK239" s="130" t="s">
        <v>139</v>
      </c>
      <c r="BL239" s="130" t="s">
        <v>139</v>
      </c>
      <c r="BM239" s="130" t="s">
        <v>138</v>
      </c>
      <c r="BN239" s="130" t="s">
        <v>138</v>
      </c>
      <c r="BO239" s="130" t="s">
        <v>138</v>
      </c>
      <c r="BP239" s="130" t="s">
        <v>138</v>
      </c>
      <c r="BQ239" s="130" t="s">
        <v>136</v>
      </c>
      <c r="BR239" s="130" t="s">
        <v>136</v>
      </c>
      <c r="BS239" s="130" t="s">
        <v>138</v>
      </c>
      <c r="BT239" s="130" t="s">
        <v>136</v>
      </c>
      <c r="BU239" s="130" t="s">
        <v>136</v>
      </c>
      <c r="BV239" s="130" t="s">
        <v>136</v>
      </c>
      <c r="BW239" s="127"/>
      <c r="BX239" s="127"/>
      <c r="BY239" s="130"/>
      <c r="BZ239" s="127"/>
      <c r="CA239" s="127"/>
      <c r="CB239" s="127"/>
      <c r="CC239" s="127"/>
    </row>
    <row r="240" ht="15.75" customHeight="1">
      <c r="A240" s="131" t="s">
        <v>125</v>
      </c>
      <c r="B240" s="131">
        <v>26.0</v>
      </c>
      <c r="C240" s="131">
        <v>30000.0</v>
      </c>
      <c r="D240" s="35" t="s">
        <v>199</v>
      </c>
      <c r="E240" s="130" t="s">
        <v>44</v>
      </c>
      <c r="F240" s="130" t="s">
        <v>37</v>
      </c>
      <c r="G240" s="134" t="s">
        <v>37</v>
      </c>
      <c r="H240" s="136" t="s">
        <v>127</v>
      </c>
      <c r="I240" s="131" t="s">
        <v>31</v>
      </c>
      <c r="J240" s="130" t="s">
        <v>128</v>
      </c>
      <c r="K240" s="131" t="s">
        <v>13</v>
      </c>
      <c r="L240" s="130" t="s">
        <v>240</v>
      </c>
      <c r="M240" s="131">
        <v>1.0</v>
      </c>
      <c r="N240" s="131">
        <v>1.0</v>
      </c>
      <c r="O240" s="131">
        <v>4.0</v>
      </c>
      <c r="P240" s="130" t="s">
        <v>139</v>
      </c>
      <c r="Q240" s="130" t="s">
        <v>136</v>
      </c>
      <c r="R240" s="130" t="s">
        <v>139</v>
      </c>
      <c r="S240" s="130" t="s">
        <v>139</v>
      </c>
      <c r="T240" s="130">
        <v>5.0</v>
      </c>
      <c r="U240" s="130" t="s">
        <v>139</v>
      </c>
      <c r="V240" s="130" t="s">
        <v>137</v>
      </c>
      <c r="W240" s="130" t="s">
        <v>136</v>
      </c>
      <c r="X240" s="130" t="s">
        <v>139</v>
      </c>
      <c r="Y240" s="130" t="s">
        <v>136</v>
      </c>
      <c r="Z240" s="130" t="s">
        <v>139</v>
      </c>
      <c r="AA240" s="130" t="s">
        <v>136</v>
      </c>
      <c r="AB240" s="130" t="s">
        <v>136</v>
      </c>
      <c r="AC240" s="130" t="s">
        <v>138</v>
      </c>
      <c r="AD240" s="130" t="s">
        <v>139</v>
      </c>
      <c r="AE240" s="130" t="s">
        <v>139</v>
      </c>
      <c r="AF240" s="130" t="s">
        <v>139</v>
      </c>
      <c r="AG240" s="130" t="s">
        <v>140</v>
      </c>
      <c r="AH240" s="130" t="s">
        <v>136</v>
      </c>
      <c r="AI240" s="130" t="s">
        <v>241</v>
      </c>
      <c r="AJ240" s="130" t="s">
        <v>139</v>
      </c>
      <c r="AK240" s="130" t="s">
        <v>240</v>
      </c>
      <c r="AL240" s="130" t="s">
        <v>139</v>
      </c>
      <c r="AM240" s="130" t="s">
        <v>140</v>
      </c>
      <c r="AN240" s="130" t="s">
        <v>240</v>
      </c>
      <c r="AO240" s="130" t="s">
        <v>240</v>
      </c>
      <c r="AP240" s="130" t="s">
        <v>240</v>
      </c>
      <c r="AQ240" s="130" t="s">
        <v>240</v>
      </c>
      <c r="AR240" s="131" t="s">
        <v>240</v>
      </c>
      <c r="AS240" s="130" t="s">
        <v>241</v>
      </c>
      <c r="AT240" s="29" t="s">
        <v>132</v>
      </c>
      <c r="AU240" s="27" t="s">
        <v>164</v>
      </c>
      <c r="AV240" s="130" t="s">
        <v>165</v>
      </c>
      <c r="AW240" s="130" t="s">
        <v>135</v>
      </c>
      <c r="AX240" s="130" t="s">
        <v>136</v>
      </c>
      <c r="AY240" s="28">
        <v>1500.0</v>
      </c>
      <c r="AZ240" s="130" t="s">
        <v>139</v>
      </c>
      <c r="BA240" s="130" t="s">
        <v>136</v>
      </c>
      <c r="BB240" s="130" t="s">
        <v>140</v>
      </c>
      <c r="BC240" s="130" t="s">
        <v>139</v>
      </c>
      <c r="BD240" s="130" t="s">
        <v>240</v>
      </c>
      <c r="BE240" s="130" t="s">
        <v>140</v>
      </c>
      <c r="BF240" s="131" t="s">
        <v>240</v>
      </c>
      <c r="BG240" s="131" t="s">
        <v>240</v>
      </c>
      <c r="BH240" s="130" t="s">
        <v>137</v>
      </c>
      <c r="BI240" s="130" t="s">
        <v>136</v>
      </c>
      <c r="BJ240" s="130" t="s">
        <v>138</v>
      </c>
      <c r="BK240" s="130" t="s">
        <v>139</v>
      </c>
      <c r="BL240" s="130" t="s">
        <v>138</v>
      </c>
      <c r="BM240" s="130" t="s">
        <v>136</v>
      </c>
      <c r="BN240" s="130" t="s">
        <v>136</v>
      </c>
      <c r="BO240" s="130" t="s">
        <v>136</v>
      </c>
      <c r="BP240" s="130" t="s">
        <v>139</v>
      </c>
      <c r="BQ240" s="130" t="s">
        <v>140</v>
      </c>
      <c r="BR240" s="130" t="s">
        <v>139</v>
      </c>
      <c r="BS240" s="130" t="s">
        <v>136</v>
      </c>
      <c r="BT240" s="130" t="s">
        <v>139</v>
      </c>
      <c r="BU240" s="130" t="s">
        <v>140</v>
      </c>
      <c r="BV240" s="130" t="s">
        <v>136</v>
      </c>
      <c r="BW240" s="127"/>
      <c r="BX240" s="127"/>
      <c r="BY240" s="130"/>
      <c r="BZ240" s="127"/>
      <c r="CA240" s="127"/>
      <c r="CB240" s="127"/>
      <c r="CC240" s="127"/>
    </row>
    <row r="241" ht="15.75" customHeight="1">
      <c r="A241" s="131" t="s">
        <v>125</v>
      </c>
      <c r="B241" s="131">
        <v>62.0</v>
      </c>
      <c r="C241" s="131">
        <v>35000.0</v>
      </c>
      <c r="D241" s="35" t="s">
        <v>199</v>
      </c>
      <c r="E241" s="130" t="s">
        <v>197</v>
      </c>
      <c r="F241" s="130" t="s">
        <v>40</v>
      </c>
      <c r="G241" s="134" t="s">
        <v>190</v>
      </c>
      <c r="H241" s="136" t="s">
        <v>127</v>
      </c>
      <c r="I241" s="131" t="s">
        <v>31</v>
      </c>
      <c r="J241" s="130" t="s">
        <v>128</v>
      </c>
      <c r="K241" s="131" t="s">
        <v>13</v>
      </c>
      <c r="L241" s="130" t="s">
        <v>241</v>
      </c>
      <c r="M241" s="131">
        <v>3.0</v>
      </c>
      <c r="N241" s="131">
        <v>1.0</v>
      </c>
      <c r="O241" s="131">
        <v>3.0</v>
      </c>
      <c r="P241" s="130" t="s">
        <v>139</v>
      </c>
      <c r="Q241" s="130" t="s">
        <v>136</v>
      </c>
      <c r="R241" s="130" t="s">
        <v>139</v>
      </c>
      <c r="S241" s="130" t="s">
        <v>136</v>
      </c>
      <c r="T241" s="130" t="s">
        <v>139</v>
      </c>
      <c r="U241" s="130" t="s">
        <v>137</v>
      </c>
      <c r="V241" s="130" t="s">
        <v>136</v>
      </c>
      <c r="W241" s="130" t="s">
        <v>136</v>
      </c>
      <c r="X241" s="130" t="s">
        <v>136</v>
      </c>
      <c r="Y241" s="130" t="s">
        <v>138</v>
      </c>
      <c r="Z241" s="130" t="s">
        <v>137</v>
      </c>
      <c r="AA241" s="130" t="s">
        <v>138</v>
      </c>
      <c r="AB241" s="130" t="s">
        <v>138</v>
      </c>
      <c r="AC241" s="130" t="s">
        <v>136</v>
      </c>
      <c r="AD241" s="130" t="s">
        <v>136</v>
      </c>
      <c r="AE241" s="130" t="s">
        <v>139</v>
      </c>
      <c r="AF241" s="130" t="s">
        <v>137</v>
      </c>
      <c r="AG241" s="130" t="s">
        <v>139</v>
      </c>
      <c r="AH241" s="130" t="s">
        <v>139</v>
      </c>
      <c r="AI241" s="130" t="s">
        <v>240</v>
      </c>
      <c r="AJ241" s="130" t="s">
        <v>139</v>
      </c>
      <c r="AK241" s="130" t="s">
        <v>240</v>
      </c>
      <c r="AL241" s="130" t="s">
        <v>140</v>
      </c>
      <c r="AM241" s="130" t="s">
        <v>137</v>
      </c>
      <c r="AN241" s="130" t="s">
        <v>240</v>
      </c>
      <c r="AO241" s="130" t="s">
        <v>241</v>
      </c>
      <c r="AP241" s="130" t="s">
        <v>241</v>
      </c>
      <c r="AQ241" s="130" t="s">
        <v>240</v>
      </c>
      <c r="AR241" s="131" t="s">
        <v>240</v>
      </c>
      <c r="AS241" s="130" t="s">
        <v>241</v>
      </c>
      <c r="AT241" s="28" t="s">
        <v>59</v>
      </c>
      <c r="AU241" s="27" t="s">
        <v>168</v>
      </c>
      <c r="AV241" s="130" t="s">
        <v>169</v>
      </c>
      <c r="AW241" s="130" t="s">
        <v>209</v>
      </c>
      <c r="AX241" s="130" t="s">
        <v>136</v>
      </c>
      <c r="AY241" s="28" t="s">
        <v>167</v>
      </c>
      <c r="AZ241" s="130" t="s">
        <v>139</v>
      </c>
      <c r="BA241" s="130" t="s">
        <v>136</v>
      </c>
      <c r="BB241" s="130" t="s">
        <v>138</v>
      </c>
      <c r="BC241" s="130" t="s">
        <v>139</v>
      </c>
      <c r="BD241" s="130" t="s">
        <v>240</v>
      </c>
      <c r="BE241" s="130" t="s">
        <v>139</v>
      </c>
      <c r="BF241" s="131" t="s">
        <v>240</v>
      </c>
      <c r="BG241" s="131" t="s">
        <v>240</v>
      </c>
      <c r="BH241" s="130" t="s">
        <v>150</v>
      </c>
      <c r="BI241" s="130" t="s">
        <v>136</v>
      </c>
      <c r="BJ241" s="130" t="s">
        <v>139</v>
      </c>
      <c r="BK241" s="130" t="s">
        <v>139</v>
      </c>
      <c r="BL241" s="130" t="s">
        <v>136</v>
      </c>
      <c r="BM241" s="130" t="s">
        <v>138</v>
      </c>
      <c r="BN241" s="130" t="s">
        <v>136</v>
      </c>
      <c r="BO241" s="130" t="s">
        <v>138</v>
      </c>
      <c r="BP241" s="130" t="s">
        <v>140</v>
      </c>
      <c r="BQ241" s="130" t="s">
        <v>139</v>
      </c>
      <c r="BR241" s="130" t="s">
        <v>139</v>
      </c>
      <c r="BS241" s="130" t="s">
        <v>138</v>
      </c>
      <c r="BT241" s="130" t="s">
        <v>140</v>
      </c>
      <c r="BU241" s="130" t="s">
        <v>136</v>
      </c>
      <c r="BV241" s="130" t="s">
        <v>136</v>
      </c>
      <c r="BW241" s="127"/>
      <c r="BX241" s="127"/>
      <c r="BY241" s="130"/>
      <c r="BZ241" s="127"/>
      <c r="CA241" s="127"/>
      <c r="CB241" s="127"/>
      <c r="CC241" s="127"/>
    </row>
    <row r="242" ht="15.75" customHeight="1">
      <c r="A242" s="131" t="s">
        <v>125</v>
      </c>
      <c r="B242" s="131">
        <v>24.0</v>
      </c>
      <c r="C242" s="131">
        <v>10000.0</v>
      </c>
      <c r="D242" s="35" t="s">
        <v>27</v>
      </c>
      <c r="E242" s="130" t="s">
        <v>197</v>
      </c>
      <c r="F242" s="130" t="s">
        <v>37</v>
      </c>
      <c r="G242" s="134" t="s">
        <v>182</v>
      </c>
      <c r="H242" s="136" t="s">
        <v>127</v>
      </c>
      <c r="I242" s="131" t="s">
        <v>180</v>
      </c>
      <c r="J242" s="130" t="s">
        <v>129</v>
      </c>
      <c r="K242" s="131" t="s">
        <v>11</v>
      </c>
      <c r="L242" s="130" t="s">
        <v>240</v>
      </c>
      <c r="M242" s="131">
        <v>4.0</v>
      </c>
      <c r="N242" s="131">
        <v>1.0</v>
      </c>
      <c r="O242" s="131">
        <v>5.0</v>
      </c>
      <c r="P242" s="130" t="s">
        <v>137</v>
      </c>
      <c r="Q242" s="130" t="s">
        <v>136</v>
      </c>
      <c r="R242" s="130" t="s">
        <v>139</v>
      </c>
      <c r="S242" s="130" t="s">
        <v>139</v>
      </c>
      <c r="T242" s="130">
        <v>4.0</v>
      </c>
      <c r="U242" s="130" t="s">
        <v>137</v>
      </c>
      <c r="V242" s="130" t="s">
        <v>136</v>
      </c>
      <c r="W242" s="130" t="s">
        <v>136</v>
      </c>
      <c r="X242" s="130" t="s">
        <v>138</v>
      </c>
      <c r="Y242" s="130" t="s">
        <v>136</v>
      </c>
      <c r="Z242" s="130" t="s">
        <v>138</v>
      </c>
      <c r="AA242" s="130" t="s">
        <v>136</v>
      </c>
      <c r="AB242" s="130" t="s">
        <v>139</v>
      </c>
      <c r="AC242" s="130" t="s">
        <v>139</v>
      </c>
      <c r="AD242" s="130" t="s">
        <v>138</v>
      </c>
      <c r="AE242" s="130" t="s">
        <v>139</v>
      </c>
      <c r="AF242" s="130" t="s">
        <v>136</v>
      </c>
      <c r="AG242" s="130" t="s">
        <v>138</v>
      </c>
      <c r="AH242" s="130" t="s">
        <v>136</v>
      </c>
      <c r="AI242" s="130" t="s">
        <v>240</v>
      </c>
      <c r="AJ242" s="130" t="s">
        <v>139</v>
      </c>
      <c r="AK242" s="130" t="s">
        <v>240</v>
      </c>
      <c r="AL242" s="130" t="s">
        <v>139</v>
      </c>
      <c r="AM242" s="130" t="s">
        <v>136</v>
      </c>
      <c r="AN242" s="130" t="s">
        <v>240</v>
      </c>
      <c r="AO242" s="130" t="s">
        <v>241</v>
      </c>
      <c r="AP242" s="130" t="s">
        <v>240</v>
      </c>
      <c r="AQ242" s="130" t="s">
        <v>240</v>
      </c>
      <c r="AR242" s="131" t="s">
        <v>240</v>
      </c>
      <c r="AS242" s="130" t="s">
        <v>241</v>
      </c>
      <c r="AT242" s="29" t="s">
        <v>132</v>
      </c>
      <c r="AU242" s="27" t="s">
        <v>164</v>
      </c>
      <c r="AV242" s="130" t="s">
        <v>80</v>
      </c>
      <c r="AW242" s="130" t="s">
        <v>209</v>
      </c>
      <c r="AX242" s="130" t="s">
        <v>136</v>
      </c>
      <c r="AY242" s="28">
        <v>800.0</v>
      </c>
      <c r="AZ242" s="130" t="s">
        <v>139</v>
      </c>
      <c r="BA242" s="130" t="s">
        <v>139</v>
      </c>
      <c r="BB242" s="130" t="s">
        <v>138</v>
      </c>
      <c r="BC242" s="130" t="s">
        <v>136</v>
      </c>
      <c r="BD242" s="130" t="s">
        <v>240</v>
      </c>
      <c r="BE242" s="130" t="s">
        <v>136</v>
      </c>
      <c r="BF242" s="131" t="s">
        <v>240</v>
      </c>
      <c r="BG242" s="131" t="s">
        <v>240</v>
      </c>
      <c r="BH242" s="130" t="s">
        <v>155</v>
      </c>
      <c r="BI242" s="130" t="s">
        <v>136</v>
      </c>
      <c r="BJ242" s="130" t="s">
        <v>138</v>
      </c>
      <c r="BK242" s="130" t="s">
        <v>136</v>
      </c>
      <c r="BL242" s="130" t="s">
        <v>138</v>
      </c>
      <c r="BM242" s="130" t="s">
        <v>137</v>
      </c>
      <c r="BN242" s="130" t="s">
        <v>138</v>
      </c>
      <c r="BO242" s="130" t="s">
        <v>138</v>
      </c>
      <c r="BP242" s="130" t="s">
        <v>140</v>
      </c>
      <c r="BQ242" s="130" t="s">
        <v>139</v>
      </c>
      <c r="BR242" s="130" t="s">
        <v>140</v>
      </c>
      <c r="BS242" s="130" t="s">
        <v>139</v>
      </c>
      <c r="BT242" s="127">
        <v>3.0</v>
      </c>
      <c r="BU242" s="130" t="s">
        <v>140</v>
      </c>
      <c r="BV242" s="130" t="s">
        <v>138</v>
      </c>
      <c r="BW242" s="127"/>
      <c r="BX242" s="127"/>
      <c r="BY242" s="130"/>
      <c r="BZ242" s="127"/>
      <c r="CA242" s="127"/>
      <c r="CB242" s="127"/>
      <c r="CC242" s="127"/>
    </row>
    <row r="243" ht="15.75" customHeight="1">
      <c r="A243" s="131" t="s">
        <v>125</v>
      </c>
      <c r="B243" s="131">
        <v>24.0</v>
      </c>
      <c r="C243" s="131">
        <v>10000.0</v>
      </c>
      <c r="D243" s="35" t="s">
        <v>149</v>
      </c>
      <c r="E243" s="130" t="s">
        <v>44</v>
      </c>
      <c r="F243" s="130" t="s">
        <v>37</v>
      </c>
      <c r="G243" s="134" t="s">
        <v>201</v>
      </c>
      <c r="H243" s="136" t="s">
        <v>127</v>
      </c>
      <c r="I243" s="131" t="s">
        <v>31</v>
      </c>
      <c r="J243" s="130" t="s">
        <v>162</v>
      </c>
      <c r="K243" s="131" t="s">
        <v>11</v>
      </c>
      <c r="L243" s="130" t="s">
        <v>240</v>
      </c>
      <c r="M243" s="131">
        <v>1.0</v>
      </c>
      <c r="N243" s="131">
        <v>1.0</v>
      </c>
      <c r="O243" s="131">
        <v>3.0</v>
      </c>
      <c r="P243" s="130" t="s">
        <v>140</v>
      </c>
      <c r="Q243" s="130" t="s">
        <v>136</v>
      </c>
      <c r="R243" s="130" t="s">
        <v>136</v>
      </c>
      <c r="S243" s="130">
        <v>5.0</v>
      </c>
      <c r="T243" s="130" t="s">
        <v>139</v>
      </c>
      <c r="U243" s="130" t="s">
        <v>139</v>
      </c>
      <c r="V243" s="130" t="s">
        <v>139</v>
      </c>
      <c r="W243" s="130" t="s">
        <v>139</v>
      </c>
      <c r="X243" s="130" t="s">
        <v>140</v>
      </c>
      <c r="Y243" s="130" t="s">
        <v>136</v>
      </c>
      <c r="Z243" s="130" t="s">
        <v>140</v>
      </c>
      <c r="AA243" s="130" t="s">
        <v>136</v>
      </c>
      <c r="AB243" s="130" t="s">
        <v>138</v>
      </c>
      <c r="AC243" s="130" t="s">
        <v>137</v>
      </c>
      <c r="AD243" s="130" t="s">
        <v>137</v>
      </c>
      <c r="AE243" s="130" t="s">
        <v>137</v>
      </c>
      <c r="AF243" s="130" t="s">
        <v>140</v>
      </c>
      <c r="AG243" s="130" t="s">
        <v>139</v>
      </c>
      <c r="AH243" s="130" t="s">
        <v>139</v>
      </c>
      <c r="AI243" s="130" t="s">
        <v>240</v>
      </c>
      <c r="AJ243" s="130" t="s">
        <v>140</v>
      </c>
      <c r="AK243" s="130" t="s">
        <v>241</v>
      </c>
      <c r="AL243" s="130" t="s">
        <v>137</v>
      </c>
      <c r="AM243" s="130" t="s">
        <v>139</v>
      </c>
      <c r="AN243" s="130" t="s">
        <v>240</v>
      </c>
      <c r="AO243" s="130" t="s">
        <v>241</v>
      </c>
      <c r="AP243" s="130" t="s">
        <v>241</v>
      </c>
      <c r="AQ243" s="130" t="s">
        <v>240</v>
      </c>
      <c r="AR243" s="131" t="s">
        <v>240</v>
      </c>
      <c r="AS243" s="130" t="s">
        <v>241</v>
      </c>
      <c r="AT243" s="28" t="s">
        <v>151</v>
      </c>
      <c r="AU243" s="27" t="s">
        <v>168</v>
      </c>
      <c r="AV243" s="130" t="s">
        <v>157</v>
      </c>
      <c r="AW243" s="130" t="s">
        <v>173</v>
      </c>
      <c r="AX243" s="130" t="s">
        <v>136</v>
      </c>
      <c r="AY243" s="28">
        <v>1500.0</v>
      </c>
      <c r="AZ243" s="130" t="s">
        <v>140</v>
      </c>
      <c r="BA243" s="130" t="s">
        <v>136</v>
      </c>
      <c r="BB243" s="130" t="s">
        <v>140</v>
      </c>
      <c r="BC243" s="130" t="s">
        <v>137</v>
      </c>
      <c r="BD243" s="130" t="s">
        <v>240</v>
      </c>
      <c r="BE243" s="130" t="s">
        <v>137</v>
      </c>
      <c r="BF243" s="131" t="s">
        <v>240</v>
      </c>
      <c r="BG243" s="131" t="s">
        <v>240</v>
      </c>
      <c r="BH243" s="130" t="s">
        <v>150</v>
      </c>
      <c r="BI243" s="130" t="s">
        <v>137</v>
      </c>
      <c r="BJ243" s="130" t="s">
        <v>139</v>
      </c>
      <c r="BK243" s="130" t="s">
        <v>139</v>
      </c>
      <c r="BL243" s="130" t="s">
        <v>136</v>
      </c>
      <c r="BM243" s="130" t="s">
        <v>137</v>
      </c>
      <c r="BN243" s="130" t="s">
        <v>138</v>
      </c>
      <c r="BO243" s="130" t="s">
        <v>138</v>
      </c>
      <c r="BP243" s="130" t="s">
        <v>140</v>
      </c>
      <c r="BQ243" s="130" t="s">
        <v>139</v>
      </c>
      <c r="BR243" s="130" t="s">
        <v>139</v>
      </c>
      <c r="BS243" s="130" t="s">
        <v>136</v>
      </c>
      <c r="BT243" s="130" t="s">
        <v>138</v>
      </c>
      <c r="BU243" s="130" t="s">
        <v>136</v>
      </c>
      <c r="BV243" s="130" t="s">
        <v>137</v>
      </c>
      <c r="BW243" s="127"/>
      <c r="BX243" s="127"/>
      <c r="BY243" s="130"/>
      <c r="BZ243" s="127"/>
      <c r="CA243" s="127"/>
      <c r="CB243" s="127"/>
      <c r="CC243" s="127"/>
    </row>
    <row r="244" ht="15.75" customHeight="1">
      <c r="A244" s="131" t="s">
        <v>125</v>
      </c>
      <c r="B244" s="131">
        <v>26.0</v>
      </c>
      <c r="C244" s="131">
        <v>10000.0</v>
      </c>
      <c r="D244" s="35" t="s">
        <v>149</v>
      </c>
      <c r="E244" s="130" t="s">
        <v>44</v>
      </c>
      <c r="F244" s="130" t="s">
        <v>37</v>
      </c>
      <c r="G244" s="134" t="s">
        <v>186</v>
      </c>
      <c r="H244" s="136" t="s">
        <v>127</v>
      </c>
      <c r="I244" s="131" t="s">
        <v>31</v>
      </c>
      <c r="J244" s="130" t="s">
        <v>128</v>
      </c>
      <c r="K244" s="131" t="s">
        <v>12</v>
      </c>
      <c r="L244" s="130" t="s">
        <v>240</v>
      </c>
      <c r="M244" s="131">
        <v>1.0</v>
      </c>
      <c r="N244" s="131">
        <v>1.0</v>
      </c>
      <c r="O244" s="131">
        <v>4.0</v>
      </c>
      <c r="P244" s="130" t="s">
        <v>140</v>
      </c>
      <c r="Q244" s="130" t="s">
        <v>137</v>
      </c>
      <c r="R244" s="130" t="s">
        <v>137</v>
      </c>
      <c r="S244" s="130" t="s">
        <v>137</v>
      </c>
      <c r="T244" s="130" t="s">
        <v>139</v>
      </c>
      <c r="U244" s="130" t="s">
        <v>137</v>
      </c>
      <c r="V244" s="130" t="s">
        <v>137</v>
      </c>
      <c r="W244" s="130" t="s">
        <v>138</v>
      </c>
      <c r="X244" s="130" t="s">
        <v>136</v>
      </c>
      <c r="Y244" s="130" t="s">
        <v>139</v>
      </c>
      <c r="Z244" s="130" t="s">
        <v>136</v>
      </c>
      <c r="AA244" s="130" t="s">
        <v>137</v>
      </c>
      <c r="AB244" s="130" t="s">
        <v>140</v>
      </c>
      <c r="AC244" s="130" t="s">
        <v>137</v>
      </c>
      <c r="AD244" s="130" t="s">
        <v>137</v>
      </c>
      <c r="AE244" s="130" t="s">
        <v>140</v>
      </c>
      <c r="AF244" s="130" t="s">
        <v>139</v>
      </c>
      <c r="AG244" s="130" t="s">
        <v>140</v>
      </c>
      <c r="AH244" s="130" t="s">
        <v>139</v>
      </c>
      <c r="AI244" s="130" t="s">
        <v>240</v>
      </c>
      <c r="AJ244" s="130" t="s">
        <v>140</v>
      </c>
      <c r="AK244" s="130" t="s">
        <v>240</v>
      </c>
      <c r="AL244" s="130" t="s">
        <v>139</v>
      </c>
      <c r="AM244" s="130" t="s">
        <v>137</v>
      </c>
      <c r="AN244" s="130" t="s">
        <v>240</v>
      </c>
      <c r="AO244" s="130" t="s">
        <v>240</v>
      </c>
      <c r="AP244" s="130" t="s">
        <v>240</v>
      </c>
      <c r="AQ244" s="130" t="s">
        <v>241</v>
      </c>
      <c r="AR244" s="131" t="s">
        <v>240</v>
      </c>
      <c r="AS244" s="130" t="s">
        <v>241</v>
      </c>
      <c r="AT244" s="29" t="s">
        <v>132</v>
      </c>
      <c r="AU244" s="27" t="s">
        <v>164</v>
      </c>
      <c r="AV244" s="130" t="s">
        <v>80</v>
      </c>
      <c r="AW244" s="130" t="s">
        <v>209</v>
      </c>
      <c r="AX244" s="130" t="s">
        <v>136</v>
      </c>
      <c r="AY244" s="28">
        <v>800.0</v>
      </c>
      <c r="AZ244" s="130" t="s">
        <v>139</v>
      </c>
      <c r="BA244" s="130" t="s">
        <v>139</v>
      </c>
      <c r="BB244" s="130" t="s">
        <v>138</v>
      </c>
      <c r="BC244" s="130" t="s">
        <v>137</v>
      </c>
      <c r="BD244" s="130" t="s">
        <v>240</v>
      </c>
      <c r="BE244" s="130" t="s">
        <v>137</v>
      </c>
      <c r="BF244" s="131" t="s">
        <v>240</v>
      </c>
      <c r="BG244" s="131" t="s">
        <v>240</v>
      </c>
      <c r="BH244" s="130" t="s">
        <v>150</v>
      </c>
      <c r="BI244" s="130" t="s">
        <v>136</v>
      </c>
      <c r="BJ244" s="130" t="s">
        <v>137</v>
      </c>
      <c r="BK244" s="130" t="s">
        <v>136</v>
      </c>
      <c r="BL244" s="130" t="s">
        <v>136</v>
      </c>
      <c r="BM244" s="130" t="s">
        <v>136</v>
      </c>
      <c r="BN244" s="130" t="s">
        <v>137</v>
      </c>
      <c r="BO244" s="130" t="s">
        <v>136</v>
      </c>
      <c r="BP244" s="130" t="s">
        <v>140</v>
      </c>
      <c r="BQ244" s="130" t="s">
        <v>139</v>
      </c>
      <c r="BR244" s="130" t="s">
        <v>137</v>
      </c>
      <c r="BS244" s="130" t="s">
        <v>136</v>
      </c>
      <c r="BT244" s="130" t="s">
        <v>136</v>
      </c>
      <c r="BU244" s="130" t="s">
        <v>139</v>
      </c>
      <c r="BV244" s="130" t="s">
        <v>140</v>
      </c>
      <c r="BW244" s="127"/>
      <c r="BX244" s="127"/>
      <c r="BY244" s="130"/>
      <c r="BZ244" s="127"/>
      <c r="CA244" s="127"/>
      <c r="CB244" s="127"/>
      <c r="CC244" s="127"/>
    </row>
    <row r="245" ht="15.75" customHeight="1">
      <c r="A245" s="131" t="s">
        <v>125</v>
      </c>
      <c r="B245" s="131">
        <v>25.0</v>
      </c>
      <c r="C245" s="131">
        <v>10000.0</v>
      </c>
      <c r="D245" s="35" t="s">
        <v>149</v>
      </c>
      <c r="E245" s="130" t="s">
        <v>130</v>
      </c>
      <c r="F245" s="130" t="s">
        <v>37</v>
      </c>
      <c r="G245" s="134" t="s">
        <v>188</v>
      </c>
      <c r="H245" s="136" t="s">
        <v>127</v>
      </c>
      <c r="I245" s="131" t="s">
        <v>32</v>
      </c>
      <c r="J245" s="130" t="s">
        <v>129</v>
      </c>
      <c r="K245" s="131" t="s">
        <v>11</v>
      </c>
      <c r="L245" s="130" t="s">
        <v>240</v>
      </c>
      <c r="M245" s="131">
        <v>3.0</v>
      </c>
      <c r="N245" s="131">
        <v>1.0</v>
      </c>
      <c r="O245" s="131">
        <v>4.0</v>
      </c>
      <c r="P245" s="130" t="s">
        <v>140</v>
      </c>
      <c r="Q245" s="130" t="s">
        <v>136</v>
      </c>
      <c r="R245" s="130" t="s">
        <v>139</v>
      </c>
      <c r="S245" s="130">
        <v>3.0</v>
      </c>
      <c r="T245" s="130">
        <v>3.0</v>
      </c>
      <c r="U245" s="130" t="s">
        <v>138</v>
      </c>
      <c r="V245" s="130" t="s">
        <v>136</v>
      </c>
      <c r="W245" s="130" t="s">
        <v>136</v>
      </c>
      <c r="X245" s="130" t="s">
        <v>136</v>
      </c>
      <c r="Y245" s="130" t="s">
        <v>136</v>
      </c>
      <c r="Z245" s="130" t="s">
        <v>140</v>
      </c>
      <c r="AA245" s="130" t="s">
        <v>136</v>
      </c>
      <c r="AB245" s="130" t="s">
        <v>136</v>
      </c>
      <c r="AC245" s="130" t="s">
        <v>137</v>
      </c>
      <c r="AD245" s="130" t="s">
        <v>139</v>
      </c>
      <c r="AE245" s="130" t="s">
        <v>136</v>
      </c>
      <c r="AF245" s="130" t="s">
        <v>139</v>
      </c>
      <c r="AG245" s="130">
        <v>3.0</v>
      </c>
      <c r="AH245" s="130" t="s">
        <v>139</v>
      </c>
      <c r="AI245" s="130" t="s">
        <v>240</v>
      </c>
      <c r="AJ245" s="130" t="s">
        <v>137</v>
      </c>
      <c r="AK245" s="130" t="s">
        <v>241</v>
      </c>
      <c r="AL245" s="130" t="s">
        <v>137</v>
      </c>
      <c r="AM245" s="130" t="s">
        <v>139</v>
      </c>
      <c r="AN245" s="130" t="s">
        <v>240</v>
      </c>
      <c r="AO245" s="130" t="s">
        <v>240</v>
      </c>
      <c r="AP245" s="130" t="s">
        <v>240</v>
      </c>
      <c r="AQ245" s="130" t="s">
        <v>240</v>
      </c>
      <c r="AR245" s="131" t="s">
        <v>240</v>
      </c>
      <c r="AS245" s="130" t="s">
        <v>241</v>
      </c>
      <c r="AT245" s="28" t="s">
        <v>151</v>
      </c>
      <c r="AU245" s="27" t="s">
        <v>168</v>
      </c>
      <c r="AV245" s="130" t="s">
        <v>157</v>
      </c>
      <c r="AW245" s="130" t="s">
        <v>173</v>
      </c>
      <c r="AX245" s="130" t="s">
        <v>136</v>
      </c>
      <c r="AY245" s="28">
        <v>1500.0</v>
      </c>
      <c r="AZ245" s="130" t="s">
        <v>140</v>
      </c>
      <c r="BA245" s="130" t="s">
        <v>136</v>
      </c>
      <c r="BB245" s="130" t="s">
        <v>140</v>
      </c>
      <c r="BC245" s="130" t="s">
        <v>139</v>
      </c>
      <c r="BD245" s="130" t="s">
        <v>241</v>
      </c>
      <c r="BE245" s="130" t="s">
        <v>139</v>
      </c>
      <c r="BF245" s="131" t="s">
        <v>240</v>
      </c>
      <c r="BG245" s="131" t="s">
        <v>240</v>
      </c>
      <c r="BH245" s="130" t="s">
        <v>155</v>
      </c>
      <c r="BI245" s="130" t="s">
        <v>136</v>
      </c>
      <c r="BJ245" s="130" t="s">
        <v>138</v>
      </c>
      <c r="BK245" s="130" t="s">
        <v>136</v>
      </c>
      <c r="BL245" s="130" t="s">
        <v>138</v>
      </c>
      <c r="BM245" s="130" t="s">
        <v>137</v>
      </c>
      <c r="BN245" s="130" t="s">
        <v>138</v>
      </c>
      <c r="BO245" s="130" t="s">
        <v>138</v>
      </c>
      <c r="BP245" s="130" t="s">
        <v>140</v>
      </c>
      <c r="BQ245" s="130" t="s">
        <v>139</v>
      </c>
      <c r="BR245" s="130" t="s">
        <v>140</v>
      </c>
      <c r="BS245" s="130" t="s">
        <v>136</v>
      </c>
      <c r="BT245" s="130" t="s">
        <v>139</v>
      </c>
      <c r="BU245" s="130" t="s">
        <v>136</v>
      </c>
      <c r="BV245" s="130" t="s">
        <v>136</v>
      </c>
      <c r="BW245" s="127"/>
      <c r="BX245" s="127"/>
      <c r="BY245" s="130"/>
      <c r="BZ245" s="127"/>
      <c r="CA245" s="127"/>
      <c r="CB245" s="127"/>
      <c r="CC245" s="127"/>
    </row>
    <row r="246" ht="15.75" customHeight="1">
      <c r="A246" s="131" t="s">
        <v>125</v>
      </c>
      <c r="B246" s="131">
        <v>15.0</v>
      </c>
      <c r="C246" s="131">
        <v>10000.0</v>
      </c>
      <c r="D246" s="35" t="s">
        <v>27</v>
      </c>
      <c r="E246" s="129" t="s">
        <v>45</v>
      </c>
      <c r="F246" s="130" t="s">
        <v>144</v>
      </c>
      <c r="G246" s="134" t="s">
        <v>37</v>
      </c>
      <c r="H246" s="136" t="s">
        <v>159</v>
      </c>
      <c r="I246" s="131" t="s">
        <v>31</v>
      </c>
      <c r="J246" s="131" t="s">
        <v>171</v>
      </c>
      <c r="K246" s="131" t="s">
        <v>126</v>
      </c>
      <c r="L246" s="130" t="s">
        <v>241</v>
      </c>
      <c r="M246" s="131">
        <v>3.0</v>
      </c>
      <c r="N246" s="131">
        <v>1.0</v>
      </c>
      <c r="O246" s="131">
        <v>4.0</v>
      </c>
      <c r="P246" s="130" t="s">
        <v>136</v>
      </c>
      <c r="Q246" s="130" t="s">
        <v>137</v>
      </c>
      <c r="R246" s="130" t="s">
        <v>139</v>
      </c>
      <c r="S246" s="130" t="s">
        <v>139</v>
      </c>
      <c r="T246" s="130">
        <v>3.0</v>
      </c>
      <c r="U246" s="130" t="s">
        <v>138</v>
      </c>
      <c r="V246" s="130" t="s">
        <v>136</v>
      </c>
      <c r="W246" s="130" t="s">
        <v>138</v>
      </c>
      <c r="X246" s="130" t="s">
        <v>137</v>
      </c>
      <c r="Y246" s="130" t="s">
        <v>140</v>
      </c>
      <c r="Z246" s="130" t="s">
        <v>136</v>
      </c>
      <c r="AA246" s="130" t="s">
        <v>137</v>
      </c>
      <c r="AB246" s="130" t="s">
        <v>139</v>
      </c>
      <c r="AC246" s="130" t="s">
        <v>138</v>
      </c>
      <c r="AD246" s="130" t="s">
        <v>136</v>
      </c>
      <c r="AE246" s="130" t="s">
        <v>139</v>
      </c>
      <c r="AF246" s="130" t="s">
        <v>139</v>
      </c>
      <c r="AG246" s="130" t="s">
        <v>137</v>
      </c>
      <c r="AH246" s="130" t="s">
        <v>136</v>
      </c>
      <c r="AI246" s="130" t="s">
        <v>240</v>
      </c>
      <c r="AJ246" s="130" t="s">
        <v>136</v>
      </c>
      <c r="AK246" s="130" t="s">
        <v>240</v>
      </c>
      <c r="AL246" s="130" t="s">
        <v>136</v>
      </c>
      <c r="AM246" s="130" t="s">
        <v>138</v>
      </c>
      <c r="AN246" s="130" t="s">
        <v>240</v>
      </c>
      <c r="AO246" s="130" t="s">
        <v>240</v>
      </c>
      <c r="AP246" s="130" t="s">
        <v>240</v>
      </c>
      <c r="AQ246" s="130" t="s">
        <v>240</v>
      </c>
      <c r="AR246" s="131" t="s">
        <v>240</v>
      </c>
      <c r="AS246" s="130" t="s">
        <v>241</v>
      </c>
      <c r="AT246" s="29" t="s">
        <v>156</v>
      </c>
      <c r="AU246" s="27" t="s">
        <v>176</v>
      </c>
      <c r="AV246" s="130" t="s">
        <v>177</v>
      </c>
      <c r="AW246" s="130" t="s">
        <v>178</v>
      </c>
      <c r="AX246" s="130" t="s">
        <v>136</v>
      </c>
      <c r="AY246" s="28">
        <v>1500.0</v>
      </c>
      <c r="AZ246" s="130" t="s">
        <v>139</v>
      </c>
      <c r="BA246" s="130" t="s">
        <v>139</v>
      </c>
      <c r="BB246" s="130" t="s">
        <v>140</v>
      </c>
      <c r="BC246" s="130" t="s">
        <v>139</v>
      </c>
      <c r="BD246" s="130" t="s">
        <v>240</v>
      </c>
      <c r="BE246" s="130" t="s">
        <v>139</v>
      </c>
      <c r="BF246" s="131" t="s">
        <v>240</v>
      </c>
      <c r="BG246" s="131" t="s">
        <v>240</v>
      </c>
      <c r="BH246" s="130" t="s">
        <v>150</v>
      </c>
      <c r="BI246" s="130" t="s">
        <v>137</v>
      </c>
      <c r="BJ246" s="130" t="s">
        <v>139</v>
      </c>
      <c r="BK246" s="130" t="s">
        <v>139</v>
      </c>
      <c r="BL246" s="130" t="s">
        <v>136</v>
      </c>
      <c r="BM246" s="130" t="s">
        <v>137</v>
      </c>
      <c r="BN246" s="130" t="s">
        <v>138</v>
      </c>
      <c r="BO246" s="130" t="s">
        <v>138</v>
      </c>
      <c r="BP246" s="130" t="s">
        <v>140</v>
      </c>
      <c r="BQ246" s="130" t="s">
        <v>139</v>
      </c>
      <c r="BR246" s="130" t="s">
        <v>139</v>
      </c>
      <c r="BS246" s="130" t="s">
        <v>136</v>
      </c>
      <c r="BT246" s="130" t="s">
        <v>136</v>
      </c>
      <c r="BU246" s="130" t="s">
        <v>137</v>
      </c>
      <c r="BV246" s="130" t="s">
        <v>140</v>
      </c>
      <c r="BW246" s="127"/>
      <c r="BX246" s="127"/>
      <c r="BY246" s="130"/>
      <c r="BZ246" s="127"/>
      <c r="CA246" s="127"/>
      <c r="CB246" s="127"/>
      <c r="CC246" s="127"/>
    </row>
    <row r="247" ht="15.75" customHeight="1">
      <c r="A247" s="131" t="s">
        <v>125</v>
      </c>
      <c r="B247" s="131">
        <v>14.0</v>
      </c>
      <c r="C247" s="131">
        <v>13000.0</v>
      </c>
      <c r="D247" s="35" t="s">
        <v>27</v>
      </c>
      <c r="E247" s="130" t="s">
        <v>130</v>
      </c>
      <c r="F247" s="130" t="s">
        <v>37</v>
      </c>
      <c r="G247" s="134" t="s">
        <v>190</v>
      </c>
      <c r="H247" s="136" t="s">
        <v>159</v>
      </c>
      <c r="I247" s="131" t="s">
        <v>31</v>
      </c>
      <c r="J247" s="130" t="s">
        <v>129</v>
      </c>
      <c r="K247" s="131" t="s">
        <v>11</v>
      </c>
      <c r="L247" s="130" t="s">
        <v>240</v>
      </c>
      <c r="M247" s="131">
        <v>2.0</v>
      </c>
      <c r="N247" s="131">
        <v>1.0</v>
      </c>
      <c r="O247" s="131">
        <v>3.0</v>
      </c>
      <c r="P247" s="130" t="s">
        <v>136</v>
      </c>
      <c r="Q247" s="130" t="s">
        <v>137</v>
      </c>
      <c r="R247" s="130" t="s">
        <v>137</v>
      </c>
      <c r="S247" s="130" t="s">
        <v>137</v>
      </c>
      <c r="T247" s="130" t="s">
        <v>140</v>
      </c>
      <c r="U247" s="130" t="s">
        <v>136</v>
      </c>
      <c r="V247" s="130" t="s">
        <v>136</v>
      </c>
      <c r="W247" s="130" t="s">
        <v>138</v>
      </c>
      <c r="X247" s="130" t="s">
        <v>139</v>
      </c>
      <c r="Y247" s="130" t="s">
        <v>136</v>
      </c>
      <c r="Z247" s="130" t="s">
        <v>136</v>
      </c>
      <c r="AA247" s="130" t="s">
        <v>139</v>
      </c>
      <c r="AB247" s="130" t="s">
        <v>137</v>
      </c>
      <c r="AC247" s="130" t="s">
        <v>139</v>
      </c>
      <c r="AD247" s="130" t="s">
        <v>139</v>
      </c>
      <c r="AE247" s="130" t="s">
        <v>136</v>
      </c>
      <c r="AF247" s="130" t="s">
        <v>139</v>
      </c>
      <c r="AG247" s="130" t="s">
        <v>138</v>
      </c>
      <c r="AH247" s="130" t="s">
        <v>136</v>
      </c>
      <c r="AI247" s="130" t="s">
        <v>240</v>
      </c>
      <c r="AJ247" s="130" t="s">
        <v>139</v>
      </c>
      <c r="AK247" s="130" t="s">
        <v>240</v>
      </c>
      <c r="AL247" s="130" t="s">
        <v>139</v>
      </c>
      <c r="AM247" s="130" t="s">
        <v>139</v>
      </c>
      <c r="AN247" s="130" t="s">
        <v>240</v>
      </c>
      <c r="AO247" s="130" t="s">
        <v>241</v>
      </c>
      <c r="AP247" s="130" t="s">
        <v>241</v>
      </c>
      <c r="AQ247" s="130" t="s">
        <v>241</v>
      </c>
      <c r="AR247" s="131" t="s">
        <v>240</v>
      </c>
      <c r="AS247" s="130" t="s">
        <v>240</v>
      </c>
      <c r="AT247" s="29" t="s">
        <v>132</v>
      </c>
      <c r="AU247" s="27" t="s">
        <v>133</v>
      </c>
      <c r="AV247" s="130" t="s">
        <v>152</v>
      </c>
      <c r="AW247" s="130" t="s">
        <v>135</v>
      </c>
      <c r="AX247" s="130" t="s">
        <v>139</v>
      </c>
      <c r="AY247" s="28" t="s">
        <v>179</v>
      </c>
      <c r="AZ247" s="130" t="s">
        <v>139</v>
      </c>
      <c r="BA247" s="130" t="s">
        <v>136</v>
      </c>
      <c r="BB247" s="130" t="s">
        <v>140</v>
      </c>
      <c r="BC247" s="130" t="s">
        <v>139</v>
      </c>
      <c r="BD247" s="130" t="s">
        <v>241</v>
      </c>
      <c r="BE247" s="130" t="s">
        <v>139</v>
      </c>
      <c r="BF247" s="131" t="s">
        <v>240</v>
      </c>
      <c r="BG247" s="131" t="s">
        <v>240</v>
      </c>
      <c r="BH247" s="130" t="s">
        <v>136</v>
      </c>
      <c r="BI247" s="130" t="s">
        <v>137</v>
      </c>
      <c r="BJ247" s="130" t="s">
        <v>140</v>
      </c>
      <c r="BK247" s="130" t="s">
        <v>138</v>
      </c>
      <c r="BL247" s="130" t="s">
        <v>137</v>
      </c>
      <c r="BM247" s="130" t="s">
        <v>138</v>
      </c>
      <c r="BN247" s="130" t="s">
        <v>138</v>
      </c>
      <c r="BO247" s="130" t="s">
        <v>138</v>
      </c>
      <c r="BP247" s="130" t="s">
        <v>136</v>
      </c>
      <c r="BQ247" s="130" t="s">
        <v>138</v>
      </c>
      <c r="BR247" s="130" t="s">
        <v>136</v>
      </c>
      <c r="BS247" s="130" t="s">
        <v>138</v>
      </c>
      <c r="BT247" s="130" t="s">
        <v>138</v>
      </c>
      <c r="BU247" s="130" t="s">
        <v>139</v>
      </c>
      <c r="BV247" s="130" t="s">
        <v>138</v>
      </c>
      <c r="BW247" s="127"/>
      <c r="BX247" s="127"/>
      <c r="BY247" s="130"/>
      <c r="BZ247" s="127"/>
      <c r="CA247" s="127"/>
      <c r="CB247" s="127"/>
      <c r="CC247" s="127"/>
    </row>
    <row r="248" ht="15.75" customHeight="1">
      <c r="A248" s="131" t="s">
        <v>125</v>
      </c>
      <c r="B248" s="131">
        <v>45.0</v>
      </c>
      <c r="C248" s="131">
        <v>15000.0</v>
      </c>
      <c r="D248" s="35" t="s">
        <v>192</v>
      </c>
      <c r="E248" s="130" t="s">
        <v>130</v>
      </c>
      <c r="F248" s="130" t="s">
        <v>154</v>
      </c>
      <c r="G248" s="130" t="s">
        <v>131</v>
      </c>
      <c r="H248" s="136" t="s">
        <v>127</v>
      </c>
      <c r="I248" s="131" t="s">
        <v>31</v>
      </c>
      <c r="J248" s="130" t="s">
        <v>128</v>
      </c>
      <c r="K248" s="131" t="s">
        <v>158</v>
      </c>
      <c r="L248" s="130" t="s">
        <v>241</v>
      </c>
      <c r="M248" s="131">
        <v>2.0</v>
      </c>
      <c r="N248" s="131">
        <v>1.0</v>
      </c>
      <c r="O248" s="131">
        <v>4.0</v>
      </c>
      <c r="P248" s="130" t="s">
        <v>140</v>
      </c>
      <c r="Q248" s="130" t="s">
        <v>136</v>
      </c>
      <c r="R248" s="130" t="s">
        <v>140</v>
      </c>
      <c r="S248" s="130" t="s">
        <v>136</v>
      </c>
      <c r="T248" s="130" t="s">
        <v>139</v>
      </c>
      <c r="U248" s="130" t="s">
        <v>139</v>
      </c>
      <c r="V248" s="130" t="s">
        <v>139</v>
      </c>
      <c r="W248" s="130" t="s">
        <v>138</v>
      </c>
      <c r="X248" s="130" t="s">
        <v>136</v>
      </c>
      <c r="Y248" s="130" t="s">
        <v>140</v>
      </c>
      <c r="Z248" s="130" t="s">
        <v>137</v>
      </c>
      <c r="AA248" s="130" t="s">
        <v>139</v>
      </c>
      <c r="AB248" s="130" t="s">
        <v>138</v>
      </c>
      <c r="AC248" s="130" t="s">
        <v>136</v>
      </c>
      <c r="AD248" s="130" t="s">
        <v>139</v>
      </c>
      <c r="AE248" s="130" t="s">
        <v>136</v>
      </c>
      <c r="AF248" s="130" t="s">
        <v>136</v>
      </c>
      <c r="AG248" s="130">
        <v>4.0</v>
      </c>
      <c r="AH248" s="130" t="s">
        <v>138</v>
      </c>
      <c r="AI248" s="130" t="s">
        <v>240</v>
      </c>
      <c r="AJ248" s="130" t="s">
        <v>136</v>
      </c>
      <c r="AK248" s="130" t="s">
        <v>240</v>
      </c>
      <c r="AL248" s="130" t="s">
        <v>138</v>
      </c>
      <c r="AM248" s="130" t="s">
        <v>140</v>
      </c>
      <c r="AN248" s="130" t="s">
        <v>240</v>
      </c>
      <c r="AO248" s="130" t="s">
        <v>240</v>
      </c>
      <c r="AP248" s="130" t="s">
        <v>241</v>
      </c>
      <c r="AQ248" s="130" t="s">
        <v>240</v>
      </c>
      <c r="AR248" s="131" t="s">
        <v>240</v>
      </c>
      <c r="AS248" s="130" t="s">
        <v>241</v>
      </c>
      <c r="AT248" s="29" t="s">
        <v>132</v>
      </c>
      <c r="AU248" s="27" t="s">
        <v>164</v>
      </c>
      <c r="AV248" s="130" t="s">
        <v>157</v>
      </c>
      <c r="AW248" s="130" t="s">
        <v>170</v>
      </c>
      <c r="AX248" s="130" t="s">
        <v>136</v>
      </c>
      <c r="AY248" s="28">
        <v>1500.0</v>
      </c>
      <c r="AZ248" s="130" t="s">
        <v>137</v>
      </c>
      <c r="BA248" s="130" t="s">
        <v>140</v>
      </c>
      <c r="BB248" s="130" t="s">
        <v>140</v>
      </c>
      <c r="BC248" s="130" t="s">
        <v>139</v>
      </c>
      <c r="BD248" s="130" t="s">
        <v>240</v>
      </c>
      <c r="BE248" s="130" t="s">
        <v>137</v>
      </c>
      <c r="BF248" s="131" t="s">
        <v>240</v>
      </c>
      <c r="BG248" s="131" t="s">
        <v>240</v>
      </c>
      <c r="BH248" s="130" t="s">
        <v>138</v>
      </c>
      <c r="BI248" s="130" t="s">
        <v>136</v>
      </c>
      <c r="BJ248" s="130" t="s">
        <v>138</v>
      </c>
      <c r="BK248" s="130" t="s">
        <v>137</v>
      </c>
      <c r="BL248" s="130" t="s">
        <v>138</v>
      </c>
      <c r="BM248" s="130" t="s">
        <v>136</v>
      </c>
      <c r="BN248" s="130" t="s">
        <v>138</v>
      </c>
      <c r="BO248" s="130" t="s">
        <v>138</v>
      </c>
      <c r="BP248" s="130" t="s">
        <v>136</v>
      </c>
      <c r="BQ248" s="130" t="s">
        <v>137</v>
      </c>
      <c r="BR248" s="130" t="s">
        <v>136</v>
      </c>
      <c r="BS248" s="130" t="s">
        <v>136</v>
      </c>
      <c r="BT248" s="130" t="s">
        <v>136</v>
      </c>
      <c r="BU248" s="130" t="s">
        <v>136</v>
      </c>
      <c r="BV248" s="130" t="s">
        <v>136</v>
      </c>
      <c r="BW248" s="127"/>
      <c r="BX248" s="127"/>
      <c r="BY248" s="130"/>
      <c r="BZ248" s="127"/>
      <c r="CA248" s="127"/>
      <c r="CB248" s="127"/>
      <c r="CC248" s="127"/>
    </row>
    <row r="249" ht="15.75" customHeight="1">
      <c r="A249" s="131" t="s">
        <v>125</v>
      </c>
      <c r="B249" s="131">
        <v>42.0</v>
      </c>
      <c r="C249" s="131">
        <v>25000.0</v>
      </c>
      <c r="D249" s="35" t="s">
        <v>206</v>
      </c>
      <c r="E249" s="130" t="s">
        <v>197</v>
      </c>
      <c r="F249" s="130" t="s">
        <v>37</v>
      </c>
      <c r="G249" s="130" t="s">
        <v>144</v>
      </c>
      <c r="H249" s="136" t="s">
        <v>127</v>
      </c>
      <c r="I249" s="131" t="s">
        <v>191</v>
      </c>
      <c r="J249" s="130" t="s">
        <v>128</v>
      </c>
      <c r="K249" s="131" t="s">
        <v>158</v>
      </c>
      <c r="L249" s="130" t="s">
        <v>240</v>
      </c>
      <c r="M249" s="131">
        <v>3.0</v>
      </c>
      <c r="N249" s="131">
        <v>1.0</v>
      </c>
      <c r="O249" s="131">
        <v>4.0</v>
      </c>
      <c r="P249" s="130" t="s">
        <v>140</v>
      </c>
      <c r="Q249" s="130" t="s">
        <v>139</v>
      </c>
      <c r="R249" s="130">
        <v>4.0</v>
      </c>
      <c r="S249" s="130" t="s">
        <v>139</v>
      </c>
      <c r="T249" s="130">
        <v>4.0</v>
      </c>
      <c r="U249" s="130" t="s">
        <v>137</v>
      </c>
      <c r="V249" s="130" t="s">
        <v>136</v>
      </c>
      <c r="W249" s="130" t="s">
        <v>138</v>
      </c>
      <c r="X249" s="130" t="s">
        <v>136</v>
      </c>
      <c r="Y249" s="130" t="s">
        <v>140</v>
      </c>
      <c r="Z249" s="130" t="s">
        <v>139</v>
      </c>
      <c r="AA249" s="130">
        <v>4.0</v>
      </c>
      <c r="AB249" s="130" t="s">
        <v>136</v>
      </c>
      <c r="AC249" s="130" t="s">
        <v>137</v>
      </c>
      <c r="AD249" s="130" t="s">
        <v>137</v>
      </c>
      <c r="AE249" s="130" t="s">
        <v>140</v>
      </c>
      <c r="AF249" s="130" t="s">
        <v>139</v>
      </c>
      <c r="AG249" s="130" t="s">
        <v>139</v>
      </c>
      <c r="AH249" s="130" t="s">
        <v>136</v>
      </c>
      <c r="AI249" s="130" t="s">
        <v>240</v>
      </c>
      <c r="AJ249" s="130" t="s">
        <v>136</v>
      </c>
      <c r="AK249" s="130" t="s">
        <v>240</v>
      </c>
      <c r="AL249" s="130" t="s">
        <v>136</v>
      </c>
      <c r="AM249" s="130" t="s">
        <v>139</v>
      </c>
      <c r="AN249" s="130" t="s">
        <v>241</v>
      </c>
      <c r="AO249" s="130" t="s">
        <v>241</v>
      </c>
      <c r="AP249" s="130" t="s">
        <v>240</v>
      </c>
      <c r="AQ249" s="130" t="s">
        <v>240</v>
      </c>
      <c r="AR249" s="131" t="s">
        <v>240</v>
      </c>
      <c r="AS249" s="130" t="s">
        <v>241</v>
      </c>
      <c r="AT249" s="29" t="s">
        <v>132</v>
      </c>
      <c r="AU249" s="27" t="s">
        <v>164</v>
      </c>
      <c r="AV249" s="130" t="s">
        <v>177</v>
      </c>
      <c r="AW249" s="130" t="s">
        <v>135</v>
      </c>
      <c r="AX249" s="130" t="s">
        <v>139</v>
      </c>
      <c r="AY249" s="28">
        <v>800.0</v>
      </c>
      <c r="AZ249" s="130" t="s">
        <v>137</v>
      </c>
      <c r="BA249" s="130" t="s">
        <v>140</v>
      </c>
      <c r="BB249" s="130" t="s">
        <v>140</v>
      </c>
      <c r="BC249" s="130" t="s">
        <v>139</v>
      </c>
      <c r="BD249" s="130" t="s">
        <v>240</v>
      </c>
      <c r="BE249" s="130" t="s">
        <v>137</v>
      </c>
      <c r="BF249" s="131" t="s">
        <v>240</v>
      </c>
      <c r="BG249" s="131" t="s">
        <v>240</v>
      </c>
      <c r="BH249" s="130" t="s">
        <v>138</v>
      </c>
      <c r="BI249" s="130" t="s">
        <v>140</v>
      </c>
      <c r="BJ249" s="130" t="s">
        <v>139</v>
      </c>
      <c r="BK249" s="130" t="s">
        <v>139</v>
      </c>
      <c r="BL249" s="130" t="s">
        <v>139</v>
      </c>
      <c r="BM249" s="130" t="s">
        <v>138</v>
      </c>
      <c r="BN249" s="130" t="s">
        <v>138</v>
      </c>
      <c r="BO249" s="130" t="s">
        <v>138</v>
      </c>
      <c r="BP249" s="130" t="s">
        <v>138</v>
      </c>
      <c r="BQ249" s="130" t="s">
        <v>136</v>
      </c>
      <c r="BR249" s="130" t="s">
        <v>136</v>
      </c>
      <c r="BS249" s="130" t="s">
        <v>136</v>
      </c>
      <c r="BT249" s="130" t="s">
        <v>136</v>
      </c>
      <c r="BU249" s="130" t="s">
        <v>136</v>
      </c>
      <c r="BV249" s="130" t="s">
        <v>137</v>
      </c>
      <c r="BW249" s="127"/>
      <c r="BX249" s="127"/>
      <c r="BY249" s="130"/>
      <c r="BZ249" s="127"/>
      <c r="CA249" s="127"/>
      <c r="CB249" s="127"/>
      <c r="CC249" s="127"/>
    </row>
    <row r="250" ht="15.75" customHeight="1">
      <c r="A250" s="131" t="s">
        <v>125</v>
      </c>
      <c r="B250" s="131">
        <v>75.0</v>
      </c>
      <c r="C250" s="131">
        <v>10000.0</v>
      </c>
      <c r="D250" s="35" t="s">
        <v>198</v>
      </c>
      <c r="E250" s="130" t="s">
        <v>130</v>
      </c>
      <c r="F250" s="130" t="s">
        <v>38</v>
      </c>
      <c r="G250" s="130" t="s">
        <v>175</v>
      </c>
      <c r="H250" s="136" t="s">
        <v>127</v>
      </c>
      <c r="I250" s="131" t="s">
        <v>180</v>
      </c>
      <c r="J250" s="130" t="s">
        <v>129</v>
      </c>
      <c r="K250" s="131" t="s">
        <v>126</v>
      </c>
      <c r="L250" s="130" t="s">
        <v>240</v>
      </c>
      <c r="M250" s="131">
        <v>2.0</v>
      </c>
      <c r="N250" s="131">
        <v>1.0</v>
      </c>
      <c r="O250" s="131">
        <v>2.0</v>
      </c>
      <c r="P250" s="130" t="s">
        <v>140</v>
      </c>
      <c r="Q250" s="130" t="s">
        <v>137</v>
      </c>
      <c r="R250" s="131">
        <v>4.0</v>
      </c>
      <c r="S250" s="130" t="s">
        <v>139</v>
      </c>
      <c r="T250" s="130" t="s">
        <v>140</v>
      </c>
      <c r="U250" s="130" t="s">
        <v>137</v>
      </c>
      <c r="V250" s="130" t="s">
        <v>138</v>
      </c>
      <c r="W250" s="130" t="s">
        <v>136</v>
      </c>
      <c r="X250" s="130" t="s">
        <v>139</v>
      </c>
      <c r="Y250" s="130" t="s">
        <v>136</v>
      </c>
      <c r="Z250" s="130" t="s">
        <v>138</v>
      </c>
      <c r="AA250" s="130" t="s">
        <v>139</v>
      </c>
      <c r="AB250" s="130" t="s">
        <v>139</v>
      </c>
      <c r="AC250" s="130" t="s">
        <v>136</v>
      </c>
      <c r="AD250" s="130" t="s">
        <v>136</v>
      </c>
      <c r="AE250" s="130" t="s">
        <v>139</v>
      </c>
      <c r="AF250" s="130" t="s">
        <v>139</v>
      </c>
      <c r="AG250" s="130">
        <v>5.0</v>
      </c>
      <c r="AH250" s="130" t="s">
        <v>136</v>
      </c>
      <c r="AI250" s="130" t="s">
        <v>240</v>
      </c>
      <c r="AJ250" s="130" t="s">
        <v>140</v>
      </c>
      <c r="AK250" s="130" t="s">
        <v>241</v>
      </c>
      <c r="AL250" s="130" t="s">
        <v>139</v>
      </c>
      <c r="AM250" s="130" t="s">
        <v>140</v>
      </c>
      <c r="AN250" s="130" t="s">
        <v>240</v>
      </c>
      <c r="AO250" s="130" t="s">
        <v>240</v>
      </c>
      <c r="AP250" s="130" t="s">
        <v>240</v>
      </c>
      <c r="AQ250" s="130" t="s">
        <v>241</v>
      </c>
      <c r="AR250" s="131" t="s">
        <v>240</v>
      </c>
      <c r="AS250" s="130" t="s">
        <v>240</v>
      </c>
      <c r="AT250" s="28" t="s">
        <v>185</v>
      </c>
      <c r="AU250" s="27" t="s">
        <v>133</v>
      </c>
      <c r="AV250" s="130" t="s">
        <v>146</v>
      </c>
      <c r="AW250" s="130" t="s">
        <v>135</v>
      </c>
      <c r="AX250" s="130" t="s">
        <v>139</v>
      </c>
      <c r="AY250" s="28" t="s">
        <v>184</v>
      </c>
      <c r="AZ250" s="130" t="s">
        <v>136</v>
      </c>
      <c r="BA250" s="130" t="s">
        <v>136</v>
      </c>
      <c r="BB250" s="130" t="s">
        <v>139</v>
      </c>
      <c r="BC250" s="130" t="s">
        <v>140</v>
      </c>
      <c r="BD250" s="130" t="s">
        <v>241</v>
      </c>
      <c r="BE250" s="130" t="s">
        <v>139</v>
      </c>
      <c r="BF250" s="131" t="s">
        <v>240</v>
      </c>
      <c r="BG250" s="131" t="s">
        <v>240</v>
      </c>
      <c r="BH250" s="130">
        <v>5.0</v>
      </c>
      <c r="BI250" s="130" t="s">
        <v>139</v>
      </c>
      <c r="BJ250" s="130" t="s">
        <v>139</v>
      </c>
      <c r="BK250" s="130" t="s">
        <v>136</v>
      </c>
      <c r="BL250" s="130" t="s">
        <v>136</v>
      </c>
      <c r="BM250" s="130" t="s">
        <v>139</v>
      </c>
      <c r="BN250" s="130" t="s">
        <v>136</v>
      </c>
      <c r="BO250" s="130" t="s">
        <v>139</v>
      </c>
      <c r="BP250" s="130" t="s">
        <v>140</v>
      </c>
      <c r="BQ250" s="130" t="s">
        <v>140</v>
      </c>
      <c r="BR250" s="130" t="s">
        <v>140</v>
      </c>
      <c r="BS250" s="130" t="s">
        <v>136</v>
      </c>
      <c r="BT250" s="130" t="s">
        <v>138</v>
      </c>
      <c r="BU250" s="130" t="s">
        <v>140</v>
      </c>
      <c r="BV250" s="130" t="s">
        <v>139</v>
      </c>
      <c r="BW250" s="127"/>
      <c r="BX250" s="127"/>
      <c r="BY250" s="130"/>
      <c r="BZ250" s="127"/>
      <c r="CA250" s="127"/>
      <c r="CB250" s="127"/>
      <c r="CC250" s="127"/>
    </row>
    <row r="251" ht="15.75" customHeight="1">
      <c r="A251" s="131" t="s">
        <v>125</v>
      </c>
      <c r="B251" s="131">
        <v>38.0</v>
      </c>
      <c r="C251" s="131">
        <v>30000.0</v>
      </c>
      <c r="D251" s="35" t="s">
        <v>206</v>
      </c>
      <c r="E251" s="130" t="s">
        <v>44</v>
      </c>
      <c r="F251" s="130" t="s">
        <v>39</v>
      </c>
      <c r="G251" s="130" t="s">
        <v>182</v>
      </c>
      <c r="H251" s="136" t="s">
        <v>127</v>
      </c>
      <c r="I251" s="131" t="s">
        <v>204</v>
      </c>
      <c r="J251" s="130" t="s">
        <v>191</v>
      </c>
      <c r="K251" s="131" t="s">
        <v>158</v>
      </c>
      <c r="L251" s="130" t="s">
        <v>240</v>
      </c>
      <c r="M251" s="131">
        <v>1.0</v>
      </c>
      <c r="N251" s="131">
        <v>1.0</v>
      </c>
      <c r="O251" s="131">
        <v>2.0</v>
      </c>
      <c r="P251" s="130" t="s">
        <v>136</v>
      </c>
      <c r="Q251" s="130" t="s">
        <v>136</v>
      </c>
      <c r="R251" s="131">
        <v>5.0</v>
      </c>
      <c r="S251" s="130" t="s">
        <v>138</v>
      </c>
      <c r="T251" s="130">
        <v>4.0</v>
      </c>
      <c r="U251" s="130" t="s">
        <v>139</v>
      </c>
      <c r="V251" s="130" t="s">
        <v>138</v>
      </c>
      <c r="W251" s="130" t="s">
        <v>139</v>
      </c>
      <c r="X251" s="130" t="s">
        <v>139</v>
      </c>
      <c r="Y251" s="130" t="s">
        <v>138</v>
      </c>
      <c r="Z251" s="130" t="s">
        <v>140</v>
      </c>
      <c r="AA251" s="130" t="s">
        <v>136</v>
      </c>
      <c r="AB251" s="130" t="s">
        <v>136</v>
      </c>
      <c r="AC251" s="130" t="s">
        <v>137</v>
      </c>
      <c r="AD251" s="130" t="s">
        <v>139</v>
      </c>
      <c r="AE251" s="130" t="s">
        <v>136</v>
      </c>
      <c r="AF251" s="130" t="s">
        <v>137</v>
      </c>
      <c r="AG251" s="130" t="s">
        <v>139</v>
      </c>
      <c r="AH251" s="130" t="s">
        <v>136</v>
      </c>
      <c r="AI251" s="130" t="s">
        <v>241</v>
      </c>
      <c r="AJ251" s="130" t="s">
        <v>136</v>
      </c>
      <c r="AK251" s="130" t="s">
        <v>240</v>
      </c>
      <c r="AL251" s="130" t="s">
        <v>136</v>
      </c>
      <c r="AM251" s="130" t="s">
        <v>140</v>
      </c>
      <c r="AN251" s="130" t="s">
        <v>240</v>
      </c>
      <c r="AO251" s="130" t="s">
        <v>241</v>
      </c>
      <c r="AP251" s="130" t="s">
        <v>240</v>
      </c>
      <c r="AQ251" s="130" t="s">
        <v>240</v>
      </c>
      <c r="AR251" s="136" t="s">
        <v>241</v>
      </c>
      <c r="AS251" s="130" t="s">
        <v>241</v>
      </c>
      <c r="AT251" s="29" t="s">
        <v>132</v>
      </c>
      <c r="AU251" s="27" t="s">
        <v>133</v>
      </c>
      <c r="AV251" s="130" t="s">
        <v>134</v>
      </c>
      <c r="AW251" s="130" t="s">
        <v>135</v>
      </c>
      <c r="AX251" s="130" t="s">
        <v>140</v>
      </c>
      <c r="AY251" s="28">
        <v>800.0</v>
      </c>
      <c r="AZ251" s="130" t="s">
        <v>137</v>
      </c>
      <c r="BA251" s="130" t="s">
        <v>137</v>
      </c>
      <c r="BB251" s="130" t="s">
        <v>140</v>
      </c>
      <c r="BC251" s="130" t="s">
        <v>139</v>
      </c>
      <c r="BD251" s="130" t="s">
        <v>240</v>
      </c>
      <c r="BE251" s="130" t="s">
        <v>139</v>
      </c>
      <c r="BF251" s="131" t="s">
        <v>240</v>
      </c>
      <c r="BG251" s="131" t="s">
        <v>536</v>
      </c>
      <c r="BH251" s="130" t="s">
        <v>136</v>
      </c>
      <c r="BI251" s="130" t="s">
        <v>136</v>
      </c>
      <c r="BJ251" s="130" t="s">
        <v>136</v>
      </c>
      <c r="BK251" s="130" t="s">
        <v>137</v>
      </c>
      <c r="BL251" s="130" t="s">
        <v>138</v>
      </c>
      <c r="BM251" s="130" t="s">
        <v>136</v>
      </c>
      <c r="BN251" s="130" t="s">
        <v>136</v>
      </c>
      <c r="BO251" s="130" t="s">
        <v>137</v>
      </c>
      <c r="BP251" s="130" t="s">
        <v>139</v>
      </c>
      <c r="BQ251" s="130" t="s">
        <v>136</v>
      </c>
      <c r="BR251" s="130" t="s">
        <v>140</v>
      </c>
      <c r="BS251" s="130" t="s">
        <v>136</v>
      </c>
      <c r="BT251" s="130" t="s">
        <v>136</v>
      </c>
      <c r="BU251" s="130" t="s">
        <v>139</v>
      </c>
      <c r="BV251" s="130" t="s">
        <v>138</v>
      </c>
      <c r="BW251" s="127"/>
      <c r="BX251" s="127"/>
      <c r="BY251" s="130"/>
      <c r="BZ251" s="127"/>
      <c r="CA251" s="127"/>
      <c r="CB251" s="127"/>
      <c r="CC251" s="127"/>
    </row>
    <row r="252" ht="15.75" customHeight="1">
      <c r="A252" s="131" t="s">
        <v>125</v>
      </c>
      <c r="B252" s="131">
        <v>25.0</v>
      </c>
      <c r="C252" s="131">
        <v>32000.0</v>
      </c>
      <c r="D252" s="35" t="s">
        <v>206</v>
      </c>
      <c r="E252" s="130" t="s">
        <v>44</v>
      </c>
      <c r="F252" s="130" t="s">
        <v>172</v>
      </c>
      <c r="G252" s="130" t="s">
        <v>131</v>
      </c>
      <c r="H252" s="136" t="s">
        <v>127</v>
      </c>
      <c r="I252" s="131" t="s">
        <v>32</v>
      </c>
      <c r="J252" s="130" t="s">
        <v>128</v>
      </c>
      <c r="K252" s="131" t="s">
        <v>158</v>
      </c>
      <c r="L252" s="130" t="s">
        <v>240</v>
      </c>
      <c r="M252" s="131">
        <v>3.0</v>
      </c>
      <c r="N252" s="131">
        <v>1.0</v>
      </c>
      <c r="O252" s="131">
        <v>3.0</v>
      </c>
      <c r="P252" s="130" t="s">
        <v>136</v>
      </c>
      <c r="Q252" s="130" t="s">
        <v>136</v>
      </c>
      <c r="R252" s="131">
        <v>4.0</v>
      </c>
      <c r="S252" s="130" t="s">
        <v>136</v>
      </c>
      <c r="T252" s="130" t="s">
        <v>139</v>
      </c>
      <c r="U252" s="130" t="s">
        <v>137</v>
      </c>
      <c r="V252" s="130" t="s">
        <v>136</v>
      </c>
      <c r="W252" s="130" t="s">
        <v>136</v>
      </c>
      <c r="X252" s="130" t="s">
        <v>136</v>
      </c>
      <c r="Y252" s="130" t="s">
        <v>140</v>
      </c>
      <c r="Z252" s="130" t="s">
        <v>140</v>
      </c>
      <c r="AA252" s="130" t="s">
        <v>139</v>
      </c>
      <c r="AB252" s="130" t="s">
        <v>139</v>
      </c>
      <c r="AC252" s="130" t="s">
        <v>140</v>
      </c>
      <c r="AD252" s="130" t="s">
        <v>136</v>
      </c>
      <c r="AE252" s="130" t="s">
        <v>140</v>
      </c>
      <c r="AF252" s="130" t="s">
        <v>137</v>
      </c>
      <c r="AG252" s="130">
        <v>4.0</v>
      </c>
      <c r="AH252" s="130" t="s">
        <v>137</v>
      </c>
      <c r="AI252" s="130" t="s">
        <v>240</v>
      </c>
      <c r="AJ252" s="130" t="s">
        <v>139</v>
      </c>
      <c r="AK252" s="130" t="s">
        <v>241</v>
      </c>
      <c r="AL252" s="130" t="s">
        <v>139</v>
      </c>
      <c r="AM252" s="130" t="s">
        <v>139</v>
      </c>
      <c r="AN252" s="130" t="s">
        <v>241</v>
      </c>
      <c r="AO252" s="130" t="s">
        <v>241</v>
      </c>
      <c r="AP252" s="130" t="s">
        <v>241</v>
      </c>
      <c r="AQ252" s="130" t="s">
        <v>240</v>
      </c>
      <c r="AR252" s="131" t="s">
        <v>240</v>
      </c>
      <c r="AS252" s="130" t="s">
        <v>240</v>
      </c>
      <c r="AT252" s="29" t="s">
        <v>132</v>
      </c>
      <c r="AU252" s="27" t="s">
        <v>133</v>
      </c>
      <c r="AV252" s="130" t="s">
        <v>146</v>
      </c>
      <c r="AW252" s="130" t="s">
        <v>147</v>
      </c>
      <c r="AX252" s="130" t="s">
        <v>139</v>
      </c>
      <c r="AY252" s="28" t="s">
        <v>145</v>
      </c>
      <c r="AZ252" s="130" t="s">
        <v>139</v>
      </c>
      <c r="BA252" s="130" t="s">
        <v>139</v>
      </c>
      <c r="BB252" s="130" t="s">
        <v>138</v>
      </c>
      <c r="BC252" s="130" t="s">
        <v>139</v>
      </c>
      <c r="BD252" s="130" t="s">
        <v>240</v>
      </c>
      <c r="BE252" s="130" t="s">
        <v>137</v>
      </c>
      <c r="BF252" s="131" t="s">
        <v>240</v>
      </c>
      <c r="BG252" s="131" t="s">
        <v>240</v>
      </c>
      <c r="BH252" s="130" t="s">
        <v>150</v>
      </c>
      <c r="BI252" s="130" t="s">
        <v>136</v>
      </c>
      <c r="BJ252" s="130" t="s">
        <v>137</v>
      </c>
      <c r="BK252" s="130" t="s">
        <v>136</v>
      </c>
      <c r="BL252" s="130" t="s">
        <v>136</v>
      </c>
      <c r="BM252" s="130" t="s">
        <v>136</v>
      </c>
      <c r="BN252" s="130" t="s">
        <v>137</v>
      </c>
      <c r="BO252" s="130" t="s">
        <v>136</v>
      </c>
      <c r="BP252" s="130" t="s">
        <v>140</v>
      </c>
      <c r="BQ252" s="130" t="s">
        <v>139</v>
      </c>
      <c r="BR252" s="130" t="s">
        <v>137</v>
      </c>
      <c r="BS252" s="130" t="s">
        <v>136</v>
      </c>
      <c r="BT252" s="130" t="s">
        <v>137</v>
      </c>
      <c r="BU252" s="130" t="s">
        <v>136</v>
      </c>
      <c r="BV252" s="130" t="s">
        <v>136</v>
      </c>
      <c r="BW252" s="127"/>
      <c r="BX252" s="127"/>
      <c r="BY252" s="130"/>
      <c r="BZ252" s="127"/>
      <c r="CA252" s="127"/>
      <c r="CB252" s="127"/>
      <c r="CC252" s="127"/>
    </row>
    <row r="253" ht="15.75" customHeight="1">
      <c r="A253" s="131" t="s">
        <v>125</v>
      </c>
      <c r="B253" s="131">
        <v>26.0</v>
      </c>
      <c r="C253" s="131">
        <v>22000.0</v>
      </c>
      <c r="D253" s="35" t="s">
        <v>206</v>
      </c>
      <c r="E253" s="130" t="s">
        <v>130</v>
      </c>
      <c r="F253" s="130" t="s">
        <v>37</v>
      </c>
      <c r="G253" s="131" t="s">
        <v>182</v>
      </c>
      <c r="H253" s="136" t="s">
        <v>127</v>
      </c>
      <c r="I253" s="131" t="s">
        <v>31</v>
      </c>
      <c r="J253" s="130" t="s">
        <v>129</v>
      </c>
      <c r="K253" s="131" t="s">
        <v>158</v>
      </c>
      <c r="L253" s="130" t="s">
        <v>240</v>
      </c>
      <c r="M253" s="131">
        <v>3.0</v>
      </c>
      <c r="N253" s="131">
        <v>1.0</v>
      </c>
      <c r="O253" s="131">
        <v>3.0</v>
      </c>
      <c r="P253" s="130" t="s">
        <v>139</v>
      </c>
      <c r="Q253" s="130" t="s">
        <v>136</v>
      </c>
      <c r="R253" s="131">
        <v>3.0</v>
      </c>
      <c r="S253" s="130" t="s">
        <v>139</v>
      </c>
      <c r="T253" s="130">
        <v>5.0</v>
      </c>
      <c r="U253" s="131">
        <v>4.0</v>
      </c>
      <c r="V253" s="130" t="s">
        <v>137</v>
      </c>
      <c r="W253" s="131">
        <v>5.0</v>
      </c>
      <c r="X253" s="130" t="s">
        <v>139</v>
      </c>
      <c r="Y253" s="130" t="s">
        <v>136</v>
      </c>
      <c r="Z253" s="130" t="s">
        <v>139</v>
      </c>
      <c r="AA253" s="130" t="s">
        <v>136</v>
      </c>
      <c r="AB253" s="130" t="s">
        <v>136</v>
      </c>
      <c r="AC253" s="130" t="s">
        <v>138</v>
      </c>
      <c r="AD253" s="130" t="s">
        <v>139</v>
      </c>
      <c r="AE253" s="130" t="s">
        <v>139</v>
      </c>
      <c r="AF253" s="130" t="s">
        <v>139</v>
      </c>
      <c r="AG253" s="130" t="s">
        <v>140</v>
      </c>
      <c r="AH253" s="130" t="s">
        <v>136</v>
      </c>
      <c r="AI253" s="130" t="s">
        <v>241</v>
      </c>
      <c r="AJ253" s="130" t="s">
        <v>139</v>
      </c>
      <c r="AK253" s="130" t="s">
        <v>240</v>
      </c>
      <c r="AL253" s="130" t="s">
        <v>139</v>
      </c>
      <c r="AM253" s="130" t="s">
        <v>140</v>
      </c>
      <c r="AN253" s="130" t="s">
        <v>240</v>
      </c>
      <c r="AO253" s="130" t="s">
        <v>240</v>
      </c>
      <c r="AP253" s="130" t="s">
        <v>240</v>
      </c>
      <c r="AQ253" s="130" t="s">
        <v>240</v>
      </c>
      <c r="AR253" s="131" t="s">
        <v>240</v>
      </c>
      <c r="AS253" s="130" t="s">
        <v>241</v>
      </c>
      <c r="AT253" s="28" t="s">
        <v>151</v>
      </c>
      <c r="AU253" s="27" t="s">
        <v>133</v>
      </c>
      <c r="AV253" s="130" t="s">
        <v>152</v>
      </c>
      <c r="AW253" s="130" t="s">
        <v>135</v>
      </c>
      <c r="AX253" s="130" t="s">
        <v>139</v>
      </c>
      <c r="AY253" s="28">
        <v>800.0</v>
      </c>
      <c r="AZ253" s="130" t="s">
        <v>139</v>
      </c>
      <c r="BA253" s="130" t="s">
        <v>136</v>
      </c>
      <c r="BB253" s="130" t="s">
        <v>140</v>
      </c>
      <c r="BC253" s="130" t="s">
        <v>139</v>
      </c>
      <c r="BD253" s="130" t="s">
        <v>240</v>
      </c>
      <c r="BE253" s="130" t="s">
        <v>140</v>
      </c>
      <c r="BF253" s="131" t="s">
        <v>240</v>
      </c>
      <c r="BG253" s="131" t="s">
        <v>240</v>
      </c>
      <c r="BH253" s="130" t="s">
        <v>155</v>
      </c>
      <c r="BI253" s="130" t="s">
        <v>136</v>
      </c>
      <c r="BJ253" s="130" t="s">
        <v>138</v>
      </c>
      <c r="BK253" s="130" t="s">
        <v>136</v>
      </c>
      <c r="BL253" s="130" t="s">
        <v>138</v>
      </c>
      <c r="BM253" s="130" t="s">
        <v>137</v>
      </c>
      <c r="BN253" s="130" t="s">
        <v>138</v>
      </c>
      <c r="BO253" s="130" t="s">
        <v>138</v>
      </c>
      <c r="BP253" s="130" t="s">
        <v>140</v>
      </c>
      <c r="BQ253" s="130" t="s">
        <v>139</v>
      </c>
      <c r="BR253" s="130" t="s">
        <v>140</v>
      </c>
      <c r="BS253" s="130" t="s">
        <v>138</v>
      </c>
      <c r="BT253" s="130" t="s">
        <v>136</v>
      </c>
      <c r="BU253" s="130" t="s">
        <v>140</v>
      </c>
      <c r="BV253" s="130" t="s">
        <v>136</v>
      </c>
      <c r="BW253" s="127"/>
      <c r="BX253" s="127"/>
      <c r="BY253" s="130"/>
      <c r="BZ253" s="127"/>
      <c r="CA253" s="127"/>
      <c r="CB253" s="127"/>
      <c r="CC253" s="127"/>
    </row>
    <row r="254" ht="15.75" customHeight="1">
      <c r="A254" s="136" t="s">
        <v>125</v>
      </c>
      <c r="B254" s="136">
        <v>27.0</v>
      </c>
      <c r="C254" s="136">
        <v>20000.0</v>
      </c>
      <c r="D254" s="40" t="s">
        <v>26</v>
      </c>
      <c r="E254" s="129" t="s">
        <v>130</v>
      </c>
      <c r="F254" s="130" t="s">
        <v>37</v>
      </c>
      <c r="G254" s="136" t="s">
        <v>175</v>
      </c>
      <c r="H254" s="136" t="s">
        <v>127</v>
      </c>
      <c r="I254" s="136" t="s">
        <v>204</v>
      </c>
      <c r="J254" s="136" t="s">
        <v>32</v>
      </c>
      <c r="K254" s="136" t="s">
        <v>11</v>
      </c>
      <c r="L254" s="130" t="s">
        <v>240</v>
      </c>
      <c r="M254" s="131">
        <v>3.0</v>
      </c>
      <c r="N254" s="131">
        <v>1.0</v>
      </c>
      <c r="O254" s="136">
        <v>2.0</v>
      </c>
      <c r="P254" s="129">
        <v>2.0</v>
      </c>
      <c r="Q254" s="129">
        <v>4.0</v>
      </c>
      <c r="R254" s="129">
        <v>3.0</v>
      </c>
      <c r="S254" s="129">
        <v>5.0</v>
      </c>
      <c r="T254" s="129">
        <v>4.0</v>
      </c>
      <c r="U254" s="131">
        <v>4.0</v>
      </c>
      <c r="V254" s="136">
        <v>3.0</v>
      </c>
      <c r="W254" s="136">
        <v>4.0</v>
      </c>
      <c r="X254" s="129">
        <v>2.0</v>
      </c>
      <c r="Y254" s="130" t="s">
        <v>138</v>
      </c>
      <c r="Z254" s="129">
        <v>2.0</v>
      </c>
      <c r="AA254" s="129">
        <v>4.0</v>
      </c>
      <c r="AB254" s="129">
        <v>4.0</v>
      </c>
      <c r="AC254" s="129">
        <v>4.0</v>
      </c>
      <c r="AD254" s="129">
        <v>2.0</v>
      </c>
      <c r="AE254" s="129">
        <v>2.0</v>
      </c>
      <c r="AF254" s="129">
        <v>2.0</v>
      </c>
      <c r="AG254" s="129">
        <v>1.0</v>
      </c>
      <c r="AH254" s="129">
        <v>4.0</v>
      </c>
      <c r="AI254" s="129" t="s">
        <v>240</v>
      </c>
      <c r="AJ254" s="129">
        <v>2.0</v>
      </c>
      <c r="AK254" s="130" t="s">
        <v>240</v>
      </c>
      <c r="AL254" s="129">
        <v>2.0</v>
      </c>
      <c r="AM254" s="129">
        <v>2.0</v>
      </c>
      <c r="AN254" s="130" t="s">
        <v>240</v>
      </c>
      <c r="AO254" s="129" t="s">
        <v>241</v>
      </c>
      <c r="AP254" s="130" t="s">
        <v>240</v>
      </c>
      <c r="AQ254" s="130" t="s">
        <v>240</v>
      </c>
      <c r="AR254" s="131" t="s">
        <v>240</v>
      </c>
      <c r="AS254" s="130" t="s">
        <v>241</v>
      </c>
      <c r="AT254" s="29" t="s">
        <v>132</v>
      </c>
      <c r="AU254" s="27" t="s">
        <v>164</v>
      </c>
      <c r="AV254" s="129" t="s">
        <v>134</v>
      </c>
      <c r="AW254" s="129" t="s">
        <v>178</v>
      </c>
      <c r="AX254" s="129">
        <v>2.0</v>
      </c>
      <c r="AY254" s="34">
        <v>900.0</v>
      </c>
      <c r="AZ254" s="129">
        <v>2.0</v>
      </c>
      <c r="BA254" s="129">
        <v>3.0</v>
      </c>
      <c r="BB254" s="129">
        <v>1.0</v>
      </c>
      <c r="BC254" s="129">
        <v>2.0</v>
      </c>
      <c r="BD254" s="130" t="s">
        <v>240</v>
      </c>
      <c r="BE254" s="130" t="s">
        <v>139</v>
      </c>
      <c r="BF254" s="131" t="s">
        <v>240</v>
      </c>
      <c r="BG254" s="131" t="s">
        <v>240</v>
      </c>
      <c r="BH254" s="129">
        <v>4.0</v>
      </c>
      <c r="BI254" s="129">
        <v>4.0</v>
      </c>
      <c r="BJ254" s="129">
        <v>4.0</v>
      </c>
      <c r="BK254" s="129">
        <v>4.0</v>
      </c>
      <c r="BL254" s="129">
        <v>4.0</v>
      </c>
      <c r="BM254" s="129">
        <v>3.0</v>
      </c>
      <c r="BN254" s="129">
        <v>4.0</v>
      </c>
      <c r="BO254" s="129">
        <v>4.0</v>
      </c>
      <c r="BP254" s="129">
        <v>2.0</v>
      </c>
      <c r="BQ254" s="129">
        <v>3.0</v>
      </c>
      <c r="BR254" s="129">
        <v>2.0</v>
      </c>
      <c r="BS254" s="129">
        <v>4.0</v>
      </c>
      <c r="BT254" s="129">
        <v>4.0</v>
      </c>
      <c r="BU254" s="129">
        <v>2.0</v>
      </c>
      <c r="BV254" s="129">
        <v>4.0</v>
      </c>
      <c r="BW254" s="127"/>
      <c r="BX254" s="127"/>
      <c r="BY254" s="130"/>
      <c r="BZ254" s="127"/>
      <c r="CA254" s="127"/>
      <c r="CB254" s="127"/>
      <c r="CC254" s="127"/>
    </row>
    <row r="255" ht="15.75" customHeight="1">
      <c r="A255" s="136" t="s">
        <v>125</v>
      </c>
      <c r="B255" s="136">
        <v>22.0</v>
      </c>
      <c r="C255" s="136">
        <v>12000.0</v>
      </c>
      <c r="D255" s="40" t="s">
        <v>25</v>
      </c>
      <c r="E255" s="129" t="s">
        <v>130</v>
      </c>
      <c r="F255" s="130" t="s">
        <v>37</v>
      </c>
      <c r="G255" s="136" t="s">
        <v>131</v>
      </c>
      <c r="H255" s="136" t="s">
        <v>159</v>
      </c>
      <c r="I255" s="136" t="s">
        <v>204</v>
      </c>
      <c r="J255" s="136" t="s">
        <v>32</v>
      </c>
      <c r="K255" s="136" t="s">
        <v>12</v>
      </c>
      <c r="L255" s="130" t="s">
        <v>240</v>
      </c>
      <c r="M255" s="131">
        <v>3.0</v>
      </c>
      <c r="N255" s="131">
        <v>1.0</v>
      </c>
      <c r="O255" s="136">
        <v>4.0</v>
      </c>
      <c r="P255" s="129">
        <v>2.0</v>
      </c>
      <c r="Q255" s="129">
        <v>4.0</v>
      </c>
      <c r="R255" s="129">
        <v>3.0</v>
      </c>
      <c r="S255" s="129">
        <v>4.0</v>
      </c>
      <c r="T255" s="129">
        <v>3.0</v>
      </c>
      <c r="U255" s="131">
        <v>4.0</v>
      </c>
      <c r="V255" s="136">
        <v>4.0</v>
      </c>
      <c r="W255" s="136">
        <v>4.0</v>
      </c>
      <c r="X255" s="129">
        <v>3.0</v>
      </c>
      <c r="Y255" s="129">
        <v>4.0</v>
      </c>
      <c r="Z255" s="129">
        <v>2.0</v>
      </c>
      <c r="AA255" s="129">
        <v>3.0</v>
      </c>
      <c r="AB255" s="129">
        <v>4.0</v>
      </c>
      <c r="AC255" s="129">
        <v>5.0</v>
      </c>
      <c r="AD255" s="129">
        <v>3.0</v>
      </c>
      <c r="AE255" s="129">
        <v>3.0</v>
      </c>
      <c r="AF255" s="129">
        <v>3.0</v>
      </c>
      <c r="AG255" s="129">
        <v>1.0</v>
      </c>
      <c r="AH255" s="129">
        <v>3.0</v>
      </c>
      <c r="AI255" s="129" t="s">
        <v>241</v>
      </c>
      <c r="AJ255" s="129">
        <v>2.0</v>
      </c>
      <c r="AK255" s="130" t="s">
        <v>240</v>
      </c>
      <c r="AL255" s="129">
        <v>3.0</v>
      </c>
      <c r="AM255" s="129">
        <v>1.0</v>
      </c>
      <c r="AN255" s="130" t="s">
        <v>240</v>
      </c>
      <c r="AO255" s="129" t="s">
        <v>241</v>
      </c>
      <c r="AP255" s="130" t="s">
        <v>240</v>
      </c>
      <c r="AQ255" s="130" t="s">
        <v>240</v>
      </c>
      <c r="AR255" s="131" t="s">
        <v>240</v>
      </c>
      <c r="AS255" s="130" t="s">
        <v>241</v>
      </c>
      <c r="AT255" s="29" t="s">
        <v>132</v>
      </c>
      <c r="AU255" s="27" t="s">
        <v>176</v>
      </c>
      <c r="AV255" s="129" t="s">
        <v>134</v>
      </c>
      <c r="AW255" s="130" t="s">
        <v>135</v>
      </c>
      <c r="AX255" s="129">
        <v>2.0</v>
      </c>
      <c r="AY255" s="34">
        <v>2500.0</v>
      </c>
      <c r="AZ255" s="129">
        <v>2.0</v>
      </c>
      <c r="BA255" s="129">
        <v>4.0</v>
      </c>
      <c r="BB255" s="129">
        <v>2.0</v>
      </c>
      <c r="BC255" s="129">
        <v>2.0</v>
      </c>
      <c r="BD255" s="130" t="s">
        <v>240</v>
      </c>
      <c r="BE255" s="130" t="s">
        <v>137</v>
      </c>
      <c r="BF255" s="131" t="s">
        <v>240</v>
      </c>
      <c r="BG255" s="131" t="s">
        <v>240</v>
      </c>
      <c r="BH255" s="129">
        <v>3.0</v>
      </c>
      <c r="BI255" s="129">
        <v>4.0</v>
      </c>
      <c r="BJ255" s="129">
        <v>3.0</v>
      </c>
      <c r="BK255" s="129">
        <v>4.0</v>
      </c>
      <c r="BL255" s="129">
        <v>4.0</v>
      </c>
      <c r="BM255" s="129">
        <v>3.0</v>
      </c>
      <c r="BN255" s="129">
        <v>4.0</v>
      </c>
      <c r="BO255" s="129">
        <v>4.0</v>
      </c>
      <c r="BP255" s="129">
        <v>2.0</v>
      </c>
      <c r="BQ255" s="129">
        <v>2.0</v>
      </c>
      <c r="BR255" s="129">
        <v>1.0</v>
      </c>
      <c r="BS255" s="129">
        <v>3.0</v>
      </c>
      <c r="BT255" s="129">
        <v>4.0</v>
      </c>
      <c r="BU255" s="129">
        <v>3.0</v>
      </c>
      <c r="BV255" s="129">
        <v>4.0</v>
      </c>
      <c r="BW255" s="127"/>
      <c r="BX255" s="127"/>
      <c r="BY255" s="130"/>
      <c r="BZ255" s="127"/>
      <c r="CA255" s="127"/>
      <c r="CB255" s="127"/>
      <c r="CC255" s="127"/>
    </row>
    <row r="256" ht="15.75" customHeight="1">
      <c r="A256" s="136" t="s">
        <v>125</v>
      </c>
      <c r="B256" s="136">
        <v>29.0</v>
      </c>
      <c r="C256" s="136">
        <v>23000.0</v>
      </c>
      <c r="D256" s="40" t="s">
        <v>25</v>
      </c>
      <c r="E256" s="129" t="s">
        <v>130</v>
      </c>
      <c r="F256" s="130" t="s">
        <v>37</v>
      </c>
      <c r="G256" s="136" t="s">
        <v>175</v>
      </c>
      <c r="H256" s="136" t="s">
        <v>127</v>
      </c>
      <c r="I256" s="136" t="s">
        <v>32</v>
      </c>
      <c r="J256" s="136" t="s">
        <v>32</v>
      </c>
      <c r="K256" s="136" t="s">
        <v>11</v>
      </c>
      <c r="L256" s="130" t="s">
        <v>240</v>
      </c>
      <c r="M256" s="131">
        <v>3.0</v>
      </c>
      <c r="N256" s="131">
        <v>1.0</v>
      </c>
      <c r="O256" s="136">
        <v>5.0</v>
      </c>
      <c r="P256" s="129">
        <v>3.0</v>
      </c>
      <c r="Q256" s="129">
        <v>4.0</v>
      </c>
      <c r="R256" s="129">
        <v>3.0</v>
      </c>
      <c r="S256" s="129">
        <v>4.0</v>
      </c>
      <c r="T256" s="129">
        <v>2.0</v>
      </c>
      <c r="U256" s="131">
        <v>4.0</v>
      </c>
      <c r="V256" s="136">
        <v>5.0</v>
      </c>
      <c r="W256" s="136">
        <v>4.0</v>
      </c>
      <c r="X256" s="129">
        <v>1.0</v>
      </c>
      <c r="Y256" s="129">
        <v>4.0</v>
      </c>
      <c r="Z256" s="129">
        <v>2.0</v>
      </c>
      <c r="AA256" s="129">
        <v>2.0</v>
      </c>
      <c r="AB256" s="129">
        <v>4.0</v>
      </c>
      <c r="AC256" s="129">
        <v>4.0</v>
      </c>
      <c r="AD256" s="129">
        <v>2.0</v>
      </c>
      <c r="AE256" s="129">
        <v>2.0</v>
      </c>
      <c r="AF256" s="129">
        <v>2.0</v>
      </c>
      <c r="AG256" s="129">
        <v>1.0</v>
      </c>
      <c r="AH256" s="129">
        <v>4.0</v>
      </c>
      <c r="AI256" s="129" t="s">
        <v>240</v>
      </c>
      <c r="AJ256" s="129">
        <v>2.0</v>
      </c>
      <c r="AK256" s="130" t="s">
        <v>240</v>
      </c>
      <c r="AL256" s="129">
        <v>2.0</v>
      </c>
      <c r="AM256" s="129">
        <v>2.0</v>
      </c>
      <c r="AN256" s="130" t="s">
        <v>240</v>
      </c>
      <c r="AO256" s="129" t="s">
        <v>240</v>
      </c>
      <c r="AP256" s="130" t="s">
        <v>240</v>
      </c>
      <c r="AQ256" s="130" t="s">
        <v>240</v>
      </c>
      <c r="AR256" s="131" t="s">
        <v>240</v>
      </c>
      <c r="AS256" s="130" t="s">
        <v>241</v>
      </c>
      <c r="AT256" s="29" t="s">
        <v>132</v>
      </c>
      <c r="AU256" s="27" t="s">
        <v>164</v>
      </c>
      <c r="AV256" s="129" t="s">
        <v>134</v>
      </c>
      <c r="AW256" s="129" t="s">
        <v>178</v>
      </c>
      <c r="AX256" s="129">
        <v>2.0</v>
      </c>
      <c r="AY256" s="34">
        <v>1200.0</v>
      </c>
      <c r="AZ256" s="129">
        <v>3.0</v>
      </c>
      <c r="BA256" s="129">
        <v>3.0</v>
      </c>
      <c r="BB256" s="129">
        <v>1.0</v>
      </c>
      <c r="BC256" s="129">
        <v>2.0</v>
      </c>
      <c r="BD256" s="130" t="s">
        <v>240</v>
      </c>
      <c r="BE256" s="129">
        <v>2.0</v>
      </c>
      <c r="BF256" s="131" t="s">
        <v>240</v>
      </c>
      <c r="BG256" s="131" t="s">
        <v>240</v>
      </c>
      <c r="BH256" s="129">
        <v>5.0</v>
      </c>
      <c r="BI256" s="129">
        <v>4.0</v>
      </c>
      <c r="BJ256" s="129">
        <v>4.0</v>
      </c>
      <c r="BK256" s="129">
        <v>4.0</v>
      </c>
      <c r="BL256" s="129">
        <v>3.0</v>
      </c>
      <c r="BM256" s="129">
        <v>3.0</v>
      </c>
      <c r="BN256" s="129">
        <v>4.0</v>
      </c>
      <c r="BO256" s="129">
        <v>4.0</v>
      </c>
      <c r="BP256" s="129">
        <v>2.0</v>
      </c>
      <c r="BQ256" s="129">
        <v>2.0</v>
      </c>
      <c r="BR256" s="129">
        <v>1.0</v>
      </c>
      <c r="BS256" s="129">
        <v>4.0</v>
      </c>
      <c r="BT256" s="138">
        <v>4.0</v>
      </c>
      <c r="BU256" s="129">
        <v>2.0</v>
      </c>
      <c r="BV256" s="129">
        <v>4.0</v>
      </c>
      <c r="BW256" s="127"/>
      <c r="BX256" s="127"/>
      <c r="BY256" s="130"/>
      <c r="BZ256" s="127"/>
      <c r="CA256" s="127"/>
      <c r="CB256" s="127"/>
      <c r="CC256" s="127"/>
    </row>
    <row r="257" ht="18.0" customHeight="1">
      <c r="A257" s="136" t="s">
        <v>125</v>
      </c>
      <c r="B257" s="136">
        <v>37.0</v>
      </c>
      <c r="C257" s="136">
        <v>25000.0</v>
      </c>
      <c r="D257" s="40" t="s">
        <v>25</v>
      </c>
      <c r="E257" s="129" t="s">
        <v>44</v>
      </c>
      <c r="F257" s="130" t="s">
        <v>37</v>
      </c>
      <c r="G257" s="136" t="s">
        <v>175</v>
      </c>
      <c r="H257" s="136" t="s">
        <v>127</v>
      </c>
      <c r="I257" s="136" t="s">
        <v>31</v>
      </c>
      <c r="J257" s="136" t="s">
        <v>32</v>
      </c>
      <c r="K257" s="136" t="s">
        <v>11</v>
      </c>
      <c r="L257" s="129" t="s">
        <v>241</v>
      </c>
      <c r="M257" s="131">
        <v>3.0</v>
      </c>
      <c r="N257" s="131">
        <v>1.0</v>
      </c>
      <c r="O257" s="136">
        <v>4.0</v>
      </c>
      <c r="P257" s="129">
        <v>3.0</v>
      </c>
      <c r="Q257" s="129">
        <v>4.0</v>
      </c>
      <c r="R257" s="129">
        <v>3.0</v>
      </c>
      <c r="S257" s="136">
        <v>4.0</v>
      </c>
      <c r="T257" s="129">
        <v>4.0</v>
      </c>
      <c r="U257" s="131">
        <v>4.0</v>
      </c>
      <c r="V257" s="136">
        <v>3.0</v>
      </c>
      <c r="W257" s="136">
        <v>5.0</v>
      </c>
      <c r="X257" s="129">
        <v>3.0</v>
      </c>
      <c r="Y257" s="129">
        <v>4.0</v>
      </c>
      <c r="Z257" s="129">
        <v>2.0</v>
      </c>
      <c r="AA257" s="129">
        <v>3.0</v>
      </c>
      <c r="AB257" s="129">
        <v>4.0</v>
      </c>
      <c r="AC257" s="129">
        <v>5.0</v>
      </c>
      <c r="AD257" s="129">
        <v>3.0</v>
      </c>
      <c r="AE257" s="129">
        <v>3.0</v>
      </c>
      <c r="AF257" s="129">
        <v>3.0</v>
      </c>
      <c r="AG257" s="129">
        <v>1.0</v>
      </c>
      <c r="AH257" s="129">
        <v>3.0</v>
      </c>
      <c r="AI257" s="129" t="s">
        <v>240</v>
      </c>
      <c r="AJ257" s="129">
        <v>2.0</v>
      </c>
      <c r="AK257" s="130" t="s">
        <v>240</v>
      </c>
      <c r="AL257" s="129">
        <v>3.0</v>
      </c>
      <c r="AM257" s="129">
        <v>2.0</v>
      </c>
      <c r="AN257" s="130" t="s">
        <v>240</v>
      </c>
      <c r="AO257" s="129" t="s">
        <v>240</v>
      </c>
      <c r="AP257" s="130" t="s">
        <v>240</v>
      </c>
      <c r="AQ257" s="130" t="s">
        <v>240</v>
      </c>
      <c r="AR257" s="131" t="s">
        <v>240</v>
      </c>
      <c r="AS257" s="130" t="s">
        <v>241</v>
      </c>
      <c r="AT257" s="29" t="s">
        <v>132</v>
      </c>
      <c r="AU257" s="27" t="s">
        <v>133</v>
      </c>
      <c r="AV257" s="129" t="s">
        <v>146</v>
      </c>
      <c r="AW257" s="130" t="s">
        <v>135</v>
      </c>
      <c r="AX257" s="129">
        <v>2.0</v>
      </c>
      <c r="AY257" s="34">
        <v>1500.0</v>
      </c>
      <c r="AZ257" s="129">
        <v>2.0</v>
      </c>
      <c r="BA257" s="129">
        <v>4.0</v>
      </c>
      <c r="BB257" s="129">
        <v>2.0</v>
      </c>
      <c r="BC257" s="129">
        <v>2.0</v>
      </c>
      <c r="BD257" s="130" t="s">
        <v>240</v>
      </c>
      <c r="BE257" s="129">
        <v>2.0</v>
      </c>
      <c r="BF257" s="131" t="s">
        <v>240</v>
      </c>
      <c r="BG257" s="131" t="s">
        <v>240</v>
      </c>
      <c r="BH257" s="129">
        <v>3.0</v>
      </c>
      <c r="BI257" s="129">
        <v>4.0</v>
      </c>
      <c r="BJ257" s="129">
        <v>4.0</v>
      </c>
      <c r="BK257" s="129">
        <v>4.0</v>
      </c>
      <c r="BL257" s="129">
        <v>4.0</v>
      </c>
      <c r="BM257" s="129">
        <v>3.0</v>
      </c>
      <c r="BN257" s="129">
        <v>4.0</v>
      </c>
      <c r="BO257" s="129">
        <v>4.0</v>
      </c>
      <c r="BP257" s="129">
        <v>2.0</v>
      </c>
      <c r="BQ257" s="129">
        <v>1.0</v>
      </c>
      <c r="BR257" s="129">
        <v>2.0</v>
      </c>
      <c r="BS257" s="129">
        <v>3.0</v>
      </c>
      <c r="BT257" s="129">
        <v>4.0</v>
      </c>
      <c r="BU257" s="129">
        <v>3.0</v>
      </c>
      <c r="BV257" s="129">
        <v>4.0</v>
      </c>
      <c r="BW257" s="127"/>
      <c r="BX257" s="127"/>
      <c r="BY257" s="130"/>
      <c r="BZ257" s="127"/>
      <c r="CA257" s="127"/>
      <c r="CB257" s="127"/>
      <c r="CC257" s="127"/>
    </row>
    <row r="258" ht="15.75" customHeight="1">
      <c r="A258" s="136" t="s">
        <v>125</v>
      </c>
      <c r="B258" s="136">
        <v>28.0</v>
      </c>
      <c r="C258" s="136">
        <v>20000.0</v>
      </c>
      <c r="D258" s="40" t="s">
        <v>149</v>
      </c>
      <c r="E258" s="129" t="s">
        <v>130</v>
      </c>
      <c r="F258" s="130" t="s">
        <v>37</v>
      </c>
      <c r="G258" s="136" t="s">
        <v>175</v>
      </c>
      <c r="H258" s="136" t="s">
        <v>127</v>
      </c>
      <c r="I258" s="136" t="s">
        <v>31</v>
      </c>
      <c r="J258" s="136" t="s">
        <v>32</v>
      </c>
      <c r="K258" s="136" t="s">
        <v>11</v>
      </c>
      <c r="L258" s="130" t="s">
        <v>240</v>
      </c>
      <c r="M258" s="131">
        <v>3.0</v>
      </c>
      <c r="N258" s="131">
        <v>1.0</v>
      </c>
      <c r="O258" s="136">
        <v>3.0</v>
      </c>
      <c r="P258" s="129">
        <v>3.0</v>
      </c>
      <c r="Q258" s="129">
        <v>4.0</v>
      </c>
      <c r="R258" s="129">
        <v>3.0</v>
      </c>
      <c r="S258" s="136">
        <v>4.0</v>
      </c>
      <c r="T258" s="129">
        <v>4.0</v>
      </c>
      <c r="U258" s="131">
        <v>4.0</v>
      </c>
      <c r="V258" s="136">
        <v>3.0</v>
      </c>
      <c r="W258" s="136">
        <v>4.0</v>
      </c>
      <c r="X258" s="129">
        <v>3.0</v>
      </c>
      <c r="Y258" s="129">
        <v>4.0</v>
      </c>
      <c r="Z258" s="129">
        <v>2.0</v>
      </c>
      <c r="AA258" s="129">
        <v>3.0</v>
      </c>
      <c r="AB258" s="129">
        <v>4.0</v>
      </c>
      <c r="AC258" s="129">
        <v>4.0</v>
      </c>
      <c r="AD258" s="129">
        <v>3.0</v>
      </c>
      <c r="AE258" s="129">
        <v>3.0</v>
      </c>
      <c r="AF258" s="129">
        <v>3.0</v>
      </c>
      <c r="AG258" s="129">
        <v>2.0</v>
      </c>
      <c r="AH258" s="129">
        <v>3.0</v>
      </c>
      <c r="AI258" s="129" t="s">
        <v>240</v>
      </c>
      <c r="AJ258" s="129">
        <v>2.0</v>
      </c>
      <c r="AK258" s="130" t="s">
        <v>240</v>
      </c>
      <c r="AL258" s="129">
        <v>3.0</v>
      </c>
      <c r="AM258" s="129">
        <v>2.0</v>
      </c>
      <c r="AN258" s="130" t="s">
        <v>240</v>
      </c>
      <c r="AO258" s="129" t="s">
        <v>240</v>
      </c>
      <c r="AP258" s="130" t="s">
        <v>240</v>
      </c>
      <c r="AQ258" s="130" t="s">
        <v>240</v>
      </c>
      <c r="AR258" s="131" t="s">
        <v>240</v>
      </c>
      <c r="AS258" s="130" t="s">
        <v>241</v>
      </c>
      <c r="AT258" s="29" t="s">
        <v>132</v>
      </c>
      <c r="AU258" s="27" t="s">
        <v>133</v>
      </c>
      <c r="AV258" s="129" t="s">
        <v>134</v>
      </c>
      <c r="AW258" s="130" t="s">
        <v>135</v>
      </c>
      <c r="AX258" s="129">
        <v>2.0</v>
      </c>
      <c r="AY258" s="34">
        <v>800.0</v>
      </c>
      <c r="AZ258" s="129">
        <v>4.0</v>
      </c>
      <c r="BA258" s="129">
        <v>4.0</v>
      </c>
      <c r="BB258" s="129">
        <v>4.0</v>
      </c>
      <c r="BC258" s="129">
        <v>3.0</v>
      </c>
      <c r="BD258" s="130" t="s">
        <v>240</v>
      </c>
      <c r="BE258" s="129">
        <v>3.0</v>
      </c>
      <c r="BF258" s="131" t="s">
        <v>240</v>
      </c>
      <c r="BG258" s="131" t="s">
        <v>240</v>
      </c>
      <c r="BH258" s="129">
        <v>3.0</v>
      </c>
      <c r="BI258" s="129">
        <v>3.0</v>
      </c>
      <c r="BJ258" s="129">
        <v>3.0</v>
      </c>
      <c r="BK258" s="129">
        <v>4.0</v>
      </c>
      <c r="BL258" s="129">
        <v>3.0</v>
      </c>
      <c r="BM258" s="129">
        <v>3.0</v>
      </c>
      <c r="BN258" s="129">
        <v>2.0</v>
      </c>
      <c r="BO258" s="129">
        <v>3.0</v>
      </c>
      <c r="BP258" s="129">
        <v>3.0</v>
      </c>
      <c r="BQ258" s="129">
        <v>2.0</v>
      </c>
      <c r="BR258" s="129">
        <v>3.0</v>
      </c>
      <c r="BS258" s="129">
        <v>3.0</v>
      </c>
      <c r="BT258" s="129">
        <v>3.0</v>
      </c>
      <c r="BU258" s="129">
        <v>3.0</v>
      </c>
      <c r="BV258" s="129">
        <v>4.0</v>
      </c>
      <c r="BW258" s="127"/>
      <c r="BX258" s="127"/>
      <c r="BY258" s="130"/>
      <c r="BZ258" s="127"/>
      <c r="CA258" s="127"/>
      <c r="CB258" s="127"/>
      <c r="CC258" s="127"/>
    </row>
    <row r="259" ht="15.75" customHeight="1">
      <c r="A259" s="136" t="s">
        <v>125</v>
      </c>
      <c r="B259" s="136">
        <v>32.0</v>
      </c>
      <c r="C259" s="136">
        <v>20000.0</v>
      </c>
      <c r="D259" s="40" t="s">
        <v>149</v>
      </c>
      <c r="E259" s="129" t="s">
        <v>130</v>
      </c>
      <c r="F259" s="130" t="s">
        <v>37</v>
      </c>
      <c r="G259" s="136" t="s">
        <v>175</v>
      </c>
      <c r="H259" s="136" t="s">
        <v>127</v>
      </c>
      <c r="I259" s="136" t="s">
        <v>31</v>
      </c>
      <c r="J259" s="136" t="s">
        <v>32</v>
      </c>
      <c r="K259" s="136" t="s">
        <v>11</v>
      </c>
      <c r="L259" s="130" t="s">
        <v>240</v>
      </c>
      <c r="M259" s="131">
        <v>3.0</v>
      </c>
      <c r="N259" s="131">
        <v>1.0</v>
      </c>
      <c r="O259" s="136">
        <v>3.0</v>
      </c>
      <c r="P259" s="129">
        <v>3.0</v>
      </c>
      <c r="Q259" s="129">
        <v>4.0</v>
      </c>
      <c r="R259" s="129">
        <v>2.0</v>
      </c>
      <c r="S259" s="136">
        <v>4.0</v>
      </c>
      <c r="T259" s="136">
        <v>5.0</v>
      </c>
      <c r="U259" s="131">
        <v>4.0</v>
      </c>
      <c r="V259" s="136">
        <v>3.0</v>
      </c>
      <c r="W259" s="136">
        <v>4.0</v>
      </c>
      <c r="X259" s="129">
        <v>3.0</v>
      </c>
      <c r="Y259" s="129">
        <v>3.0</v>
      </c>
      <c r="Z259" s="129">
        <v>2.0</v>
      </c>
      <c r="AA259" s="129">
        <v>3.0</v>
      </c>
      <c r="AB259" s="129">
        <v>4.0</v>
      </c>
      <c r="AC259" s="129">
        <v>4.0</v>
      </c>
      <c r="AD259" s="129">
        <v>2.0</v>
      </c>
      <c r="AE259" s="129">
        <v>2.0</v>
      </c>
      <c r="AF259" s="129">
        <v>4.0</v>
      </c>
      <c r="AG259" s="129">
        <v>1.0</v>
      </c>
      <c r="AH259" s="129">
        <v>4.0</v>
      </c>
      <c r="AI259" s="129" t="s">
        <v>240</v>
      </c>
      <c r="AJ259" s="129">
        <v>2.0</v>
      </c>
      <c r="AK259" s="129" t="s">
        <v>241</v>
      </c>
      <c r="AL259" s="129">
        <v>3.0</v>
      </c>
      <c r="AM259" s="129">
        <v>2.0</v>
      </c>
      <c r="AN259" s="130" t="s">
        <v>240</v>
      </c>
      <c r="AO259" s="129" t="s">
        <v>240</v>
      </c>
      <c r="AP259" s="130" t="s">
        <v>240</v>
      </c>
      <c r="AQ259" s="130" t="s">
        <v>240</v>
      </c>
      <c r="AR259" s="131" t="s">
        <v>240</v>
      </c>
      <c r="AS259" s="130" t="s">
        <v>241</v>
      </c>
      <c r="AT259" s="29" t="s">
        <v>132</v>
      </c>
      <c r="AU259" s="27" t="s">
        <v>164</v>
      </c>
      <c r="AV259" s="129" t="s">
        <v>134</v>
      </c>
      <c r="AW259" s="130" t="s">
        <v>135</v>
      </c>
      <c r="AX259" s="129">
        <v>2.0</v>
      </c>
      <c r="AY259" s="34">
        <v>800.0</v>
      </c>
      <c r="AZ259" s="129">
        <v>2.0</v>
      </c>
      <c r="BA259" s="129">
        <v>4.0</v>
      </c>
      <c r="BB259" s="129">
        <v>1.0</v>
      </c>
      <c r="BC259" s="129">
        <v>2.0</v>
      </c>
      <c r="BD259" s="130" t="s">
        <v>240</v>
      </c>
      <c r="BE259" s="129">
        <v>2.0</v>
      </c>
      <c r="BF259" s="131" t="s">
        <v>240</v>
      </c>
      <c r="BG259" s="131" t="s">
        <v>240</v>
      </c>
      <c r="BH259" s="129">
        <v>3.0</v>
      </c>
      <c r="BI259" s="129">
        <v>4.0</v>
      </c>
      <c r="BJ259" s="129">
        <v>4.0</v>
      </c>
      <c r="BK259" s="129">
        <v>4.0</v>
      </c>
      <c r="BL259" s="129">
        <v>3.0</v>
      </c>
      <c r="BM259" s="129">
        <v>3.0</v>
      </c>
      <c r="BN259" s="129">
        <v>5.0</v>
      </c>
      <c r="BO259" s="129">
        <v>4.0</v>
      </c>
      <c r="BP259" s="129">
        <v>2.0</v>
      </c>
      <c r="BQ259" s="129">
        <v>2.0</v>
      </c>
      <c r="BR259" s="129">
        <v>1.0</v>
      </c>
      <c r="BS259" s="129">
        <v>4.0</v>
      </c>
      <c r="BT259" s="129">
        <v>4.0</v>
      </c>
      <c r="BU259" s="129">
        <v>2.0</v>
      </c>
      <c r="BV259" s="129">
        <v>4.0</v>
      </c>
      <c r="BW259" s="127"/>
      <c r="BX259" s="127"/>
      <c r="BY259" s="130"/>
      <c r="BZ259" s="127"/>
      <c r="CA259" s="127"/>
      <c r="CB259" s="127"/>
      <c r="CC259" s="127"/>
    </row>
    <row r="260" ht="15.75" customHeight="1">
      <c r="A260" s="136" t="s">
        <v>125</v>
      </c>
      <c r="B260" s="136">
        <v>45.0</v>
      </c>
      <c r="C260" s="136">
        <v>18000.0</v>
      </c>
      <c r="D260" s="40" t="s">
        <v>210</v>
      </c>
      <c r="E260" s="129" t="s">
        <v>130</v>
      </c>
      <c r="F260" s="130" t="s">
        <v>37</v>
      </c>
      <c r="G260" s="136" t="s">
        <v>175</v>
      </c>
      <c r="H260" s="136" t="s">
        <v>127</v>
      </c>
      <c r="I260" s="136" t="s">
        <v>31</v>
      </c>
      <c r="J260" s="136" t="s">
        <v>211</v>
      </c>
      <c r="K260" s="136" t="s">
        <v>11</v>
      </c>
      <c r="L260" s="130" t="s">
        <v>240</v>
      </c>
      <c r="M260" s="131">
        <v>3.0</v>
      </c>
      <c r="N260" s="131">
        <v>1.0</v>
      </c>
      <c r="O260" s="136">
        <v>3.0</v>
      </c>
      <c r="P260" s="129">
        <v>2.0</v>
      </c>
      <c r="Q260" s="129">
        <v>4.0</v>
      </c>
      <c r="R260" s="129">
        <v>3.0</v>
      </c>
      <c r="S260" s="136">
        <v>4.0</v>
      </c>
      <c r="T260" s="136">
        <v>5.0</v>
      </c>
      <c r="U260" s="131">
        <v>4.0</v>
      </c>
      <c r="V260" s="136">
        <v>4.0</v>
      </c>
      <c r="W260" s="136">
        <v>5.0</v>
      </c>
      <c r="X260" s="129">
        <v>3.0</v>
      </c>
      <c r="Y260" s="129">
        <v>1.0</v>
      </c>
      <c r="Z260" s="129">
        <v>3.0</v>
      </c>
      <c r="AA260" s="129">
        <v>2.0</v>
      </c>
      <c r="AB260" s="129">
        <v>4.0</v>
      </c>
      <c r="AC260" s="129">
        <v>5.0</v>
      </c>
      <c r="AD260" s="129">
        <v>3.0</v>
      </c>
      <c r="AE260" s="129">
        <v>3.0</v>
      </c>
      <c r="AF260" s="129">
        <v>2.0</v>
      </c>
      <c r="AG260" s="129">
        <v>1.0</v>
      </c>
      <c r="AH260" s="129">
        <v>3.0</v>
      </c>
      <c r="AI260" s="129" t="s">
        <v>241</v>
      </c>
      <c r="AJ260" s="129">
        <v>2.0</v>
      </c>
      <c r="AK260" s="130" t="s">
        <v>240</v>
      </c>
      <c r="AL260" s="129">
        <v>3.0</v>
      </c>
      <c r="AM260" s="136">
        <v>3.0</v>
      </c>
      <c r="AN260" s="130" t="s">
        <v>240</v>
      </c>
      <c r="AO260" s="129" t="s">
        <v>240</v>
      </c>
      <c r="AP260" s="130" t="s">
        <v>240</v>
      </c>
      <c r="AQ260" s="130" t="s">
        <v>240</v>
      </c>
      <c r="AR260" s="136" t="s">
        <v>241</v>
      </c>
      <c r="AS260" s="130" t="s">
        <v>241</v>
      </c>
      <c r="AT260" s="29" t="s">
        <v>156</v>
      </c>
      <c r="AU260" s="27" t="s">
        <v>164</v>
      </c>
      <c r="AV260" s="129" t="s">
        <v>134</v>
      </c>
      <c r="AW260" s="136" t="s">
        <v>209</v>
      </c>
      <c r="AX260" s="136">
        <v>2.0</v>
      </c>
      <c r="AY260" s="40">
        <v>600.0</v>
      </c>
      <c r="AZ260" s="129">
        <v>2.0</v>
      </c>
      <c r="BA260" s="136">
        <v>4.0</v>
      </c>
      <c r="BB260" s="136">
        <v>2.0</v>
      </c>
      <c r="BC260" s="129">
        <v>2.0</v>
      </c>
      <c r="BD260" s="130" t="s">
        <v>240</v>
      </c>
      <c r="BE260" s="129">
        <v>1.0</v>
      </c>
      <c r="BF260" s="131" t="s">
        <v>240</v>
      </c>
      <c r="BG260" s="131" t="s">
        <v>240</v>
      </c>
      <c r="BH260" s="129">
        <v>4.0</v>
      </c>
      <c r="BI260" s="129">
        <v>4.0</v>
      </c>
      <c r="BJ260" s="129">
        <v>4.0</v>
      </c>
      <c r="BK260" s="129">
        <v>4.0</v>
      </c>
      <c r="BL260" s="129">
        <v>4.0</v>
      </c>
      <c r="BM260" s="129">
        <v>3.0</v>
      </c>
      <c r="BN260" s="129">
        <v>4.0</v>
      </c>
      <c r="BO260" s="129">
        <v>4.0</v>
      </c>
      <c r="BP260" s="129">
        <v>2.0</v>
      </c>
      <c r="BQ260" s="129">
        <v>2.0</v>
      </c>
      <c r="BR260" s="129">
        <v>2.0</v>
      </c>
      <c r="BS260" s="129">
        <v>4.0</v>
      </c>
      <c r="BT260" s="129">
        <v>4.0</v>
      </c>
      <c r="BU260" s="129">
        <v>3.0</v>
      </c>
      <c r="BV260" s="129">
        <v>4.0</v>
      </c>
      <c r="BW260" s="127"/>
      <c r="BX260" s="127"/>
      <c r="BY260" s="130"/>
      <c r="BZ260" s="127"/>
      <c r="CA260" s="127"/>
      <c r="CB260" s="127"/>
      <c r="CC260" s="127"/>
    </row>
    <row r="261" ht="15.75" customHeight="1">
      <c r="A261" s="136" t="s">
        <v>125</v>
      </c>
      <c r="B261" s="136">
        <v>50.0</v>
      </c>
      <c r="C261" s="136">
        <v>20000.0</v>
      </c>
      <c r="D261" s="40" t="s">
        <v>25</v>
      </c>
      <c r="E261" s="129" t="s">
        <v>130</v>
      </c>
      <c r="F261" s="129" t="s">
        <v>40</v>
      </c>
      <c r="G261" s="136" t="s">
        <v>175</v>
      </c>
      <c r="H261" s="136" t="s">
        <v>127</v>
      </c>
      <c r="I261" s="136" t="s">
        <v>31</v>
      </c>
      <c r="J261" s="136" t="s">
        <v>31</v>
      </c>
      <c r="K261" s="136" t="s">
        <v>11</v>
      </c>
      <c r="L261" s="130" t="s">
        <v>240</v>
      </c>
      <c r="M261" s="136">
        <v>2.0</v>
      </c>
      <c r="N261" s="131">
        <v>1.0</v>
      </c>
      <c r="O261" s="136">
        <v>3.0</v>
      </c>
      <c r="P261" s="129">
        <v>3.0</v>
      </c>
      <c r="Q261" s="129">
        <v>4.0</v>
      </c>
      <c r="R261" s="129">
        <v>4.0</v>
      </c>
      <c r="S261" s="136">
        <v>3.0</v>
      </c>
      <c r="T261" s="136">
        <v>4.0</v>
      </c>
      <c r="U261" s="131">
        <v>4.0</v>
      </c>
      <c r="V261" s="136">
        <v>3.0</v>
      </c>
      <c r="W261" s="136">
        <v>4.0</v>
      </c>
      <c r="X261" s="129">
        <v>3.0</v>
      </c>
      <c r="Y261" s="129">
        <v>2.0</v>
      </c>
      <c r="Z261" s="129">
        <v>2.0</v>
      </c>
      <c r="AA261" s="129">
        <v>3.0</v>
      </c>
      <c r="AB261" s="129">
        <v>4.0</v>
      </c>
      <c r="AC261" s="129">
        <v>4.0</v>
      </c>
      <c r="AD261" s="129">
        <v>2.0</v>
      </c>
      <c r="AE261" s="129">
        <v>3.0</v>
      </c>
      <c r="AF261" s="129">
        <v>3.0</v>
      </c>
      <c r="AG261" s="129">
        <v>1.0</v>
      </c>
      <c r="AH261" s="129">
        <v>4.0</v>
      </c>
      <c r="AI261" s="129" t="s">
        <v>240</v>
      </c>
      <c r="AJ261" s="129">
        <v>2.0</v>
      </c>
      <c r="AK261" s="130" t="s">
        <v>240</v>
      </c>
      <c r="AL261" s="129">
        <v>2.0</v>
      </c>
      <c r="AM261" s="136">
        <v>2.0</v>
      </c>
      <c r="AN261" s="130" t="s">
        <v>240</v>
      </c>
      <c r="AO261" s="129" t="s">
        <v>240</v>
      </c>
      <c r="AP261" s="130" t="s">
        <v>240</v>
      </c>
      <c r="AQ261" s="130" t="s">
        <v>240</v>
      </c>
      <c r="AR261" s="131" t="s">
        <v>240</v>
      </c>
      <c r="AS261" s="130" t="s">
        <v>241</v>
      </c>
      <c r="AT261" s="28" t="s">
        <v>185</v>
      </c>
      <c r="AU261" s="27" t="s">
        <v>164</v>
      </c>
      <c r="AV261" s="136" t="s">
        <v>146</v>
      </c>
      <c r="AW261" s="136" t="s">
        <v>178</v>
      </c>
      <c r="AX261" s="136">
        <v>2.0</v>
      </c>
      <c r="AY261" s="40">
        <v>800.0</v>
      </c>
      <c r="AZ261" s="129">
        <v>3.0</v>
      </c>
      <c r="BA261" s="136">
        <v>4.0</v>
      </c>
      <c r="BB261" s="136">
        <v>1.0</v>
      </c>
      <c r="BC261" s="129">
        <v>2.0</v>
      </c>
      <c r="BD261" s="130" t="s">
        <v>240</v>
      </c>
      <c r="BE261" s="129">
        <v>2.0</v>
      </c>
      <c r="BF261" s="131" t="s">
        <v>240</v>
      </c>
      <c r="BG261" s="131" t="s">
        <v>240</v>
      </c>
      <c r="BH261" s="129">
        <v>3.0</v>
      </c>
      <c r="BI261" s="129">
        <v>4.0</v>
      </c>
      <c r="BJ261" s="129">
        <v>3.0</v>
      </c>
      <c r="BK261" s="129">
        <v>4.0</v>
      </c>
      <c r="BL261" s="129">
        <v>3.0</v>
      </c>
      <c r="BM261" s="129">
        <v>3.0</v>
      </c>
      <c r="BN261" s="129">
        <v>3.0</v>
      </c>
      <c r="BO261" s="129">
        <v>4.0</v>
      </c>
      <c r="BP261" s="129">
        <v>2.0</v>
      </c>
      <c r="BQ261" s="129">
        <v>3.0</v>
      </c>
      <c r="BR261" s="129">
        <v>2.0</v>
      </c>
      <c r="BS261" s="129">
        <v>4.0</v>
      </c>
      <c r="BT261" s="129">
        <v>4.0</v>
      </c>
      <c r="BU261" s="129">
        <v>4.0</v>
      </c>
      <c r="BV261" s="129">
        <v>4.0</v>
      </c>
      <c r="BW261" s="127"/>
      <c r="BX261" s="127"/>
      <c r="BY261" s="130"/>
      <c r="BZ261" s="127"/>
      <c r="CA261" s="127"/>
      <c r="CB261" s="127"/>
      <c r="CC261" s="127"/>
    </row>
    <row r="262" ht="15.75" customHeight="1">
      <c r="A262" s="131"/>
      <c r="B262" s="131"/>
      <c r="C262" s="131"/>
      <c r="D262" s="131"/>
      <c r="E262" s="130"/>
      <c r="F262" s="130"/>
      <c r="G262" s="131"/>
      <c r="H262" s="131"/>
      <c r="I262" s="131"/>
      <c r="J262" s="131"/>
      <c r="K262" s="131"/>
      <c r="L262" s="131"/>
      <c r="M262" s="131"/>
      <c r="N262" s="131"/>
      <c r="O262" s="131"/>
      <c r="P262" s="130"/>
      <c r="Q262" s="130"/>
      <c r="R262" s="130"/>
      <c r="S262" s="131"/>
      <c r="T262" s="131"/>
      <c r="U262" s="131"/>
      <c r="V262" s="131"/>
      <c r="W262" s="131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  <c r="AM262" s="131"/>
      <c r="AN262" s="131"/>
      <c r="AO262" s="130"/>
      <c r="AP262" s="130"/>
      <c r="AQ262" s="130"/>
      <c r="AR262" s="131"/>
      <c r="AS262" s="131"/>
      <c r="AT262" s="131"/>
      <c r="AU262" s="131"/>
      <c r="AV262" s="131"/>
      <c r="AW262" s="131"/>
      <c r="AX262" s="131"/>
      <c r="AY262" s="131"/>
      <c r="AZ262" s="131"/>
      <c r="BA262" s="131"/>
      <c r="BB262" s="131"/>
      <c r="BC262" s="130"/>
      <c r="BD262" s="130"/>
      <c r="BE262" s="130"/>
      <c r="BF262" s="131"/>
      <c r="BG262" s="131"/>
      <c r="BH262" s="130"/>
      <c r="BI262" s="130"/>
      <c r="BJ262" s="130"/>
      <c r="BK262" s="130"/>
      <c r="BL262" s="130"/>
      <c r="BM262" s="130"/>
      <c r="BN262" s="130"/>
      <c r="BO262" s="130"/>
      <c r="BP262" s="130"/>
      <c r="BQ262" s="130"/>
      <c r="BR262" s="130"/>
      <c r="BS262" s="130"/>
      <c r="BT262" s="130"/>
      <c r="BU262" s="130"/>
      <c r="BV262" s="130"/>
      <c r="BW262" s="127"/>
      <c r="BX262" s="127"/>
      <c r="BY262" s="130"/>
      <c r="BZ262" s="127"/>
      <c r="CA262" s="127"/>
      <c r="CB262" s="127"/>
      <c r="CC262" s="127"/>
    </row>
    <row r="263" ht="15.75" customHeight="1">
      <c r="A263" s="131"/>
      <c r="B263" s="131"/>
      <c r="C263" s="131"/>
      <c r="D263" s="131"/>
      <c r="E263" s="130"/>
      <c r="F263" s="130"/>
      <c r="G263" s="131"/>
      <c r="H263" s="131"/>
      <c r="I263" s="131"/>
      <c r="J263" s="131"/>
      <c r="K263" s="131"/>
      <c r="L263" s="131"/>
      <c r="M263" s="131"/>
      <c r="N263" s="131"/>
      <c r="O263" s="131"/>
      <c r="P263" s="130"/>
      <c r="Q263" s="130"/>
      <c r="R263" s="130"/>
      <c r="S263" s="131"/>
      <c r="T263" s="131"/>
      <c r="U263" s="131"/>
      <c r="V263" s="131"/>
      <c r="W263" s="131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  <c r="AM263" s="131"/>
      <c r="AN263" s="131"/>
      <c r="AO263" s="130"/>
      <c r="AP263" s="130"/>
      <c r="AQ263" s="130"/>
      <c r="AR263" s="131"/>
      <c r="AS263" s="131"/>
      <c r="AT263" s="131"/>
      <c r="AU263" s="131"/>
      <c r="AV263" s="131"/>
      <c r="AW263" s="131"/>
      <c r="AX263" s="131"/>
      <c r="AY263" s="131"/>
      <c r="AZ263" s="131"/>
      <c r="BA263" s="131"/>
      <c r="BB263" s="131"/>
      <c r="BC263" s="130"/>
      <c r="BD263" s="130"/>
      <c r="BE263" s="130"/>
      <c r="BF263" s="131"/>
      <c r="BG263" s="131"/>
      <c r="BH263" s="130"/>
      <c r="BI263" s="130"/>
      <c r="BJ263" s="130"/>
      <c r="BK263" s="130"/>
      <c r="BL263" s="130"/>
      <c r="BM263" s="130"/>
      <c r="BN263" s="130"/>
      <c r="BO263" s="130"/>
      <c r="BP263" s="130"/>
      <c r="BQ263" s="130"/>
      <c r="BR263" s="130"/>
      <c r="BS263" s="130"/>
      <c r="BT263" s="130"/>
      <c r="BU263" s="130"/>
      <c r="BV263" s="130"/>
      <c r="BW263" s="127"/>
      <c r="BX263" s="127"/>
      <c r="BY263" s="130"/>
      <c r="BZ263" s="127"/>
      <c r="CA263" s="127"/>
      <c r="CB263" s="127"/>
      <c r="CC263" s="127"/>
    </row>
    <row r="264" ht="15.75" customHeight="1">
      <c r="A264" s="131"/>
      <c r="B264" s="131"/>
      <c r="C264" s="131"/>
      <c r="D264" s="131"/>
      <c r="E264" s="130"/>
      <c r="F264" s="130"/>
      <c r="G264" s="131"/>
      <c r="H264" s="131"/>
      <c r="I264" s="131"/>
      <c r="J264" s="131"/>
      <c r="K264" s="131"/>
      <c r="L264" s="131"/>
      <c r="M264" s="131"/>
      <c r="N264" s="131"/>
      <c r="O264" s="131"/>
      <c r="P264" s="130"/>
      <c r="Q264" s="130"/>
      <c r="R264" s="130"/>
      <c r="S264" s="131"/>
      <c r="T264" s="131"/>
      <c r="U264" s="131"/>
      <c r="V264" s="131"/>
      <c r="W264" s="131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  <c r="AM264" s="131"/>
      <c r="AN264" s="131"/>
      <c r="AO264" s="130"/>
      <c r="AP264" s="130"/>
      <c r="AQ264" s="130"/>
      <c r="AR264" s="131"/>
      <c r="AS264" s="131"/>
      <c r="AT264" s="131"/>
      <c r="AU264" s="131"/>
      <c r="AV264" s="131"/>
      <c r="AW264" s="131"/>
      <c r="AX264" s="131"/>
      <c r="AY264" s="131"/>
      <c r="AZ264" s="131"/>
      <c r="BA264" s="131"/>
      <c r="BB264" s="131"/>
      <c r="BC264" s="130"/>
      <c r="BD264" s="130"/>
      <c r="BE264" s="130"/>
      <c r="BF264" s="131"/>
      <c r="BG264" s="131"/>
      <c r="BH264" s="130"/>
      <c r="BI264" s="130"/>
      <c r="BJ264" s="130"/>
      <c r="BK264" s="130"/>
      <c r="BL264" s="130"/>
      <c r="BM264" s="130"/>
      <c r="BN264" s="130"/>
      <c r="BO264" s="130"/>
      <c r="BP264" s="130"/>
      <c r="BQ264" s="130"/>
      <c r="BR264" s="130"/>
      <c r="BS264" s="130"/>
      <c r="BT264" s="130"/>
      <c r="BU264" s="130"/>
      <c r="BV264" s="130"/>
      <c r="BW264" s="127"/>
      <c r="BX264" s="127"/>
      <c r="BY264" s="130"/>
      <c r="BZ264" s="127"/>
      <c r="CA264" s="127"/>
      <c r="CB264" s="127"/>
      <c r="CC264" s="127"/>
    </row>
    <row r="265" ht="15.75" customHeight="1">
      <c r="A265" s="131"/>
      <c r="B265" s="131"/>
      <c r="C265" s="131"/>
      <c r="D265" s="131"/>
      <c r="E265" s="130"/>
      <c r="F265" s="130"/>
      <c r="G265" s="131"/>
      <c r="H265" s="131"/>
      <c r="I265" s="131"/>
      <c r="J265" s="131"/>
      <c r="K265" s="131"/>
      <c r="L265" s="131"/>
      <c r="M265" s="131"/>
      <c r="N265" s="131"/>
      <c r="O265" s="131"/>
      <c r="P265" s="130"/>
      <c r="Q265" s="130"/>
      <c r="R265" s="130"/>
      <c r="S265" s="131"/>
      <c r="T265" s="131"/>
      <c r="U265" s="131"/>
      <c r="V265" s="131"/>
      <c r="W265" s="131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1"/>
      <c r="AN265" s="131"/>
      <c r="AO265" s="130"/>
      <c r="AP265" s="130"/>
      <c r="AQ265" s="130"/>
      <c r="AR265" s="131"/>
      <c r="AS265" s="131"/>
      <c r="AT265" s="131"/>
      <c r="AU265" s="131"/>
      <c r="AV265" s="131"/>
      <c r="AW265" s="131"/>
      <c r="AX265" s="131"/>
      <c r="AY265" s="131"/>
      <c r="AZ265" s="131"/>
      <c r="BA265" s="131"/>
      <c r="BB265" s="131"/>
      <c r="BC265" s="130"/>
      <c r="BD265" s="130"/>
      <c r="BE265" s="130"/>
      <c r="BF265" s="131"/>
      <c r="BG265" s="131"/>
      <c r="BH265" s="130"/>
      <c r="BI265" s="130"/>
      <c r="BJ265" s="130"/>
      <c r="BK265" s="130"/>
      <c r="BL265" s="130"/>
      <c r="BM265" s="130"/>
      <c r="BN265" s="130"/>
      <c r="BO265" s="130"/>
      <c r="BP265" s="130"/>
      <c r="BQ265" s="130"/>
      <c r="BR265" s="130"/>
      <c r="BS265" s="130"/>
      <c r="BT265" s="130"/>
      <c r="BU265" s="130"/>
      <c r="BV265" s="130"/>
      <c r="BW265" s="127"/>
      <c r="BX265" s="127"/>
      <c r="BY265" s="130"/>
      <c r="BZ265" s="127"/>
      <c r="CA265" s="127"/>
      <c r="CB265" s="127"/>
      <c r="CC265" s="127"/>
    </row>
    <row r="266" ht="15.75" customHeight="1">
      <c r="A266" s="131"/>
      <c r="B266" s="131"/>
      <c r="C266" s="131"/>
      <c r="D266" s="131"/>
      <c r="E266" s="130"/>
      <c r="F266" s="130"/>
      <c r="G266" s="131"/>
      <c r="H266" s="131"/>
      <c r="I266" s="131"/>
      <c r="J266" s="131"/>
      <c r="K266" s="131"/>
      <c r="L266" s="131"/>
      <c r="M266" s="131"/>
      <c r="N266" s="131"/>
      <c r="O266" s="131"/>
      <c r="P266" s="130"/>
      <c r="Q266" s="130"/>
      <c r="R266" s="131"/>
      <c r="S266" s="131"/>
      <c r="T266" s="131"/>
      <c r="U266" s="131"/>
      <c r="V266" s="131"/>
      <c r="W266" s="131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  <c r="AM266" s="131"/>
      <c r="AN266" s="131"/>
      <c r="AO266" s="130"/>
      <c r="AP266" s="130"/>
      <c r="AQ266" s="130"/>
      <c r="AR266" s="131"/>
      <c r="AS266" s="131"/>
      <c r="AT266" s="131"/>
      <c r="AU266" s="131"/>
      <c r="AV266" s="131"/>
      <c r="AW266" s="131"/>
      <c r="AX266" s="131"/>
      <c r="AY266" s="131"/>
      <c r="AZ266" s="131"/>
      <c r="BA266" s="131"/>
      <c r="BB266" s="131"/>
      <c r="BC266" s="130"/>
      <c r="BD266" s="130"/>
      <c r="BE266" s="130"/>
      <c r="BF266" s="131"/>
      <c r="BG266" s="131"/>
      <c r="BH266" s="130"/>
      <c r="BI266" s="130"/>
      <c r="BJ266" s="130"/>
      <c r="BK266" s="130"/>
      <c r="BL266" s="130"/>
      <c r="BM266" s="130"/>
      <c r="BN266" s="130"/>
      <c r="BO266" s="130"/>
      <c r="BP266" s="130"/>
      <c r="BQ266" s="130"/>
      <c r="BR266" s="130"/>
      <c r="BS266" s="130"/>
      <c r="BT266" s="130"/>
      <c r="BU266" s="130"/>
      <c r="BV266" s="130"/>
      <c r="BW266" s="127"/>
      <c r="BX266" s="127"/>
      <c r="BY266" s="130"/>
      <c r="BZ266" s="127"/>
      <c r="CA266" s="127"/>
      <c r="CB266" s="127"/>
      <c r="CC266" s="127"/>
    </row>
    <row r="267" ht="15.75" customHeight="1">
      <c r="A267" s="131"/>
      <c r="B267" s="131"/>
      <c r="C267" s="131"/>
      <c r="D267" s="131"/>
      <c r="E267" s="130"/>
      <c r="F267" s="130"/>
      <c r="G267" s="131"/>
      <c r="H267" s="131"/>
      <c r="I267" s="131"/>
      <c r="J267" s="131"/>
      <c r="K267" s="131"/>
      <c r="L267" s="131"/>
      <c r="M267" s="131"/>
      <c r="N267" s="131"/>
      <c r="O267" s="131"/>
      <c r="P267" s="130"/>
      <c r="Q267" s="130"/>
      <c r="R267" s="131"/>
      <c r="S267" s="131"/>
      <c r="T267" s="131"/>
      <c r="U267" s="131"/>
      <c r="V267" s="131"/>
      <c r="W267" s="131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  <c r="AM267" s="131"/>
      <c r="AN267" s="131"/>
      <c r="AO267" s="130"/>
      <c r="AP267" s="130"/>
      <c r="AQ267" s="130"/>
      <c r="AR267" s="131"/>
      <c r="AS267" s="131"/>
      <c r="AT267" s="131"/>
      <c r="AU267" s="131"/>
      <c r="AV267" s="131"/>
      <c r="AW267" s="131"/>
      <c r="AX267" s="131"/>
      <c r="AY267" s="131"/>
      <c r="AZ267" s="131"/>
      <c r="BA267" s="131"/>
      <c r="BB267" s="131"/>
      <c r="BC267" s="130"/>
      <c r="BD267" s="130"/>
      <c r="BE267" s="130"/>
      <c r="BF267" s="131"/>
      <c r="BG267" s="131"/>
      <c r="BH267" s="130"/>
      <c r="BI267" s="130"/>
      <c r="BJ267" s="130"/>
      <c r="BK267" s="130"/>
      <c r="BL267" s="130"/>
      <c r="BM267" s="130"/>
      <c r="BN267" s="130"/>
      <c r="BO267" s="130"/>
      <c r="BP267" s="130"/>
      <c r="BQ267" s="130"/>
      <c r="BR267" s="130"/>
      <c r="BS267" s="130"/>
      <c r="BT267" s="130"/>
      <c r="BU267" s="130"/>
      <c r="BV267" s="130"/>
      <c r="BW267" s="127"/>
      <c r="BX267" s="127"/>
      <c r="BY267" s="130"/>
      <c r="BZ267" s="127"/>
      <c r="CA267" s="127"/>
      <c r="CB267" s="127"/>
      <c r="CC267" s="127"/>
    </row>
    <row r="268" ht="15.75" customHeight="1">
      <c r="A268" s="131"/>
      <c r="B268" s="131"/>
      <c r="C268" s="131"/>
      <c r="D268" s="131"/>
      <c r="E268" s="130"/>
      <c r="F268" s="130"/>
      <c r="G268" s="131"/>
      <c r="H268" s="131"/>
      <c r="I268" s="131"/>
      <c r="J268" s="131"/>
      <c r="K268" s="131"/>
      <c r="L268" s="131"/>
      <c r="M268" s="131"/>
      <c r="N268" s="131"/>
      <c r="O268" s="131"/>
      <c r="P268" s="130"/>
      <c r="Q268" s="130"/>
      <c r="R268" s="131"/>
      <c r="S268" s="131"/>
      <c r="T268" s="131"/>
      <c r="U268" s="131"/>
      <c r="V268" s="131"/>
      <c r="W268" s="131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  <c r="AM268" s="131"/>
      <c r="AN268" s="131"/>
      <c r="AO268" s="130"/>
      <c r="AP268" s="130"/>
      <c r="AQ268" s="130"/>
      <c r="AR268" s="131"/>
      <c r="AS268" s="131"/>
      <c r="AT268" s="131"/>
      <c r="AU268" s="131"/>
      <c r="AV268" s="131"/>
      <c r="AW268" s="131"/>
      <c r="AX268" s="131"/>
      <c r="AY268" s="131"/>
      <c r="AZ268" s="131"/>
      <c r="BA268" s="131"/>
      <c r="BB268" s="131"/>
      <c r="BC268" s="130"/>
      <c r="BD268" s="130"/>
      <c r="BE268" s="130"/>
      <c r="BF268" s="131"/>
      <c r="BG268" s="131"/>
      <c r="BH268" s="130"/>
      <c r="BI268" s="130"/>
      <c r="BJ268" s="130"/>
      <c r="BK268" s="130"/>
      <c r="BL268" s="130"/>
      <c r="BM268" s="130"/>
      <c r="BN268" s="130"/>
      <c r="BO268" s="130"/>
      <c r="BP268" s="130"/>
      <c r="BQ268" s="130"/>
      <c r="BR268" s="130"/>
      <c r="BS268" s="130"/>
      <c r="BT268" s="130"/>
      <c r="BU268" s="130"/>
      <c r="BV268" s="130"/>
      <c r="BW268" s="127"/>
      <c r="BX268" s="127"/>
      <c r="BY268" s="130"/>
      <c r="BZ268" s="127"/>
      <c r="CA268" s="127"/>
      <c r="CB268" s="127"/>
      <c r="CC268" s="127"/>
    </row>
    <row r="269" ht="15.75" customHeight="1">
      <c r="A269" s="131"/>
      <c r="B269" s="131"/>
      <c r="C269" s="131"/>
      <c r="D269" s="131"/>
      <c r="E269" s="130"/>
      <c r="F269" s="130"/>
      <c r="G269" s="131"/>
      <c r="H269" s="131"/>
      <c r="I269" s="131"/>
      <c r="J269" s="131"/>
      <c r="K269" s="131"/>
      <c r="L269" s="131"/>
      <c r="M269" s="131"/>
      <c r="N269" s="131"/>
      <c r="O269" s="131"/>
      <c r="P269" s="130"/>
      <c r="Q269" s="130"/>
      <c r="R269" s="131"/>
      <c r="S269" s="131"/>
      <c r="T269" s="131"/>
      <c r="U269" s="131"/>
      <c r="V269" s="131"/>
      <c r="W269" s="131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  <c r="AM269" s="131"/>
      <c r="AN269" s="131"/>
      <c r="AO269" s="130"/>
      <c r="AP269" s="130"/>
      <c r="AQ269" s="130"/>
      <c r="AR269" s="131"/>
      <c r="AS269" s="131"/>
      <c r="AT269" s="131"/>
      <c r="AU269" s="131"/>
      <c r="AV269" s="131"/>
      <c r="AW269" s="131"/>
      <c r="AX269" s="131"/>
      <c r="AY269" s="131"/>
      <c r="AZ269" s="131"/>
      <c r="BA269" s="131"/>
      <c r="BB269" s="131"/>
      <c r="BC269" s="130"/>
      <c r="BD269" s="130"/>
      <c r="BE269" s="130"/>
      <c r="BF269" s="131"/>
      <c r="BG269" s="131"/>
      <c r="BH269" s="130"/>
      <c r="BI269" s="130"/>
      <c r="BJ269" s="130"/>
      <c r="BK269" s="130"/>
      <c r="BL269" s="130"/>
      <c r="BM269" s="130"/>
      <c r="BN269" s="130"/>
      <c r="BO269" s="130"/>
      <c r="BP269" s="130"/>
      <c r="BQ269" s="130"/>
      <c r="BR269" s="130"/>
      <c r="BS269" s="130"/>
      <c r="BT269" s="130"/>
      <c r="BU269" s="130"/>
      <c r="BV269" s="130"/>
      <c r="BW269" s="127"/>
      <c r="BX269" s="127"/>
      <c r="BY269" s="130"/>
      <c r="BZ269" s="127"/>
      <c r="CA269" s="127"/>
      <c r="CB269" s="127"/>
      <c r="CC269" s="127"/>
    </row>
    <row r="270" ht="15.75" customHeight="1">
      <c r="A270" s="131"/>
      <c r="B270" s="131"/>
      <c r="C270" s="131"/>
      <c r="D270" s="131"/>
      <c r="E270" s="130"/>
      <c r="F270" s="130"/>
      <c r="G270" s="131"/>
      <c r="H270" s="131"/>
      <c r="I270" s="131"/>
      <c r="J270" s="131"/>
      <c r="K270" s="131"/>
      <c r="L270" s="131"/>
      <c r="M270" s="131"/>
      <c r="N270" s="131"/>
      <c r="O270" s="131"/>
      <c r="P270" s="130"/>
      <c r="Q270" s="130"/>
      <c r="R270" s="131"/>
      <c r="S270" s="131"/>
      <c r="T270" s="131"/>
      <c r="U270" s="131"/>
      <c r="V270" s="131"/>
      <c r="W270" s="131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  <c r="AM270" s="131"/>
      <c r="AN270" s="131"/>
      <c r="AO270" s="130"/>
      <c r="AP270" s="130"/>
      <c r="AQ270" s="130"/>
      <c r="AR270" s="131"/>
      <c r="AS270" s="131"/>
      <c r="AT270" s="131"/>
      <c r="AU270" s="131"/>
      <c r="AV270" s="131"/>
      <c r="AW270" s="131"/>
      <c r="AX270" s="131"/>
      <c r="AY270" s="131"/>
      <c r="AZ270" s="131"/>
      <c r="BA270" s="131"/>
      <c r="BB270" s="131"/>
      <c r="BC270" s="130"/>
      <c r="BD270" s="130"/>
      <c r="BE270" s="130"/>
      <c r="BF270" s="131"/>
      <c r="BG270" s="131"/>
      <c r="BH270" s="130"/>
      <c r="BI270" s="130"/>
      <c r="BJ270" s="130"/>
      <c r="BK270" s="130"/>
      <c r="BL270" s="130"/>
      <c r="BM270" s="130"/>
      <c r="BN270" s="130"/>
      <c r="BO270" s="130"/>
      <c r="BP270" s="130"/>
      <c r="BQ270" s="130"/>
      <c r="BR270" s="130"/>
      <c r="BS270" s="130"/>
      <c r="BT270" s="131"/>
      <c r="BU270" s="130"/>
      <c r="BV270" s="130"/>
      <c r="BW270" s="127"/>
      <c r="BX270" s="127"/>
      <c r="BY270" s="130"/>
      <c r="BZ270" s="127"/>
      <c r="CA270" s="127"/>
      <c r="CB270" s="127"/>
      <c r="CC270" s="127"/>
    </row>
    <row r="271" ht="15.75" customHeight="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0"/>
      <c r="Q271" s="130"/>
      <c r="R271" s="131"/>
      <c r="S271" s="131"/>
      <c r="T271" s="131"/>
      <c r="U271" s="131"/>
      <c r="V271" s="131"/>
      <c r="W271" s="131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  <c r="AM271" s="131"/>
      <c r="AN271" s="131"/>
      <c r="AO271" s="130"/>
      <c r="AP271" s="130"/>
      <c r="AQ271" s="130"/>
      <c r="AR271" s="131"/>
      <c r="AS271" s="131"/>
      <c r="AT271" s="131"/>
      <c r="AU271" s="131"/>
      <c r="AV271" s="131"/>
      <c r="AW271" s="131"/>
      <c r="AX271" s="131"/>
      <c r="AY271" s="131"/>
      <c r="AZ271" s="131"/>
      <c r="BA271" s="131"/>
      <c r="BB271" s="131"/>
      <c r="BC271" s="130"/>
      <c r="BD271" s="130"/>
      <c r="BE271" s="130"/>
      <c r="BF271" s="131"/>
      <c r="BG271" s="131"/>
      <c r="BH271" s="130"/>
      <c r="BI271" s="130"/>
      <c r="BJ271" s="130"/>
      <c r="BK271" s="130"/>
      <c r="BL271" s="130"/>
      <c r="BM271" s="130"/>
      <c r="BN271" s="130"/>
      <c r="BO271" s="130"/>
      <c r="BP271" s="130"/>
      <c r="BQ271" s="130"/>
      <c r="BR271" s="130"/>
      <c r="BS271" s="130"/>
      <c r="BT271" s="131"/>
      <c r="BU271" s="130"/>
      <c r="BV271" s="130"/>
      <c r="BW271" s="127"/>
      <c r="BX271" s="127"/>
      <c r="BY271" s="131"/>
      <c r="BZ271" s="127"/>
      <c r="CA271" s="127"/>
      <c r="CB271" s="127"/>
      <c r="CC271" s="127"/>
    </row>
    <row r="272" ht="15.75" customHeight="1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0"/>
      <c r="Q272" s="130"/>
      <c r="R272" s="131"/>
      <c r="S272" s="131"/>
      <c r="T272" s="131"/>
      <c r="U272" s="131"/>
      <c r="V272" s="131"/>
      <c r="W272" s="131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1"/>
      <c r="AN272" s="131"/>
      <c r="AO272" s="130"/>
      <c r="AP272" s="130"/>
      <c r="AQ272" s="130"/>
      <c r="AR272" s="131"/>
      <c r="AS272" s="131"/>
      <c r="AT272" s="131"/>
      <c r="AU272" s="131"/>
      <c r="AV272" s="131"/>
      <c r="AW272" s="131"/>
      <c r="AX272" s="131"/>
      <c r="AY272" s="131"/>
      <c r="AZ272" s="131"/>
      <c r="BA272" s="131"/>
      <c r="BB272" s="131"/>
      <c r="BC272" s="130"/>
      <c r="BD272" s="130"/>
      <c r="BE272" s="130"/>
      <c r="BF272" s="131"/>
      <c r="BG272" s="131"/>
      <c r="BH272" s="130"/>
      <c r="BI272" s="130"/>
      <c r="BJ272" s="130"/>
      <c r="BK272" s="130"/>
      <c r="BL272" s="130"/>
      <c r="BM272" s="130"/>
      <c r="BN272" s="130"/>
      <c r="BO272" s="130"/>
      <c r="BP272" s="130"/>
      <c r="BQ272" s="130"/>
      <c r="BR272" s="130"/>
      <c r="BS272" s="130"/>
      <c r="BT272" s="131"/>
      <c r="BU272" s="130"/>
      <c r="BV272" s="130"/>
      <c r="BW272" s="127"/>
      <c r="BX272" s="127"/>
      <c r="BY272" s="131"/>
      <c r="BZ272" s="127"/>
      <c r="CA272" s="127"/>
      <c r="CB272" s="127"/>
      <c r="CC272" s="127"/>
    </row>
    <row r="273" ht="15.75" customHeight="1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0"/>
      <c r="Q273" s="130"/>
      <c r="R273" s="131"/>
      <c r="S273" s="131"/>
      <c r="T273" s="131"/>
      <c r="U273" s="131"/>
      <c r="V273" s="131"/>
      <c r="W273" s="131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  <c r="AM273" s="131"/>
      <c r="AN273" s="131"/>
      <c r="AO273" s="130"/>
      <c r="AP273" s="130"/>
      <c r="AQ273" s="130"/>
      <c r="AR273" s="131"/>
      <c r="AS273" s="131"/>
      <c r="AT273" s="131"/>
      <c r="AU273" s="131"/>
      <c r="AV273" s="131"/>
      <c r="AW273" s="131"/>
      <c r="AX273" s="131"/>
      <c r="AY273" s="131"/>
      <c r="AZ273" s="131"/>
      <c r="BA273" s="131"/>
      <c r="BB273" s="131"/>
      <c r="BC273" s="130"/>
      <c r="BD273" s="130"/>
      <c r="BE273" s="130"/>
      <c r="BF273" s="131"/>
      <c r="BG273" s="131"/>
      <c r="BH273" s="131"/>
      <c r="BI273" s="131"/>
      <c r="BJ273" s="131"/>
      <c r="BK273" s="131"/>
      <c r="BL273" s="131"/>
      <c r="BM273" s="131"/>
      <c r="BN273" s="131"/>
      <c r="BO273" s="131"/>
      <c r="BP273" s="131"/>
      <c r="BQ273" s="131"/>
      <c r="BR273" s="131"/>
      <c r="BS273" s="130"/>
      <c r="BT273" s="131"/>
      <c r="BU273" s="130"/>
      <c r="BV273" s="130"/>
      <c r="BW273" s="127"/>
      <c r="BX273" s="127"/>
      <c r="BY273" s="131"/>
      <c r="BZ273" s="127"/>
      <c r="CA273" s="127"/>
      <c r="CB273" s="127"/>
      <c r="CC273" s="127"/>
    </row>
    <row r="274" ht="15.75" customHeight="1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0"/>
      <c r="Q274" s="130"/>
      <c r="R274" s="131"/>
      <c r="S274" s="131"/>
      <c r="T274" s="131"/>
      <c r="U274" s="131"/>
      <c r="V274" s="131"/>
      <c r="W274" s="131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1"/>
      <c r="AH274" s="131"/>
      <c r="AI274" s="131"/>
      <c r="AJ274" s="131"/>
      <c r="AK274" s="131"/>
      <c r="AL274" s="131"/>
      <c r="AM274" s="131"/>
      <c r="AN274" s="131"/>
      <c r="AO274" s="130"/>
      <c r="AP274" s="130"/>
      <c r="AQ274" s="130"/>
      <c r="AR274" s="131"/>
      <c r="AS274" s="131"/>
      <c r="AT274" s="131"/>
      <c r="AU274" s="131"/>
      <c r="AV274" s="131"/>
      <c r="AW274" s="131"/>
      <c r="AX274" s="131"/>
      <c r="AY274" s="131"/>
      <c r="AZ274" s="131"/>
      <c r="BA274" s="131"/>
      <c r="BB274" s="131"/>
      <c r="BC274" s="130"/>
      <c r="BD274" s="130"/>
      <c r="BE274" s="130"/>
      <c r="BF274" s="131"/>
      <c r="BG274" s="131"/>
      <c r="BH274" s="131"/>
      <c r="BI274" s="131"/>
      <c r="BJ274" s="131"/>
      <c r="BK274" s="131"/>
      <c r="BL274" s="131"/>
      <c r="BM274" s="131"/>
      <c r="BN274" s="131"/>
      <c r="BO274" s="131"/>
      <c r="BP274" s="131"/>
      <c r="BQ274" s="131"/>
      <c r="BR274" s="131"/>
      <c r="BS274" s="131"/>
      <c r="BT274" s="131"/>
      <c r="BU274" s="131"/>
      <c r="BV274" s="130"/>
      <c r="BW274" s="127"/>
      <c r="BX274" s="127"/>
      <c r="BY274" s="131"/>
      <c r="BZ274" s="127"/>
      <c r="CA274" s="127"/>
      <c r="CB274" s="127"/>
      <c r="CC274" s="127"/>
    </row>
    <row r="275" ht="15.75" customHeight="1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0"/>
      <c r="Q275" s="131"/>
      <c r="R275" s="131"/>
      <c r="S275" s="131"/>
      <c r="T275" s="131"/>
      <c r="U275" s="131"/>
      <c r="V275" s="131"/>
      <c r="W275" s="131"/>
      <c r="X275" s="131"/>
      <c r="Y275" s="131"/>
      <c r="Z275" s="130"/>
      <c r="AA275" s="131"/>
      <c r="AB275" s="131"/>
      <c r="AC275" s="131"/>
      <c r="AD275" s="131"/>
      <c r="AE275" s="131"/>
      <c r="AF275" s="131"/>
      <c r="AG275" s="131"/>
      <c r="AH275" s="131"/>
      <c r="AI275" s="131"/>
      <c r="AJ275" s="131"/>
      <c r="AK275" s="131"/>
      <c r="AL275" s="131"/>
      <c r="AM275" s="131"/>
      <c r="AN275" s="131"/>
      <c r="AO275" s="130"/>
      <c r="AP275" s="130"/>
      <c r="AQ275" s="130"/>
      <c r="AR275" s="131"/>
      <c r="AS275" s="131"/>
      <c r="AT275" s="131"/>
      <c r="AU275" s="131"/>
      <c r="AV275" s="131"/>
      <c r="AW275" s="131"/>
      <c r="AX275" s="131"/>
      <c r="AY275" s="131"/>
      <c r="AZ275" s="131"/>
      <c r="BA275" s="131"/>
      <c r="BB275" s="131"/>
      <c r="BC275" s="130"/>
      <c r="BD275" s="130"/>
      <c r="BE275" s="130"/>
      <c r="BF275" s="131"/>
      <c r="BG275" s="131"/>
      <c r="BH275" s="131"/>
      <c r="BI275" s="131"/>
      <c r="BJ275" s="131"/>
      <c r="BK275" s="131"/>
      <c r="BL275" s="131"/>
      <c r="BM275" s="131"/>
      <c r="BN275" s="131"/>
      <c r="BO275" s="131"/>
      <c r="BP275" s="131"/>
      <c r="BQ275" s="131"/>
      <c r="BR275" s="131"/>
      <c r="BS275" s="131"/>
      <c r="BT275" s="131"/>
      <c r="BU275" s="131"/>
      <c r="BV275" s="131"/>
      <c r="BW275" s="127"/>
      <c r="BX275" s="127"/>
      <c r="BY275" s="131"/>
      <c r="BZ275" s="127"/>
      <c r="CA275" s="127"/>
      <c r="CB275" s="127"/>
      <c r="CC275" s="127"/>
    </row>
    <row r="276" ht="15.75" customHeight="1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0"/>
      <c r="Q276" s="131"/>
      <c r="R276" s="131"/>
      <c r="S276" s="131"/>
      <c r="T276" s="131"/>
      <c r="U276" s="131"/>
      <c r="V276" s="131"/>
      <c r="W276" s="131"/>
      <c r="X276" s="131"/>
      <c r="Y276" s="131"/>
      <c r="Z276" s="130"/>
      <c r="AA276" s="131"/>
      <c r="AB276" s="131"/>
      <c r="AC276" s="131"/>
      <c r="AD276" s="131"/>
      <c r="AE276" s="131"/>
      <c r="AF276" s="131"/>
      <c r="AG276" s="131"/>
      <c r="AH276" s="131"/>
      <c r="AI276" s="131"/>
      <c r="AJ276" s="131"/>
      <c r="AK276" s="131"/>
      <c r="AL276" s="131"/>
      <c r="AM276" s="131"/>
      <c r="AN276" s="131"/>
      <c r="AO276" s="130"/>
      <c r="AP276" s="130"/>
      <c r="AQ276" s="130"/>
      <c r="AR276" s="131"/>
      <c r="AS276" s="131"/>
      <c r="AT276" s="131"/>
      <c r="AU276" s="131"/>
      <c r="AV276" s="131"/>
      <c r="AW276" s="131"/>
      <c r="AX276" s="131"/>
      <c r="AY276" s="131"/>
      <c r="AZ276" s="131"/>
      <c r="BA276" s="131"/>
      <c r="BB276" s="131"/>
      <c r="BC276" s="130"/>
      <c r="BD276" s="130"/>
      <c r="BE276" s="130"/>
      <c r="BF276" s="131"/>
      <c r="BG276" s="131"/>
      <c r="BH276" s="131"/>
      <c r="BI276" s="131"/>
      <c r="BJ276" s="131"/>
      <c r="BK276" s="131"/>
      <c r="BL276" s="131"/>
      <c r="BM276" s="131"/>
      <c r="BN276" s="131"/>
      <c r="BO276" s="131"/>
      <c r="BP276" s="131"/>
      <c r="BQ276" s="131"/>
      <c r="BR276" s="131"/>
      <c r="BS276" s="131"/>
      <c r="BT276" s="131"/>
      <c r="BU276" s="131"/>
      <c r="BV276" s="131"/>
      <c r="BW276" s="127"/>
      <c r="BX276" s="127"/>
      <c r="BY276" s="131"/>
      <c r="BZ276" s="127"/>
      <c r="CA276" s="127"/>
      <c r="CB276" s="127"/>
      <c r="CC276" s="127"/>
    </row>
    <row r="277" ht="15.75" customHeight="1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0"/>
      <c r="Q277" s="131"/>
      <c r="R277" s="131"/>
      <c r="S277" s="131"/>
      <c r="T277" s="131"/>
      <c r="U277" s="131"/>
      <c r="V277" s="131"/>
      <c r="W277" s="131"/>
      <c r="X277" s="131"/>
      <c r="Y277" s="131"/>
      <c r="Z277" s="130"/>
      <c r="AA277" s="131"/>
      <c r="AB277" s="131"/>
      <c r="AC277" s="131"/>
      <c r="AD277" s="131"/>
      <c r="AE277" s="131"/>
      <c r="AF277" s="131"/>
      <c r="AG277" s="131"/>
      <c r="AH277" s="131"/>
      <c r="AI277" s="131"/>
      <c r="AJ277" s="131"/>
      <c r="AK277" s="131"/>
      <c r="AL277" s="131"/>
      <c r="AM277" s="131"/>
      <c r="AN277" s="131"/>
      <c r="AO277" s="130"/>
      <c r="AP277" s="130"/>
      <c r="AQ277" s="130"/>
      <c r="AR277" s="131"/>
      <c r="AS277" s="131"/>
      <c r="AT277" s="131"/>
      <c r="AU277" s="131"/>
      <c r="AV277" s="131"/>
      <c r="AW277" s="131"/>
      <c r="AX277" s="131"/>
      <c r="AY277" s="131"/>
      <c r="AZ277" s="131"/>
      <c r="BA277" s="131"/>
      <c r="BB277" s="131"/>
      <c r="BC277" s="130"/>
      <c r="BD277" s="130"/>
      <c r="BE277" s="130"/>
      <c r="BF277" s="131"/>
      <c r="BG277" s="131"/>
      <c r="BH277" s="131"/>
      <c r="BI277" s="131"/>
      <c r="BJ277" s="131"/>
      <c r="BK277" s="131"/>
      <c r="BL277" s="131"/>
      <c r="BM277" s="131"/>
      <c r="BN277" s="131"/>
      <c r="BO277" s="131"/>
      <c r="BP277" s="131"/>
      <c r="BQ277" s="131"/>
      <c r="BR277" s="131"/>
      <c r="BS277" s="131"/>
      <c r="BT277" s="131"/>
      <c r="BU277" s="131"/>
      <c r="BV277" s="131"/>
      <c r="BW277" s="127"/>
      <c r="BX277" s="127"/>
      <c r="BY277" s="131"/>
      <c r="BZ277" s="127"/>
      <c r="CA277" s="127"/>
      <c r="CB277" s="127"/>
      <c r="CC277" s="127"/>
    </row>
    <row r="278" ht="15.75" customHeight="1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0"/>
      <c r="Q278" s="131"/>
      <c r="R278" s="131"/>
      <c r="S278" s="131"/>
      <c r="T278" s="131"/>
      <c r="U278" s="131"/>
      <c r="V278" s="131"/>
      <c r="W278" s="131"/>
      <c r="X278" s="131"/>
      <c r="Y278" s="131"/>
      <c r="Z278" s="130"/>
      <c r="AA278" s="131"/>
      <c r="AB278" s="131"/>
      <c r="AC278" s="131"/>
      <c r="AD278" s="131"/>
      <c r="AE278" s="131"/>
      <c r="AF278" s="131"/>
      <c r="AG278" s="131"/>
      <c r="AH278" s="131"/>
      <c r="AI278" s="131"/>
      <c r="AJ278" s="131"/>
      <c r="AK278" s="131"/>
      <c r="AL278" s="131"/>
      <c r="AM278" s="131"/>
      <c r="AN278" s="131"/>
      <c r="AO278" s="130"/>
      <c r="AP278" s="130"/>
      <c r="AQ278" s="130"/>
      <c r="AR278" s="131"/>
      <c r="AS278" s="131"/>
      <c r="AT278" s="131"/>
      <c r="AU278" s="131"/>
      <c r="AV278" s="131"/>
      <c r="AW278" s="131"/>
      <c r="AX278" s="131"/>
      <c r="AY278" s="131"/>
      <c r="AZ278" s="131"/>
      <c r="BA278" s="131"/>
      <c r="BB278" s="131"/>
      <c r="BC278" s="130"/>
      <c r="BD278" s="130"/>
      <c r="BE278" s="130"/>
      <c r="BF278" s="131"/>
      <c r="BG278" s="131"/>
      <c r="BH278" s="131"/>
      <c r="BI278" s="131"/>
      <c r="BJ278" s="131"/>
      <c r="BK278" s="131"/>
      <c r="BL278" s="131"/>
      <c r="BM278" s="131"/>
      <c r="BN278" s="131"/>
      <c r="BO278" s="131"/>
      <c r="BP278" s="131"/>
      <c r="BQ278" s="131"/>
      <c r="BR278" s="131"/>
      <c r="BS278" s="131"/>
      <c r="BT278" s="131"/>
      <c r="BU278" s="131"/>
      <c r="BV278" s="131"/>
      <c r="BW278" s="127"/>
      <c r="BX278" s="127"/>
      <c r="BY278" s="131"/>
      <c r="BZ278" s="127"/>
      <c r="CA278" s="127"/>
      <c r="CB278" s="127"/>
      <c r="CC278" s="127"/>
    </row>
    <row r="279" ht="15.75" customHeight="1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0"/>
      <c r="Q279" s="131"/>
      <c r="R279" s="131"/>
      <c r="S279" s="131"/>
      <c r="T279" s="131"/>
      <c r="U279" s="131"/>
      <c r="V279" s="131"/>
      <c r="W279" s="131"/>
      <c r="X279" s="131"/>
      <c r="Y279" s="131"/>
      <c r="Z279" s="130"/>
      <c r="AA279" s="131"/>
      <c r="AB279" s="131"/>
      <c r="AC279" s="131"/>
      <c r="AD279" s="131"/>
      <c r="AE279" s="131"/>
      <c r="AF279" s="131"/>
      <c r="AG279" s="131"/>
      <c r="AH279" s="131"/>
      <c r="AI279" s="131"/>
      <c r="AJ279" s="131"/>
      <c r="AK279" s="131"/>
      <c r="AL279" s="131"/>
      <c r="AM279" s="131"/>
      <c r="AN279" s="131"/>
      <c r="AO279" s="130"/>
      <c r="AP279" s="130"/>
      <c r="AQ279" s="130"/>
      <c r="AR279" s="131"/>
      <c r="AS279" s="131"/>
      <c r="AT279" s="131"/>
      <c r="AU279" s="131"/>
      <c r="AV279" s="131"/>
      <c r="AW279" s="131"/>
      <c r="AX279" s="131"/>
      <c r="AY279" s="131"/>
      <c r="AZ279" s="131"/>
      <c r="BA279" s="131"/>
      <c r="BB279" s="131"/>
      <c r="BC279" s="130"/>
      <c r="BD279" s="130"/>
      <c r="BE279" s="130"/>
      <c r="BF279" s="131"/>
      <c r="BG279" s="131"/>
      <c r="BH279" s="131"/>
      <c r="BI279" s="131"/>
      <c r="BJ279" s="131"/>
      <c r="BK279" s="131"/>
      <c r="BL279" s="131"/>
      <c r="BM279" s="131"/>
      <c r="BN279" s="131"/>
      <c r="BO279" s="131"/>
      <c r="BP279" s="131"/>
      <c r="BQ279" s="131"/>
      <c r="BR279" s="131"/>
      <c r="BS279" s="131"/>
      <c r="BT279" s="131"/>
      <c r="BU279" s="131"/>
      <c r="BV279" s="131"/>
      <c r="BW279" s="127"/>
      <c r="BX279" s="127"/>
      <c r="BY279" s="131"/>
      <c r="BZ279" s="127"/>
      <c r="CA279" s="127"/>
      <c r="CB279" s="127"/>
      <c r="CC279" s="127"/>
    </row>
    <row r="280" ht="15.75" customHeight="1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0"/>
      <c r="Q280" s="131"/>
      <c r="R280" s="131"/>
      <c r="S280" s="131"/>
      <c r="T280" s="131"/>
      <c r="U280" s="131"/>
      <c r="V280" s="131"/>
      <c r="W280" s="131"/>
      <c r="X280" s="131"/>
      <c r="Y280" s="131"/>
      <c r="Z280" s="130"/>
      <c r="AA280" s="131"/>
      <c r="AB280" s="131"/>
      <c r="AC280" s="131"/>
      <c r="AD280" s="131"/>
      <c r="AE280" s="131"/>
      <c r="AF280" s="131"/>
      <c r="AG280" s="131"/>
      <c r="AH280" s="131"/>
      <c r="AI280" s="131"/>
      <c r="AJ280" s="131"/>
      <c r="AK280" s="131"/>
      <c r="AL280" s="131"/>
      <c r="AM280" s="131"/>
      <c r="AN280" s="131"/>
      <c r="AO280" s="130"/>
      <c r="AP280" s="130"/>
      <c r="AQ280" s="130"/>
      <c r="AR280" s="131"/>
      <c r="AS280" s="131"/>
      <c r="AT280" s="131"/>
      <c r="AU280" s="131"/>
      <c r="AV280" s="131"/>
      <c r="AW280" s="131"/>
      <c r="AX280" s="131"/>
      <c r="AY280" s="131"/>
      <c r="AZ280" s="131"/>
      <c r="BA280" s="131"/>
      <c r="BB280" s="131"/>
      <c r="BC280" s="130"/>
      <c r="BD280" s="130"/>
      <c r="BE280" s="130"/>
      <c r="BF280" s="131"/>
      <c r="BG280" s="131"/>
      <c r="BH280" s="131"/>
      <c r="BI280" s="131"/>
      <c r="BJ280" s="131"/>
      <c r="BK280" s="131"/>
      <c r="BL280" s="131"/>
      <c r="BM280" s="131"/>
      <c r="BN280" s="131"/>
      <c r="BO280" s="131"/>
      <c r="BP280" s="131"/>
      <c r="BQ280" s="131"/>
      <c r="BR280" s="131"/>
      <c r="BS280" s="131"/>
      <c r="BT280" s="131"/>
      <c r="BU280" s="131"/>
      <c r="BV280" s="131"/>
      <c r="BW280" s="127"/>
      <c r="BX280" s="127"/>
      <c r="BY280" s="131"/>
      <c r="BZ280" s="127"/>
      <c r="CA280" s="127"/>
      <c r="CB280" s="127"/>
      <c r="CC280" s="127"/>
    </row>
    <row r="281" ht="15.75" customHeight="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30"/>
      <c r="Q281" s="127"/>
      <c r="R281" s="127"/>
      <c r="S281" s="127"/>
      <c r="T281" s="127"/>
      <c r="U281" s="127"/>
      <c r="V281" s="127"/>
      <c r="W281" s="127"/>
      <c r="X281" s="127"/>
      <c r="Y281" s="127"/>
      <c r="Z281" s="130"/>
      <c r="AA281" s="127"/>
      <c r="AB281" s="127"/>
      <c r="AC281" s="127"/>
      <c r="AD281" s="127"/>
      <c r="AE281" s="127"/>
      <c r="AF281" s="127"/>
      <c r="AG281" s="127"/>
      <c r="AH281" s="127"/>
      <c r="AI281" s="127"/>
      <c r="AJ281" s="127"/>
      <c r="AK281" s="127"/>
      <c r="AL281" s="127"/>
      <c r="AM281" s="127"/>
      <c r="AN281" s="127"/>
      <c r="AO281" s="130"/>
      <c r="AP281" s="130"/>
      <c r="AQ281" s="130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30"/>
      <c r="BD281" s="130"/>
      <c r="BE281" s="130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</row>
    <row r="282" ht="15.75" customHeight="1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30"/>
      <c r="Q282" s="127"/>
      <c r="R282" s="127"/>
      <c r="S282" s="127"/>
      <c r="T282" s="127"/>
      <c r="U282" s="127"/>
      <c r="V282" s="127"/>
      <c r="W282" s="127"/>
      <c r="X282" s="127"/>
      <c r="Y282" s="127"/>
      <c r="Z282" s="130"/>
      <c r="AA282" s="127"/>
      <c r="AB282" s="127"/>
      <c r="AC282" s="127"/>
      <c r="AD282" s="127"/>
      <c r="AE282" s="127"/>
      <c r="AF282" s="127"/>
      <c r="AG282" s="127"/>
      <c r="AH282" s="127"/>
      <c r="AI282" s="127"/>
      <c r="AJ282" s="127"/>
      <c r="AK282" s="127"/>
      <c r="AL282" s="127"/>
      <c r="AM282" s="127"/>
      <c r="AN282" s="127"/>
      <c r="AO282" s="130"/>
      <c r="AP282" s="130"/>
      <c r="AQ282" s="130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30"/>
      <c r="BD282" s="130"/>
      <c r="BE282" s="130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</row>
    <row r="283" ht="15.75" customHeight="1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30"/>
      <c r="Q283" s="127"/>
      <c r="R283" s="127"/>
      <c r="S283" s="127"/>
      <c r="T283" s="127"/>
      <c r="U283" s="127"/>
      <c r="V283" s="127"/>
      <c r="W283" s="127"/>
      <c r="X283" s="127"/>
      <c r="Y283" s="127"/>
      <c r="Z283" s="130"/>
      <c r="AA283" s="127"/>
      <c r="AB283" s="127"/>
      <c r="AC283" s="127"/>
      <c r="AD283" s="127"/>
      <c r="AE283" s="127"/>
      <c r="AF283" s="127"/>
      <c r="AG283" s="127"/>
      <c r="AH283" s="127"/>
      <c r="AI283" s="127"/>
      <c r="AJ283" s="127"/>
      <c r="AK283" s="127"/>
      <c r="AL283" s="127"/>
      <c r="AM283" s="127"/>
      <c r="AN283" s="127"/>
      <c r="AO283" s="130"/>
      <c r="AP283" s="130"/>
      <c r="AQ283" s="130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30"/>
      <c r="BD283" s="130"/>
      <c r="BE283" s="130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</row>
    <row r="284" ht="15.75" customHeight="1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30"/>
      <c r="Q284" s="127"/>
      <c r="R284" s="127"/>
      <c r="S284" s="127"/>
      <c r="T284" s="127"/>
      <c r="U284" s="127"/>
      <c r="V284" s="127"/>
      <c r="W284" s="127"/>
      <c r="X284" s="127"/>
      <c r="Y284" s="127"/>
      <c r="Z284" s="130"/>
      <c r="AA284" s="127"/>
      <c r="AB284" s="127"/>
      <c r="AC284" s="127"/>
      <c r="AD284" s="127"/>
      <c r="AE284" s="127"/>
      <c r="AF284" s="127"/>
      <c r="AG284" s="127"/>
      <c r="AH284" s="127"/>
      <c r="AI284" s="127"/>
      <c r="AJ284" s="127"/>
      <c r="AK284" s="127"/>
      <c r="AL284" s="127"/>
      <c r="AM284" s="127"/>
      <c r="AN284" s="127"/>
      <c r="AO284" s="130"/>
      <c r="AP284" s="130"/>
      <c r="AQ284" s="130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30"/>
      <c r="BD284" s="130"/>
      <c r="BE284" s="130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</row>
    <row r="285" ht="15.75" customHeight="1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30"/>
      <c r="AA285" s="127"/>
      <c r="AB285" s="127"/>
      <c r="AC285" s="127"/>
      <c r="AD285" s="127"/>
      <c r="AE285" s="127"/>
      <c r="AF285" s="127"/>
      <c r="AG285" s="127"/>
      <c r="AH285" s="127"/>
      <c r="AI285" s="127"/>
      <c r="AJ285" s="127"/>
      <c r="AK285" s="127"/>
      <c r="AL285" s="127"/>
      <c r="AM285" s="127"/>
      <c r="AN285" s="127"/>
      <c r="AO285" s="130"/>
      <c r="AP285" s="130"/>
      <c r="AQ285" s="130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30"/>
      <c r="BD285" s="130"/>
      <c r="BE285" s="130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</row>
    <row r="286" ht="15.75" customHeight="1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30"/>
      <c r="AA286" s="127"/>
      <c r="AB286" s="127"/>
      <c r="AC286" s="127"/>
      <c r="AD286" s="127"/>
      <c r="AE286" s="127"/>
      <c r="AF286" s="127"/>
      <c r="AG286" s="127"/>
      <c r="AH286" s="127"/>
      <c r="AI286" s="127"/>
      <c r="AJ286" s="127"/>
      <c r="AK286" s="127"/>
      <c r="AL286" s="127"/>
      <c r="AM286" s="127"/>
      <c r="AN286" s="127"/>
      <c r="AO286" s="130"/>
      <c r="AP286" s="130"/>
      <c r="AQ286" s="130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30"/>
      <c r="BD286" s="130"/>
      <c r="BE286" s="130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</row>
    <row r="287" ht="15.75" customHeight="1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30"/>
      <c r="AA287" s="127"/>
      <c r="AB287" s="127"/>
      <c r="AC287" s="127"/>
      <c r="AD287" s="127"/>
      <c r="AE287" s="127"/>
      <c r="AF287" s="127"/>
      <c r="AG287" s="127"/>
      <c r="AH287" s="127"/>
      <c r="AI287" s="127"/>
      <c r="AJ287" s="127"/>
      <c r="AK287" s="127"/>
      <c r="AL287" s="127"/>
      <c r="AM287" s="127"/>
      <c r="AN287" s="127"/>
      <c r="AO287" s="130"/>
      <c r="AP287" s="130"/>
      <c r="AQ287" s="130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30"/>
      <c r="BD287" s="130"/>
      <c r="BE287" s="130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</row>
    <row r="288" ht="15.75" customHeight="1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30"/>
      <c r="AA288" s="127"/>
      <c r="AB288" s="127"/>
      <c r="AC288" s="127"/>
      <c r="AD288" s="127"/>
      <c r="AE288" s="127"/>
      <c r="AF288" s="127"/>
      <c r="AG288" s="127"/>
      <c r="AH288" s="127"/>
      <c r="AI288" s="127"/>
      <c r="AJ288" s="127"/>
      <c r="AK288" s="127"/>
      <c r="AL288" s="127"/>
      <c r="AM288" s="127"/>
      <c r="AN288" s="127"/>
      <c r="AO288" s="130"/>
      <c r="AP288" s="130"/>
      <c r="AQ288" s="130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30"/>
      <c r="BD288" s="130"/>
      <c r="BE288" s="130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</row>
    <row r="289" ht="15.75" customHeight="1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30"/>
      <c r="AA289" s="127"/>
      <c r="AB289" s="127"/>
      <c r="AC289" s="127"/>
      <c r="AD289" s="127"/>
      <c r="AE289" s="127"/>
      <c r="AF289" s="127"/>
      <c r="AG289" s="127"/>
      <c r="AH289" s="127"/>
      <c r="AI289" s="127"/>
      <c r="AJ289" s="127"/>
      <c r="AK289" s="127"/>
      <c r="AL289" s="127"/>
      <c r="AM289" s="127"/>
      <c r="AN289" s="127"/>
      <c r="AO289" s="130"/>
      <c r="AP289" s="130"/>
      <c r="AQ289" s="130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30"/>
      <c r="BD289" s="130"/>
      <c r="BE289" s="130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</row>
    <row r="290" ht="15.75" customHeight="1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30"/>
      <c r="AA290" s="127"/>
      <c r="AB290" s="127"/>
      <c r="AC290" s="127"/>
      <c r="AD290" s="127"/>
      <c r="AE290" s="127"/>
      <c r="AF290" s="127"/>
      <c r="AG290" s="127"/>
      <c r="AH290" s="127"/>
      <c r="AI290" s="127"/>
      <c r="AJ290" s="127"/>
      <c r="AK290" s="127"/>
      <c r="AL290" s="127"/>
      <c r="AM290" s="127"/>
      <c r="AN290" s="127"/>
      <c r="AO290" s="130"/>
      <c r="AP290" s="130"/>
      <c r="AQ290" s="130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30"/>
      <c r="BD290" s="130"/>
      <c r="BE290" s="130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</row>
    <row r="291" ht="15.75" customHeight="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30"/>
      <c r="AA291" s="127"/>
      <c r="AB291" s="127"/>
      <c r="AC291" s="127"/>
      <c r="AD291" s="127"/>
      <c r="AE291" s="127"/>
      <c r="AF291" s="127"/>
      <c r="AG291" s="127"/>
      <c r="AH291" s="127"/>
      <c r="AI291" s="127"/>
      <c r="AJ291" s="127"/>
      <c r="AK291" s="127"/>
      <c r="AL291" s="127"/>
      <c r="AM291" s="127"/>
      <c r="AN291" s="127"/>
      <c r="AO291" s="130"/>
      <c r="AP291" s="130"/>
      <c r="AQ291" s="130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30"/>
      <c r="BD291" s="130"/>
      <c r="BE291" s="130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</row>
    <row r="292" ht="15.75" customHeight="1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30"/>
      <c r="AA292" s="127"/>
      <c r="AB292" s="127"/>
      <c r="AC292" s="127"/>
      <c r="AD292" s="127"/>
      <c r="AE292" s="127"/>
      <c r="AF292" s="127"/>
      <c r="AG292" s="127"/>
      <c r="AH292" s="127"/>
      <c r="AI292" s="127"/>
      <c r="AJ292" s="127"/>
      <c r="AK292" s="127"/>
      <c r="AL292" s="127"/>
      <c r="AM292" s="127"/>
      <c r="AN292" s="127"/>
      <c r="AO292" s="130"/>
      <c r="AP292" s="130"/>
      <c r="AQ292" s="130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30"/>
      <c r="BD292" s="130"/>
      <c r="BE292" s="130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</row>
    <row r="293" ht="15.75" customHeight="1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30"/>
      <c r="AA293" s="127"/>
      <c r="AB293" s="127"/>
      <c r="AC293" s="127"/>
      <c r="AD293" s="127"/>
      <c r="AE293" s="127"/>
      <c r="AF293" s="127"/>
      <c r="AG293" s="127"/>
      <c r="AH293" s="127"/>
      <c r="AI293" s="127"/>
      <c r="AJ293" s="127"/>
      <c r="AK293" s="127"/>
      <c r="AL293" s="127"/>
      <c r="AM293" s="127"/>
      <c r="AN293" s="127"/>
      <c r="AO293" s="130"/>
      <c r="AP293" s="130"/>
      <c r="AQ293" s="130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30"/>
      <c r="BD293" s="130"/>
      <c r="BE293" s="130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</row>
    <row r="294" ht="15.75" customHeight="1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30"/>
      <c r="AA294" s="127"/>
      <c r="AB294" s="127"/>
      <c r="AC294" s="127"/>
      <c r="AD294" s="127"/>
      <c r="AE294" s="127"/>
      <c r="AF294" s="127"/>
      <c r="AG294" s="127"/>
      <c r="AH294" s="127"/>
      <c r="AI294" s="127"/>
      <c r="AJ294" s="127"/>
      <c r="AK294" s="127"/>
      <c r="AL294" s="127"/>
      <c r="AM294" s="127"/>
      <c r="AN294" s="127"/>
      <c r="AO294" s="130"/>
      <c r="AP294" s="130"/>
      <c r="AQ294" s="130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30"/>
      <c r="BD294" s="130"/>
      <c r="BE294" s="130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</row>
    <row r="295" ht="15.75" customHeight="1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30"/>
      <c r="AA295" s="127"/>
      <c r="AB295" s="127"/>
      <c r="AC295" s="127"/>
      <c r="AD295" s="127"/>
      <c r="AE295" s="127"/>
      <c r="AF295" s="127"/>
      <c r="AG295" s="127"/>
      <c r="AH295" s="127"/>
      <c r="AI295" s="127"/>
      <c r="AJ295" s="127"/>
      <c r="AK295" s="127"/>
      <c r="AL295" s="127"/>
      <c r="AM295" s="127"/>
      <c r="AN295" s="127"/>
      <c r="AO295" s="130"/>
      <c r="AP295" s="130"/>
      <c r="AQ295" s="130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30"/>
      <c r="BD295" s="130"/>
      <c r="BE295" s="130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</row>
    <row r="296" ht="15.75" customHeight="1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30"/>
      <c r="AA296" s="127"/>
      <c r="AB296" s="127"/>
      <c r="AC296" s="127"/>
      <c r="AD296" s="127"/>
      <c r="AE296" s="127"/>
      <c r="AF296" s="127"/>
      <c r="AG296" s="127"/>
      <c r="AH296" s="127"/>
      <c r="AI296" s="127"/>
      <c r="AJ296" s="127"/>
      <c r="AK296" s="127"/>
      <c r="AL296" s="127"/>
      <c r="AM296" s="127"/>
      <c r="AN296" s="127"/>
      <c r="AO296" s="130"/>
      <c r="AP296" s="130"/>
      <c r="AQ296" s="130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30"/>
      <c r="BD296" s="130"/>
      <c r="BE296" s="130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</row>
    <row r="297" ht="15.75" customHeight="1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30"/>
      <c r="AA297" s="127"/>
      <c r="AB297" s="127"/>
      <c r="AC297" s="127"/>
      <c r="AD297" s="127"/>
      <c r="AE297" s="127"/>
      <c r="AF297" s="127"/>
      <c r="AG297" s="127"/>
      <c r="AH297" s="127"/>
      <c r="AI297" s="127"/>
      <c r="AJ297" s="127"/>
      <c r="AK297" s="127"/>
      <c r="AL297" s="127"/>
      <c r="AM297" s="127"/>
      <c r="AN297" s="127"/>
      <c r="AO297" s="130"/>
      <c r="AP297" s="130"/>
      <c r="AQ297" s="130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</row>
    <row r="298" ht="15.75" customHeight="1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30"/>
      <c r="AA298" s="127"/>
      <c r="AB298" s="127"/>
      <c r="AC298" s="127"/>
      <c r="AD298" s="127"/>
      <c r="AE298" s="127"/>
      <c r="AF298" s="127"/>
      <c r="AG298" s="127"/>
      <c r="AH298" s="127"/>
      <c r="AI298" s="127"/>
      <c r="AJ298" s="127"/>
      <c r="AK298" s="127"/>
      <c r="AL298" s="127"/>
      <c r="AM298" s="127"/>
      <c r="AN298" s="127"/>
      <c r="AO298" s="130"/>
      <c r="AP298" s="130"/>
      <c r="AQ298" s="130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</row>
    <row r="299" ht="15.75" customHeight="1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30"/>
      <c r="AA299" s="127"/>
      <c r="AB299" s="127"/>
      <c r="AC299" s="127"/>
      <c r="AD299" s="127"/>
      <c r="AE299" s="127"/>
      <c r="AF299" s="127"/>
      <c r="AG299" s="127"/>
      <c r="AH299" s="127"/>
      <c r="AI299" s="127"/>
      <c r="AJ299" s="127"/>
      <c r="AK299" s="127"/>
      <c r="AL299" s="127"/>
      <c r="AM299" s="127"/>
      <c r="AN299" s="127"/>
      <c r="AO299" s="130"/>
      <c r="AP299" s="130"/>
      <c r="AQ299" s="130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</row>
    <row r="300" ht="15.75" customHeight="1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30"/>
      <c r="AA300" s="127"/>
      <c r="AB300" s="127"/>
      <c r="AC300" s="127"/>
      <c r="AD300" s="127"/>
      <c r="AE300" s="127"/>
      <c r="AF300" s="127"/>
      <c r="AG300" s="127"/>
      <c r="AH300" s="127"/>
      <c r="AI300" s="127"/>
      <c r="AJ300" s="127"/>
      <c r="AK300" s="127"/>
      <c r="AL300" s="127"/>
      <c r="AM300" s="127"/>
      <c r="AN300" s="127"/>
      <c r="AO300" s="130"/>
      <c r="AP300" s="130"/>
      <c r="AQ300" s="130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</row>
    <row r="301" ht="15.75" customHeight="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30"/>
      <c r="AA301" s="127"/>
      <c r="AB301" s="127"/>
      <c r="AC301" s="127"/>
      <c r="AD301" s="127"/>
      <c r="AE301" s="127"/>
      <c r="AF301" s="127"/>
      <c r="AG301" s="127"/>
      <c r="AH301" s="127"/>
      <c r="AI301" s="127"/>
      <c r="AJ301" s="127"/>
      <c r="AK301" s="127"/>
      <c r="AL301" s="127"/>
      <c r="AM301" s="127"/>
      <c r="AN301" s="127"/>
      <c r="AO301" s="130"/>
      <c r="AP301" s="130"/>
      <c r="AQ301" s="130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</row>
    <row r="302" ht="15.75" customHeight="1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30"/>
      <c r="AA302" s="127"/>
      <c r="AB302" s="127"/>
      <c r="AC302" s="127"/>
      <c r="AD302" s="127"/>
      <c r="AE302" s="127"/>
      <c r="AF302" s="127"/>
      <c r="AG302" s="127"/>
      <c r="AH302" s="127"/>
      <c r="AI302" s="127"/>
      <c r="AJ302" s="127"/>
      <c r="AK302" s="127"/>
      <c r="AL302" s="127"/>
      <c r="AM302" s="127"/>
      <c r="AN302" s="127"/>
      <c r="AO302" s="130"/>
      <c r="AP302" s="130"/>
      <c r="AQ302" s="130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</row>
    <row r="303" ht="15.75" customHeight="1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30"/>
      <c r="AA303" s="127"/>
      <c r="AB303" s="127"/>
      <c r="AC303" s="127"/>
      <c r="AD303" s="127"/>
      <c r="AE303" s="127"/>
      <c r="AF303" s="127"/>
      <c r="AG303" s="127"/>
      <c r="AH303" s="127"/>
      <c r="AI303" s="127"/>
      <c r="AJ303" s="127"/>
      <c r="AK303" s="127"/>
      <c r="AL303" s="127"/>
      <c r="AM303" s="127"/>
      <c r="AN303" s="127"/>
      <c r="AO303" s="130"/>
      <c r="AP303" s="130"/>
      <c r="AQ303" s="130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</row>
    <row r="304" ht="15.75" customHeight="1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30"/>
      <c r="AA304" s="127"/>
      <c r="AB304" s="127"/>
      <c r="AC304" s="127"/>
      <c r="AD304" s="127"/>
      <c r="AE304" s="127"/>
      <c r="AF304" s="127"/>
      <c r="AG304" s="127"/>
      <c r="AH304" s="127"/>
      <c r="AI304" s="127"/>
      <c r="AJ304" s="127"/>
      <c r="AK304" s="127"/>
      <c r="AL304" s="127"/>
      <c r="AM304" s="127"/>
      <c r="AN304" s="127"/>
      <c r="AO304" s="130"/>
      <c r="AP304" s="130"/>
      <c r="AQ304" s="130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</row>
    <row r="305" ht="15.75" customHeight="1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30"/>
      <c r="AA305" s="127"/>
      <c r="AB305" s="127"/>
      <c r="AC305" s="127"/>
      <c r="AD305" s="127"/>
      <c r="AE305" s="127"/>
      <c r="AF305" s="127"/>
      <c r="AG305" s="127"/>
      <c r="AH305" s="127"/>
      <c r="AI305" s="127"/>
      <c r="AJ305" s="127"/>
      <c r="AK305" s="127"/>
      <c r="AL305" s="127"/>
      <c r="AM305" s="127"/>
      <c r="AN305" s="127"/>
      <c r="AO305" s="130"/>
      <c r="AP305" s="130"/>
      <c r="AQ305" s="130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</row>
    <row r="306" ht="15.75" customHeight="1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30"/>
      <c r="AA306" s="127"/>
      <c r="AB306" s="127"/>
      <c r="AC306" s="127"/>
      <c r="AD306" s="127"/>
      <c r="AE306" s="127"/>
      <c r="AF306" s="127"/>
      <c r="AG306" s="127"/>
      <c r="AH306" s="127"/>
      <c r="AI306" s="127"/>
      <c r="AJ306" s="127"/>
      <c r="AK306" s="127"/>
      <c r="AL306" s="127"/>
      <c r="AM306" s="127"/>
      <c r="AN306" s="127"/>
      <c r="AO306" s="130"/>
      <c r="AP306" s="130"/>
      <c r="AQ306" s="130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</row>
    <row r="307" ht="15.75" customHeight="1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30"/>
      <c r="AA307" s="127"/>
      <c r="AB307" s="127"/>
      <c r="AC307" s="127"/>
      <c r="AD307" s="127"/>
      <c r="AE307" s="127"/>
      <c r="AF307" s="127"/>
      <c r="AG307" s="127"/>
      <c r="AH307" s="127"/>
      <c r="AI307" s="127"/>
      <c r="AJ307" s="127"/>
      <c r="AK307" s="127"/>
      <c r="AL307" s="127"/>
      <c r="AM307" s="127"/>
      <c r="AN307" s="127"/>
      <c r="AO307" s="130"/>
      <c r="AP307" s="130"/>
      <c r="AQ307" s="130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</row>
    <row r="308" ht="15.75" customHeight="1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30"/>
      <c r="AA308" s="127"/>
      <c r="AB308" s="127"/>
      <c r="AC308" s="127"/>
      <c r="AD308" s="127"/>
      <c r="AE308" s="127"/>
      <c r="AF308" s="127"/>
      <c r="AG308" s="127"/>
      <c r="AH308" s="127"/>
      <c r="AI308" s="127"/>
      <c r="AJ308" s="127"/>
      <c r="AK308" s="127"/>
      <c r="AL308" s="127"/>
      <c r="AM308" s="127"/>
      <c r="AN308" s="127"/>
      <c r="AO308" s="130"/>
      <c r="AP308" s="130"/>
      <c r="AQ308" s="130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</row>
    <row r="309" ht="15.75" customHeight="1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30"/>
      <c r="AA309" s="127"/>
      <c r="AB309" s="127"/>
      <c r="AC309" s="127"/>
      <c r="AD309" s="127"/>
      <c r="AE309" s="127"/>
      <c r="AF309" s="127"/>
      <c r="AG309" s="127"/>
      <c r="AH309" s="127"/>
      <c r="AI309" s="127"/>
      <c r="AJ309" s="127"/>
      <c r="AK309" s="127"/>
      <c r="AL309" s="127"/>
      <c r="AM309" s="127"/>
      <c r="AN309" s="127"/>
      <c r="AO309" s="130"/>
      <c r="AP309" s="130"/>
      <c r="AQ309" s="130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</row>
    <row r="310" ht="15.75" customHeight="1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30"/>
      <c r="AA310" s="127"/>
      <c r="AB310" s="127"/>
      <c r="AC310" s="127"/>
      <c r="AD310" s="127"/>
      <c r="AE310" s="127"/>
      <c r="AF310" s="127"/>
      <c r="AG310" s="127"/>
      <c r="AH310" s="127"/>
      <c r="AI310" s="127"/>
      <c r="AJ310" s="127"/>
      <c r="AK310" s="127"/>
      <c r="AL310" s="127"/>
      <c r="AM310" s="127"/>
      <c r="AN310" s="127"/>
      <c r="AO310" s="130"/>
      <c r="AP310" s="130"/>
      <c r="AQ310" s="130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</row>
    <row r="311" ht="15.75" customHeight="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30"/>
      <c r="AA311" s="127"/>
      <c r="AB311" s="127"/>
      <c r="AC311" s="127"/>
      <c r="AD311" s="127"/>
      <c r="AE311" s="127"/>
      <c r="AF311" s="127"/>
      <c r="AG311" s="127"/>
      <c r="AH311" s="127"/>
      <c r="AI311" s="127"/>
      <c r="AJ311" s="127"/>
      <c r="AK311" s="127"/>
      <c r="AL311" s="127"/>
      <c r="AM311" s="127"/>
      <c r="AN311" s="127"/>
      <c r="AO311" s="130"/>
      <c r="AP311" s="130"/>
      <c r="AQ311" s="130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</row>
    <row r="312" ht="15.75" customHeight="1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30"/>
      <c r="AA312" s="127"/>
      <c r="AB312" s="127"/>
      <c r="AC312" s="127"/>
      <c r="AD312" s="127"/>
      <c r="AE312" s="127"/>
      <c r="AF312" s="127"/>
      <c r="AG312" s="127"/>
      <c r="AH312" s="127"/>
      <c r="AI312" s="127"/>
      <c r="AJ312" s="127"/>
      <c r="AK312" s="127"/>
      <c r="AL312" s="127"/>
      <c r="AM312" s="127"/>
      <c r="AN312" s="127"/>
      <c r="AO312" s="130"/>
      <c r="AP312" s="130"/>
      <c r="AQ312" s="130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</row>
    <row r="313" ht="15.75" customHeight="1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30"/>
      <c r="AA313" s="127"/>
      <c r="AB313" s="127"/>
      <c r="AC313" s="127"/>
      <c r="AD313" s="127"/>
      <c r="AE313" s="127"/>
      <c r="AF313" s="127"/>
      <c r="AG313" s="127"/>
      <c r="AH313" s="127"/>
      <c r="AI313" s="127"/>
      <c r="AJ313" s="127"/>
      <c r="AK313" s="127"/>
      <c r="AL313" s="127"/>
      <c r="AM313" s="127"/>
      <c r="AN313" s="127"/>
      <c r="AO313" s="130"/>
      <c r="AP313" s="130"/>
      <c r="AQ313" s="130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</row>
    <row r="314" ht="15.75" customHeight="1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30"/>
      <c r="AA314" s="127"/>
      <c r="AB314" s="127"/>
      <c r="AC314" s="127"/>
      <c r="AD314" s="127"/>
      <c r="AE314" s="127"/>
      <c r="AF314" s="127"/>
      <c r="AG314" s="127"/>
      <c r="AH314" s="127"/>
      <c r="AI314" s="127"/>
      <c r="AJ314" s="127"/>
      <c r="AK314" s="127"/>
      <c r="AL314" s="127"/>
      <c r="AM314" s="127"/>
      <c r="AN314" s="127"/>
      <c r="AO314" s="130"/>
      <c r="AP314" s="130"/>
      <c r="AQ314" s="130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</row>
    <row r="315" ht="15.75" customHeight="1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30"/>
      <c r="AA315" s="127"/>
      <c r="AB315" s="127"/>
      <c r="AC315" s="127"/>
      <c r="AD315" s="127"/>
      <c r="AE315" s="127"/>
      <c r="AF315" s="127"/>
      <c r="AG315" s="127"/>
      <c r="AH315" s="127"/>
      <c r="AI315" s="127"/>
      <c r="AJ315" s="127"/>
      <c r="AK315" s="127"/>
      <c r="AL315" s="127"/>
      <c r="AM315" s="127"/>
      <c r="AN315" s="127"/>
      <c r="AO315" s="130"/>
      <c r="AP315" s="130"/>
      <c r="AQ315" s="130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</row>
    <row r="316" ht="15.75" customHeight="1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30"/>
      <c r="AA316" s="127"/>
      <c r="AB316" s="127"/>
      <c r="AC316" s="127"/>
      <c r="AD316" s="127"/>
      <c r="AE316" s="127"/>
      <c r="AF316" s="127"/>
      <c r="AG316" s="127"/>
      <c r="AH316" s="127"/>
      <c r="AI316" s="127"/>
      <c r="AJ316" s="127"/>
      <c r="AK316" s="127"/>
      <c r="AL316" s="127"/>
      <c r="AM316" s="127"/>
      <c r="AN316" s="127"/>
      <c r="AO316" s="130"/>
      <c r="AP316" s="130"/>
      <c r="AQ316" s="130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</row>
    <row r="317" ht="15.75" customHeight="1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30"/>
      <c r="AA317" s="127"/>
      <c r="AB317" s="127"/>
      <c r="AC317" s="127"/>
      <c r="AD317" s="127"/>
      <c r="AE317" s="127"/>
      <c r="AF317" s="127"/>
      <c r="AG317" s="127"/>
      <c r="AH317" s="127"/>
      <c r="AI317" s="127"/>
      <c r="AJ317" s="127"/>
      <c r="AK317" s="127"/>
      <c r="AL317" s="127"/>
      <c r="AM317" s="127"/>
      <c r="AN317" s="127"/>
      <c r="AO317" s="130"/>
      <c r="AP317" s="130"/>
      <c r="AQ317" s="130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</row>
    <row r="318" ht="15.75" customHeight="1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30"/>
      <c r="AA318" s="127"/>
      <c r="AB318" s="127"/>
      <c r="AC318" s="127"/>
      <c r="AD318" s="127"/>
      <c r="AE318" s="127"/>
      <c r="AF318" s="127"/>
      <c r="AG318" s="127"/>
      <c r="AH318" s="127"/>
      <c r="AI318" s="127"/>
      <c r="AJ318" s="127"/>
      <c r="AK318" s="127"/>
      <c r="AL318" s="127"/>
      <c r="AM318" s="127"/>
      <c r="AN318" s="127"/>
      <c r="AO318" s="130"/>
      <c r="AP318" s="130"/>
      <c r="AQ318" s="130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</row>
    <row r="319" ht="15.75" customHeight="1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30"/>
      <c r="AA319" s="127"/>
      <c r="AB319" s="127"/>
      <c r="AC319" s="127"/>
      <c r="AD319" s="127"/>
      <c r="AE319" s="127"/>
      <c r="AF319" s="127"/>
      <c r="AG319" s="127"/>
      <c r="AH319" s="127"/>
      <c r="AI319" s="127"/>
      <c r="AJ319" s="127"/>
      <c r="AK319" s="127"/>
      <c r="AL319" s="127"/>
      <c r="AM319" s="127"/>
      <c r="AN319" s="127"/>
      <c r="AO319" s="130"/>
      <c r="AP319" s="130"/>
      <c r="AQ319" s="130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</row>
    <row r="320" ht="15.75" customHeight="1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30"/>
      <c r="AA320" s="127"/>
      <c r="AB320" s="127"/>
      <c r="AC320" s="127"/>
      <c r="AD320" s="127"/>
      <c r="AE320" s="127"/>
      <c r="AF320" s="127"/>
      <c r="AG320" s="127"/>
      <c r="AH320" s="127"/>
      <c r="AI320" s="127"/>
      <c r="AJ320" s="127"/>
      <c r="AK320" s="127"/>
      <c r="AL320" s="127"/>
      <c r="AM320" s="127"/>
      <c r="AN320" s="127"/>
      <c r="AO320" s="130"/>
      <c r="AP320" s="130"/>
      <c r="AQ320" s="130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</row>
    <row r="321" ht="15.75" customHeight="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30"/>
      <c r="AA321" s="127"/>
      <c r="AB321" s="127"/>
      <c r="AC321" s="127"/>
      <c r="AD321" s="127"/>
      <c r="AE321" s="127"/>
      <c r="AF321" s="127"/>
      <c r="AG321" s="127"/>
      <c r="AH321" s="127"/>
      <c r="AI321" s="127"/>
      <c r="AJ321" s="127"/>
      <c r="AK321" s="127"/>
      <c r="AL321" s="127"/>
      <c r="AM321" s="127"/>
      <c r="AN321" s="127"/>
      <c r="AO321" s="130"/>
      <c r="AP321" s="130"/>
      <c r="AQ321" s="130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</row>
    <row r="322" ht="15.75" customHeight="1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30"/>
      <c r="AA322" s="127"/>
      <c r="AB322" s="127"/>
      <c r="AC322" s="127"/>
      <c r="AD322" s="127"/>
      <c r="AE322" s="127"/>
      <c r="AF322" s="127"/>
      <c r="AG322" s="127"/>
      <c r="AH322" s="127"/>
      <c r="AI322" s="127"/>
      <c r="AJ322" s="127"/>
      <c r="AK322" s="127"/>
      <c r="AL322" s="127"/>
      <c r="AM322" s="127"/>
      <c r="AN322" s="127"/>
      <c r="AO322" s="130"/>
      <c r="AP322" s="130"/>
      <c r="AQ322" s="130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</row>
    <row r="323" ht="15.75" customHeight="1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30"/>
      <c r="AA323" s="127"/>
      <c r="AB323" s="127"/>
      <c r="AC323" s="127"/>
      <c r="AD323" s="127"/>
      <c r="AE323" s="127"/>
      <c r="AF323" s="127"/>
      <c r="AG323" s="127"/>
      <c r="AH323" s="127"/>
      <c r="AI323" s="127"/>
      <c r="AJ323" s="127"/>
      <c r="AK323" s="127"/>
      <c r="AL323" s="127"/>
      <c r="AM323" s="127"/>
      <c r="AN323" s="127"/>
      <c r="AO323" s="130"/>
      <c r="AP323" s="130"/>
      <c r="AQ323" s="130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</row>
    <row r="324" ht="15.75" customHeight="1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30"/>
      <c r="AA324" s="127"/>
      <c r="AB324" s="127"/>
      <c r="AC324" s="127"/>
      <c r="AD324" s="127"/>
      <c r="AE324" s="127"/>
      <c r="AF324" s="127"/>
      <c r="AG324" s="127"/>
      <c r="AH324" s="127"/>
      <c r="AI324" s="127"/>
      <c r="AJ324" s="127"/>
      <c r="AK324" s="127"/>
      <c r="AL324" s="127"/>
      <c r="AM324" s="127"/>
      <c r="AN324" s="127"/>
      <c r="AO324" s="130"/>
      <c r="AP324" s="130"/>
      <c r="AQ324" s="130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</row>
    <row r="325" ht="15.75" customHeight="1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30"/>
      <c r="AA325" s="127"/>
      <c r="AB325" s="127"/>
      <c r="AC325" s="127"/>
      <c r="AD325" s="127"/>
      <c r="AE325" s="127"/>
      <c r="AF325" s="127"/>
      <c r="AG325" s="127"/>
      <c r="AH325" s="127"/>
      <c r="AI325" s="127"/>
      <c r="AJ325" s="127"/>
      <c r="AK325" s="127"/>
      <c r="AL325" s="127"/>
      <c r="AM325" s="127"/>
      <c r="AN325" s="127"/>
      <c r="AO325" s="130"/>
      <c r="AP325" s="130"/>
      <c r="AQ325" s="130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</row>
    <row r="326" ht="15.75" customHeight="1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30"/>
      <c r="AA326" s="127"/>
      <c r="AB326" s="127"/>
      <c r="AC326" s="127"/>
      <c r="AD326" s="127"/>
      <c r="AE326" s="127"/>
      <c r="AF326" s="127"/>
      <c r="AG326" s="127"/>
      <c r="AH326" s="127"/>
      <c r="AI326" s="127"/>
      <c r="AJ326" s="127"/>
      <c r="AK326" s="127"/>
      <c r="AL326" s="127"/>
      <c r="AM326" s="127"/>
      <c r="AN326" s="127"/>
      <c r="AO326" s="130"/>
      <c r="AP326" s="130"/>
      <c r="AQ326" s="130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7.43"/>
  </cols>
  <sheetData>
    <row r="1">
      <c r="A1" s="139" t="s">
        <v>537</v>
      </c>
    </row>
    <row r="2">
      <c r="A2" s="139" t="s">
        <v>538</v>
      </c>
    </row>
    <row r="3">
      <c r="A3" s="139" t="s">
        <v>539</v>
      </c>
    </row>
    <row r="4">
      <c r="A4" s="139" t="s">
        <v>540</v>
      </c>
    </row>
    <row r="5">
      <c r="A5" s="139" t="s">
        <v>541</v>
      </c>
    </row>
    <row r="6">
      <c r="A6" s="140" t="s">
        <v>542</v>
      </c>
    </row>
    <row r="7">
      <c r="A7" s="1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4" width="9.14"/>
    <col customWidth="1" min="5" max="5" width="16.86"/>
    <col customWidth="1" min="6" max="6" width="17.0"/>
    <col customWidth="1" min="7" max="7" width="14.57"/>
    <col customWidth="1" min="8" max="9" width="17.43"/>
    <col customWidth="1" min="10" max="10" width="13.57"/>
    <col customWidth="1" min="11" max="14" width="9.14"/>
    <col customWidth="1" min="15" max="15" width="14.43"/>
    <col customWidth="1" min="16" max="16" width="25.86"/>
    <col customWidth="1" min="17" max="17" width="22.71"/>
    <col customWidth="1" min="18" max="18" width="22.14"/>
    <col customWidth="1" min="19" max="19" width="21.71"/>
    <col customWidth="1" min="20" max="45" width="14.29"/>
    <col customWidth="1" min="46" max="46" width="22.29"/>
    <col customWidth="1" min="47" max="48" width="14.29"/>
    <col customWidth="1" min="49" max="54" width="17.29"/>
    <col customWidth="1" min="55" max="60" width="14.29"/>
    <col customWidth="1" min="61" max="61" width="19.14"/>
    <col customWidth="1" min="62" max="62" width="17.71"/>
    <col customWidth="1" min="63" max="63" width="20.86"/>
    <col customWidth="1" min="64" max="64" width="18.0"/>
    <col customWidth="1" min="65" max="84" width="14.29"/>
    <col customWidth="1" min="85" max="85" width="17.29"/>
    <col customWidth="1" min="86" max="95" width="14.29"/>
    <col customWidth="1" min="96" max="96" width="13.86"/>
    <col customWidth="1" min="97" max="98" width="12.71"/>
    <col customWidth="1" min="99" max="99" width="12.86"/>
    <col customWidth="1" min="100" max="100" width="16.0"/>
    <col customWidth="1" min="101" max="101" width="20.71"/>
    <col customWidth="1" min="102" max="102" width="21.71"/>
    <col customWidth="1" min="103" max="103" width="21.0"/>
    <col customWidth="1" min="104" max="104" width="21.29"/>
    <col customWidth="1" min="105" max="105" width="21.43"/>
    <col customWidth="1" min="106" max="106" width="23.14"/>
    <col customWidth="1" min="107" max="107" width="14.57"/>
    <col customWidth="1" min="108" max="108" width="13.43"/>
    <col customWidth="1" min="109" max="109" width="13.29"/>
    <col customWidth="1" min="110" max="110" width="12.43"/>
    <col customWidth="1" min="111" max="111" width="12.86"/>
    <col customWidth="1" min="112" max="112" width="11.86"/>
    <col customWidth="1" min="113" max="113" width="13.86"/>
    <col customWidth="1" min="114" max="114" width="14.43"/>
    <col customWidth="1" min="115" max="115" width="15.14"/>
    <col customWidth="1" min="116" max="116" width="13.86"/>
    <col customWidth="1" min="117" max="117" width="14.71"/>
    <col customWidth="1" min="118" max="118" width="14.0"/>
    <col customWidth="1" min="119" max="119" width="15.43"/>
    <col customWidth="1" min="120" max="120" width="17.29"/>
    <col customWidth="1" min="121" max="121" width="17.57"/>
    <col customWidth="1" min="122" max="123" width="18.29"/>
    <col customWidth="1" min="124" max="124" width="18.57"/>
    <col customWidth="1" min="125" max="125" width="18.86"/>
    <col customWidth="1" min="126" max="126" width="13.43"/>
    <col customWidth="1" min="127" max="127" width="14.14"/>
    <col customWidth="1" min="128" max="128" width="13.86"/>
    <col customWidth="1" min="129" max="129" width="13.43"/>
    <col customWidth="1" min="130" max="130" width="13.0"/>
    <col customWidth="1" min="131" max="131" width="16.86"/>
    <col customWidth="1" min="132" max="132" width="16.14"/>
    <col customWidth="1" min="133" max="133" width="14.71"/>
    <col customWidth="1" min="134" max="135" width="15.14"/>
    <col customWidth="1" min="136" max="136" width="15.71"/>
    <col customWidth="1" min="137" max="137" width="10.14"/>
    <col customWidth="1" min="138" max="138" width="10.29"/>
    <col customWidth="1" min="139" max="139" width="10.0"/>
    <col customWidth="1" min="140" max="140" width="10.86"/>
    <col customWidth="1" min="141" max="141" width="11.43"/>
    <col customWidth="1" min="142" max="142" width="9.86"/>
    <col customWidth="1" min="143" max="161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29</v>
      </c>
      <c r="AJ1" s="1" t="s">
        <v>34</v>
      </c>
      <c r="AK1" s="2" t="s">
        <v>31</v>
      </c>
      <c r="AL1" s="2" t="s">
        <v>35</v>
      </c>
      <c r="AM1" s="2" t="s">
        <v>32</v>
      </c>
      <c r="AN1" s="2" t="s">
        <v>29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29</v>
      </c>
      <c r="AT1" s="1" t="s">
        <v>42</v>
      </c>
      <c r="AU1" s="2" t="s">
        <v>43</v>
      </c>
      <c r="AV1" s="2" t="s">
        <v>44</v>
      </c>
      <c r="AW1" s="2" t="s">
        <v>45</v>
      </c>
      <c r="AX1" s="2" t="s">
        <v>29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29</v>
      </c>
      <c r="BD1" s="1" t="s">
        <v>50</v>
      </c>
      <c r="BE1" s="2" t="s">
        <v>51</v>
      </c>
      <c r="BF1" s="2" t="s">
        <v>52</v>
      </c>
      <c r="BG1" s="2" t="s">
        <v>53</v>
      </c>
      <c r="BH1" s="1" t="s">
        <v>54</v>
      </c>
      <c r="BI1" s="8" t="s">
        <v>55</v>
      </c>
      <c r="BJ1" s="8" t="s">
        <v>56</v>
      </c>
      <c r="BK1" s="8" t="s">
        <v>57</v>
      </c>
      <c r="BL1" s="1" t="s">
        <v>58</v>
      </c>
      <c r="BM1" s="8" t="s">
        <v>59</v>
      </c>
      <c r="BN1" s="8" t="s">
        <v>60</v>
      </c>
      <c r="BO1" s="9" t="s">
        <v>61</v>
      </c>
      <c r="BP1" s="9" t="s">
        <v>62</v>
      </c>
      <c r="BQ1" s="8" t="s">
        <v>63</v>
      </c>
      <c r="BR1" s="10" t="s">
        <v>64</v>
      </c>
      <c r="BS1" s="10" t="s">
        <v>65</v>
      </c>
      <c r="BT1" s="10" t="s">
        <v>66</v>
      </c>
      <c r="BU1" s="10" t="s">
        <v>67</v>
      </c>
      <c r="BV1" s="10" t="s">
        <v>68</v>
      </c>
      <c r="BW1" s="10" t="s">
        <v>69</v>
      </c>
      <c r="BX1" s="10" t="s">
        <v>70</v>
      </c>
      <c r="BY1" s="10" t="s">
        <v>71</v>
      </c>
      <c r="BZ1" s="10" t="s">
        <v>72</v>
      </c>
      <c r="CA1" s="10" t="s">
        <v>73</v>
      </c>
      <c r="CB1" s="8" t="s">
        <v>74</v>
      </c>
      <c r="CC1" s="8" t="s">
        <v>75</v>
      </c>
      <c r="CD1" s="8" t="s">
        <v>76</v>
      </c>
      <c r="CE1" s="8" t="s">
        <v>77</v>
      </c>
      <c r="CF1" s="8" t="s">
        <v>78</v>
      </c>
      <c r="CG1" s="10" t="s">
        <v>79</v>
      </c>
      <c r="CH1" s="8" t="s">
        <v>80</v>
      </c>
      <c r="CI1" s="8" t="s">
        <v>81</v>
      </c>
      <c r="CJ1" s="8" t="s">
        <v>82</v>
      </c>
      <c r="CK1" s="8" t="s">
        <v>29</v>
      </c>
      <c r="CL1" s="10" t="s">
        <v>83</v>
      </c>
      <c r="CM1" s="8" t="s">
        <v>84</v>
      </c>
      <c r="CN1" s="11" t="s">
        <v>85</v>
      </c>
      <c r="CO1" s="11" t="s">
        <v>86</v>
      </c>
      <c r="CP1" s="11" t="s">
        <v>87</v>
      </c>
      <c r="CQ1" s="11" t="s">
        <v>29</v>
      </c>
      <c r="CR1" s="1" t="s">
        <v>88</v>
      </c>
      <c r="CS1" s="1" t="s">
        <v>89</v>
      </c>
      <c r="CT1" s="1" t="s">
        <v>90</v>
      </c>
      <c r="CU1" s="1" t="s">
        <v>91</v>
      </c>
      <c r="CV1" s="12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2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2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2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3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2" t="s">
        <v>123</v>
      </c>
      <c r="EB1" s="1" t="s">
        <v>458</v>
      </c>
      <c r="EC1" s="1" t="s">
        <v>460</v>
      </c>
      <c r="ED1" s="1" t="s">
        <v>462</v>
      </c>
      <c r="EE1" s="1" t="s">
        <v>464</v>
      </c>
      <c r="EF1" s="12" t="s">
        <v>543</v>
      </c>
      <c r="EG1" s="1" t="s">
        <v>467</v>
      </c>
      <c r="EH1" s="1" t="s">
        <v>469</v>
      </c>
      <c r="EI1" s="1" t="s">
        <v>471</v>
      </c>
      <c r="EJ1" s="1" t="s">
        <v>473</v>
      </c>
      <c r="EK1" s="12" t="s">
        <v>544</v>
      </c>
      <c r="EL1" s="33" t="s">
        <v>124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</row>
    <row r="2">
      <c r="A2" s="15" t="s">
        <v>125</v>
      </c>
      <c r="B2" s="16">
        <f t="shared" ref="B2:B261" si="1">IF(A2="Male",1,0)</f>
        <v>1</v>
      </c>
      <c r="C2" s="17" t="s">
        <v>37</v>
      </c>
      <c r="D2" s="18">
        <v>35.0</v>
      </c>
      <c r="E2" s="16">
        <f t="shared" ref="E2:E261" si="2">IF(D2&lt;20,1,0)</f>
        <v>0</v>
      </c>
      <c r="F2" s="16">
        <f t="shared" ref="F2:F261" si="3">IF(AND(D2&gt;=20,D2&lt;40),1,0)</f>
        <v>1</v>
      </c>
      <c r="G2" s="16">
        <f t="shared" ref="G2:G261" si="4">IF(AND(D2&gt;=40,D2&lt;60),1,0)</f>
        <v>0</v>
      </c>
      <c r="H2" s="16">
        <f t="shared" ref="H2:H261" si="5">IF(D2&gt;60,1,0)</f>
        <v>0</v>
      </c>
      <c r="I2" s="19" t="s">
        <v>126</v>
      </c>
      <c r="J2" s="16">
        <f t="shared" ref="J2:J261" si="6">IF(I2="uneducated",1,0)</f>
        <v>0</v>
      </c>
      <c r="K2" s="16">
        <f t="shared" ref="K2:K261" si="7">IF(I2="primary",1,0)</f>
        <v>1</v>
      </c>
      <c r="L2" s="16">
        <f t="shared" ref="L2:L261" si="8">IF(I2="ssc",1,0)</f>
        <v>0</v>
      </c>
      <c r="M2" s="16">
        <f t="shared" ref="M2:M261" si="9">IF(I2="hsc",1,0)</f>
        <v>0</v>
      </c>
      <c r="N2" s="16">
        <f t="shared" ref="N2:N261" si="10">IF(I2="graduate",1,0)</f>
        <v>0</v>
      </c>
      <c r="O2" s="20">
        <v>15000.0</v>
      </c>
      <c r="P2" s="21">
        <f t="shared" ref="P2:P261" si="11">IF(O2&lt;15000,1,0)</f>
        <v>0</v>
      </c>
      <c r="Q2" s="21">
        <f t="shared" ref="Q2:Q261" si="12">IF(AND(O2&gt;=15000,O2&lt;=25000),1,0)</f>
        <v>1</v>
      </c>
      <c r="R2" s="21">
        <f t="shared" ref="R2:R261" si="13">IF(AND(O2&gt;25000,O2&lt;=40000),1,0)</f>
        <v>0</v>
      </c>
      <c r="S2" s="21">
        <f t="shared" ref="S2:S261" si="14">IF(O2&gt;40000,1,0)</f>
        <v>0</v>
      </c>
      <c r="T2" s="18" t="s">
        <v>127</v>
      </c>
      <c r="U2" s="21">
        <f t="shared" ref="U2:U261" si="15">IF(T2="Married",1,0)</f>
        <v>1</v>
      </c>
      <c r="V2" s="18">
        <v>0.0</v>
      </c>
      <c r="W2" s="18">
        <v>1.0</v>
      </c>
      <c r="X2" s="18">
        <v>0.0</v>
      </c>
      <c r="Y2" s="18" t="s">
        <v>25</v>
      </c>
      <c r="Z2" s="21">
        <f t="shared" ref="Z2:Z261" si="16">IF(Y2="business",1,0)</f>
        <v>1</v>
      </c>
      <c r="AA2" s="21">
        <f t="shared" ref="AA2:AA261" si="17">IF(Y2="office job",1,0)</f>
        <v>0</v>
      </c>
      <c r="AB2" s="21">
        <f t="shared" ref="AB2:AB261" si="18">IF(Y2="student",1,0)</f>
        <v>0</v>
      </c>
      <c r="AC2" s="21">
        <f t="shared" ref="AC2:AC261" si="19">IF(Y2="farmer",1,0)</f>
        <v>0</v>
      </c>
      <c r="AD2" s="21">
        <f t="shared" ref="AD2:AD261" si="20">IF(AND(Z2=0,AA2=0,AB2=0,AC2=0),1,0)</f>
        <v>0</v>
      </c>
      <c r="AE2" s="15" t="s">
        <v>128</v>
      </c>
      <c r="AF2" s="21">
        <f t="shared" ref="AF2:AF261" si="21">IF(AE2="bus",1,0)</f>
        <v>1</v>
      </c>
      <c r="AG2" s="21">
        <f t="shared" ref="AG2:AG261" si="22">IF(AE2="rickshaw",1,0)</f>
        <v>0</v>
      </c>
      <c r="AH2" s="21">
        <f t="shared" ref="AH2:AH261" si="23">IF(AE2="bicycle",1,0)</f>
        <v>0</v>
      </c>
      <c r="AI2" s="21">
        <f t="shared" ref="AI2:AI261" si="24">IF(AND(AF2=0,AG2=0,AH2=0),1,0)</f>
        <v>0</v>
      </c>
      <c r="AJ2" s="15" t="s">
        <v>129</v>
      </c>
      <c r="AK2" s="21">
        <f t="shared" ref="AK2:AK261" si="25">IF(AJ2="bus",1,0)</f>
        <v>0</v>
      </c>
      <c r="AL2" s="21">
        <f t="shared" ref="AL2:AL261" si="26">IF(AJ2="cng",1,0)</f>
        <v>1</v>
      </c>
      <c r="AM2" s="21">
        <f t="shared" ref="AM2:AM261" si="27">IF(AJ2="rickshaw",1,0)</f>
        <v>0</v>
      </c>
      <c r="AN2" s="21">
        <f t="shared" ref="AN2:AN261" si="28">IF(AND(AK2=0,AL2=0,AM2=0),1,0)</f>
        <v>0</v>
      </c>
      <c r="AO2" s="15" t="s">
        <v>37</v>
      </c>
      <c r="AP2" s="21">
        <f t="shared" ref="AP2:AP261" si="29">IF(AO2="barishal",1,0)</f>
        <v>1</v>
      </c>
      <c r="AQ2" s="21">
        <f t="shared" ref="AQ2:AQ261" si="30">IF(AO2="borguna",1,0)</f>
        <v>0</v>
      </c>
      <c r="AR2" s="21">
        <f t="shared" ref="AR2:AR261" si="31">IF(AO2="pirozpur",1,0)</f>
        <v>0</v>
      </c>
      <c r="AS2" s="21">
        <f t="shared" ref="AS2:AS261" si="32">IF(AND(AP2=0,AQ2=0,AR2=0),1,0)</f>
        <v>0</v>
      </c>
      <c r="AT2" s="15" t="s">
        <v>130</v>
      </c>
      <c r="AU2" s="21">
        <f t="shared" ref="AU2:AU261" si="33">IF(AT2="home visit",1,0)</f>
        <v>1</v>
      </c>
      <c r="AV2" s="21">
        <f t="shared" ref="AV2:AV261" si="34">IF(AT2="recreation",1,0)</f>
        <v>0</v>
      </c>
      <c r="AW2" s="21">
        <f t="shared" ref="AW2:AW261" si="35">IF(AT2="job purposes",1,0)</f>
        <v>0</v>
      </c>
      <c r="AX2" s="21">
        <f t="shared" ref="AX2:AX261" si="36">IF(AND(AU2=0,AV2=0,AW2=0),1,0)</f>
        <v>0</v>
      </c>
      <c r="AY2" s="19" t="s">
        <v>131</v>
      </c>
      <c r="AZ2" s="21">
        <f t="shared" ref="AZ2:AZ261" si="37">IF(AY2="dhaka",1,0)</f>
        <v>1</v>
      </c>
      <c r="BA2" s="21">
        <f t="shared" ref="BA2:BA261" si="38">IF(AY2="barishal",1,0)</f>
        <v>0</v>
      </c>
      <c r="BB2" s="21">
        <f t="shared" ref="BB2:BB261" si="39">IF(AY2="narayanganj",1,0)</f>
        <v>0</v>
      </c>
      <c r="BC2" s="21">
        <f t="shared" ref="BC2:BC261" si="40">IF(AND(AZ2=0,BA2=0,BB2=0),1,0)</f>
        <v>0</v>
      </c>
      <c r="BD2" s="15">
        <v>5.0</v>
      </c>
      <c r="BE2" s="21">
        <f t="shared" ref="BE2:BE261" si="41">IF(AND(BD2&gt;=1,BD2&lt;=3),1,0)</f>
        <v>0</v>
      </c>
      <c r="BF2" s="21">
        <f t="shared" ref="BF2:BF261" si="42">IF(AND(BD2&gt;=4,BD2&lt;=6),1,0)</f>
        <v>1</v>
      </c>
      <c r="BG2" s="21">
        <f t="shared" ref="BG2:BG261" si="43">IF(BD2&gt;6,1,0)</f>
        <v>0</v>
      </c>
      <c r="BH2" s="15">
        <v>800.0</v>
      </c>
      <c r="BI2" s="21">
        <f t="shared" ref="BI2:BI261" si="44">IF(BH2&lt;1000,1,0)</f>
        <v>1</v>
      </c>
      <c r="BJ2" s="21">
        <f t="shared" ref="BJ2:BJ261" si="45">IF(AND(BH2&gt;=1000,BH2&lt;=2000),1,0)</f>
        <v>0</v>
      </c>
      <c r="BK2" s="21">
        <f t="shared" ref="BK2:BK261" si="46">IF(BH2&gt;2000,1,0)</f>
        <v>0</v>
      </c>
      <c r="BL2" s="18" t="s">
        <v>132</v>
      </c>
      <c r="BM2" s="21">
        <f t="shared" ref="BM2:BM261" si="47">IF(BL2="biweekly",1,0)</f>
        <v>0</v>
      </c>
      <c r="BN2" s="21">
        <f t="shared" ref="BN2:BN261" si="48">IF(BL2="monthly",1,0)</f>
        <v>0</v>
      </c>
      <c r="BO2" s="21">
        <f t="shared" ref="BO2:BO261" si="49">IF(BL2="every 3 months",1,0)</f>
        <v>1</v>
      </c>
      <c r="BP2" s="21">
        <f t="shared" ref="BP2:BP261" si="50">IF(BL2="every 6 months",1,0)</f>
        <v>0</v>
      </c>
      <c r="BQ2" s="21">
        <f t="shared" ref="BQ2:BQ261" si="51">IF(BL2="yearly",1,0)</f>
        <v>0</v>
      </c>
      <c r="BR2" s="18">
        <v>1.0</v>
      </c>
      <c r="BS2" s="18">
        <v>0.0</v>
      </c>
      <c r="BT2" s="18">
        <v>0.0</v>
      </c>
      <c r="BU2" s="18">
        <v>1.0</v>
      </c>
      <c r="BV2" s="18">
        <v>1.0</v>
      </c>
      <c r="BW2" s="18">
        <v>1.0</v>
      </c>
      <c r="BX2" s="18">
        <v>0.0</v>
      </c>
      <c r="BY2" s="18">
        <v>0.0</v>
      </c>
      <c r="BZ2" s="18">
        <v>1.0</v>
      </c>
      <c r="CA2" s="19" t="s">
        <v>133</v>
      </c>
      <c r="CB2" s="21">
        <f t="shared" ref="CB2:CB261" si="52">IF(CA2="very good",1,0)</f>
        <v>0</v>
      </c>
      <c r="CC2" s="21">
        <f t="shared" ref="CC2:CC261" si="53">IF(CA2="good",1,0)</f>
        <v>1</v>
      </c>
      <c r="CD2" s="21">
        <f t="shared" ref="CD2:CD261" si="54">IF(CA2="average",1,0)</f>
        <v>0</v>
      </c>
      <c r="CE2" s="21">
        <f t="shared" ref="CE2:CE261" si="55">IF(CA2="poor",1,0)</f>
        <v>0</v>
      </c>
      <c r="CF2" s="21">
        <f t="shared" ref="CF2:CF261" si="56">IF(CA2="very poor",1,0)</f>
        <v>0</v>
      </c>
      <c r="CG2" s="15" t="s">
        <v>134</v>
      </c>
      <c r="CH2" s="21">
        <f t="shared" ref="CH2:CH261" si="57">IF(CG2="untimely",1,0)</f>
        <v>0</v>
      </c>
      <c r="CI2" s="21">
        <f t="shared" ref="CI2:CI261" si="58">IF(CG2="uncomfortable",1,0)</f>
        <v>0</v>
      </c>
      <c r="CJ2" s="21">
        <f t="shared" ref="CJ2:CJ261" si="59">IF(CG2="expensive",1,0)</f>
        <v>0</v>
      </c>
      <c r="CK2" s="21">
        <f t="shared" ref="CK2:CK261" si="60">IF(AND(CH2=0,CI2=0,CJ2=0),1,0)</f>
        <v>1</v>
      </c>
      <c r="CL2" s="19" t="s">
        <v>135</v>
      </c>
      <c r="CM2" s="21">
        <f t="shared" ref="CM2:CM261" si="61">IF(CL2="comfortable",1,0)</f>
        <v>1</v>
      </c>
      <c r="CN2" s="21">
        <f t="shared" ref="CN2:CN261" si="62">IF(CL2="reliable",1,0)</f>
        <v>0</v>
      </c>
      <c r="CO2" s="21">
        <f t="shared" ref="CO2:CO261" si="63">IF(CL2="safe",1,0)</f>
        <v>0</v>
      </c>
      <c r="CP2" s="21">
        <f t="shared" ref="CP2:CP261" si="64">IF(CL2="avoid traffic",1,0)</f>
        <v>0</v>
      </c>
      <c r="CQ2" s="21">
        <f t="shared" ref="CQ2:CQ261" si="65">IF(AND(CM2=0,CN2=0,CO2=0,CP2=0),1,0)</f>
        <v>0</v>
      </c>
      <c r="CR2" s="18">
        <v>4.0</v>
      </c>
      <c r="CS2" s="22" t="s">
        <v>136</v>
      </c>
      <c r="CT2" s="19" t="s">
        <v>137</v>
      </c>
      <c r="CU2" s="18">
        <v>4.0</v>
      </c>
      <c r="CV2" s="16">
        <f t="shared" ref="CV2:CV261" si="66">CR2+CS2+CT2+CU2</f>
        <v>15</v>
      </c>
      <c r="CW2" s="19">
        <v>4.0</v>
      </c>
      <c r="CX2" s="23" t="s">
        <v>136</v>
      </c>
      <c r="CY2" s="24">
        <v>5.0</v>
      </c>
      <c r="CZ2" s="23">
        <v>4.0</v>
      </c>
      <c r="DA2" s="18">
        <v>4.0</v>
      </c>
      <c r="DB2" s="16">
        <f t="shared" ref="DB2:DB261" si="67">CW2+CX2+CY2+CZ2+DA2</f>
        <v>21</v>
      </c>
      <c r="DC2" s="18">
        <v>4.0</v>
      </c>
      <c r="DD2" s="19">
        <v>4.0</v>
      </c>
      <c r="DE2" s="18">
        <v>4.0</v>
      </c>
      <c r="DF2" s="18">
        <v>3.0</v>
      </c>
      <c r="DG2" s="18">
        <v>3.0</v>
      </c>
      <c r="DH2" s="18">
        <v>3.0</v>
      </c>
      <c r="DI2" s="16">
        <f t="shared" ref="DI2:DI261" si="68">DC2+DD2+DE2+DF2+DG2+DH2</f>
        <v>21</v>
      </c>
      <c r="DJ2" s="19" t="s">
        <v>136</v>
      </c>
      <c r="DK2" s="19" t="s">
        <v>137</v>
      </c>
      <c r="DL2" s="19" t="s">
        <v>138</v>
      </c>
      <c r="DM2" s="19" t="s">
        <v>138</v>
      </c>
      <c r="DN2" s="19" t="s">
        <v>136</v>
      </c>
      <c r="DO2" s="16">
        <f t="shared" ref="DO2:DO261" si="69">DJ2+DK2+DL2+DM2+DN2</f>
        <v>21</v>
      </c>
      <c r="DP2" s="19" t="s">
        <v>139</v>
      </c>
      <c r="DQ2" s="19" t="s">
        <v>140</v>
      </c>
      <c r="DR2" s="19" t="s">
        <v>140</v>
      </c>
      <c r="DS2" s="19" t="s">
        <v>140</v>
      </c>
      <c r="DT2" s="19" t="s">
        <v>139</v>
      </c>
      <c r="DU2" s="25">
        <f t="shared" ref="DU2:DU261" si="70">DP2+DQ2+DR2+DS2+DT2</f>
        <v>7</v>
      </c>
      <c r="DV2" s="18">
        <v>4.0</v>
      </c>
      <c r="DW2" s="15" t="s">
        <v>136</v>
      </c>
      <c r="DX2" s="15" t="s">
        <v>136</v>
      </c>
      <c r="DY2" s="18">
        <v>4.0</v>
      </c>
      <c r="DZ2" s="18">
        <v>5.0</v>
      </c>
      <c r="EA2" s="26">
        <v>25.0</v>
      </c>
      <c r="EB2" s="18">
        <v>4.0</v>
      </c>
      <c r="EC2" s="18">
        <v>4.0</v>
      </c>
      <c r="ED2" s="18">
        <v>3.0</v>
      </c>
      <c r="EE2" s="18">
        <v>4.0</v>
      </c>
      <c r="EF2" s="16">
        <f t="shared" ref="EF2:EF261" si="71">EB2+EC2+ED2+EE2</f>
        <v>15</v>
      </c>
      <c r="EG2" s="18">
        <v>4.0</v>
      </c>
      <c r="EH2" s="129">
        <v>4.0</v>
      </c>
      <c r="EI2" s="18">
        <v>4.0</v>
      </c>
      <c r="EJ2" s="18">
        <v>4.0</v>
      </c>
      <c r="EK2" s="16">
        <f t="shared" ref="EK2:EK261" si="72">EG2+EH2+EI2+EJ2</f>
        <v>16</v>
      </c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</row>
    <row r="3">
      <c r="A3" s="27" t="s">
        <v>125</v>
      </c>
      <c r="B3" s="16">
        <f t="shared" si="1"/>
        <v>1</v>
      </c>
      <c r="C3" s="17" t="s">
        <v>37</v>
      </c>
      <c r="D3" s="28" t="s">
        <v>141</v>
      </c>
      <c r="E3" s="16">
        <f t="shared" si="2"/>
        <v>0</v>
      </c>
      <c r="F3" s="16">
        <f t="shared" si="3"/>
        <v>0</v>
      </c>
      <c r="G3" s="16">
        <f t="shared" si="4"/>
        <v>0</v>
      </c>
      <c r="H3" s="16">
        <f t="shared" si="5"/>
        <v>1</v>
      </c>
      <c r="I3" s="28" t="s">
        <v>126</v>
      </c>
      <c r="J3" s="16">
        <f t="shared" si="6"/>
        <v>0</v>
      </c>
      <c r="K3" s="16">
        <f t="shared" si="7"/>
        <v>1</v>
      </c>
      <c r="L3" s="16">
        <f t="shared" si="8"/>
        <v>0</v>
      </c>
      <c r="M3" s="16">
        <f t="shared" si="9"/>
        <v>0</v>
      </c>
      <c r="N3" s="16">
        <f t="shared" si="10"/>
        <v>0</v>
      </c>
      <c r="O3" s="20">
        <v>10000.0</v>
      </c>
      <c r="P3" s="21">
        <f t="shared" si="11"/>
        <v>1</v>
      </c>
      <c r="Q3" s="21">
        <f t="shared" si="12"/>
        <v>0</v>
      </c>
      <c r="R3" s="21">
        <f t="shared" si="13"/>
        <v>0</v>
      </c>
      <c r="S3" s="21">
        <f t="shared" si="14"/>
        <v>0</v>
      </c>
      <c r="T3" s="29" t="s">
        <v>127</v>
      </c>
      <c r="U3" s="21">
        <f t="shared" si="15"/>
        <v>1</v>
      </c>
      <c r="V3" s="29">
        <v>0.0</v>
      </c>
      <c r="W3" s="29">
        <v>1.0</v>
      </c>
      <c r="X3" s="29">
        <v>0.0</v>
      </c>
      <c r="Y3" s="27" t="s">
        <v>142</v>
      </c>
      <c r="Z3" s="21">
        <f t="shared" si="16"/>
        <v>0</v>
      </c>
      <c r="AA3" s="21">
        <f t="shared" si="17"/>
        <v>0</v>
      </c>
      <c r="AB3" s="21">
        <f t="shared" si="18"/>
        <v>0</v>
      </c>
      <c r="AC3" s="21">
        <f t="shared" si="19"/>
        <v>1</v>
      </c>
      <c r="AD3" s="21">
        <f t="shared" si="20"/>
        <v>0</v>
      </c>
      <c r="AE3" s="27" t="s">
        <v>143</v>
      </c>
      <c r="AF3" s="21">
        <f t="shared" si="21"/>
        <v>0</v>
      </c>
      <c r="AG3" s="21">
        <f t="shared" si="22"/>
        <v>1</v>
      </c>
      <c r="AH3" s="21">
        <f t="shared" si="23"/>
        <v>0</v>
      </c>
      <c r="AI3" s="21">
        <f t="shared" si="24"/>
        <v>0</v>
      </c>
      <c r="AJ3" s="27" t="s">
        <v>128</v>
      </c>
      <c r="AK3" s="21">
        <f t="shared" si="25"/>
        <v>1</v>
      </c>
      <c r="AL3" s="21">
        <f t="shared" si="26"/>
        <v>0</v>
      </c>
      <c r="AM3" s="21">
        <f t="shared" si="27"/>
        <v>0</v>
      </c>
      <c r="AN3" s="21">
        <f t="shared" si="28"/>
        <v>0</v>
      </c>
      <c r="AO3" s="27" t="s">
        <v>144</v>
      </c>
      <c r="AP3" s="21">
        <f t="shared" si="29"/>
        <v>0</v>
      </c>
      <c r="AQ3" s="21">
        <f t="shared" si="30"/>
        <v>0</v>
      </c>
      <c r="AR3" s="21">
        <f t="shared" si="31"/>
        <v>0</v>
      </c>
      <c r="AS3" s="21">
        <f t="shared" si="32"/>
        <v>1</v>
      </c>
      <c r="AT3" s="27" t="s">
        <v>45</v>
      </c>
      <c r="AU3" s="21">
        <f t="shared" si="33"/>
        <v>0</v>
      </c>
      <c r="AV3" s="21">
        <f t="shared" si="34"/>
        <v>0</v>
      </c>
      <c r="AW3" s="21">
        <f t="shared" si="35"/>
        <v>1</v>
      </c>
      <c r="AX3" s="21">
        <f t="shared" si="36"/>
        <v>0</v>
      </c>
      <c r="AY3" s="27" t="s">
        <v>144</v>
      </c>
      <c r="AZ3" s="21">
        <f t="shared" si="37"/>
        <v>0</v>
      </c>
      <c r="BA3" s="21">
        <f t="shared" si="38"/>
        <v>0</v>
      </c>
      <c r="BB3" s="21">
        <f t="shared" si="39"/>
        <v>0</v>
      </c>
      <c r="BC3" s="21">
        <f t="shared" si="40"/>
        <v>1</v>
      </c>
      <c r="BD3" s="27" t="s">
        <v>136</v>
      </c>
      <c r="BE3" s="21">
        <f t="shared" si="41"/>
        <v>0</v>
      </c>
      <c r="BF3" s="21">
        <f t="shared" si="42"/>
        <v>0</v>
      </c>
      <c r="BG3" s="21">
        <f t="shared" si="43"/>
        <v>1</v>
      </c>
      <c r="BH3" s="27" t="s">
        <v>145</v>
      </c>
      <c r="BI3" s="21">
        <f t="shared" si="44"/>
        <v>0</v>
      </c>
      <c r="BJ3" s="21">
        <f t="shared" si="45"/>
        <v>0</v>
      </c>
      <c r="BK3" s="21">
        <f t="shared" si="46"/>
        <v>1</v>
      </c>
      <c r="BL3" s="29" t="s">
        <v>132</v>
      </c>
      <c r="BM3" s="21">
        <f t="shared" si="47"/>
        <v>0</v>
      </c>
      <c r="BN3" s="21">
        <f t="shared" si="48"/>
        <v>0</v>
      </c>
      <c r="BO3" s="21">
        <f t="shared" si="49"/>
        <v>1</v>
      </c>
      <c r="BP3" s="21">
        <f t="shared" si="50"/>
        <v>0</v>
      </c>
      <c r="BQ3" s="21">
        <f t="shared" si="51"/>
        <v>0</v>
      </c>
      <c r="BR3" s="29">
        <v>0.0</v>
      </c>
      <c r="BS3" s="29">
        <v>0.0</v>
      </c>
      <c r="BT3" s="29">
        <v>0.0</v>
      </c>
      <c r="BU3" s="29">
        <v>0.0</v>
      </c>
      <c r="BV3" s="29">
        <v>0.0</v>
      </c>
      <c r="BW3" s="29">
        <v>0.0</v>
      </c>
      <c r="BX3" s="29">
        <v>0.0</v>
      </c>
      <c r="BY3" s="29">
        <v>1.0</v>
      </c>
      <c r="BZ3" s="29">
        <v>0.0</v>
      </c>
      <c r="CA3" s="27" t="s">
        <v>133</v>
      </c>
      <c r="CB3" s="21">
        <f t="shared" si="52"/>
        <v>0</v>
      </c>
      <c r="CC3" s="21">
        <f t="shared" si="53"/>
        <v>1</v>
      </c>
      <c r="CD3" s="21">
        <f t="shared" si="54"/>
        <v>0</v>
      </c>
      <c r="CE3" s="21">
        <f t="shared" si="55"/>
        <v>0</v>
      </c>
      <c r="CF3" s="21">
        <f t="shared" si="56"/>
        <v>0</v>
      </c>
      <c r="CG3" s="27" t="s">
        <v>146</v>
      </c>
      <c r="CH3" s="21">
        <f t="shared" si="57"/>
        <v>0</v>
      </c>
      <c r="CI3" s="21">
        <f t="shared" si="58"/>
        <v>0</v>
      </c>
      <c r="CJ3" s="21">
        <f t="shared" si="59"/>
        <v>1</v>
      </c>
      <c r="CK3" s="21">
        <f t="shared" si="60"/>
        <v>0</v>
      </c>
      <c r="CL3" s="27" t="s">
        <v>147</v>
      </c>
      <c r="CM3" s="21">
        <f t="shared" si="61"/>
        <v>0</v>
      </c>
      <c r="CN3" s="21">
        <f t="shared" si="62"/>
        <v>0</v>
      </c>
      <c r="CO3" s="21">
        <f t="shared" si="63"/>
        <v>0</v>
      </c>
      <c r="CP3" s="21">
        <f t="shared" si="64"/>
        <v>0</v>
      </c>
      <c r="CQ3" s="21">
        <f t="shared" si="65"/>
        <v>1</v>
      </c>
      <c r="CR3" s="29">
        <v>3.0</v>
      </c>
      <c r="CS3" s="29">
        <v>4.0</v>
      </c>
      <c r="CT3" s="29">
        <v>3.0</v>
      </c>
      <c r="CU3" s="29">
        <v>4.0</v>
      </c>
      <c r="CV3" s="16">
        <f t="shared" si="66"/>
        <v>14</v>
      </c>
      <c r="CW3" s="29">
        <v>5.0</v>
      </c>
      <c r="CX3" s="30">
        <v>4.0</v>
      </c>
      <c r="CY3" s="31">
        <v>5.0</v>
      </c>
      <c r="CZ3" s="30">
        <v>4.0</v>
      </c>
      <c r="DA3" s="29">
        <v>5.0</v>
      </c>
      <c r="DB3" s="16">
        <f t="shared" si="67"/>
        <v>23</v>
      </c>
      <c r="DC3" s="28" t="s">
        <v>136</v>
      </c>
      <c r="DD3" s="28" t="s">
        <v>139</v>
      </c>
      <c r="DE3" s="29">
        <v>4.0</v>
      </c>
      <c r="DF3" s="29">
        <v>4.0</v>
      </c>
      <c r="DG3" s="28" t="s">
        <v>138</v>
      </c>
      <c r="DH3" s="29">
        <v>4.0</v>
      </c>
      <c r="DI3" s="16">
        <f t="shared" si="68"/>
        <v>23</v>
      </c>
      <c r="DJ3" s="28" t="s">
        <v>136</v>
      </c>
      <c r="DK3" s="29">
        <v>4.0</v>
      </c>
      <c r="DL3" s="28" t="s">
        <v>136</v>
      </c>
      <c r="DM3" s="28" t="s">
        <v>136</v>
      </c>
      <c r="DN3" s="28" t="s">
        <v>139</v>
      </c>
      <c r="DO3" s="16">
        <f t="shared" si="69"/>
        <v>18</v>
      </c>
      <c r="DP3" s="28" t="s">
        <v>136</v>
      </c>
      <c r="DQ3" s="29">
        <v>4.0</v>
      </c>
      <c r="DR3" s="29">
        <v>4.0</v>
      </c>
      <c r="DS3" s="28" t="s">
        <v>136</v>
      </c>
      <c r="DT3" s="28" t="s">
        <v>137</v>
      </c>
      <c r="DU3" s="25">
        <f t="shared" si="70"/>
        <v>19</v>
      </c>
      <c r="DV3" s="28" t="s">
        <v>136</v>
      </c>
      <c r="DW3" s="27" t="s">
        <v>138</v>
      </c>
      <c r="DX3" s="29">
        <v>4.0</v>
      </c>
      <c r="DY3" s="27" t="s">
        <v>136</v>
      </c>
      <c r="DZ3" s="27" t="s">
        <v>136</v>
      </c>
      <c r="EA3" s="26">
        <v>13.0</v>
      </c>
      <c r="EB3" s="29">
        <v>2.0</v>
      </c>
      <c r="EC3" s="29">
        <v>2.0</v>
      </c>
      <c r="ED3" s="29">
        <v>2.0</v>
      </c>
      <c r="EE3" s="29">
        <v>4.0</v>
      </c>
      <c r="EF3" s="16">
        <f t="shared" si="71"/>
        <v>10</v>
      </c>
      <c r="EG3" s="28" t="s">
        <v>139</v>
      </c>
      <c r="EH3" s="130" t="s">
        <v>139</v>
      </c>
      <c r="EI3" s="28" t="s">
        <v>139</v>
      </c>
      <c r="EJ3" s="28" t="s">
        <v>139</v>
      </c>
      <c r="EK3" s="16">
        <f t="shared" si="72"/>
        <v>8</v>
      </c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</row>
    <row r="4">
      <c r="A4" s="27" t="s">
        <v>125</v>
      </c>
      <c r="B4" s="16">
        <f t="shared" si="1"/>
        <v>1</v>
      </c>
      <c r="C4" s="17" t="s">
        <v>37</v>
      </c>
      <c r="D4" s="29">
        <v>56.0</v>
      </c>
      <c r="E4" s="16">
        <f t="shared" si="2"/>
        <v>0</v>
      </c>
      <c r="F4" s="16">
        <f t="shared" si="3"/>
        <v>0</v>
      </c>
      <c r="G4" s="16">
        <f t="shared" si="4"/>
        <v>1</v>
      </c>
      <c r="H4" s="16">
        <f t="shared" si="5"/>
        <v>0</v>
      </c>
      <c r="I4" s="28" t="s">
        <v>148</v>
      </c>
      <c r="J4" s="16">
        <f t="shared" si="6"/>
        <v>1</v>
      </c>
      <c r="K4" s="16">
        <f t="shared" si="7"/>
        <v>0</v>
      </c>
      <c r="L4" s="16">
        <f t="shared" si="8"/>
        <v>0</v>
      </c>
      <c r="M4" s="16">
        <f t="shared" si="9"/>
        <v>0</v>
      </c>
      <c r="N4" s="16">
        <f t="shared" si="10"/>
        <v>0</v>
      </c>
      <c r="O4" s="32">
        <v>12000.0</v>
      </c>
      <c r="P4" s="21">
        <f t="shared" si="11"/>
        <v>1</v>
      </c>
      <c r="Q4" s="21">
        <f t="shared" si="12"/>
        <v>0</v>
      </c>
      <c r="R4" s="21">
        <f t="shared" si="13"/>
        <v>0</v>
      </c>
      <c r="S4" s="21">
        <f t="shared" si="14"/>
        <v>0</v>
      </c>
      <c r="T4" s="29" t="s">
        <v>127</v>
      </c>
      <c r="U4" s="21">
        <f t="shared" si="15"/>
        <v>1</v>
      </c>
      <c r="V4" s="29">
        <v>0.0</v>
      </c>
      <c r="W4" s="29">
        <v>1.0</v>
      </c>
      <c r="X4" s="29">
        <v>0.0</v>
      </c>
      <c r="Y4" s="27" t="s">
        <v>149</v>
      </c>
      <c r="Z4" s="21">
        <f t="shared" si="16"/>
        <v>0</v>
      </c>
      <c r="AA4" s="21">
        <f t="shared" si="17"/>
        <v>1</v>
      </c>
      <c r="AB4" s="21">
        <f t="shared" si="18"/>
        <v>0</v>
      </c>
      <c r="AC4" s="21">
        <f t="shared" si="19"/>
        <v>0</v>
      </c>
      <c r="AD4" s="21">
        <f t="shared" si="20"/>
        <v>0</v>
      </c>
      <c r="AE4" s="27" t="s">
        <v>128</v>
      </c>
      <c r="AF4" s="21">
        <f t="shared" si="21"/>
        <v>1</v>
      </c>
      <c r="AG4" s="21">
        <f t="shared" si="22"/>
        <v>0</v>
      </c>
      <c r="AH4" s="21">
        <f t="shared" si="23"/>
        <v>0</v>
      </c>
      <c r="AI4" s="21">
        <f t="shared" si="24"/>
        <v>0</v>
      </c>
      <c r="AJ4" s="27" t="s">
        <v>128</v>
      </c>
      <c r="AK4" s="21">
        <f t="shared" si="25"/>
        <v>1</v>
      </c>
      <c r="AL4" s="21">
        <f t="shared" si="26"/>
        <v>0</v>
      </c>
      <c r="AM4" s="21">
        <f t="shared" si="27"/>
        <v>0</v>
      </c>
      <c r="AN4" s="21">
        <f t="shared" si="28"/>
        <v>0</v>
      </c>
      <c r="AO4" s="27" t="s">
        <v>37</v>
      </c>
      <c r="AP4" s="21">
        <f t="shared" si="29"/>
        <v>1</v>
      </c>
      <c r="AQ4" s="21">
        <f t="shared" si="30"/>
        <v>0</v>
      </c>
      <c r="AR4" s="21">
        <f t="shared" si="31"/>
        <v>0</v>
      </c>
      <c r="AS4" s="21">
        <f t="shared" si="32"/>
        <v>0</v>
      </c>
      <c r="AT4" s="27" t="s">
        <v>130</v>
      </c>
      <c r="AU4" s="21">
        <f t="shared" si="33"/>
        <v>1</v>
      </c>
      <c r="AV4" s="21">
        <f t="shared" si="34"/>
        <v>0</v>
      </c>
      <c r="AW4" s="21">
        <f t="shared" si="35"/>
        <v>0</v>
      </c>
      <c r="AX4" s="21">
        <f t="shared" si="36"/>
        <v>0</v>
      </c>
      <c r="AY4" s="27" t="s">
        <v>144</v>
      </c>
      <c r="AZ4" s="21">
        <f t="shared" si="37"/>
        <v>0</v>
      </c>
      <c r="BA4" s="21">
        <f t="shared" si="38"/>
        <v>0</v>
      </c>
      <c r="BB4" s="21">
        <f t="shared" si="39"/>
        <v>0</v>
      </c>
      <c r="BC4" s="21">
        <f t="shared" si="40"/>
        <v>1</v>
      </c>
      <c r="BD4" s="27" t="s">
        <v>150</v>
      </c>
      <c r="BE4" s="21">
        <f t="shared" si="41"/>
        <v>0</v>
      </c>
      <c r="BF4" s="21">
        <f t="shared" si="42"/>
        <v>0</v>
      </c>
      <c r="BG4" s="21">
        <f t="shared" si="43"/>
        <v>1</v>
      </c>
      <c r="BH4" s="29">
        <v>800.0</v>
      </c>
      <c r="BI4" s="21">
        <f t="shared" si="44"/>
        <v>1</v>
      </c>
      <c r="BJ4" s="21">
        <f t="shared" si="45"/>
        <v>0</v>
      </c>
      <c r="BK4" s="21">
        <f t="shared" si="46"/>
        <v>0</v>
      </c>
      <c r="BL4" s="27" t="s">
        <v>151</v>
      </c>
      <c r="BM4" s="21">
        <f t="shared" si="47"/>
        <v>0</v>
      </c>
      <c r="BN4" s="21">
        <f t="shared" si="48"/>
        <v>1</v>
      </c>
      <c r="BO4" s="21">
        <f t="shared" si="49"/>
        <v>0</v>
      </c>
      <c r="BP4" s="21">
        <f t="shared" si="50"/>
        <v>0</v>
      </c>
      <c r="BQ4" s="21">
        <f t="shared" si="51"/>
        <v>0</v>
      </c>
      <c r="BR4" s="29">
        <v>0.0</v>
      </c>
      <c r="BS4" s="29">
        <v>0.0</v>
      </c>
      <c r="BT4" s="29">
        <v>1.0</v>
      </c>
      <c r="BU4" s="29">
        <v>1.0</v>
      </c>
      <c r="BV4" s="29">
        <v>0.0</v>
      </c>
      <c r="BW4" s="29">
        <v>1.0</v>
      </c>
      <c r="BX4" s="29">
        <v>0.0</v>
      </c>
      <c r="BY4" s="29">
        <v>0.0</v>
      </c>
      <c r="BZ4" s="29">
        <v>1.0</v>
      </c>
      <c r="CA4" s="27" t="s">
        <v>133</v>
      </c>
      <c r="CB4" s="21">
        <f t="shared" si="52"/>
        <v>0</v>
      </c>
      <c r="CC4" s="21">
        <f t="shared" si="53"/>
        <v>1</v>
      </c>
      <c r="CD4" s="21">
        <f t="shared" si="54"/>
        <v>0</v>
      </c>
      <c r="CE4" s="21">
        <f t="shared" si="55"/>
        <v>0</v>
      </c>
      <c r="CF4" s="21">
        <f t="shared" si="56"/>
        <v>0</v>
      </c>
      <c r="CG4" s="27" t="s">
        <v>152</v>
      </c>
      <c r="CH4" s="21">
        <f t="shared" si="57"/>
        <v>0</v>
      </c>
      <c r="CI4" s="21">
        <f t="shared" si="58"/>
        <v>0</v>
      </c>
      <c r="CJ4" s="21">
        <f t="shared" si="59"/>
        <v>0</v>
      </c>
      <c r="CK4" s="21">
        <f t="shared" si="60"/>
        <v>1</v>
      </c>
      <c r="CL4" s="27" t="s">
        <v>135</v>
      </c>
      <c r="CM4" s="21">
        <f t="shared" si="61"/>
        <v>1</v>
      </c>
      <c r="CN4" s="21">
        <f t="shared" si="62"/>
        <v>0</v>
      </c>
      <c r="CO4" s="21">
        <f t="shared" si="63"/>
        <v>0</v>
      </c>
      <c r="CP4" s="21">
        <f t="shared" si="64"/>
        <v>0</v>
      </c>
      <c r="CQ4" s="21">
        <f t="shared" si="65"/>
        <v>0</v>
      </c>
      <c r="CR4" s="28" t="s">
        <v>136</v>
      </c>
      <c r="CS4" s="28" t="s">
        <v>136</v>
      </c>
      <c r="CT4" s="29">
        <v>5.0</v>
      </c>
      <c r="CU4" s="28" t="s">
        <v>136</v>
      </c>
      <c r="CV4" s="16">
        <f t="shared" si="66"/>
        <v>17</v>
      </c>
      <c r="CW4" s="28" t="s">
        <v>136</v>
      </c>
      <c r="CX4" s="30" t="s">
        <v>136</v>
      </c>
      <c r="CY4" s="30">
        <v>5.0</v>
      </c>
      <c r="CZ4" s="30" t="s">
        <v>136</v>
      </c>
      <c r="DA4" s="28" t="s">
        <v>137</v>
      </c>
      <c r="DB4" s="16">
        <f t="shared" si="67"/>
        <v>20</v>
      </c>
      <c r="DC4" s="29">
        <v>3.0</v>
      </c>
      <c r="DD4" s="28" t="s">
        <v>136</v>
      </c>
      <c r="DE4" s="28" t="s">
        <v>137</v>
      </c>
      <c r="DF4" s="29">
        <v>4.0</v>
      </c>
      <c r="DG4" s="29">
        <v>4.0</v>
      </c>
      <c r="DH4" s="29">
        <v>4.0</v>
      </c>
      <c r="DI4" s="16">
        <f t="shared" si="68"/>
        <v>22</v>
      </c>
      <c r="DJ4" s="28" t="s">
        <v>137</v>
      </c>
      <c r="DK4" s="28" t="s">
        <v>138</v>
      </c>
      <c r="DL4" s="28" t="s">
        <v>136</v>
      </c>
      <c r="DM4" s="28" t="s">
        <v>139</v>
      </c>
      <c r="DN4" s="28" t="s">
        <v>136</v>
      </c>
      <c r="DO4" s="16">
        <f t="shared" si="69"/>
        <v>18</v>
      </c>
      <c r="DP4" s="29">
        <v>5.0</v>
      </c>
      <c r="DQ4" s="29">
        <v>3.0</v>
      </c>
      <c r="DR4" s="29">
        <v>4.0</v>
      </c>
      <c r="DS4" s="29">
        <v>4.0</v>
      </c>
      <c r="DT4" s="29">
        <v>3.0</v>
      </c>
      <c r="DU4" s="25">
        <f t="shared" si="70"/>
        <v>19</v>
      </c>
      <c r="DV4" s="28" t="s">
        <v>136</v>
      </c>
      <c r="DW4" s="27" t="s">
        <v>136</v>
      </c>
      <c r="DX4" s="27" t="s">
        <v>136</v>
      </c>
      <c r="DY4" s="27" t="s">
        <v>137</v>
      </c>
      <c r="DZ4" s="27" t="s">
        <v>136</v>
      </c>
      <c r="EA4" s="26">
        <v>12.0</v>
      </c>
      <c r="EB4" s="29">
        <v>2.0</v>
      </c>
      <c r="EC4" s="29">
        <v>3.0</v>
      </c>
      <c r="ED4" s="29">
        <v>2.0</v>
      </c>
      <c r="EE4" s="29">
        <v>2.0</v>
      </c>
      <c r="EF4" s="16">
        <f t="shared" si="71"/>
        <v>9</v>
      </c>
      <c r="EG4" s="28" t="s">
        <v>139</v>
      </c>
      <c r="EH4" s="129">
        <v>2.0</v>
      </c>
      <c r="EI4" s="28" t="s">
        <v>137</v>
      </c>
      <c r="EJ4" s="29">
        <v>1.0</v>
      </c>
      <c r="EK4" s="16">
        <f t="shared" si="72"/>
        <v>8</v>
      </c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</row>
    <row r="5">
      <c r="A5" s="27" t="s">
        <v>125</v>
      </c>
      <c r="B5" s="16">
        <f t="shared" si="1"/>
        <v>1</v>
      </c>
      <c r="C5" s="17" t="s">
        <v>37</v>
      </c>
      <c r="D5" s="29">
        <v>25.0</v>
      </c>
      <c r="E5" s="16">
        <f t="shared" si="2"/>
        <v>0</v>
      </c>
      <c r="F5" s="16">
        <f t="shared" si="3"/>
        <v>1</v>
      </c>
      <c r="G5" s="16">
        <f t="shared" si="4"/>
        <v>0</v>
      </c>
      <c r="H5" s="16">
        <f t="shared" si="5"/>
        <v>0</v>
      </c>
      <c r="I5" s="28" t="s">
        <v>11</v>
      </c>
      <c r="J5" s="16">
        <f t="shared" si="6"/>
        <v>0</v>
      </c>
      <c r="K5" s="16">
        <f t="shared" si="7"/>
        <v>0</v>
      </c>
      <c r="L5" s="16">
        <f t="shared" si="8"/>
        <v>1</v>
      </c>
      <c r="M5" s="16">
        <f t="shared" si="9"/>
        <v>0</v>
      </c>
      <c r="N5" s="16">
        <f t="shared" si="10"/>
        <v>0</v>
      </c>
      <c r="O5" s="32">
        <v>25000.0</v>
      </c>
      <c r="P5" s="21">
        <f t="shared" si="11"/>
        <v>0</v>
      </c>
      <c r="Q5" s="21">
        <f t="shared" si="12"/>
        <v>1</v>
      </c>
      <c r="R5" s="21">
        <f t="shared" si="13"/>
        <v>0</v>
      </c>
      <c r="S5" s="21">
        <f t="shared" si="14"/>
        <v>0</v>
      </c>
      <c r="T5" s="29" t="s">
        <v>127</v>
      </c>
      <c r="U5" s="21">
        <f t="shared" si="15"/>
        <v>1</v>
      </c>
      <c r="V5" s="29">
        <v>0.0</v>
      </c>
      <c r="W5" s="29">
        <v>1.0</v>
      </c>
      <c r="X5" s="29">
        <v>0.0</v>
      </c>
      <c r="Y5" s="27" t="s">
        <v>149</v>
      </c>
      <c r="Z5" s="21">
        <f t="shared" si="16"/>
        <v>0</v>
      </c>
      <c r="AA5" s="21">
        <f t="shared" si="17"/>
        <v>1</v>
      </c>
      <c r="AB5" s="21">
        <f t="shared" si="18"/>
        <v>0</v>
      </c>
      <c r="AC5" s="21">
        <f t="shared" si="19"/>
        <v>0</v>
      </c>
      <c r="AD5" s="21">
        <f t="shared" si="20"/>
        <v>0</v>
      </c>
      <c r="AE5" s="27" t="s">
        <v>153</v>
      </c>
      <c r="AF5" s="21">
        <f t="shared" si="21"/>
        <v>0</v>
      </c>
      <c r="AG5" s="21">
        <f t="shared" si="22"/>
        <v>0</v>
      </c>
      <c r="AH5" s="21">
        <f t="shared" si="23"/>
        <v>0</v>
      </c>
      <c r="AI5" s="21">
        <f t="shared" si="24"/>
        <v>1</v>
      </c>
      <c r="AJ5" s="27" t="s">
        <v>129</v>
      </c>
      <c r="AK5" s="21">
        <f t="shared" si="25"/>
        <v>0</v>
      </c>
      <c r="AL5" s="21">
        <f t="shared" si="26"/>
        <v>1</v>
      </c>
      <c r="AM5" s="21">
        <f t="shared" si="27"/>
        <v>0</v>
      </c>
      <c r="AN5" s="21">
        <f t="shared" si="28"/>
        <v>0</v>
      </c>
      <c r="AO5" s="27" t="s">
        <v>154</v>
      </c>
      <c r="AP5" s="21">
        <f t="shared" si="29"/>
        <v>0</v>
      </c>
      <c r="AQ5" s="21">
        <f t="shared" si="30"/>
        <v>0</v>
      </c>
      <c r="AR5" s="21">
        <f t="shared" si="31"/>
        <v>0</v>
      </c>
      <c r="AS5" s="21">
        <f t="shared" si="32"/>
        <v>1</v>
      </c>
      <c r="AT5" s="27" t="s">
        <v>130</v>
      </c>
      <c r="AU5" s="21">
        <f t="shared" si="33"/>
        <v>1</v>
      </c>
      <c r="AV5" s="21">
        <f t="shared" si="34"/>
        <v>0</v>
      </c>
      <c r="AW5" s="21">
        <f t="shared" si="35"/>
        <v>0</v>
      </c>
      <c r="AX5" s="21">
        <f t="shared" si="36"/>
        <v>0</v>
      </c>
      <c r="AY5" s="27" t="s">
        <v>131</v>
      </c>
      <c r="AZ5" s="21">
        <f t="shared" si="37"/>
        <v>1</v>
      </c>
      <c r="BA5" s="21">
        <f t="shared" si="38"/>
        <v>0</v>
      </c>
      <c r="BB5" s="21">
        <f t="shared" si="39"/>
        <v>0</v>
      </c>
      <c r="BC5" s="21">
        <f t="shared" si="40"/>
        <v>0</v>
      </c>
      <c r="BD5" s="27" t="s">
        <v>155</v>
      </c>
      <c r="BE5" s="21">
        <f t="shared" si="41"/>
        <v>0</v>
      </c>
      <c r="BF5" s="21">
        <f t="shared" si="42"/>
        <v>0</v>
      </c>
      <c r="BG5" s="21">
        <f t="shared" si="43"/>
        <v>1</v>
      </c>
      <c r="BH5" s="29">
        <v>1500.0</v>
      </c>
      <c r="BI5" s="21">
        <f t="shared" si="44"/>
        <v>0</v>
      </c>
      <c r="BJ5" s="21">
        <f t="shared" si="45"/>
        <v>1</v>
      </c>
      <c r="BK5" s="21">
        <f t="shared" si="46"/>
        <v>0</v>
      </c>
      <c r="BL5" s="29" t="s">
        <v>156</v>
      </c>
      <c r="BM5" s="21">
        <f t="shared" si="47"/>
        <v>0</v>
      </c>
      <c r="BN5" s="21">
        <f t="shared" si="48"/>
        <v>0</v>
      </c>
      <c r="BO5" s="21">
        <f t="shared" si="49"/>
        <v>0</v>
      </c>
      <c r="BP5" s="21">
        <f t="shared" si="50"/>
        <v>1</v>
      </c>
      <c r="BQ5" s="21">
        <f t="shared" si="51"/>
        <v>0</v>
      </c>
      <c r="BR5" s="29">
        <v>0.0</v>
      </c>
      <c r="BS5" s="29">
        <v>0.0</v>
      </c>
      <c r="BT5" s="29">
        <v>0.0</v>
      </c>
      <c r="BU5" s="29">
        <v>0.0</v>
      </c>
      <c r="BV5" s="29">
        <v>1.0</v>
      </c>
      <c r="BW5" s="29">
        <v>1.0</v>
      </c>
      <c r="BX5" s="29">
        <v>1.0</v>
      </c>
      <c r="BY5" s="29">
        <v>0.0</v>
      </c>
      <c r="BZ5" s="29">
        <v>1.0</v>
      </c>
      <c r="CA5" s="27" t="s">
        <v>133</v>
      </c>
      <c r="CB5" s="21">
        <f t="shared" si="52"/>
        <v>0</v>
      </c>
      <c r="CC5" s="21">
        <f t="shared" si="53"/>
        <v>1</v>
      </c>
      <c r="CD5" s="21">
        <f t="shared" si="54"/>
        <v>0</v>
      </c>
      <c r="CE5" s="21">
        <f t="shared" si="55"/>
        <v>0</v>
      </c>
      <c r="CF5" s="21">
        <f t="shared" si="56"/>
        <v>0</v>
      </c>
      <c r="CG5" s="27" t="s">
        <v>157</v>
      </c>
      <c r="CH5" s="21">
        <f t="shared" si="57"/>
        <v>0</v>
      </c>
      <c r="CI5" s="21">
        <f t="shared" si="58"/>
        <v>1</v>
      </c>
      <c r="CJ5" s="21">
        <f t="shared" si="59"/>
        <v>0</v>
      </c>
      <c r="CK5" s="21">
        <f t="shared" si="60"/>
        <v>0</v>
      </c>
      <c r="CL5" s="27" t="s">
        <v>135</v>
      </c>
      <c r="CM5" s="21">
        <f t="shared" si="61"/>
        <v>1</v>
      </c>
      <c r="CN5" s="21">
        <f t="shared" si="62"/>
        <v>0</v>
      </c>
      <c r="CO5" s="21">
        <f t="shared" si="63"/>
        <v>0</v>
      </c>
      <c r="CP5" s="21">
        <f t="shared" si="64"/>
        <v>0</v>
      </c>
      <c r="CQ5" s="21">
        <f t="shared" si="65"/>
        <v>0</v>
      </c>
      <c r="CR5" s="29">
        <v>4.0</v>
      </c>
      <c r="CS5" s="29">
        <v>3.0</v>
      </c>
      <c r="CT5" s="28" t="s">
        <v>136</v>
      </c>
      <c r="CU5" s="29">
        <v>4.0</v>
      </c>
      <c r="CV5" s="16">
        <f t="shared" si="66"/>
        <v>15</v>
      </c>
      <c r="CW5" s="28">
        <v>4.0</v>
      </c>
      <c r="CX5" s="31">
        <v>4.0</v>
      </c>
      <c r="CY5" s="30" t="s">
        <v>136</v>
      </c>
      <c r="CZ5" s="30">
        <v>4.0</v>
      </c>
      <c r="DA5" s="28" t="s">
        <v>136</v>
      </c>
      <c r="DB5" s="16">
        <f t="shared" si="67"/>
        <v>20</v>
      </c>
      <c r="DC5" s="28" t="s">
        <v>140</v>
      </c>
      <c r="DD5" s="28" t="s">
        <v>139</v>
      </c>
      <c r="DE5" s="28" t="s">
        <v>137</v>
      </c>
      <c r="DF5" s="28" t="s">
        <v>137</v>
      </c>
      <c r="DG5" s="29">
        <v>4.0</v>
      </c>
      <c r="DH5" s="29">
        <v>4.0</v>
      </c>
      <c r="DI5" s="16">
        <f t="shared" si="68"/>
        <v>17</v>
      </c>
      <c r="DJ5" s="28" t="s">
        <v>138</v>
      </c>
      <c r="DK5" s="28" t="s">
        <v>136</v>
      </c>
      <c r="DL5" s="28" t="s">
        <v>136</v>
      </c>
      <c r="DM5" s="28" t="s">
        <v>136</v>
      </c>
      <c r="DN5" s="28" t="s">
        <v>137</v>
      </c>
      <c r="DO5" s="16">
        <f t="shared" si="69"/>
        <v>20</v>
      </c>
      <c r="DP5" s="29">
        <v>4.0</v>
      </c>
      <c r="DQ5" s="29">
        <v>4.0</v>
      </c>
      <c r="DR5" s="29">
        <v>4.0</v>
      </c>
      <c r="DS5" s="29">
        <v>4.0</v>
      </c>
      <c r="DT5" s="29">
        <v>4.0</v>
      </c>
      <c r="DU5" s="25">
        <f t="shared" si="70"/>
        <v>20</v>
      </c>
      <c r="DV5" s="28" t="s">
        <v>137</v>
      </c>
      <c r="DW5" s="27" t="s">
        <v>138</v>
      </c>
      <c r="DX5" s="27" t="s">
        <v>136</v>
      </c>
      <c r="DY5" s="27" t="s">
        <v>138</v>
      </c>
      <c r="DZ5" s="27" t="s">
        <v>136</v>
      </c>
      <c r="EA5" s="26">
        <v>11.0</v>
      </c>
      <c r="EB5" s="29">
        <v>2.0</v>
      </c>
      <c r="EC5" s="28" t="s">
        <v>139</v>
      </c>
      <c r="ED5" s="29">
        <v>2.0</v>
      </c>
      <c r="EE5" s="29">
        <v>2.0</v>
      </c>
      <c r="EF5" s="16">
        <f t="shared" si="71"/>
        <v>8</v>
      </c>
      <c r="EG5" s="29">
        <v>4.0</v>
      </c>
      <c r="EH5" s="129">
        <v>4.0</v>
      </c>
      <c r="EI5" s="29">
        <v>4.0</v>
      </c>
      <c r="EJ5" s="29">
        <v>4.0</v>
      </c>
      <c r="EK5" s="16">
        <f t="shared" si="72"/>
        <v>16</v>
      </c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</row>
    <row r="6">
      <c r="A6" s="27" t="s">
        <v>125</v>
      </c>
      <c r="B6" s="16">
        <f t="shared" si="1"/>
        <v>1</v>
      </c>
      <c r="C6" s="17" t="s">
        <v>37</v>
      </c>
      <c r="D6" s="29">
        <v>20.0</v>
      </c>
      <c r="E6" s="16">
        <f t="shared" si="2"/>
        <v>0</v>
      </c>
      <c r="F6" s="16">
        <f t="shared" si="3"/>
        <v>1</v>
      </c>
      <c r="G6" s="16">
        <f t="shared" si="4"/>
        <v>0</v>
      </c>
      <c r="H6" s="16">
        <f t="shared" si="5"/>
        <v>0</v>
      </c>
      <c r="I6" s="28" t="s">
        <v>158</v>
      </c>
      <c r="J6" s="16">
        <f t="shared" si="6"/>
        <v>0</v>
      </c>
      <c r="K6" s="16">
        <f t="shared" si="7"/>
        <v>0</v>
      </c>
      <c r="L6" s="16">
        <f t="shared" si="8"/>
        <v>0</v>
      </c>
      <c r="M6" s="16">
        <f t="shared" si="9"/>
        <v>0</v>
      </c>
      <c r="N6" s="16">
        <f t="shared" si="10"/>
        <v>1</v>
      </c>
      <c r="O6" s="27">
        <v>25000.0</v>
      </c>
      <c r="P6" s="21">
        <f t="shared" si="11"/>
        <v>0</v>
      </c>
      <c r="Q6" s="21">
        <f t="shared" si="12"/>
        <v>1</v>
      </c>
      <c r="R6" s="21">
        <f t="shared" si="13"/>
        <v>0</v>
      </c>
      <c r="S6" s="21">
        <f t="shared" si="14"/>
        <v>0</v>
      </c>
      <c r="T6" s="29" t="s">
        <v>159</v>
      </c>
      <c r="U6" s="21">
        <f t="shared" si="15"/>
        <v>0</v>
      </c>
      <c r="V6" s="29">
        <v>1.0</v>
      </c>
      <c r="W6" s="29">
        <v>1.0</v>
      </c>
      <c r="X6" s="29">
        <v>0.0</v>
      </c>
      <c r="Y6" s="27" t="s">
        <v>160</v>
      </c>
      <c r="Z6" s="21">
        <f t="shared" si="16"/>
        <v>0</v>
      </c>
      <c r="AA6" s="21">
        <f t="shared" si="17"/>
        <v>0</v>
      </c>
      <c r="AB6" s="21">
        <f t="shared" si="18"/>
        <v>1</v>
      </c>
      <c r="AC6" s="21">
        <f t="shared" si="19"/>
        <v>0</v>
      </c>
      <c r="AD6" s="21">
        <f t="shared" si="20"/>
        <v>0</v>
      </c>
      <c r="AE6" s="27" t="s">
        <v>161</v>
      </c>
      <c r="AF6" s="21">
        <f t="shared" si="21"/>
        <v>0</v>
      </c>
      <c r="AG6" s="21">
        <f t="shared" si="22"/>
        <v>0</v>
      </c>
      <c r="AH6" s="21">
        <f t="shared" si="23"/>
        <v>0</v>
      </c>
      <c r="AI6" s="21">
        <f t="shared" si="24"/>
        <v>1</v>
      </c>
      <c r="AJ6" s="27" t="s">
        <v>162</v>
      </c>
      <c r="AK6" s="21">
        <f t="shared" si="25"/>
        <v>0</v>
      </c>
      <c r="AL6" s="21">
        <f t="shared" si="26"/>
        <v>0</v>
      </c>
      <c r="AM6" s="21">
        <f t="shared" si="27"/>
        <v>0</v>
      </c>
      <c r="AN6" s="21">
        <f t="shared" si="28"/>
        <v>1</v>
      </c>
      <c r="AO6" s="27" t="s">
        <v>37</v>
      </c>
      <c r="AP6" s="21">
        <f t="shared" si="29"/>
        <v>1</v>
      </c>
      <c r="AQ6" s="21">
        <f t="shared" si="30"/>
        <v>0</v>
      </c>
      <c r="AR6" s="21">
        <f t="shared" si="31"/>
        <v>0</v>
      </c>
      <c r="AS6" s="21">
        <f t="shared" si="32"/>
        <v>0</v>
      </c>
      <c r="AT6" s="27" t="s">
        <v>163</v>
      </c>
      <c r="AU6" s="21">
        <f t="shared" si="33"/>
        <v>0</v>
      </c>
      <c r="AV6" s="21">
        <f t="shared" si="34"/>
        <v>0</v>
      </c>
      <c r="AW6" s="21">
        <f t="shared" si="35"/>
        <v>0</v>
      </c>
      <c r="AX6" s="21">
        <f t="shared" si="36"/>
        <v>1</v>
      </c>
      <c r="AY6" s="27" t="s">
        <v>131</v>
      </c>
      <c r="AZ6" s="21">
        <f t="shared" si="37"/>
        <v>1</v>
      </c>
      <c r="BA6" s="21">
        <f t="shared" si="38"/>
        <v>0</v>
      </c>
      <c r="BB6" s="21">
        <f t="shared" si="39"/>
        <v>0</v>
      </c>
      <c r="BC6" s="21">
        <f t="shared" si="40"/>
        <v>0</v>
      </c>
      <c r="BD6" s="27" t="s">
        <v>150</v>
      </c>
      <c r="BE6" s="21">
        <f t="shared" si="41"/>
        <v>0</v>
      </c>
      <c r="BF6" s="21">
        <f t="shared" si="42"/>
        <v>0</v>
      </c>
      <c r="BG6" s="21">
        <f t="shared" si="43"/>
        <v>1</v>
      </c>
      <c r="BH6" s="29">
        <v>1500.0</v>
      </c>
      <c r="BI6" s="21">
        <f t="shared" si="44"/>
        <v>0</v>
      </c>
      <c r="BJ6" s="21">
        <f t="shared" si="45"/>
        <v>1</v>
      </c>
      <c r="BK6" s="21">
        <f t="shared" si="46"/>
        <v>0</v>
      </c>
      <c r="BL6" s="29" t="s">
        <v>132</v>
      </c>
      <c r="BM6" s="21">
        <f t="shared" si="47"/>
        <v>0</v>
      </c>
      <c r="BN6" s="21">
        <f t="shared" si="48"/>
        <v>0</v>
      </c>
      <c r="BO6" s="21">
        <f t="shared" si="49"/>
        <v>1</v>
      </c>
      <c r="BP6" s="21">
        <f t="shared" si="50"/>
        <v>0</v>
      </c>
      <c r="BQ6" s="21">
        <f t="shared" si="51"/>
        <v>0</v>
      </c>
      <c r="BR6" s="29">
        <v>0.0</v>
      </c>
      <c r="BS6" s="29">
        <v>0.0</v>
      </c>
      <c r="BT6" s="29">
        <v>1.0</v>
      </c>
      <c r="BU6" s="29">
        <v>0.0</v>
      </c>
      <c r="BV6" s="29">
        <v>0.0</v>
      </c>
      <c r="BW6" s="29">
        <v>0.0</v>
      </c>
      <c r="BX6" s="29">
        <v>0.0</v>
      </c>
      <c r="BY6" s="29">
        <v>0.0</v>
      </c>
      <c r="BZ6" s="29">
        <v>1.0</v>
      </c>
      <c r="CA6" s="27" t="s">
        <v>164</v>
      </c>
      <c r="CB6" s="21">
        <f t="shared" si="52"/>
        <v>0</v>
      </c>
      <c r="CC6" s="21">
        <f t="shared" si="53"/>
        <v>0</v>
      </c>
      <c r="CD6" s="21">
        <f t="shared" si="54"/>
        <v>1</v>
      </c>
      <c r="CE6" s="21">
        <f t="shared" si="55"/>
        <v>0</v>
      </c>
      <c r="CF6" s="21">
        <f t="shared" si="56"/>
        <v>0</v>
      </c>
      <c r="CG6" s="27" t="s">
        <v>165</v>
      </c>
      <c r="CH6" s="21">
        <f t="shared" si="57"/>
        <v>0</v>
      </c>
      <c r="CI6" s="21">
        <f t="shared" si="58"/>
        <v>0</v>
      </c>
      <c r="CJ6" s="21">
        <f t="shared" si="59"/>
        <v>0</v>
      </c>
      <c r="CK6" s="21">
        <f t="shared" si="60"/>
        <v>1</v>
      </c>
      <c r="CL6" s="27" t="s">
        <v>135</v>
      </c>
      <c r="CM6" s="21">
        <f t="shared" si="61"/>
        <v>1</v>
      </c>
      <c r="CN6" s="21">
        <f t="shared" si="62"/>
        <v>0</v>
      </c>
      <c r="CO6" s="21">
        <f t="shared" si="63"/>
        <v>0</v>
      </c>
      <c r="CP6" s="21">
        <f t="shared" si="64"/>
        <v>0</v>
      </c>
      <c r="CQ6" s="21">
        <f t="shared" si="65"/>
        <v>0</v>
      </c>
      <c r="CR6" s="29">
        <v>3.0</v>
      </c>
      <c r="CS6" s="29">
        <v>3.0</v>
      </c>
      <c r="CT6" s="28" t="s">
        <v>139</v>
      </c>
      <c r="CU6" s="29">
        <v>1.0</v>
      </c>
      <c r="CV6" s="16">
        <f t="shared" si="66"/>
        <v>9</v>
      </c>
      <c r="CW6" s="29">
        <v>4.0</v>
      </c>
      <c r="CX6" s="31">
        <v>4.0</v>
      </c>
      <c r="CY6" s="31">
        <v>4.0</v>
      </c>
      <c r="CZ6" s="31">
        <v>5.0</v>
      </c>
      <c r="DA6" s="29">
        <v>4.0</v>
      </c>
      <c r="DB6" s="16">
        <f t="shared" si="67"/>
        <v>21</v>
      </c>
      <c r="DC6" s="28" t="s">
        <v>136</v>
      </c>
      <c r="DD6" s="28" t="s">
        <v>136</v>
      </c>
      <c r="DE6" s="28" t="s">
        <v>139</v>
      </c>
      <c r="DF6" s="29">
        <v>4.0</v>
      </c>
      <c r="DG6" s="29">
        <v>3.0</v>
      </c>
      <c r="DH6" s="28">
        <v>3.0</v>
      </c>
      <c r="DI6" s="16">
        <f t="shared" si="68"/>
        <v>20</v>
      </c>
      <c r="DJ6" s="28" t="s">
        <v>138</v>
      </c>
      <c r="DK6" s="29">
        <v>3.0</v>
      </c>
      <c r="DL6" s="28" t="s">
        <v>136</v>
      </c>
      <c r="DM6" s="28" t="s">
        <v>138</v>
      </c>
      <c r="DN6" s="29">
        <v>3.0</v>
      </c>
      <c r="DO6" s="16">
        <f t="shared" si="69"/>
        <v>20</v>
      </c>
      <c r="DP6" s="29">
        <v>4.0</v>
      </c>
      <c r="DQ6" s="29">
        <v>4.0</v>
      </c>
      <c r="DR6" s="29">
        <v>4.0</v>
      </c>
      <c r="DS6" s="29">
        <v>4.0</v>
      </c>
      <c r="DT6" s="28" t="s">
        <v>138</v>
      </c>
      <c r="DU6" s="25">
        <f t="shared" si="70"/>
        <v>21</v>
      </c>
      <c r="DV6" s="29">
        <v>4.0</v>
      </c>
      <c r="DW6" s="27" t="s">
        <v>136</v>
      </c>
      <c r="DX6" s="29">
        <v>4.0</v>
      </c>
      <c r="DY6" s="29">
        <v>5.0</v>
      </c>
      <c r="DZ6" s="29">
        <v>4.0</v>
      </c>
      <c r="EA6" s="26">
        <v>11.0</v>
      </c>
      <c r="EB6" s="28" t="s">
        <v>139</v>
      </c>
      <c r="EC6" s="28" t="s">
        <v>139</v>
      </c>
      <c r="ED6" s="29">
        <v>4.0</v>
      </c>
      <c r="EE6" s="28" t="s">
        <v>139</v>
      </c>
      <c r="EF6" s="16">
        <f t="shared" si="71"/>
        <v>10</v>
      </c>
      <c r="EG6" s="28" t="s">
        <v>136</v>
      </c>
      <c r="EH6" s="129">
        <v>5.0</v>
      </c>
      <c r="EI6" s="29">
        <v>5.0</v>
      </c>
      <c r="EJ6" s="29">
        <v>3.0</v>
      </c>
      <c r="EK6" s="16">
        <f t="shared" si="72"/>
        <v>17</v>
      </c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</row>
    <row r="7">
      <c r="A7" s="27" t="s">
        <v>125</v>
      </c>
      <c r="B7" s="16">
        <f t="shared" si="1"/>
        <v>1</v>
      </c>
      <c r="C7" s="17" t="s">
        <v>37</v>
      </c>
      <c r="D7" s="29">
        <v>43.0</v>
      </c>
      <c r="E7" s="16">
        <f t="shared" si="2"/>
        <v>0</v>
      </c>
      <c r="F7" s="16">
        <f t="shared" si="3"/>
        <v>0</v>
      </c>
      <c r="G7" s="16">
        <f t="shared" si="4"/>
        <v>1</v>
      </c>
      <c r="H7" s="16">
        <f t="shared" si="5"/>
        <v>0</v>
      </c>
      <c r="I7" s="28" t="s">
        <v>148</v>
      </c>
      <c r="J7" s="16">
        <f t="shared" si="6"/>
        <v>1</v>
      </c>
      <c r="K7" s="16">
        <f t="shared" si="7"/>
        <v>0</v>
      </c>
      <c r="L7" s="16">
        <f t="shared" si="8"/>
        <v>0</v>
      </c>
      <c r="M7" s="16">
        <f t="shared" si="9"/>
        <v>0</v>
      </c>
      <c r="N7" s="16">
        <f t="shared" si="10"/>
        <v>0</v>
      </c>
      <c r="O7" s="27">
        <v>800.0</v>
      </c>
      <c r="P7" s="21">
        <f t="shared" si="11"/>
        <v>1</v>
      </c>
      <c r="Q7" s="21">
        <f t="shared" si="12"/>
        <v>0</v>
      </c>
      <c r="R7" s="21">
        <f t="shared" si="13"/>
        <v>0</v>
      </c>
      <c r="S7" s="21">
        <f t="shared" si="14"/>
        <v>0</v>
      </c>
      <c r="T7" s="29" t="s">
        <v>127</v>
      </c>
      <c r="U7" s="21">
        <f t="shared" si="15"/>
        <v>1</v>
      </c>
      <c r="V7" s="29">
        <v>0.0</v>
      </c>
      <c r="W7" s="29">
        <v>1.0</v>
      </c>
      <c r="X7" s="29">
        <v>0.0</v>
      </c>
      <c r="Y7" s="27" t="s">
        <v>166</v>
      </c>
      <c r="Z7" s="21">
        <f t="shared" si="16"/>
        <v>0</v>
      </c>
      <c r="AA7" s="21">
        <f t="shared" si="17"/>
        <v>0</v>
      </c>
      <c r="AB7" s="21">
        <f t="shared" si="18"/>
        <v>0</v>
      </c>
      <c r="AC7" s="21">
        <f t="shared" si="19"/>
        <v>0</v>
      </c>
      <c r="AD7" s="21">
        <f t="shared" si="20"/>
        <v>1</v>
      </c>
      <c r="AE7" s="27" t="s">
        <v>153</v>
      </c>
      <c r="AF7" s="21">
        <f t="shared" si="21"/>
        <v>0</v>
      </c>
      <c r="AG7" s="21">
        <f t="shared" si="22"/>
        <v>0</v>
      </c>
      <c r="AH7" s="21">
        <f t="shared" si="23"/>
        <v>0</v>
      </c>
      <c r="AI7" s="21">
        <f t="shared" si="24"/>
        <v>1</v>
      </c>
      <c r="AJ7" s="27" t="s">
        <v>128</v>
      </c>
      <c r="AK7" s="21">
        <f t="shared" si="25"/>
        <v>1</v>
      </c>
      <c r="AL7" s="21">
        <f t="shared" si="26"/>
        <v>0</v>
      </c>
      <c r="AM7" s="21">
        <f t="shared" si="27"/>
        <v>0</v>
      </c>
      <c r="AN7" s="21">
        <f t="shared" si="28"/>
        <v>0</v>
      </c>
      <c r="AO7" s="27" t="s">
        <v>38</v>
      </c>
      <c r="AP7" s="21">
        <f t="shared" si="29"/>
        <v>0</v>
      </c>
      <c r="AQ7" s="21">
        <f t="shared" si="30"/>
        <v>1</v>
      </c>
      <c r="AR7" s="21">
        <f t="shared" si="31"/>
        <v>0</v>
      </c>
      <c r="AS7" s="21">
        <f t="shared" si="32"/>
        <v>0</v>
      </c>
      <c r="AT7" s="27" t="s">
        <v>130</v>
      </c>
      <c r="AU7" s="21">
        <f t="shared" si="33"/>
        <v>1</v>
      </c>
      <c r="AV7" s="21">
        <f t="shared" si="34"/>
        <v>0</v>
      </c>
      <c r="AW7" s="21">
        <f t="shared" si="35"/>
        <v>0</v>
      </c>
      <c r="AX7" s="21">
        <f t="shared" si="36"/>
        <v>0</v>
      </c>
      <c r="AY7" s="27" t="s">
        <v>131</v>
      </c>
      <c r="AZ7" s="21">
        <f t="shared" si="37"/>
        <v>1</v>
      </c>
      <c r="BA7" s="21">
        <f t="shared" si="38"/>
        <v>0</v>
      </c>
      <c r="BB7" s="21">
        <f t="shared" si="39"/>
        <v>0</v>
      </c>
      <c r="BC7" s="21">
        <f t="shared" si="40"/>
        <v>0</v>
      </c>
      <c r="BD7" s="27" t="s">
        <v>136</v>
      </c>
      <c r="BE7" s="21">
        <f t="shared" si="41"/>
        <v>0</v>
      </c>
      <c r="BF7" s="21">
        <f t="shared" si="42"/>
        <v>0</v>
      </c>
      <c r="BG7" s="21">
        <f t="shared" si="43"/>
        <v>1</v>
      </c>
      <c r="BH7" s="27" t="s">
        <v>167</v>
      </c>
      <c r="BI7" s="21">
        <f t="shared" si="44"/>
        <v>0</v>
      </c>
      <c r="BJ7" s="21">
        <f t="shared" si="45"/>
        <v>0</v>
      </c>
      <c r="BK7" s="21">
        <f t="shared" si="46"/>
        <v>1</v>
      </c>
      <c r="BL7" s="29" t="s">
        <v>59</v>
      </c>
      <c r="BM7" s="21">
        <f t="shared" si="47"/>
        <v>1</v>
      </c>
      <c r="BN7" s="21">
        <f t="shared" si="48"/>
        <v>0</v>
      </c>
      <c r="BO7" s="21">
        <f t="shared" si="49"/>
        <v>0</v>
      </c>
      <c r="BP7" s="21">
        <f t="shared" si="50"/>
        <v>0</v>
      </c>
      <c r="BQ7" s="21">
        <f t="shared" si="51"/>
        <v>0</v>
      </c>
      <c r="BR7" s="29">
        <v>0.0</v>
      </c>
      <c r="BS7" s="29">
        <v>0.0</v>
      </c>
      <c r="BT7" s="29">
        <v>0.0</v>
      </c>
      <c r="BU7" s="29">
        <v>0.0</v>
      </c>
      <c r="BV7" s="29">
        <v>0.0</v>
      </c>
      <c r="BW7" s="29">
        <v>1.0</v>
      </c>
      <c r="BX7" s="29">
        <v>1.0</v>
      </c>
      <c r="BY7" s="29">
        <v>0.0</v>
      </c>
      <c r="BZ7" s="29">
        <v>1.0</v>
      </c>
      <c r="CA7" s="27" t="s">
        <v>168</v>
      </c>
      <c r="CB7" s="21">
        <f t="shared" si="52"/>
        <v>1</v>
      </c>
      <c r="CC7" s="21">
        <f t="shared" si="53"/>
        <v>0</v>
      </c>
      <c r="CD7" s="21">
        <f t="shared" si="54"/>
        <v>0</v>
      </c>
      <c r="CE7" s="21">
        <f t="shared" si="55"/>
        <v>0</v>
      </c>
      <c r="CF7" s="21">
        <f t="shared" si="56"/>
        <v>0</v>
      </c>
      <c r="CG7" s="27" t="s">
        <v>169</v>
      </c>
      <c r="CH7" s="21">
        <f t="shared" si="57"/>
        <v>0</v>
      </c>
      <c r="CI7" s="21">
        <f t="shared" si="58"/>
        <v>0</v>
      </c>
      <c r="CJ7" s="21">
        <f t="shared" si="59"/>
        <v>0</v>
      </c>
      <c r="CK7" s="21">
        <f t="shared" si="60"/>
        <v>1</v>
      </c>
      <c r="CL7" s="27" t="s">
        <v>170</v>
      </c>
      <c r="CM7" s="21">
        <f t="shared" si="61"/>
        <v>0</v>
      </c>
      <c r="CN7" s="21">
        <f t="shared" si="62"/>
        <v>1</v>
      </c>
      <c r="CO7" s="21">
        <f t="shared" si="63"/>
        <v>0</v>
      </c>
      <c r="CP7" s="21">
        <f t="shared" si="64"/>
        <v>0</v>
      </c>
      <c r="CQ7" s="21">
        <f t="shared" si="65"/>
        <v>0</v>
      </c>
      <c r="CR7" s="29">
        <v>5.0</v>
      </c>
      <c r="CS7" s="29">
        <v>4.0</v>
      </c>
      <c r="CT7" s="29">
        <v>5.0</v>
      </c>
      <c r="CU7" s="29">
        <v>5.0</v>
      </c>
      <c r="CV7" s="16">
        <f t="shared" si="66"/>
        <v>19</v>
      </c>
      <c r="CW7" s="28">
        <v>5.0</v>
      </c>
      <c r="CX7" s="30">
        <v>4.0</v>
      </c>
      <c r="CY7" s="30">
        <v>5.0</v>
      </c>
      <c r="CZ7" s="30">
        <v>5.0</v>
      </c>
      <c r="DA7" s="29">
        <v>5.0</v>
      </c>
      <c r="DB7" s="16">
        <f t="shared" si="67"/>
        <v>24</v>
      </c>
      <c r="DC7" s="28" t="s">
        <v>138</v>
      </c>
      <c r="DD7" s="28" t="s">
        <v>138</v>
      </c>
      <c r="DE7" s="28" t="s">
        <v>137</v>
      </c>
      <c r="DF7" s="29">
        <v>4.0</v>
      </c>
      <c r="DG7" s="28" t="s">
        <v>137</v>
      </c>
      <c r="DH7" s="28" t="s">
        <v>137</v>
      </c>
      <c r="DI7" s="16">
        <f t="shared" si="68"/>
        <v>23</v>
      </c>
      <c r="DJ7" s="28" t="s">
        <v>138</v>
      </c>
      <c r="DK7" s="28" t="s">
        <v>136</v>
      </c>
      <c r="DL7" s="28" t="s">
        <v>136</v>
      </c>
      <c r="DM7" s="28" t="s">
        <v>136</v>
      </c>
      <c r="DN7" s="28" t="s">
        <v>136</v>
      </c>
      <c r="DO7" s="16">
        <f t="shared" si="69"/>
        <v>21</v>
      </c>
      <c r="DP7" s="28" t="s">
        <v>136</v>
      </c>
      <c r="DQ7" s="28" t="s">
        <v>136</v>
      </c>
      <c r="DR7" s="28" t="s">
        <v>136</v>
      </c>
      <c r="DS7" s="28" t="s">
        <v>138</v>
      </c>
      <c r="DT7" s="28" t="s">
        <v>138</v>
      </c>
      <c r="DU7" s="25">
        <f t="shared" si="70"/>
        <v>22</v>
      </c>
      <c r="DV7" s="28" t="s">
        <v>138</v>
      </c>
      <c r="DW7" s="27" t="s">
        <v>137</v>
      </c>
      <c r="DX7" s="27" t="s">
        <v>138</v>
      </c>
      <c r="DY7" s="27" t="s">
        <v>140</v>
      </c>
      <c r="DZ7" s="27" t="s">
        <v>137</v>
      </c>
      <c r="EA7" s="26">
        <v>19.0</v>
      </c>
      <c r="EB7" s="29">
        <v>2.0</v>
      </c>
      <c r="EC7" s="29">
        <v>2.0</v>
      </c>
      <c r="ED7" s="29">
        <v>2.0</v>
      </c>
      <c r="EE7" s="29">
        <v>2.0</v>
      </c>
      <c r="EF7" s="16">
        <f t="shared" si="71"/>
        <v>8</v>
      </c>
      <c r="EG7" s="29">
        <v>2.0</v>
      </c>
      <c r="EH7" s="129">
        <v>3.0</v>
      </c>
      <c r="EI7" s="29">
        <v>2.0</v>
      </c>
      <c r="EJ7" s="29">
        <v>4.0</v>
      </c>
      <c r="EK7" s="16">
        <f t="shared" si="72"/>
        <v>11</v>
      </c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</row>
    <row r="8">
      <c r="A8" s="27" t="s">
        <v>125</v>
      </c>
      <c r="B8" s="16">
        <f t="shared" si="1"/>
        <v>1</v>
      </c>
      <c r="C8" s="17" t="s">
        <v>37</v>
      </c>
      <c r="D8" s="29">
        <v>23.0</v>
      </c>
      <c r="E8" s="16">
        <f t="shared" si="2"/>
        <v>0</v>
      </c>
      <c r="F8" s="16">
        <f t="shared" si="3"/>
        <v>1</v>
      </c>
      <c r="G8" s="16">
        <f t="shared" si="4"/>
        <v>0</v>
      </c>
      <c r="H8" s="16">
        <f t="shared" si="5"/>
        <v>0</v>
      </c>
      <c r="I8" s="28" t="s">
        <v>126</v>
      </c>
      <c r="J8" s="16">
        <f t="shared" si="6"/>
        <v>0</v>
      </c>
      <c r="K8" s="16">
        <f t="shared" si="7"/>
        <v>1</v>
      </c>
      <c r="L8" s="16">
        <f t="shared" si="8"/>
        <v>0</v>
      </c>
      <c r="M8" s="16">
        <f t="shared" si="9"/>
        <v>0</v>
      </c>
      <c r="N8" s="16">
        <f t="shared" si="10"/>
        <v>0</v>
      </c>
      <c r="O8" s="27">
        <v>15000.0</v>
      </c>
      <c r="P8" s="21">
        <f t="shared" si="11"/>
        <v>0</v>
      </c>
      <c r="Q8" s="21">
        <f t="shared" si="12"/>
        <v>1</v>
      </c>
      <c r="R8" s="21">
        <f t="shared" si="13"/>
        <v>0</v>
      </c>
      <c r="S8" s="21">
        <f t="shared" si="14"/>
        <v>0</v>
      </c>
      <c r="T8" s="29" t="s">
        <v>159</v>
      </c>
      <c r="U8" s="21">
        <f t="shared" si="15"/>
        <v>0</v>
      </c>
      <c r="V8" s="29">
        <v>0.0</v>
      </c>
      <c r="W8" s="29">
        <v>0.0</v>
      </c>
      <c r="X8" s="29">
        <v>0.0</v>
      </c>
      <c r="Y8" s="27" t="s">
        <v>142</v>
      </c>
      <c r="Z8" s="21">
        <f t="shared" si="16"/>
        <v>0</v>
      </c>
      <c r="AA8" s="21">
        <f t="shared" si="17"/>
        <v>0</v>
      </c>
      <c r="AB8" s="21">
        <f t="shared" si="18"/>
        <v>0</v>
      </c>
      <c r="AC8" s="21">
        <f t="shared" si="19"/>
        <v>1</v>
      </c>
      <c r="AD8" s="21">
        <f t="shared" si="20"/>
        <v>0</v>
      </c>
      <c r="AE8" s="27" t="s">
        <v>128</v>
      </c>
      <c r="AF8" s="21">
        <f t="shared" si="21"/>
        <v>1</v>
      </c>
      <c r="AG8" s="21">
        <f t="shared" si="22"/>
        <v>0</v>
      </c>
      <c r="AH8" s="21">
        <f t="shared" si="23"/>
        <v>0</v>
      </c>
      <c r="AI8" s="21">
        <f t="shared" si="24"/>
        <v>0</v>
      </c>
      <c r="AJ8" s="27" t="s">
        <v>129</v>
      </c>
      <c r="AK8" s="21">
        <f t="shared" si="25"/>
        <v>0</v>
      </c>
      <c r="AL8" s="21">
        <f t="shared" si="26"/>
        <v>1</v>
      </c>
      <c r="AM8" s="21">
        <f t="shared" si="27"/>
        <v>0</v>
      </c>
      <c r="AN8" s="21">
        <f t="shared" si="28"/>
        <v>0</v>
      </c>
      <c r="AO8" s="27" t="s">
        <v>39</v>
      </c>
      <c r="AP8" s="21">
        <f t="shared" si="29"/>
        <v>0</v>
      </c>
      <c r="AQ8" s="21">
        <f t="shared" si="30"/>
        <v>0</v>
      </c>
      <c r="AR8" s="21">
        <f t="shared" si="31"/>
        <v>1</v>
      </c>
      <c r="AS8" s="21">
        <f t="shared" si="32"/>
        <v>0</v>
      </c>
      <c r="AT8" s="27" t="s">
        <v>45</v>
      </c>
      <c r="AU8" s="21">
        <f t="shared" si="33"/>
        <v>0</v>
      </c>
      <c r="AV8" s="21">
        <f t="shared" si="34"/>
        <v>0</v>
      </c>
      <c r="AW8" s="21">
        <f t="shared" si="35"/>
        <v>1</v>
      </c>
      <c r="AX8" s="21">
        <f t="shared" si="36"/>
        <v>0</v>
      </c>
      <c r="AY8" s="27" t="s">
        <v>131</v>
      </c>
      <c r="AZ8" s="21">
        <f t="shared" si="37"/>
        <v>1</v>
      </c>
      <c r="BA8" s="21">
        <f t="shared" si="38"/>
        <v>0</v>
      </c>
      <c r="BB8" s="21">
        <f t="shared" si="39"/>
        <v>0</v>
      </c>
      <c r="BC8" s="21">
        <f t="shared" si="40"/>
        <v>0</v>
      </c>
      <c r="BD8" s="27" t="s">
        <v>138</v>
      </c>
      <c r="BE8" s="21">
        <f t="shared" si="41"/>
        <v>0</v>
      </c>
      <c r="BF8" s="21">
        <f t="shared" si="42"/>
        <v>0</v>
      </c>
      <c r="BG8" s="21">
        <f t="shared" si="43"/>
        <v>1</v>
      </c>
      <c r="BH8" s="29">
        <v>800.0</v>
      </c>
      <c r="BI8" s="21">
        <f t="shared" si="44"/>
        <v>1</v>
      </c>
      <c r="BJ8" s="21">
        <f t="shared" si="45"/>
        <v>0</v>
      </c>
      <c r="BK8" s="21">
        <f t="shared" si="46"/>
        <v>0</v>
      </c>
      <c r="BL8" s="29" t="s">
        <v>132</v>
      </c>
      <c r="BM8" s="21">
        <f t="shared" si="47"/>
        <v>0</v>
      </c>
      <c r="BN8" s="21">
        <f t="shared" si="48"/>
        <v>0</v>
      </c>
      <c r="BO8" s="21">
        <f t="shared" si="49"/>
        <v>1</v>
      </c>
      <c r="BP8" s="21">
        <f t="shared" si="50"/>
        <v>0</v>
      </c>
      <c r="BQ8" s="21">
        <f t="shared" si="51"/>
        <v>0</v>
      </c>
      <c r="BR8" s="29">
        <v>0.0</v>
      </c>
      <c r="BS8" s="29">
        <v>0.0</v>
      </c>
      <c r="BT8" s="29">
        <v>0.0</v>
      </c>
      <c r="BU8" s="29">
        <v>0.0</v>
      </c>
      <c r="BV8" s="29">
        <v>0.0</v>
      </c>
      <c r="BW8" s="29">
        <v>1.0</v>
      </c>
      <c r="BX8" s="29">
        <v>0.0</v>
      </c>
      <c r="BY8" s="29">
        <v>0.0</v>
      </c>
      <c r="BZ8" s="29">
        <v>1.0</v>
      </c>
      <c r="CA8" s="27" t="s">
        <v>164</v>
      </c>
      <c r="CB8" s="21">
        <f t="shared" si="52"/>
        <v>0</v>
      </c>
      <c r="CC8" s="21">
        <f t="shared" si="53"/>
        <v>0</v>
      </c>
      <c r="CD8" s="21">
        <f t="shared" si="54"/>
        <v>1</v>
      </c>
      <c r="CE8" s="21">
        <f t="shared" si="55"/>
        <v>0</v>
      </c>
      <c r="CF8" s="21">
        <f t="shared" si="56"/>
        <v>0</v>
      </c>
      <c r="CG8" s="27" t="s">
        <v>80</v>
      </c>
      <c r="CH8" s="21">
        <f t="shared" si="57"/>
        <v>1</v>
      </c>
      <c r="CI8" s="21">
        <f t="shared" si="58"/>
        <v>0</v>
      </c>
      <c r="CJ8" s="21">
        <f t="shared" si="59"/>
        <v>0</v>
      </c>
      <c r="CK8" s="21">
        <f t="shared" si="60"/>
        <v>0</v>
      </c>
      <c r="CL8" s="27" t="s">
        <v>170</v>
      </c>
      <c r="CM8" s="21">
        <f t="shared" si="61"/>
        <v>0</v>
      </c>
      <c r="CN8" s="21">
        <f t="shared" si="62"/>
        <v>1</v>
      </c>
      <c r="CO8" s="21">
        <f t="shared" si="63"/>
        <v>0</v>
      </c>
      <c r="CP8" s="21">
        <f t="shared" si="64"/>
        <v>0</v>
      </c>
      <c r="CQ8" s="21">
        <f t="shared" si="65"/>
        <v>0</v>
      </c>
      <c r="CR8" s="29">
        <v>4.0</v>
      </c>
      <c r="CS8" s="29">
        <v>4.0</v>
      </c>
      <c r="CT8" s="29">
        <v>4.0</v>
      </c>
      <c r="CU8" s="29">
        <v>4.0</v>
      </c>
      <c r="CV8" s="16">
        <f t="shared" si="66"/>
        <v>16</v>
      </c>
      <c r="CW8" s="28">
        <v>4.0</v>
      </c>
      <c r="CX8" s="30">
        <v>4.0</v>
      </c>
      <c r="CY8" s="30">
        <v>4.0</v>
      </c>
      <c r="CZ8" s="30">
        <v>4.0</v>
      </c>
      <c r="DA8" s="28" t="s">
        <v>138</v>
      </c>
      <c r="DB8" s="16">
        <f t="shared" si="67"/>
        <v>21</v>
      </c>
      <c r="DC8" s="28" t="s">
        <v>136</v>
      </c>
      <c r="DD8" s="28" t="s">
        <v>136</v>
      </c>
      <c r="DE8" s="28" t="s">
        <v>136</v>
      </c>
      <c r="DF8" s="28" t="s">
        <v>139</v>
      </c>
      <c r="DG8" s="28" t="s">
        <v>138</v>
      </c>
      <c r="DH8" s="28" t="s">
        <v>138</v>
      </c>
      <c r="DI8" s="16">
        <f t="shared" si="68"/>
        <v>24</v>
      </c>
      <c r="DJ8" s="28" t="s">
        <v>138</v>
      </c>
      <c r="DK8" s="28" t="s">
        <v>138</v>
      </c>
      <c r="DL8" s="28" t="s">
        <v>138</v>
      </c>
      <c r="DM8" s="28" t="s">
        <v>136</v>
      </c>
      <c r="DN8" s="28" t="s">
        <v>136</v>
      </c>
      <c r="DO8" s="16">
        <f t="shared" si="69"/>
        <v>23</v>
      </c>
      <c r="DP8" s="28" t="s">
        <v>136</v>
      </c>
      <c r="DQ8" s="28" t="s">
        <v>136</v>
      </c>
      <c r="DR8" s="28" t="s">
        <v>136</v>
      </c>
      <c r="DS8" s="28" t="s">
        <v>137</v>
      </c>
      <c r="DT8" s="28" t="s">
        <v>138</v>
      </c>
      <c r="DU8" s="25">
        <f t="shared" si="70"/>
        <v>20</v>
      </c>
      <c r="DV8" s="28" t="s">
        <v>136</v>
      </c>
      <c r="DW8" s="27" t="s">
        <v>138</v>
      </c>
      <c r="DX8" s="27" t="s">
        <v>137</v>
      </c>
      <c r="DY8" s="27" t="s">
        <v>138</v>
      </c>
      <c r="DZ8" s="27" t="s">
        <v>136</v>
      </c>
      <c r="EA8" s="26">
        <v>16.0</v>
      </c>
      <c r="EB8" s="29">
        <v>4.0</v>
      </c>
      <c r="EC8" s="29">
        <v>4.0</v>
      </c>
      <c r="ED8" s="28" t="s">
        <v>138</v>
      </c>
      <c r="EE8" s="29">
        <v>4.0</v>
      </c>
      <c r="EF8" s="16">
        <f t="shared" si="71"/>
        <v>17</v>
      </c>
      <c r="EG8" s="29">
        <v>3.0</v>
      </c>
      <c r="EH8" s="129">
        <v>3.0</v>
      </c>
      <c r="EI8" s="28" t="s">
        <v>139</v>
      </c>
      <c r="EJ8" s="28" t="s">
        <v>137</v>
      </c>
      <c r="EK8" s="16">
        <f t="shared" si="72"/>
        <v>11</v>
      </c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</row>
    <row r="9">
      <c r="A9" s="27" t="s">
        <v>125</v>
      </c>
      <c r="B9" s="16">
        <f t="shared" si="1"/>
        <v>1</v>
      </c>
      <c r="C9" s="17" t="s">
        <v>37</v>
      </c>
      <c r="D9" s="28">
        <v>25.0</v>
      </c>
      <c r="E9" s="16">
        <f t="shared" si="2"/>
        <v>0</v>
      </c>
      <c r="F9" s="16">
        <f t="shared" si="3"/>
        <v>1</v>
      </c>
      <c r="G9" s="16">
        <f t="shared" si="4"/>
        <v>0</v>
      </c>
      <c r="H9" s="16">
        <f t="shared" si="5"/>
        <v>0</v>
      </c>
      <c r="I9" s="28" t="s">
        <v>126</v>
      </c>
      <c r="J9" s="16">
        <f t="shared" si="6"/>
        <v>0</v>
      </c>
      <c r="K9" s="16">
        <f t="shared" si="7"/>
        <v>1</v>
      </c>
      <c r="L9" s="16">
        <f t="shared" si="8"/>
        <v>0</v>
      </c>
      <c r="M9" s="16">
        <f t="shared" si="9"/>
        <v>0</v>
      </c>
      <c r="N9" s="16">
        <f t="shared" si="10"/>
        <v>0</v>
      </c>
      <c r="O9" s="27">
        <v>15000.0</v>
      </c>
      <c r="P9" s="21">
        <f t="shared" si="11"/>
        <v>0</v>
      </c>
      <c r="Q9" s="21">
        <f t="shared" si="12"/>
        <v>1</v>
      </c>
      <c r="R9" s="21">
        <f t="shared" si="13"/>
        <v>0</v>
      </c>
      <c r="S9" s="21">
        <f t="shared" si="14"/>
        <v>0</v>
      </c>
      <c r="T9" s="29" t="s">
        <v>159</v>
      </c>
      <c r="U9" s="21">
        <f t="shared" si="15"/>
        <v>0</v>
      </c>
      <c r="V9" s="29">
        <v>1.0</v>
      </c>
      <c r="W9" s="29">
        <v>0.0</v>
      </c>
      <c r="X9" s="29">
        <v>1.0</v>
      </c>
      <c r="Y9" s="27" t="s">
        <v>142</v>
      </c>
      <c r="Z9" s="21">
        <f t="shared" si="16"/>
        <v>0</v>
      </c>
      <c r="AA9" s="21">
        <f t="shared" si="17"/>
        <v>0</v>
      </c>
      <c r="AB9" s="21">
        <f t="shared" si="18"/>
        <v>0</v>
      </c>
      <c r="AC9" s="21">
        <f t="shared" si="19"/>
        <v>1</v>
      </c>
      <c r="AD9" s="21">
        <f t="shared" si="20"/>
        <v>0</v>
      </c>
      <c r="AE9" s="27" t="s">
        <v>128</v>
      </c>
      <c r="AF9" s="21">
        <f t="shared" si="21"/>
        <v>1</v>
      </c>
      <c r="AG9" s="21">
        <f t="shared" si="22"/>
        <v>0</v>
      </c>
      <c r="AH9" s="21">
        <f t="shared" si="23"/>
        <v>0</v>
      </c>
      <c r="AI9" s="21">
        <f t="shared" si="24"/>
        <v>0</v>
      </c>
      <c r="AJ9" s="27" t="s">
        <v>171</v>
      </c>
      <c r="AK9" s="21">
        <f t="shared" si="25"/>
        <v>0</v>
      </c>
      <c r="AL9" s="21">
        <f t="shared" si="26"/>
        <v>0</v>
      </c>
      <c r="AM9" s="21">
        <f t="shared" si="27"/>
        <v>0</v>
      </c>
      <c r="AN9" s="21">
        <f t="shared" si="28"/>
        <v>1</v>
      </c>
      <c r="AO9" s="27" t="s">
        <v>172</v>
      </c>
      <c r="AP9" s="21">
        <f t="shared" si="29"/>
        <v>0</v>
      </c>
      <c r="AQ9" s="21">
        <f t="shared" si="30"/>
        <v>0</v>
      </c>
      <c r="AR9" s="21">
        <f t="shared" si="31"/>
        <v>0</v>
      </c>
      <c r="AS9" s="21">
        <f t="shared" si="32"/>
        <v>1</v>
      </c>
      <c r="AT9" s="27" t="s">
        <v>45</v>
      </c>
      <c r="AU9" s="21">
        <f t="shared" si="33"/>
        <v>0</v>
      </c>
      <c r="AV9" s="21">
        <f t="shared" si="34"/>
        <v>0</v>
      </c>
      <c r="AW9" s="21">
        <f t="shared" si="35"/>
        <v>1</v>
      </c>
      <c r="AX9" s="21">
        <f t="shared" si="36"/>
        <v>0</v>
      </c>
      <c r="AY9" s="27" t="s">
        <v>131</v>
      </c>
      <c r="AZ9" s="21">
        <f t="shared" si="37"/>
        <v>1</v>
      </c>
      <c r="BA9" s="21">
        <f t="shared" si="38"/>
        <v>0</v>
      </c>
      <c r="BB9" s="21">
        <f t="shared" si="39"/>
        <v>0</v>
      </c>
      <c r="BC9" s="21">
        <f t="shared" si="40"/>
        <v>0</v>
      </c>
      <c r="BD9" s="27" t="s">
        <v>138</v>
      </c>
      <c r="BE9" s="21">
        <f t="shared" si="41"/>
        <v>0</v>
      </c>
      <c r="BF9" s="21">
        <f t="shared" si="42"/>
        <v>0</v>
      </c>
      <c r="BG9" s="21">
        <f t="shared" si="43"/>
        <v>1</v>
      </c>
      <c r="BH9" s="29">
        <v>1500.0</v>
      </c>
      <c r="BI9" s="21">
        <f t="shared" si="44"/>
        <v>0</v>
      </c>
      <c r="BJ9" s="21">
        <f t="shared" si="45"/>
        <v>1</v>
      </c>
      <c r="BK9" s="21">
        <f t="shared" si="46"/>
        <v>0</v>
      </c>
      <c r="BL9" s="27" t="s">
        <v>151</v>
      </c>
      <c r="BM9" s="21">
        <f t="shared" si="47"/>
        <v>0</v>
      </c>
      <c r="BN9" s="21">
        <f t="shared" si="48"/>
        <v>1</v>
      </c>
      <c r="BO9" s="21">
        <f t="shared" si="49"/>
        <v>0</v>
      </c>
      <c r="BP9" s="21">
        <f t="shared" si="50"/>
        <v>0</v>
      </c>
      <c r="BQ9" s="21">
        <f t="shared" si="51"/>
        <v>0</v>
      </c>
      <c r="BR9" s="29">
        <v>0.0</v>
      </c>
      <c r="BS9" s="29">
        <v>0.0</v>
      </c>
      <c r="BT9" s="29">
        <v>0.0</v>
      </c>
      <c r="BU9" s="29">
        <v>0.0</v>
      </c>
      <c r="BV9" s="29">
        <v>0.0</v>
      </c>
      <c r="BW9" s="29">
        <v>1.0</v>
      </c>
      <c r="BX9" s="29">
        <v>1.0</v>
      </c>
      <c r="BY9" s="29">
        <v>0.0</v>
      </c>
      <c r="BZ9" s="29">
        <v>1.0</v>
      </c>
      <c r="CA9" s="27" t="s">
        <v>168</v>
      </c>
      <c r="CB9" s="21">
        <f t="shared" si="52"/>
        <v>1</v>
      </c>
      <c r="CC9" s="21">
        <f t="shared" si="53"/>
        <v>0</v>
      </c>
      <c r="CD9" s="21">
        <f t="shared" si="54"/>
        <v>0</v>
      </c>
      <c r="CE9" s="21">
        <f t="shared" si="55"/>
        <v>0</v>
      </c>
      <c r="CF9" s="21">
        <f t="shared" si="56"/>
        <v>0</v>
      </c>
      <c r="CG9" s="27" t="s">
        <v>157</v>
      </c>
      <c r="CH9" s="21">
        <f t="shared" si="57"/>
        <v>0</v>
      </c>
      <c r="CI9" s="21">
        <f t="shared" si="58"/>
        <v>1</v>
      </c>
      <c r="CJ9" s="21">
        <f t="shared" si="59"/>
        <v>0</v>
      </c>
      <c r="CK9" s="21">
        <f t="shared" si="60"/>
        <v>0</v>
      </c>
      <c r="CL9" s="27" t="s">
        <v>173</v>
      </c>
      <c r="CM9" s="21">
        <f t="shared" si="61"/>
        <v>0</v>
      </c>
      <c r="CN9" s="21">
        <f t="shared" si="62"/>
        <v>0</v>
      </c>
      <c r="CO9" s="21">
        <f t="shared" si="63"/>
        <v>1</v>
      </c>
      <c r="CP9" s="21">
        <f t="shared" si="64"/>
        <v>0</v>
      </c>
      <c r="CQ9" s="21">
        <f t="shared" si="65"/>
        <v>0</v>
      </c>
      <c r="CR9" s="28" t="s">
        <v>136</v>
      </c>
      <c r="CS9" s="28" t="s">
        <v>138</v>
      </c>
      <c r="CT9" s="29">
        <v>4.0</v>
      </c>
      <c r="CU9" s="29">
        <v>5.0</v>
      </c>
      <c r="CV9" s="16">
        <f t="shared" si="66"/>
        <v>18</v>
      </c>
      <c r="CW9" s="28" t="s">
        <v>136</v>
      </c>
      <c r="CX9" s="30" t="s">
        <v>138</v>
      </c>
      <c r="CY9" s="30">
        <v>4.0</v>
      </c>
      <c r="CZ9" s="30">
        <v>5.0</v>
      </c>
      <c r="DA9" s="28" t="s">
        <v>136</v>
      </c>
      <c r="DB9" s="16">
        <f t="shared" si="67"/>
        <v>22</v>
      </c>
      <c r="DC9" s="28" t="s">
        <v>136</v>
      </c>
      <c r="DD9" s="28" t="s">
        <v>136</v>
      </c>
      <c r="DE9" s="29">
        <v>4.0</v>
      </c>
      <c r="DF9" s="29">
        <v>4.0</v>
      </c>
      <c r="DG9" s="29">
        <v>4.0</v>
      </c>
      <c r="DH9" s="28">
        <v>4.0</v>
      </c>
      <c r="DI9" s="16">
        <f t="shared" si="68"/>
        <v>24</v>
      </c>
      <c r="DJ9" s="28" t="s">
        <v>138</v>
      </c>
      <c r="DK9" s="29">
        <v>4.0</v>
      </c>
      <c r="DL9" s="28" t="s">
        <v>138</v>
      </c>
      <c r="DM9" s="28" t="s">
        <v>138</v>
      </c>
      <c r="DN9" s="29">
        <v>4.0</v>
      </c>
      <c r="DO9" s="16">
        <f t="shared" si="69"/>
        <v>23</v>
      </c>
      <c r="DP9" s="28" t="s">
        <v>138</v>
      </c>
      <c r="DQ9" s="28" t="s">
        <v>138</v>
      </c>
      <c r="DR9" s="28" t="s">
        <v>136</v>
      </c>
      <c r="DS9" s="28" t="s">
        <v>136</v>
      </c>
      <c r="DT9" s="28" t="s">
        <v>138</v>
      </c>
      <c r="DU9" s="25">
        <f t="shared" si="70"/>
        <v>23</v>
      </c>
      <c r="DV9" s="28" t="s">
        <v>138</v>
      </c>
      <c r="DW9" s="27" t="s">
        <v>139</v>
      </c>
      <c r="DX9" s="27" t="s">
        <v>139</v>
      </c>
      <c r="DY9" s="27" t="s">
        <v>139</v>
      </c>
      <c r="DZ9" s="27" t="s">
        <v>140</v>
      </c>
      <c r="EA9" s="26">
        <v>19.0</v>
      </c>
      <c r="EB9" s="28" t="s">
        <v>137</v>
      </c>
      <c r="EC9" s="28" t="s">
        <v>137</v>
      </c>
      <c r="ED9" s="29">
        <v>3.0</v>
      </c>
      <c r="EE9" s="29">
        <v>3.0</v>
      </c>
      <c r="EF9" s="16">
        <f t="shared" si="71"/>
        <v>12</v>
      </c>
      <c r="EG9" s="28" t="s">
        <v>136</v>
      </c>
      <c r="EH9" s="130" t="s">
        <v>136</v>
      </c>
      <c r="EI9" s="29">
        <v>4.0</v>
      </c>
      <c r="EJ9" s="28" t="s">
        <v>136</v>
      </c>
      <c r="EK9" s="16">
        <f t="shared" si="72"/>
        <v>16</v>
      </c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</row>
    <row r="10">
      <c r="A10" s="27" t="s">
        <v>125</v>
      </c>
      <c r="B10" s="16">
        <f t="shared" si="1"/>
        <v>1</v>
      </c>
      <c r="C10" s="17" t="s">
        <v>37</v>
      </c>
      <c r="D10" s="28">
        <v>35.0</v>
      </c>
      <c r="E10" s="16">
        <f t="shared" si="2"/>
        <v>0</v>
      </c>
      <c r="F10" s="16">
        <f t="shared" si="3"/>
        <v>1</v>
      </c>
      <c r="G10" s="16">
        <f t="shared" si="4"/>
        <v>0</v>
      </c>
      <c r="H10" s="16">
        <f t="shared" si="5"/>
        <v>0</v>
      </c>
      <c r="I10" s="28" t="s">
        <v>12</v>
      </c>
      <c r="J10" s="16">
        <f t="shared" si="6"/>
        <v>0</v>
      </c>
      <c r="K10" s="16">
        <f t="shared" si="7"/>
        <v>0</v>
      </c>
      <c r="L10" s="16">
        <f t="shared" si="8"/>
        <v>0</v>
      </c>
      <c r="M10" s="16">
        <f t="shared" si="9"/>
        <v>1</v>
      </c>
      <c r="N10" s="16">
        <f t="shared" si="10"/>
        <v>0</v>
      </c>
      <c r="O10" s="27">
        <v>15000.0</v>
      </c>
      <c r="P10" s="21">
        <f t="shared" si="11"/>
        <v>0</v>
      </c>
      <c r="Q10" s="21">
        <f t="shared" si="12"/>
        <v>1</v>
      </c>
      <c r="R10" s="21">
        <f t="shared" si="13"/>
        <v>0</v>
      </c>
      <c r="S10" s="21">
        <f t="shared" si="14"/>
        <v>0</v>
      </c>
      <c r="T10" s="29" t="s">
        <v>159</v>
      </c>
      <c r="U10" s="21">
        <f t="shared" si="15"/>
        <v>0</v>
      </c>
      <c r="V10" s="29">
        <v>0.0</v>
      </c>
      <c r="W10" s="29">
        <v>0.0</v>
      </c>
      <c r="X10" s="29">
        <v>0.0</v>
      </c>
      <c r="Y10" s="27" t="s">
        <v>142</v>
      </c>
      <c r="Z10" s="21">
        <f t="shared" si="16"/>
        <v>0</v>
      </c>
      <c r="AA10" s="21">
        <f t="shared" si="17"/>
        <v>0</v>
      </c>
      <c r="AB10" s="21">
        <f t="shared" si="18"/>
        <v>0</v>
      </c>
      <c r="AC10" s="21">
        <f t="shared" si="19"/>
        <v>1</v>
      </c>
      <c r="AD10" s="21">
        <f t="shared" si="20"/>
        <v>0</v>
      </c>
      <c r="AE10" s="27" t="s">
        <v>174</v>
      </c>
      <c r="AF10" s="21">
        <f t="shared" si="21"/>
        <v>0</v>
      </c>
      <c r="AG10" s="21">
        <f t="shared" si="22"/>
        <v>0</v>
      </c>
      <c r="AH10" s="21">
        <f t="shared" si="23"/>
        <v>0</v>
      </c>
      <c r="AI10" s="21">
        <f t="shared" si="24"/>
        <v>1</v>
      </c>
      <c r="AJ10" s="27" t="s">
        <v>128</v>
      </c>
      <c r="AK10" s="21">
        <f t="shared" si="25"/>
        <v>1</v>
      </c>
      <c r="AL10" s="21">
        <f t="shared" si="26"/>
        <v>0</v>
      </c>
      <c r="AM10" s="21">
        <f t="shared" si="27"/>
        <v>0</v>
      </c>
      <c r="AN10" s="21">
        <f t="shared" si="28"/>
        <v>0</v>
      </c>
      <c r="AO10" s="27" t="s">
        <v>37</v>
      </c>
      <c r="AP10" s="21">
        <f t="shared" si="29"/>
        <v>1</v>
      </c>
      <c r="AQ10" s="21">
        <f t="shared" si="30"/>
        <v>0</v>
      </c>
      <c r="AR10" s="21">
        <f t="shared" si="31"/>
        <v>0</v>
      </c>
      <c r="AS10" s="21">
        <f t="shared" si="32"/>
        <v>0</v>
      </c>
      <c r="AT10" s="27" t="s">
        <v>45</v>
      </c>
      <c r="AU10" s="21">
        <f t="shared" si="33"/>
        <v>0</v>
      </c>
      <c r="AV10" s="21">
        <f t="shared" si="34"/>
        <v>0</v>
      </c>
      <c r="AW10" s="21">
        <f t="shared" si="35"/>
        <v>1</v>
      </c>
      <c r="AX10" s="21">
        <f t="shared" si="36"/>
        <v>0</v>
      </c>
      <c r="AY10" s="27" t="s">
        <v>175</v>
      </c>
      <c r="AZ10" s="21">
        <f t="shared" si="37"/>
        <v>0</v>
      </c>
      <c r="BA10" s="21">
        <f t="shared" si="38"/>
        <v>0</v>
      </c>
      <c r="BB10" s="21">
        <f t="shared" si="39"/>
        <v>0</v>
      </c>
      <c r="BC10" s="21">
        <f t="shared" si="40"/>
        <v>1</v>
      </c>
      <c r="BD10" s="27">
        <v>2.0</v>
      </c>
      <c r="BE10" s="21">
        <f t="shared" si="41"/>
        <v>1</v>
      </c>
      <c r="BF10" s="21">
        <f t="shared" si="42"/>
        <v>0</v>
      </c>
      <c r="BG10" s="21">
        <f t="shared" si="43"/>
        <v>0</v>
      </c>
      <c r="BH10" s="29">
        <v>1500.0</v>
      </c>
      <c r="BI10" s="21">
        <f t="shared" si="44"/>
        <v>0</v>
      </c>
      <c r="BJ10" s="21">
        <f t="shared" si="45"/>
        <v>1</v>
      </c>
      <c r="BK10" s="21">
        <f t="shared" si="46"/>
        <v>0</v>
      </c>
      <c r="BL10" s="29" t="s">
        <v>156</v>
      </c>
      <c r="BM10" s="21">
        <f t="shared" si="47"/>
        <v>0</v>
      </c>
      <c r="BN10" s="21">
        <f t="shared" si="48"/>
        <v>0</v>
      </c>
      <c r="BO10" s="21">
        <f t="shared" si="49"/>
        <v>0</v>
      </c>
      <c r="BP10" s="21">
        <f t="shared" si="50"/>
        <v>1</v>
      </c>
      <c r="BQ10" s="21">
        <f t="shared" si="51"/>
        <v>0</v>
      </c>
      <c r="BR10" s="29">
        <v>1.0</v>
      </c>
      <c r="BS10" s="29">
        <v>0.0</v>
      </c>
      <c r="BT10" s="29">
        <v>0.0</v>
      </c>
      <c r="BU10" s="29">
        <v>0.0</v>
      </c>
      <c r="BV10" s="29">
        <v>0.0</v>
      </c>
      <c r="BW10" s="29">
        <v>0.0</v>
      </c>
      <c r="BX10" s="29">
        <v>0.0</v>
      </c>
      <c r="BY10" s="29">
        <v>1.0</v>
      </c>
      <c r="BZ10" s="29">
        <v>1.0</v>
      </c>
      <c r="CA10" s="27" t="s">
        <v>176</v>
      </c>
      <c r="CB10" s="21">
        <f t="shared" si="52"/>
        <v>0</v>
      </c>
      <c r="CC10" s="21">
        <f t="shared" si="53"/>
        <v>0</v>
      </c>
      <c r="CD10" s="21">
        <f t="shared" si="54"/>
        <v>0</v>
      </c>
      <c r="CE10" s="21">
        <f t="shared" si="55"/>
        <v>1</v>
      </c>
      <c r="CF10" s="21">
        <f t="shared" si="56"/>
        <v>0</v>
      </c>
      <c r="CG10" s="27" t="s">
        <v>177</v>
      </c>
      <c r="CH10" s="21">
        <f t="shared" si="57"/>
        <v>1</v>
      </c>
      <c r="CI10" s="21">
        <f t="shared" si="58"/>
        <v>0</v>
      </c>
      <c r="CJ10" s="21">
        <f t="shared" si="59"/>
        <v>0</v>
      </c>
      <c r="CK10" s="21">
        <f t="shared" si="60"/>
        <v>0</v>
      </c>
      <c r="CL10" s="27" t="s">
        <v>178</v>
      </c>
      <c r="CM10" s="21">
        <f t="shared" si="61"/>
        <v>0</v>
      </c>
      <c r="CN10" s="21">
        <f t="shared" si="62"/>
        <v>0</v>
      </c>
      <c r="CO10" s="21">
        <f t="shared" si="63"/>
        <v>0</v>
      </c>
      <c r="CP10" s="21">
        <f t="shared" si="64"/>
        <v>1</v>
      </c>
      <c r="CQ10" s="21">
        <f t="shared" si="65"/>
        <v>0</v>
      </c>
      <c r="CR10" s="29">
        <v>4.0</v>
      </c>
      <c r="CS10" s="29">
        <v>3.0</v>
      </c>
      <c r="CT10" s="28" t="s">
        <v>137</v>
      </c>
      <c r="CU10" s="29">
        <v>3.0</v>
      </c>
      <c r="CV10" s="16">
        <f t="shared" si="66"/>
        <v>13</v>
      </c>
      <c r="CW10" s="28">
        <v>4.0</v>
      </c>
      <c r="CX10" s="30">
        <v>3.0</v>
      </c>
      <c r="CY10" s="30" t="s">
        <v>137</v>
      </c>
      <c r="CZ10" s="30">
        <v>3.0</v>
      </c>
      <c r="DA10" s="29">
        <v>3.0</v>
      </c>
      <c r="DB10" s="16">
        <f t="shared" si="67"/>
        <v>16</v>
      </c>
      <c r="DC10" s="29">
        <v>4.0</v>
      </c>
      <c r="DD10" s="28" t="s">
        <v>137</v>
      </c>
      <c r="DE10" s="29">
        <v>3.0</v>
      </c>
      <c r="DF10" s="29">
        <v>3.0</v>
      </c>
      <c r="DG10" s="28" t="s">
        <v>136</v>
      </c>
      <c r="DH10" s="29">
        <v>4.0</v>
      </c>
      <c r="DI10" s="16">
        <f t="shared" si="68"/>
        <v>21</v>
      </c>
      <c r="DJ10" s="28" t="s">
        <v>136</v>
      </c>
      <c r="DK10" s="29">
        <v>4.0</v>
      </c>
      <c r="DL10" s="28" t="s">
        <v>136</v>
      </c>
      <c r="DM10" s="28" t="s">
        <v>136</v>
      </c>
      <c r="DN10" s="29">
        <v>5.0</v>
      </c>
      <c r="DO10" s="16">
        <f t="shared" si="69"/>
        <v>21</v>
      </c>
      <c r="DP10" s="28" t="s">
        <v>136</v>
      </c>
      <c r="DQ10" s="28" t="s">
        <v>139</v>
      </c>
      <c r="DR10" s="28" t="s">
        <v>139</v>
      </c>
      <c r="DS10" s="28" t="s">
        <v>140</v>
      </c>
      <c r="DT10" s="28" t="s">
        <v>136</v>
      </c>
      <c r="DU10" s="25">
        <f t="shared" si="70"/>
        <v>13</v>
      </c>
      <c r="DV10" s="28" t="s">
        <v>136</v>
      </c>
      <c r="DW10" s="27" t="s">
        <v>138</v>
      </c>
      <c r="DX10" s="27" t="s">
        <v>139</v>
      </c>
      <c r="DY10" s="27" t="s">
        <v>138</v>
      </c>
      <c r="DZ10" s="27" t="s">
        <v>136</v>
      </c>
      <c r="EA10" s="26">
        <v>18.0</v>
      </c>
      <c r="EB10" s="29">
        <v>4.0</v>
      </c>
      <c r="EC10" s="29">
        <v>4.0</v>
      </c>
      <c r="ED10" s="29">
        <v>4.0</v>
      </c>
      <c r="EE10" s="29">
        <v>4.0</v>
      </c>
      <c r="EF10" s="16">
        <f t="shared" si="71"/>
        <v>16</v>
      </c>
      <c r="EG10" s="29">
        <v>3.0</v>
      </c>
      <c r="EH10" s="129">
        <v>3.0</v>
      </c>
      <c r="EI10" s="29">
        <v>3.0</v>
      </c>
      <c r="EJ10" s="28" t="s">
        <v>139</v>
      </c>
      <c r="EK10" s="16">
        <f t="shared" si="72"/>
        <v>11</v>
      </c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</row>
    <row r="11">
      <c r="A11" s="27" t="s">
        <v>125</v>
      </c>
      <c r="B11" s="16">
        <f t="shared" si="1"/>
        <v>1</v>
      </c>
      <c r="C11" s="17" t="s">
        <v>37</v>
      </c>
      <c r="D11" s="28">
        <v>29.0</v>
      </c>
      <c r="E11" s="16">
        <f t="shared" si="2"/>
        <v>0</v>
      </c>
      <c r="F11" s="16">
        <f t="shared" si="3"/>
        <v>1</v>
      </c>
      <c r="G11" s="16">
        <f t="shared" si="4"/>
        <v>0</v>
      </c>
      <c r="H11" s="16">
        <f t="shared" si="5"/>
        <v>0</v>
      </c>
      <c r="I11" s="28" t="s">
        <v>11</v>
      </c>
      <c r="J11" s="16">
        <f t="shared" si="6"/>
        <v>0</v>
      </c>
      <c r="K11" s="16">
        <f t="shared" si="7"/>
        <v>0</v>
      </c>
      <c r="L11" s="16">
        <f t="shared" si="8"/>
        <v>1</v>
      </c>
      <c r="M11" s="16">
        <f t="shared" si="9"/>
        <v>0</v>
      </c>
      <c r="N11" s="16">
        <f t="shared" si="10"/>
        <v>0</v>
      </c>
      <c r="O11" s="27">
        <v>1800.0</v>
      </c>
      <c r="P11" s="21">
        <f t="shared" si="11"/>
        <v>1</v>
      </c>
      <c r="Q11" s="21">
        <f t="shared" si="12"/>
        <v>0</v>
      </c>
      <c r="R11" s="21">
        <f t="shared" si="13"/>
        <v>0</v>
      </c>
      <c r="S11" s="21">
        <f t="shared" si="14"/>
        <v>0</v>
      </c>
      <c r="T11" s="29" t="s">
        <v>159</v>
      </c>
      <c r="U11" s="21">
        <f t="shared" si="15"/>
        <v>0</v>
      </c>
      <c r="V11" s="29">
        <v>0.0</v>
      </c>
      <c r="W11" s="29">
        <v>1.0</v>
      </c>
      <c r="X11" s="29">
        <v>0.0</v>
      </c>
      <c r="Y11" s="27" t="s">
        <v>142</v>
      </c>
      <c r="Z11" s="21">
        <f t="shared" si="16"/>
        <v>0</v>
      </c>
      <c r="AA11" s="21">
        <f t="shared" si="17"/>
        <v>0</v>
      </c>
      <c r="AB11" s="21">
        <f t="shared" si="18"/>
        <v>0</v>
      </c>
      <c r="AC11" s="21">
        <f t="shared" si="19"/>
        <v>1</v>
      </c>
      <c r="AD11" s="21">
        <f t="shared" si="20"/>
        <v>0</v>
      </c>
      <c r="AE11" s="27" t="s">
        <v>128</v>
      </c>
      <c r="AF11" s="21">
        <f t="shared" si="21"/>
        <v>1</v>
      </c>
      <c r="AG11" s="21">
        <f t="shared" si="22"/>
        <v>0</v>
      </c>
      <c r="AH11" s="21">
        <f t="shared" si="23"/>
        <v>0</v>
      </c>
      <c r="AI11" s="21">
        <f t="shared" si="24"/>
        <v>0</v>
      </c>
      <c r="AJ11" s="27" t="s">
        <v>128</v>
      </c>
      <c r="AK11" s="21">
        <f t="shared" si="25"/>
        <v>1</v>
      </c>
      <c r="AL11" s="21">
        <f t="shared" si="26"/>
        <v>0</v>
      </c>
      <c r="AM11" s="21">
        <f t="shared" si="27"/>
        <v>0</v>
      </c>
      <c r="AN11" s="21">
        <f t="shared" si="28"/>
        <v>0</v>
      </c>
      <c r="AO11" s="27" t="s">
        <v>37</v>
      </c>
      <c r="AP11" s="21">
        <f t="shared" si="29"/>
        <v>1</v>
      </c>
      <c r="AQ11" s="21">
        <f t="shared" si="30"/>
        <v>0</v>
      </c>
      <c r="AR11" s="21">
        <f t="shared" si="31"/>
        <v>0</v>
      </c>
      <c r="AS11" s="21">
        <f t="shared" si="32"/>
        <v>0</v>
      </c>
      <c r="AT11" s="27" t="s">
        <v>44</v>
      </c>
      <c r="AU11" s="21">
        <f t="shared" si="33"/>
        <v>0</v>
      </c>
      <c r="AV11" s="21">
        <f t="shared" si="34"/>
        <v>1</v>
      </c>
      <c r="AW11" s="21">
        <f t="shared" si="35"/>
        <v>0</v>
      </c>
      <c r="AX11" s="21">
        <f t="shared" si="36"/>
        <v>0</v>
      </c>
      <c r="AY11" s="27" t="s">
        <v>37</v>
      </c>
      <c r="AZ11" s="21">
        <f t="shared" si="37"/>
        <v>0</v>
      </c>
      <c r="BA11" s="21">
        <f t="shared" si="38"/>
        <v>1</v>
      </c>
      <c r="BB11" s="21">
        <f t="shared" si="39"/>
        <v>0</v>
      </c>
      <c r="BC11" s="21">
        <f t="shared" si="40"/>
        <v>0</v>
      </c>
      <c r="BD11" s="27" t="s">
        <v>150</v>
      </c>
      <c r="BE11" s="21">
        <f t="shared" si="41"/>
        <v>0</v>
      </c>
      <c r="BF11" s="21">
        <f t="shared" si="42"/>
        <v>0</v>
      </c>
      <c r="BG11" s="21">
        <f t="shared" si="43"/>
        <v>1</v>
      </c>
      <c r="BH11" s="27" t="s">
        <v>179</v>
      </c>
      <c r="BI11" s="21">
        <f t="shared" si="44"/>
        <v>0</v>
      </c>
      <c r="BJ11" s="21">
        <f t="shared" si="45"/>
        <v>0</v>
      </c>
      <c r="BK11" s="21">
        <f t="shared" si="46"/>
        <v>1</v>
      </c>
      <c r="BL11" s="29" t="s">
        <v>132</v>
      </c>
      <c r="BM11" s="21">
        <f t="shared" si="47"/>
        <v>0</v>
      </c>
      <c r="BN11" s="21">
        <f t="shared" si="48"/>
        <v>0</v>
      </c>
      <c r="BO11" s="21">
        <f t="shared" si="49"/>
        <v>1</v>
      </c>
      <c r="BP11" s="21">
        <f t="shared" si="50"/>
        <v>0</v>
      </c>
      <c r="BQ11" s="21">
        <f t="shared" si="51"/>
        <v>0</v>
      </c>
      <c r="BR11" s="29">
        <v>0.0</v>
      </c>
      <c r="BS11" s="29">
        <v>0.0</v>
      </c>
      <c r="BT11" s="29">
        <v>1.0</v>
      </c>
      <c r="BU11" s="29">
        <v>1.0</v>
      </c>
      <c r="BV11" s="29">
        <v>0.0</v>
      </c>
      <c r="BW11" s="29">
        <v>0.0</v>
      </c>
      <c r="BX11" s="29">
        <v>0.0</v>
      </c>
      <c r="BY11" s="29">
        <v>0.0</v>
      </c>
      <c r="BZ11" s="29">
        <v>0.0</v>
      </c>
      <c r="CA11" s="27" t="s">
        <v>133</v>
      </c>
      <c r="CB11" s="21">
        <f t="shared" si="52"/>
        <v>0</v>
      </c>
      <c r="CC11" s="21">
        <f t="shared" si="53"/>
        <v>1</v>
      </c>
      <c r="CD11" s="21">
        <f t="shared" si="54"/>
        <v>0</v>
      </c>
      <c r="CE11" s="21">
        <f t="shared" si="55"/>
        <v>0</v>
      </c>
      <c r="CF11" s="21">
        <f t="shared" si="56"/>
        <v>0</v>
      </c>
      <c r="CG11" s="27" t="s">
        <v>82</v>
      </c>
      <c r="CH11" s="21">
        <f t="shared" si="57"/>
        <v>0</v>
      </c>
      <c r="CI11" s="21">
        <f t="shared" si="58"/>
        <v>0</v>
      </c>
      <c r="CJ11" s="21">
        <f t="shared" si="59"/>
        <v>1</v>
      </c>
      <c r="CK11" s="21">
        <f t="shared" si="60"/>
        <v>0</v>
      </c>
      <c r="CL11" s="27" t="s">
        <v>135</v>
      </c>
      <c r="CM11" s="21">
        <f t="shared" si="61"/>
        <v>1</v>
      </c>
      <c r="CN11" s="21">
        <f t="shared" si="62"/>
        <v>0</v>
      </c>
      <c r="CO11" s="21">
        <f t="shared" si="63"/>
        <v>0</v>
      </c>
      <c r="CP11" s="21">
        <f t="shared" si="64"/>
        <v>0</v>
      </c>
      <c r="CQ11" s="21">
        <f t="shared" si="65"/>
        <v>0</v>
      </c>
      <c r="CR11" s="28" t="s">
        <v>136</v>
      </c>
      <c r="CS11" s="28" t="s">
        <v>136</v>
      </c>
      <c r="CT11" s="28" t="s">
        <v>139</v>
      </c>
      <c r="CU11" s="28" t="s">
        <v>136</v>
      </c>
      <c r="CV11" s="16">
        <f t="shared" si="66"/>
        <v>14</v>
      </c>
      <c r="CW11" s="28" t="s">
        <v>136</v>
      </c>
      <c r="CX11" s="30" t="s">
        <v>136</v>
      </c>
      <c r="CY11" s="30" t="s">
        <v>139</v>
      </c>
      <c r="CZ11" s="30" t="s">
        <v>136</v>
      </c>
      <c r="DA11" s="28" t="s">
        <v>136</v>
      </c>
      <c r="DB11" s="16">
        <f t="shared" si="67"/>
        <v>18</v>
      </c>
      <c r="DC11" s="28" t="s">
        <v>136</v>
      </c>
      <c r="DD11" s="28" t="s">
        <v>136</v>
      </c>
      <c r="DE11" s="29">
        <v>3.0</v>
      </c>
      <c r="DF11" s="29">
        <v>4.0</v>
      </c>
      <c r="DG11" s="29">
        <v>5.0</v>
      </c>
      <c r="DH11" s="28">
        <v>5.0</v>
      </c>
      <c r="DI11" s="16">
        <f t="shared" si="68"/>
        <v>25</v>
      </c>
      <c r="DJ11" s="28" t="s">
        <v>136</v>
      </c>
      <c r="DK11" s="28" t="s">
        <v>136</v>
      </c>
      <c r="DL11" s="28" t="s">
        <v>138</v>
      </c>
      <c r="DM11" s="28" t="s">
        <v>137</v>
      </c>
      <c r="DN11" s="28" t="s">
        <v>136</v>
      </c>
      <c r="DO11" s="16">
        <f t="shared" si="69"/>
        <v>20</v>
      </c>
      <c r="DP11" s="28" t="s">
        <v>136</v>
      </c>
      <c r="DQ11" s="28" t="s">
        <v>140</v>
      </c>
      <c r="DR11" s="28" t="s">
        <v>139</v>
      </c>
      <c r="DS11" s="28" t="s">
        <v>139</v>
      </c>
      <c r="DT11" s="28" t="s">
        <v>138</v>
      </c>
      <c r="DU11" s="25">
        <f t="shared" si="70"/>
        <v>14</v>
      </c>
      <c r="DV11" s="28" t="s">
        <v>138</v>
      </c>
      <c r="DW11" s="27" t="s">
        <v>136</v>
      </c>
      <c r="DX11" s="27" t="s">
        <v>139</v>
      </c>
      <c r="DY11" s="27" t="s">
        <v>139</v>
      </c>
      <c r="DZ11" s="27" t="s">
        <v>136</v>
      </c>
      <c r="EA11" s="26">
        <v>11.0</v>
      </c>
      <c r="EB11" s="29">
        <v>2.0</v>
      </c>
      <c r="EC11" s="29">
        <v>2.0</v>
      </c>
      <c r="ED11" s="29">
        <v>1.0</v>
      </c>
      <c r="EE11" s="28" t="s">
        <v>139</v>
      </c>
      <c r="EF11" s="16">
        <f t="shared" si="71"/>
        <v>7</v>
      </c>
      <c r="EG11" s="29">
        <v>4.0</v>
      </c>
      <c r="EH11" s="129">
        <v>4.0</v>
      </c>
      <c r="EI11" s="29">
        <v>4.0</v>
      </c>
      <c r="EJ11" s="28" t="s">
        <v>137</v>
      </c>
      <c r="EK11" s="16">
        <f t="shared" si="72"/>
        <v>15</v>
      </c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</row>
    <row r="12">
      <c r="A12" s="27" t="s">
        <v>125</v>
      </c>
      <c r="B12" s="16">
        <f t="shared" si="1"/>
        <v>1</v>
      </c>
      <c r="C12" s="17" t="s">
        <v>37</v>
      </c>
      <c r="D12" s="29">
        <v>19.0</v>
      </c>
      <c r="E12" s="16">
        <f t="shared" si="2"/>
        <v>1</v>
      </c>
      <c r="F12" s="16">
        <f t="shared" si="3"/>
        <v>0</v>
      </c>
      <c r="G12" s="16">
        <f t="shared" si="4"/>
        <v>0</v>
      </c>
      <c r="H12" s="16">
        <f t="shared" si="5"/>
        <v>0</v>
      </c>
      <c r="I12" s="28" t="s">
        <v>158</v>
      </c>
      <c r="J12" s="16">
        <f t="shared" si="6"/>
        <v>0</v>
      </c>
      <c r="K12" s="16">
        <f t="shared" si="7"/>
        <v>0</v>
      </c>
      <c r="L12" s="16">
        <f t="shared" si="8"/>
        <v>0</v>
      </c>
      <c r="M12" s="16">
        <f t="shared" si="9"/>
        <v>0</v>
      </c>
      <c r="N12" s="16">
        <f t="shared" si="10"/>
        <v>1</v>
      </c>
      <c r="O12" s="27">
        <v>20000.0</v>
      </c>
      <c r="P12" s="21">
        <f t="shared" si="11"/>
        <v>0</v>
      </c>
      <c r="Q12" s="21">
        <f t="shared" si="12"/>
        <v>1</v>
      </c>
      <c r="R12" s="21">
        <f t="shared" si="13"/>
        <v>0</v>
      </c>
      <c r="S12" s="21">
        <f t="shared" si="14"/>
        <v>0</v>
      </c>
      <c r="T12" s="29" t="s">
        <v>159</v>
      </c>
      <c r="U12" s="21">
        <f t="shared" si="15"/>
        <v>0</v>
      </c>
      <c r="V12" s="29">
        <v>1.0</v>
      </c>
      <c r="W12" s="29">
        <v>1.0</v>
      </c>
      <c r="X12" s="29">
        <v>0.0</v>
      </c>
      <c r="Y12" s="27" t="s">
        <v>160</v>
      </c>
      <c r="Z12" s="21">
        <f t="shared" si="16"/>
        <v>0</v>
      </c>
      <c r="AA12" s="21">
        <f t="shared" si="17"/>
        <v>0</v>
      </c>
      <c r="AB12" s="21">
        <f t="shared" si="18"/>
        <v>1</v>
      </c>
      <c r="AC12" s="21">
        <f t="shared" si="19"/>
        <v>0</v>
      </c>
      <c r="AD12" s="21">
        <f t="shared" si="20"/>
        <v>0</v>
      </c>
      <c r="AE12" s="27" t="s">
        <v>180</v>
      </c>
      <c r="AF12" s="21">
        <f t="shared" si="21"/>
        <v>0</v>
      </c>
      <c r="AG12" s="21">
        <f t="shared" si="22"/>
        <v>0</v>
      </c>
      <c r="AH12" s="21">
        <f t="shared" si="23"/>
        <v>1</v>
      </c>
      <c r="AI12" s="21">
        <f t="shared" si="24"/>
        <v>0</v>
      </c>
      <c r="AJ12" s="27" t="s">
        <v>128</v>
      </c>
      <c r="AK12" s="21">
        <f t="shared" si="25"/>
        <v>1</v>
      </c>
      <c r="AL12" s="21">
        <f t="shared" si="26"/>
        <v>0</v>
      </c>
      <c r="AM12" s="21">
        <f t="shared" si="27"/>
        <v>0</v>
      </c>
      <c r="AN12" s="21">
        <f t="shared" si="28"/>
        <v>0</v>
      </c>
      <c r="AO12" s="27" t="s">
        <v>40</v>
      </c>
      <c r="AP12" s="21">
        <f t="shared" si="29"/>
        <v>0</v>
      </c>
      <c r="AQ12" s="21">
        <f t="shared" si="30"/>
        <v>0</v>
      </c>
      <c r="AR12" s="21">
        <f t="shared" si="31"/>
        <v>0</v>
      </c>
      <c r="AS12" s="21">
        <f t="shared" si="32"/>
        <v>1</v>
      </c>
      <c r="AT12" s="27" t="s">
        <v>163</v>
      </c>
      <c r="AU12" s="21">
        <f t="shared" si="33"/>
        <v>0</v>
      </c>
      <c r="AV12" s="21">
        <f t="shared" si="34"/>
        <v>0</v>
      </c>
      <c r="AW12" s="21">
        <f t="shared" si="35"/>
        <v>0</v>
      </c>
      <c r="AX12" s="21">
        <f t="shared" si="36"/>
        <v>1</v>
      </c>
      <c r="AY12" s="27" t="s">
        <v>175</v>
      </c>
      <c r="AZ12" s="21">
        <f t="shared" si="37"/>
        <v>0</v>
      </c>
      <c r="BA12" s="21">
        <f t="shared" si="38"/>
        <v>0</v>
      </c>
      <c r="BB12" s="21">
        <f t="shared" si="39"/>
        <v>0</v>
      </c>
      <c r="BC12" s="21">
        <f t="shared" si="40"/>
        <v>1</v>
      </c>
      <c r="BD12" s="27" t="s">
        <v>136</v>
      </c>
      <c r="BE12" s="21">
        <f t="shared" si="41"/>
        <v>0</v>
      </c>
      <c r="BF12" s="21">
        <f t="shared" si="42"/>
        <v>0</v>
      </c>
      <c r="BG12" s="21">
        <f t="shared" si="43"/>
        <v>1</v>
      </c>
      <c r="BH12" s="29">
        <v>1500.0</v>
      </c>
      <c r="BI12" s="21">
        <f t="shared" si="44"/>
        <v>0</v>
      </c>
      <c r="BJ12" s="21">
        <f t="shared" si="45"/>
        <v>1</v>
      </c>
      <c r="BK12" s="21">
        <f t="shared" si="46"/>
        <v>0</v>
      </c>
      <c r="BL12" s="29" t="s">
        <v>132</v>
      </c>
      <c r="BM12" s="21">
        <f t="shared" si="47"/>
        <v>0</v>
      </c>
      <c r="BN12" s="21">
        <f t="shared" si="48"/>
        <v>0</v>
      </c>
      <c r="BO12" s="21">
        <f t="shared" si="49"/>
        <v>1</v>
      </c>
      <c r="BP12" s="21">
        <f t="shared" si="50"/>
        <v>0</v>
      </c>
      <c r="BQ12" s="21">
        <f t="shared" si="51"/>
        <v>0</v>
      </c>
      <c r="BR12" s="29">
        <v>1.0</v>
      </c>
      <c r="BS12" s="29">
        <v>1.0</v>
      </c>
      <c r="BT12" s="29">
        <v>0.0</v>
      </c>
      <c r="BU12" s="29">
        <v>0.0</v>
      </c>
      <c r="BV12" s="29">
        <v>0.0</v>
      </c>
      <c r="BW12" s="29">
        <v>0.0</v>
      </c>
      <c r="BX12" s="29">
        <v>0.0</v>
      </c>
      <c r="BY12" s="29">
        <v>0.0</v>
      </c>
      <c r="BZ12" s="29">
        <v>1.0</v>
      </c>
      <c r="CA12" s="27" t="s">
        <v>164</v>
      </c>
      <c r="CB12" s="21">
        <f t="shared" si="52"/>
        <v>0</v>
      </c>
      <c r="CC12" s="21">
        <f t="shared" si="53"/>
        <v>0</v>
      </c>
      <c r="CD12" s="21">
        <f t="shared" si="54"/>
        <v>1</v>
      </c>
      <c r="CE12" s="21">
        <f t="shared" si="55"/>
        <v>0</v>
      </c>
      <c r="CF12" s="21">
        <f t="shared" si="56"/>
        <v>0</v>
      </c>
      <c r="CG12" s="27" t="s">
        <v>157</v>
      </c>
      <c r="CH12" s="21">
        <f t="shared" si="57"/>
        <v>0</v>
      </c>
      <c r="CI12" s="21">
        <f t="shared" si="58"/>
        <v>1</v>
      </c>
      <c r="CJ12" s="21">
        <f t="shared" si="59"/>
        <v>0</v>
      </c>
      <c r="CK12" s="21">
        <f t="shared" si="60"/>
        <v>0</v>
      </c>
      <c r="CL12" s="27" t="s">
        <v>170</v>
      </c>
      <c r="CM12" s="21">
        <f t="shared" si="61"/>
        <v>0</v>
      </c>
      <c r="CN12" s="21">
        <f t="shared" si="62"/>
        <v>1</v>
      </c>
      <c r="CO12" s="21">
        <f t="shared" si="63"/>
        <v>0</v>
      </c>
      <c r="CP12" s="21">
        <f t="shared" si="64"/>
        <v>0</v>
      </c>
      <c r="CQ12" s="21">
        <f t="shared" si="65"/>
        <v>0</v>
      </c>
      <c r="CR12" s="29">
        <v>3.0</v>
      </c>
      <c r="CS12" s="28" t="s">
        <v>139</v>
      </c>
      <c r="CT12" s="29">
        <v>2.0</v>
      </c>
      <c r="CU12" s="29">
        <v>1.0</v>
      </c>
      <c r="CV12" s="16">
        <f t="shared" si="66"/>
        <v>8</v>
      </c>
      <c r="CW12" s="28">
        <v>3.0</v>
      </c>
      <c r="CX12" s="30" t="s">
        <v>139</v>
      </c>
      <c r="CY12" s="30">
        <v>2.0</v>
      </c>
      <c r="CZ12" s="30">
        <v>1.0</v>
      </c>
      <c r="DA12" s="29">
        <v>4.0</v>
      </c>
      <c r="DB12" s="16">
        <f t="shared" si="67"/>
        <v>12</v>
      </c>
      <c r="DC12" s="29">
        <v>4.0</v>
      </c>
      <c r="DD12" s="29">
        <v>5.0</v>
      </c>
      <c r="DE12" s="29">
        <v>5.0</v>
      </c>
      <c r="DF12" s="29">
        <v>5.0</v>
      </c>
      <c r="DG12" s="28" t="s">
        <v>136</v>
      </c>
      <c r="DH12" s="29">
        <v>5.0</v>
      </c>
      <c r="DI12" s="16">
        <f t="shared" si="68"/>
        <v>28</v>
      </c>
      <c r="DJ12" s="28" t="s">
        <v>136</v>
      </c>
      <c r="DK12" s="29">
        <v>4.0</v>
      </c>
      <c r="DL12" s="29">
        <v>4.0</v>
      </c>
      <c r="DM12" s="28" t="s">
        <v>136</v>
      </c>
      <c r="DN12" s="29">
        <v>4.0</v>
      </c>
      <c r="DO12" s="16">
        <f t="shared" si="69"/>
        <v>20</v>
      </c>
      <c r="DP12" s="28" t="s">
        <v>136</v>
      </c>
      <c r="DQ12" s="28" t="s">
        <v>140</v>
      </c>
      <c r="DR12" s="28" t="s">
        <v>137</v>
      </c>
      <c r="DS12" s="28" t="s">
        <v>140</v>
      </c>
      <c r="DT12" s="28" t="s">
        <v>139</v>
      </c>
      <c r="DU12" s="25">
        <f t="shared" si="70"/>
        <v>11</v>
      </c>
      <c r="DV12" s="28" t="s">
        <v>139</v>
      </c>
      <c r="DW12" s="27" t="s">
        <v>136</v>
      </c>
      <c r="DX12" s="27" t="s">
        <v>139</v>
      </c>
      <c r="DY12" s="27" t="s">
        <v>137</v>
      </c>
      <c r="DZ12" s="27" t="s">
        <v>139</v>
      </c>
      <c r="EA12" s="26">
        <v>9.0</v>
      </c>
      <c r="EB12" s="29">
        <v>4.0</v>
      </c>
      <c r="EC12" s="29">
        <v>4.0</v>
      </c>
      <c r="ED12" s="29">
        <v>4.0</v>
      </c>
      <c r="EE12" s="29">
        <v>4.0</v>
      </c>
      <c r="EF12" s="16">
        <f t="shared" si="71"/>
        <v>16</v>
      </c>
      <c r="EG12" s="28" t="s">
        <v>136</v>
      </c>
      <c r="EH12" s="130" t="s">
        <v>136</v>
      </c>
      <c r="EI12" s="28" t="s">
        <v>136</v>
      </c>
      <c r="EJ12" s="29">
        <v>4.0</v>
      </c>
      <c r="EK12" s="16">
        <f t="shared" si="72"/>
        <v>16</v>
      </c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</row>
    <row r="13">
      <c r="A13" s="27" t="s">
        <v>125</v>
      </c>
      <c r="B13" s="16">
        <f t="shared" si="1"/>
        <v>1</v>
      </c>
      <c r="C13" s="17" t="s">
        <v>37</v>
      </c>
      <c r="D13" s="29">
        <v>20.0</v>
      </c>
      <c r="E13" s="16">
        <f t="shared" si="2"/>
        <v>0</v>
      </c>
      <c r="F13" s="16">
        <f t="shared" si="3"/>
        <v>1</v>
      </c>
      <c r="G13" s="16">
        <f t="shared" si="4"/>
        <v>0</v>
      </c>
      <c r="H13" s="16">
        <f t="shared" si="5"/>
        <v>0</v>
      </c>
      <c r="I13" s="28" t="s">
        <v>126</v>
      </c>
      <c r="J13" s="16">
        <f t="shared" si="6"/>
        <v>0</v>
      </c>
      <c r="K13" s="16">
        <f t="shared" si="7"/>
        <v>1</v>
      </c>
      <c r="L13" s="16">
        <f t="shared" si="8"/>
        <v>0</v>
      </c>
      <c r="M13" s="16">
        <f t="shared" si="9"/>
        <v>0</v>
      </c>
      <c r="N13" s="16">
        <f t="shared" si="10"/>
        <v>0</v>
      </c>
      <c r="O13" s="34">
        <v>15000.0</v>
      </c>
      <c r="P13" s="21">
        <f t="shared" si="11"/>
        <v>0</v>
      </c>
      <c r="Q13" s="21">
        <f t="shared" si="12"/>
        <v>1</v>
      </c>
      <c r="R13" s="21">
        <f t="shared" si="13"/>
        <v>0</v>
      </c>
      <c r="S13" s="21">
        <f t="shared" si="14"/>
        <v>0</v>
      </c>
      <c r="T13" s="29" t="s">
        <v>159</v>
      </c>
      <c r="U13" s="21">
        <f t="shared" si="15"/>
        <v>0</v>
      </c>
      <c r="V13" s="29">
        <v>1.0</v>
      </c>
      <c r="W13" s="29">
        <v>0.0</v>
      </c>
      <c r="X13" s="29">
        <v>1.0</v>
      </c>
      <c r="Y13" s="27" t="s">
        <v>149</v>
      </c>
      <c r="Z13" s="21">
        <f t="shared" si="16"/>
        <v>0</v>
      </c>
      <c r="AA13" s="21">
        <f t="shared" si="17"/>
        <v>1</v>
      </c>
      <c r="AB13" s="21">
        <f t="shared" si="18"/>
        <v>0</v>
      </c>
      <c r="AC13" s="21">
        <f t="shared" si="19"/>
        <v>0</v>
      </c>
      <c r="AD13" s="21">
        <f t="shared" si="20"/>
        <v>0</v>
      </c>
      <c r="AE13" s="27" t="s">
        <v>143</v>
      </c>
      <c r="AF13" s="21">
        <f t="shared" si="21"/>
        <v>0</v>
      </c>
      <c r="AG13" s="21">
        <f t="shared" si="22"/>
        <v>1</v>
      </c>
      <c r="AH13" s="21">
        <f t="shared" si="23"/>
        <v>0</v>
      </c>
      <c r="AI13" s="21">
        <f t="shared" si="24"/>
        <v>0</v>
      </c>
      <c r="AJ13" s="27" t="s">
        <v>128</v>
      </c>
      <c r="AK13" s="21">
        <f t="shared" si="25"/>
        <v>1</v>
      </c>
      <c r="AL13" s="21">
        <f t="shared" si="26"/>
        <v>0</v>
      </c>
      <c r="AM13" s="21">
        <f t="shared" si="27"/>
        <v>0</v>
      </c>
      <c r="AN13" s="21">
        <f t="shared" si="28"/>
        <v>0</v>
      </c>
      <c r="AO13" s="27" t="s">
        <v>37</v>
      </c>
      <c r="AP13" s="21">
        <f t="shared" si="29"/>
        <v>1</v>
      </c>
      <c r="AQ13" s="21">
        <f t="shared" si="30"/>
        <v>0</v>
      </c>
      <c r="AR13" s="21">
        <f t="shared" si="31"/>
        <v>0</v>
      </c>
      <c r="AS13" s="21">
        <f t="shared" si="32"/>
        <v>0</v>
      </c>
      <c r="AT13" s="27" t="s">
        <v>181</v>
      </c>
      <c r="AU13" s="21">
        <f t="shared" si="33"/>
        <v>0</v>
      </c>
      <c r="AV13" s="21">
        <f t="shared" si="34"/>
        <v>0</v>
      </c>
      <c r="AW13" s="21">
        <f t="shared" si="35"/>
        <v>0</v>
      </c>
      <c r="AX13" s="21">
        <f t="shared" si="36"/>
        <v>1</v>
      </c>
      <c r="AY13" s="27" t="s">
        <v>182</v>
      </c>
      <c r="AZ13" s="21">
        <f t="shared" si="37"/>
        <v>0</v>
      </c>
      <c r="BA13" s="21">
        <f t="shared" si="38"/>
        <v>0</v>
      </c>
      <c r="BB13" s="21">
        <f t="shared" si="39"/>
        <v>1</v>
      </c>
      <c r="BC13" s="21">
        <f t="shared" si="40"/>
        <v>0</v>
      </c>
      <c r="BD13" s="27" t="s">
        <v>150</v>
      </c>
      <c r="BE13" s="21">
        <f t="shared" si="41"/>
        <v>0</v>
      </c>
      <c r="BF13" s="21">
        <f t="shared" si="42"/>
        <v>0</v>
      </c>
      <c r="BG13" s="21">
        <f t="shared" si="43"/>
        <v>1</v>
      </c>
      <c r="BH13" s="29">
        <v>800.0</v>
      </c>
      <c r="BI13" s="21">
        <f t="shared" si="44"/>
        <v>1</v>
      </c>
      <c r="BJ13" s="21">
        <f t="shared" si="45"/>
        <v>0</v>
      </c>
      <c r="BK13" s="21">
        <f t="shared" si="46"/>
        <v>0</v>
      </c>
      <c r="BL13" s="29" t="s">
        <v>132</v>
      </c>
      <c r="BM13" s="21">
        <f t="shared" si="47"/>
        <v>0</v>
      </c>
      <c r="BN13" s="21">
        <f t="shared" si="48"/>
        <v>0</v>
      </c>
      <c r="BO13" s="21">
        <f t="shared" si="49"/>
        <v>1</v>
      </c>
      <c r="BP13" s="21">
        <f t="shared" si="50"/>
        <v>0</v>
      </c>
      <c r="BQ13" s="21">
        <f t="shared" si="51"/>
        <v>0</v>
      </c>
      <c r="BR13" s="29">
        <v>0.0</v>
      </c>
      <c r="BS13" s="29">
        <v>0.0</v>
      </c>
      <c r="BT13" s="29">
        <v>1.0</v>
      </c>
      <c r="BU13" s="29">
        <v>0.0</v>
      </c>
      <c r="BV13" s="29">
        <v>0.0</v>
      </c>
      <c r="BW13" s="29">
        <v>1.0</v>
      </c>
      <c r="BX13" s="29">
        <v>1.0</v>
      </c>
      <c r="BY13" s="29">
        <v>1.0</v>
      </c>
      <c r="BZ13" s="29">
        <v>1.0</v>
      </c>
      <c r="CA13" s="27" t="s">
        <v>164</v>
      </c>
      <c r="CB13" s="21">
        <f t="shared" si="52"/>
        <v>0</v>
      </c>
      <c r="CC13" s="21">
        <f t="shared" si="53"/>
        <v>0</v>
      </c>
      <c r="CD13" s="21">
        <f t="shared" si="54"/>
        <v>1</v>
      </c>
      <c r="CE13" s="21">
        <f t="shared" si="55"/>
        <v>0</v>
      </c>
      <c r="CF13" s="21">
        <f t="shared" si="56"/>
        <v>0</v>
      </c>
      <c r="CG13" s="27" t="s">
        <v>177</v>
      </c>
      <c r="CH13" s="21">
        <f t="shared" si="57"/>
        <v>1</v>
      </c>
      <c r="CI13" s="21">
        <f t="shared" si="58"/>
        <v>0</v>
      </c>
      <c r="CJ13" s="21">
        <f t="shared" si="59"/>
        <v>0</v>
      </c>
      <c r="CK13" s="21">
        <f t="shared" si="60"/>
        <v>0</v>
      </c>
      <c r="CL13" s="27" t="s">
        <v>135</v>
      </c>
      <c r="CM13" s="21">
        <f t="shared" si="61"/>
        <v>1</v>
      </c>
      <c r="CN13" s="21">
        <f t="shared" si="62"/>
        <v>0</v>
      </c>
      <c r="CO13" s="21">
        <f t="shared" si="63"/>
        <v>0</v>
      </c>
      <c r="CP13" s="21">
        <f t="shared" si="64"/>
        <v>0</v>
      </c>
      <c r="CQ13" s="21">
        <f t="shared" si="65"/>
        <v>0</v>
      </c>
      <c r="CR13" s="29">
        <v>4.0</v>
      </c>
      <c r="CS13" s="28" t="s">
        <v>137</v>
      </c>
      <c r="CT13" s="29">
        <v>4.0</v>
      </c>
      <c r="CU13" s="28" t="s">
        <v>136</v>
      </c>
      <c r="CV13" s="16">
        <f t="shared" si="66"/>
        <v>15</v>
      </c>
      <c r="CW13" s="28">
        <v>4.0</v>
      </c>
      <c r="CX13" s="30" t="s">
        <v>137</v>
      </c>
      <c r="CY13" s="30">
        <v>4.0</v>
      </c>
      <c r="CZ13" s="30" t="s">
        <v>136</v>
      </c>
      <c r="DA13" s="29">
        <v>4.0</v>
      </c>
      <c r="DB13" s="16">
        <f t="shared" si="67"/>
        <v>19</v>
      </c>
      <c r="DC13" s="28" t="s">
        <v>136</v>
      </c>
      <c r="DD13" s="29">
        <v>4.0</v>
      </c>
      <c r="DE13" s="29">
        <v>4.0</v>
      </c>
      <c r="DF13" s="29">
        <v>5.0</v>
      </c>
      <c r="DG13" s="28" t="s">
        <v>136</v>
      </c>
      <c r="DH13" s="28">
        <v>4.0</v>
      </c>
      <c r="DI13" s="16">
        <f t="shared" si="68"/>
        <v>25</v>
      </c>
      <c r="DJ13" s="28" t="s">
        <v>138</v>
      </c>
      <c r="DK13" s="28" t="s">
        <v>138</v>
      </c>
      <c r="DL13" s="28" t="s">
        <v>136</v>
      </c>
      <c r="DM13" s="28" t="s">
        <v>139</v>
      </c>
      <c r="DN13" s="28" t="s">
        <v>136</v>
      </c>
      <c r="DO13" s="16">
        <f t="shared" si="69"/>
        <v>20</v>
      </c>
      <c r="DP13" s="28" t="s">
        <v>137</v>
      </c>
      <c r="DQ13" s="28" t="s">
        <v>136</v>
      </c>
      <c r="DR13" s="28" t="s">
        <v>139</v>
      </c>
      <c r="DS13" s="28" t="s">
        <v>139</v>
      </c>
      <c r="DT13" s="28" t="s">
        <v>139</v>
      </c>
      <c r="DU13" s="25">
        <f t="shared" si="70"/>
        <v>13</v>
      </c>
      <c r="DV13" s="28" t="s">
        <v>138</v>
      </c>
      <c r="DW13" s="27" t="s">
        <v>136</v>
      </c>
      <c r="DX13" s="27" t="s">
        <v>139</v>
      </c>
      <c r="DY13" s="27" t="s">
        <v>138</v>
      </c>
      <c r="DZ13" s="27" t="s">
        <v>138</v>
      </c>
      <c r="EA13" s="26">
        <v>6.0</v>
      </c>
      <c r="EB13" s="28" t="s">
        <v>137</v>
      </c>
      <c r="EC13" s="28" t="s">
        <v>139</v>
      </c>
      <c r="ED13" s="29">
        <v>4.0</v>
      </c>
      <c r="EE13" s="28" t="s">
        <v>137</v>
      </c>
      <c r="EF13" s="16">
        <f t="shared" si="71"/>
        <v>12</v>
      </c>
      <c r="EG13" s="29">
        <v>3.0</v>
      </c>
      <c r="EH13" s="130" t="s">
        <v>139</v>
      </c>
      <c r="EI13" s="29">
        <v>3.0</v>
      </c>
      <c r="EJ13" s="29">
        <v>3.0</v>
      </c>
      <c r="EK13" s="16">
        <f t="shared" si="72"/>
        <v>11</v>
      </c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</row>
    <row r="14">
      <c r="A14" s="27" t="s">
        <v>125</v>
      </c>
      <c r="B14" s="16">
        <f t="shared" si="1"/>
        <v>1</v>
      </c>
      <c r="C14" s="17" t="s">
        <v>37</v>
      </c>
      <c r="D14" s="29">
        <v>19.0</v>
      </c>
      <c r="E14" s="16">
        <f t="shared" si="2"/>
        <v>1</v>
      </c>
      <c r="F14" s="16">
        <f t="shared" si="3"/>
        <v>0</v>
      </c>
      <c r="G14" s="16">
        <f t="shared" si="4"/>
        <v>0</v>
      </c>
      <c r="H14" s="16">
        <f t="shared" si="5"/>
        <v>0</v>
      </c>
      <c r="I14" s="28" t="s">
        <v>126</v>
      </c>
      <c r="J14" s="16">
        <f t="shared" si="6"/>
        <v>0</v>
      </c>
      <c r="K14" s="16">
        <f t="shared" si="7"/>
        <v>1</v>
      </c>
      <c r="L14" s="16">
        <f t="shared" si="8"/>
        <v>0</v>
      </c>
      <c r="M14" s="16">
        <f t="shared" si="9"/>
        <v>0</v>
      </c>
      <c r="N14" s="16">
        <f t="shared" si="10"/>
        <v>0</v>
      </c>
      <c r="O14" s="29">
        <v>15000.0</v>
      </c>
      <c r="P14" s="21">
        <f t="shared" si="11"/>
        <v>0</v>
      </c>
      <c r="Q14" s="21">
        <f t="shared" si="12"/>
        <v>1</v>
      </c>
      <c r="R14" s="21">
        <f t="shared" si="13"/>
        <v>0</v>
      </c>
      <c r="S14" s="21">
        <f t="shared" si="14"/>
        <v>0</v>
      </c>
      <c r="T14" s="29" t="s">
        <v>159</v>
      </c>
      <c r="U14" s="21">
        <f t="shared" si="15"/>
        <v>0</v>
      </c>
      <c r="V14" s="29">
        <v>1.0</v>
      </c>
      <c r="W14" s="29">
        <v>1.0</v>
      </c>
      <c r="X14" s="29">
        <v>0.0</v>
      </c>
      <c r="Y14" s="27" t="s">
        <v>183</v>
      </c>
      <c r="Z14" s="21">
        <f t="shared" si="16"/>
        <v>0</v>
      </c>
      <c r="AA14" s="21">
        <f t="shared" si="17"/>
        <v>0</v>
      </c>
      <c r="AB14" s="21">
        <f t="shared" si="18"/>
        <v>0</v>
      </c>
      <c r="AC14" s="21">
        <f t="shared" si="19"/>
        <v>0</v>
      </c>
      <c r="AD14" s="21">
        <f t="shared" si="20"/>
        <v>1</v>
      </c>
      <c r="AE14" s="27" t="s">
        <v>161</v>
      </c>
      <c r="AF14" s="21">
        <f t="shared" si="21"/>
        <v>0</v>
      </c>
      <c r="AG14" s="21">
        <f t="shared" si="22"/>
        <v>0</v>
      </c>
      <c r="AH14" s="21">
        <f t="shared" si="23"/>
        <v>0</v>
      </c>
      <c r="AI14" s="21">
        <f t="shared" si="24"/>
        <v>1</v>
      </c>
      <c r="AJ14" s="27" t="s">
        <v>128</v>
      </c>
      <c r="AK14" s="21">
        <f t="shared" si="25"/>
        <v>1</v>
      </c>
      <c r="AL14" s="21">
        <f t="shared" si="26"/>
        <v>0</v>
      </c>
      <c r="AM14" s="21">
        <f t="shared" si="27"/>
        <v>0</v>
      </c>
      <c r="AN14" s="21">
        <f t="shared" si="28"/>
        <v>0</v>
      </c>
      <c r="AO14" s="27" t="s">
        <v>37</v>
      </c>
      <c r="AP14" s="21">
        <f t="shared" si="29"/>
        <v>1</v>
      </c>
      <c r="AQ14" s="21">
        <f t="shared" si="30"/>
        <v>0</v>
      </c>
      <c r="AR14" s="21">
        <f t="shared" si="31"/>
        <v>0</v>
      </c>
      <c r="AS14" s="21">
        <f t="shared" si="32"/>
        <v>0</v>
      </c>
      <c r="AT14" s="27" t="s">
        <v>44</v>
      </c>
      <c r="AU14" s="21">
        <f t="shared" si="33"/>
        <v>0</v>
      </c>
      <c r="AV14" s="21">
        <f t="shared" si="34"/>
        <v>1</v>
      </c>
      <c r="AW14" s="21">
        <f t="shared" si="35"/>
        <v>0</v>
      </c>
      <c r="AX14" s="21">
        <f t="shared" si="36"/>
        <v>0</v>
      </c>
      <c r="AY14" s="27" t="s">
        <v>37</v>
      </c>
      <c r="AZ14" s="21">
        <f t="shared" si="37"/>
        <v>0</v>
      </c>
      <c r="BA14" s="21">
        <f t="shared" si="38"/>
        <v>1</v>
      </c>
      <c r="BB14" s="21">
        <f t="shared" si="39"/>
        <v>0</v>
      </c>
      <c r="BC14" s="21">
        <f t="shared" si="40"/>
        <v>0</v>
      </c>
      <c r="BD14" s="27" t="s">
        <v>138</v>
      </c>
      <c r="BE14" s="21">
        <f t="shared" si="41"/>
        <v>0</v>
      </c>
      <c r="BF14" s="21">
        <f t="shared" si="42"/>
        <v>0</v>
      </c>
      <c r="BG14" s="21">
        <f t="shared" si="43"/>
        <v>1</v>
      </c>
      <c r="BH14" s="27" t="s">
        <v>184</v>
      </c>
      <c r="BI14" s="21">
        <f t="shared" si="44"/>
        <v>0</v>
      </c>
      <c r="BJ14" s="21">
        <f t="shared" si="45"/>
        <v>0</v>
      </c>
      <c r="BK14" s="21">
        <f t="shared" si="46"/>
        <v>1</v>
      </c>
      <c r="BL14" s="27" t="s">
        <v>185</v>
      </c>
      <c r="BM14" s="21">
        <f t="shared" si="47"/>
        <v>0</v>
      </c>
      <c r="BN14" s="21">
        <f t="shared" si="48"/>
        <v>0</v>
      </c>
      <c r="BO14" s="21">
        <f t="shared" si="49"/>
        <v>0</v>
      </c>
      <c r="BP14" s="21">
        <f t="shared" si="50"/>
        <v>0</v>
      </c>
      <c r="BQ14" s="21">
        <f t="shared" si="51"/>
        <v>1</v>
      </c>
      <c r="BR14" s="29">
        <v>0.0</v>
      </c>
      <c r="BS14" s="29">
        <v>1.0</v>
      </c>
      <c r="BT14" s="29">
        <v>0.0</v>
      </c>
      <c r="BU14" s="29">
        <v>0.0</v>
      </c>
      <c r="BV14" s="29">
        <v>0.0</v>
      </c>
      <c r="BW14" s="29">
        <v>0.0</v>
      </c>
      <c r="BX14" s="29">
        <v>1.0</v>
      </c>
      <c r="BY14" s="29">
        <v>0.0</v>
      </c>
      <c r="BZ14" s="29">
        <v>0.0</v>
      </c>
      <c r="CA14" s="29" t="s">
        <v>77</v>
      </c>
      <c r="CB14" s="21">
        <f t="shared" si="52"/>
        <v>0</v>
      </c>
      <c r="CC14" s="21">
        <f t="shared" si="53"/>
        <v>0</v>
      </c>
      <c r="CD14" s="21">
        <f t="shared" si="54"/>
        <v>0</v>
      </c>
      <c r="CE14" s="21">
        <f t="shared" si="55"/>
        <v>1</v>
      </c>
      <c r="CF14" s="21">
        <f t="shared" si="56"/>
        <v>0</v>
      </c>
      <c r="CG14" s="27" t="s">
        <v>146</v>
      </c>
      <c r="CH14" s="21">
        <f t="shared" si="57"/>
        <v>0</v>
      </c>
      <c r="CI14" s="21">
        <f t="shared" si="58"/>
        <v>0</v>
      </c>
      <c r="CJ14" s="21">
        <f t="shared" si="59"/>
        <v>1</v>
      </c>
      <c r="CK14" s="21">
        <f t="shared" si="60"/>
        <v>0</v>
      </c>
      <c r="CL14" s="27" t="s">
        <v>135</v>
      </c>
      <c r="CM14" s="21">
        <f t="shared" si="61"/>
        <v>1</v>
      </c>
      <c r="CN14" s="21">
        <f t="shared" si="62"/>
        <v>0</v>
      </c>
      <c r="CO14" s="21">
        <f t="shared" si="63"/>
        <v>0</v>
      </c>
      <c r="CP14" s="21">
        <f t="shared" si="64"/>
        <v>0</v>
      </c>
      <c r="CQ14" s="21">
        <f t="shared" si="65"/>
        <v>0</v>
      </c>
      <c r="CR14" s="28" t="s">
        <v>136</v>
      </c>
      <c r="CS14" s="28" t="s">
        <v>138</v>
      </c>
      <c r="CT14" s="29">
        <v>4.0</v>
      </c>
      <c r="CU14" s="28" t="s">
        <v>136</v>
      </c>
      <c r="CV14" s="16">
        <f t="shared" si="66"/>
        <v>17</v>
      </c>
      <c r="CW14" s="28" t="s">
        <v>136</v>
      </c>
      <c r="CX14" s="30" t="s">
        <v>138</v>
      </c>
      <c r="CY14" s="30">
        <v>4.0</v>
      </c>
      <c r="CZ14" s="30" t="s">
        <v>136</v>
      </c>
      <c r="DA14" s="28" t="s">
        <v>137</v>
      </c>
      <c r="DB14" s="16">
        <f t="shared" si="67"/>
        <v>20</v>
      </c>
      <c r="DC14" s="29">
        <v>2.0</v>
      </c>
      <c r="DD14" s="29">
        <v>3.0</v>
      </c>
      <c r="DE14" s="29">
        <v>2.0</v>
      </c>
      <c r="DF14" s="29">
        <v>3.0</v>
      </c>
      <c r="DG14" s="29">
        <v>2.0</v>
      </c>
      <c r="DH14" s="29">
        <v>1.0</v>
      </c>
      <c r="DI14" s="16">
        <f t="shared" si="68"/>
        <v>13</v>
      </c>
      <c r="DJ14" s="29">
        <v>4.0</v>
      </c>
      <c r="DK14" s="28" t="s">
        <v>136</v>
      </c>
      <c r="DL14" s="28" t="s">
        <v>136</v>
      </c>
      <c r="DM14" s="29">
        <v>3.0</v>
      </c>
      <c r="DN14" s="29">
        <v>3.0</v>
      </c>
      <c r="DO14" s="16">
        <f t="shared" si="69"/>
        <v>18</v>
      </c>
      <c r="DP14" s="28" t="s">
        <v>136</v>
      </c>
      <c r="DQ14" s="28" t="s">
        <v>139</v>
      </c>
      <c r="DR14" s="28" t="s">
        <v>137</v>
      </c>
      <c r="DS14" s="28" t="s">
        <v>139</v>
      </c>
      <c r="DT14" s="28" t="s">
        <v>136</v>
      </c>
      <c r="DU14" s="25">
        <f t="shared" si="70"/>
        <v>15</v>
      </c>
      <c r="DV14" s="28" t="s">
        <v>136</v>
      </c>
      <c r="DW14" s="27" t="s">
        <v>138</v>
      </c>
      <c r="DX14" s="27" t="s">
        <v>140</v>
      </c>
      <c r="DY14" s="27" t="s">
        <v>140</v>
      </c>
      <c r="DZ14" s="27" t="s">
        <v>139</v>
      </c>
      <c r="EA14" s="26">
        <v>13.0</v>
      </c>
      <c r="EB14" s="28" t="s">
        <v>137</v>
      </c>
      <c r="EC14" s="28" t="s">
        <v>139</v>
      </c>
      <c r="ED14" s="28" t="s">
        <v>139</v>
      </c>
      <c r="EE14" s="28" t="s">
        <v>136</v>
      </c>
      <c r="EF14" s="16">
        <f t="shared" si="71"/>
        <v>11</v>
      </c>
      <c r="EG14" s="29">
        <v>4.0</v>
      </c>
      <c r="EH14" s="129">
        <v>4.0</v>
      </c>
      <c r="EI14" s="29">
        <v>4.0</v>
      </c>
      <c r="EJ14" s="29">
        <v>4.0</v>
      </c>
      <c r="EK14" s="16">
        <f t="shared" si="72"/>
        <v>16</v>
      </c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</row>
    <row r="15">
      <c r="A15" s="27" t="s">
        <v>125</v>
      </c>
      <c r="B15" s="16">
        <f t="shared" si="1"/>
        <v>1</v>
      </c>
      <c r="C15" s="17" t="s">
        <v>37</v>
      </c>
      <c r="D15" s="28">
        <v>37.0</v>
      </c>
      <c r="E15" s="16">
        <f t="shared" si="2"/>
        <v>0</v>
      </c>
      <c r="F15" s="16">
        <f t="shared" si="3"/>
        <v>1</v>
      </c>
      <c r="G15" s="16">
        <f t="shared" si="4"/>
        <v>0</v>
      </c>
      <c r="H15" s="16">
        <f t="shared" si="5"/>
        <v>0</v>
      </c>
      <c r="I15" s="35" t="s">
        <v>12</v>
      </c>
      <c r="J15" s="16">
        <f t="shared" si="6"/>
        <v>0</v>
      </c>
      <c r="K15" s="16">
        <f t="shared" si="7"/>
        <v>0</v>
      </c>
      <c r="L15" s="16">
        <f t="shared" si="8"/>
        <v>0</v>
      </c>
      <c r="M15" s="16">
        <f t="shared" si="9"/>
        <v>1</v>
      </c>
      <c r="N15" s="16">
        <f t="shared" si="10"/>
        <v>0</v>
      </c>
      <c r="O15" s="36">
        <v>22000.0</v>
      </c>
      <c r="P15" s="21">
        <f t="shared" si="11"/>
        <v>0</v>
      </c>
      <c r="Q15" s="21">
        <f t="shared" si="12"/>
        <v>1</v>
      </c>
      <c r="R15" s="21">
        <f t="shared" si="13"/>
        <v>0</v>
      </c>
      <c r="S15" s="21">
        <f t="shared" si="14"/>
        <v>0</v>
      </c>
      <c r="T15" s="37" t="s">
        <v>159</v>
      </c>
      <c r="U15" s="21">
        <f t="shared" si="15"/>
        <v>0</v>
      </c>
      <c r="V15" s="37">
        <v>0.0</v>
      </c>
      <c r="W15" s="37">
        <v>0.0</v>
      </c>
      <c r="X15" s="37">
        <v>0.0</v>
      </c>
      <c r="Y15" s="37" t="s">
        <v>26</v>
      </c>
      <c r="Z15" s="21">
        <f t="shared" si="16"/>
        <v>0</v>
      </c>
      <c r="AA15" s="21">
        <f t="shared" si="17"/>
        <v>1</v>
      </c>
      <c r="AB15" s="21">
        <f t="shared" si="18"/>
        <v>0</v>
      </c>
      <c r="AC15" s="21">
        <f t="shared" si="19"/>
        <v>0</v>
      </c>
      <c r="AD15" s="21">
        <f t="shared" si="20"/>
        <v>0</v>
      </c>
      <c r="AE15" s="36" t="s">
        <v>31</v>
      </c>
      <c r="AF15" s="21">
        <f t="shared" si="21"/>
        <v>1</v>
      </c>
      <c r="AG15" s="21">
        <f t="shared" si="22"/>
        <v>0</v>
      </c>
      <c r="AH15" s="21">
        <f t="shared" si="23"/>
        <v>0</v>
      </c>
      <c r="AI15" s="21">
        <f t="shared" si="24"/>
        <v>0</v>
      </c>
      <c r="AJ15" s="27" t="s">
        <v>129</v>
      </c>
      <c r="AK15" s="21">
        <f t="shared" si="25"/>
        <v>0</v>
      </c>
      <c r="AL15" s="21">
        <f t="shared" si="26"/>
        <v>1</v>
      </c>
      <c r="AM15" s="21">
        <f t="shared" si="27"/>
        <v>0</v>
      </c>
      <c r="AN15" s="21">
        <f t="shared" si="28"/>
        <v>0</v>
      </c>
      <c r="AO15" s="27" t="s">
        <v>37</v>
      </c>
      <c r="AP15" s="21">
        <f t="shared" si="29"/>
        <v>1</v>
      </c>
      <c r="AQ15" s="21">
        <f t="shared" si="30"/>
        <v>0</v>
      </c>
      <c r="AR15" s="21">
        <f t="shared" si="31"/>
        <v>0</v>
      </c>
      <c r="AS15" s="21">
        <f t="shared" si="32"/>
        <v>0</v>
      </c>
      <c r="AT15" s="27" t="s">
        <v>130</v>
      </c>
      <c r="AU15" s="21">
        <f t="shared" si="33"/>
        <v>1</v>
      </c>
      <c r="AV15" s="21">
        <f t="shared" si="34"/>
        <v>0</v>
      </c>
      <c r="AW15" s="21">
        <f t="shared" si="35"/>
        <v>0</v>
      </c>
      <c r="AX15" s="21">
        <f t="shared" si="36"/>
        <v>0</v>
      </c>
      <c r="AY15" s="38" t="s">
        <v>40</v>
      </c>
      <c r="AZ15" s="21">
        <f t="shared" si="37"/>
        <v>0</v>
      </c>
      <c r="BA15" s="21">
        <f t="shared" si="38"/>
        <v>0</v>
      </c>
      <c r="BB15" s="21">
        <f t="shared" si="39"/>
        <v>0</v>
      </c>
      <c r="BC15" s="21">
        <f t="shared" si="40"/>
        <v>1</v>
      </c>
      <c r="BD15" s="27">
        <v>5.0</v>
      </c>
      <c r="BE15" s="21">
        <f t="shared" si="41"/>
        <v>0</v>
      </c>
      <c r="BF15" s="21">
        <f t="shared" si="42"/>
        <v>1</v>
      </c>
      <c r="BG15" s="21">
        <f t="shared" si="43"/>
        <v>0</v>
      </c>
      <c r="BH15" s="27">
        <v>800.0</v>
      </c>
      <c r="BI15" s="21">
        <f t="shared" si="44"/>
        <v>1</v>
      </c>
      <c r="BJ15" s="21">
        <f t="shared" si="45"/>
        <v>0</v>
      </c>
      <c r="BK15" s="21">
        <f t="shared" si="46"/>
        <v>0</v>
      </c>
      <c r="BL15" s="29" t="s">
        <v>132</v>
      </c>
      <c r="BM15" s="21">
        <f t="shared" si="47"/>
        <v>0</v>
      </c>
      <c r="BN15" s="21">
        <f t="shared" si="48"/>
        <v>0</v>
      </c>
      <c r="BO15" s="21">
        <f t="shared" si="49"/>
        <v>1</v>
      </c>
      <c r="BP15" s="21">
        <f t="shared" si="50"/>
        <v>0</v>
      </c>
      <c r="BQ15" s="21">
        <f t="shared" si="51"/>
        <v>0</v>
      </c>
      <c r="BR15" s="29">
        <v>1.0</v>
      </c>
      <c r="BS15" s="29">
        <v>0.0</v>
      </c>
      <c r="BT15" s="29">
        <v>0.0</v>
      </c>
      <c r="BU15" s="29">
        <v>1.0</v>
      </c>
      <c r="BV15" s="29">
        <v>1.0</v>
      </c>
      <c r="BW15" s="29">
        <v>1.0</v>
      </c>
      <c r="BX15" s="29">
        <v>0.0</v>
      </c>
      <c r="BY15" s="29">
        <v>0.0</v>
      </c>
      <c r="BZ15" s="29">
        <v>1.0</v>
      </c>
      <c r="CA15" s="29" t="s">
        <v>77</v>
      </c>
      <c r="CB15" s="21">
        <f t="shared" si="52"/>
        <v>0</v>
      </c>
      <c r="CC15" s="21">
        <f t="shared" si="53"/>
        <v>0</v>
      </c>
      <c r="CD15" s="21">
        <f t="shared" si="54"/>
        <v>0</v>
      </c>
      <c r="CE15" s="21">
        <f t="shared" si="55"/>
        <v>1</v>
      </c>
      <c r="CF15" s="21">
        <f t="shared" si="56"/>
        <v>0</v>
      </c>
      <c r="CG15" s="27" t="s">
        <v>134</v>
      </c>
      <c r="CH15" s="21">
        <f t="shared" si="57"/>
        <v>0</v>
      </c>
      <c r="CI15" s="21">
        <f t="shared" si="58"/>
        <v>0</v>
      </c>
      <c r="CJ15" s="21">
        <f t="shared" si="59"/>
        <v>0</v>
      </c>
      <c r="CK15" s="21">
        <f t="shared" si="60"/>
        <v>1</v>
      </c>
      <c r="CL15" s="27" t="s">
        <v>135</v>
      </c>
      <c r="CM15" s="21">
        <f t="shared" si="61"/>
        <v>1</v>
      </c>
      <c r="CN15" s="21">
        <f t="shared" si="62"/>
        <v>0</v>
      </c>
      <c r="CO15" s="21">
        <f t="shared" si="63"/>
        <v>0</v>
      </c>
      <c r="CP15" s="21">
        <f t="shared" si="64"/>
        <v>0</v>
      </c>
      <c r="CQ15" s="21">
        <f t="shared" si="65"/>
        <v>0</v>
      </c>
      <c r="CR15" s="29">
        <v>5.0</v>
      </c>
      <c r="CS15" s="28" t="s">
        <v>136</v>
      </c>
      <c r="CT15" s="29">
        <v>4.0</v>
      </c>
      <c r="CU15" s="29">
        <v>4.0</v>
      </c>
      <c r="CV15" s="16">
        <f t="shared" si="66"/>
        <v>17</v>
      </c>
      <c r="CW15" s="28">
        <v>5.0</v>
      </c>
      <c r="CX15" s="30" t="s">
        <v>136</v>
      </c>
      <c r="CY15" s="30">
        <v>4.0</v>
      </c>
      <c r="CZ15" s="30">
        <v>4.0</v>
      </c>
      <c r="DA15" s="28">
        <v>3.0</v>
      </c>
      <c r="DB15" s="16">
        <f t="shared" si="67"/>
        <v>20</v>
      </c>
      <c r="DC15" s="28" t="s">
        <v>140</v>
      </c>
      <c r="DD15" s="28">
        <v>4.0</v>
      </c>
      <c r="DE15" s="29">
        <v>3.0</v>
      </c>
      <c r="DF15" s="28">
        <v>3.0</v>
      </c>
      <c r="DG15" s="28" t="s">
        <v>139</v>
      </c>
      <c r="DH15" s="28" t="s">
        <v>139</v>
      </c>
      <c r="DI15" s="16">
        <f t="shared" si="68"/>
        <v>15</v>
      </c>
      <c r="DJ15" s="28" t="s">
        <v>136</v>
      </c>
      <c r="DK15" s="28" t="s">
        <v>137</v>
      </c>
      <c r="DL15" s="28" t="s">
        <v>138</v>
      </c>
      <c r="DM15" s="35">
        <v>3.0</v>
      </c>
      <c r="DN15" s="28" t="s">
        <v>136</v>
      </c>
      <c r="DO15" s="16">
        <f t="shared" si="69"/>
        <v>19</v>
      </c>
      <c r="DP15" s="28" t="s">
        <v>139</v>
      </c>
      <c r="DQ15" s="28" t="s">
        <v>140</v>
      </c>
      <c r="DR15" s="28" t="s">
        <v>140</v>
      </c>
      <c r="DS15" s="28" t="s">
        <v>140</v>
      </c>
      <c r="DT15" s="28" t="s">
        <v>139</v>
      </c>
      <c r="DU15" s="25">
        <f t="shared" si="70"/>
        <v>7</v>
      </c>
      <c r="DV15" s="28" t="s">
        <v>139</v>
      </c>
      <c r="DW15" s="27" t="s">
        <v>136</v>
      </c>
      <c r="DX15" s="27" t="s">
        <v>136</v>
      </c>
      <c r="DY15" s="27" t="s">
        <v>139</v>
      </c>
      <c r="DZ15" s="27" t="s">
        <v>139</v>
      </c>
      <c r="EA15" s="26">
        <v>18.0</v>
      </c>
      <c r="EB15" s="28" t="s">
        <v>139</v>
      </c>
      <c r="EC15" s="29">
        <v>4.0</v>
      </c>
      <c r="ED15" s="29">
        <v>4.0</v>
      </c>
      <c r="EE15" s="28" t="s">
        <v>137</v>
      </c>
      <c r="EF15" s="16">
        <f t="shared" si="71"/>
        <v>13</v>
      </c>
      <c r="EG15" s="29">
        <v>4.0</v>
      </c>
      <c r="EH15" s="142">
        <v>3.0</v>
      </c>
      <c r="EI15" s="29">
        <v>4.0</v>
      </c>
      <c r="EJ15" s="29">
        <v>4.0</v>
      </c>
      <c r="EK15" s="16">
        <f t="shared" si="72"/>
        <v>15</v>
      </c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</row>
    <row r="16">
      <c r="A16" s="27" t="s">
        <v>125</v>
      </c>
      <c r="B16" s="16">
        <f t="shared" si="1"/>
        <v>1</v>
      </c>
      <c r="C16" s="17" t="s">
        <v>37</v>
      </c>
      <c r="D16" s="35">
        <v>33.0</v>
      </c>
      <c r="E16" s="16">
        <f t="shared" si="2"/>
        <v>0</v>
      </c>
      <c r="F16" s="16">
        <f t="shared" si="3"/>
        <v>1</v>
      </c>
      <c r="G16" s="16">
        <f t="shared" si="4"/>
        <v>0</v>
      </c>
      <c r="H16" s="16">
        <f t="shared" si="5"/>
        <v>0</v>
      </c>
      <c r="I16" s="35" t="s">
        <v>158</v>
      </c>
      <c r="J16" s="16">
        <f t="shared" si="6"/>
        <v>0</v>
      </c>
      <c r="K16" s="16">
        <f t="shared" si="7"/>
        <v>0</v>
      </c>
      <c r="L16" s="16">
        <f t="shared" si="8"/>
        <v>0</v>
      </c>
      <c r="M16" s="16">
        <f t="shared" si="9"/>
        <v>0</v>
      </c>
      <c r="N16" s="16">
        <f t="shared" si="10"/>
        <v>1</v>
      </c>
      <c r="O16" s="36">
        <v>33000.0</v>
      </c>
      <c r="P16" s="21">
        <f t="shared" si="11"/>
        <v>0</v>
      </c>
      <c r="Q16" s="21">
        <f t="shared" si="12"/>
        <v>0</v>
      </c>
      <c r="R16" s="21">
        <f t="shared" si="13"/>
        <v>1</v>
      </c>
      <c r="S16" s="21">
        <f t="shared" si="14"/>
        <v>0</v>
      </c>
      <c r="T16" s="37" t="s">
        <v>159</v>
      </c>
      <c r="U16" s="21">
        <f t="shared" si="15"/>
        <v>0</v>
      </c>
      <c r="V16" s="37">
        <v>0.0</v>
      </c>
      <c r="W16" s="37">
        <v>0.0</v>
      </c>
      <c r="X16" s="37">
        <v>0.0</v>
      </c>
      <c r="Y16" s="37" t="s">
        <v>26</v>
      </c>
      <c r="Z16" s="21">
        <f t="shared" si="16"/>
        <v>0</v>
      </c>
      <c r="AA16" s="21">
        <f t="shared" si="17"/>
        <v>1</v>
      </c>
      <c r="AB16" s="21">
        <f t="shared" si="18"/>
        <v>0</v>
      </c>
      <c r="AC16" s="21">
        <f t="shared" si="19"/>
        <v>0</v>
      </c>
      <c r="AD16" s="21">
        <f t="shared" si="20"/>
        <v>0</v>
      </c>
      <c r="AE16" s="36" t="s">
        <v>143</v>
      </c>
      <c r="AF16" s="21">
        <f t="shared" si="21"/>
        <v>0</v>
      </c>
      <c r="AG16" s="21">
        <f t="shared" si="22"/>
        <v>1</v>
      </c>
      <c r="AH16" s="21">
        <f t="shared" si="23"/>
        <v>0</v>
      </c>
      <c r="AI16" s="21">
        <f t="shared" si="24"/>
        <v>0</v>
      </c>
      <c r="AJ16" s="27" t="s">
        <v>128</v>
      </c>
      <c r="AK16" s="21">
        <f t="shared" si="25"/>
        <v>1</v>
      </c>
      <c r="AL16" s="21">
        <f t="shared" si="26"/>
        <v>0</v>
      </c>
      <c r="AM16" s="21">
        <f t="shared" si="27"/>
        <v>0</v>
      </c>
      <c r="AN16" s="21">
        <f t="shared" si="28"/>
        <v>0</v>
      </c>
      <c r="AO16" s="27" t="s">
        <v>144</v>
      </c>
      <c r="AP16" s="21">
        <f t="shared" si="29"/>
        <v>0</v>
      </c>
      <c r="AQ16" s="21">
        <f t="shared" si="30"/>
        <v>0</v>
      </c>
      <c r="AR16" s="21">
        <f t="shared" si="31"/>
        <v>0</v>
      </c>
      <c r="AS16" s="21">
        <f t="shared" si="32"/>
        <v>1</v>
      </c>
      <c r="AT16" s="27" t="s">
        <v>45</v>
      </c>
      <c r="AU16" s="21">
        <f t="shared" si="33"/>
        <v>0</v>
      </c>
      <c r="AV16" s="21">
        <f t="shared" si="34"/>
        <v>0</v>
      </c>
      <c r="AW16" s="21">
        <f t="shared" si="35"/>
        <v>1</v>
      </c>
      <c r="AX16" s="21">
        <f t="shared" si="36"/>
        <v>0</v>
      </c>
      <c r="AY16" s="38" t="s">
        <v>131</v>
      </c>
      <c r="AZ16" s="21">
        <f t="shared" si="37"/>
        <v>1</v>
      </c>
      <c r="BA16" s="21">
        <f t="shared" si="38"/>
        <v>0</v>
      </c>
      <c r="BB16" s="21">
        <f t="shared" si="39"/>
        <v>0</v>
      </c>
      <c r="BC16" s="21">
        <f t="shared" si="40"/>
        <v>0</v>
      </c>
      <c r="BD16" s="27" t="s">
        <v>136</v>
      </c>
      <c r="BE16" s="21">
        <f t="shared" si="41"/>
        <v>0</v>
      </c>
      <c r="BF16" s="21">
        <f t="shared" si="42"/>
        <v>0</v>
      </c>
      <c r="BG16" s="21">
        <f t="shared" si="43"/>
        <v>1</v>
      </c>
      <c r="BH16" s="27" t="s">
        <v>145</v>
      </c>
      <c r="BI16" s="21">
        <f t="shared" si="44"/>
        <v>0</v>
      </c>
      <c r="BJ16" s="21">
        <f t="shared" si="45"/>
        <v>0</v>
      </c>
      <c r="BK16" s="21">
        <f t="shared" si="46"/>
        <v>1</v>
      </c>
      <c r="BL16" s="29" t="s">
        <v>132</v>
      </c>
      <c r="BM16" s="21">
        <f t="shared" si="47"/>
        <v>0</v>
      </c>
      <c r="BN16" s="21">
        <f t="shared" si="48"/>
        <v>0</v>
      </c>
      <c r="BO16" s="21">
        <f t="shared" si="49"/>
        <v>1</v>
      </c>
      <c r="BP16" s="21">
        <f t="shared" si="50"/>
        <v>0</v>
      </c>
      <c r="BQ16" s="21">
        <f t="shared" si="51"/>
        <v>0</v>
      </c>
      <c r="BR16" s="29">
        <v>0.0</v>
      </c>
      <c r="BS16" s="29">
        <v>0.0</v>
      </c>
      <c r="BT16" s="29">
        <v>0.0</v>
      </c>
      <c r="BU16" s="29">
        <v>0.0</v>
      </c>
      <c r="BV16" s="29">
        <v>0.0</v>
      </c>
      <c r="BW16" s="29">
        <v>0.0</v>
      </c>
      <c r="BX16" s="29">
        <v>0.0</v>
      </c>
      <c r="BY16" s="29">
        <v>1.0</v>
      </c>
      <c r="BZ16" s="29">
        <v>0.0</v>
      </c>
      <c r="CA16" s="29" t="s">
        <v>77</v>
      </c>
      <c r="CB16" s="21">
        <f t="shared" si="52"/>
        <v>0</v>
      </c>
      <c r="CC16" s="21">
        <f t="shared" si="53"/>
        <v>0</v>
      </c>
      <c r="CD16" s="21">
        <f t="shared" si="54"/>
        <v>0</v>
      </c>
      <c r="CE16" s="21">
        <f t="shared" si="55"/>
        <v>1</v>
      </c>
      <c r="CF16" s="21">
        <f t="shared" si="56"/>
        <v>0</v>
      </c>
      <c r="CG16" s="27" t="s">
        <v>146</v>
      </c>
      <c r="CH16" s="21">
        <f t="shared" si="57"/>
        <v>0</v>
      </c>
      <c r="CI16" s="21">
        <f t="shared" si="58"/>
        <v>0</v>
      </c>
      <c r="CJ16" s="21">
        <f t="shared" si="59"/>
        <v>1</v>
      </c>
      <c r="CK16" s="21">
        <f t="shared" si="60"/>
        <v>0</v>
      </c>
      <c r="CL16" s="27" t="s">
        <v>147</v>
      </c>
      <c r="CM16" s="21">
        <f t="shared" si="61"/>
        <v>0</v>
      </c>
      <c r="CN16" s="21">
        <f t="shared" si="62"/>
        <v>0</v>
      </c>
      <c r="CO16" s="21">
        <f t="shared" si="63"/>
        <v>0</v>
      </c>
      <c r="CP16" s="21">
        <f t="shared" si="64"/>
        <v>0</v>
      </c>
      <c r="CQ16" s="21">
        <f t="shared" si="65"/>
        <v>1</v>
      </c>
      <c r="CR16" s="28" t="s">
        <v>139</v>
      </c>
      <c r="CS16" s="28" t="s">
        <v>139</v>
      </c>
      <c r="CT16" s="28" t="s">
        <v>136</v>
      </c>
      <c r="CU16" s="28" t="s">
        <v>139</v>
      </c>
      <c r="CV16" s="16">
        <f t="shared" si="66"/>
        <v>10</v>
      </c>
      <c r="CW16" s="29">
        <v>3.0</v>
      </c>
      <c r="CX16" s="31">
        <v>4.0</v>
      </c>
      <c r="CY16" s="30" t="s">
        <v>136</v>
      </c>
      <c r="CZ16" s="30" t="s">
        <v>139</v>
      </c>
      <c r="DA16" s="29">
        <v>4.0</v>
      </c>
      <c r="DB16" s="16">
        <f t="shared" si="67"/>
        <v>17</v>
      </c>
      <c r="DC16" s="29">
        <v>3.0</v>
      </c>
      <c r="DD16" s="29">
        <v>3.0</v>
      </c>
      <c r="DE16" s="29">
        <v>3.0</v>
      </c>
      <c r="DF16" s="29">
        <v>3.0</v>
      </c>
      <c r="DG16" s="29">
        <v>3.0</v>
      </c>
      <c r="DH16" s="29">
        <v>4.0</v>
      </c>
      <c r="DI16" s="16">
        <f t="shared" si="68"/>
        <v>19</v>
      </c>
      <c r="DJ16" s="28" t="s">
        <v>136</v>
      </c>
      <c r="DK16" s="29">
        <v>3.0</v>
      </c>
      <c r="DL16" s="28" t="s">
        <v>136</v>
      </c>
      <c r="DM16" s="28" t="s">
        <v>138</v>
      </c>
      <c r="DN16" s="29">
        <v>3.0</v>
      </c>
      <c r="DO16" s="16">
        <f t="shared" si="69"/>
        <v>19</v>
      </c>
      <c r="DP16" s="29">
        <v>2.0</v>
      </c>
      <c r="DQ16" s="28" t="s">
        <v>139</v>
      </c>
      <c r="DR16" s="28" t="s">
        <v>140</v>
      </c>
      <c r="DS16" s="29">
        <v>3.0</v>
      </c>
      <c r="DT16" s="29">
        <v>2.0</v>
      </c>
      <c r="DU16" s="25">
        <f t="shared" si="70"/>
        <v>10</v>
      </c>
      <c r="DV16" s="29">
        <v>2.0</v>
      </c>
      <c r="DW16" s="29">
        <v>3.0</v>
      </c>
      <c r="DX16" s="27" t="s">
        <v>137</v>
      </c>
      <c r="DY16" s="29">
        <v>2.0</v>
      </c>
      <c r="DZ16" s="29">
        <v>2.0</v>
      </c>
      <c r="EA16" s="26">
        <v>17.0</v>
      </c>
      <c r="EB16" s="28" t="s">
        <v>139</v>
      </c>
      <c r="EC16" s="28" t="s">
        <v>139</v>
      </c>
      <c r="ED16" s="29">
        <v>1.0</v>
      </c>
      <c r="EE16" s="28" t="s">
        <v>139</v>
      </c>
      <c r="EF16" s="16">
        <f t="shared" si="71"/>
        <v>7</v>
      </c>
      <c r="EG16" s="29">
        <v>3.0</v>
      </c>
      <c r="EH16" s="130" t="s">
        <v>139</v>
      </c>
      <c r="EI16" s="29">
        <v>3.0</v>
      </c>
      <c r="EJ16" s="29">
        <v>3.0</v>
      </c>
      <c r="EK16" s="16">
        <f t="shared" si="72"/>
        <v>11</v>
      </c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</row>
    <row r="17">
      <c r="A17" s="27" t="s">
        <v>125</v>
      </c>
      <c r="B17" s="16">
        <f t="shared" si="1"/>
        <v>1</v>
      </c>
      <c r="C17" s="17" t="s">
        <v>37</v>
      </c>
      <c r="D17" s="35">
        <v>29.0</v>
      </c>
      <c r="E17" s="16">
        <f t="shared" si="2"/>
        <v>0</v>
      </c>
      <c r="F17" s="16">
        <f t="shared" si="3"/>
        <v>1</v>
      </c>
      <c r="G17" s="16">
        <f t="shared" si="4"/>
        <v>0</v>
      </c>
      <c r="H17" s="16">
        <f t="shared" si="5"/>
        <v>0</v>
      </c>
      <c r="I17" s="35" t="s">
        <v>158</v>
      </c>
      <c r="J17" s="16">
        <f t="shared" si="6"/>
        <v>0</v>
      </c>
      <c r="K17" s="16">
        <f t="shared" si="7"/>
        <v>0</v>
      </c>
      <c r="L17" s="16">
        <f t="shared" si="8"/>
        <v>0</v>
      </c>
      <c r="M17" s="16">
        <f t="shared" si="9"/>
        <v>0</v>
      </c>
      <c r="N17" s="16">
        <f t="shared" si="10"/>
        <v>1</v>
      </c>
      <c r="O17" s="36">
        <v>26000.0</v>
      </c>
      <c r="P17" s="21">
        <f t="shared" si="11"/>
        <v>0</v>
      </c>
      <c r="Q17" s="21">
        <f t="shared" si="12"/>
        <v>0</v>
      </c>
      <c r="R17" s="21">
        <f t="shared" si="13"/>
        <v>1</v>
      </c>
      <c r="S17" s="21">
        <f t="shared" si="14"/>
        <v>0</v>
      </c>
      <c r="T17" s="37" t="s">
        <v>159</v>
      </c>
      <c r="U17" s="21">
        <f t="shared" si="15"/>
        <v>0</v>
      </c>
      <c r="V17" s="37">
        <v>0.0</v>
      </c>
      <c r="W17" s="37">
        <v>0.0</v>
      </c>
      <c r="X17" s="37">
        <v>0.0</v>
      </c>
      <c r="Y17" s="37" t="s">
        <v>26</v>
      </c>
      <c r="Z17" s="21">
        <f t="shared" si="16"/>
        <v>0</v>
      </c>
      <c r="AA17" s="21">
        <f t="shared" si="17"/>
        <v>1</v>
      </c>
      <c r="AB17" s="21">
        <f t="shared" si="18"/>
        <v>0</v>
      </c>
      <c r="AC17" s="21">
        <f t="shared" si="19"/>
        <v>0</v>
      </c>
      <c r="AD17" s="21">
        <f t="shared" si="20"/>
        <v>0</v>
      </c>
      <c r="AE17" s="36" t="s">
        <v>161</v>
      </c>
      <c r="AF17" s="21">
        <f t="shared" si="21"/>
        <v>0</v>
      </c>
      <c r="AG17" s="21">
        <f t="shared" si="22"/>
        <v>0</v>
      </c>
      <c r="AH17" s="21">
        <f t="shared" si="23"/>
        <v>0</v>
      </c>
      <c r="AI17" s="21">
        <f t="shared" si="24"/>
        <v>1</v>
      </c>
      <c r="AJ17" s="27" t="s">
        <v>128</v>
      </c>
      <c r="AK17" s="21">
        <f t="shared" si="25"/>
        <v>1</v>
      </c>
      <c r="AL17" s="21">
        <f t="shared" si="26"/>
        <v>0</v>
      </c>
      <c r="AM17" s="21">
        <f t="shared" si="27"/>
        <v>0</v>
      </c>
      <c r="AN17" s="21">
        <f t="shared" si="28"/>
        <v>0</v>
      </c>
      <c r="AO17" s="27" t="s">
        <v>37</v>
      </c>
      <c r="AP17" s="21">
        <f t="shared" si="29"/>
        <v>1</v>
      </c>
      <c r="AQ17" s="21">
        <f t="shared" si="30"/>
        <v>0</v>
      </c>
      <c r="AR17" s="21">
        <f t="shared" si="31"/>
        <v>0</v>
      </c>
      <c r="AS17" s="21">
        <f t="shared" si="32"/>
        <v>0</v>
      </c>
      <c r="AT17" s="27" t="s">
        <v>130</v>
      </c>
      <c r="AU17" s="21">
        <f t="shared" si="33"/>
        <v>1</v>
      </c>
      <c r="AV17" s="21">
        <f t="shared" si="34"/>
        <v>0</v>
      </c>
      <c r="AW17" s="21">
        <f t="shared" si="35"/>
        <v>0</v>
      </c>
      <c r="AX17" s="21">
        <f t="shared" si="36"/>
        <v>0</v>
      </c>
      <c r="AY17" s="38" t="s">
        <v>175</v>
      </c>
      <c r="AZ17" s="21">
        <f t="shared" si="37"/>
        <v>0</v>
      </c>
      <c r="BA17" s="21">
        <f t="shared" si="38"/>
        <v>0</v>
      </c>
      <c r="BB17" s="21">
        <f t="shared" si="39"/>
        <v>0</v>
      </c>
      <c r="BC17" s="21">
        <f t="shared" si="40"/>
        <v>1</v>
      </c>
      <c r="BD17" s="27" t="s">
        <v>150</v>
      </c>
      <c r="BE17" s="21">
        <f t="shared" si="41"/>
        <v>0</v>
      </c>
      <c r="BF17" s="21">
        <f t="shared" si="42"/>
        <v>0</v>
      </c>
      <c r="BG17" s="21">
        <f t="shared" si="43"/>
        <v>1</v>
      </c>
      <c r="BH17" s="29">
        <v>800.0</v>
      </c>
      <c r="BI17" s="21">
        <f t="shared" si="44"/>
        <v>1</v>
      </c>
      <c r="BJ17" s="21">
        <f t="shared" si="45"/>
        <v>0</v>
      </c>
      <c r="BK17" s="21">
        <f t="shared" si="46"/>
        <v>0</v>
      </c>
      <c r="BL17" s="27" t="s">
        <v>151</v>
      </c>
      <c r="BM17" s="21">
        <f t="shared" si="47"/>
        <v>0</v>
      </c>
      <c r="BN17" s="21">
        <f t="shared" si="48"/>
        <v>1</v>
      </c>
      <c r="BO17" s="21">
        <f t="shared" si="49"/>
        <v>0</v>
      </c>
      <c r="BP17" s="21">
        <f t="shared" si="50"/>
        <v>0</v>
      </c>
      <c r="BQ17" s="21">
        <f t="shared" si="51"/>
        <v>0</v>
      </c>
      <c r="BR17" s="29">
        <v>0.0</v>
      </c>
      <c r="BS17" s="29">
        <v>0.0</v>
      </c>
      <c r="BT17" s="29">
        <v>1.0</v>
      </c>
      <c r="BU17" s="29">
        <v>1.0</v>
      </c>
      <c r="BV17" s="29">
        <v>0.0</v>
      </c>
      <c r="BW17" s="29">
        <v>1.0</v>
      </c>
      <c r="BX17" s="29">
        <v>0.0</v>
      </c>
      <c r="BY17" s="29">
        <v>0.0</v>
      </c>
      <c r="BZ17" s="29">
        <v>1.0</v>
      </c>
      <c r="CA17" s="29" t="s">
        <v>77</v>
      </c>
      <c r="CB17" s="21">
        <f t="shared" si="52"/>
        <v>0</v>
      </c>
      <c r="CC17" s="21">
        <f t="shared" si="53"/>
        <v>0</v>
      </c>
      <c r="CD17" s="21">
        <f t="shared" si="54"/>
        <v>0</v>
      </c>
      <c r="CE17" s="21">
        <f t="shared" si="55"/>
        <v>1</v>
      </c>
      <c r="CF17" s="21">
        <f t="shared" si="56"/>
        <v>0</v>
      </c>
      <c r="CG17" s="27" t="s">
        <v>152</v>
      </c>
      <c r="CH17" s="21">
        <f t="shared" si="57"/>
        <v>0</v>
      </c>
      <c r="CI17" s="21">
        <f t="shared" si="58"/>
        <v>0</v>
      </c>
      <c r="CJ17" s="21">
        <f t="shared" si="59"/>
        <v>0</v>
      </c>
      <c r="CK17" s="21">
        <f t="shared" si="60"/>
        <v>1</v>
      </c>
      <c r="CL17" s="27" t="s">
        <v>135</v>
      </c>
      <c r="CM17" s="21">
        <f t="shared" si="61"/>
        <v>1</v>
      </c>
      <c r="CN17" s="21">
        <f t="shared" si="62"/>
        <v>0</v>
      </c>
      <c r="CO17" s="21">
        <f t="shared" si="63"/>
        <v>0</v>
      </c>
      <c r="CP17" s="21">
        <f t="shared" si="64"/>
        <v>0</v>
      </c>
      <c r="CQ17" s="21">
        <f t="shared" si="65"/>
        <v>0</v>
      </c>
      <c r="CR17" s="29">
        <v>3.0</v>
      </c>
      <c r="CS17" s="29">
        <v>3.0</v>
      </c>
      <c r="CT17" s="28" t="s">
        <v>139</v>
      </c>
      <c r="CU17" s="28" t="s">
        <v>136</v>
      </c>
      <c r="CV17" s="16">
        <f t="shared" si="66"/>
        <v>12</v>
      </c>
      <c r="CW17" s="28">
        <v>3.0</v>
      </c>
      <c r="CX17" s="30">
        <v>3.0</v>
      </c>
      <c r="CY17" s="30" t="s">
        <v>139</v>
      </c>
      <c r="CZ17" s="30" t="s">
        <v>136</v>
      </c>
      <c r="DA17" s="28" t="s">
        <v>137</v>
      </c>
      <c r="DB17" s="16">
        <f t="shared" si="67"/>
        <v>15</v>
      </c>
      <c r="DC17" s="29">
        <v>3.0</v>
      </c>
      <c r="DD17" s="29">
        <v>2.0</v>
      </c>
      <c r="DE17" s="29">
        <v>1.0</v>
      </c>
      <c r="DF17" s="29">
        <v>4.0</v>
      </c>
      <c r="DG17" s="29">
        <v>3.0</v>
      </c>
      <c r="DH17" s="29">
        <v>3.0</v>
      </c>
      <c r="DI17" s="16">
        <f t="shared" si="68"/>
        <v>16</v>
      </c>
      <c r="DJ17" s="28" t="s">
        <v>137</v>
      </c>
      <c r="DK17" s="28" t="s">
        <v>138</v>
      </c>
      <c r="DL17" s="28" t="s">
        <v>136</v>
      </c>
      <c r="DM17" s="28" t="s">
        <v>136</v>
      </c>
      <c r="DN17" s="28" t="s">
        <v>136</v>
      </c>
      <c r="DO17" s="16">
        <f t="shared" si="69"/>
        <v>20</v>
      </c>
      <c r="DP17" s="28" t="s">
        <v>139</v>
      </c>
      <c r="DQ17" s="28" t="s">
        <v>140</v>
      </c>
      <c r="DR17" s="28" t="s">
        <v>137</v>
      </c>
      <c r="DS17" s="28" t="s">
        <v>139</v>
      </c>
      <c r="DT17" s="28" t="s">
        <v>136</v>
      </c>
      <c r="DU17" s="25">
        <f t="shared" si="70"/>
        <v>12</v>
      </c>
      <c r="DV17" s="29">
        <v>2.0</v>
      </c>
      <c r="DW17" s="29">
        <v>2.0</v>
      </c>
      <c r="DX17" s="29">
        <v>2.0</v>
      </c>
      <c r="DY17" s="29">
        <v>1.0</v>
      </c>
      <c r="DZ17" s="29">
        <v>1.0</v>
      </c>
      <c r="EA17" s="26">
        <v>16.0</v>
      </c>
      <c r="EB17" s="28" t="s">
        <v>137</v>
      </c>
      <c r="EC17" s="28" t="s">
        <v>139</v>
      </c>
      <c r="ED17" s="29">
        <v>4.0</v>
      </c>
      <c r="EE17" s="28" t="s">
        <v>139</v>
      </c>
      <c r="EF17" s="16">
        <f t="shared" si="71"/>
        <v>11</v>
      </c>
      <c r="EG17" s="29">
        <v>4.0</v>
      </c>
      <c r="EH17" s="129">
        <v>4.0</v>
      </c>
      <c r="EI17" s="29">
        <v>4.0</v>
      </c>
      <c r="EJ17" s="29">
        <v>4.0</v>
      </c>
      <c r="EK17" s="16">
        <f t="shared" si="72"/>
        <v>16</v>
      </c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</row>
    <row r="18">
      <c r="A18" s="27" t="s">
        <v>125</v>
      </c>
      <c r="B18" s="16">
        <f t="shared" si="1"/>
        <v>1</v>
      </c>
      <c r="C18" s="17" t="s">
        <v>37</v>
      </c>
      <c r="D18" s="35">
        <v>30.0</v>
      </c>
      <c r="E18" s="16">
        <f t="shared" si="2"/>
        <v>0</v>
      </c>
      <c r="F18" s="16">
        <f t="shared" si="3"/>
        <v>1</v>
      </c>
      <c r="G18" s="16">
        <f t="shared" si="4"/>
        <v>0</v>
      </c>
      <c r="H18" s="16">
        <f t="shared" si="5"/>
        <v>0</v>
      </c>
      <c r="I18" s="35" t="s">
        <v>11</v>
      </c>
      <c r="J18" s="16">
        <f t="shared" si="6"/>
        <v>0</v>
      </c>
      <c r="K18" s="16">
        <f t="shared" si="7"/>
        <v>0</v>
      </c>
      <c r="L18" s="16">
        <f t="shared" si="8"/>
        <v>1</v>
      </c>
      <c r="M18" s="16">
        <f t="shared" si="9"/>
        <v>0</v>
      </c>
      <c r="N18" s="16">
        <f t="shared" si="10"/>
        <v>0</v>
      </c>
      <c r="O18" s="36">
        <v>25000.0</v>
      </c>
      <c r="P18" s="21">
        <f t="shared" si="11"/>
        <v>0</v>
      </c>
      <c r="Q18" s="21">
        <f t="shared" si="12"/>
        <v>1</v>
      </c>
      <c r="R18" s="21">
        <f t="shared" si="13"/>
        <v>0</v>
      </c>
      <c r="S18" s="21">
        <f t="shared" si="14"/>
        <v>0</v>
      </c>
      <c r="T18" s="37" t="s">
        <v>159</v>
      </c>
      <c r="U18" s="21">
        <f t="shared" si="15"/>
        <v>0</v>
      </c>
      <c r="V18" s="37">
        <v>1.0</v>
      </c>
      <c r="W18" s="37">
        <v>0.0</v>
      </c>
      <c r="X18" s="37">
        <v>1.0</v>
      </c>
      <c r="Y18" s="36" t="s">
        <v>149</v>
      </c>
      <c r="Z18" s="21">
        <f t="shared" si="16"/>
        <v>0</v>
      </c>
      <c r="AA18" s="21">
        <f t="shared" si="17"/>
        <v>1</v>
      </c>
      <c r="AB18" s="21">
        <f t="shared" si="18"/>
        <v>0</v>
      </c>
      <c r="AC18" s="21">
        <f t="shared" si="19"/>
        <v>0</v>
      </c>
      <c r="AD18" s="21">
        <f t="shared" si="20"/>
        <v>0</v>
      </c>
      <c r="AE18" s="36" t="s">
        <v>31</v>
      </c>
      <c r="AF18" s="21">
        <f t="shared" si="21"/>
        <v>1</v>
      </c>
      <c r="AG18" s="21">
        <f t="shared" si="22"/>
        <v>0</v>
      </c>
      <c r="AH18" s="21">
        <f t="shared" si="23"/>
        <v>0</v>
      </c>
      <c r="AI18" s="21">
        <f t="shared" si="24"/>
        <v>0</v>
      </c>
      <c r="AJ18" s="27" t="s">
        <v>129</v>
      </c>
      <c r="AK18" s="21">
        <f t="shared" si="25"/>
        <v>0</v>
      </c>
      <c r="AL18" s="21">
        <f t="shared" si="26"/>
        <v>1</v>
      </c>
      <c r="AM18" s="21">
        <f t="shared" si="27"/>
        <v>0</v>
      </c>
      <c r="AN18" s="21">
        <f t="shared" si="28"/>
        <v>0</v>
      </c>
      <c r="AO18" s="27" t="s">
        <v>154</v>
      </c>
      <c r="AP18" s="21">
        <f t="shared" si="29"/>
        <v>0</v>
      </c>
      <c r="AQ18" s="21">
        <f t="shared" si="30"/>
        <v>0</v>
      </c>
      <c r="AR18" s="21">
        <f t="shared" si="31"/>
        <v>0</v>
      </c>
      <c r="AS18" s="21">
        <f t="shared" si="32"/>
        <v>1</v>
      </c>
      <c r="AT18" s="27" t="s">
        <v>130</v>
      </c>
      <c r="AU18" s="21">
        <f t="shared" si="33"/>
        <v>1</v>
      </c>
      <c r="AV18" s="21">
        <f t="shared" si="34"/>
        <v>0</v>
      </c>
      <c r="AW18" s="21">
        <f t="shared" si="35"/>
        <v>0</v>
      </c>
      <c r="AX18" s="21">
        <f t="shared" si="36"/>
        <v>0</v>
      </c>
      <c r="AY18" s="38" t="s">
        <v>186</v>
      </c>
      <c r="AZ18" s="21">
        <f t="shared" si="37"/>
        <v>0</v>
      </c>
      <c r="BA18" s="21">
        <f t="shared" si="38"/>
        <v>0</v>
      </c>
      <c r="BB18" s="21">
        <f t="shared" si="39"/>
        <v>0</v>
      </c>
      <c r="BC18" s="21">
        <f t="shared" si="40"/>
        <v>1</v>
      </c>
      <c r="BD18" s="27" t="s">
        <v>155</v>
      </c>
      <c r="BE18" s="21">
        <f t="shared" si="41"/>
        <v>0</v>
      </c>
      <c r="BF18" s="21">
        <f t="shared" si="42"/>
        <v>0</v>
      </c>
      <c r="BG18" s="21">
        <f t="shared" si="43"/>
        <v>1</v>
      </c>
      <c r="BH18" s="29">
        <v>1500.0</v>
      </c>
      <c r="BI18" s="21">
        <f t="shared" si="44"/>
        <v>0</v>
      </c>
      <c r="BJ18" s="21">
        <f t="shared" si="45"/>
        <v>1</v>
      </c>
      <c r="BK18" s="21">
        <f t="shared" si="46"/>
        <v>0</v>
      </c>
      <c r="BL18" s="29" t="s">
        <v>156</v>
      </c>
      <c r="BM18" s="21">
        <f t="shared" si="47"/>
        <v>0</v>
      </c>
      <c r="BN18" s="21">
        <f t="shared" si="48"/>
        <v>0</v>
      </c>
      <c r="BO18" s="21">
        <f t="shared" si="49"/>
        <v>0</v>
      </c>
      <c r="BP18" s="21">
        <f t="shared" si="50"/>
        <v>1</v>
      </c>
      <c r="BQ18" s="21">
        <f t="shared" si="51"/>
        <v>0</v>
      </c>
      <c r="BR18" s="29">
        <v>0.0</v>
      </c>
      <c r="BS18" s="29">
        <v>0.0</v>
      </c>
      <c r="BT18" s="29">
        <v>0.0</v>
      </c>
      <c r="BU18" s="29">
        <v>0.0</v>
      </c>
      <c r="BV18" s="29">
        <v>1.0</v>
      </c>
      <c r="BW18" s="29">
        <v>1.0</v>
      </c>
      <c r="BX18" s="29">
        <v>1.0</v>
      </c>
      <c r="BY18" s="29">
        <v>0.0</v>
      </c>
      <c r="BZ18" s="29">
        <v>1.0</v>
      </c>
      <c r="CA18" s="29" t="s">
        <v>77</v>
      </c>
      <c r="CB18" s="21">
        <f t="shared" si="52"/>
        <v>0</v>
      </c>
      <c r="CC18" s="21">
        <f t="shared" si="53"/>
        <v>0</v>
      </c>
      <c r="CD18" s="21">
        <f t="shared" si="54"/>
        <v>0</v>
      </c>
      <c r="CE18" s="21">
        <f t="shared" si="55"/>
        <v>1</v>
      </c>
      <c r="CF18" s="21">
        <f t="shared" si="56"/>
        <v>0</v>
      </c>
      <c r="CG18" s="27" t="s">
        <v>157</v>
      </c>
      <c r="CH18" s="21">
        <f t="shared" si="57"/>
        <v>0</v>
      </c>
      <c r="CI18" s="21">
        <f t="shared" si="58"/>
        <v>1</v>
      </c>
      <c r="CJ18" s="21">
        <f t="shared" si="59"/>
        <v>0</v>
      </c>
      <c r="CK18" s="21">
        <f t="shared" si="60"/>
        <v>0</v>
      </c>
      <c r="CL18" s="27" t="s">
        <v>135</v>
      </c>
      <c r="CM18" s="21">
        <f t="shared" si="61"/>
        <v>1</v>
      </c>
      <c r="CN18" s="21">
        <f t="shared" si="62"/>
        <v>0</v>
      </c>
      <c r="CO18" s="21">
        <f t="shared" si="63"/>
        <v>0</v>
      </c>
      <c r="CP18" s="21">
        <f t="shared" si="64"/>
        <v>0</v>
      </c>
      <c r="CQ18" s="21">
        <f t="shared" si="65"/>
        <v>0</v>
      </c>
      <c r="CR18" s="29">
        <v>4.0</v>
      </c>
      <c r="CS18" s="29">
        <v>3.0</v>
      </c>
      <c r="CT18" s="28" t="s">
        <v>136</v>
      </c>
      <c r="CU18" s="29">
        <v>4.0</v>
      </c>
      <c r="CV18" s="16">
        <f t="shared" si="66"/>
        <v>15</v>
      </c>
      <c r="CW18" s="28">
        <v>4.0</v>
      </c>
      <c r="CX18" s="30">
        <v>3.0</v>
      </c>
      <c r="CY18" s="30" t="s">
        <v>136</v>
      </c>
      <c r="CZ18" s="30">
        <v>4.0</v>
      </c>
      <c r="DA18" s="28" t="s">
        <v>136</v>
      </c>
      <c r="DB18" s="16">
        <f t="shared" si="67"/>
        <v>19</v>
      </c>
      <c r="DC18" s="28" t="s">
        <v>140</v>
      </c>
      <c r="DD18" s="28" t="s">
        <v>139</v>
      </c>
      <c r="DE18" s="28" t="s">
        <v>137</v>
      </c>
      <c r="DF18" s="28">
        <v>4.0</v>
      </c>
      <c r="DG18" s="29">
        <v>3.0</v>
      </c>
      <c r="DH18" s="29">
        <v>3.0</v>
      </c>
      <c r="DI18" s="16">
        <f t="shared" si="68"/>
        <v>16</v>
      </c>
      <c r="DJ18" s="28" t="s">
        <v>138</v>
      </c>
      <c r="DK18" s="28" t="s">
        <v>136</v>
      </c>
      <c r="DL18" s="28" t="s">
        <v>136</v>
      </c>
      <c r="DM18" s="29">
        <v>4.0</v>
      </c>
      <c r="DN18" s="29">
        <v>4.0</v>
      </c>
      <c r="DO18" s="16">
        <f t="shared" si="69"/>
        <v>21</v>
      </c>
      <c r="DP18" s="29">
        <v>4.0</v>
      </c>
      <c r="DQ18" s="29">
        <v>4.0</v>
      </c>
      <c r="DR18" s="29">
        <v>5.0</v>
      </c>
      <c r="DS18" s="29">
        <v>3.0</v>
      </c>
      <c r="DT18" s="29">
        <v>4.0</v>
      </c>
      <c r="DU18" s="25">
        <f t="shared" si="70"/>
        <v>20</v>
      </c>
      <c r="DV18" s="28" t="s">
        <v>137</v>
      </c>
      <c r="DW18" s="27" t="s">
        <v>138</v>
      </c>
      <c r="DX18" s="27" t="s">
        <v>136</v>
      </c>
      <c r="DY18" s="27" t="s">
        <v>138</v>
      </c>
      <c r="DZ18" s="27" t="s">
        <v>136</v>
      </c>
      <c r="EA18" s="26">
        <v>14.0</v>
      </c>
      <c r="EB18" s="29">
        <v>4.0</v>
      </c>
      <c r="EC18" s="29">
        <v>4.0</v>
      </c>
      <c r="ED18" s="29">
        <v>4.0</v>
      </c>
      <c r="EE18" s="29">
        <v>5.0</v>
      </c>
      <c r="EF18" s="16">
        <f t="shared" si="71"/>
        <v>17</v>
      </c>
      <c r="EG18" s="28" t="s">
        <v>139</v>
      </c>
      <c r="EH18" s="130" t="s">
        <v>140</v>
      </c>
      <c r="EI18" s="28" t="s">
        <v>139</v>
      </c>
      <c r="EJ18" s="28" t="s">
        <v>140</v>
      </c>
      <c r="EK18" s="16">
        <f t="shared" si="72"/>
        <v>6</v>
      </c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</row>
    <row r="19">
      <c r="A19" s="27" t="s">
        <v>125</v>
      </c>
      <c r="B19" s="16">
        <f t="shared" si="1"/>
        <v>1</v>
      </c>
      <c r="C19" s="17" t="s">
        <v>37</v>
      </c>
      <c r="D19" s="35">
        <v>49.0</v>
      </c>
      <c r="E19" s="16">
        <f t="shared" si="2"/>
        <v>0</v>
      </c>
      <c r="F19" s="16">
        <f t="shared" si="3"/>
        <v>0</v>
      </c>
      <c r="G19" s="16">
        <f t="shared" si="4"/>
        <v>1</v>
      </c>
      <c r="H19" s="16">
        <f t="shared" si="5"/>
        <v>0</v>
      </c>
      <c r="I19" s="35" t="s">
        <v>126</v>
      </c>
      <c r="J19" s="16">
        <f t="shared" si="6"/>
        <v>0</v>
      </c>
      <c r="K19" s="16">
        <f t="shared" si="7"/>
        <v>1</v>
      </c>
      <c r="L19" s="16">
        <f t="shared" si="8"/>
        <v>0</v>
      </c>
      <c r="M19" s="16">
        <f t="shared" si="9"/>
        <v>0</v>
      </c>
      <c r="N19" s="16">
        <f t="shared" si="10"/>
        <v>0</v>
      </c>
      <c r="O19" s="36">
        <v>6000.0</v>
      </c>
      <c r="P19" s="21">
        <f t="shared" si="11"/>
        <v>1</v>
      </c>
      <c r="Q19" s="21">
        <f t="shared" si="12"/>
        <v>0</v>
      </c>
      <c r="R19" s="21">
        <f t="shared" si="13"/>
        <v>0</v>
      </c>
      <c r="S19" s="21">
        <f t="shared" si="14"/>
        <v>0</v>
      </c>
      <c r="T19" s="37" t="s">
        <v>127</v>
      </c>
      <c r="U19" s="21">
        <f t="shared" si="15"/>
        <v>1</v>
      </c>
      <c r="V19" s="37">
        <v>0.0</v>
      </c>
      <c r="W19" s="37">
        <v>1.0</v>
      </c>
      <c r="X19" s="37">
        <v>0.0</v>
      </c>
      <c r="Y19" s="36" t="s">
        <v>187</v>
      </c>
      <c r="Z19" s="21">
        <f t="shared" si="16"/>
        <v>0</v>
      </c>
      <c r="AA19" s="21">
        <f t="shared" si="17"/>
        <v>0</v>
      </c>
      <c r="AB19" s="21">
        <f t="shared" si="18"/>
        <v>0</v>
      </c>
      <c r="AC19" s="21">
        <f t="shared" si="19"/>
        <v>0</v>
      </c>
      <c r="AD19" s="21">
        <f t="shared" si="20"/>
        <v>1</v>
      </c>
      <c r="AE19" s="36" t="s">
        <v>31</v>
      </c>
      <c r="AF19" s="21">
        <f t="shared" si="21"/>
        <v>1</v>
      </c>
      <c r="AG19" s="21">
        <f t="shared" si="22"/>
        <v>0</v>
      </c>
      <c r="AH19" s="21">
        <f t="shared" si="23"/>
        <v>0</v>
      </c>
      <c r="AI19" s="21">
        <f t="shared" si="24"/>
        <v>0</v>
      </c>
      <c r="AJ19" s="27" t="s">
        <v>162</v>
      </c>
      <c r="AK19" s="21">
        <f t="shared" si="25"/>
        <v>0</v>
      </c>
      <c r="AL19" s="21">
        <f t="shared" si="26"/>
        <v>0</v>
      </c>
      <c r="AM19" s="21">
        <f t="shared" si="27"/>
        <v>0</v>
      </c>
      <c r="AN19" s="21">
        <f t="shared" si="28"/>
        <v>1</v>
      </c>
      <c r="AO19" s="27" t="s">
        <v>37</v>
      </c>
      <c r="AP19" s="21">
        <f t="shared" si="29"/>
        <v>1</v>
      </c>
      <c r="AQ19" s="21">
        <f t="shared" si="30"/>
        <v>0</v>
      </c>
      <c r="AR19" s="21">
        <f t="shared" si="31"/>
        <v>0</v>
      </c>
      <c r="AS19" s="21">
        <f t="shared" si="32"/>
        <v>0</v>
      </c>
      <c r="AT19" s="27" t="s">
        <v>163</v>
      </c>
      <c r="AU19" s="21">
        <f t="shared" si="33"/>
        <v>0</v>
      </c>
      <c r="AV19" s="21">
        <f t="shared" si="34"/>
        <v>0</v>
      </c>
      <c r="AW19" s="21">
        <f t="shared" si="35"/>
        <v>0</v>
      </c>
      <c r="AX19" s="21">
        <f t="shared" si="36"/>
        <v>1</v>
      </c>
      <c r="AY19" s="38" t="s">
        <v>188</v>
      </c>
      <c r="AZ19" s="21">
        <f t="shared" si="37"/>
        <v>0</v>
      </c>
      <c r="BA19" s="21">
        <f t="shared" si="38"/>
        <v>0</v>
      </c>
      <c r="BB19" s="21">
        <f t="shared" si="39"/>
        <v>0</v>
      </c>
      <c r="BC19" s="21">
        <f t="shared" si="40"/>
        <v>1</v>
      </c>
      <c r="BD19" s="27" t="s">
        <v>150</v>
      </c>
      <c r="BE19" s="21">
        <f t="shared" si="41"/>
        <v>0</v>
      </c>
      <c r="BF19" s="21">
        <f t="shared" si="42"/>
        <v>0</v>
      </c>
      <c r="BG19" s="21">
        <f t="shared" si="43"/>
        <v>1</v>
      </c>
      <c r="BH19" s="29">
        <v>1500.0</v>
      </c>
      <c r="BI19" s="21">
        <f t="shared" si="44"/>
        <v>0</v>
      </c>
      <c r="BJ19" s="21">
        <f t="shared" si="45"/>
        <v>1</v>
      </c>
      <c r="BK19" s="21">
        <f t="shared" si="46"/>
        <v>0</v>
      </c>
      <c r="BL19" s="29" t="s">
        <v>132</v>
      </c>
      <c r="BM19" s="21">
        <f t="shared" si="47"/>
        <v>0</v>
      </c>
      <c r="BN19" s="21">
        <f t="shared" si="48"/>
        <v>0</v>
      </c>
      <c r="BO19" s="21">
        <f t="shared" si="49"/>
        <v>1</v>
      </c>
      <c r="BP19" s="21">
        <f t="shared" si="50"/>
        <v>0</v>
      </c>
      <c r="BQ19" s="21">
        <f t="shared" si="51"/>
        <v>0</v>
      </c>
      <c r="BR19" s="29">
        <v>0.0</v>
      </c>
      <c r="BS19" s="29">
        <v>0.0</v>
      </c>
      <c r="BT19" s="29">
        <v>1.0</v>
      </c>
      <c r="BU19" s="29">
        <v>0.0</v>
      </c>
      <c r="BV19" s="29">
        <v>0.0</v>
      </c>
      <c r="BW19" s="29">
        <v>0.0</v>
      </c>
      <c r="BX19" s="29">
        <v>0.0</v>
      </c>
      <c r="BY19" s="29">
        <v>0.0</v>
      </c>
      <c r="BZ19" s="29">
        <v>1.0</v>
      </c>
      <c r="CA19" s="27" t="s">
        <v>164</v>
      </c>
      <c r="CB19" s="21">
        <f t="shared" si="52"/>
        <v>0</v>
      </c>
      <c r="CC19" s="21">
        <f t="shared" si="53"/>
        <v>0</v>
      </c>
      <c r="CD19" s="21">
        <f t="shared" si="54"/>
        <v>1</v>
      </c>
      <c r="CE19" s="21">
        <f t="shared" si="55"/>
        <v>0</v>
      </c>
      <c r="CF19" s="21">
        <f t="shared" si="56"/>
        <v>0</v>
      </c>
      <c r="CG19" s="27" t="s">
        <v>165</v>
      </c>
      <c r="CH19" s="21">
        <f t="shared" si="57"/>
        <v>0</v>
      </c>
      <c r="CI19" s="21">
        <f t="shared" si="58"/>
        <v>0</v>
      </c>
      <c r="CJ19" s="21">
        <f t="shared" si="59"/>
        <v>0</v>
      </c>
      <c r="CK19" s="21">
        <f t="shared" si="60"/>
        <v>1</v>
      </c>
      <c r="CL19" s="27" t="s">
        <v>135</v>
      </c>
      <c r="CM19" s="21">
        <f t="shared" si="61"/>
        <v>1</v>
      </c>
      <c r="CN19" s="21">
        <f t="shared" si="62"/>
        <v>0</v>
      </c>
      <c r="CO19" s="21">
        <f t="shared" si="63"/>
        <v>0</v>
      </c>
      <c r="CP19" s="21">
        <f t="shared" si="64"/>
        <v>0</v>
      </c>
      <c r="CQ19" s="21">
        <f t="shared" si="65"/>
        <v>0</v>
      </c>
      <c r="CR19" s="28" t="s">
        <v>136</v>
      </c>
      <c r="CS19" s="28" t="s">
        <v>136</v>
      </c>
      <c r="CT19" s="28" t="s">
        <v>139</v>
      </c>
      <c r="CU19" s="28" t="s">
        <v>139</v>
      </c>
      <c r="CV19" s="16">
        <f t="shared" si="66"/>
        <v>12</v>
      </c>
      <c r="CW19" s="28" t="s">
        <v>136</v>
      </c>
      <c r="CX19" s="30" t="s">
        <v>136</v>
      </c>
      <c r="CY19" s="30" t="s">
        <v>139</v>
      </c>
      <c r="CZ19" s="30" t="s">
        <v>139</v>
      </c>
      <c r="DA19" s="29">
        <v>3.0</v>
      </c>
      <c r="DB19" s="16">
        <f t="shared" si="67"/>
        <v>15</v>
      </c>
      <c r="DC19" s="28" t="s">
        <v>136</v>
      </c>
      <c r="DD19" s="28" t="s">
        <v>136</v>
      </c>
      <c r="DE19" s="28" t="s">
        <v>139</v>
      </c>
      <c r="DF19" s="28" t="s">
        <v>140</v>
      </c>
      <c r="DG19" s="28" t="s">
        <v>139</v>
      </c>
      <c r="DH19" s="28">
        <v>3.0</v>
      </c>
      <c r="DI19" s="16">
        <f t="shared" si="68"/>
        <v>16</v>
      </c>
      <c r="DJ19" s="28" t="s">
        <v>138</v>
      </c>
      <c r="DK19" s="28" t="s">
        <v>136</v>
      </c>
      <c r="DL19" s="28" t="s">
        <v>136</v>
      </c>
      <c r="DM19" s="28" t="s">
        <v>136</v>
      </c>
      <c r="DN19" s="29">
        <v>4.0</v>
      </c>
      <c r="DO19" s="16">
        <f t="shared" si="69"/>
        <v>21</v>
      </c>
      <c r="DP19" s="29">
        <v>4.0</v>
      </c>
      <c r="DQ19" s="29">
        <v>4.0</v>
      </c>
      <c r="DR19" s="29">
        <v>4.0</v>
      </c>
      <c r="DS19" s="29">
        <v>4.0</v>
      </c>
      <c r="DT19" s="29">
        <v>4.0</v>
      </c>
      <c r="DU19" s="25">
        <f t="shared" si="70"/>
        <v>20</v>
      </c>
      <c r="DV19" s="28" t="s">
        <v>137</v>
      </c>
      <c r="DW19" s="27" t="s">
        <v>136</v>
      </c>
      <c r="DX19" s="27" t="s">
        <v>139</v>
      </c>
      <c r="DY19" s="27" t="s">
        <v>139</v>
      </c>
      <c r="DZ19" s="27" t="s">
        <v>137</v>
      </c>
      <c r="EA19" s="26">
        <v>15.0</v>
      </c>
      <c r="EB19" s="28" t="s">
        <v>139</v>
      </c>
      <c r="EC19" s="28" t="s">
        <v>139</v>
      </c>
      <c r="ED19" s="28" t="s">
        <v>140</v>
      </c>
      <c r="EE19" s="28" t="s">
        <v>139</v>
      </c>
      <c r="EF19" s="16">
        <f t="shared" si="71"/>
        <v>7</v>
      </c>
      <c r="EG19" s="29">
        <v>2.0</v>
      </c>
      <c r="EH19" s="129">
        <v>2.0</v>
      </c>
      <c r="EI19" s="29">
        <v>2.0</v>
      </c>
      <c r="EJ19" s="28" t="s">
        <v>139</v>
      </c>
      <c r="EK19" s="16">
        <f t="shared" si="72"/>
        <v>8</v>
      </c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</row>
    <row r="20">
      <c r="A20" s="27" t="s">
        <v>125</v>
      </c>
      <c r="B20" s="16">
        <f t="shared" si="1"/>
        <v>1</v>
      </c>
      <c r="C20" s="17" t="s">
        <v>37</v>
      </c>
      <c r="D20" s="35">
        <v>19.0</v>
      </c>
      <c r="E20" s="16">
        <f t="shared" si="2"/>
        <v>1</v>
      </c>
      <c r="F20" s="16">
        <f t="shared" si="3"/>
        <v>0</v>
      </c>
      <c r="G20" s="16">
        <f t="shared" si="4"/>
        <v>0</v>
      </c>
      <c r="H20" s="16">
        <f t="shared" si="5"/>
        <v>0</v>
      </c>
      <c r="I20" s="35" t="s">
        <v>126</v>
      </c>
      <c r="J20" s="16">
        <f t="shared" si="6"/>
        <v>0</v>
      </c>
      <c r="K20" s="16">
        <f t="shared" si="7"/>
        <v>1</v>
      </c>
      <c r="L20" s="16">
        <f t="shared" si="8"/>
        <v>0</v>
      </c>
      <c r="M20" s="16">
        <f t="shared" si="9"/>
        <v>0</v>
      </c>
      <c r="N20" s="16">
        <f t="shared" si="10"/>
        <v>0</v>
      </c>
      <c r="O20" s="36">
        <v>25000.0</v>
      </c>
      <c r="P20" s="21">
        <f t="shared" si="11"/>
        <v>0</v>
      </c>
      <c r="Q20" s="21">
        <f t="shared" si="12"/>
        <v>1</v>
      </c>
      <c r="R20" s="21">
        <f t="shared" si="13"/>
        <v>0</v>
      </c>
      <c r="S20" s="21">
        <f t="shared" si="14"/>
        <v>0</v>
      </c>
      <c r="T20" s="37" t="s">
        <v>159</v>
      </c>
      <c r="U20" s="21">
        <f t="shared" si="15"/>
        <v>0</v>
      </c>
      <c r="V20" s="37">
        <v>0.0</v>
      </c>
      <c r="W20" s="37">
        <v>0.0</v>
      </c>
      <c r="X20" s="37">
        <v>0.0</v>
      </c>
      <c r="Y20" s="36" t="s">
        <v>27</v>
      </c>
      <c r="Z20" s="21">
        <f t="shared" si="16"/>
        <v>0</v>
      </c>
      <c r="AA20" s="21">
        <f t="shared" si="17"/>
        <v>0</v>
      </c>
      <c r="AB20" s="21">
        <f t="shared" si="18"/>
        <v>1</v>
      </c>
      <c r="AC20" s="21">
        <f t="shared" si="19"/>
        <v>0</v>
      </c>
      <c r="AD20" s="21">
        <f t="shared" si="20"/>
        <v>0</v>
      </c>
      <c r="AE20" s="36" t="s">
        <v>31</v>
      </c>
      <c r="AF20" s="21">
        <f t="shared" si="21"/>
        <v>1</v>
      </c>
      <c r="AG20" s="21">
        <f t="shared" si="22"/>
        <v>0</v>
      </c>
      <c r="AH20" s="21">
        <f t="shared" si="23"/>
        <v>0</v>
      </c>
      <c r="AI20" s="21">
        <f t="shared" si="24"/>
        <v>0</v>
      </c>
      <c r="AJ20" s="27" t="s">
        <v>128</v>
      </c>
      <c r="AK20" s="21">
        <f t="shared" si="25"/>
        <v>1</v>
      </c>
      <c r="AL20" s="21">
        <f t="shared" si="26"/>
        <v>0</v>
      </c>
      <c r="AM20" s="21">
        <f t="shared" si="27"/>
        <v>0</v>
      </c>
      <c r="AN20" s="21">
        <f t="shared" si="28"/>
        <v>0</v>
      </c>
      <c r="AO20" s="27" t="s">
        <v>38</v>
      </c>
      <c r="AP20" s="21">
        <f t="shared" si="29"/>
        <v>0</v>
      </c>
      <c r="AQ20" s="21">
        <f t="shared" si="30"/>
        <v>1</v>
      </c>
      <c r="AR20" s="21">
        <f t="shared" si="31"/>
        <v>0</v>
      </c>
      <c r="AS20" s="21">
        <f t="shared" si="32"/>
        <v>0</v>
      </c>
      <c r="AT20" s="27" t="s">
        <v>130</v>
      </c>
      <c r="AU20" s="21">
        <f t="shared" si="33"/>
        <v>1</v>
      </c>
      <c r="AV20" s="21">
        <f t="shared" si="34"/>
        <v>0</v>
      </c>
      <c r="AW20" s="21">
        <f t="shared" si="35"/>
        <v>0</v>
      </c>
      <c r="AX20" s="21">
        <f t="shared" si="36"/>
        <v>0</v>
      </c>
      <c r="AY20" s="38" t="s">
        <v>37</v>
      </c>
      <c r="AZ20" s="21">
        <f t="shared" si="37"/>
        <v>0</v>
      </c>
      <c r="BA20" s="21">
        <f t="shared" si="38"/>
        <v>1</v>
      </c>
      <c r="BB20" s="21">
        <f t="shared" si="39"/>
        <v>0</v>
      </c>
      <c r="BC20" s="21">
        <f t="shared" si="40"/>
        <v>0</v>
      </c>
      <c r="BD20" s="27" t="s">
        <v>136</v>
      </c>
      <c r="BE20" s="21">
        <f t="shared" si="41"/>
        <v>0</v>
      </c>
      <c r="BF20" s="21">
        <f t="shared" si="42"/>
        <v>0</v>
      </c>
      <c r="BG20" s="21">
        <f t="shared" si="43"/>
        <v>1</v>
      </c>
      <c r="BH20" s="27" t="s">
        <v>167</v>
      </c>
      <c r="BI20" s="21">
        <f t="shared" si="44"/>
        <v>0</v>
      </c>
      <c r="BJ20" s="21">
        <f t="shared" si="45"/>
        <v>0</v>
      </c>
      <c r="BK20" s="21">
        <f t="shared" si="46"/>
        <v>1</v>
      </c>
      <c r="BL20" s="29" t="s">
        <v>59</v>
      </c>
      <c r="BM20" s="21">
        <f t="shared" si="47"/>
        <v>1</v>
      </c>
      <c r="BN20" s="21">
        <f t="shared" si="48"/>
        <v>0</v>
      </c>
      <c r="BO20" s="21">
        <f t="shared" si="49"/>
        <v>0</v>
      </c>
      <c r="BP20" s="21">
        <f t="shared" si="50"/>
        <v>0</v>
      </c>
      <c r="BQ20" s="21">
        <f t="shared" si="51"/>
        <v>0</v>
      </c>
      <c r="BR20" s="29">
        <v>0.0</v>
      </c>
      <c r="BS20" s="29">
        <v>0.0</v>
      </c>
      <c r="BT20" s="29">
        <v>0.0</v>
      </c>
      <c r="BU20" s="29">
        <v>0.0</v>
      </c>
      <c r="BV20" s="29">
        <v>0.0</v>
      </c>
      <c r="BW20" s="29">
        <v>1.0</v>
      </c>
      <c r="BX20" s="29">
        <v>1.0</v>
      </c>
      <c r="BY20" s="29">
        <v>0.0</v>
      </c>
      <c r="BZ20" s="29">
        <v>1.0</v>
      </c>
      <c r="CA20" s="27" t="s">
        <v>168</v>
      </c>
      <c r="CB20" s="21">
        <f t="shared" si="52"/>
        <v>1</v>
      </c>
      <c r="CC20" s="21">
        <f t="shared" si="53"/>
        <v>0</v>
      </c>
      <c r="CD20" s="21">
        <f t="shared" si="54"/>
        <v>0</v>
      </c>
      <c r="CE20" s="21">
        <f t="shared" si="55"/>
        <v>0</v>
      </c>
      <c r="CF20" s="21">
        <f t="shared" si="56"/>
        <v>0</v>
      </c>
      <c r="CG20" s="27" t="s">
        <v>169</v>
      </c>
      <c r="CH20" s="21">
        <f t="shared" si="57"/>
        <v>0</v>
      </c>
      <c r="CI20" s="21">
        <f t="shared" si="58"/>
        <v>0</v>
      </c>
      <c r="CJ20" s="21">
        <f t="shared" si="59"/>
        <v>0</v>
      </c>
      <c r="CK20" s="21">
        <f t="shared" si="60"/>
        <v>1</v>
      </c>
      <c r="CL20" s="27" t="s">
        <v>170</v>
      </c>
      <c r="CM20" s="21">
        <f t="shared" si="61"/>
        <v>0</v>
      </c>
      <c r="CN20" s="21">
        <f t="shared" si="62"/>
        <v>1</v>
      </c>
      <c r="CO20" s="21">
        <f t="shared" si="63"/>
        <v>0</v>
      </c>
      <c r="CP20" s="21">
        <f t="shared" si="64"/>
        <v>0</v>
      </c>
      <c r="CQ20" s="21">
        <f t="shared" si="65"/>
        <v>0</v>
      </c>
      <c r="CR20" s="28" t="s">
        <v>136</v>
      </c>
      <c r="CS20" s="28" t="s">
        <v>138</v>
      </c>
      <c r="CT20" s="28" t="s">
        <v>136</v>
      </c>
      <c r="CU20" s="29">
        <v>3.0</v>
      </c>
      <c r="CV20" s="16">
        <f t="shared" si="66"/>
        <v>16</v>
      </c>
      <c r="CW20" s="28" t="s">
        <v>136</v>
      </c>
      <c r="CX20" s="30" t="s">
        <v>138</v>
      </c>
      <c r="CY20" s="30" t="s">
        <v>136</v>
      </c>
      <c r="CZ20" s="30">
        <v>3.0</v>
      </c>
      <c r="DA20" s="29">
        <v>4.0</v>
      </c>
      <c r="DB20" s="16">
        <f t="shared" si="67"/>
        <v>20</v>
      </c>
      <c r="DC20" s="28" t="s">
        <v>138</v>
      </c>
      <c r="DD20" s="28" t="s">
        <v>138</v>
      </c>
      <c r="DE20" s="28" t="s">
        <v>137</v>
      </c>
      <c r="DF20" s="28">
        <v>4.0</v>
      </c>
      <c r="DG20" s="28" t="s">
        <v>137</v>
      </c>
      <c r="DH20" s="28" t="s">
        <v>137</v>
      </c>
      <c r="DI20" s="16">
        <f t="shared" si="68"/>
        <v>23</v>
      </c>
      <c r="DJ20" s="28" t="s">
        <v>138</v>
      </c>
      <c r="DK20" s="28" t="s">
        <v>136</v>
      </c>
      <c r="DL20" s="28" t="s">
        <v>136</v>
      </c>
      <c r="DM20" s="28" t="s">
        <v>138</v>
      </c>
      <c r="DN20" s="28" t="s">
        <v>136</v>
      </c>
      <c r="DO20" s="16">
        <f t="shared" si="69"/>
        <v>22</v>
      </c>
      <c r="DP20" s="28" t="s">
        <v>136</v>
      </c>
      <c r="DQ20" s="28" t="s">
        <v>136</v>
      </c>
      <c r="DR20" s="28" t="s">
        <v>136</v>
      </c>
      <c r="DS20" s="28" t="s">
        <v>138</v>
      </c>
      <c r="DT20" s="28" t="s">
        <v>138</v>
      </c>
      <c r="DU20" s="25">
        <f t="shared" si="70"/>
        <v>22</v>
      </c>
      <c r="DV20" s="28" t="s">
        <v>138</v>
      </c>
      <c r="DW20" s="27" t="s">
        <v>137</v>
      </c>
      <c r="DX20" s="27" t="s">
        <v>138</v>
      </c>
      <c r="DY20" s="27" t="s">
        <v>140</v>
      </c>
      <c r="DZ20" s="27" t="s">
        <v>137</v>
      </c>
      <c r="EA20" s="26">
        <v>15.0</v>
      </c>
      <c r="EB20" s="28" t="s">
        <v>136</v>
      </c>
      <c r="EC20" s="28" t="s">
        <v>136</v>
      </c>
      <c r="ED20" s="28" t="s">
        <v>138</v>
      </c>
      <c r="EE20" s="28" t="s">
        <v>139</v>
      </c>
      <c r="EF20" s="16">
        <f t="shared" si="71"/>
        <v>15</v>
      </c>
      <c r="EG20" s="28" t="s">
        <v>136</v>
      </c>
      <c r="EH20" s="130" t="s">
        <v>136</v>
      </c>
      <c r="EI20" s="28" t="s">
        <v>136</v>
      </c>
      <c r="EJ20" s="29">
        <v>4.0</v>
      </c>
      <c r="EK20" s="16">
        <f t="shared" si="72"/>
        <v>16</v>
      </c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</row>
    <row r="21" ht="15.75" customHeight="1">
      <c r="A21" s="27" t="s">
        <v>125</v>
      </c>
      <c r="B21" s="16">
        <f t="shared" si="1"/>
        <v>1</v>
      </c>
      <c r="C21" s="17" t="s">
        <v>37</v>
      </c>
      <c r="D21" s="37">
        <v>51.0</v>
      </c>
      <c r="E21" s="16">
        <f t="shared" si="2"/>
        <v>0</v>
      </c>
      <c r="F21" s="16">
        <f t="shared" si="3"/>
        <v>0</v>
      </c>
      <c r="G21" s="16">
        <f t="shared" si="4"/>
        <v>1</v>
      </c>
      <c r="H21" s="16">
        <f t="shared" si="5"/>
        <v>0</v>
      </c>
      <c r="I21" s="35" t="s">
        <v>158</v>
      </c>
      <c r="J21" s="16">
        <f t="shared" si="6"/>
        <v>0</v>
      </c>
      <c r="K21" s="16">
        <f t="shared" si="7"/>
        <v>0</v>
      </c>
      <c r="L21" s="16">
        <f t="shared" si="8"/>
        <v>0</v>
      </c>
      <c r="M21" s="16">
        <f t="shared" si="9"/>
        <v>0</v>
      </c>
      <c r="N21" s="16">
        <f t="shared" si="10"/>
        <v>1</v>
      </c>
      <c r="O21" s="36">
        <v>30000.0</v>
      </c>
      <c r="P21" s="21">
        <f t="shared" si="11"/>
        <v>0</v>
      </c>
      <c r="Q21" s="21">
        <f t="shared" si="12"/>
        <v>0</v>
      </c>
      <c r="R21" s="21">
        <f t="shared" si="13"/>
        <v>1</v>
      </c>
      <c r="S21" s="21">
        <f t="shared" si="14"/>
        <v>0</v>
      </c>
      <c r="T21" s="37" t="s">
        <v>127</v>
      </c>
      <c r="U21" s="21">
        <f t="shared" si="15"/>
        <v>1</v>
      </c>
      <c r="V21" s="37">
        <v>0.0</v>
      </c>
      <c r="W21" s="37">
        <v>0.0</v>
      </c>
      <c r="X21" s="37">
        <v>0.0</v>
      </c>
      <c r="Y21" s="36" t="s">
        <v>189</v>
      </c>
      <c r="Z21" s="21">
        <f t="shared" si="16"/>
        <v>0</v>
      </c>
      <c r="AA21" s="21">
        <f t="shared" si="17"/>
        <v>0</v>
      </c>
      <c r="AB21" s="21">
        <f t="shared" si="18"/>
        <v>0</v>
      </c>
      <c r="AC21" s="21">
        <f t="shared" si="19"/>
        <v>0</v>
      </c>
      <c r="AD21" s="21">
        <f t="shared" si="20"/>
        <v>1</v>
      </c>
      <c r="AE21" s="36" t="s">
        <v>32</v>
      </c>
      <c r="AF21" s="21">
        <f t="shared" si="21"/>
        <v>0</v>
      </c>
      <c r="AG21" s="21">
        <f t="shared" si="22"/>
        <v>1</v>
      </c>
      <c r="AH21" s="21">
        <f t="shared" si="23"/>
        <v>0</v>
      </c>
      <c r="AI21" s="21">
        <f t="shared" si="24"/>
        <v>0</v>
      </c>
      <c r="AJ21" s="27" t="s">
        <v>129</v>
      </c>
      <c r="AK21" s="21">
        <f t="shared" si="25"/>
        <v>0</v>
      </c>
      <c r="AL21" s="21">
        <f t="shared" si="26"/>
        <v>1</v>
      </c>
      <c r="AM21" s="21">
        <f t="shared" si="27"/>
        <v>0</v>
      </c>
      <c r="AN21" s="21">
        <f t="shared" si="28"/>
        <v>0</v>
      </c>
      <c r="AO21" s="27" t="s">
        <v>39</v>
      </c>
      <c r="AP21" s="21">
        <f t="shared" si="29"/>
        <v>0</v>
      </c>
      <c r="AQ21" s="21">
        <f t="shared" si="30"/>
        <v>0</v>
      </c>
      <c r="AR21" s="21">
        <f t="shared" si="31"/>
        <v>1</v>
      </c>
      <c r="AS21" s="21">
        <f t="shared" si="32"/>
        <v>0</v>
      </c>
      <c r="AT21" s="27" t="s">
        <v>130</v>
      </c>
      <c r="AU21" s="21">
        <f t="shared" si="33"/>
        <v>1</v>
      </c>
      <c r="AV21" s="21">
        <f t="shared" si="34"/>
        <v>0</v>
      </c>
      <c r="AW21" s="21">
        <f t="shared" si="35"/>
        <v>0</v>
      </c>
      <c r="AX21" s="21">
        <f t="shared" si="36"/>
        <v>0</v>
      </c>
      <c r="AY21" s="39" t="s">
        <v>190</v>
      </c>
      <c r="AZ21" s="21">
        <f t="shared" si="37"/>
        <v>0</v>
      </c>
      <c r="BA21" s="21">
        <f t="shared" si="38"/>
        <v>0</v>
      </c>
      <c r="BB21" s="21">
        <f t="shared" si="39"/>
        <v>0</v>
      </c>
      <c r="BC21" s="21">
        <f t="shared" si="40"/>
        <v>1</v>
      </c>
      <c r="BD21" s="27" t="s">
        <v>138</v>
      </c>
      <c r="BE21" s="21">
        <f t="shared" si="41"/>
        <v>0</v>
      </c>
      <c r="BF21" s="21">
        <f t="shared" si="42"/>
        <v>0</v>
      </c>
      <c r="BG21" s="21">
        <f t="shared" si="43"/>
        <v>1</v>
      </c>
      <c r="BH21" s="29">
        <v>800.0</v>
      </c>
      <c r="BI21" s="21">
        <f t="shared" si="44"/>
        <v>1</v>
      </c>
      <c r="BJ21" s="21">
        <f t="shared" si="45"/>
        <v>0</v>
      </c>
      <c r="BK21" s="21">
        <f t="shared" si="46"/>
        <v>0</v>
      </c>
      <c r="BL21" s="29" t="s">
        <v>132</v>
      </c>
      <c r="BM21" s="21">
        <f t="shared" si="47"/>
        <v>0</v>
      </c>
      <c r="BN21" s="21">
        <f t="shared" si="48"/>
        <v>0</v>
      </c>
      <c r="BO21" s="21">
        <f t="shared" si="49"/>
        <v>1</v>
      </c>
      <c r="BP21" s="21">
        <f t="shared" si="50"/>
        <v>0</v>
      </c>
      <c r="BQ21" s="21">
        <f t="shared" si="51"/>
        <v>0</v>
      </c>
      <c r="BR21" s="29">
        <v>0.0</v>
      </c>
      <c r="BS21" s="29">
        <v>0.0</v>
      </c>
      <c r="BT21" s="29">
        <v>0.0</v>
      </c>
      <c r="BU21" s="29">
        <v>0.0</v>
      </c>
      <c r="BV21" s="29">
        <v>0.0</v>
      </c>
      <c r="BW21" s="29">
        <v>1.0</v>
      </c>
      <c r="BX21" s="29">
        <v>0.0</v>
      </c>
      <c r="BY21" s="29">
        <v>0.0</v>
      </c>
      <c r="BZ21" s="29">
        <v>1.0</v>
      </c>
      <c r="CA21" s="27" t="s">
        <v>164</v>
      </c>
      <c r="CB21" s="21">
        <f t="shared" si="52"/>
        <v>0</v>
      </c>
      <c r="CC21" s="21">
        <f t="shared" si="53"/>
        <v>0</v>
      </c>
      <c r="CD21" s="21">
        <f t="shared" si="54"/>
        <v>1</v>
      </c>
      <c r="CE21" s="21">
        <f t="shared" si="55"/>
        <v>0</v>
      </c>
      <c r="CF21" s="21">
        <f t="shared" si="56"/>
        <v>0</v>
      </c>
      <c r="CG21" s="27" t="s">
        <v>80</v>
      </c>
      <c r="CH21" s="21">
        <f t="shared" si="57"/>
        <v>1</v>
      </c>
      <c r="CI21" s="21">
        <f t="shared" si="58"/>
        <v>0</v>
      </c>
      <c r="CJ21" s="21">
        <f t="shared" si="59"/>
        <v>0</v>
      </c>
      <c r="CK21" s="21">
        <f t="shared" si="60"/>
        <v>0</v>
      </c>
      <c r="CL21" s="27" t="s">
        <v>170</v>
      </c>
      <c r="CM21" s="21">
        <f t="shared" si="61"/>
        <v>0</v>
      </c>
      <c r="CN21" s="21">
        <f t="shared" si="62"/>
        <v>1</v>
      </c>
      <c r="CO21" s="21">
        <f t="shared" si="63"/>
        <v>0</v>
      </c>
      <c r="CP21" s="21">
        <f t="shared" si="64"/>
        <v>0</v>
      </c>
      <c r="CQ21" s="21">
        <f t="shared" si="65"/>
        <v>0</v>
      </c>
      <c r="CR21" s="28" t="s">
        <v>139</v>
      </c>
      <c r="CS21" s="28" t="s">
        <v>139</v>
      </c>
      <c r="CT21" s="28" t="s">
        <v>138</v>
      </c>
      <c r="CU21" s="28" t="s">
        <v>139</v>
      </c>
      <c r="CV21" s="16">
        <f t="shared" si="66"/>
        <v>11</v>
      </c>
      <c r="CW21" s="28" t="s">
        <v>139</v>
      </c>
      <c r="CX21" s="30" t="s">
        <v>139</v>
      </c>
      <c r="CY21" s="30" t="s">
        <v>138</v>
      </c>
      <c r="CZ21" s="30" t="s">
        <v>139</v>
      </c>
      <c r="DA21" s="29">
        <v>4.0</v>
      </c>
      <c r="DB21" s="16">
        <f t="shared" si="67"/>
        <v>15</v>
      </c>
      <c r="DC21" s="29">
        <v>3.0</v>
      </c>
      <c r="DD21" s="29">
        <v>2.0</v>
      </c>
      <c r="DE21" s="29">
        <v>2.0</v>
      </c>
      <c r="DF21" s="28" t="s">
        <v>139</v>
      </c>
      <c r="DG21" s="29">
        <v>1.0</v>
      </c>
      <c r="DH21" s="29">
        <v>2.0</v>
      </c>
      <c r="DI21" s="16">
        <f t="shared" si="68"/>
        <v>12</v>
      </c>
      <c r="DJ21" s="28" t="s">
        <v>138</v>
      </c>
      <c r="DK21" s="28" t="s">
        <v>138</v>
      </c>
      <c r="DL21" s="28" t="s">
        <v>138</v>
      </c>
      <c r="DM21" s="28" t="s">
        <v>136</v>
      </c>
      <c r="DN21" s="28" t="s">
        <v>136</v>
      </c>
      <c r="DO21" s="16">
        <f t="shared" si="69"/>
        <v>23</v>
      </c>
      <c r="DP21" s="29">
        <v>2.0</v>
      </c>
      <c r="DQ21" s="29">
        <v>2.0</v>
      </c>
      <c r="DR21" s="29">
        <v>3.0</v>
      </c>
      <c r="DS21" s="28" t="s">
        <v>137</v>
      </c>
      <c r="DT21" s="29">
        <v>3.0</v>
      </c>
      <c r="DU21" s="25">
        <f t="shared" si="70"/>
        <v>13</v>
      </c>
      <c r="DV21" s="29">
        <v>3.0</v>
      </c>
      <c r="DW21" s="29">
        <v>2.0</v>
      </c>
      <c r="DX21" s="29">
        <v>2.0</v>
      </c>
      <c r="DY21" s="29">
        <v>2.0</v>
      </c>
      <c r="DZ21" s="29">
        <v>2.0</v>
      </c>
      <c r="EA21" s="26">
        <v>16.0</v>
      </c>
      <c r="EB21" s="28" t="s">
        <v>137</v>
      </c>
      <c r="EC21" s="28" t="s">
        <v>137</v>
      </c>
      <c r="ED21" s="28" t="s">
        <v>138</v>
      </c>
      <c r="EE21" s="28" t="s">
        <v>139</v>
      </c>
      <c r="EF21" s="16">
        <f t="shared" si="71"/>
        <v>13</v>
      </c>
      <c r="EG21" s="29">
        <v>3.0</v>
      </c>
      <c r="EH21" s="129">
        <v>3.0</v>
      </c>
      <c r="EI21" s="28" t="s">
        <v>139</v>
      </c>
      <c r="EJ21" s="29">
        <v>1.0</v>
      </c>
      <c r="EK21" s="16">
        <f t="shared" si="72"/>
        <v>9</v>
      </c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</row>
    <row r="22" ht="15.75" customHeight="1">
      <c r="A22" s="27" t="s">
        <v>125</v>
      </c>
      <c r="B22" s="16">
        <f t="shared" si="1"/>
        <v>1</v>
      </c>
      <c r="C22" s="17" t="s">
        <v>37</v>
      </c>
      <c r="D22" s="35">
        <v>25.0</v>
      </c>
      <c r="E22" s="16">
        <f t="shared" si="2"/>
        <v>0</v>
      </c>
      <c r="F22" s="16">
        <f t="shared" si="3"/>
        <v>1</v>
      </c>
      <c r="G22" s="16">
        <f t="shared" si="4"/>
        <v>0</v>
      </c>
      <c r="H22" s="16">
        <f t="shared" si="5"/>
        <v>0</v>
      </c>
      <c r="I22" s="35" t="s">
        <v>11</v>
      </c>
      <c r="J22" s="16">
        <f t="shared" si="6"/>
        <v>0</v>
      </c>
      <c r="K22" s="16">
        <f t="shared" si="7"/>
        <v>0</v>
      </c>
      <c r="L22" s="16">
        <f t="shared" si="8"/>
        <v>1</v>
      </c>
      <c r="M22" s="16">
        <f t="shared" si="9"/>
        <v>0</v>
      </c>
      <c r="N22" s="16">
        <f t="shared" si="10"/>
        <v>0</v>
      </c>
      <c r="O22" s="36">
        <v>25000.0</v>
      </c>
      <c r="P22" s="21">
        <f t="shared" si="11"/>
        <v>0</v>
      </c>
      <c r="Q22" s="21">
        <f t="shared" si="12"/>
        <v>1</v>
      </c>
      <c r="R22" s="21">
        <f t="shared" si="13"/>
        <v>0</v>
      </c>
      <c r="S22" s="21">
        <f t="shared" si="14"/>
        <v>0</v>
      </c>
      <c r="T22" s="37" t="s">
        <v>127</v>
      </c>
      <c r="U22" s="21">
        <f t="shared" si="15"/>
        <v>1</v>
      </c>
      <c r="V22" s="37">
        <v>0.0</v>
      </c>
      <c r="W22" s="37">
        <v>0.0</v>
      </c>
      <c r="X22" s="37">
        <v>0.0</v>
      </c>
      <c r="Y22" s="36" t="s">
        <v>149</v>
      </c>
      <c r="Z22" s="21">
        <f t="shared" si="16"/>
        <v>0</v>
      </c>
      <c r="AA22" s="21">
        <f t="shared" si="17"/>
        <v>1</v>
      </c>
      <c r="AB22" s="21">
        <f t="shared" si="18"/>
        <v>0</v>
      </c>
      <c r="AC22" s="21">
        <f t="shared" si="19"/>
        <v>0</v>
      </c>
      <c r="AD22" s="21">
        <f t="shared" si="20"/>
        <v>0</v>
      </c>
      <c r="AE22" s="36" t="s">
        <v>31</v>
      </c>
      <c r="AF22" s="21">
        <f t="shared" si="21"/>
        <v>1</v>
      </c>
      <c r="AG22" s="21">
        <f t="shared" si="22"/>
        <v>0</v>
      </c>
      <c r="AH22" s="21">
        <f t="shared" si="23"/>
        <v>0</v>
      </c>
      <c r="AI22" s="21">
        <f t="shared" si="24"/>
        <v>0</v>
      </c>
      <c r="AJ22" s="27" t="s">
        <v>191</v>
      </c>
      <c r="AK22" s="21">
        <f t="shared" si="25"/>
        <v>0</v>
      </c>
      <c r="AL22" s="21">
        <f t="shared" si="26"/>
        <v>0</v>
      </c>
      <c r="AM22" s="21">
        <f t="shared" si="27"/>
        <v>0</v>
      </c>
      <c r="AN22" s="21">
        <f t="shared" si="28"/>
        <v>1</v>
      </c>
      <c r="AO22" s="27" t="s">
        <v>172</v>
      </c>
      <c r="AP22" s="21">
        <f t="shared" si="29"/>
        <v>0</v>
      </c>
      <c r="AQ22" s="21">
        <f t="shared" si="30"/>
        <v>0</v>
      </c>
      <c r="AR22" s="21">
        <f t="shared" si="31"/>
        <v>0</v>
      </c>
      <c r="AS22" s="21">
        <f t="shared" si="32"/>
        <v>1</v>
      </c>
      <c r="AT22" s="27" t="s">
        <v>130</v>
      </c>
      <c r="AU22" s="21">
        <f t="shared" si="33"/>
        <v>1</v>
      </c>
      <c r="AV22" s="21">
        <f t="shared" si="34"/>
        <v>0</v>
      </c>
      <c r="AW22" s="21">
        <f t="shared" si="35"/>
        <v>0</v>
      </c>
      <c r="AX22" s="21">
        <f t="shared" si="36"/>
        <v>0</v>
      </c>
      <c r="AY22" s="27" t="s">
        <v>131</v>
      </c>
      <c r="AZ22" s="21">
        <f t="shared" si="37"/>
        <v>1</v>
      </c>
      <c r="BA22" s="21">
        <f t="shared" si="38"/>
        <v>0</v>
      </c>
      <c r="BB22" s="21">
        <f t="shared" si="39"/>
        <v>0</v>
      </c>
      <c r="BC22" s="21">
        <f t="shared" si="40"/>
        <v>0</v>
      </c>
      <c r="BD22" s="27" t="s">
        <v>138</v>
      </c>
      <c r="BE22" s="21">
        <f t="shared" si="41"/>
        <v>0</v>
      </c>
      <c r="BF22" s="21">
        <f t="shared" si="42"/>
        <v>0</v>
      </c>
      <c r="BG22" s="21">
        <f t="shared" si="43"/>
        <v>1</v>
      </c>
      <c r="BH22" s="29">
        <v>1500.0</v>
      </c>
      <c r="BI22" s="21">
        <f t="shared" si="44"/>
        <v>0</v>
      </c>
      <c r="BJ22" s="21">
        <f t="shared" si="45"/>
        <v>1</v>
      </c>
      <c r="BK22" s="21">
        <f t="shared" si="46"/>
        <v>0</v>
      </c>
      <c r="BL22" s="27" t="s">
        <v>151</v>
      </c>
      <c r="BM22" s="21">
        <f t="shared" si="47"/>
        <v>0</v>
      </c>
      <c r="BN22" s="21">
        <f t="shared" si="48"/>
        <v>1</v>
      </c>
      <c r="BO22" s="21">
        <f t="shared" si="49"/>
        <v>0</v>
      </c>
      <c r="BP22" s="21">
        <f t="shared" si="50"/>
        <v>0</v>
      </c>
      <c r="BQ22" s="21">
        <f t="shared" si="51"/>
        <v>0</v>
      </c>
      <c r="BR22" s="29">
        <v>0.0</v>
      </c>
      <c r="BS22" s="29">
        <v>0.0</v>
      </c>
      <c r="BT22" s="29">
        <v>0.0</v>
      </c>
      <c r="BU22" s="29">
        <v>0.0</v>
      </c>
      <c r="BV22" s="29">
        <v>0.0</v>
      </c>
      <c r="BW22" s="29">
        <v>1.0</v>
      </c>
      <c r="BX22" s="29">
        <v>1.0</v>
      </c>
      <c r="BY22" s="29">
        <v>0.0</v>
      </c>
      <c r="BZ22" s="29">
        <v>1.0</v>
      </c>
      <c r="CA22" s="27" t="s">
        <v>168</v>
      </c>
      <c r="CB22" s="21">
        <f t="shared" si="52"/>
        <v>1</v>
      </c>
      <c r="CC22" s="21">
        <f t="shared" si="53"/>
        <v>0</v>
      </c>
      <c r="CD22" s="21">
        <f t="shared" si="54"/>
        <v>0</v>
      </c>
      <c r="CE22" s="21">
        <f t="shared" si="55"/>
        <v>0</v>
      </c>
      <c r="CF22" s="21">
        <f t="shared" si="56"/>
        <v>0</v>
      </c>
      <c r="CG22" s="27" t="s">
        <v>157</v>
      </c>
      <c r="CH22" s="21">
        <f t="shared" si="57"/>
        <v>0</v>
      </c>
      <c r="CI22" s="21">
        <f t="shared" si="58"/>
        <v>1</v>
      </c>
      <c r="CJ22" s="21">
        <f t="shared" si="59"/>
        <v>0</v>
      </c>
      <c r="CK22" s="21">
        <f t="shared" si="60"/>
        <v>0</v>
      </c>
      <c r="CL22" s="27" t="s">
        <v>173</v>
      </c>
      <c r="CM22" s="21">
        <f t="shared" si="61"/>
        <v>0</v>
      </c>
      <c r="CN22" s="21">
        <f t="shared" si="62"/>
        <v>0</v>
      </c>
      <c r="CO22" s="21">
        <f t="shared" si="63"/>
        <v>1</v>
      </c>
      <c r="CP22" s="21">
        <f t="shared" si="64"/>
        <v>0</v>
      </c>
      <c r="CQ22" s="21">
        <f t="shared" si="65"/>
        <v>0</v>
      </c>
      <c r="CR22" s="28" t="s">
        <v>136</v>
      </c>
      <c r="CS22" s="28" t="s">
        <v>138</v>
      </c>
      <c r="CT22" s="28" t="s">
        <v>137</v>
      </c>
      <c r="CU22" s="28" t="s">
        <v>137</v>
      </c>
      <c r="CV22" s="16">
        <f t="shared" si="66"/>
        <v>15</v>
      </c>
      <c r="CW22" s="28" t="s">
        <v>136</v>
      </c>
      <c r="CX22" s="30" t="s">
        <v>138</v>
      </c>
      <c r="CY22" s="30" t="s">
        <v>137</v>
      </c>
      <c r="CZ22" s="30" t="s">
        <v>137</v>
      </c>
      <c r="DA22" s="28" t="s">
        <v>136</v>
      </c>
      <c r="DB22" s="16">
        <f t="shared" si="67"/>
        <v>19</v>
      </c>
      <c r="DC22" s="28" t="s">
        <v>136</v>
      </c>
      <c r="DD22" s="28" t="s">
        <v>136</v>
      </c>
      <c r="DE22" s="29">
        <v>4.0</v>
      </c>
      <c r="DF22" s="28">
        <v>5.0</v>
      </c>
      <c r="DG22" s="29">
        <v>4.0</v>
      </c>
      <c r="DH22" s="28">
        <v>4.0</v>
      </c>
      <c r="DI22" s="16">
        <f t="shared" si="68"/>
        <v>25</v>
      </c>
      <c r="DJ22" s="28" t="s">
        <v>138</v>
      </c>
      <c r="DK22" s="28" t="s">
        <v>137</v>
      </c>
      <c r="DL22" s="28" t="s">
        <v>138</v>
      </c>
      <c r="DM22" s="28" t="s">
        <v>136</v>
      </c>
      <c r="DN22" s="28" t="s">
        <v>140</v>
      </c>
      <c r="DO22" s="16">
        <f t="shared" si="69"/>
        <v>18</v>
      </c>
      <c r="DP22" s="28" t="s">
        <v>138</v>
      </c>
      <c r="DQ22" s="28" t="s">
        <v>138</v>
      </c>
      <c r="DR22" s="28" t="s">
        <v>136</v>
      </c>
      <c r="DS22" s="28" t="s">
        <v>136</v>
      </c>
      <c r="DT22" s="28" t="s">
        <v>138</v>
      </c>
      <c r="DU22" s="25">
        <f t="shared" si="70"/>
        <v>23</v>
      </c>
      <c r="DV22" s="28" t="s">
        <v>138</v>
      </c>
      <c r="DW22" s="27" t="s">
        <v>139</v>
      </c>
      <c r="DX22" s="27" t="s">
        <v>139</v>
      </c>
      <c r="DY22" s="27" t="s">
        <v>139</v>
      </c>
      <c r="DZ22" s="27" t="s">
        <v>140</v>
      </c>
      <c r="EA22" s="26">
        <v>13.0</v>
      </c>
      <c r="EB22" s="28" t="s">
        <v>137</v>
      </c>
      <c r="EC22" s="28" t="s">
        <v>137</v>
      </c>
      <c r="ED22" s="29">
        <v>3.0</v>
      </c>
      <c r="EE22" s="28" t="s">
        <v>140</v>
      </c>
      <c r="EF22" s="16">
        <f t="shared" si="71"/>
        <v>10</v>
      </c>
      <c r="EG22" s="29">
        <v>2.0</v>
      </c>
      <c r="EH22" s="129">
        <v>2.0</v>
      </c>
      <c r="EI22" s="29">
        <v>2.0</v>
      </c>
      <c r="EJ22" s="29">
        <v>1.0</v>
      </c>
      <c r="EK22" s="16">
        <f t="shared" si="72"/>
        <v>7</v>
      </c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</row>
    <row r="23" ht="15.75" customHeight="1">
      <c r="A23" s="27" t="s">
        <v>125</v>
      </c>
      <c r="B23" s="16">
        <f t="shared" si="1"/>
        <v>1</v>
      </c>
      <c r="C23" s="17" t="s">
        <v>37</v>
      </c>
      <c r="D23" s="35">
        <v>35.0</v>
      </c>
      <c r="E23" s="16">
        <f t="shared" si="2"/>
        <v>0</v>
      </c>
      <c r="F23" s="16">
        <f t="shared" si="3"/>
        <v>1</v>
      </c>
      <c r="G23" s="16">
        <f t="shared" si="4"/>
        <v>0</v>
      </c>
      <c r="H23" s="16">
        <f t="shared" si="5"/>
        <v>0</v>
      </c>
      <c r="I23" s="35" t="s">
        <v>158</v>
      </c>
      <c r="J23" s="16">
        <f t="shared" si="6"/>
        <v>0</v>
      </c>
      <c r="K23" s="16">
        <f t="shared" si="7"/>
        <v>0</v>
      </c>
      <c r="L23" s="16">
        <f t="shared" si="8"/>
        <v>0</v>
      </c>
      <c r="M23" s="16">
        <f t="shared" si="9"/>
        <v>0</v>
      </c>
      <c r="N23" s="16">
        <f t="shared" si="10"/>
        <v>1</v>
      </c>
      <c r="O23" s="36">
        <v>35000.0</v>
      </c>
      <c r="P23" s="21">
        <f t="shared" si="11"/>
        <v>0</v>
      </c>
      <c r="Q23" s="21">
        <f t="shared" si="12"/>
        <v>0</v>
      </c>
      <c r="R23" s="21">
        <f t="shared" si="13"/>
        <v>1</v>
      </c>
      <c r="S23" s="21">
        <f t="shared" si="14"/>
        <v>0</v>
      </c>
      <c r="T23" s="37" t="s">
        <v>127</v>
      </c>
      <c r="U23" s="21">
        <f t="shared" si="15"/>
        <v>1</v>
      </c>
      <c r="V23" s="37">
        <v>1.0</v>
      </c>
      <c r="W23" s="37">
        <v>0.0</v>
      </c>
      <c r="X23" s="37">
        <v>1.0</v>
      </c>
      <c r="Y23" s="36" t="s">
        <v>192</v>
      </c>
      <c r="Z23" s="21">
        <f t="shared" si="16"/>
        <v>0</v>
      </c>
      <c r="AA23" s="21">
        <f t="shared" si="17"/>
        <v>0</v>
      </c>
      <c r="AB23" s="21">
        <f t="shared" si="18"/>
        <v>0</v>
      </c>
      <c r="AC23" s="21">
        <f t="shared" si="19"/>
        <v>0</v>
      </c>
      <c r="AD23" s="21">
        <f t="shared" si="20"/>
        <v>1</v>
      </c>
      <c r="AE23" s="36" t="s">
        <v>193</v>
      </c>
      <c r="AF23" s="21">
        <f t="shared" si="21"/>
        <v>0</v>
      </c>
      <c r="AG23" s="21">
        <f t="shared" si="22"/>
        <v>0</v>
      </c>
      <c r="AH23" s="21">
        <f t="shared" si="23"/>
        <v>0</v>
      </c>
      <c r="AI23" s="21">
        <f t="shared" si="24"/>
        <v>1</v>
      </c>
      <c r="AJ23" s="27" t="s">
        <v>128</v>
      </c>
      <c r="AK23" s="21">
        <f t="shared" si="25"/>
        <v>1</v>
      </c>
      <c r="AL23" s="21">
        <f t="shared" si="26"/>
        <v>0</v>
      </c>
      <c r="AM23" s="21">
        <f t="shared" si="27"/>
        <v>0</v>
      </c>
      <c r="AN23" s="21">
        <f t="shared" si="28"/>
        <v>0</v>
      </c>
      <c r="AO23" s="27" t="s">
        <v>37</v>
      </c>
      <c r="AP23" s="21">
        <f t="shared" si="29"/>
        <v>1</v>
      </c>
      <c r="AQ23" s="21">
        <f t="shared" si="30"/>
        <v>0</v>
      </c>
      <c r="AR23" s="21">
        <f t="shared" si="31"/>
        <v>0</v>
      </c>
      <c r="AS23" s="21">
        <f t="shared" si="32"/>
        <v>0</v>
      </c>
      <c r="AT23" s="27" t="s">
        <v>163</v>
      </c>
      <c r="AU23" s="21">
        <f t="shared" si="33"/>
        <v>0</v>
      </c>
      <c r="AV23" s="21">
        <f t="shared" si="34"/>
        <v>0</v>
      </c>
      <c r="AW23" s="21">
        <f t="shared" si="35"/>
        <v>0</v>
      </c>
      <c r="AX23" s="21">
        <f t="shared" si="36"/>
        <v>1</v>
      </c>
      <c r="AY23" s="27" t="s">
        <v>144</v>
      </c>
      <c r="AZ23" s="21">
        <f t="shared" si="37"/>
        <v>0</v>
      </c>
      <c r="BA23" s="21">
        <f t="shared" si="38"/>
        <v>0</v>
      </c>
      <c r="BB23" s="21">
        <f t="shared" si="39"/>
        <v>0</v>
      </c>
      <c r="BC23" s="21">
        <f t="shared" si="40"/>
        <v>1</v>
      </c>
      <c r="BD23" s="27" t="s">
        <v>137</v>
      </c>
      <c r="BE23" s="21">
        <f t="shared" si="41"/>
        <v>0</v>
      </c>
      <c r="BF23" s="21">
        <f t="shared" si="42"/>
        <v>0</v>
      </c>
      <c r="BG23" s="21">
        <f t="shared" si="43"/>
        <v>1</v>
      </c>
      <c r="BH23" s="29">
        <v>1500.0</v>
      </c>
      <c r="BI23" s="21">
        <f t="shared" si="44"/>
        <v>0</v>
      </c>
      <c r="BJ23" s="21">
        <f t="shared" si="45"/>
        <v>1</v>
      </c>
      <c r="BK23" s="21">
        <f t="shared" si="46"/>
        <v>0</v>
      </c>
      <c r="BL23" s="29" t="s">
        <v>156</v>
      </c>
      <c r="BM23" s="21">
        <f t="shared" si="47"/>
        <v>0</v>
      </c>
      <c r="BN23" s="21">
        <f t="shared" si="48"/>
        <v>0</v>
      </c>
      <c r="BO23" s="21">
        <f t="shared" si="49"/>
        <v>0</v>
      </c>
      <c r="BP23" s="21">
        <f t="shared" si="50"/>
        <v>1</v>
      </c>
      <c r="BQ23" s="21">
        <f t="shared" si="51"/>
        <v>0</v>
      </c>
      <c r="BR23" s="29">
        <v>1.0</v>
      </c>
      <c r="BS23" s="29">
        <v>0.0</v>
      </c>
      <c r="BT23" s="29">
        <v>0.0</v>
      </c>
      <c r="BU23" s="29">
        <v>0.0</v>
      </c>
      <c r="BV23" s="29">
        <v>0.0</v>
      </c>
      <c r="BW23" s="29">
        <v>0.0</v>
      </c>
      <c r="BX23" s="29">
        <v>0.0</v>
      </c>
      <c r="BY23" s="29">
        <v>1.0</v>
      </c>
      <c r="BZ23" s="29">
        <v>1.0</v>
      </c>
      <c r="CA23" s="27" t="s">
        <v>176</v>
      </c>
      <c r="CB23" s="21">
        <f t="shared" si="52"/>
        <v>0</v>
      </c>
      <c r="CC23" s="21">
        <f t="shared" si="53"/>
        <v>0</v>
      </c>
      <c r="CD23" s="21">
        <f t="shared" si="54"/>
        <v>0</v>
      </c>
      <c r="CE23" s="21">
        <f t="shared" si="55"/>
        <v>1</v>
      </c>
      <c r="CF23" s="21">
        <f t="shared" si="56"/>
        <v>0</v>
      </c>
      <c r="CG23" s="27" t="s">
        <v>177</v>
      </c>
      <c r="CH23" s="21">
        <f t="shared" si="57"/>
        <v>1</v>
      </c>
      <c r="CI23" s="21">
        <f t="shared" si="58"/>
        <v>0</v>
      </c>
      <c r="CJ23" s="21">
        <f t="shared" si="59"/>
        <v>0</v>
      </c>
      <c r="CK23" s="21">
        <f t="shared" si="60"/>
        <v>0</v>
      </c>
      <c r="CL23" s="27" t="s">
        <v>178</v>
      </c>
      <c r="CM23" s="21">
        <f t="shared" si="61"/>
        <v>0</v>
      </c>
      <c r="CN23" s="21">
        <f t="shared" si="62"/>
        <v>0</v>
      </c>
      <c r="CO23" s="21">
        <f t="shared" si="63"/>
        <v>0</v>
      </c>
      <c r="CP23" s="21">
        <f t="shared" si="64"/>
        <v>1</v>
      </c>
      <c r="CQ23" s="21">
        <f t="shared" si="65"/>
        <v>0</v>
      </c>
      <c r="CR23" s="28" t="s">
        <v>139</v>
      </c>
      <c r="CS23" s="28" t="s">
        <v>140</v>
      </c>
      <c r="CT23" s="28" t="s">
        <v>137</v>
      </c>
      <c r="CU23" s="28" t="s">
        <v>140</v>
      </c>
      <c r="CV23" s="16">
        <f t="shared" si="66"/>
        <v>7</v>
      </c>
      <c r="CW23" s="28" t="s">
        <v>139</v>
      </c>
      <c r="CX23" s="30" t="s">
        <v>140</v>
      </c>
      <c r="CY23" s="30" t="s">
        <v>137</v>
      </c>
      <c r="CZ23" s="30" t="s">
        <v>140</v>
      </c>
      <c r="DA23" s="28" t="s">
        <v>139</v>
      </c>
      <c r="DB23" s="16">
        <f t="shared" si="67"/>
        <v>9</v>
      </c>
      <c r="DC23" s="28" t="s">
        <v>139</v>
      </c>
      <c r="DD23" s="28" t="s">
        <v>137</v>
      </c>
      <c r="DE23" s="28" t="s">
        <v>139</v>
      </c>
      <c r="DF23" s="28" t="s">
        <v>139</v>
      </c>
      <c r="DG23" s="28" t="s">
        <v>136</v>
      </c>
      <c r="DH23" s="28" t="s">
        <v>139</v>
      </c>
      <c r="DI23" s="16">
        <f t="shared" si="68"/>
        <v>15</v>
      </c>
      <c r="DJ23" s="28" t="s">
        <v>136</v>
      </c>
      <c r="DK23" s="29">
        <v>3.0</v>
      </c>
      <c r="DL23" s="28" t="s">
        <v>136</v>
      </c>
      <c r="DM23" s="28" t="s">
        <v>138</v>
      </c>
      <c r="DN23" s="29">
        <v>3.0</v>
      </c>
      <c r="DO23" s="16">
        <f t="shared" si="69"/>
        <v>19</v>
      </c>
      <c r="DP23" s="29">
        <v>1.0</v>
      </c>
      <c r="DQ23" s="28" t="s">
        <v>139</v>
      </c>
      <c r="DR23" s="28" t="s">
        <v>139</v>
      </c>
      <c r="DS23" s="28" t="s">
        <v>140</v>
      </c>
      <c r="DT23" s="29">
        <v>1.0</v>
      </c>
      <c r="DU23" s="25">
        <f t="shared" si="70"/>
        <v>7</v>
      </c>
      <c r="DV23" s="29">
        <v>2.0</v>
      </c>
      <c r="DW23" s="29">
        <v>2.0</v>
      </c>
      <c r="DX23" s="27" t="s">
        <v>139</v>
      </c>
      <c r="DY23" s="29">
        <v>3.0</v>
      </c>
      <c r="DZ23" s="29">
        <v>2.0</v>
      </c>
      <c r="EA23" s="26">
        <v>13.0</v>
      </c>
      <c r="EB23" s="28" t="s">
        <v>139</v>
      </c>
      <c r="EC23" s="28" t="s">
        <v>139</v>
      </c>
      <c r="ED23" s="29">
        <v>3.0</v>
      </c>
      <c r="EE23" s="28" t="s">
        <v>139</v>
      </c>
      <c r="EF23" s="16">
        <f t="shared" si="71"/>
        <v>9</v>
      </c>
      <c r="EG23" s="28" t="s">
        <v>136</v>
      </c>
      <c r="EH23" s="130" t="s">
        <v>136</v>
      </c>
      <c r="EI23" s="28" t="s">
        <v>136</v>
      </c>
      <c r="EJ23" s="29">
        <v>4.0</v>
      </c>
      <c r="EK23" s="16">
        <f t="shared" si="72"/>
        <v>16</v>
      </c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</row>
    <row r="24" ht="15.75" customHeight="1">
      <c r="A24" s="27" t="s">
        <v>125</v>
      </c>
      <c r="B24" s="16">
        <f t="shared" si="1"/>
        <v>1</v>
      </c>
      <c r="C24" s="17" t="s">
        <v>37</v>
      </c>
      <c r="D24" s="35">
        <v>12.0</v>
      </c>
      <c r="E24" s="16">
        <f t="shared" si="2"/>
        <v>1</v>
      </c>
      <c r="F24" s="16">
        <f t="shared" si="3"/>
        <v>0</v>
      </c>
      <c r="G24" s="16">
        <f t="shared" si="4"/>
        <v>0</v>
      </c>
      <c r="H24" s="16">
        <f t="shared" si="5"/>
        <v>0</v>
      </c>
      <c r="I24" s="35" t="s">
        <v>11</v>
      </c>
      <c r="J24" s="16">
        <f t="shared" si="6"/>
        <v>0</v>
      </c>
      <c r="K24" s="16">
        <f t="shared" si="7"/>
        <v>0</v>
      </c>
      <c r="L24" s="16">
        <f t="shared" si="8"/>
        <v>1</v>
      </c>
      <c r="M24" s="16">
        <f t="shared" si="9"/>
        <v>0</v>
      </c>
      <c r="N24" s="16">
        <f t="shared" si="10"/>
        <v>0</v>
      </c>
      <c r="O24" s="36">
        <v>20000.0</v>
      </c>
      <c r="P24" s="21">
        <f t="shared" si="11"/>
        <v>0</v>
      </c>
      <c r="Q24" s="21">
        <f t="shared" si="12"/>
        <v>1</v>
      </c>
      <c r="R24" s="21">
        <f t="shared" si="13"/>
        <v>0</v>
      </c>
      <c r="S24" s="21">
        <f t="shared" si="14"/>
        <v>0</v>
      </c>
      <c r="T24" s="37" t="s">
        <v>159</v>
      </c>
      <c r="U24" s="21">
        <f t="shared" si="15"/>
        <v>0</v>
      </c>
      <c r="V24" s="37">
        <v>0.0</v>
      </c>
      <c r="W24" s="37">
        <v>0.0</v>
      </c>
      <c r="X24" s="37">
        <v>0.0</v>
      </c>
      <c r="Y24" s="36" t="s">
        <v>27</v>
      </c>
      <c r="Z24" s="21">
        <f t="shared" si="16"/>
        <v>0</v>
      </c>
      <c r="AA24" s="21">
        <f t="shared" si="17"/>
        <v>0</v>
      </c>
      <c r="AB24" s="21">
        <f t="shared" si="18"/>
        <v>1</v>
      </c>
      <c r="AC24" s="21">
        <f t="shared" si="19"/>
        <v>0</v>
      </c>
      <c r="AD24" s="21">
        <f t="shared" si="20"/>
        <v>0</v>
      </c>
      <c r="AE24" s="36" t="s">
        <v>31</v>
      </c>
      <c r="AF24" s="21">
        <f t="shared" si="21"/>
        <v>1</v>
      </c>
      <c r="AG24" s="21">
        <f t="shared" si="22"/>
        <v>0</v>
      </c>
      <c r="AH24" s="21">
        <f t="shared" si="23"/>
        <v>0</v>
      </c>
      <c r="AI24" s="21">
        <f t="shared" si="24"/>
        <v>0</v>
      </c>
      <c r="AJ24" s="27" t="s">
        <v>128</v>
      </c>
      <c r="AK24" s="21">
        <f t="shared" si="25"/>
        <v>1</v>
      </c>
      <c r="AL24" s="21">
        <f t="shared" si="26"/>
        <v>0</v>
      </c>
      <c r="AM24" s="21">
        <f t="shared" si="27"/>
        <v>0</v>
      </c>
      <c r="AN24" s="21">
        <f t="shared" si="28"/>
        <v>0</v>
      </c>
      <c r="AO24" s="27" t="s">
        <v>37</v>
      </c>
      <c r="AP24" s="21">
        <f t="shared" si="29"/>
        <v>1</v>
      </c>
      <c r="AQ24" s="21">
        <f t="shared" si="30"/>
        <v>0</v>
      </c>
      <c r="AR24" s="21">
        <f t="shared" si="31"/>
        <v>0</v>
      </c>
      <c r="AS24" s="21">
        <f t="shared" si="32"/>
        <v>0</v>
      </c>
      <c r="AT24" s="27" t="s">
        <v>44</v>
      </c>
      <c r="AU24" s="21">
        <f t="shared" si="33"/>
        <v>0</v>
      </c>
      <c r="AV24" s="21">
        <f t="shared" si="34"/>
        <v>1</v>
      </c>
      <c r="AW24" s="21">
        <f t="shared" si="35"/>
        <v>0</v>
      </c>
      <c r="AX24" s="21">
        <f t="shared" si="36"/>
        <v>0</v>
      </c>
      <c r="AY24" s="27" t="s">
        <v>175</v>
      </c>
      <c r="AZ24" s="21">
        <f t="shared" si="37"/>
        <v>0</v>
      </c>
      <c r="BA24" s="21">
        <f t="shared" si="38"/>
        <v>0</v>
      </c>
      <c r="BB24" s="21">
        <f t="shared" si="39"/>
        <v>0</v>
      </c>
      <c r="BC24" s="21">
        <f t="shared" si="40"/>
        <v>1</v>
      </c>
      <c r="BD24" s="27" t="s">
        <v>150</v>
      </c>
      <c r="BE24" s="21">
        <f t="shared" si="41"/>
        <v>0</v>
      </c>
      <c r="BF24" s="21">
        <f t="shared" si="42"/>
        <v>0</v>
      </c>
      <c r="BG24" s="21">
        <f t="shared" si="43"/>
        <v>1</v>
      </c>
      <c r="BH24" s="27" t="s">
        <v>179</v>
      </c>
      <c r="BI24" s="21">
        <f t="shared" si="44"/>
        <v>0</v>
      </c>
      <c r="BJ24" s="21">
        <f t="shared" si="45"/>
        <v>0</v>
      </c>
      <c r="BK24" s="21">
        <f t="shared" si="46"/>
        <v>1</v>
      </c>
      <c r="BL24" s="29" t="s">
        <v>132</v>
      </c>
      <c r="BM24" s="21">
        <f t="shared" si="47"/>
        <v>0</v>
      </c>
      <c r="BN24" s="21">
        <f t="shared" si="48"/>
        <v>0</v>
      </c>
      <c r="BO24" s="21">
        <f t="shared" si="49"/>
        <v>1</v>
      </c>
      <c r="BP24" s="21">
        <f t="shared" si="50"/>
        <v>0</v>
      </c>
      <c r="BQ24" s="21">
        <f t="shared" si="51"/>
        <v>0</v>
      </c>
      <c r="BR24" s="29">
        <v>0.0</v>
      </c>
      <c r="BS24" s="29">
        <v>0.0</v>
      </c>
      <c r="BT24" s="29">
        <v>1.0</v>
      </c>
      <c r="BU24" s="29">
        <v>1.0</v>
      </c>
      <c r="BV24" s="29">
        <v>0.0</v>
      </c>
      <c r="BW24" s="29">
        <v>0.0</v>
      </c>
      <c r="BX24" s="29">
        <v>0.0</v>
      </c>
      <c r="BY24" s="29">
        <v>0.0</v>
      </c>
      <c r="BZ24" s="29">
        <v>0.0</v>
      </c>
      <c r="CA24" s="27" t="s">
        <v>133</v>
      </c>
      <c r="CB24" s="21">
        <f t="shared" si="52"/>
        <v>0</v>
      </c>
      <c r="CC24" s="21">
        <f t="shared" si="53"/>
        <v>1</v>
      </c>
      <c r="CD24" s="21">
        <f t="shared" si="54"/>
        <v>0</v>
      </c>
      <c r="CE24" s="21">
        <f t="shared" si="55"/>
        <v>0</v>
      </c>
      <c r="CF24" s="21">
        <f t="shared" si="56"/>
        <v>0</v>
      </c>
      <c r="CG24" s="27" t="s">
        <v>152</v>
      </c>
      <c r="CH24" s="21">
        <f t="shared" si="57"/>
        <v>0</v>
      </c>
      <c r="CI24" s="21">
        <f t="shared" si="58"/>
        <v>0</v>
      </c>
      <c r="CJ24" s="21">
        <f t="shared" si="59"/>
        <v>0</v>
      </c>
      <c r="CK24" s="21">
        <f t="shared" si="60"/>
        <v>1</v>
      </c>
      <c r="CL24" s="27" t="s">
        <v>135</v>
      </c>
      <c r="CM24" s="21">
        <f t="shared" si="61"/>
        <v>1</v>
      </c>
      <c r="CN24" s="21">
        <f t="shared" si="62"/>
        <v>0</v>
      </c>
      <c r="CO24" s="21">
        <f t="shared" si="63"/>
        <v>0</v>
      </c>
      <c r="CP24" s="21">
        <f t="shared" si="64"/>
        <v>0</v>
      </c>
      <c r="CQ24" s="21">
        <f t="shared" si="65"/>
        <v>0</v>
      </c>
      <c r="CR24" s="28" t="s">
        <v>136</v>
      </c>
      <c r="CS24" s="28" t="s">
        <v>136</v>
      </c>
      <c r="CT24" s="28" t="s">
        <v>139</v>
      </c>
      <c r="CU24" s="28" t="s">
        <v>136</v>
      </c>
      <c r="CV24" s="16">
        <f t="shared" si="66"/>
        <v>14</v>
      </c>
      <c r="CW24" s="28" t="s">
        <v>136</v>
      </c>
      <c r="CX24" s="31">
        <v>3.0</v>
      </c>
      <c r="CY24" s="30" t="s">
        <v>139</v>
      </c>
      <c r="CZ24" s="30" t="s">
        <v>136</v>
      </c>
      <c r="DA24" s="28" t="s">
        <v>136</v>
      </c>
      <c r="DB24" s="16">
        <f t="shared" si="67"/>
        <v>17</v>
      </c>
      <c r="DC24" s="28" t="s">
        <v>136</v>
      </c>
      <c r="DD24" s="28" t="s">
        <v>136</v>
      </c>
      <c r="DE24" s="29">
        <v>4.0</v>
      </c>
      <c r="DF24" s="28">
        <v>4.0</v>
      </c>
      <c r="DG24" s="29">
        <v>5.0</v>
      </c>
      <c r="DH24" s="28">
        <v>5.0</v>
      </c>
      <c r="DI24" s="16">
        <f t="shared" si="68"/>
        <v>26</v>
      </c>
      <c r="DJ24" s="28" t="s">
        <v>136</v>
      </c>
      <c r="DK24" s="28" t="s">
        <v>136</v>
      </c>
      <c r="DL24" s="28" t="s">
        <v>138</v>
      </c>
      <c r="DM24" s="28" t="s">
        <v>136</v>
      </c>
      <c r="DN24" s="28" t="s">
        <v>136</v>
      </c>
      <c r="DO24" s="16">
        <f t="shared" si="69"/>
        <v>21</v>
      </c>
      <c r="DP24" s="28" t="s">
        <v>136</v>
      </c>
      <c r="DQ24" s="28" t="s">
        <v>140</v>
      </c>
      <c r="DR24" s="28" t="s">
        <v>139</v>
      </c>
      <c r="DS24" s="28" t="s">
        <v>139</v>
      </c>
      <c r="DT24" s="28" t="s">
        <v>138</v>
      </c>
      <c r="DU24" s="25">
        <f t="shared" si="70"/>
        <v>14</v>
      </c>
      <c r="DV24" s="28" t="s">
        <v>138</v>
      </c>
      <c r="DW24" s="27" t="s">
        <v>136</v>
      </c>
      <c r="DX24" s="27" t="s">
        <v>139</v>
      </c>
      <c r="DY24" s="27" t="s">
        <v>139</v>
      </c>
      <c r="DZ24" s="27" t="s">
        <v>136</v>
      </c>
      <c r="EA24" s="26">
        <v>22.0</v>
      </c>
      <c r="EB24" s="28" t="s">
        <v>139</v>
      </c>
      <c r="EC24" s="28" t="s">
        <v>139</v>
      </c>
      <c r="ED24" s="29">
        <v>3.0</v>
      </c>
      <c r="EE24" s="28" t="s">
        <v>139</v>
      </c>
      <c r="EF24" s="16">
        <f t="shared" si="71"/>
        <v>9</v>
      </c>
      <c r="EG24" s="29">
        <v>5.0</v>
      </c>
      <c r="EH24" s="129">
        <v>4.0</v>
      </c>
      <c r="EI24" s="29">
        <v>3.0</v>
      </c>
      <c r="EJ24" s="29">
        <v>4.0</v>
      </c>
      <c r="EK24" s="16">
        <f t="shared" si="72"/>
        <v>16</v>
      </c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</row>
    <row r="25" ht="15.75" customHeight="1">
      <c r="A25" s="27" t="s">
        <v>125</v>
      </c>
      <c r="B25" s="16">
        <f t="shared" si="1"/>
        <v>1</v>
      </c>
      <c r="C25" s="17" t="s">
        <v>37</v>
      </c>
      <c r="D25" s="35">
        <v>14.0</v>
      </c>
      <c r="E25" s="16">
        <f t="shared" si="2"/>
        <v>1</v>
      </c>
      <c r="F25" s="16">
        <f t="shared" si="3"/>
        <v>0</v>
      </c>
      <c r="G25" s="16">
        <f t="shared" si="4"/>
        <v>0</v>
      </c>
      <c r="H25" s="16">
        <f t="shared" si="5"/>
        <v>0</v>
      </c>
      <c r="I25" s="35" t="s">
        <v>126</v>
      </c>
      <c r="J25" s="16">
        <f t="shared" si="6"/>
        <v>0</v>
      </c>
      <c r="K25" s="16">
        <f t="shared" si="7"/>
        <v>1</v>
      </c>
      <c r="L25" s="16">
        <f t="shared" si="8"/>
        <v>0</v>
      </c>
      <c r="M25" s="16">
        <f t="shared" si="9"/>
        <v>0</v>
      </c>
      <c r="N25" s="16">
        <f t="shared" si="10"/>
        <v>0</v>
      </c>
      <c r="O25" s="36">
        <v>15000.0</v>
      </c>
      <c r="P25" s="21">
        <f t="shared" si="11"/>
        <v>0</v>
      </c>
      <c r="Q25" s="21">
        <f t="shared" si="12"/>
        <v>1</v>
      </c>
      <c r="R25" s="21">
        <f t="shared" si="13"/>
        <v>0</v>
      </c>
      <c r="S25" s="21">
        <f t="shared" si="14"/>
        <v>0</v>
      </c>
      <c r="T25" s="37" t="s">
        <v>159</v>
      </c>
      <c r="U25" s="21">
        <f t="shared" si="15"/>
        <v>0</v>
      </c>
      <c r="V25" s="37">
        <v>0.0</v>
      </c>
      <c r="W25" s="37">
        <v>0.0</v>
      </c>
      <c r="X25" s="37">
        <v>0.0</v>
      </c>
      <c r="Y25" s="36" t="s">
        <v>27</v>
      </c>
      <c r="Z25" s="21">
        <f t="shared" si="16"/>
        <v>0</v>
      </c>
      <c r="AA25" s="21">
        <f t="shared" si="17"/>
        <v>0</v>
      </c>
      <c r="AB25" s="21">
        <f t="shared" si="18"/>
        <v>1</v>
      </c>
      <c r="AC25" s="21">
        <f t="shared" si="19"/>
        <v>0</v>
      </c>
      <c r="AD25" s="21">
        <f t="shared" si="20"/>
        <v>0</v>
      </c>
      <c r="AE25" s="36" t="s">
        <v>143</v>
      </c>
      <c r="AF25" s="21">
        <f t="shared" si="21"/>
        <v>0</v>
      </c>
      <c r="AG25" s="21">
        <f t="shared" si="22"/>
        <v>1</v>
      </c>
      <c r="AH25" s="21">
        <f t="shared" si="23"/>
        <v>0</v>
      </c>
      <c r="AI25" s="21">
        <f t="shared" si="24"/>
        <v>0</v>
      </c>
      <c r="AJ25" s="27" t="s">
        <v>128</v>
      </c>
      <c r="AK25" s="21">
        <f t="shared" si="25"/>
        <v>1</v>
      </c>
      <c r="AL25" s="21">
        <f t="shared" si="26"/>
        <v>0</v>
      </c>
      <c r="AM25" s="21">
        <f t="shared" si="27"/>
        <v>0</v>
      </c>
      <c r="AN25" s="21">
        <f t="shared" si="28"/>
        <v>0</v>
      </c>
      <c r="AO25" s="27" t="s">
        <v>40</v>
      </c>
      <c r="AP25" s="21">
        <f t="shared" si="29"/>
        <v>0</v>
      </c>
      <c r="AQ25" s="21">
        <f t="shared" si="30"/>
        <v>0</v>
      </c>
      <c r="AR25" s="21">
        <f t="shared" si="31"/>
        <v>0</v>
      </c>
      <c r="AS25" s="21">
        <f t="shared" si="32"/>
        <v>1</v>
      </c>
      <c r="AT25" s="27" t="s">
        <v>163</v>
      </c>
      <c r="AU25" s="21">
        <f t="shared" si="33"/>
        <v>0</v>
      </c>
      <c r="AV25" s="21">
        <f t="shared" si="34"/>
        <v>0</v>
      </c>
      <c r="AW25" s="21">
        <f t="shared" si="35"/>
        <v>0</v>
      </c>
      <c r="AX25" s="21">
        <f t="shared" si="36"/>
        <v>1</v>
      </c>
      <c r="AY25" s="27" t="s">
        <v>182</v>
      </c>
      <c r="AZ25" s="21">
        <f t="shared" si="37"/>
        <v>0</v>
      </c>
      <c r="BA25" s="21">
        <f t="shared" si="38"/>
        <v>0</v>
      </c>
      <c r="BB25" s="21">
        <f t="shared" si="39"/>
        <v>1</v>
      </c>
      <c r="BC25" s="21">
        <f t="shared" si="40"/>
        <v>0</v>
      </c>
      <c r="BD25" s="27" t="s">
        <v>136</v>
      </c>
      <c r="BE25" s="21">
        <f t="shared" si="41"/>
        <v>0</v>
      </c>
      <c r="BF25" s="21">
        <f t="shared" si="42"/>
        <v>0</v>
      </c>
      <c r="BG25" s="21">
        <f t="shared" si="43"/>
        <v>1</v>
      </c>
      <c r="BH25" s="29">
        <v>1500.0</v>
      </c>
      <c r="BI25" s="21">
        <f t="shared" si="44"/>
        <v>0</v>
      </c>
      <c r="BJ25" s="21">
        <f t="shared" si="45"/>
        <v>1</v>
      </c>
      <c r="BK25" s="21">
        <f t="shared" si="46"/>
        <v>0</v>
      </c>
      <c r="BL25" s="29" t="s">
        <v>132</v>
      </c>
      <c r="BM25" s="21">
        <f t="shared" si="47"/>
        <v>0</v>
      </c>
      <c r="BN25" s="21">
        <f t="shared" si="48"/>
        <v>0</v>
      </c>
      <c r="BO25" s="21">
        <f t="shared" si="49"/>
        <v>1</v>
      </c>
      <c r="BP25" s="21">
        <f t="shared" si="50"/>
        <v>0</v>
      </c>
      <c r="BQ25" s="21">
        <f t="shared" si="51"/>
        <v>0</v>
      </c>
      <c r="BR25" s="29">
        <v>1.0</v>
      </c>
      <c r="BS25" s="29">
        <v>1.0</v>
      </c>
      <c r="BT25" s="29">
        <v>0.0</v>
      </c>
      <c r="BU25" s="29">
        <v>0.0</v>
      </c>
      <c r="BV25" s="29">
        <v>0.0</v>
      </c>
      <c r="BW25" s="29">
        <v>0.0</v>
      </c>
      <c r="BX25" s="29">
        <v>0.0</v>
      </c>
      <c r="BY25" s="29">
        <v>0.0</v>
      </c>
      <c r="BZ25" s="29">
        <v>1.0</v>
      </c>
      <c r="CA25" s="27" t="s">
        <v>164</v>
      </c>
      <c r="CB25" s="21">
        <f t="shared" si="52"/>
        <v>0</v>
      </c>
      <c r="CC25" s="21">
        <f t="shared" si="53"/>
        <v>0</v>
      </c>
      <c r="CD25" s="21">
        <f t="shared" si="54"/>
        <v>1</v>
      </c>
      <c r="CE25" s="21">
        <f t="shared" si="55"/>
        <v>0</v>
      </c>
      <c r="CF25" s="21">
        <f t="shared" si="56"/>
        <v>0</v>
      </c>
      <c r="CG25" s="27" t="s">
        <v>157</v>
      </c>
      <c r="CH25" s="21">
        <f t="shared" si="57"/>
        <v>0</v>
      </c>
      <c r="CI25" s="21">
        <f t="shared" si="58"/>
        <v>1</v>
      </c>
      <c r="CJ25" s="21">
        <f t="shared" si="59"/>
        <v>0</v>
      </c>
      <c r="CK25" s="21">
        <f t="shared" si="60"/>
        <v>0</v>
      </c>
      <c r="CL25" s="27" t="s">
        <v>170</v>
      </c>
      <c r="CM25" s="21">
        <f t="shared" si="61"/>
        <v>0</v>
      </c>
      <c r="CN25" s="21">
        <f t="shared" si="62"/>
        <v>1</v>
      </c>
      <c r="CO25" s="21">
        <f t="shared" si="63"/>
        <v>0</v>
      </c>
      <c r="CP25" s="21">
        <f t="shared" si="64"/>
        <v>0</v>
      </c>
      <c r="CQ25" s="21">
        <f t="shared" si="65"/>
        <v>0</v>
      </c>
      <c r="CR25" s="28" t="s">
        <v>140</v>
      </c>
      <c r="CS25" s="28" t="s">
        <v>139</v>
      </c>
      <c r="CT25" s="28" t="s">
        <v>136</v>
      </c>
      <c r="CU25" s="28" t="s">
        <v>139</v>
      </c>
      <c r="CV25" s="16">
        <f t="shared" si="66"/>
        <v>9</v>
      </c>
      <c r="CW25" s="29">
        <v>2.0</v>
      </c>
      <c r="CX25" s="31">
        <v>4.0</v>
      </c>
      <c r="CY25" s="30" t="s">
        <v>136</v>
      </c>
      <c r="CZ25" s="30" t="s">
        <v>139</v>
      </c>
      <c r="DA25" s="29">
        <v>4.0</v>
      </c>
      <c r="DB25" s="16">
        <f t="shared" si="67"/>
        <v>16</v>
      </c>
      <c r="DC25" s="29">
        <v>5.0</v>
      </c>
      <c r="DD25" s="29">
        <v>5.0</v>
      </c>
      <c r="DE25" s="29">
        <v>5.0</v>
      </c>
      <c r="DF25" s="29">
        <v>5.0</v>
      </c>
      <c r="DG25" s="28" t="s">
        <v>136</v>
      </c>
      <c r="DH25" s="29">
        <v>5.0</v>
      </c>
      <c r="DI25" s="16">
        <f t="shared" si="68"/>
        <v>29</v>
      </c>
      <c r="DJ25" s="28" t="s">
        <v>136</v>
      </c>
      <c r="DK25" s="29">
        <v>4.0</v>
      </c>
      <c r="DL25" s="28" t="s">
        <v>139</v>
      </c>
      <c r="DM25" s="28" t="s">
        <v>137</v>
      </c>
      <c r="DN25" s="28" t="s">
        <v>140</v>
      </c>
      <c r="DO25" s="16">
        <f t="shared" si="69"/>
        <v>14</v>
      </c>
      <c r="DP25" s="28" t="s">
        <v>136</v>
      </c>
      <c r="DQ25" s="28" t="s">
        <v>140</v>
      </c>
      <c r="DR25" s="28" t="s">
        <v>137</v>
      </c>
      <c r="DS25" s="28" t="s">
        <v>140</v>
      </c>
      <c r="DT25" s="28" t="s">
        <v>139</v>
      </c>
      <c r="DU25" s="25">
        <f t="shared" si="70"/>
        <v>11</v>
      </c>
      <c r="DV25" s="28" t="s">
        <v>139</v>
      </c>
      <c r="DW25" s="27" t="s">
        <v>136</v>
      </c>
      <c r="DX25" s="27" t="s">
        <v>139</v>
      </c>
      <c r="DY25" s="27" t="s">
        <v>137</v>
      </c>
      <c r="DZ25" s="27" t="s">
        <v>139</v>
      </c>
      <c r="EA25" s="26">
        <v>22.0</v>
      </c>
      <c r="EB25" s="28" t="s">
        <v>139</v>
      </c>
      <c r="EC25" s="28" t="s">
        <v>139</v>
      </c>
      <c r="ED25" s="29">
        <v>3.0</v>
      </c>
      <c r="EE25" s="28" t="s">
        <v>137</v>
      </c>
      <c r="EF25" s="16">
        <f t="shared" si="71"/>
        <v>10</v>
      </c>
      <c r="EG25" s="28" t="s">
        <v>136</v>
      </c>
      <c r="EH25" s="130" t="s">
        <v>136</v>
      </c>
      <c r="EI25" s="28" t="s">
        <v>136</v>
      </c>
      <c r="EJ25" s="29">
        <v>3.0</v>
      </c>
      <c r="EK25" s="16">
        <f t="shared" si="72"/>
        <v>15</v>
      </c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</row>
    <row r="26" ht="15.75" customHeight="1">
      <c r="A26" s="27" t="s">
        <v>125</v>
      </c>
      <c r="B26" s="16">
        <f t="shared" si="1"/>
        <v>1</v>
      </c>
      <c r="C26" s="17" t="s">
        <v>37</v>
      </c>
      <c r="D26" s="35">
        <v>8.0</v>
      </c>
      <c r="E26" s="16">
        <f t="shared" si="2"/>
        <v>1</v>
      </c>
      <c r="F26" s="16">
        <f t="shared" si="3"/>
        <v>0</v>
      </c>
      <c r="G26" s="16">
        <f t="shared" si="4"/>
        <v>0</v>
      </c>
      <c r="H26" s="16">
        <f t="shared" si="5"/>
        <v>0</v>
      </c>
      <c r="I26" s="35" t="s">
        <v>126</v>
      </c>
      <c r="J26" s="16">
        <f t="shared" si="6"/>
        <v>0</v>
      </c>
      <c r="K26" s="16">
        <f t="shared" si="7"/>
        <v>1</v>
      </c>
      <c r="L26" s="16">
        <f t="shared" si="8"/>
        <v>0</v>
      </c>
      <c r="M26" s="16">
        <f t="shared" si="9"/>
        <v>0</v>
      </c>
      <c r="N26" s="16">
        <f t="shared" si="10"/>
        <v>0</v>
      </c>
      <c r="O26" s="36">
        <v>1800.0</v>
      </c>
      <c r="P26" s="21">
        <f t="shared" si="11"/>
        <v>1</v>
      </c>
      <c r="Q26" s="21">
        <f t="shared" si="12"/>
        <v>0</v>
      </c>
      <c r="R26" s="21">
        <f t="shared" si="13"/>
        <v>0</v>
      </c>
      <c r="S26" s="21">
        <f t="shared" si="14"/>
        <v>0</v>
      </c>
      <c r="T26" s="37" t="s">
        <v>159</v>
      </c>
      <c r="U26" s="21">
        <f t="shared" si="15"/>
        <v>0</v>
      </c>
      <c r="V26" s="37">
        <v>0.0</v>
      </c>
      <c r="W26" s="37">
        <v>0.0</v>
      </c>
      <c r="X26" s="37">
        <v>0.0</v>
      </c>
      <c r="Y26" s="36" t="s">
        <v>160</v>
      </c>
      <c r="Z26" s="21">
        <f t="shared" si="16"/>
        <v>0</v>
      </c>
      <c r="AA26" s="21">
        <f t="shared" si="17"/>
        <v>0</v>
      </c>
      <c r="AB26" s="21">
        <f t="shared" si="18"/>
        <v>1</v>
      </c>
      <c r="AC26" s="21">
        <f t="shared" si="19"/>
        <v>0</v>
      </c>
      <c r="AD26" s="21">
        <f t="shared" si="20"/>
        <v>0</v>
      </c>
      <c r="AE26" s="36" t="s">
        <v>161</v>
      </c>
      <c r="AF26" s="21">
        <f t="shared" si="21"/>
        <v>0</v>
      </c>
      <c r="AG26" s="21">
        <f t="shared" si="22"/>
        <v>0</v>
      </c>
      <c r="AH26" s="21">
        <f t="shared" si="23"/>
        <v>0</v>
      </c>
      <c r="AI26" s="21">
        <f t="shared" si="24"/>
        <v>1</v>
      </c>
      <c r="AJ26" s="27" t="s">
        <v>128</v>
      </c>
      <c r="AK26" s="21">
        <f t="shared" si="25"/>
        <v>1</v>
      </c>
      <c r="AL26" s="21">
        <f t="shared" si="26"/>
        <v>0</v>
      </c>
      <c r="AM26" s="21">
        <f t="shared" si="27"/>
        <v>0</v>
      </c>
      <c r="AN26" s="21">
        <f t="shared" si="28"/>
        <v>0</v>
      </c>
      <c r="AO26" s="27" t="s">
        <v>37</v>
      </c>
      <c r="AP26" s="21">
        <f t="shared" si="29"/>
        <v>1</v>
      </c>
      <c r="AQ26" s="21">
        <f t="shared" si="30"/>
        <v>0</v>
      </c>
      <c r="AR26" s="21">
        <f t="shared" si="31"/>
        <v>0</v>
      </c>
      <c r="AS26" s="21">
        <f t="shared" si="32"/>
        <v>0</v>
      </c>
      <c r="AT26" s="27" t="s">
        <v>163</v>
      </c>
      <c r="AU26" s="21">
        <f t="shared" si="33"/>
        <v>0</v>
      </c>
      <c r="AV26" s="21">
        <f t="shared" si="34"/>
        <v>0</v>
      </c>
      <c r="AW26" s="21">
        <f t="shared" si="35"/>
        <v>0</v>
      </c>
      <c r="AX26" s="21">
        <f t="shared" si="36"/>
        <v>1</v>
      </c>
      <c r="AY26" s="27" t="s">
        <v>131</v>
      </c>
      <c r="AZ26" s="21">
        <f t="shared" si="37"/>
        <v>1</v>
      </c>
      <c r="BA26" s="21">
        <f t="shared" si="38"/>
        <v>0</v>
      </c>
      <c r="BB26" s="21">
        <f t="shared" si="39"/>
        <v>0</v>
      </c>
      <c r="BC26" s="21">
        <f t="shared" si="40"/>
        <v>0</v>
      </c>
      <c r="BD26" s="27" t="s">
        <v>150</v>
      </c>
      <c r="BE26" s="21">
        <f t="shared" si="41"/>
        <v>0</v>
      </c>
      <c r="BF26" s="21">
        <f t="shared" si="42"/>
        <v>0</v>
      </c>
      <c r="BG26" s="21">
        <f t="shared" si="43"/>
        <v>1</v>
      </c>
      <c r="BH26" s="29">
        <v>800.0</v>
      </c>
      <c r="BI26" s="21">
        <f t="shared" si="44"/>
        <v>1</v>
      </c>
      <c r="BJ26" s="21">
        <f t="shared" si="45"/>
        <v>0</v>
      </c>
      <c r="BK26" s="21">
        <f t="shared" si="46"/>
        <v>0</v>
      </c>
      <c r="BL26" s="29" t="s">
        <v>132</v>
      </c>
      <c r="BM26" s="21">
        <f t="shared" si="47"/>
        <v>0</v>
      </c>
      <c r="BN26" s="21">
        <f t="shared" si="48"/>
        <v>0</v>
      </c>
      <c r="BO26" s="21">
        <f t="shared" si="49"/>
        <v>1</v>
      </c>
      <c r="BP26" s="21">
        <f t="shared" si="50"/>
        <v>0</v>
      </c>
      <c r="BQ26" s="21">
        <f t="shared" si="51"/>
        <v>0</v>
      </c>
      <c r="BR26" s="29">
        <v>0.0</v>
      </c>
      <c r="BS26" s="29">
        <v>0.0</v>
      </c>
      <c r="BT26" s="29">
        <v>1.0</v>
      </c>
      <c r="BU26" s="29">
        <v>0.0</v>
      </c>
      <c r="BV26" s="29">
        <v>0.0</v>
      </c>
      <c r="BW26" s="29">
        <v>1.0</v>
      </c>
      <c r="BX26" s="29">
        <v>1.0</v>
      </c>
      <c r="BY26" s="29">
        <v>1.0</v>
      </c>
      <c r="BZ26" s="29">
        <v>1.0</v>
      </c>
      <c r="CA26" s="27" t="s">
        <v>164</v>
      </c>
      <c r="CB26" s="21">
        <f t="shared" si="52"/>
        <v>0</v>
      </c>
      <c r="CC26" s="21">
        <f t="shared" si="53"/>
        <v>0</v>
      </c>
      <c r="CD26" s="21">
        <f t="shared" si="54"/>
        <v>1</v>
      </c>
      <c r="CE26" s="21">
        <f t="shared" si="55"/>
        <v>0</v>
      </c>
      <c r="CF26" s="21">
        <f t="shared" si="56"/>
        <v>0</v>
      </c>
      <c r="CG26" s="27" t="s">
        <v>177</v>
      </c>
      <c r="CH26" s="21">
        <f t="shared" si="57"/>
        <v>1</v>
      </c>
      <c r="CI26" s="21">
        <f t="shared" si="58"/>
        <v>0</v>
      </c>
      <c r="CJ26" s="21">
        <f t="shared" si="59"/>
        <v>0</v>
      </c>
      <c r="CK26" s="21">
        <f t="shared" si="60"/>
        <v>0</v>
      </c>
      <c r="CL26" s="27" t="s">
        <v>135</v>
      </c>
      <c r="CM26" s="21">
        <f t="shared" si="61"/>
        <v>1</v>
      </c>
      <c r="CN26" s="21">
        <f t="shared" si="62"/>
        <v>0</v>
      </c>
      <c r="CO26" s="21">
        <f t="shared" si="63"/>
        <v>0</v>
      </c>
      <c r="CP26" s="21">
        <f t="shared" si="64"/>
        <v>0</v>
      </c>
      <c r="CQ26" s="21">
        <f t="shared" si="65"/>
        <v>0</v>
      </c>
      <c r="CR26" s="28" t="s">
        <v>140</v>
      </c>
      <c r="CS26" s="28" t="s">
        <v>137</v>
      </c>
      <c r="CT26" s="28" t="s">
        <v>139</v>
      </c>
      <c r="CU26" s="28" t="s">
        <v>136</v>
      </c>
      <c r="CV26" s="16">
        <f t="shared" si="66"/>
        <v>10</v>
      </c>
      <c r="CW26" s="28" t="s">
        <v>140</v>
      </c>
      <c r="CX26" s="30" t="s">
        <v>137</v>
      </c>
      <c r="CY26" s="30" t="s">
        <v>139</v>
      </c>
      <c r="CZ26" s="30" t="s">
        <v>136</v>
      </c>
      <c r="DA26" s="28">
        <v>5.0</v>
      </c>
      <c r="DB26" s="16">
        <f t="shared" si="67"/>
        <v>15</v>
      </c>
      <c r="DC26" s="28" t="s">
        <v>136</v>
      </c>
      <c r="DD26" s="28" t="s">
        <v>139</v>
      </c>
      <c r="DE26" s="28" t="s">
        <v>139</v>
      </c>
      <c r="DF26" s="28" t="s">
        <v>139</v>
      </c>
      <c r="DG26" s="28" t="s">
        <v>136</v>
      </c>
      <c r="DH26" s="28">
        <v>4.0</v>
      </c>
      <c r="DI26" s="16">
        <f t="shared" si="68"/>
        <v>18</v>
      </c>
      <c r="DJ26" s="28" t="s">
        <v>138</v>
      </c>
      <c r="DK26" s="28" t="s">
        <v>138</v>
      </c>
      <c r="DL26" s="28" t="s">
        <v>136</v>
      </c>
      <c r="DM26" s="28" t="s">
        <v>136</v>
      </c>
      <c r="DN26" s="28" t="s">
        <v>136</v>
      </c>
      <c r="DO26" s="16">
        <f t="shared" si="69"/>
        <v>22</v>
      </c>
      <c r="DP26" s="28" t="s">
        <v>137</v>
      </c>
      <c r="DQ26" s="28" t="s">
        <v>136</v>
      </c>
      <c r="DR26" s="28" t="s">
        <v>139</v>
      </c>
      <c r="DS26" s="28" t="s">
        <v>139</v>
      </c>
      <c r="DT26" s="28" t="s">
        <v>139</v>
      </c>
      <c r="DU26" s="25">
        <f t="shared" si="70"/>
        <v>13</v>
      </c>
      <c r="DV26" s="28" t="s">
        <v>138</v>
      </c>
      <c r="DW26" s="27" t="s">
        <v>136</v>
      </c>
      <c r="DX26" s="27" t="s">
        <v>139</v>
      </c>
      <c r="DY26" s="27" t="s">
        <v>138</v>
      </c>
      <c r="DZ26" s="27" t="s">
        <v>138</v>
      </c>
      <c r="EA26" s="26">
        <v>25.0</v>
      </c>
      <c r="EB26" s="29">
        <v>1.0</v>
      </c>
      <c r="EC26" s="28" t="s">
        <v>139</v>
      </c>
      <c r="ED26" s="28" t="s">
        <v>140</v>
      </c>
      <c r="EE26" s="29">
        <v>2.0</v>
      </c>
      <c r="EF26" s="16">
        <f t="shared" si="71"/>
        <v>6</v>
      </c>
      <c r="EG26" s="29">
        <v>4.0</v>
      </c>
      <c r="EH26" s="129">
        <v>5.0</v>
      </c>
      <c r="EI26" s="29">
        <v>4.0</v>
      </c>
      <c r="EJ26" s="28" t="s">
        <v>138</v>
      </c>
      <c r="EK26" s="16">
        <f t="shared" si="72"/>
        <v>18</v>
      </c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</row>
    <row r="27" ht="15.75" customHeight="1">
      <c r="A27" s="27" t="s">
        <v>125</v>
      </c>
      <c r="B27" s="16">
        <f t="shared" si="1"/>
        <v>1</v>
      </c>
      <c r="C27" s="17" t="s">
        <v>37</v>
      </c>
      <c r="D27" s="35">
        <v>30.0</v>
      </c>
      <c r="E27" s="16">
        <f t="shared" si="2"/>
        <v>0</v>
      </c>
      <c r="F27" s="16">
        <f t="shared" si="3"/>
        <v>1</v>
      </c>
      <c r="G27" s="16">
        <f t="shared" si="4"/>
        <v>0</v>
      </c>
      <c r="H27" s="16">
        <f t="shared" si="5"/>
        <v>0</v>
      </c>
      <c r="I27" s="35" t="s">
        <v>12</v>
      </c>
      <c r="J27" s="16">
        <f t="shared" si="6"/>
        <v>0</v>
      </c>
      <c r="K27" s="16">
        <f t="shared" si="7"/>
        <v>0</v>
      </c>
      <c r="L27" s="16">
        <f t="shared" si="8"/>
        <v>0</v>
      </c>
      <c r="M27" s="16">
        <f t="shared" si="9"/>
        <v>1</v>
      </c>
      <c r="N27" s="16">
        <f t="shared" si="10"/>
        <v>0</v>
      </c>
      <c r="O27" s="36">
        <v>20000.0</v>
      </c>
      <c r="P27" s="21">
        <f t="shared" si="11"/>
        <v>0</v>
      </c>
      <c r="Q27" s="21">
        <f t="shared" si="12"/>
        <v>1</v>
      </c>
      <c r="R27" s="21">
        <f t="shared" si="13"/>
        <v>0</v>
      </c>
      <c r="S27" s="21">
        <f t="shared" si="14"/>
        <v>0</v>
      </c>
      <c r="T27" s="37" t="s">
        <v>127</v>
      </c>
      <c r="U27" s="21">
        <f t="shared" si="15"/>
        <v>1</v>
      </c>
      <c r="V27" s="37">
        <v>0.0</v>
      </c>
      <c r="W27" s="37">
        <v>0.0</v>
      </c>
      <c r="X27" s="37">
        <v>0.0</v>
      </c>
      <c r="Y27" s="36" t="s">
        <v>149</v>
      </c>
      <c r="Z27" s="21">
        <f t="shared" si="16"/>
        <v>0</v>
      </c>
      <c r="AA27" s="21">
        <f t="shared" si="17"/>
        <v>1</v>
      </c>
      <c r="AB27" s="21">
        <f t="shared" si="18"/>
        <v>0</v>
      </c>
      <c r="AC27" s="21">
        <f t="shared" si="19"/>
        <v>0</v>
      </c>
      <c r="AD27" s="21">
        <f t="shared" si="20"/>
        <v>0</v>
      </c>
      <c r="AE27" s="36" t="s">
        <v>31</v>
      </c>
      <c r="AF27" s="21">
        <f t="shared" si="21"/>
        <v>1</v>
      </c>
      <c r="AG27" s="21">
        <f t="shared" si="22"/>
        <v>0</v>
      </c>
      <c r="AH27" s="21">
        <f t="shared" si="23"/>
        <v>0</v>
      </c>
      <c r="AI27" s="21">
        <f t="shared" si="24"/>
        <v>0</v>
      </c>
      <c r="AJ27" s="27" t="s">
        <v>128</v>
      </c>
      <c r="AK27" s="21">
        <f t="shared" si="25"/>
        <v>1</v>
      </c>
      <c r="AL27" s="21">
        <f t="shared" si="26"/>
        <v>0</v>
      </c>
      <c r="AM27" s="21">
        <f t="shared" si="27"/>
        <v>0</v>
      </c>
      <c r="AN27" s="21">
        <f t="shared" si="28"/>
        <v>0</v>
      </c>
      <c r="AO27" s="27" t="s">
        <v>37</v>
      </c>
      <c r="AP27" s="21">
        <f t="shared" si="29"/>
        <v>1</v>
      </c>
      <c r="AQ27" s="21">
        <f t="shared" si="30"/>
        <v>0</v>
      </c>
      <c r="AR27" s="21">
        <f t="shared" si="31"/>
        <v>0</v>
      </c>
      <c r="AS27" s="21">
        <f t="shared" si="32"/>
        <v>0</v>
      </c>
      <c r="AT27" s="27" t="s">
        <v>44</v>
      </c>
      <c r="AU27" s="21">
        <f t="shared" si="33"/>
        <v>0</v>
      </c>
      <c r="AV27" s="21">
        <f t="shared" si="34"/>
        <v>1</v>
      </c>
      <c r="AW27" s="21">
        <f t="shared" si="35"/>
        <v>0</v>
      </c>
      <c r="AX27" s="21">
        <f t="shared" si="36"/>
        <v>0</v>
      </c>
      <c r="AY27" s="27" t="s">
        <v>131</v>
      </c>
      <c r="AZ27" s="21">
        <f t="shared" si="37"/>
        <v>1</v>
      </c>
      <c r="BA27" s="21">
        <f t="shared" si="38"/>
        <v>0</v>
      </c>
      <c r="BB27" s="21">
        <f t="shared" si="39"/>
        <v>0</v>
      </c>
      <c r="BC27" s="21">
        <f t="shared" si="40"/>
        <v>0</v>
      </c>
      <c r="BD27" s="27" t="s">
        <v>138</v>
      </c>
      <c r="BE27" s="21">
        <f t="shared" si="41"/>
        <v>0</v>
      </c>
      <c r="BF27" s="21">
        <f t="shared" si="42"/>
        <v>0</v>
      </c>
      <c r="BG27" s="21">
        <f t="shared" si="43"/>
        <v>1</v>
      </c>
      <c r="BH27" s="27" t="s">
        <v>184</v>
      </c>
      <c r="BI27" s="21">
        <f t="shared" si="44"/>
        <v>0</v>
      </c>
      <c r="BJ27" s="21">
        <f t="shared" si="45"/>
        <v>0</v>
      </c>
      <c r="BK27" s="21">
        <f t="shared" si="46"/>
        <v>1</v>
      </c>
      <c r="BL27" s="27" t="s">
        <v>185</v>
      </c>
      <c r="BM27" s="21">
        <f t="shared" si="47"/>
        <v>0</v>
      </c>
      <c r="BN27" s="21">
        <f t="shared" si="48"/>
        <v>0</v>
      </c>
      <c r="BO27" s="21">
        <f t="shared" si="49"/>
        <v>0</v>
      </c>
      <c r="BP27" s="21">
        <f t="shared" si="50"/>
        <v>0</v>
      </c>
      <c r="BQ27" s="21">
        <f t="shared" si="51"/>
        <v>1</v>
      </c>
      <c r="BR27" s="29">
        <v>0.0</v>
      </c>
      <c r="BS27" s="29">
        <v>1.0</v>
      </c>
      <c r="BT27" s="29">
        <v>0.0</v>
      </c>
      <c r="BU27" s="29">
        <v>0.0</v>
      </c>
      <c r="BV27" s="29">
        <v>0.0</v>
      </c>
      <c r="BW27" s="29">
        <v>0.0</v>
      </c>
      <c r="BX27" s="29">
        <v>1.0</v>
      </c>
      <c r="BY27" s="29">
        <v>0.0</v>
      </c>
      <c r="BZ27" s="29">
        <v>0.0</v>
      </c>
      <c r="CA27" s="27" t="s">
        <v>133</v>
      </c>
      <c r="CB27" s="21">
        <f t="shared" si="52"/>
        <v>0</v>
      </c>
      <c r="CC27" s="21">
        <f t="shared" si="53"/>
        <v>1</v>
      </c>
      <c r="CD27" s="21">
        <f t="shared" si="54"/>
        <v>0</v>
      </c>
      <c r="CE27" s="21">
        <f t="shared" si="55"/>
        <v>0</v>
      </c>
      <c r="CF27" s="21">
        <f t="shared" si="56"/>
        <v>0</v>
      </c>
      <c r="CG27" s="27" t="s">
        <v>146</v>
      </c>
      <c r="CH27" s="21">
        <f t="shared" si="57"/>
        <v>0</v>
      </c>
      <c r="CI27" s="21">
        <f t="shared" si="58"/>
        <v>0</v>
      </c>
      <c r="CJ27" s="21">
        <f t="shared" si="59"/>
        <v>1</v>
      </c>
      <c r="CK27" s="21">
        <f t="shared" si="60"/>
        <v>0</v>
      </c>
      <c r="CL27" s="27" t="s">
        <v>135</v>
      </c>
      <c r="CM27" s="21">
        <f t="shared" si="61"/>
        <v>1</v>
      </c>
      <c r="CN27" s="21">
        <f t="shared" si="62"/>
        <v>0</v>
      </c>
      <c r="CO27" s="21">
        <f t="shared" si="63"/>
        <v>0</v>
      </c>
      <c r="CP27" s="21">
        <f t="shared" si="64"/>
        <v>0</v>
      </c>
      <c r="CQ27" s="21">
        <f t="shared" si="65"/>
        <v>0</v>
      </c>
      <c r="CR27" s="28" t="s">
        <v>136</v>
      </c>
      <c r="CS27" s="28" t="s">
        <v>138</v>
      </c>
      <c r="CT27" s="29">
        <v>4.0</v>
      </c>
      <c r="CU27" s="28" t="s">
        <v>136</v>
      </c>
      <c r="CV27" s="16">
        <f t="shared" si="66"/>
        <v>17</v>
      </c>
      <c r="CW27" s="28" t="s">
        <v>136</v>
      </c>
      <c r="CX27" s="30" t="s">
        <v>138</v>
      </c>
      <c r="CY27" s="30">
        <v>4.0</v>
      </c>
      <c r="CZ27" s="30" t="s">
        <v>136</v>
      </c>
      <c r="DA27" s="28" t="s">
        <v>137</v>
      </c>
      <c r="DB27" s="16">
        <f t="shared" si="67"/>
        <v>20</v>
      </c>
      <c r="DC27" s="28" t="s">
        <v>140</v>
      </c>
      <c r="DD27" s="28" t="s">
        <v>139</v>
      </c>
      <c r="DE27" s="28" t="s">
        <v>136</v>
      </c>
      <c r="DF27" s="29">
        <v>4.0</v>
      </c>
      <c r="DG27" s="29">
        <v>4.0</v>
      </c>
      <c r="DH27" s="28" t="s">
        <v>140</v>
      </c>
      <c r="DI27" s="16">
        <f t="shared" si="68"/>
        <v>16</v>
      </c>
      <c r="DJ27" s="29">
        <v>4.0</v>
      </c>
      <c r="DK27" s="28" t="s">
        <v>136</v>
      </c>
      <c r="DL27" s="28" t="s">
        <v>136</v>
      </c>
      <c r="DM27" s="29">
        <v>5.0</v>
      </c>
      <c r="DN27" s="29">
        <v>5.0</v>
      </c>
      <c r="DO27" s="16">
        <f t="shared" si="69"/>
        <v>22</v>
      </c>
      <c r="DP27" s="28" t="s">
        <v>136</v>
      </c>
      <c r="DQ27" s="28" t="s">
        <v>139</v>
      </c>
      <c r="DR27" s="28" t="s">
        <v>137</v>
      </c>
      <c r="DS27" s="28" t="s">
        <v>139</v>
      </c>
      <c r="DT27" s="28" t="s">
        <v>136</v>
      </c>
      <c r="DU27" s="25">
        <f t="shared" si="70"/>
        <v>15</v>
      </c>
      <c r="DV27" s="28" t="s">
        <v>136</v>
      </c>
      <c r="DW27" s="27" t="s">
        <v>138</v>
      </c>
      <c r="DX27" s="27" t="s">
        <v>140</v>
      </c>
      <c r="DY27" s="27" t="s">
        <v>140</v>
      </c>
      <c r="DZ27" s="27" t="s">
        <v>139</v>
      </c>
      <c r="EA27" s="26">
        <v>24.0</v>
      </c>
      <c r="EB27" s="28" t="s">
        <v>137</v>
      </c>
      <c r="EC27" s="28" t="s">
        <v>139</v>
      </c>
      <c r="ED27" s="28" t="s">
        <v>139</v>
      </c>
      <c r="EE27" s="29">
        <v>2.0</v>
      </c>
      <c r="EF27" s="16">
        <f t="shared" si="71"/>
        <v>9</v>
      </c>
      <c r="EG27" s="28" t="s">
        <v>139</v>
      </c>
      <c r="EH27" s="130" t="s">
        <v>139</v>
      </c>
      <c r="EI27" s="28" t="s">
        <v>139</v>
      </c>
      <c r="EJ27" s="28" t="s">
        <v>139</v>
      </c>
      <c r="EK27" s="16">
        <f t="shared" si="72"/>
        <v>8</v>
      </c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</row>
    <row r="28" ht="15.75" customHeight="1">
      <c r="A28" s="36" t="s">
        <v>194</v>
      </c>
      <c r="B28" s="16">
        <f t="shared" si="1"/>
        <v>0</v>
      </c>
      <c r="C28" s="17" t="s">
        <v>37</v>
      </c>
      <c r="D28" s="35">
        <v>26.0</v>
      </c>
      <c r="E28" s="16">
        <f t="shared" si="2"/>
        <v>0</v>
      </c>
      <c r="F28" s="16">
        <f t="shared" si="3"/>
        <v>1</v>
      </c>
      <c r="G28" s="16">
        <f t="shared" si="4"/>
        <v>0</v>
      </c>
      <c r="H28" s="16">
        <f t="shared" si="5"/>
        <v>0</v>
      </c>
      <c r="I28" s="35" t="s">
        <v>158</v>
      </c>
      <c r="J28" s="16">
        <f t="shared" si="6"/>
        <v>0</v>
      </c>
      <c r="K28" s="16">
        <f t="shared" si="7"/>
        <v>0</v>
      </c>
      <c r="L28" s="16">
        <f t="shared" si="8"/>
        <v>0</v>
      </c>
      <c r="M28" s="16">
        <f t="shared" si="9"/>
        <v>0</v>
      </c>
      <c r="N28" s="16">
        <f t="shared" si="10"/>
        <v>1</v>
      </c>
      <c r="O28" s="36">
        <v>40000.0</v>
      </c>
      <c r="P28" s="21">
        <f t="shared" si="11"/>
        <v>0</v>
      </c>
      <c r="Q28" s="21">
        <f t="shared" si="12"/>
        <v>0</v>
      </c>
      <c r="R28" s="21">
        <f t="shared" si="13"/>
        <v>1</v>
      </c>
      <c r="S28" s="21">
        <f t="shared" si="14"/>
        <v>0</v>
      </c>
      <c r="T28" s="37" t="s">
        <v>159</v>
      </c>
      <c r="U28" s="21">
        <f t="shared" si="15"/>
        <v>0</v>
      </c>
      <c r="V28" s="37">
        <v>1.0</v>
      </c>
      <c r="W28" s="37">
        <v>1.0</v>
      </c>
      <c r="X28" s="37">
        <v>1.0</v>
      </c>
      <c r="Y28" s="37" t="s">
        <v>26</v>
      </c>
      <c r="Z28" s="21">
        <f t="shared" si="16"/>
        <v>0</v>
      </c>
      <c r="AA28" s="21">
        <f t="shared" si="17"/>
        <v>1</v>
      </c>
      <c r="AB28" s="21">
        <f t="shared" si="18"/>
        <v>0</v>
      </c>
      <c r="AC28" s="21">
        <f t="shared" si="19"/>
        <v>0</v>
      </c>
      <c r="AD28" s="21">
        <f t="shared" si="20"/>
        <v>0</v>
      </c>
      <c r="AE28" s="36" t="s">
        <v>191</v>
      </c>
      <c r="AF28" s="21">
        <f t="shared" si="21"/>
        <v>0</v>
      </c>
      <c r="AG28" s="21">
        <f t="shared" si="22"/>
        <v>0</v>
      </c>
      <c r="AH28" s="21">
        <f t="shared" si="23"/>
        <v>0</v>
      </c>
      <c r="AI28" s="21">
        <f t="shared" si="24"/>
        <v>1</v>
      </c>
      <c r="AJ28" s="27" t="s">
        <v>162</v>
      </c>
      <c r="AK28" s="21">
        <f t="shared" si="25"/>
        <v>0</v>
      </c>
      <c r="AL28" s="21">
        <f t="shared" si="26"/>
        <v>0</v>
      </c>
      <c r="AM28" s="21">
        <f t="shared" si="27"/>
        <v>0</v>
      </c>
      <c r="AN28" s="21">
        <f t="shared" si="28"/>
        <v>1</v>
      </c>
      <c r="AO28" s="27" t="s">
        <v>37</v>
      </c>
      <c r="AP28" s="21">
        <f t="shared" si="29"/>
        <v>1</v>
      </c>
      <c r="AQ28" s="21">
        <f t="shared" si="30"/>
        <v>0</v>
      </c>
      <c r="AR28" s="21">
        <f t="shared" si="31"/>
        <v>0</v>
      </c>
      <c r="AS28" s="21">
        <f t="shared" si="32"/>
        <v>0</v>
      </c>
      <c r="AT28" s="27" t="s">
        <v>44</v>
      </c>
      <c r="AU28" s="21">
        <f t="shared" si="33"/>
        <v>0</v>
      </c>
      <c r="AV28" s="21">
        <f t="shared" si="34"/>
        <v>1</v>
      </c>
      <c r="AW28" s="21">
        <f t="shared" si="35"/>
        <v>0</v>
      </c>
      <c r="AX28" s="21">
        <f t="shared" si="36"/>
        <v>0</v>
      </c>
      <c r="AY28" s="27" t="s">
        <v>131</v>
      </c>
      <c r="AZ28" s="21">
        <f t="shared" si="37"/>
        <v>1</v>
      </c>
      <c r="BA28" s="21">
        <f t="shared" si="38"/>
        <v>0</v>
      </c>
      <c r="BB28" s="21">
        <f t="shared" si="39"/>
        <v>0</v>
      </c>
      <c r="BC28" s="21">
        <f t="shared" si="40"/>
        <v>0</v>
      </c>
      <c r="BD28" s="27">
        <v>5.0</v>
      </c>
      <c r="BE28" s="21">
        <f t="shared" si="41"/>
        <v>0</v>
      </c>
      <c r="BF28" s="21">
        <f t="shared" si="42"/>
        <v>1</v>
      </c>
      <c r="BG28" s="21">
        <f t="shared" si="43"/>
        <v>0</v>
      </c>
      <c r="BH28" s="27">
        <v>800.0</v>
      </c>
      <c r="BI28" s="21">
        <f t="shared" si="44"/>
        <v>1</v>
      </c>
      <c r="BJ28" s="21">
        <f t="shared" si="45"/>
        <v>0</v>
      </c>
      <c r="BK28" s="21">
        <f t="shared" si="46"/>
        <v>0</v>
      </c>
      <c r="BL28" s="29" t="s">
        <v>132</v>
      </c>
      <c r="BM28" s="21">
        <f t="shared" si="47"/>
        <v>0</v>
      </c>
      <c r="BN28" s="21">
        <f t="shared" si="48"/>
        <v>0</v>
      </c>
      <c r="BO28" s="21">
        <f t="shared" si="49"/>
        <v>1</v>
      </c>
      <c r="BP28" s="21">
        <f t="shared" si="50"/>
        <v>0</v>
      </c>
      <c r="BQ28" s="21">
        <f t="shared" si="51"/>
        <v>0</v>
      </c>
      <c r="BR28" s="29">
        <v>1.0</v>
      </c>
      <c r="BS28" s="29">
        <v>0.0</v>
      </c>
      <c r="BT28" s="29">
        <v>0.0</v>
      </c>
      <c r="BU28" s="29">
        <v>1.0</v>
      </c>
      <c r="BV28" s="29">
        <v>1.0</v>
      </c>
      <c r="BW28" s="29">
        <v>1.0</v>
      </c>
      <c r="BX28" s="29">
        <v>0.0</v>
      </c>
      <c r="BY28" s="29">
        <v>0.0</v>
      </c>
      <c r="BZ28" s="29">
        <v>1.0</v>
      </c>
      <c r="CA28" s="27" t="s">
        <v>133</v>
      </c>
      <c r="CB28" s="21">
        <f t="shared" si="52"/>
        <v>0</v>
      </c>
      <c r="CC28" s="21">
        <f t="shared" si="53"/>
        <v>1</v>
      </c>
      <c r="CD28" s="21">
        <f t="shared" si="54"/>
        <v>0</v>
      </c>
      <c r="CE28" s="21">
        <f t="shared" si="55"/>
        <v>0</v>
      </c>
      <c r="CF28" s="21">
        <f t="shared" si="56"/>
        <v>0</v>
      </c>
      <c r="CG28" s="27" t="s">
        <v>134</v>
      </c>
      <c r="CH28" s="21">
        <f t="shared" si="57"/>
        <v>0</v>
      </c>
      <c r="CI28" s="21">
        <f t="shared" si="58"/>
        <v>0</v>
      </c>
      <c r="CJ28" s="21">
        <f t="shared" si="59"/>
        <v>0</v>
      </c>
      <c r="CK28" s="21">
        <f t="shared" si="60"/>
        <v>1</v>
      </c>
      <c r="CL28" s="27" t="s">
        <v>135</v>
      </c>
      <c r="CM28" s="21">
        <f t="shared" si="61"/>
        <v>1</v>
      </c>
      <c r="CN28" s="21">
        <f t="shared" si="62"/>
        <v>0</v>
      </c>
      <c r="CO28" s="21">
        <f t="shared" si="63"/>
        <v>0</v>
      </c>
      <c r="CP28" s="21">
        <f t="shared" si="64"/>
        <v>0</v>
      </c>
      <c r="CQ28" s="21">
        <f t="shared" si="65"/>
        <v>0</v>
      </c>
      <c r="CR28" s="28" t="s">
        <v>137</v>
      </c>
      <c r="CS28" s="29">
        <v>2.0</v>
      </c>
      <c r="CT28" s="28" t="s">
        <v>137</v>
      </c>
      <c r="CU28" s="28" t="s">
        <v>140</v>
      </c>
      <c r="CV28" s="16">
        <f t="shared" si="66"/>
        <v>9</v>
      </c>
      <c r="CW28" s="28" t="s">
        <v>137</v>
      </c>
      <c r="CX28" s="31">
        <v>3.0</v>
      </c>
      <c r="CY28" s="30" t="s">
        <v>137</v>
      </c>
      <c r="CZ28" s="30" t="s">
        <v>140</v>
      </c>
      <c r="DA28" s="28">
        <v>3.0</v>
      </c>
      <c r="DB28" s="16">
        <f t="shared" si="67"/>
        <v>13</v>
      </c>
      <c r="DC28" s="28" t="s">
        <v>140</v>
      </c>
      <c r="DD28" s="29">
        <v>3.0</v>
      </c>
      <c r="DE28" s="28" t="s">
        <v>139</v>
      </c>
      <c r="DF28" s="29">
        <v>1.0</v>
      </c>
      <c r="DG28" s="29">
        <v>2.0</v>
      </c>
      <c r="DH28" s="28" t="s">
        <v>139</v>
      </c>
      <c r="DI28" s="16">
        <f t="shared" si="68"/>
        <v>11</v>
      </c>
      <c r="DJ28" s="28" t="s">
        <v>136</v>
      </c>
      <c r="DK28" s="28" t="s">
        <v>137</v>
      </c>
      <c r="DL28" s="29">
        <v>3.0</v>
      </c>
      <c r="DM28" s="29">
        <v>2.0</v>
      </c>
      <c r="DN28" s="29">
        <v>2.0</v>
      </c>
      <c r="DO28" s="16">
        <f t="shared" si="69"/>
        <v>14</v>
      </c>
      <c r="DP28" s="28" t="s">
        <v>139</v>
      </c>
      <c r="DQ28" s="28" t="s">
        <v>140</v>
      </c>
      <c r="DR28" s="28" t="s">
        <v>140</v>
      </c>
      <c r="DS28" s="28" t="s">
        <v>140</v>
      </c>
      <c r="DT28" s="28" t="s">
        <v>139</v>
      </c>
      <c r="DU28" s="25">
        <f t="shared" si="70"/>
        <v>7</v>
      </c>
      <c r="DV28" s="28" t="s">
        <v>139</v>
      </c>
      <c r="DW28" s="29">
        <v>2.0</v>
      </c>
      <c r="DX28" s="29">
        <v>2.0</v>
      </c>
      <c r="DY28" s="27" t="s">
        <v>139</v>
      </c>
      <c r="DZ28" s="27" t="s">
        <v>139</v>
      </c>
      <c r="EA28" s="26">
        <v>21.0</v>
      </c>
      <c r="EB28" s="28" t="s">
        <v>139</v>
      </c>
      <c r="EC28" s="28" t="s">
        <v>140</v>
      </c>
      <c r="ED28" s="28" t="s">
        <v>140</v>
      </c>
      <c r="EE28" s="28" t="s">
        <v>137</v>
      </c>
      <c r="EF28" s="16">
        <f t="shared" si="71"/>
        <v>7</v>
      </c>
      <c r="EG28" s="29">
        <v>4.0</v>
      </c>
      <c r="EH28" s="129">
        <v>4.0</v>
      </c>
      <c r="EI28" s="29">
        <v>4.0</v>
      </c>
      <c r="EJ28" s="29">
        <v>4.0</v>
      </c>
      <c r="EK28" s="16">
        <f t="shared" si="72"/>
        <v>16</v>
      </c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</row>
    <row r="29" ht="15.75" customHeight="1">
      <c r="A29" s="36" t="s">
        <v>194</v>
      </c>
      <c r="B29" s="16">
        <f t="shared" si="1"/>
        <v>0</v>
      </c>
      <c r="C29" s="17" t="s">
        <v>37</v>
      </c>
      <c r="D29" s="35">
        <v>49.0</v>
      </c>
      <c r="E29" s="16">
        <f t="shared" si="2"/>
        <v>0</v>
      </c>
      <c r="F29" s="16">
        <f t="shared" si="3"/>
        <v>0</v>
      </c>
      <c r="G29" s="16">
        <f t="shared" si="4"/>
        <v>1</v>
      </c>
      <c r="H29" s="16">
        <f t="shared" si="5"/>
        <v>0</v>
      </c>
      <c r="I29" s="35" t="s">
        <v>11</v>
      </c>
      <c r="J29" s="16">
        <f t="shared" si="6"/>
        <v>0</v>
      </c>
      <c r="K29" s="16">
        <f t="shared" si="7"/>
        <v>0</v>
      </c>
      <c r="L29" s="16">
        <f t="shared" si="8"/>
        <v>1</v>
      </c>
      <c r="M29" s="16">
        <f t="shared" si="9"/>
        <v>0</v>
      </c>
      <c r="N29" s="16">
        <f t="shared" si="10"/>
        <v>0</v>
      </c>
      <c r="O29" s="36">
        <v>40000.0</v>
      </c>
      <c r="P29" s="21">
        <f t="shared" si="11"/>
        <v>0</v>
      </c>
      <c r="Q29" s="21">
        <f t="shared" si="12"/>
        <v>0</v>
      </c>
      <c r="R29" s="21">
        <f t="shared" si="13"/>
        <v>1</v>
      </c>
      <c r="S29" s="21">
        <f t="shared" si="14"/>
        <v>0</v>
      </c>
      <c r="T29" s="37" t="s">
        <v>127</v>
      </c>
      <c r="U29" s="21">
        <f t="shared" si="15"/>
        <v>1</v>
      </c>
      <c r="V29" s="37">
        <v>0.0</v>
      </c>
      <c r="W29" s="37">
        <v>0.0</v>
      </c>
      <c r="X29" s="37">
        <v>0.0</v>
      </c>
      <c r="Y29" s="36" t="s">
        <v>25</v>
      </c>
      <c r="Z29" s="21">
        <f t="shared" si="16"/>
        <v>1</v>
      </c>
      <c r="AA29" s="21">
        <f t="shared" si="17"/>
        <v>0</v>
      </c>
      <c r="AB29" s="21">
        <f t="shared" si="18"/>
        <v>0</v>
      </c>
      <c r="AC29" s="21">
        <f t="shared" si="19"/>
        <v>0</v>
      </c>
      <c r="AD29" s="21">
        <f t="shared" si="20"/>
        <v>0</v>
      </c>
      <c r="AE29" s="36" t="s">
        <v>191</v>
      </c>
      <c r="AF29" s="21">
        <f t="shared" si="21"/>
        <v>0</v>
      </c>
      <c r="AG29" s="21">
        <f t="shared" si="22"/>
        <v>0</v>
      </c>
      <c r="AH29" s="21">
        <f t="shared" si="23"/>
        <v>0</v>
      </c>
      <c r="AI29" s="21">
        <f t="shared" si="24"/>
        <v>1</v>
      </c>
      <c r="AJ29" s="27" t="s">
        <v>32</v>
      </c>
      <c r="AK29" s="21">
        <f t="shared" si="25"/>
        <v>0</v>
      </c>
      <c r="AL29" s="21">
        <f t="shared" si="26"/>
        <v>0</v>
      </c>
      <c r="AM29" s="21">
        <f t="shared" si="27"/>
        <v>1</v>
      </c>
      <c r="AN29" s="21">
        <f t="shared" si="28"/>
        <v>0</v>
      </c>
      <c r="AO29" s="27" t="s">
        <v>37</v>
      </c>
      <c r="AP29" s="21">
        <f t="shared" si="29"/>
        <v>1</v>
      </c>
      <c r="AQ29" s="21">
        <f t="shared" si="30"/>
        <v>0</v>
      </c>
      <c r="AR29" s="21">
        <f t="shared" si="31"/>
        <v>0</v>
      </c>
      <c r="AS29" s="21">
        <f t="shared" si="32"/>
        <v>0</v>
      </c>
      <c r="AT29" s="27" t="s">
        <v>130</v>
      </c>
      <c r="AU29" s="21">
        <f t="shared" si="33"/>
        <v>1</v>
      </c>
      <c r="AV29" s="21">
        <f t="shared" si="34"/>
        <v>0</v>
      </c>
      <c r="AW29" s="21">
        <f t="shared" si="35"/>
        <v>0</v>
      </c>
      <c r="AX29" s="21">
        <f t="shared" si="36"/>
        <v>0</v>
      </c>
      <c r="AY29" s="27" t="s">
        <v>131</v>
      </c>
      <c r="AZ29" s="21">
        <f t="shared" si="37"/>
        <v>1</v>
      </c>
      <c r="BA29" s="21">
        <f t="shared" si="38"/>
        <v>0</v>
      </c>
      <c r="BB29" s="21">
        <f t="shared" si="39"/>
        <v>0</v>
      </c>
      <c r="BC29" s="21">
        <f t="shared" si="40"/>
        <v>0</v>
      </c>
      <c r="BD29" s="27" t="s">
        <v>136</v>
      </c>
      <c r="BE29" s="21">
        <f t="shared" si="41"/>
        <v>0</v>
      </c>
      <c r="BF29" s="21">
        <f t="shared" si="42"/>
        <v>0</v>
      </c>
      <c r="BG29" s="21">
        <f t="shared" si="43"/>
        <v>1</v>
      </c>
      <c r="BH29" s="27" t="s">
        <v>145</v>
      </c>
      <c r="BI29" s="21">
        <f t="shared" si="44"/>
        <v>0</v>
      </c>
      <c r="BJ29" s="21">
        <f t="shared" si="45"/>
        <v>0</v>
      </c>
      <c r="BK29" s="21">
        <f t="shared" si="46"/>
        <v>1</v>
      </c>
      <c r="BL29" s="29" t="s">
        <v>132</v>
      </c>
      <c r="BM29" s="21">
        <f t="shared" si="47"/>
        <v>0</v>
      </c>
      <c r="BN29" s="21">
        <f t="shared" si="48"/>
        <v>0</v>
      </c>
      <c r="BO29" s="21">
        <f t="shared" si="49"/>
        <v>1</v>
      </c>
      <c r="BP29" s="21">
        <f t="shared" si="50"/>
        <v>0</v>
      </c>
      <c r="BQ29" s="21">
        <f t="shared" si="51"/>
        <v>0</v>
      </c>
      <c r="BR29" s="29">
        <v>0.0</v>
      </c>
      <c r="BS29" s="29">
        <v>0.0</v>
      </c>
      <c r="BT29" s="29">
        <v>0.0</v>
      </c>
      <c r="BU29" s="29">
        <v>0.0</v>
      </c>
      <c r="BV29" s="29">
        <v>0.0</v>
      </c>
      <c r="BW29" s="29">
        <v>0.0</v>
      </c>
      <c r="BX29" s="29">
        <v>0.0</v>
      </c>
      <c r="BY29" s="29">
        <v>1.0</v>
      </c>
      <c r="BZ29" s="29">
        <v>0.0</v>
      </c>
      <c r="CA29" s="27" t="s">
        <v>133</v>
      </c>
      <c r="CB29" s="21">
        <f t="shared" si="52"/>
        <v>0</v>
      </c>
      <c r="CC29" s="21">
        <f t="shared" si="53"/>
        <v>1</v>
      </c>
      <c r="CD29" s="21">
        <f t="shared" si="54"/>
        <v>0</v>
      </c>
      <c r="CE29" s="21">
        <f t="shared" si="55"/>
        <v>0</v>
      </c>
      <c r="CF29" s="21">
        <f t="shared" si="56"/>
        <v>0</v>
      </c>
      <c r="CG29" s="27" t="s">
        <v>146</v>
      </c>
      <c r="CH29" s="21">
        <f t="shared" si="57"/>
        <v>0</v>
      </c>
      <c r="CI29" s="21">
        <f t="shared" si="58"/>
        <v>0</v>
      </c>
      <c r="CJ29" s="21">
        <f t="shared" si="59"/>
        <v>1</v>
      </c>
      <c r="CK29" s="21">
        <f t="shared" si="60"/>
        <v>0</v>
      </c>
      <c r="CL29" s="27" t="s">
        <v>147</v>
      </c>
      <c r="CM29" s="21">
        <f t="shared" si="61"/>
        <v>0</v>
      </c>
      <c r="CN29" s="21">
        <f t="shared" si="62"/>
        <v>0</v>
      </c>
      <c r="CO29" s="21">
        <f t="shared" si="63"/>
        <v>0</v>
      </c>
      <c r="CP29" s="21">
        <f t="shared" si="64"/>
        <v>0</v>
      </c>
      <c r="CQ29" s="21">
        <f t="shared" si="65"/>
        <v>1</v>
      </c>
      <c r="CR29" s="29">
        <v>4.0</v>
      </c>
      <c r="CS29" s="29">
        <v>4.0</v>
      </c>
      <c r="CT29" s="28" t="s">
        <v>136</v>
      </c>
      <c r="CU29" s="29">
        <v>3.0</v>
      </c>
      <c r="CV29" s="16">
        <f t="shared" si="66"/>
        <v>15</v>
      </c>
      <c r="CW29" s="28">
        <v>4.0</v>
      </c>
      <c r="CX29" s="30">
        <v>4.0</v>
      </c>
      <c r="CY29" s="30" t="s">
        <v>136</v>
      </c>
      <c r="CZ29" s="30">
        <v>3.0</v>
      </c>
      <c r="DA29" s="29">
        <v>4.0</v>
      </c>
      <c r="DB29" s="16">
        <f t="shared" si="67"/>
        <v>19</v>
      </c>
      <c r="DC29" s="29">
        <v>3.0</v>
      </c>
      <c r="DD29" s="29">
        <v>3.0</v>
      </c>
      <c r="DE29" s="29">
        <v>3.0</v>
      </c>
      <c r="DF29" s="29">
        <v>4.0</v>
      </c>
      <c r="DG29" s="29">
        <v>3.0</v>
      </c>
      <c r="DH29" s="28" t="s">
        <v>138</v>
      </c>
      <c r="DI29" s="16">
        <f t="shared" si="68"/>
        <v>21</v>
      </c>
      <c r="DJ29" s="29">
        <v>2.0</v>
      </c>
      <c r="DK29" s="28" t="s">
        <v>139</v>
      </c>
      <c r="DL29" s="29">
        <v>2.0</v>
      </c>
      <c r="DM29" s="35">
        <v>3.0</v>
      </c>
      <c r="DN29" s="28" t="s">
        <v>139</v>
      </c>
      <c r="DO29" s="16">
        <f t="shared" si="69"/>
        <v>11</v>
      </c>
      <c r="DP29" s="29">
        <v>3.0</v>
      </c>
      <c r="DQ29" s="28" t="s">
        <v>139</v>
      </c>
      <c r="DR29" s="29">
        <v>3.0</v>
      </c>
      <c r="DS29" s="29">
        <v>3.0</v>
      </c>
      <c r="DT29" s="28" t="s">
        <v>137</v>
      </c>
      <c r="DU29" s="25">
        <f t="shared" si="70"/>
        <v>14</v>
      </c>
      <c r="DV29" s="29">
        <v>1.0</v>
      </c>
      <c r="DW29" s="29">
        <v>1.0</v>
      </c>
      <c r="DX29" s="27" t="s">
        <v>137</v>
      </c>
      <c r="DY29" s="29">
        <v>2.0</v>
      </c>
      <c r="DZ29" s="29">
        <v>3.0</v>
      </c>
      <c r="EA29" s="26">
        <v>22.0</v>
      </c>
      <c r="EB29" s="28" t="s">
        <v>139</v>
      </c>
      <c r="EC29" s="28" t="s">
        <v>139</v>
      </c>
      <c r="ED29" s="28" t="s">
        <v>138</v>
      </c>
      <c r="EE29" s="28" t="s">
        <v>139</v>
      </c>
      <c r="EF29" s="16">
        <f t="shared" si="71"/>
        <v>11</v>
      </c>
      <c r="EG29" s="28" t="s">
        <v>139</v>
      </c>
      <c r="EH29" s="130" t="s">
        <v>139</v>
      </c>
      <c r="EI29" s="28" t="s">
        <v>139</v>
      </c>
      <c r="EJ29" s="28" t="s">
        <v>139</v>
      </c>
      <c r="EK29" s="16">
        <f t="shared" si="72"/>
        <v>8</v>
      </c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</row>
    <row r="30" ht="15.75" customHeight="1">
      <c r="A30" s="36" t="s">
        <v>194</v>
      </c>
      <c r="B30" s="16">
        <f t="shared" si="1"/>
        <v>0</v>
      </c>
      <c r="C30" s="17" t="s">
        <v>37</v>
      </c>
      <c r="D30" s="37">
        <v>62.0</v>
      </c>
      <c r="E30" s="16">
        <f t="shared" si="2"/>
        <v>0</v>
      </c>
      <c r="F30" s="16">
        <f t="shared" si="3"/>
        <v>0</v>
      </c>
      <c r="G30" s="16">
        <f t="shared" si="4"/>
        <v>0</v>
      </c>
      <c r="H30" s="16">
        <f t="shared" si="5"/>
        <v>1</v>
      </c>
      <c r="I30" s="35" t="s">
        <v>12</v>
      </c>
      <c r="J30" s="16">
        <f t="shared" si="6"/>
        <v>0</v>
      </c>
      <c r="K30" s="16">
        <f t="shared" si="7"/>
        <v>0</v>
      </c>
      <c r="L30" s="16">
        <f t="shared" si="8"/>
        <v>0</v>
      </c>
      <c r="M30" s="16">
        <f t="shared" si="9"/>
        <v>1</v>
      </c>
      <c r="N30" s="16">
        <f t="shared" si="10"/>
        <v>0</v>
      </c>
      <c r="O30" s="36">
        <v>25000.0</v>
      </c>
      <c r="P30" s="21">
        <f t="shared" si="11"/>
        <v>0</v>
      </c>
      <c r="Q30" s="21">
        <f t="shared" si="12"/>
        <v>1</v>
      </c>
      <c r="R30" s="21">
        <f t="shared" si="13"/>
        <v>0</v>
      </c>
      <c r="S30" s="21">
        <f t="shared" si="14"/>
        <v>0</v>
      </c>
      <c r="T30" s="37" t="s">
        <v>127</v>
      </c>
      <c r="U30" s="21">
        <f t="shared" si="15"/>
        <v>1</v>
      </c>
      <c r="V30" s="37">
        <v>0.0</v>
      </c>
      <c r="W30" s="37">
        <v>0.0</v>
      </c>
      <c r="X30" s="37">
        <v>0.0</v>
      </c>
      <c r="Y30" s="36" t="s">
        <v>195</v>
      </c>
      <c r="Z30" s="21">
        <f t="shared" si="16"/>
        <v>0</v>
      </c>
      <c r="AA30" s="21">
        <f t="shared" si="17"/>
        <v>0</v>
      </c>
      <c r="AB30" s="21">
        <f t="shared" si="18"/>
        <v>0</v>
      </c>
      <c r="AC30" s="21">
        <f t="shared" si="19"/>
        <v>0</v>
      </c>
      <c r="AD30" s="21">
        <f t="shared" si="20"/>
        <v>1</v>
      </c>
      <c r="AE30" s="36" t="s">
        <v>32</v>
      </c>
      <c r="AF30" s="21">
        <f t="shared" si="21"/>
        <v>0</v>
      </c>
      <c r="AG30" s="21">
        <f t="shared" si="22"/>
        <v>1</v>
      </c>
      <c r="AH30" s="21">
        <f t="shared" si="23"/>
        <v>0</v>
      </c>
      <c r="AI30" s="21">
        <f t="shared" si="24"/>
        <v>0</v>
      </c>
      <c r="AJ30" s="27" t="s">
        <v>32</v>
      </c>
      <c r="AK30" s="21">
        <f t="shared" si="25"/>
        <v>0</v>
      </c>
      <c r="AL30" s="21">
        <f t="shared" si="26"/>
        <v>0</v>
      </c>
      <c r="AM30" s="21">
        <f t="shared" si="27"/>
        <v>1</v>
      </c>
      <c r="AN30" s="21">
        <f t="shared" si="28"/>
        <v>0</v>
      </c>
      <c r="AO30" s="27" t="s">
        <v>144</v>
      </c>
      <c r="AP30" s="21">
        <f t="shared" si="29"/>
        <v>0</v>
      </c>
      <c r="AQ30" s="21">
        <f t="shared" si="30"/>
        <v>0</v>
      </c>
      <c r="AR30" s="21">
        <f t="shared" si="31"/>
        <v>0</v>
      </c>
      <c r="AS30" s="21">
        <f t="shared" si="32"/>
        <v>1</v>
      </c>
      <c r="AT30" s="27" t="s">
        <v>45</v>
      </c>
      <c r="AU30" s="21">
        <f t="shared" si="33"/>
        <v>0</v>
      </c>
      <c r="AV30" s="21">
        <f t="shared" si="34"/>
        <v>0</v>
      </c>
      <c r="AW30" s="21">
        <f t="shared" si="35"/>
        <v>1</v>
      </c>
      <c r="AX30" s="21">
        <f t="shared" si="36"/>
        <v>0</v>
      </c>
      <c r="AY30" s="27" t="s">
        <v>175</v>
      </c>
      <c r="AZ30" s="21">
        <f t="shared" si="37"/>
        <v>0</v>
      </c>
      <c r="BA30" s="21">
        <f t="shared" si="38"/>
        <v>0</v>
      </c>
      <c r="BB30" s="21">
        <f t="shared" si="39"/>
        <v>0</v>
      </c>
      <c r="BC30" s="21">
        <f t="shared" si="40"/>
        <v>1</v>
      </c>
      <c r="BD30" s="27" t="s">
        <v>150</v>
      </c>
      <c r="BE30" s="21">
        <f t="shared" si="41"/>
        <v>0</v>
      </c>
      <c r="BF30" s="21">
        <f t="shared" si="42"/>
        <v>0</v>
      </c>
      <c r="BG30" s="21">
        <f t="shared" si="43"/>
        <v>1</v>
      </c>
      <c r="BH30" s="29">
        <v>800.0</v>
      </c>
      <c r="BI30" s="21">
        <f t="shared" si="44"/>
        <v>1</v>
      </c>
      <c r="BJ30" s="21">
        <f t="shared" si="45"/>
        <v>0</v>
      </c>
      <c r="BK30" s="21">
        <f t="shared" si="46"/>
        <v>0</v>
      </c>
      <c r="BL30" s="27" t="s">
        <v>151</v>
      </c>
      <c r="BM30" s="21">
        <f t="shared" si="47"/>
        <v>0</v>
      </c>
      <c r="BN30" s="21">
        <f t="shared" si="48"/>
        <v>1</v>
      </c>
      <c r="BO30" s="21">
        <f t="shared" si="49"/>
        <v>0</v>
      </c>
      <c r="BP30" s="21">
        <f t="shared" si="50"/>
        <v>0</v>
      </c>
      <c r="BQ30" s="21">
        <f t="shared" si="51"/>
        <v>0</v>
      </c>
      <c r="BR30" s="29">
        <v>0.0</v>
      </c>
      <c r="BS30" s="29">
        <v>0.0</v>
      </c>
      <c r="BT30" s="29">
        <v>1.0</v>
      </c>
      <c r="BU30" s="29">
        <v>1.0</v>
      </c>
      <c r="BV30" s="29">
        <v>0.0</v>
      </c>
      <c r="BW30" s="29">
        <v>1.0</v>
      </c>
      <c r="BX30" s="29">
        <v>0.0</v>
      </c>
      <c r="BY30" s="29">
        <v>0.0</v>
      </c>
      <c r="BZ30" s="29">
        <v>1.0</v>
      </c>
      <c r="CA30" s="27" t="s">
        <v>133</v>
      </c>
      <c r="CB30" s="21">
        <f t="shared" si="52"/>
        <v>0</v>
      </c>
      <c r="CC30" s="21">
        <f t="shared" si="53"/>
        <v>1</v>
      </c>
      <c r="CD30" s="21">
        <f t="shared" si="54"/>
        <v>0</v>
      </c>
      <c r="CE30" s="21">
        <f t="shared" si="55"/>
        <v>0</v>
      </c>
      <c r="CF30" s="21">
        <f t="shared" si="56"/>
        <v>0</v>
      </c>
      <c r="CG30" s="27" t="s">
        <v>152</v>
      </c>
      <c r="CH30" s="21">
        <f t="shared" si="57"/>
        <v>0</v>
      </c>
      <c r="CI30" s="21">
        <f t="shared" si="58"/>
        <v>0</v>
      </c>
      <c r="CJ30" s="21">
        <f t="shared" si="59"/>
        <v>0</v>
      </c>
      <c r="CK30" s="21">
        <f t="shared" si="60"/>
        <v>1</v>
      </c>
      <c r="CL30" s="27" t="s">
        <v>135</v>
      </c>
      <c r="CM30" s="21">
        <f t="shared" si="61"/>
        <v>1</v>
      </c>
      <c r="CN30" s="21">
        <f t="shared" si="62"/>
        <v>0</v>
      </c>
      <c r="CO30" s="21">
        <f t="shared" si="63"/>
        <v>0</v>
      </c>
      <c r="CP30" s="21">
        <f t="shared" si="64"/>
        <v>0</v>
      </c>
      <c r="CQ30" s="21">
        <f t="shared" si="65"/>
        <v>0</v>
      </c>
      <c r="CR30" s="28" t="s">
        <v>136</v>
      </c>
      <c r="CS30" s="28" t="s">
        <v>136</v>
      </c>
      <c r="CT30" s="28" t="s">
        <v>139</v>
      </c>
      <c r="CU30" s="28" t="s">
        <v>136</v>
      </c>
      <c r="CV30" s="16">
        <f t="shared" si="66"/>
        <v>14</v>
      </c>
      <c r="CW30" s="28" t="s">
        <v>136</v>
      </c>
      <c r="CX30" s="30" t="s">
        <v>136</v>
      </c>
      <c r="CY30" s="30" t="s">
        <v>139</v>
      </c>
      <c r="CZ30" s="30" t="s">
        <v>136</v>
      </c>
      <c r="DA30" s="28" t="s">
        <v>137</v>
      </c>
      <c r="DB30" s="16">
        <f t="shared" si="67"/>
        <v>17</v>
      </c>
      <c r="DC30" s="28" t="s">
        <v>138</v>
      </c>
      <c r="DD30" s="28" t="s">
        <v>136</v>
      </c>
      <c r="DE30" s="29">
        <v>4.0</v>
      </c>
      <c r="DF30" s="29">
        <v>4.0</v>
      </c>
      <c r="DG30" s="29">
        <v>5.0</v>
      </c>
      <c r="DH30" s="29">
        <v>4.0</v>
      </c>
      <c r="DI30" s="16">
        <f t="shared" si="68"/>
        <v>26</v>
      </c>
      <c r="DJ30" s="28" t="s">
        <v>137</v>
      </c>
      <c r="DK30" s="29">
        <v>2.0</v>
      </c>
      <c r="DL30" s="29">
        <v>3.0</v>
      </c>
      <c r="DM30" s="29">
        <v>3.0</v>
      </c>
      <c r="DN30" s="29">
        <v>2.0</v>
      </c>
      <c r="DO30" s="16">
        <f t="shared" si="69"/>
        <v>13</v>
      </c>
      <c r="DP30" s="28" t="s">
        <v>139</v>
      </c>
      <c r="DQ30" s="28" t="s">
        <v>140</v>
      </c>
      <c r="DR30" s="28" t="s">
        <v>137</v>
      </c>
      <c r="DS30" s="28" t="s">
        <v>139</v>
      </c>
      <c r="DT30" s="28" t="s">
        <v>136</v>
      </c>
      <c r="DU30" s="25">
        <f t="shared" si="70"/>
        <v>12</v>
      </c>
      <c r="DV30" s="28" t="s">
        <v>136</v>
      </c>
      <c r="DW30" s="27" t="s">
        <v>136</v>
      </c>
      <c r="DX30" s="27" t="s">
        <v>136</v>
      </c>
      <c r="DY30" s="27" t="s">
        <v>137</v>
      </c>
      <c r="DZ30" s="27" t="s">
        <v>136</v>
      </c>
      <c r="EA30" s="26">
        <v>17.0</v>
      </c>
      <c r="EB30" s="28" t="s">
        <v>137</v>
      </c>
      <c r="EC30" s="28" t="s">
        <v>139</v>
      </c>
      <c r="ED30" s="28" t="s">
        <v>140</v>
      </c>
      <c r="EE30" s="28" t="s">
        <v>139</v>
      </c>
      <c r="EF30" s="16">
        <f t="shared" si="71"/>
        <v>8</v>
      </c>
      <c r="EG30" s="29">
        <v>1.0</v>
      </c>
      <c r="EH30" s="130" t="s">
        <v>140</v>
      </c>
      <c r="EI30" s="29">
        <v>1.0</v>
      </c>
      <c r="EJ30" s="28" t="s">
        <v>140</v>
      </c>
      <c r="EK30" s="16">
        <f t="shared" si="72"/>
        <v>4</v>
      </c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</row>
    <row r="31" ht="15.75" customHeight="1">
      <c r="A31" s="36" t="s">
        <v>194</v>
      </c>
      <c r="B31" s="16">
        <f t="shared" si="1"/>
        <v>0</v>
      </c>
      <c r="C31" s="17" t="s">
        <v>37</v>
      </c>
      <c r="D31" s="35">
        <v>36.0</v>
      </c>
      <c r="E31" s="16">
        <f t="shared" si="2"/>
        <v>0</v>
      </c>
      <c r="F31" s="16">
        <f t="shared" si="3"/>
        <v>1</v>
      </c>
      <c r="G31" s="16">
        <f t="shared" si="4"/>
        <v>0</v>
      </c>
      <c r="H31" s="16">
        <f t="shared" si="5"/>
        <v>0</v>
      </c>
      <c r="I31" s="35" t="s">
        <v>12</v>
      </c>
      <c r="J31" s="16">
        <f t="shared" si="6"/>
        <v>0</v>
      </c>
      <c r="K31" s="16">
        <f t="shared" si="7"/>
        <v>0</v>
      </c>
      <c r="L31" s="16">
        <f t="shared" si="8"/>
        <v>0</v>
      </c>
      <c r="M31" s="16">
        <f t="shared" si="9"/>
        <v>1</v>
      </c>
      <c r="N31" s="16">
        <f t="shared" si="10"/>
        <v>0</v>
      </c>
      <c r="O31" s="36">
        <v>30000.0</v>
      </c>
      <c r="P31" s="21">
        <f t="shared" si="11"/>
        <v>0</v>
      </c>
      <c r="Q31" s="21">
        <f t="shared" si="12"/>
        <v>0</v>
      </c>
      <c r="R31" s="21">
        <f t="shared" si="13"/>
        <v>1</v>
      </c>
      <c r="S31" s="21">
        <f t="shared" si="14"/>
        <v>0</v>
      </c>
      <c r="T31" s="37" t="s">
        <v>127</v>
      </c>
      <c r="U31" s="21">
        <f t="shared" si="15"/>
        <v>1</v>
      </c>
      <c r="V31" s="37">
        <v>0.0</v>
      </c>
      <c r="W31" s="37">
        <v>0.0</v>
      </c>
      <c r="X31" s="37">
        <v>0.0</v>
      </c>
      <c r="Y31" s="36" t="s">
        <v>149</v>
      </c>
      <c r="Z31" s="21">
        <f t="shared" si="16"/>
        <v>0</v>
      </c>
      <c r="AA31" s="21">
        <f t="shared" si="17"/>
        <v>1</v>
      </c>
      <c r="AB31" s="21">
        <f t="shared" si="18"/>
        <v>0</v>
      </c>
      <c r="AC31" s="21">
        <f t="shared" si="19"/>
        <v>0</v>
      </c>
      <c r="AD31" s="21">
        <f t="shared" si="20"/>
        <v>0</v>
      </c>
      <c r="AE31" s="36" t="s">
        <v>31</v>
      </c>
      <c r="AF31" s="21">
        <f t="shared" si="21"/>
        <v>1</v>
      </c>
      <c r="AG31" s="21">
        <f t="shared" si="22"/>
        <v>0</v>
      </c>
      <c r="AH31" s="21">
        <f t="shared" si="23"/>
        <v>0</v>
      </c>
      <c r="AI31" s="21">
        <f t="shared" si="24"/>
        <v>0</v>
      </c>
      <c r="AJ31" s="27" t="s">
        <v>32</v>
      </c>
      <c r="AK31" s="21">
        <f t="shared" si="25"/>
        <v>0</v>
      </c>
      <c r="AL31" s="21">
        <f t="shared" si="26"/>
        <v>0</v>
      </c>
      <c r="AM31" s="21">
        <f t="shared" si="27"/>
        <v>1</v>
      </c>
      <c r="AN31" s="21">
        <f t="shared" si="28"/>
        <v>0</v>
      </c>
      <c r="AO31" s="27" t="s">
        <v>37</v>
      </c>
      <c r="AP31" s="21">
        <f t="shared" si="29"/>
        <v>1</v>
      </c>
      <c r="AQ31" s="21">
        <f t="shared" si="30"/>
        <v>0</v>
      </c>
      <c r="AR31" s="21">
        <f t="shared" si="31"/>
        <v>0</v>
      </c>
      <c r="AS31" s="21">
        <f t="shared" si="32"/>
        <v>0</v>
      </c>
      <c r="AT31" s="27" t="s">
        <v>130</v>
      </c>
      <c r="AU31" s="21">
        <f t="shared" si="33"/>
        <v>1</v>
      </c>
      <c r="AV31" s="21">
        <f t="shared" si="34"/>
        <v>0</v>
      </c>
      <c r="AW31" s="21">
        <f t="shared" si="35"/>
        <v>0</v>
      </c>
      <c r="AX31" s="21">
        <f t="shared" si="36"/>
        <v>0</v>
      </c>
      <c r="AY31" s="27" t="s">
        <v>37</v>
      </c>
      <c r="AZ31" s="21">
        <f t="shared" si="37"/>
        <v>0</v>
      </c>
      <c r="BA31" s="21">
        <f t="shared" si="38"/>
        <v>1</v>
      </c>
      <c r="BB31" s="21">
        <f t="shared" si="39"/>
        <v>0</v>
      </c>
      <c r="BC31" s="21">
        <f t="shared" si="40"/>
        <v>0</v>
      </c>
      <c r="BD31" s="27" t="s">
        <v>155</v>
      </c>
      <c r="BE31" s="21">
        <f t="shared" si="41"/>
        <v>0</v>
      </c>
      <c r="BF31" s="21">
        <f t="shared" si="42"/>
        <v>0</v>
      </c>
      <c r="BG31" s="21">
        <f t="shared" si="43"/>
        <v>1</v>
      </c>
      <c r="BH31" s="29">
        <v>1500.0</v>
      </c>
      <c r="BI31" s="21">
        <f t="shared" si="44"/>
        <v>0</v>
      </c>
      <c r="BJ31" s="21">
        <f t="shared" si="45"/>
        <v>1</v>
      </c>
      <c r="BK31" s="21">
        <f t="shared" si="46"/>
        <v>0</v>
      </c>
      <c r="BL31" s="29" t="s">
        <v>156</v>
      </c>
      <c r="BM31" s="21">
        <f t="shared" si="47"/>
        <v>0</v>
      </c>
      <c r="BN31" s="21">
        <f t="shared" si="48"/>
        <v>0</v>
      </c>
      <c r="BO31" s="21">
        <f t="shared" si="49"/>
        <v>0</v>
      </c>
      <c r="BP31" s="21">
        <f t="shared" si="50"/>
        <v>1</v>
      </c>
      <c r="BQ31" s="21">
        <f t="shared" si="51"/>
        <v>0</v>
      </c>
      <c r="BR31" s="29">
        <v>0.0</v>
      </c>
      <c r="BS31" s="29">
        <v>0.0</v>
      </c>
      <c r="BT31" s="29">
        <v>0.0</v>
      </c>
      <c r="BU31" s="29">
        <v>0.0</v>
      </c>
      <c r="BV31" s="29">
        <v>1.0</v>
      </c>
      <c r="BW31" s="29">
        <v>1.0</v>
      </c>
      <c r="BX31" s="29">
        <v>1.0</v>
      </c>
      <c r="BY31" s="29">
        <v>0.0</v>
      </c>
      <c r="BZ31" s="29">
        <v>1.0</v>
      </c>
      <c r="CA31" s="27" t="s">
        <v>133</v>
      </c>
      <c r="CB31" s="21">
        <f t="shared" si="52"/>
        <v>0</v>
      </c>
      <c r="CC31" s="21">
        <f t="shared" si="53"/>
        <v>1</v>
      </c>
      <c r="CD31" s="21">
        <f t="shared" si="54"/>
        <v>0</v>
      </c>
      <c r="CE31" s="21">
        <f t="shared" si="55"/>
        <v>0</v>
      </c>
      <c r="CF31" s="21">
        <f t="shared" si="56"/>
        <v>0</v>
      </c>
      <c r="CG31" s="27" t="s">
        <v>157</v>
      </c>
      <c r="CH31" s="21">
        <f t="shared" si="57"/>
        <v>0</v>
      </c>
      <c r="CI31" s="21">
        <f t="shared" si="58"/>
        <v>1</v>
      </c>
      <c r="CJ31" s="21">
        <f t="shared" si="59"/>
        <v>0</v>
      </c>
      <c r="CK31" s="21">
        <f t="shared" si="60"/>
        <v>0</v>
      </c>
      <c r="CL31" s="27" t="s">
        <v>135</v>
      </c>
      <c r="CM31" s="21">
        <f t="shared" si="61"/>
        <v>1</v>
      </c>
      <c r="CN31" s="21">
        <f t="shared" si="62"/>
        <v>0</v>
      </c>
      <c r="CO31" s="21">
        <f t="shared" si="63"/>
        <v>0</v>
      </c>
      <c r="CP31" s="21">
        <f t="shared" si="64"/>
        <v>0</v>
      </c>
      <c r="CQ31" s="21">
        <f t="shared" si="65"/>
        <v>0</v>
      </c>
      <c r="CR31" s="29">
        <v>3.0</v>
      </c>
      <c r="CS31" s="29">
        <v>4.0</v>
      </c>
      <c r="CT31" s="28" t="s">
        <v>136</v>
      </c>
      <c r="CU31" s="29">
        <v>5.0</v>
      </c>
      <c r="CV31" s="16">
        <f t="shared" si="66"/>
        <v>16</v>
      </c>
      <c r="CW31" s="28">
        <v>3.0</v>
      </c>
      <c r="CX31" s="30">
        <v>4.0</v>
      </c>
      <c r="CY31" s="30" t="s">
        <v>136</v>
      </c>
      <c r="CZ31" s="30">
        <v>5.0</v>
      </c>
      <c r="DA31" s="28" t="s">
        <v>136</v>
      </c>
      <c r="DB31" s="16">
        <f t="shared" si="67"/>
        <v>20</v>
      </c>
      <c r="DC31" s="28" t="s">
        <v>140</v>
      </c>
      <c r="DD31" s="28" t="s">
        <v>139</v>
      </c>
      <c r="DE31" s="28" t="s">
        <v>137</v>
      </c>
      <c r="DF31" s="28">
        <v>4.0</v>
      </c>
      <c r="DG31" s="28" t="s">
        <v>140</v>
      </c>
      <c r="DH31" s="29">
        <v>3.0</v>
      </c>
      <c r="DI31" s="16">
        <f t="shared" si="68"/>
        <v>14</v>
      </c>
      <c r="DJ31" s="29">
        <v>2.0</v>
      </c>
      <c r="DK31" s="29">
        <v>2.0</v>
      </c>
      <c r="DL31" s="29">
        <v>3.0</v>
      </c>
      <c r="DM31" s="29">
        <v>1.0</v>
      </c>
      <c r="DN31" s="29">
        <v>1.0</v>
      </c>
      <c r="DO31" s="16">
        <f t="shared" si="69"/>
        <v>9</v>
      </c>
      <c r="DP31" s="28" t="s">
        <v>139</v>
      </c>
      <c r="DQ31" s="28" t="s">
        <v>140</v>
      </c>
      <c r="DR31" s="28" t="s">
        <v>140</v>
      </c>
      <c r="DS31" s="28" t="s">
        <v>139</v>
      </c>
      <c r="DT31" s="28" t="s">
        <v>138</v>
      </c>
      <c r="DU31" s="25">
        <f t="shared" si="70"/>
        <v>11</v>
      </c>
      <c r="DV31" s="29">
        <v>2.0</v>
      </c>
      <c r="DW31" s="29">
        <v>2.0</v>
      </c>
      <c r="DX31" s="29">
        <v>2.0</v>
      </c>
      <c r="DY31" s="29">
        <v>3.0</v>
      </c>
      <c r="DZ31" s="29">
        <v>3.0</v>
      </c>
      <c r="EA31" s="26">
        <v>18.0</v>
      </c>
      <c r="EB31" s="28" t="s">
        <v>140</v>
      </c>
      <c r="EC31" s="28" t="s">
        <v>139</v>
      </c>
      <c r="ED31" s="28" t="s">
        <v>140</v>
      </c>
      <c r="EE31" s="28" t="s">
        <v>140</v>
      </c>
      <c r="EF31" s="16">
        <f t="shared" si="71"/>
        <v>5</v>
      </c>
      <c r="EG31" s="29">
        <v>4.0</v>
      </c>
      <c r="EH31" s="129">
        <v>4.0</v>
      </c>
      <c r="EI31" s="29">
        <v>4.0</v>
      </c>
      <c r="EJ31" s="29">
        <v>5.0</v>
      </c>
      <c r="EK31" s="16">
        <f t="shared" si="72"/>
        <v>17</v>
      </c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</row>
    <row r="32" ht="15.75" customHeight="1">
      <c r="A32" s="36" t="s">
        <v>194</v>
      </c>
      <c r="B32" s="16">
        <f t="shared" si="1"/>
        <v>0</v>
      </c>
      <c r="C32" s="17" t="s">
        <v>37</v>
      </c>
      <c r="D32" s="35">
        <v>35.0</v>
      </c>
      <c r="E32" s="16">
        <f t="shared" si="2"/>
        <v>0</v>
      </c>
      <c r="F32" s="16">
        <f t="shared" si="3"/>
        <v>1</v>
      </c>
      <c r="G32" s="16">
        <f t="shared" si="4"/>
        <v>0</v>
      </c>
      <c r="H32" s="16">
        <f t="shared" si="5"/>
        <v>0</v>
      </c>
      <c r="I32" s="35" t="s">
        <v>12</v>
      </c>
      <c r="J32" s="16">
        <f t="shared" si="6"/>
        <v>0</v>
      </c>
      <c r="K32" s="16">
        <f t="shared" si="7"/>
        <v>0</v>
      </c>
      <c r="L32" s="16">
        <f t="shared" si="8"/>
        <v>0</v>
      </c>
      <c r="M32" s="16">
        <f t="shared" si="9"/>
        <v>1</v>
      </c>
      <c r="N32" s="16">
        <f t="shared" si="10"/>
        <v>0</v>
      </c>
      <c r="O32" s="36">
        <v>10000.0</v>
      </c>
      <c r="P32" s="21">
        <f t="shared" si="11"/>
        <v>1</v>
      </c>
      <c r="Q32" s="21">
        <f t="shared" si="12"/>
        <v>0</v>
      </c>
      <c r="R32" s="21">
        <f t="shared" si="13"/>
        <v>0</v>
      </c>
      <c r="S32" s="21">
        <f t="shared" si="14"/>
        <v>0</v>
      </c>
      <c r="T32" s="37" t="s">
        <v>127</v>
      </c>
      <c r="U32" s="21">
        <f t="shared" si="15"/>
        <v>1</v>
      </c>
      <c r="V32" s="37">
        <v>0.0</v>
      </c>
      <c r="W32" s="37">
        <v>0.0</v>
      </c>
      <c r="X32" s="37">
        <v>0.0</v>
      </c>
      <c r="Y32" s="36" t="s">
        <v>25</v>
      </c>
      <c r="Z32" s="21">
        <f t="shared" si="16"/>
        <v>1</v>
      </c>
      <c r="AA32" s="21">
        <f t="shared" si="17"/>
        <v>0</v>
      </c>
      <c r="AB32" s="21">
        <f t="shared" si="18"/>
        <v>0</v>
      </c>
      <c r="AC32" s="21">
        <f t="shared" si="19"/>
        <v>0</v>
      </c>
      <c r="AD32" s="21">
        <f t="shared" si="20"/>
        <v>0</v>
      </c>
      <c r="AE32" s="36" t="s">
        <v>31</v>
      </c>
      <c r="AF32" s="21">
        <f t="shared" si="21"/>
        <v>1</v>
      </c>
      <c r="AG32" s="21">
        <f t="shared" si="22"/>
        <v>0</v>
      </c>
      <c r="AH32" s="21">
        <f t="shared" si="23"/>
        <v>0</v>
      </c>
      <c r="AI32" s="21">
        <f t="shared" si="24"/>
        <v>0</v>
      </c>
      <c r="AJ32" s="27" t="s">
        <v>32</v>
      </c>
      <c r="AK32" s="21">
        <f t="shared" si="25"/>
        <v>0</v>
      </c>
      <c r="AL32" s="21">
        <f t="shared" si="26"/>
        <v>0</v>
      </c>
      <c r="AM32" s="21">
        <f t="shared" si="27"/>
        <v>1</v>
      </c>
      <c r="AN32" s="21">
        <f t="shared" si="28"/>
        <v>0</v>
      </c>
      <c r="AO32" s="27" t="s">
        <v>154</v>
      </c>
      <c r="AP32" s="21">
        <f t="shared" si="29"/>
        <v>0</v>
      </c>
      <c r="AQ32" s="21">
        <f t="shared" si="30"/>
        <v>0</v>
      </c>
      <c r="AR32" s="21">
        <f t="shared" si="31"/>
        <v>0</v>
      </c>
      <c r="AS32" s="21">
        <f t="shared" si="32"/>
        <v>1</v>
      </c>
      <c r="AT32" s="27" t="s">
        <v>130</v>
      </c>
      <c r="AU32" s="21">
        <f t="shared" si="33"/>
        <v>1</v>
      </c>
      <c r="AV32" s="21">
        <f t="shared" si="34"/>
        <v>0</v>
      </c>
      <c r="AW32" s="21">
        <f t="shared" si="35"/>
        <v>0</v>
      </c>
      <c r="AX32" s="21">
        <f t="shared" si="36"/>
        <v>0</v>
      </c>
      <c r="AY32" s="27" t="s">
        <v>175</v>
      </c>
      <c r="AZ32" s="21">
        <f t="shared" si="37"/>
        <v>0</v>
      </c>
      <c r="BA32" s="21">
        <f t="shared" si="38"/>
        <v>0</v>
      </c>
      <c r="BB32" s="21">
        <f t="shared" si="39"/>
        <v>0</v>
      </c>
      <c r="BC32" s="21">
        <f t="shared" si="40"/>
        <v>1</v>
      </c>
      <c r="BD32" s="27" t="s">
        <v>150</v>
      </c>
      <c r="BE32" s="21">
        <f t="shared" si="41"/>
        <v>0</v>
      </c>
      <c r="BF32" s="21">
        <f t="shared" si="42"/>
        <v>0</v>
      </c>
      <c r="BG32" s="21">
        <f t="shared" si="43"/>
        <v>1</v>
      </c>
      <c r="BH32" s="29">
        <v>1500.0</v>
      </c>
      <c r="BI32" s="21">
        <f t="shared" si="44"/>
        <v>0</v>
      </c>
      <c r="BJ32" s="21">
        <f t="shared" si="45"/>
        <v>1</v>
      </c>
      <c r="BK32" s="21">
        <f t="shared" si="46"/>
        <v>0</v>
      </c>
      <c r="BL32" s="29" t="s">
        <v>132</v>
      </c>
      <c r="BM32" s="21">
        <f t="shared" si="47"/>
        <v>0</v>
      </c>
      <c r="BN32" s="21">
        <f t="shared" si="48"/>
        <v>0</v>
      </c>
      <c r="BO32" s="21">
        <f t="shared" si="49"/>
        <v>1</v>
      </c>
      <c r="BP32" s="21">
        <f t="shared" si="50"/>
        <v>0</v>
      </c>
      <c r="BQ32" s="21">
        <f t="shared" si="51"/>
        <v>0</v>
      </c>
      <c r="BR32" s="29">
        <v>0.0</v>
      </c>
      <c r="BS32" s="29">
        <v>0.0</v>
      </c>
      <c r="BT32" s="29">
        <v>1.0</v>
      </c>
      <c r="BU32" s="29">
        <v>0.0</v>
      </c>
      <c r="BV32" s="29">
        <v>0.0</v>
      </c>
      <c r="BW32" s="29">
        <v>0.0</v>
      </c>
      <c r="BX32" s="29">
        <v>0.0</v>
      </c>
      <c r="BY32" s="29">
        <v>0.0</v>
      </c>
      <c r="BZ32" s="29">
        <v>1.0</v>
      </c>
      <c r="CA32" s="27" t="s">
        <v>164</v>
      </c>
      <c r="CB32" s="21">
        <f t="shared" si="52"/>
        <v>0</v>
      </c>
      <c r="CC32" s="21">
        <f t="shared" si="53"/>
        <v>0</v>
      </c>
      <c r="CD32" s="21">
        <f t="shared" si="54"/>
        <v>1</v>
      </c>
      <c r="CE32" s="21">
        <f t="shared" si="55"/>
        <v>0</v>
      </c>
      <c r="CF32" s="21">
        <f t="shared" si="56"/>
        <v>0</v>
      </c>
      <c r="CG32" s="27" t="s">
        <v>165</v>
      </c>
      <c r="CH32" s="21">
        <f t="shared" si="57"/>
        <v>0</v>
      </c>
      <c r="CI32" s="21">
        <f t="shared" si="58"/>
        <v>0</v>
      </c>
      <c r="CJ32" s="21">
        <f t="shared" si="59"/>
        <v>0</v>
      </c>
      <c r="CK32" s="21">
        <f t="shared" si="60"/>
        <v>1</v>
      </c>
      <c r="CL32" s="27" t="s">
        <v>135</v>
      </c>
      <c r="CM32" s="21">
        <f t="shared" si="61"/>
        <v>1</v>
      </c>
      <c r="CN32" s="21">
        <f t="shared" si="62"/>
        <v>0</v>
      </c>
      <c r="CO32" s="21">
        <f t="shared" si="63"/>
        <v>0</v>
      </c>
      <c r="CP32" s="21">
        <f t="shared" si="64"/>
        <v>0</v>
      </c>
      <c r="CQ32" s="21">
        <f t="shared" si="65"/>
        <v>0</v>
      </c>
      <c r="CR32" s="28" t="s">
        <v>136</v>
      </c>
      <c r="CS32" s="28" t="s">
        <v>136</v>
      </c>
      <c r="CT32" s="29">
        <v>4.0</v>
      </c>
      <c r="CU32" s="29">
        <v>4.0</v>
      </c>
      <c r="CV32" s="16">
        <f t="shared" si="66"/>
        <v>16</v>
      </c>
      <c r="CW32" s="28" t="s">
        <v>136</v>
      </c>
      <c r="CX32" s="30" t="s">
        <v>136</v>
      </c>
      <c r="CY32" s="30">
        <v>4.0</v>
      </c>
      <c r="CZ32" s="30">
        <v>4.0</v>
      </c>
      <c r="DA32" s="29">
        <v>5.0</v>
      </c>
      <c r="DB32" s="16">
        <f t="shared" si="67"/>
        <v>21</v>
      </c>
      <c r="DC32" s="28" t="s">
        <v>136</v>
      </c>
      <c r="DD32" s="28" t="s">
        <v>136</v>
      </c>
      <c r="DE32" s="28" t="s">
        <v>139</v>
      </c>
      <c r="DF32" s="28" t="s">
        <v>140</v>
      </c>
      <c r="DG32" s="28" t="s">
        <v>139</v>
      </c>
      <c r="DH32" s="28">
        <v>3.0</v>
      </c>
      <c r="DI32" s="16">
        <f t="shared" si="68"/>
        <v>16</v>
      </c>
      <c r="DJ32" s="29">
        <v>1.0</v>
      </c>
      <c r="DK32" s="29">
        <v>1.0</v>
      </c>
      <c r="DL32" s="29">
        <v>1.0</v>
      </c>
      <c r="DM32" s="28" t="s">
        <v>139</v>
      </c>
      <c r="DN32" s="28" t="s">
        <v>139</v>
      </c>
      <c r="DO32" s="16">
        <f t="shared" si="69"/>
        <v>7</v>
      </c>
      <c r="DP32" s="28" t="s">
        <v>139</v>
      </c>
      <c r="DQ32" s="28" t="s">
        <v>140</v>
      </c>
      <c r="DR32" s="28" t="s">
        <v>139</v>
      </c>
      <c r="DS32" s="28" t="s">
        <v>139</v>
      </c>
      <c r="DT32" s="28" t="s">
        <v>138</v>
      </c>
      <c r="DU32" s="25">
        <f t="shared" si="70"/>
        <v>12</v>
      </c>
      <c r="DV32" s="28" t="s">
        <v>137</v>
      </c>
      <c r="DW32" s="27" t="s">
        <v>136</v>
      </c>
      <c r="DX32" s="27" t="s">
        <v>139</v>
      </c>
      <c r="DY32" s="27" t="s">
        <v>139</v>
      </c>
      <c r="DZ32" s="27" t="s">
        <v>137</v>
      </c>
      <c r="EA32" s="26">
        <v>11.0</v>
      </c>
      <c r="EB32" s="28" t="s">
        <v>139</v>
      </c>
      <c r="EC32" s="28" t="s">
        <v>139</v>
      </c>
      <c r="ED32" s="28" t="s">
        <v>140</v>
      </c>
      <c r="EE32" s="28" t="s">
        <v>139</v>
      </c>
      <c r="EF32" s="16">
        <f t="shared" si="71"/>
        <v>7</v>
      </c>
      <c r="EG32" s="28" t="s">
        <v>136</v>
      </c>
      <c r="EH32" s="129">
        <v>4.0</v>
      </c>
      <c r="EI32" s="28" t="s">
        <v>137</v>
      </c>
      <c r="EJ32" s="29">
        <v>4.0</v>
      </c>
      <c r="EK32" s="16">
        <f t="shared" si="72"/>
        <v>15</v>
      </c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</row>
    <row r="33" ht="15.75" customHeight="1">
      <c r="A33" s="36" t="s">
        <v>194</v>
      </c>
      <c r="B33" s="16">
        <f t="shared" si="1"/>
        <v>0</v>
      </c>
      <c r="C33" s="17" t="s">
        <v>37</v>
      </c>
      <c r="D33" s="35">
        <v>49.0</v>
      </c>
      <c r="E33" s="16">
        <f t="shared" si="2"/>
        <v>0</v>
      </c>
      <c r="F33" s="16">
        <f t="shared" si="3"/>
        <v>0</v>
      </c>
      <c r="G33" s="16">
        <f t="shared" si="4"/>
        <v>1</v>
      </c>
      <c r="H33" s="16">
        <f t="shared" si="5"/>
        <v>0</v>
      </c>
      <c r="I33" s="35" t="s">
        <v>12</v>
      </c>
      <c r="J33" s="16">
        <f t="shared" si="6"/>
        <v>0</v>
      </c>
      <c r="K33" s="16">
        <f t="shared" si="7"/>
        <v>0</v>
      </c>
      <c r="L33" s="16">
        <f t="shared" si="8"/>
        <v>0</v>
      </c>
      <c r="M33" s="16">
        <f t="shared" si="9"/>
        <v>1</v>
      </c>
      <c r="N33" s="16">
        <f t="shared" si="10"/>
        <v>0</v>
      </c>
      <c r="O33" s="36">
        <v>10000.0</v>
      </c>
      <c r="P33" s="21">
        <f t="shared" si="11"/>
        <v>1</v>
      </c>
      <c r="Q33" s="21">
        <f t="shared" si="12"/>
        <v>0</v>
      </c>
      <c r="R33" s="21">
        <f t="shared" si="13"/>
        <v>0</v>
      </c>
      <c r="S33" s="21">
        <f t="shared" si="14"/>
        <v>0</v>
      </c>
      <c r="T33" s="37" t="s">
        <v>127</v>
      </c>
      <c r="U33" s="21">
        <f t="shared" si="15"/>
        <v>1</v>
      </c>
      <c r="V33" s="37">
        <v>0.0</v>
      </c>
      <c r="W33" s="37">
        <v>0.0</v>
      </c>
      <c r="X33" s="37">
        <v>0.0</v>
      </c>
      <c r="Y33" s="36" t="s">
        <v>25</v>
      </c>
      <c r="Z33" s="21">
        <f t="shared" si="16"/>
        <v>1</v>
      </c>
      <c r="AA33" s="21">
        <f t="shared" si="17"/>
        <v>0</v>
      </c>
      <c r="AB33" s="21">
        <f t="shared" si="18"/>
        <v>0</v>
      </c>
      <c r="AC33" s="21">
        <f t="shared" si="19"/>
        <v>0</v>
      </c>
      <c r="AD33" s="21">
        <f t="shared" si="20"/>
        <v>0</v>
      </c>
      <c r="AE33" s="36" t="s">
        <v>31</v>
      </c>
      <c r="AF33" s="21">
        <f t="shared" si="21"/>
        <v>1</v>
      </c>
      <c r="AG33" s="21">
        <f t="shared" si="22"/>
        <v>0</v>
      </c>
      <c r="AH33" s="21">
        <f t="shared" si="23"/>
        <v>0</v>
      </c>
      <c r="AI33" s="21">
        <f t="shared" si="24"/>
        <v>0</v>
      </c>
      <c r="AJ33" s="27" t="s">
        <v>32</v>
      </c>
      <c r="AK33" s="21">
        <f t="shared" si="25"/>
        <v>0</v>
      </c>
      <c r="AL33" s="21">
        <f t="shared" si="26"/>
        <v>0</v>
      </c>
      <c r="AM33" s="21">
        <f t="shared" si="27"/>
        <v>1</v>
      </c>
      <c r="AN33" s="21">
        <f t="shared" si="28"/>
        <v>0</v>
      </c>
      <c r="AO33" s="27" t="s">
        <v>37</v>
      </c>
      <c r="AP33" s="21">
        <f t="shared" si="29"/>
        <v>1</v>
      </c>
      <c r="AQ33" s="21">
        <f t="shared" si="30"/>
        <v>0</v>
      </c>
      <c r="AR33" s="21">
        <f t="shared" si="31"/>
        <v>0</v>
      </c>
      <c r="AS33" s="21">
        <f t="shared" si="32"/>
        <v>0</v>
      </c>
      <c r="AT33" s="27" t="s">
        <v>130</v>
      </c>
      <c r="AU33" s="21">
        <f t="shared" si="33"/>
        <v>1</v>
      </c>
      <c r="AV33" s="21">
        <f t="shared" si="34"/>
        <v>0</v>
      </c>
      <c r="AW33" s="21">
        <f t="shared" si="35"/>
        <v>0</v>
      </c>
      <c r="AX33" s="21">
        <f t="shared" si="36"/>
        <v>0</v>
      </c>
      <c r="AY33" s="27" t="s">
        <v>182</v>
      </c>
      <c r="AZ33" s="21">
        <f t="shared" si="37"/>
        <v>0</v>
      </c>
      <c r="BA33" s="21">
        <f t="shared" si="38"/>
        <v>0</v>
      </c>
      <c r="BB33" s="21">
        <f t="shared" si="39"/>
        <v>1</v>
      </c>
      <c r="BC33" s="21">
        <f t="shared" si="40"/>
        <v>0</v>
      </c>
      <c r="BD33" s="27" t="s">
        <v>136</v>
      </c>
      <c r="BE33" s="21">
        <f t="shared" si="41"/>
        <v>0</v>
      </c>
      <c r="BF33" s="21">
        <f t="shared" si="42"/>
        <v>0</v>
      </c>
      <c r="BG33" s="21">
        <f t="shared" si="43"/>
        <v>1</v>
      </c>
      <c r="BH33" s="27" t="s">
        <v>167</v>
      </c>
      <c r="BI33" s="21">
        <f t="shared" si="44"/>
        <v>0</v>
      </c>
      <c r="BJ33" s="21">
        <f t="shared" si="45"/>
        <v>0</v>
      </c>
      <c r="BK33" s="21">
        <f t="shared" si="46"/>
        <v>1</v>
      </c>
      <c r="BL33" s="29" t="s">
        <v>59</v>
      </c>
      <c r="BM33" s="21">
        <f t="shared" si="47"/>
        <v>1</v>
      </c>
      <c r="BN33" s="21">
        <f t="shared" si="48"/>
        <v>0</v>
      </c>
      <c r="BO33" s="21">
        <f t="shared" si="49"/>
        <v>0</v>
      </c>
      <c r="BP33" s="21">
        <f t="shared" si="50"/>
        <v>0</v>
      </c>
      <c r="BQ33" s="21">
        <f t="shared" si="51"/>
        <v>0</v>
      </c>
      <c r="BR33" s="29">
        <v>0.0</v>
      </c>
      <c r="BS33" s="29">
        <v>0.0</v>
      </c>
      <c r="BT33" s="29">
        <v>0.0</v>
      </c>
      <c r="BU33" s="29">
        <v>0.0</v>
      </c>
      <c r="BV33" s="29">
        <v>0.0</v>
      </c>
      <c r="BW33" s="29">
        <v>1.0</v>
      </c>
      <c r="BX33" s="29">
        <v>1.0</v>
      </c>
      <c r="BY33" s="29">
        <v>0.0</v>
      </c>
      <c r="BZ33" s="29">
        <v>1.0</v>
      </c>
      <c r="CA33" s="27" t="s">
        <v>168</v>
      </c>
      <c r="CB33" s="21">
        <f t="shared" si="52"/>
        <v>1</v>
      </c>
      <c r="CC33" s="21">
        <f t="shared" si="53"/>
        <v>0</v>
      </c>
      <c r="CD33" s="21">
        <f t="shared" si="54"/>
        <v>0</v>
      </c>
      <c r="CE33" s="21">
        <f t="shared" si="55"/>
        <v>0</v>
      </c>
      <c r="CF33" s="21">
        <f t="shared" si="56"/>
        <v>0</v>
      </c>
      <c r="CG33" s="27" t="s">
        <v>169</v>
      </c>
      <c r="CH33" s="21">
        <f t="shared" si="57"/>
        <v>0</v>
      </c>
      <c r="CI33" s="21">
        <f t="shared" si="58"/>
        <v>0</v>
      </c>
      <c r="CJ33" s="21">
        <f t="shared" si="59"/>
        <v>0</v>
      </c>
      <c r="CK33" s="21">
        <f t="shared" si="60"/>
        <v>1</v>
      </c>
      <c r="CL33" s="27" t="s">
        <v>170</v>
      </c>
      <c r="CM33" s="21">
        <f t="shared" si="61"/>
        <v>0</v>
      </c>
      <c r="CN33" s="21">
        <f t="shared" si="62"/>
        <v>1</v>
      </c>
      <c r="CO33" s="21">
        <f t="shared" si="63"/>
        <v>0</v>
      </c>
      <c r="CP33" s="21">
        <f t="shared" si="64"/>
        <v>0</v>
      </c>
      <c r="CQ33" s="21">
        <f t="shared" si="65"/>
        <v>0</v>
      </c>
      <c r="CR33" s="28" t="s">
        <v>136</v>
      </c>
      <c r="CS33" s="28" t="s">
        <v>138</v>
      </c>
      <c r="CT33" s="28" t="s">
        <v>136</v>
      </c>
      <c r="CU33" s="29">
        <v>4.0</v>
      </c>
      <c r="CV33" s="16">
        <f t="shared" si="66"/>
        <v>17</v>
      </c>
      <c r="CW33" s="28" t="s">
        <v>136</v>
      </c>
      <c r="CX33" s="30" t="s">
        <v>138</v>
      </c>
      <c r="CY33" s="30" t="s">
        <v>136</v>
      </c>
      <c r="CZ33" s="30">
        <v>4.0</v>
      </c>
      <c r="DA33" s="29">
        <v>5.0</v>
      </c>
      <c r="DB33" s="16">
        <f t="shared" si="67"/>
        <v>22</v>
      </c>
      <c r="DC33" s="28" t="s">
        <v>138</v>
      </c>
      <c r="DD33" s="28" t="s">
        <v>138</v>
      </c>
      <c r="DE33" s="28" t="s">
        <v>137</v>
      </c>
      <c r="DF33" s="28">
        <v>4.0</v>
      </c>
      <c r="DG33" s="29">
        <v>4.0</v>
      </c>
      <c r="DH33" s="28" t="s">
        <v>137</v>
      </c>
      <c r="DI33" s="16">
        <f t="shared" si="68"/>
        <v>24</v>
      </c>
      <c r="DJ33" s="29">
        <v>3.0</v>
      </c>
      <c r="DK33" s="29">
        <v>2.0</v>
      </c>
      <c r="DL33" s="29">
        <v>2.0</v>
      </c>
      <c r="DM33" s="29">
        <v>3.0</v>
      </c>
      <c r="DN33" s="29">
        <v>3.0</v>
      </c>
      <c r="DO33" s="16">
        <f t="shared" si="69"/>
        <v>13</v>
      </c>
      <c r="DP33" s="28" t="s">
        <v>136</v>
      </c>
      <c r="DQ33" s="28" t="s">
        <v>136</v>
      </c>
      <c r="DR33" s="28" t="s">
        <v>136</v>
      </c>
      <c r="DS33" s="28" t="s">
        <v>138</v>
      </c>
      <c r="DT33" s="28" t="s">
        <v>138</v>
      </c>
      <c r="DU33" s="25">
        <f t="shared" si="70"/>
        <v>22</v>
      </c>
      <c r="DV33" s="28" t="s">
        <v>138</v>
      </c>
      <c r="DW33" s="27" t="s">
        <v>137</v>
      </c>
      <c r="DX33" s="27" t="s">
        <v>138</v>
      </c>
      <c r="DY33" s="27" t="s">
        <v>140</v>
      </c>
      <c r="DZ33" s="27" t="s">
        <v>137</v>
      </c>
      <c r="EA33" s="26">
        <v>13.0</v>
      </c>
      <c r="EB33" s="29">
        <v>2.0</v>
      </c>
      <c r="EC33" s="29">
        <v>1.0</v>
      </c>
      <c r="ED33" s="29">
        <v>2.0</v>
      </c>
      <c r="EE33" s="28" t="s">
        <v>139</v>
      </c>
      <c r="EF33" s="16">
        <f t="shared" si="71"/>
        <v>7</v>
      </c>
      <c r="EG33" s="28" t="s">
        <v>136</v>
      </c>
      <c r="EH33" s="130" t="s">
        <v>136</v>
      </c>
      <c r="EI33" s="28" t="s">
        <v>136</v>
      </c>
      <c r="EJ33" s="29">
        <v>5.0</v>
      </c>
      <c r="EK33" s="16">
        <f t="shared" si="72"/>
        <v>17</v>
      </c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</row>
    <row r="34" ht="15.75" customHeight="1">
      <c r="A34" s="27" t="s">
        <v>125</v>
      </c>
      <c r="B34" s="16">
        <f t="shared" si="1"/>
        <v>1</v>
      </c>
      <c r="C34" s="17" t="s">
        <v>37</v>
      </c>
      <c r="D34" s="35">
        <v>19.0</v>
      </c>
      <c r="E34" s="16">
        <f t="shared" si="2"/>
        <v>1</v>
      </c>
      <c r="F34" s="16">
        <f t="shared" si="3"/>
        <v>0</v>
      </c>
      <c r="G34" s="16">
        <f t="shared" si="4"/>
        <v>0</v>
      </c>
      <c r="H34" s="16">
        <f t="shared" si="5"/>
        <v>0</v>
      </c>
      <c r="I34" s="35" t="s">
        <v>11</v>
      </c>
      <c r="J34" s="16">
        <f t="shared" si="6"/>
        <v>0</v>
      </c>
      <c r="K34" s="16">
        <f t="shared" si="7"/>
        <v>0</v>
      </c>
      <c r="L34" s="16">
        <f t="shared" si="8"/>
        <v>1</v>
      </c>
      <c r="M34" s="16">
        <f t="shared" si="9"/>
        <v>0</v>
      </c>
      <c r="N34" s="16">
        <f t="shared" si="10"/>
        <v>0</v>
      </c>
      <c r="O34" s="36">
        <v>20000.0</v>
      </c>
      <c r="P34" s="21">
        <f t="shared" si="11"/>
        <v>0</v>
      </c>
      <c r="Q34" s="21">
        <f t="shared" si="12"/>
        <v>1</v>
      </c>
      <c r="R34" s="21">
        <f t="shared" si="13"/>
        <v>0</v>
      </c>
      <c r="S34" s="21">
        <f t="shared" si="14"/>
        <v>0</v>
      </c>
      <c r="T34" s="37" t="s">
        <v>159</v>
      </c>
      <c r="U34" s="21">
        <f t="shared" si="15"/>
        <v>0</v>
      </c>
      <c r="V34" s="37">
        <v>0.0</v>
      </c>
      <c r="W34" s="37">
        <v>0.0</v>
      </c>
      <c r="X34" s="37">
        <v>0.0</v>
      </c>
      <c r="Y34" s="36" t="s">
        <v>27</v>
      </c>
      <c r="Z34" s="21">
        <f t="shared" si="16"/>
        <v>0</v>
      </c>
      <c r="AA34" s="21">
        <f t="shared" si="17"/>
        <v>0</v>
      </c>
      <c r="AB34" s="21">
        <f t="shared" si="18"/>
        <v>1</v>
      </c>
      <c r="AC34" s="21">
        <f t="shared" si="19"/>
        <v>0</v>
      </c>
      <c r="AD34" s="21">
        <f t="shared" si="20"/>
        <v>0</v>
      </c>
      <c r="AE34" s="36" t="s">
        <v>143</v>
      </c>
      <c r="AF34" s="21">
        <f t="shared" si="21"/>
        <v>0</v>
      </c>
      <c r="AG34" s="21">
        <f t="shared" si="22"/>
        <v>1</v>
      </c>
      <c r="AH34" s="21">
        <f t="shared" si="23"/>
        <v>0</v>
      </c>
      <c r="AI34" s="21">
        <f t="shared" si="24"/>
        <v>0</v>
      </c>
      <c r="AJ34" s="27" t="s">
        <v>191</v>
      </c>
      <c r="AK34" s="21">
        <f t="shared" si="25"/>
        <v>0</v>
      </c>
      <c r="AL34" s="21">
        <f t="shared" si="26"/>
        <v>0</v>
      </c>
      <c r="AM34" s="21">
        <f t="shared" si="27"/>
        <v>0</v>
      </c>
      <c r="AN34" s="21">
        <f t="shared" si="28"/>
        <v>1</v>
      </c>
      <c r="AO34" s="27" t="s">
        <v>38</v>
      </c>
      <c r="AP34" s="21">
        <f t="shared" si="29"/>
        <v>0</v>
      </c>
      <c r="AQ34" s="21">
        <f t="shared" si="30"/>
        <v>1</v>
      </c>
      <c r="AR34" s="21">
        <f t="shared" si="31"/>
        <v>0</v>
      </c>
      <c r="AS34" s="21">
        <f t="shared" si="32"/>
        <v>0</v>
      </c>
      <c r="AT34" s="27" t="s">
        <v>130</v>
      </c>
      <c r="AU34" s="21">
        <f t="shared" si="33"/>
        <v>1</v>
      </c>
      <c r="AV34" s="21">
        <f t="shared" si="34"/>
        <v>0</v>
      </c>
      <c r="AW34" s="21">
        <f t="shared" si="35"/>
        <v>0</v>
      </c>
      <c r="AX34" s="21">
        <f t="shared" si="36"/>
        <v>0</v>
      </c>
      <c r="AY34" s="27" t="s">
        <v>37</v>
      </c>
      <c r="AZ34" s="21">
        <f t="shared" si="37"/>
        <v>0</v>
      </c>
      <c r="BA34" s="21">
        <f t="shared" si="38"/>
        <v>1</v>
      </c>
      <c r="BB34" s="21">
        <f t="shared" si="39"/>
        <v>0</v>
      </c>
      <c r="BC34" s="21">
        <f t="shared" si="40"/>
        <v>0</v>
      </c>
      <c r="BD34" s="27" t="s">
        <v>138</v>
      </c>
      <c r="BE34" s="21">
        <f t="shared" si="41"/>
        <v>0</v>
      </c>
      <c r="BF34" s="21">
        <f t="shared" si="42"/>
        <v>0</v>
      </c>
      <c r="BG34" s="21">
        <f t="shared" si="43"/>
        <v>1</v>
      </c>
      <c r="BH34" s="29">
        <v>800.0</v>
      </c>
      <c r="BI34" s="21">
        <f t="shared" si="44"/>
        <v>1</v>
      </c>
      <c r="BJ34" s="21">
        <f t="shared" si="45"/>
        <v>0</v>
      </c>
      <c r="BK34" s="21">
        <f t="shared" si="46"/>
        <v>0</v>
      </c>
      <c r="BL34" s="29" t="s">
        <v>132</v>
      </c>
      <c r="BM34" s="21">
        <f t="shared" si="47"/>
        <v>0</v>
      </c>
      <c r="BN34" s="21">
        <f t="shared" si="48"/>
        <v>0</v>
      </c>
      <c r="BO34" s="21">
        <f t="shared" si="49"/>
        <v>1</v>
      </c>
      <c r="BP34" s="21">
        <f t="shared" si="50"/>
        <v>0</v>
      </c>
      <c r="BQ34" s="21">
        <f t="shared" si="51"/>
        <v>0</v>
      </c>
      <c r="BR34" s="29">
        <v>0.0</v>
      </c>
      <c r="BS34" s="29">
        <v>0.0</v>
      </c>
      <c r="BT34" s="29">
        <v>0.0</v>
      </c>
      <c r="BU34" s="29">
        <v>0.0</v>
      </c>
      <c r="BV34" s="29">
        <v>0.0</v>
      </c>
      <c r="BW34" s="29">
        <v>1.0</v>
      </c>
      <c r="BX34" s="29">
        <v>0.0</v>
      </c>
      <c r="BY34" s="29">
        <v>0.0</v>
      </c>
      <c r="BZ34" s="29">
        <v>1.0</v>
      </c>
      <c r="CA34" s="27" t="s">
        <v>164</v>
      </c>
      <c r="CB34" s="21">
        <f t="shared" si="52"/>
        <v>0</v>
      </c>
      <c r="CC34" s="21">
        <f t="shared" si="53"/>
        <v>0</v>
      </c>
      <c r="CD34" s="21">
        <f t="shared" si="54"/>
        <v>1</v>
      </c>
      <c r="CE34" s="21">
        <f t="shared" si="55"/>
        <v>0</v>
      </c>
      <c r="CF34" s="21">
        <f t="shared" si="56"/>
        <v>0</v>
      </c>
      <c r="CG34" s="27" t="s">
        <v>80</v>
      </c>
      <c r="CH34" s="21">
        <f t="shared" si="57"/>
        <v>1</v>
      </c>
      <c r="CI34" s="21">
        <f t="shared" si="58"/>
        <v>0</v>
      </c>
      <c r="CJ34" s="21">
        <f t="shared" si="59"/>
        <v>0</v>
      </c>
      <c r="CK34" s="21">
        <f t="shared" si="60"/>
        <v>0</v>
      </c>
      <c r="CL34" s="27" t="s">
        <v>170</v>
      </c>
      <c r="CM34" s="21">
        <f t="shared" si="61"/>
        <v>0</v>
      </c>
      <c r="CN34" s="21">
        <f t="shared" si="62"/>
        <v>1</v>
      </c>
      <c r="CO34" s="21">
        <f t="shared" si="63"/>
        <v>0</v>
      </c>
      <c r="CP34" s="21">
        <f t="shared" si="64"/>
        <v>0</v>
      </c>
      <c r="CQ34" s="21">
        <f t="shared" si="65"/>
        <v>0</v>
      </c>
      <c r="CR34" s="28" t="s">
        <v>139</v>
      </c>
      <c r="CS34" s="28" t="s">
        <v>139</v>
      </c>
      <c r="CT34" s="28" t="s">
        <v>138</v>
      </c>
      <c r="CU34" s="28" t="s">
        <v>139</v>
      </c>
      <c r="CV34" s="16">
        <f t="shared" si="66"/>
        <v>11</v>
      </c>
      <c r="CW34" s="29">
        <v>3.0</v>
      </c>
      <c r="CX34" s="31">
        <v>4.0</v>
      </c>
      <c r="CY34" s="30" t="s">
        <v>138</v>
      </c>
      <c r="CZ34" s="31">
        <v>3.0</v>
      </c>
      <c r="DA34" s="28" t="s">
        <v>138</v>
      </c>
      <c r="DB34" s="16">
        <f t="shared" si="67"/>
        <v>20</v>
      </c>
      <c r="DC34" s="28" t="s">
        <v>136</v>
      </c>
      <c r="DD34" s="28" t="s">
        <v>136</v>
      </c>
      <c r="DE34" s="28" t="s">
        <v>136</v>
      </c>
      <c r="DF34" s="29">
        <v>4.0</v>
      </c>
      <c r="DG34" s="28" t="s">
        <v>138</v>
      </c>
      <c r="DH34" s="28" t="s">
        <v>138</v>
      </c>
      <c r="DI34" s="16">
        <f t="shared" si="68"/>
        <v>26</v>
      </c>
      <c r="DJ34" s="28" t="s">
        <v>138</v>
      </c>
      <c r="DK34" s="28" t="s">
        <v>138</v>
      </c>
      <c r="DL34" s="28" t="s">
        <v>138</v>
      </c>
      <c r="DM34" s="28" t="s">
        <v>138</v>
      </c>
      <c r="DN34" s="28" t="s">
        <v>136</v>
      </c>
      <c r="DO34" s="16">
        <f t="shared" si="69"/>
        <v>24</v>
      </c>
      <c r="DP34" s="28" t="s">
        <v>136</v>
      </c>
      <c r="DQ34" s="28" t="s">
        <v>136</v>
      </c>
      <c r="DR34" s="28" t="s">
        <v>136</v>
      </c>
      <c r="DS34" s="28" t="s">
        <v>137</v>
      </c>
      <c r="DT34" s="28" t="s">
        <v>138</v>
      </c>
      <c r="DU34" s="25">
        <f t="shared" si="70"/>
        <v>20</v>
      </c>
      <c r="DV34" s="28" t="s">
        <v>136</v>
      </c>
      <c r="DW34" s="27" t="s">
        <v>138</v>
      </c>
      <c r="DX34" s="27" t="s">
        <v>137</v>
      </c>
      <c r="DY34" s="27" t="s">
        <v>138</v>
      </c>
      <c r="DZ34" s="27" t="s">
        <v>136</v>
      </c>
      <c r="EA34" s="26">
        <v>13.0</v>
      </c>
      <c r="EB34" s="28" t="s">
        <v>137</v>
      </c>
      <c r="EC34" s="28" t="s">
        <v>137</v>
      </c>
      <c r="ED34" s="28" t="s">
        <v>138</v>
      </c>
      <c r="EE34" s="28" t="s">
        <v>139</v>
      </c>
      <c r="EF34" s="16">
        <f t="shared" si="71"/>
        <v>13</v>
      </c>
      <c r="EG34" s="28" t="s">
        <v>136</v>
      </c>
      <c r="EH34" s="130" t="s">
        <v>139</v>
      </c>
      <c r="EI34" s="28" t="s">
        <v>139</v>
      </c>
      <c r="EJ34" s="28" t="s">
        <v>137</v>
      </c>
      <c r="EK34" s="16">
        <f t="shared" si="72"/>
        <v>11</v>
      </c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</row>
    <row r="35" ht="15.75" customHeight="1">
      <c r="A35" s="27" t="s">
        <v>125</v>
      </c>
      <c r="B35" s="16">
        <f t="shared" si="1"/>
        <v>1</v>
      </c>
      <c r="C35" s="17" t="s">
        <v>37</v>
      </c>
      <c r="D35" s="35">
        <v>23.0</v>
      </c>
      <c r="E35" s="16">
        <f t="shared" si="2"/>
        <v>0</v>
      </c>
      <c r="F35" s="16">
        <f t="shared" si="3"/>
        <v>1</v>
      </c>
      <c r="G35" s="16">
        <f t="shared" si="4"/>
        <v>0</v>
      </c>
      <c r="H35" s="16">
        <f t="shared" si="5"/>
        <v>0</v>
      </c>
      <c r="I35" s="35" t="s">
        <v>12</v>
      </c>
      <c r="J35" s="16">
        <f t="shared" si="6"/>
        <v>0</v>
      </c>
      <c r="K35" s="16">
        <f t="shared" si="7"/>
        <v>0</v>
      </c>
      <c r="L35" s="16">
        <f t="shared" si="8"/>
        <v>0</v>
      </c>
      <c r="M35" s="16">
        <f t="shared" si="9"/>
        <v>1</v>
      </c>
      <c r="N35" s="16">
        <f t="shared" si="10"/>
        <v>0</v>
      </c>
      <c r="O35" s="36">
        <v>20000.0</v>
      </c>
      <c r="P35" s="21">
        <f t="shared" si="11"/>
        <v>0</v>
      </c>
      <c r="Q35" s="21">
        <f t="shared" si="12"/>
        <v>1</v>
      </c>
      <c r="R35" s="21">
        <f t="shared" si="13"/>
        <v>0</v>
      </c>
      <c r="S35" s="21">
        <f t="shared" si="14"/>
        <v>0</v>
      </c>
      <c r="T35" s="37" t="s">
        <v>159</v>
      </c>
      <c r="U35" s="21">
        <f t="shared" si="15"/>
        <v>0</v>
      </c>
      <c r="V35" s="37">
        <v>0.0</v>
      </c>
      <c r="W35" s="37">
        <v>0.0</v>
      </c>
      <c r="X35" s="37">
        <v>0.0</v>
      </c>
      <c r="Y35" s="36" t="s">
        <v>160</v>
      </c>
      <c r="Z35" s="21">
        <f t="shared" si="16"/>
        <v>0</v>
      </c>
      <c r="AA35" s="21">
        <f t="shared" si="17"/>
        <v>0</v>
      </c>
      <c r="AB35" s="21">
        <f t="shared" si="18"/>
        <v>1</v>
      </c>
      <c r="AC35" s="21">
        <f t="shared" si="19"/>
        <v>0</v>
      </c>
      <c r="AD35" s="21">
        <f t="shared" si="20"/>
        <v>0</v>
      </c>
      <c r="AE35" s="36" t="s">
        <v>161</v>
      </c>
      <c r="AF35" s="21">
        <f t="shared" si="21"/>
        <v>0</v>
      </c>
      <c r="AG35" s="21">
        <f t="shared" si="22"/>
        <v>0</v>
      </c>
      <c r="AH35" s="21">
        <f t="shared" si="23"/>
        <v>0</v>
      </c>
      <c r="AI35" s="21">
        <f t="shared" si="24"/>
        <v>1</v>
      </c>
      <c r="AJ35" s="27" t="s">
        <v>32</v>
      </c>
      <c r="AK35" s="21">
        <f t="shared" si="25"/>
        <v>0</v>
      </c>
      <c r="AL35" s="21">
        <f t="shared" si="26"/>
        <v>0</v>
      </c>
      <c r="AM35" s="21">
        <f t="shared" si="27"/>
        <v>1</v>
      </c>
      <c r="AN35" s="21">
        <f t="shared" si="28"/>
        <v>0</v>
      </c>
      <c r="AO35" s="27" t="s">
        <v>39</v>
      </c>
      <c r="AP35" s="21">
        <f t="shared" si="29"/>
        <v>0</v>
      </c>
      <c r="AQ35" s="21">
        <f t="shared" si="30"/>
        <v>0</v>
      </c>
      <c r="AR35" s="21">
        <f t="shared" si="31"/>
        <v>1</v>
      </c>
      <c r="AS35" s="21">
        <f t="shared" si="32"/>
        <v>0</v>
      </c>
      <c r="AT35" s="27" t="s">
        <v>196</v>
      </c>
      <c r="AU35" s="21">
        <f t="shared" si="33"/>
        <v>0</v>
      </c>
      <c r="AV35" s="21">
        <f t="shared" si="34"/>
        <v>0</v>
      </c>
      <c r="AW35" s="21">
        <f t="shared" si="35"/>
        <v>0</v>
      </c>
      <c r="AX35" s="21">
        <f t="shared" si="36"/>
        <v>1</v>
      </c>
      <c r="AY35" s="38" t="s">
        <v>40</v>
      </c>
      <c r="AZ35" s="21">
        <f t="shared" si="37"/>
        <v>0</v>
      </c>
      <c r="BA35" s="21">
        <f t="shared" si="38"/>
        <v>0</v>
      </c>
      <c r="BB35" s="21">
        <f t="shared" si="39"/>
        <v>0</v>
      </c>
      <c r="BC35" s="21">
        <f t="shared" si="40"/>
        <v>1</v>
      </c>
      <c r="BD35" s="27" t="s">
        <v>138</v>
      </c>
      <c r="BE35" s="21">
        <f t="shared" si="41"/>
        <v>0</v>
      </c>
      <c r="BF35" s="21">
        <f t="shared" si="42"/>
        <v>0</v>
      </c>
      <c r="BG35" s="21">
        <f t="shared" si="43"/>
        <v>1</v>
      </c>
      <c r="BH35" s="29">
        <v>1500.0</v>
      </c>
      <c r="BI35" s="21">
        <f t="shared" si="44"/>
        <v>0</v>
      </c>
      <c r="BJ35" s="21">
        <f t="shared" si="45"/>
        <v>1</v>
      </c>
      <c r="BK35" s="21">
        <f t="shared" si="46"/>
        <v>0</v>
      </c>
      <c r="BL35" s="27" t="s">
        <v>151</v>
      </c>
      <c r="BM35" s="21">
        <f t="shared" si="47"/>
        <v>0</v>
      </c>
      <c r="BN35" s="21">
        <f t="shared" si="48"/>
        <v>1</v>
      </c>
      <c r="BO35" s="21">
        <f t="shared" si="49"/>
        <v>0</v>
      </c>
      <c r="BP35" s="21">
        <f t="shared" si="50"/>
        <v>0</v>
      </c>
      <c r="BQ35" s="21">
        <f t="shared" si="51"/>
        <v>0</v>
      </c>
      <c r="BR35" s="29">
        <v>0.0</v>
      </c>
      <c r="BS35" s="29">
        <v>0.0</v>
      </c>
      <c r="BT35" s="29">
        <v>0.0</v>
      </c>
      <c r="BU35" s="29">
        <v>0.0</v>
      </c>
      <c r="BV35" s="29">
        <v>0.0</v>
      </c>
      <c r="BW35" s="29">
        <v>1.0</v>
      </c>
      <c r="BX35" s="29">
        <v>1.0</v>
      </c>
      <c r="BY35" s="29">
        <v>0.0</v>
      </c>
      <c r="BZ35" s="29">
        <v>1.0</v>
      </c>
      <c r="CA35" s="27" t="s">
        <v>168</v>
      </c>
      <c r="CB35" s="21">
        <f t="shared" si="52"/>
        <v>1</v>
      </c>
      <c r="CC35" s="21">
        <f t="shared" si="53"/>
        <v>0</v>
      </c>
      <c r="CD35" s="21">
        <f t="shared" si="54"/>
        <v>0</v>
      </c>
      <c r="CE35" s="21">
        <f t="shared" si="55"/>
        <v>0</v>
      </c>
      <c r="CF35" s="21">
        <f t="shared" si="56"/>
        <v>0</v>
      </c>
      <c r="CG35" s="27" t="s">
        <v>157</v>
      </c>
      <c r="CH35" s="21">
        <f t="shared" si="57"/>
        <v>0</v>
      </c>
      <c r="CI35" s="21">
        <f t="shared" si="58"/>
        <v>1</v>
      </c>
      <c r="CJ35" s="21">
        <f t="shared" si="59"/>
        <v>0</v>
      </c>
      <c r="CK35" s="21">
        <f t="shared" si="60"/>
        <v>0</v>
      </c>
      <c r="CL35" s="27" t="s">
        <v>173</v>
      </c>
      <c r="CM35" s="21">
        <f t="shared" si="61"/>
        <v>0</v>
      </c>
      <c r="CN35" s="21">
        <f t="shared" si="62"/>
        <v>0</v>
      </c>
      <c r="CO35" s="21">
        <f t="shared" si="63"/>
        <v>1</v>
      </c>
      <c r="CP35" s="21">
        <f t="shared" si="64"/>
        <v>0</v>
      </c>
      <c r="CQ35" s="21">
        <f t="shared" si="65"/>
        <v>0</v>
      </c>
      <c r="CR35" s="29">
        <v>4.0</v>
      </c>
      <c r="CS35" s="29">
        <v>2.0</v>
      </c>
      <c r="CT35" s="29">
        <v>5.0</v>
      </c>
      <c r="CU35" s="29">
        <v>3.0</v>
      </c>
      <c r="CV35" s="16">
        <f t="shared" si="66"/>
        <v>14</v>
      </c>
      <c r="CW35" s="28">
        <v>4.0</v>
      </c>
      <c r="CX35" s="31">
        <v>4.0</v>
      </c>
      <c r="CY35" s="30">
        <v>5.0</v>
      </c>
      <c r="CZ35" s="30">
        <v>3.0</v>
      </c>
      <c r="DA35" s="28" t="s">
        <v>136</v>
      </c>
      <c r="DB35" s="16">
        <f t="shared" si="67"/>
        <v>20</v>
      </c>
      <c r="DC35" s="28" t="s">
        <v>136</v>
      </c>
      <c r="DD35" s="28" t="s">
        <v>136</v>
      </c>
      <c r="DE35" s="29">
        <v>4.0</v>
      </c>
      <c r="DF35" s="28">
        <v>5.0</v>
      </c>
      <c r="DG35" s="29">
        <v>5.0</v>
      </c>
      <c r="DH35" s="28">
        <v>4.0</v>
      </c>
      <c r="DI35" s="16">
        <f t="shared" si="68"/>
        <v>26</v>
      </c>
      <c r="DJ35" s="28" t="s">
        <v>138</v>
      </c>
      <c r="DK35" s="28" t="s">
        <v>137</v>
      </c>
      <c r="DL35" s="28" t="s">
        <v>138</v>
      </c>
      <c r="DM35" s="28" t="s">
        <v>136</v>
      </c>
      <c r="DN35" s="29">
        <v>4.0</v>
      </c>
      <c r="DO35" s="16">
        <f t="shared" si="69"/>
        <v>21</v>
      </c>
      <c r="DP35" s="28" t="s">
        <v>138</v>
      </c>
      <c r="DQ35" s="28" t="s">
        <v>138</v>
      </c>
      <c r="DR35" s="28" t="s">
        <v>136</v>
      </c>
      <c r="DS35" s="28" t="s">
        <v>136</v>
      </c>
      <c r="DT35" s="28" t="s">
        <v>138</v>
      </c>
      <c r="DU35" s="25">
        <f t="shared" si="70"/>
        <v>23</v>
      </c>
      <c r="DV35" s="28" t="s">
        <v>138</v>
      </c>
      <c r="DW35" s="27" t="s">
        <v>139</v>
      </c>
      <c r="DX35" s="27" t="s">
        <v>139</v>
      </c>
      <c r="DY35" s="27" t="s">
        <v>139</v>
      </c>
      <c r="DZ35" s="27" t="s">
        <v>140</v>
      </c>
      <c r="EA35" s="26">
        <v>17.0</v>
      </c>
      <c r="EB35" s="28" t="s">
        <v>137</v>
      </c>
      <c r="EC35" s="28" t="s">
        <v>137</v>
      </c>
      <c r="ED35" s="28" t="s">
        <v>140</v>
      </c>
      <c r="EE35" s="28" t="s">
        <v>140</v>
      </c>
      <c r="EF35" s="16">
        <f t="shared" si="71"/>
        <v>8</v>
      </c>
      <c r="EG35" s="28" t="s">
        <v>136</v>
      </c>
      <c r="EH35" s="130" t="s">
        <v>136</v>
      </c>
      <c r="EI35" s="28" t="s">
        <v>138</v>
      </c>
      <c r="EJ35" s="28" t="s">
        <v>136</v>
      </c>
      <c r="EK35" s="16">
        <f t="shared" si="72"/>
        <v>17</v>
      </c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</row>
    <row r="36" ht="15.75" customHeight="1">
      <c r="A36" s="27" t="s">
        <v>125</v>
      </c>
      <c r="B36" s="16">
        <f t="shared" si="1"/>
        <v>1</v>
      </c>
      <c r="C36" s="17" t="s">
        <v>37</v>
      </c>
      <c r="D36" s="35">
        <v>22.0</v>
      </c>
      <c r="E36" s="16">
        <f t="shared" si="2"/>
        <v>0</v>
      </c>
      <c r="F36" s="16">
        <f t="shared" si="3"/>
        <v>1</v>
      </c>
      <c r="G36" s="16">
        <f t="shared" si="4"/>
        <v>0</v>
      </c>
      <c r="H36" s="16">
        <f t="shared" si="5"/>
        <v>0</v>
      </c>
      <c r="I36" s="35" t="s">
        <v>12</v>
      </c>
      <c r="J36" s="16">
        <f t="shared" si="6"/>
        <v>0</v>
      </c>
      <c r="K36" s="16">
        <f t="shared" si="7"/>
        <v>0</v>
      </c>
      <c r="L36" s="16">
        <f t="shared" si="8"/>
        <v>0</v>
      </c>
      <c r="M36" s="16">
        <f t="shared" si="9"/>
        <v>1</v>
      </c>
      <c r="N36" s="16">
        <f t="shared" si="10"/>
        <v>0</v>
      </c>
      <c r="O36" s="36">
        <v>15000.0</v>
      </c>
      <c r="P36" s="21">
        <f t="shared" si="11"/>
        <v>0</v>
      </c>
      <c r="Q36" s="21">
        <f t="shared" si="12"/>
        <v>1</v>
      </c>
      <c r="R36" s="21">
        <f t="shared" si="13"/>
        <v>0</v>
      </c>
      <c r="S36" s="21">
        <f t="shared" si="14"/>
        <v>0</v>
      </c>
      <c r="T36" s="37" t="s">
        <v>159</v>
      </c>
      <c r="U36" s="21">
        <f t="shared" si="15"/>
        <v>0</v>
      </c>
      <c r="V36" s="37">
        <v>0.0</v>
      </c>
      <c r="W36" s="37">
        <v>0.0</v>
      </c>
      <c r="X36" s="37">
        <v>0.0</v>
      </c>
      <c r="Y36" s="36" t="s">
        <v>160</v>
      </c>
      <c r="Z36" s="21">
        <f t="shared" si="16"/>
        <v>0</v>
      </c>
      <c r="AA36" s="21">
        <f t="shared" si="17"/>
        <v>0</v>
      </c>
      <c r="AB36" s="21">
        <f t="shared" si="18"/>
        <v>1</v>
      </c>
      <c r="AC36" s="21">
        <f t="shared" si="19"/>
        <v>0</v>
      </c>
      <c r="AD36" s="21">
        <f t="shared" si="20"/>
        <v>0</v>
      </c>
      <c r="AE36" s="36" t="s">
        <v>31</v>
      </c>
      <c r="AF36" s="21">
        <f t="shared" si="21"/>
        <v>1</v>
      </c>
      <c r="AG36" s="21">
        <f t="shared" si="22"/>
        <v>0</v>
      </c>
      <c r="AH36" s="21">
        <f t="shared" si="23"/>
        <v>0</v>
      </c>
      <c r="AI36" s="21">
        <f t="shared" si="24"/>
        <v>0</v>
      </c>
      <c r="AJ36" s="27" t="s">
        <v>32</v>
      </c>
      <c r="AK36" s="21">
        <f t="shared" si="25"/>
        <v>0</v>
      </c>
      <c r="AL36" s="21">
        <f t="shared" si="26"/>
        <v>0</v>
      </c>
      <c r="AM36" s="21">
        <f t="shared" si="27"/>
        <v>1</v>
      </c>
      <c r="AN36" s="21">
        <f t="shared" si="28"/>
        <v>0</v>
      </c>
      <c r="AO36" s="27" t="s">
        <v>172</v>
      </c>
      <c r="AP36" s="21">
        <f t="shared" si="29"/>
        <v>0</v>
      </c>
      <c r="AQ36" s="21">
        <f t="shared" si="30"/>
        <v>0</v>
      </c>
      <c r="AR36" s="21">
        <f t="shared" si="31"/>
        <v>0</v>
      </c>
      <c r="AS36" s="21">
        <f t="shared" si="32"/>
        <v>1</v>
      </c>
      <c r="AT36" s="27" t="s">
        <v>196</v>
      </c>
      <c r="AU36" s="21">
        <f t="shared" si="33"/>
        <v>0</v>
      </c>
      <c r="AV36" s="21">
        <f t="shared" si="34"/>
        <v>0</v>
      </c>
      <c r="AW36" s="21">
        <f t="shared" si="35"/>
        <v>0</v>
      </c>
      <c r="AX36" s="21">
        <f t="shared" si="36"/>
        <v>1</v>
      </c>
      <c r="AY36" s="38" t="s">
        <v>131</v>
      </c>
      <c r="AZ36" s="21">
        <f t="shared" si="37"/>
        <v>1</v>
      </c>
      <c r="BA36" s="21">
        <f t="shared" si="38"/>
        <v>0</v>
      </c>
      <c r="BB36" s="21">
        <f t="shared" si="39"/>
        <v>0</v>
      </c>
      <c r="BC36" s="21">
        <f t="shared" si="40"/>
        <v>0</v>
      </c>
      <c r="BD36" s="27">
        <v>5.0</v>
      </c>
      <c r="BE36" s="21">
        <f t="shared" si="41"/>
        <v>0</v>
      </c>
      <c r="BF36" s="21">
        <f t="shared" si="42"/>
        <v>1</v>
      </c>
      <c r="BG36" s="21">
        <f t="shared" si="43"/>
        <v>0</v>
      </c>
      <c r="BH36" s="29">
        <v>1500.0</v>
      </c>
      <c r="BI36" s="21">
        <f t="shared" si="44"/>
        <v>0</v>
      </c>
      <c r="BJ36" s="21">
        <f t="shared" si="45"/>
        <v>1</v>
      </c>
      <c r="BK36" s="21">
        <f t="shared" si="46"/>
        <v>0</v>
      </c>
      <c r="BL36" s="29" t="s">
        <v>156</v>
      </c>
      <c r="BM36" s="21">
        <f t="shared" si="47"/>
        <v>0</v>
      </c>
      <c r="BN36" s="21">
        <f t="shared" si="48"/>
        <v>0</v>
      </c>
      <c r="BO36" s="21">
        <f t="shared" si="49"/>
        <v>0</v>
      </c>
      <c r="BP36" s="21">
        <f t="shared" si="50"/>
        <v>1</v>
      </c>
      <c r="BQ36" s="21">
        <f t="shared" si="51"/>
        <v>0</v>
      </c>
      <c r="BR36" s="29">
        <v>1.0</v>
      </c>
      <c r="BS36" s="29">
        <v>0.0</v>
      </c>
      <c r="BT36" s="29">
        <v>0.0</v>
      </c>
      <c r="BU36" s="29">
        <v>0.0</v>
      </c>
      <c r="BV36" s="29">
        <v>0.0</v>
      </c>
      <c r="BW36" s="29">
        <v>0.0</v>
      </c>
      <c r="BX36" s="29">
        <v>0.0</v>
      </c>
      <c r="BY36" s="29">
        <v>1.0</v>
      </c>
      <c r="BZ36" s="29">
        <v>1.0</v>
      </c>
      <c r="CA36" s="27" t="s">
        <v>176</v>
      </c>
      <c r="CB36" s="21">
        <f t="shared" si="52"/>
        <v>0</v>
      </c>
      <c r="CC36" s="21">
        <f t="shared" si="53"/>
        <v>0</v>
      </c>
      <c r="CD36" s="21">
        <f t="shared" si="54"/>
        <v>0</v>
      </c>
      <c r="CE36" s="21">
        <f t="shared" si="55"/>
        <v>1</v>
      </c>
      <c r="CF36" s="21">
        <f t="shared" si="56"/>
        <v>0</v>
      </c>
      <c r="CG36" s="27" t="s">
        <v>177</v>
      </c>
      <c r="CH36" s="21">
        <f t="shared" si="57"/>
        <v>1</v>
      </c>
      <c r="CI36" s="21">
        <f t="shared" si="58"/>
        <v>0</v>
      </c>
      <c r="CJ36" s="21">
        <f t="shared" si="59"/>
        <v>0</v>
      </c>
      <c r="CK36" s="21">
        <f t="shared" si="60"/>
        <v>0</v>
      </c>
      <c r="CL36" s="27" t="s">
        <v>178</v>
      </c>
      <c r="CM36" s="21">
        <f t="shared" si="61"/>
        <v>0</v>
      </c>
      <c r="CN36" s="21">
        <f t="shared" si="62"/>
        <v>0</v>
      </c>
      <c r="CO36" s="21">
        <f t="shared" si="63"/>
        <v>0</v>
      </c>
      <c r="CP36" s="21">
        <f t="shared" si="64"/>
        <v>1</v>
      </c>
      <c r="CQ36" s="21">
        <f t="shared" si="65"/>
        <v>0</v>
      </c>
      <c r="CR36" s="29">
        <v>5.0</v>
      </c>
      <c r="CS36" s="29">
        <v>3.0</v>
      </c>
      <c r="CT36" s="29">
        <v>4.0</v>
      </c>
      <c r="CU36" s="29">
        <v>4.0</v>
      </c>
      <c r="CV36" s="16">
        <f t="shared" si="66"/>
        <v>16</v>
      </c>
      <c r="CW36" s="28">
        <v>5.0</v>
      </c>
      <c r="CX36" s="30">
        <v>3.0</v>
      </c>
      <c r="CY36" s="30">
        <v>4.0</v>
      </c>
      <c r="CZ36" s="30">
        <v>4.0</v>
      </c>
      <c r="DA36" s="28" t="s">
        <v>139</v>
      </c>
      <c r="DB36" s="16">
        <f t="shared" si="67"/>
        <v>18</v>
      </c>
      <c r="DC36" s="29">
        <v>5.0</v>
      </c>
      <c r="DD36" s="29">
        <v>4.0</v>
      </c>
      <c r="DE36" s="29">
        <v>4.0</v>
      </c>
      <c r="DF36" s="29">
        <v>4.0</v>
      </c>
      <c r="DG36" s="28" t="s">
        <v>136</v>
      </c>
      <c r="DH36" s="29">
        <v>4.0</v>
      </c>
      <c r="DI36" s="16">
        <f t="shared" si="68"/>
        <v>25</v>
      </c>
      <c r="DJ36" s="28" t="s">
        <v>136</v>
      </c>
      <c r="DK36" s="28" t="s">
        <v>140</v>
      </c>
      <c r="DL36" s="28" t="s">
        <v>136</v>
      </c>
      <c r="DM36" s="28" t="s">
        <v>136</v>
      </c>
      <c r="DN36" s="28" t="s">
        <v>139</v>
      </c>
      <c r="DO36" s="16">
        <f t="shared" si="69"/>
        <v>15</v>
      </c>
      <c r="DP36" s="28" t="s">
        <v>136</v>
      </c>
      <c r="DQ36" s="28" t="s">
        <v>140</v>
      </c>
      <c r="DR36" s="28" t="s">
        <v>140</v>
      </c>
      <c r="DS36" s="28" t="s">
        <v>140</v>
      </c>
      <c r="DT36" s="28" t="s">
        <v>139</v>
      </c>
      <c r="DU36" s="25">
        <f t="shared" si="70"/>
        <v>9</v>
      </c>
      <c r="DV36" s="28" t="s">
        <v>139</v>
      </c>
      <c r="DW36" s="27" t="s">
        <v>136</v>
      </c>
      <c r="DX36" s="27" t="s">
        <v>136</v>
      </c>
      <c r="DY36" s="27" t="s">
        <v>139</v>
      </c>
      <c r="DZ36" s="27" t="s">
        <v>139</v>
      </c>
      <c r="EA36" s="26">
        <v>18.0</v>
      </c>
      <c r="EB36" s="28" t="s">
        <v>139</v>
      </c>
      <c r="EC36" s="28" t="s">
        <v>139</v>
      </c>
      <c r="ED36" s="28" t="s">
        <v>140</v>
      </c>
      <c r="EE36" s="28" t="s">
        <v>139</v>
      </c>
      <c r="EF36" s="16">
        <f t="shared" si="71"/>
        <v>7</v>
      </c>
      <c r="EG36" s="28" t="s">
        <v>136</v>
      </c>
      <c r="EH36" s="130" t="s">
        <v>136</v>
      </c>
      <c r="EI36" s="28" t="s">
        <v>136</v>
      </c>
      <c r="EJ36" s="28" t="s">
        <v>139</v>
      </c>
      <c r="EK36" s="16">
        <f t="shared" si="72"/>
        <v>14</v>
      </c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</row>
    <row r="37" ht="15.75" customHeight="1">
      <c r="A37" s="27" t="s">
        <v>125</v>
      </c>
      <c r="B37" s="16">
        <f t="shared" si="1"/>
        <v>1</v>
      </c>
      <c r="C37" s="17" t="s">
        <v>37</v>
      </c>
      <c r="D37" s="35">
        <v>36.0</v>
      </c>
      <c r="E37" s="16">
        <f t="shared" si="2"/>
        <v>0</v>
      </c>
      <c r="F37" s="16">
        <f t="shared" si="3"/>
        <v>1</v>
      </c>
      <c r="G37" s="16">
        <f t="shared" si="4"/>
        <v>0</v>
      </c>
      <c r="H37" s="16">
        <f t="shared" si="5"/>
        <v>0</v>
      </c>
      <c r="I37" s="35" t="s">
        <v>12</v>
      </c>
      <c r="J37" s="16">
        <f t="shared" si="6"/>
        <v>0</v>
      </c>
      <c r="K37" s="16">
        <f t="shared" si="7"/>
        <v>0</v>
      </c>
      <c r="L37" s="16">
        <f t="shared" si="8"/>
        <v>0</v>
      </c>
      <c r="M37" s="16">
        <f t="shared" si="9"/>
        <v>1</v>
      </c>
      <c r="N37" s="16">
        <f t="shared" si="10"/>
        <v>0</v>
      </c>
      <c r="O37" s="36">
        <v>12000.0</v>
      </c>
      <c r="P37" s="21">
        <f t="shared" si="11"/>
        <v>1</v>
      </c>
      <c r="Q37" s="21">
        <f t="shared" si="12"/>
        <v>0</v>
      </c>
      <c r="R37" s="21">
        <f t="shared" si="13"/>
        <v>0</v>
      </c>
      <c r="S37" s="21">
        <f t="shared" si="14"/>
        <v>0</v>
      </c>
      <c r="T37" s="37" t="s">
        <v>127</v>
      </c>
      <c r="U37" s="21">
        <f t="shared" si="15"/>
        <v>1</v>
      </c>
      <c r="V37" s="37">
        <v>0.0</v>
      </c>
      <c r="W37" s="37">
        <v>0.0</v>
      </c>
      <c r="X37" s="37">
        <v>0.0</v>
      </c>
      <c r="Y37" s="36" t="s">
        <v>25</v>
      </c>
      <c r="Z37" s="21">
        <f t="shared" si="16"/>
        <v>1</v>
      </c>
      <c r="AA37" s="21">
        <f t="shared" si="17"/>
        <v>0</v>
      </c>
      <c r="AB37" s="21">
        <f t="shared" si="18"/>
        <v>0</v>
      </c>
      <c r="AC37" s="21">
        <f t="shared" si="19"/>
        <v>0</v>
      </c>
      <c r="AD37" s="21">
        <f t="shared" si="20"/>
        <v>0</v>
      </c>
      <c r="AE37" s="36" t="s">
        <v>31</v>
      </c>
      <c r="AF37" s="21">
        <f t="shared" si="21"/>
        <v>1</v>
      </c>
      <c r="AG37" s="21">
        <f t="shared" si="22"/>
        <v>0</v>
      </c>
      <c r="AH37" s="21">
        <f t="shared" si="23"/>
        <v>0</v>
      </c>
      <c r="AI37" s="21">
        <f t="shared" si="24"/>
        <v>0</v>
      </c>
      <c r="AJ37" s="27" t="s">
        <v>32</v>
      </c>
      <c r="AK37" s="21">
        <f t="shared" si="25"/>
        <v>0</v>
      </c>
      <c r="AL37" s="21">
        <f t="shared" si="26"/>
        <v>0</v>
      </c>
      <c r="AM37" s="21">
        <f t="shared" si="27"/>
        <v>1</v>
      </c>
      <c r="AN37" s="21">
        <f t="shared" si="28"/>
        <v>0</v>
      </c>
      <c r="AO37" s="27" t="s">
        <v>37</v>
      </c>
      <c r="AP37" s="21">
        <f t="shared" si="29"/>
        <v>1</v>
      </c>
      <c r="AQ37" s="21">
        <f t="shared" si="30"/>
        <v>0</v>
      </c>
      <c r="AR37" s="21">
        <f t="shared" si="31"/>
        <v>0</v>
      </c>
      <c r="AS37" s="21">
        <f t="shared" si="32"/>
        <v>0</v>
      </c>
      <c r="AT37" s="27" t="s">
        <v>197</v>
      </c>
      <c r="AU37" s="21">
        <f t="shared" si="33"/>
        <v>0</v>
      </c>
      <c r="AV37" s="21">
        <f t="shared" si="34"/>
        <v>0</v>
      </c>
      <c r="AW37" s="21">
        <f t="shared" si="35"/>
        <v>0</v>
      </c>
      <c r="AX37" s="21">
        <f t="shared" si="36"/>
        <v>1</v>
      </c>
      <c r="AY37" s="38" t="s">
        <v>175</v>
      </c>
      <c r="AZ37" s="21">
        <f t="shared" si="37"/>
        <v>0</v>
      </c>
      <c r="BA37" s="21">
        <f t="shared" si="38"/>
        <v>0</v>
      </c>
      <c r="BB37" s="21">
        <f t="shared" si="39"/>
        <v>0</v>
      </c>
      <c r="BC37" s="21">
        <f t="shared" si="40"/>
        <v>1</v>
      </c>
      <c r="BD37" s="27" t="s">
        <v>136</v>
      </c>
      <c r="BE37" s="21">
        <f t="shared" si="41"/>
        <v>0</v>
      </c>
      <c r="BF37" s="21">
        <f t="shared" si="42"/>
        <v>0</v>
      </c>
      <c r="BG37" s="21">
        <f t="shared" si="43"/>
        <v>1</v>
      </c>
      <c r="BH37" s="27" t="s">
        <v>179</v>
      </c>
      <c r="BI37" s="21">
        <f t="shared" si="44"/>
        <v>0</v>
      </c>
      <c r="BJ37" s="21">
        <f t="shared" si="45"/>
        <v>0</v>
      </c>
      <c r="BK37" s="21">
        <f t="shared" si="46"/>
        <v>1</v>
      </c>
      <c r="BL37" s="29" t="s">
        <v>132</v>
      </c>
      <c r="BM37" s="21">
        <f t="shared" si="47"/>
        <v>0</v>
      </c>
      <c r="BN37" s="21">
        <f t="shared" si="48"/>
        <v>0</v>
      </c>
      <c r="BO37" s="21">
        <f t="shared" si="49"/>
        <v>1</v>
      </c>
      <c r="BP37" s="21">
        <f t="shared" si="50"/>
        <v>0</v>
      </c>
      <c r="BQ37" s="21">
        <f t="shared" si="51"/>
        <v>0</v>
      </c>
      <c r="BR37" s="29">
        <v>0.0</v>
      </c>
      <c r="BS37" s="29">
        <v>0.0</v>
      </c>
      <c r="BT37" s="29">
        <v>1.0</v>
      </c>
      <c r="BU37" s="29">
        <v>1.0</v>
      </c>
      <c r="BV37" s="29">
        <v>0.0</v>
      </c>
      <c r="BW37" s="29">
        <v>0.0</v>
      </c>
      <c r="BX37" s="29">
        <v>0.0</v>
      </c>
      <c r="BY37" s="29">
        <v>0.0</v>
      </c>
      <c r="BZ37" s="29">
        <v>0.0</v>
      </c>
      <c r="CA37" s="27" t="s">
        <v>133</v>
      </c>
      <c r="CB37" s="21">
        <f t="shared" si="52"/>
        <v>0</v>
      </c>
      <c r="CC37" s="21">
        <f t="shared" si="53"/>
        <v>1</v>
      </c>
      <c r="CD37" s="21">
        <f t="shared" si="54"/>
        <v>0</v>
      </c>
      <c r="CE37" s="21">
        <f t="shared" si="55"/>
        <v>0</v>
      </c>
      <c r="CF37" s="21">
        <f t="shared" si="56"/>
        <v>0</v>
      </c>
      <c r="CG37" s="27" t="s">
        <v>152</v>
      </c>
      <c r="CH37" s="21">
        <f t="shared" si="57"/>
        <v>0</v>
      </c>
      <c r="CI37" s="21">
        <f t="shared" si="58"/>
        <v>0</v>
      </c>
      <c r="CJ37" s="21">
        <f t="shared" si="59"/>
        <v>0</v>
      </c>
      <c r="CK37" s="21">
        <f t="shared" si="60"/>
        <v>1</v>
      </c>
      <c r="CL37" s="27" t="s">
        <v>135</v>
      </c>
      <c r="CM37" s="21">
        <f t="shared" si="61"/>
        <v>1</v>
      </c>
      <c r="CN37" s="21">
        <f t="shared" si="62"/>
        <v>0</v>
      </c>
      <c r="CO37" s="21">
        <f t="shared" si="63"/>
        <v>0</v>
      </c>
      <c r="CP37" s="21">
        <f t="shared" si="64"/>
        <v>0</v>
      </c>
      <c r="CQ37" s="21">
        <f t="shared" si="65"/>
        <v>0</v>
      </c>
      <c r="CR37" s="28" t="s">
        <v>136</v>
      </c>
      <c r="CS37" s="28" t="s">
        <v>136</v>
      </c>
      <c r="CT37" s="29">
        <v>4.0</v>
      </c>
      <c r="CU37" s="28" t="s">
        <v>136</v>
      </c>
      <c r="CV37" s="16">
        <f t="shared" si="66"/>
        <v>16</v>
      </c>
      <c r="CW37" s="28" t="s">
        <v>136</v>
      </c>
      <c r="CX37" s="30" t="s">
        <v>136</v>
      </c>
      <c r="CY37" s="30">
        <v>4.0</v>
      </c>
      <c r="CZ37" s="30" t="s">
        <v>136</v>
      </c>
      <c r="DA37" s="28" t="s">
        <v>136</v>
      </c>
      <c r="DB37" s="16">
        <f t="shared" si="67"/>
        <v>20</v>
      </c>
      <c r="DC37" s="28" t="s">
        <v>136</v>
      </c>
      <c r="DD37" s="28" t="s">
        <v>136</v>
      </c>
      <c r="DE37" s="29">
        <v>4.0</v>
      </c>
      <c r="DF37" s="28">
        <v>4.0</v>
      </c>
      <c r="DG37" s="29">
        <v>4.0</v>
      </c>
      <c r="DH37" s="28">
        <v>5.0</v>
      </c>
      <c r="DI37" s="16">
        <f t="shared" si="68"/>
        <v>25</v>
      </c>
      <c r="DJ37" s="28" t="s">
        <v>136</v>
      </c>
      <c r="DK37" s="28" t="s">
        <v>136</v>
      </c>
      <c r="DL37" s="28" t="s">
        <v>138</v>
      </c>
      <c r="DM37" s="28" t="s">
        <v>138</v>
      </c>
      <c r="DN37" s="28" t="s">
        <v>136</v>
      </c>
      <c r="DO37" s="16">
        <f t="shared" si="69"/>
        <v>22</v>
      </c>
      <c r="DP37" s="28" t="s">
        <v>136</v>
      </c>
      <c r="DQ37" s="28" t="s">
        <v>139</v>
      </c>
      <c r="DR37" s="28" t="s">
        <v>140</v>
      </c>
      <c r="DS37" s="28" t="s">
        <v>136</v>
      </c>
      <c r="DT37" s="28" t="s">
        <v>137</v>
      </c>
      <c r="DU37" s="25">
        <f t="shared" si="70"/>
        <v>14</v>
      </c>
      <c r="DV37" s="28" t="s">
        <v>136</v>
      </c>
      <c r="DW37" s="27" t="s">
        <v>138</v>
      </c>
      <c r="DX37" s="27" t="s">
        <v>137</v>
      </c>
      <c r="DY37" s="27" t="s">
        <v>136</v>
      </c>
      <c r="DZ37" s="27" t="s">
        <v>136</v>
      </c>
      <c r="EA37" s="26">
        <v>19.0</v>
      </c>
      <c r="EB37" s="28" t="s">
        <v>139</v>
      </c>
      <c r="EC37" s="28" t="s">
        <v>139</v>
      </c>
      <c r="ED37" s="28" t="s">
        <v>140</v>
      </c>
      <c r="EE37" s="28" t="s">
        <v>139</v>
      </c>
      <c r="EF37" s="16">
        <f t="shared" si="71"/>
        <v>7</v>
      </c>
      <c r="EG37" s="28" t="s">
        <v>139</v>
      </c>
      <c r="EH37" s="130" t="s">
        <v>140</v>
      </c>
      <c r="EI37" s="28" t="s">
        <v>139</v>
      </c>
      <c r="EJ37" s="28" t="s">
        <v>137</v>
      </c>
      <c r="EK37" s="16">
        <f t="shared" si="72"/>
        <v>8</v>
      </c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</row>
    <row r="38" ht="15.75" customHeight="1">
      <c r="A38" s="27" t="s">
        <v>125</v>
      </c>
      <c r="B38" s="16">
        <f t="shared" si="1"/>
        <v>1</v>
      </c>
      <c r="C38" s="17" t="s">
        <v>37</v>
      </c>
      <c r="D38" s="35">
        <v>65.0</v>
      </c>
      <c r="E38" s="16">
        <f t="shared" si="2"/>
        <v>0</v>
      </c>
      <c r="F38" s="16">
        <f t="shared" si="3"/>
        <v>0</v>
      </c>
      <c r="G38" s="16">
        <f t="shared" si="4"/>
        <v>0</v>
      </c>
      <c r="H38" s="16">
        <f t="shared" si="5"/>
        <v>1</v>
      </c>
      <c r="I38" s="35" t="s">
        <v>11</v>
      </c>
      <c r="J38" s="16">
        <f t="shared" si="6"/>
        <v>0</v>
      </c>
      <c r="K38" s="16">
        <f t="shared" si="7"/>
        <v>0</v>
      </c>
      <c r="L38" s="16">
        <f t="shared" si="8"/>
        <v>1</v>
      </c>
      <c r="M38" s="16">
        <f t="shared" si="9"/>
        <v>0</v>
      </c>
      <c r="N38" s="16">
        <f t="shared" si="10"/>
        <v>0</v>
      </c>
      <c r="O38" s="36">
        <v>800.0</v>
      </c>
      <c r="P38" s="21">
        <f t="shared" si="11"/>
        <v>1</v>
      </c>
      <c r="Q38" s="21">
        <f t="shared" si="12"/>
        <v>0</v>
      </c>
      <c r="R38" s="21">
        <f t="shared" si="13"/>
        <v>0</v>
      </c>
      <c r="S38" s="21">
        <f t="shared" si="14"/>
        <v>0</v>
      </c>
      <c r="T38" s="37" t="s">
        <v>159</v>
      </c>
      <c r="U38" s="21">
        <f t="shared" si="15"/>
        <v>0</v>
      </c>
      <c r="V38" s="37">
        <v>0.0</v>
      </c>
      <c r="W38" s="37">
        <v>0.0</v>
      </c>
      <c r="X38" s="37">
        <v>0.0</v>
      </c>
      <c r="Y38" s="36" t="s">
        <v>198</v>
      </c>
      <c r="Z38" s="21">
        <f t="shared" si="16"/>
        <v>0</v>
      </c>
      <c r="AA38" s="21">
        <f t="shared" si="17"/>
        <v>0</v>
      </c>
      <c r="AB38" s="21">
        <f t="shared" si="18"/>
        <v>0</v>
      </c>
      <c r="AC38" s="21">
        <f t="shared" si="19"/>
        <v>0</v>
      </c>
      <c r="AD38" s="21">
        <f t="shared" si="20"/>
        <v>1</v>
      </c>
      <c r="AE38" s="36" t="s">
        <v>31</v>
      </c>
      <c r="AF38" s="21">
        <f t="shared" si="21"/>
        <v>1</v>
      </c>
      <c r="AG38" s="21">
        <f t="shared" si="22"/>
        <v>0</v>
      </c>
      <c r="AH38" s="21">
        <f t="shared" si="23"/>
        <v>0</v>
      </c>
      <c r="AI38" s="21">
        <f t="shared" si="24"/>
        <v>0</v>
      </c>
      <c r="AJ38" s="27" t="s">
        <v>32</v>
      </c>
      <c r="AK38" s="21">
        <f t="shared" si="25"/>
        <v>0</v>
      </c>
      <c r="AL38" s="21">
        <f t="shared" si="26"/>
        <v>0</v>
      </c>
      <c r="AM38" s="21">
        <f t="shared" si="27"/>
        <v>1</v>
      </c>
      <c r="AN38" s="21">
        <f t="shared" si="28"/>
        <v>0</v>
      </c>
      <c r="AO38" s="27" t="s">
        <v>37</v>
      </c>
      <c r="AP38" s="21">
        <f t="shared" si="29"/>
        <v>1</v>
      </c>
      <c r="AQ38" s="21">
        <f t="shared" si="30"/>
        <v>0</v>
      </c>
      <c r="AR38" s="21">
        <f t="shared" si="31"/>
        <v>0</v>
      </c>
      <c r="AS38" s="21">
        <f t="shared" si="32"/>
        <v>0</v>
      </c>
      <c r="AT38" s="27" t="s">
        <v>44</v>
      </c>
      <c r="AU38" s="21">
        <f t="shared" si="33"/>
        <v>0</v>
      </c>
      <c r="AV38" s="21">
        <f t="shared" si="34"/>
        <v>1</v>
      </c>
      <c r="AW38" s="21">
        <f t="shared" si="35"/>
        <v>0</v>
      </c>
      <c r="AX38" s="21">
        <f t="shared" si="36"/>
        <v>0</v>
      </c>
      <c r="AY38" s="38" t="s">
        <v>186</v>
      </c>
      <c r="AZ38" s="21">
        <f t="shared" si="37"/>
        <v>0</v>
      </c>
      <c r="BA38" s="21">
        <f t="shared" si="38"/>
        <v>0</v>
      </c>
      <c r="BB38" s="21">
        <f t="shared" si="39"/>
        <v>0</v>
      </c>
      <c r="BC38" s="21">
        <f t="shared" si="40"/>
        <v>1</v>
      </c>
      <c r="BD38" s="27" t="s">
        <v>150</v>
      </c>
      <c r="BE38" s="21">
        <f t="shared" si="41"/>
        <v>0</v>
      </c>
      <c r="BF38" s="21">
        <f t="shared" si="42"/>
        <v>0</v>
      </c>
      <c r="BG38" s="21">
        <f t="shared" si="43"/>
        <v>1</v>
      </c>
      <c r="BH38" s="29">
        <v>1500.0</v>
      </c>
      <c r="BI38" s="21">
        <f t="shared" si="44"/>
        <v>0</v>
      </c>
      <c r="BJ38" s="21">
        <f t="shared" si="45"/>
        <v>1</v>
      </c>
      <c r="BK38" s="21">
        <f t="shared" si="46"/>
        <v>0</v>
      </c>
      <c r="BL38" s="29" t="s">
        <v>132</v>
      </c>
      <c r="BM38" s="21">
        <f t="shared" si="47"/>
        <v>0</v>
      </c>
      <c r="BN38" s="21">
        <f t="shared" si="48"/>
        <v>0</v>
      </c>
      <c r="BO38" s="21">
        <f t="shared" si="49"/>
        <v>1</v>
      </c>
      <c r="BP38" s="21">
        <f t="shared" si="50"/>
        <v>0</v>
      </c>
      <c r="BQ38" s="21">
        <f t="shared" si="51"/>
        <v>0</v>
      </c>
      <c r="BR38" s="29">
        <v>1.0</v>
      </c>
      <c r="BS38" s="29">
        <v>1.0</v>
      </c>
      <c r="BT38" s="29">
        <v>0.0</v>
      </c>
      <c r="BU38" s="29">
        <v>0.0</v>
      </c>
      <c r="BV38" s="29">
        <v>0.0</v>
      </c>
      <c r="BW38" s="29">
        <v>0.0</v>
      </c>
      <c r="BX38" s="29">
        <v>0.0</v>
      </c>
      <c r="BY38" s="29">
        <v>0.0</v>
      </c>
      <c r="BZ38" s="29">
        <v>1.0</v>
      </c>
      <c r="CA38" s="27" t="s">
        <v>164</v>
      </c>
      <c r="CB38" s="21">
        <f t="shared" si="52"/>
        <v>0</v>
      </c>
      <c r="CC38" s="21">
        <f t="shared" si="53"/>
        <v>0</v>
      </c>
      <c r="CD38" s="21">
        <f t="shared" si="54"/>
        <v>1</v>
      </c>
      <c r="CE38" s="21">
        <f t="shared" si="55"/>
        <v>0</v>
      </c>
      <c r="CF38" s="21">
        <f t="shared" si="56"/>
        <v>0</v>
      </c>
      <c r="CG38" s="27" t="s">
        <v>157</v>
      </c>
      <c r="CH38" s="21">
        <f t="shared" si="57"/>
        <v>0</v>
      </c>
      <c r="CI38" s="21">
        <f t="shared" si="58"/>
        <v>1</v>
      </c>
      <c r="CJ38" s="21">
        <f t="shared" si="59"/>
        <v>0</v>
      </c>
      <c r="CK38" s="21">
        <f t="shared" si="60"/>
        <v>0</v>
      </c>
      <c r="CL38" s="27" t="s">
        <v>170</v>
      </c>
      <c r="CM38" s="21">
        <f t="shared" si="61"/>
        <v>0</v>
      </c>
      <c r="CN38" s="21">
        <f t="shared" si="62"/>
        <v>1</v>
      </c>
      <c r="CO38" s="21">
        <f t="shared" si="63"/>
        <v>0</v>
      </c>
      <c r="CP38" s="21">
        <f t="shared" si="64"/>
        <v>0</v>
      </c>
      <c r="CQ38" s="21">
        <f t="shared" si="65"/>
        <v>0</v>
      </c>
      <c r="CR38" s="29">
        <v>4.0</v>
      </c>
      <c r="CS38" s="29">
        <v>4.0</v>
      </c>
      <c r="CT38" s="28" t="s">
        <v>136</v>
      </c>
      <c r="CU38" s="29">
        <v>4.0</v>
      </c>
      <c r="CV38" s="16">
        <f t="shared" si="66"/>
        <v>16</v>
      </c>
      <c r="CW38" s="28">
        <v>4.0</v>
      </c>
      <c r="CX38" s="30">
        <v>4.0</v>
      </c>
      <c r="CY38" s="30" t="s">
        <v>136</v>
      </c>
      <c r="CZ38" s="30">
        <v>4.0</v>
      </c>
      <c r="DA38" s="29">
        <v>4.0</v>
      </c>
      <c r="DB38" s="16">
        <f t="shared" si="67"/>
        <v>20</v>
      </c>
      <c r="DC38" s="29">
        <v>4.0</v>
      </c>
      <c r="DD38" s="29">
        <v>5.0</v>
      </c>
      <c r="DE38" s="29">
        <v>4.0</v>
      </c>
      <c r="DF38" s="29">
        <v>3.0</v>
      </c>
      <c r="DG38" s="28" t="s">
        <v>136</v>
      </c>
      <c r="DH38" s="29">
        <v>5.0</v>
      </c>
      <c r="DI38" s="16">
        <f t="shared" si="68"/>
        <v>25</v>
      </c>
      <c r="DJ38" s="28" t="s">
        <v>137</v>
      </c>
      <c r="DK38" s="29">
        <v>4.0</v>
      </c>
      <c r="DL38" s="29">
        <v>5.0</v>
      </c>
      <c r="DM38" s="28" t="s">
        <v>136</v>
      </c>
      <c r="DN38" s="29">
        <v>5.0</v>
      </c>
      <c r="DO38" s="16">
        <f t="shared" si="69"/>
        <v>21</v>
      </c>
      <c r="DP38" s="28" t="s">
        <v>136</v>
      </c>
      <c r="DQ38" s="28" t="s">
        <v>140</v>
      </c>
      <c r="DR38" s="28" t="s">
        <v>137</v>
      </c>
      <c r="DS38" s="28" t="s">
        <v>139</v>
      </c>
      <c r="DT38" s="28" t="s">
        <v>136</v>
      </c>
      <c r="DU38" s="25">
        <f t="shared" si="70"/>
        <v>14</v>
      </c>
      <c r="DV38" s="28" t="s">
        <v>136</v>
      </c>
      <c r="DW38" s="27" t="s">
        <v>136</v>
      </c>
      <c r="DX38" s="27" t="s">
        <v>136</v>
      </c>
      <c r="DY38" s="27" t="s">
        <v>137</v>
      </c>
      <c r="DZ38" s="27" t="s">
        <v>136</v>
      </c>
      <c r="EA38" s="26">
        <v>20.0</v>
      </c>
      <c r="EB38" s="28" t="s">
        <v>139</v>
      </c>
      <c r="EC38" s="28" t="s">
        <v>139</v>
      </c>
      <c r="ED38" s="28" t="s">
        <v>140</v>
      </c>
      <c r="EE38" s="28" t="s">
        <v>137</v>
      </c>
      <c r="EF38" s="16">
        <f t="shared" si="71"/>
        <v>8</v>
      </c>
      <c r="EG38" s="29">
        <v>2.0</v>
      </c>
      <c r="EH38" s="129">
        <v>2.0</v>
      </c>
      <c r="EI38" s="29">
        <v>1.0</v>
      </c>
      <c r="EJ38" s="28" t="s">
        <v>139</v>
      </c>
      <c r="EK38" s="16">
        <f t="shared" si="72"/>
        <v>7</v>
      </c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</row>
    <row r="39" ht="15.75" customHeight="1">
      <c r="A39" s="27" t="s">
        <v>125</v>
      </c>
      <c r="B39" s="16">
        <f t="shared" si="1"/>
        <v>1</v>
      </c>
      <c r="C39" s="17" t="s">
        <v>37</v>
      </c>
      <c r="D39" s="35">
        <v>56.0</v>
      </c>
      <c r="E39" s="16">
        <f t="shared" si="2"/>
        <v>0</v>
      </c>
      <c r="F39" s="16">
        <f t="shared" si="3"/>
        <v>0</v>
      </c>
      <c r="G39" s="16">
        <f t="shared" si="4"/>
        <v>1</v>
      </c>
      <c r="H39" s="16">
        <f t="shared" si="5"/>
        <v>0</v>
      </c>
      <c r="I39" s="35" t="s">
        <v>126</v>
      </c>
      <c r="J39" s="16">
        <f t="shared" si="6"/>
        <v>0</v>
      </c>
      <c r="K39" s="16">
        <f t="shared" si="7"/>
        <v>1</v>
      </c>
      <c r="L39" s="16">
        <f t="shared" si="8"/>
        <v>0</v>
      </c>
      <c r="M39" s="16">
        <f t="shared" si="9"/>
        <v>0</v>
      </c>
      <c r="N39" s="16">
        <f t="shared" si="10"/>
        <v>0</v>
      </c>
      <c r="O39" s="36">
        <v>9000.0</v>
      </c>
      <c r="P39" s="21">
        <f t="shared" si="11"/>
        <v>1</v>
      </c>
      <c r="Q39" s="21">
        <f t="shared" si="12"/>
        <v>0</v>
      </c>
      <c r="R39" s="21">
        <f t="shared" si="13"/>
        <v>0</v>
      </c>
      <c r="S39" s="21">
        <f t="shared" si="14"/>
        <v>0</v>
      </c>
      <c r="T39" s="37" t="s">
        <v>127</v>
      </c>
      <c r="U39" s="21">
        <f t="shared" si="15"/>
        <v>1</v>
      </c>
      <c r="V39" s="37">
        <v>0.0</v>
      </c>
      <c r="W39" s="37">
        <v>0.0</v>
      </c>
      <c r="X39" s="37">
        <v>0.0</v>
      </c>
      <c r="Y39" s="36" t="s">
        <v>166</v>
      </c>
      <c r="Z39" s="21">
        <f t="shared" si="16"/>
        <v>0</v>
      </c>
      <c r="AA39" s="21">
        <f t="shared" si="17"/>
        <v>0</v>
      </c>
      <c r="AB39" s="21">
        <f t="shared" si="18"/>
        <v>0</v>
      </c>
      <c r="AC39" s="21">
        <f t="shared" si="19"/>
        <v>0</v>
      </c>
      <c r="AD39" s="21">
        <f t="shared" si="20"/>
        <v>1</v>
      </c>
      <c r="AE39" s="36" t="s">
        <v>31</v>
      </c>
      <c r="AF39" s="21">
        <f t="shared" si="21"/>
        <v>1</v>
      </c>
      <c r="AG39" s="21">
        <f t="shared" si="22"/>
        <v>0</v>
      </c>
      <c r="AH39" s="21">
        <f t="shared" si="23"/>
        <v>0</v>
      </c>
      <c r="AI39" s="21">
        <f t="shared" si="24"/>
        <v>0</v>
      </c>
      <c r="AJ39" s="27" t="s">
        <v>32</v>
      </c>
      <c r="AK39" s="21">
        <f t="shared" si="25"/>
        <v>0</v>
      </c>
      <c r="AL39" s="21">
        <f t="shared" si="26"/>
        <v>0</v>
      </c>
      <c r="AM39" s="21">
        <f t="shared" si="27"/>
        <v>1</v>
      </c>
      <c r="AN39" s="21">
        <f t="shared" si="28"/>
        <v>0</v>
      </c>
      <c r="AO39" s="27" t="s">
        <v>40</v>
      </c>
      <c r="AP39" s="21">
        <f t="shared" si="29"/>
        <v>0</v>
      </c>
      <c r="AQ39" s="21">
        <f t="shared" si="30"/>
        <v>0</v>
      </c>
      <c r="AR39" s="21">
        <f t="shared" si="31"/>
        <v>0</v>
      </c>
      <c r="AS39" s="21">
        <f t="shared" si="32"/>
        <v>1</v>
      </c>
      <c r="AT39" s="27" t="s">
        <v>197</v>
      </c>
      <c r="AU39" s="21">
        <f t="shared" si="33"/>
        <v>0</v>
      </c>
      <c r="AV39" s="21">
        <f t="shared" si="34"/>
        <v>0</v>
      </c>
      <c r="AW39" s="21">
        <f t="shared" si="35"/>
        <v>0</v>
      </c>
      <c r="AX39" s="21">
        <f t="shared" si="36"/>
        <v>1</v>
      </c>
      <c r="AY39" s="38" t="s">
        <v>188</v>
      </c>
      <c r="AZ39" s="21">
        <f t="shared" si="37"/>
        <v>0</v>
      </c>
      <c r="BA39" s="21">
        <f t="shared" si="38"/>
        <v>0</v>
      </c>
      <c r="BB39" s="21">
        <f t="shared" si="39"/>
        <v>0</v>
      </c>
      <c r="BC39" s="21">
        <f t="shared" si="40"/>
        <v>1</v>
      </c>
      <c r="BD39" s="27" t="s">
        <v>155</v>
      </c>
      <c r="BE39" s="21">
        <f t="shared" si="41"/>
        <v>0</v>
      </c>
      <c r="BF39" s="21">
        <f t="shared" si="42"/>
        <v>0</v>
      </c>
      <c r="BG39" s="21">
        <f t="shared" si="43"/>
        <v>1</v>
      </c>
      <c r="BH39" s="29">
        <v>800.0</v>
      </c>
      <c r="BI39" s="21">
        <f t="shared" si="44"/>
        <v>1</v>
      </c>
      <c r="BJ39" s="21">
        <f t="shared" si="45"/>
        <v>0</v>
      </c>
      <c r="BK39" s="21">
        <f t="shared" si="46"/>
        <v>0</v>
      </c>
      <c r="BL39" s="29" t="s">
        <v>132</v>
      </c>
      <c r="BM39" s="21">
        <f t="shared" si="47"/>
        <v>0</v>
      </c>
      <c r="BN39" s="21">
        <f t="shared" si="48"/>
        <v>0</v>
      </c>
      <c r="BO39" s="21">
        <f t="shared" si="49"/>
        <v>1</v>
      </c>
      <c r="BP39" s="21">
        <f t="shared" si="50"/>
        <v>0</v>
      </c>
      <c r="BQ39" s="21">
        <f t="shared" si="51"/>
        <v>0</v>
      </c>
      <c r="BR39" s="29">
        <v>0.0</v>
      </c>
      <c r="BS39" s="29">
        <v>0.0</v>
      </c>
      <c r="BT39" s="29">
        <v>1.0</v>
      </c>
      <c r="BU39" s="29">
        <v>0.0</v>
      </c>
      <c r="BV39" s="29">
        <v>0.0</v>
      </c>
      <c r="BW39" s="29">
        <v>1.0</v>
      </c>
      <c r="BX39" s="29">
        <v>1.0</v>
      </c>
      <c r="BY39" s="29">
        <v>1.0</v>
      </c>
      <c r="BZ39" s="29">
        <v>1.0</v>
      </c>
      <c r="CA39" s="27" t="s">
        <v>164</v>
      </c>
      <c r="CB39" s="21">
        <f t="shared" si="52"/>
        <v>0</v>
      </c>
      <c r="CC39" s="21">
        <f t="shared" si="53"/>
        <v>0</v>
      </c>
      <c r="CD39" s="21">
        <f t="shared" si="54"/>
        <v>1</v>
      </c>
      <c r="CE39" s="21">
        <f t="shared" si="55"/>
        <v>0</v>
      </c>
      <c r="CF39" s="21">
        <f t="shared" si="56"/>
        <v>0</v>
      </c>
      <c r="CG39" s="27" t="s">
        <v>177</v>
      </c>
      <c r="CH39" s="21">
        <f t="shared" si="57"/>
        <v>1</v>
      </c>
      <c r="CI39" s="21">
        <f t="shared" si="58"/>
        <v>0</v>
      </c>
      <c r="CJ39" s="21">
        <f t="shared" si="59"/>
        <v>0</v>
      </c>
      <c r="CK39" s="21">
        <f t="shared" si="60"/>
        <v>0</v>
      </c>
      <c r="CL39" s="27" t="s">
        <v>135</v>
      </c>
      <c r="CM39" s="21">
        <f t="shared" si="61"/>
        <v>1</v>
      </c>
      <c r="CN39" s="21">
        <f t="shared" si="62"/>
        <v>0</v>
      </c>
      <c r="CO39" s="21">
        <f t="shared" si="63"/>
        <v>0</v>
      </c>
      <c r="CP39" s="21">
        <f t="shared" si="64"/>
        <v>0</v>
      </c>
      <c r="CQ39" s="21">
        <f t="shared" si="65"/>
        <v>0</v>
      </c>
      <c r="CR39" s="29">
        <v>5.0</v>
      </c>
      <c r="CS39" s="28" t="s">
        <v>137</v>
      </c>
      <c r="CT39" s="29">
        <v>4.0</v>
      </c>
      <c r="CU39" s="28" t="s">
        <v>136</v>
      </c>
      <c r="CV39" s="16">
        <f t="shared" si="66"/>
        <v>16</v>
      </c>
      <c r="CW39" s="28">
        <v>5.0</v>
      </c>
      <c r="CX39" s="30" t="s">
        <v>137</v>
      </c>
      <c r="CY39" s="30">
        <v>4.0</v>
      </c>
      <c r="CZ39" s="30" t="s">
        <v>136</v>
      </c>
      <c r="DA39" s="28">
        <v>5.0</v>
      </c>
      <c r="DB39" s="16">
        <f t="shared" si="67"/>
        <v>21</v>
      </c>
      <c r="DC39" s="28" t="s">
        <v>136</v>
      </c>
      <c r="DD39" s="29">
        <v>4.0</v>
      </c>
      <c r="DE39" s="29">
        <v>4.0</v>
      </c>
      <c r="DF39" s="29">
        <v>5.0</v>
      </c>
      <c r="DG39" s="28" t="s">
        <v>136</v>
      </c>
      <c r="DH39" s="28">
        <v>4.0</v>
      </c>
      <c r="DI39" s="16">
        <f t="shared" si="68"/>
        <v>25</v>
      </c>
      <c r="DJ39" s="28" t="s">
        <v>138</v>
      </c>
      <c r="DK39" s="28" t="s">
        <v>138</v>
      </c>
      <c r="DL39" s="28" t="s">
        <v>136</v>
      </c>
      <c r="DM39" s="28" t="s">
        <v>137</v>
      </c>
      <c r="DN39" s="28" t="s">
        <v>136</v>
      </c>
      <c r="DO39" s="16">
        <f t="shared" si="69"/>
        <v>21</v>
      </c>
      <c r="DP39" s="28" t="s">
        <v>137</v>
      </c>
      <c r="DQ39" s="28" t="s">
        <v>140</v>
      </c>
      <c r="DR39" s="28" t="s">
        <v>140</v>
      </c>
      <c r="DS39" s="28" t="s">
        <v>139</v>
      </c>
      <c r="DT39" s="28" t="s">
        <v>138</v>
      </c>
      <c r="DU39" s="25">
        <f t="shared" si="70"/>
        <v>12</v>
      </c>
      <c r="DV39" s="28" t="s">
        <v>137</v>
      </c>
      <c r="DW39" s="27" t="s">
        <v>138</v>
      </c>
      <c r="DX39" s="27" t="s">
        <v>136</v>
      </c>
      <c r="DY39" s="27" t="s">
        <v>138</v>
      </c>
      <c r="DZ39" s="27" t="s">
        <v>136</v>
      </c>
      <c r="EA39" s="26">
        <v>21.0</v>
      </c>
      <c r="EB39" s="29">
        <v>2.0</v>
      </c>
      <c r="EC39" s="28" t="s">
        <v>139</v>
      </c>
      <c r="ED39" s="29">
        <v>3.0</v>
      </c>
      <c r="EE39" s="28" t="s">
        <v>137</v>
      </c>
      <c r="EF39" s="16">
        <f t="shared" si="71"/>
        <v>10</v>
      </c>
      <c r="EG39" s="29">
        <v>3.0</v>
      </c>
      <c r="EH39" s="129">
        <v>3.0</v>
      </c>
      <c r="EI39" s="29">
        <v>4.0</v>
      </c>
      <c r="EJ39" s="28" t="s">
        <v>138</v>
      </c>
      <c r="EK39" s="16">
        <f t="shared" si="72"/>
        <v>15</v>
      </c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</row>
    <row r="40" ht="15.75" customHeight="1">
      <c r="A40" s="27" t="s">
        <v>125</v>
      </c>
      <c r="B40" s="16">
        <f t="shared" si="1"/>
        <v>1</v>
      </c>
      <c r="C40" s="17" t="s">
        <v>37</v>
      </c>
      <c r="D40" s="35">
        <v>48.0</v>
      </c>
      <c r="E40" s="16">
        <f t="shared" si="2"/>
        <v>0</v>
      </c>
      <c r="F40" s="16">
        <f t="shared" si="3"/>
        <v>0</v>
      </c>
      <c r="G40" s="16">
        <f t="shared" si="4"/>
        <v>1</v>
      </c>
      <c r="H40" s="16">
        <f t="shared" si="5"/>
        <v>0</v>
      </c>
      <c r="I40" s="35" t="s">
        <v>158</v>
      </c>
      <c r="J40" s="16">
        <f t="shared" si="6"/>
        <v>0</v>
      </c>
      <c r="K40" s="16">
        <f t="shared" si="7"/>
        <v>0</v>
      </c>
      <c r="L40" s="16">
        <f t="shared" si="8"/>
        <v>0</v>
      </c>
      <c r="M40" s="16">
        <f t="shared" si="9"/>
        <v>0</v>
      </c>
      <c r="N40" s="16">
        <f t="shared" si="10"/>
        <v>1</v>
      </c>
      <c r="O40" s="36">
        <v>40000.0</v>
      </c>
      <c r="P40" s="21">
        <f t="shared" si="11"/>
        <v>0</v>
      </c>
      <c r="Q40" s="21">
        <f t="shared" si="12"/>
        <v>0</v>
      </c>
      <c r="R40" s="21">
        <f t="shared" si="13"/>
        <v>1</v>
      </c>
      <c r="S40" s="21">
        <f t="shared" si="14"/>
        <v>0</v>
      </c>
      <c r="T40" s="37" t="s">
        <v>127</v>
      </c>
      <c r="U40" s="21">
        <f t="shared" si="15"/>
        <v>1</v>
      </c>
      <c r="V40" s="37">
        <v>1.0</v>
      </c>
      <c r="W40" s="37">
        <v>1.0</v>
      </c>
      <c r="X40" s="37">
        <v>1.0</v>
      </c>
      <c r="Y40" s="36" t="s">
        <v>199</v>
      </c>
      <c r="Z40" s="21">
        <f t="shared" si="16"/>
        <v>0</v>
      </c>
      <c r="AA40" s="21">
        <f t="shared" si="17"/>
        <v>0</v>
      </c>
      <c r="AB40" s="21">
        <f t="shared" si="18"/>
        <v>0</v>
      </c>
      <c r="AC40" s="21">
        <f t="shared" si="19"/>
        <v>0</v>
      </c>
      <c r="AD40" s="21">
        <f t="shared" si="20"/>
        <v>1</v>
      </c>
      <c r="AE40" s="36" t="s">
        <v>191</v>
      </c>
      <c r="AF40" s="21">
        <f t="shared" si="21"/>
        <v>0</v>
      </c>
      <c r="AG40" s="21">
        <f t="shared" si="22"/>
        <v>0</v>
      </c>
      <c r="AH40" s="21">
        <f t="shared" si="23"/>
        <v>0</v>
      </c>
      <c r="AI40" s="21">
        <f t="shared" si="24"/>
        <v>1</v>
      </c>
      <c r="AJ40" s="27" t="s">
        <v>32</v>
      </c>
      <c r="AK40" s="21">
        <f t="shared" si="25"/>
        <v>0</v>
      </c>
      <c r="AL40" s="21">
        <f t="shared" si="26"/>
        <v>0</v>
      </c>
      <c r="AM40" s="21">
        <f t="shared" si="27"/>
        <v>1</v>
      </c>
      <c r="AN40" s="21">
        <f t="shared" si="28"/>
        <v>0</v>
      </c>
      <c r="AO40" s="27" t="s">
        <v>188</v>
      </c>
      <c r="AP40" s="21">
        <f t="shared" si="29"/>
        <v>0</v>
      </c>
      <c r="AQ40" s="21">
        <f t="shared" si="30"/>
        <v>0</v>
      </c>
      <c r="AR40" s="21">
        <f t="shared" si="31"/>
        <v>0</v>
      </c>
      <c r="AS40" s="21">
        <f t="shared" si="32"/>
        <v>1</v>
      </c>
      <c r="AT40" s="27" t="s">
        <v>197</v>
      </c>
      <c r="AU40" s="21">
        <f t="shared" si="33"/>
        <v>0</v>
      </c>
      <c r="AV40" s="21">
        <f t="shared" si="34"/>
        <v>0</v>
      </c>
      <c r="AW40" s="21">
        <f t="shared" si="35"/>
        <v>0</v>
      </c>
      <c r="AX40" s="21">
        <f t="shared" si="36"/>
        <v>1</v>
      </c>
      <c r="AY40" s="38" t="s">
        <v>37</v>
      </c>
      <c r="AZ40" s="21">
        <f t="shared" si="37"/>
        <v>0</v>
      </c>
      <c r="BA40" s="21">
        <f t="shared" si="38"/>
        <v>1</v>
      </c>
      <c r="BB40" s="21">
        <f t="shared" si="39"/>
        <v>0</v>
      </c>
      <c r="BC40" s="21">
        <f t="shared" si="40"/>
        <v>0</v>
      </c>
      <c r="BD40" s="27" t="s">
        <v>150</v>
      </c>
      <c r="BE40" s="21">
        <f t="shared" si="41"/>
        <v>0</v>
      </c>
      <c r="BF40" s="21">
        <f t="shared" si="42"/>
        <v>0</v>
      </c>
      <c r="BG40" s="21">
        <f t="shared" si="43"/>
        <v>1</v>
      </c>
      <c r="BH40" s="27" t="s">
        <v>184</v>
      </c>
      <c r="BI40" s="21">
        <f t="shared" si="44"/>
        <v>0</v>
      </c>
      <c r="BJ40" s="21">
        <f t="shared" si="45"/>
        <v>0</v>
      </c>
      <c r="BK40" s="21">
        <f t="shared" si="46"/>
        <v>1</v>
      </c>
      <c r="BL40" s="27" t="s">
        <v>185</v>
      </c>
      <c r="BM40" s="21">
        <f t="shared" si="47"/>
        <v>0</v>
      </c>
      <c r="BN40" s="21">
        <f t="shared" si="48"/>
        <v>0</v>
      </c>
      <c r="BO40" s="21">
        <f t="shared" si="49"/>
        <v>0</v>
      </c>
      <c r="BP40" s="21">
        <f t="shared" si="50"/>
        <v>0</v>
      </c>
      <c r="BQ40" s="21">
        <f t="shared" si="51"/>
        <v>1</v>
      </c>
      <c r="BR40" s="29">
        <v>0.0</v>
      </c>
      <c r="BS40" s="29">
        <v>1.0</v>
      </c>
      <c r="BT40" s="29">
        <v>0.0</v>
      </c>
      <c r="BU40" s="29">
        <v>0.0</v>
      </c>
      <c r="BV40" s="29">
        <v>0.0</v>
      </c>
      <c r="BW40" s="29">
        <v>0.0</v>
      </c>
      <c r="BX40" s="29">
        <v>1.0</v>
      </c>
      <c r="BY40" s="29">
        <v>0.0</v>
      </c>
      <c r="BZ40" s="29">
        <v>0.0</v>
      </c>
      <c r="CA40" s="29" t="s">
        <v>78</v>
      </c>
      <c r="CB40" s="21">
        <f t="shared" si="52"/>
        <v>0</v>
      </c>
      <c r="CC40" s="21">
        <f t="shared" si="53"/>
        <v>0</v>
      </c>
      <c r="CD40" s="21">
        <f t="shared" si="54"/>
        <v>0</v>
      </c>
      <c r="CE40" s="21">
        <f t="shared" si="55"/>
        <v>0</v>
      </c>
      <c r="CF40" s="21">
        <f t="shared" si="56"/>
        <v>1</v>
      </c>
      <c r="CG40" s="27" t="s">
        <v>146</v>
      </c>
      <c r="CH40" s="21">
        <f t="shared" si="57"/>
        <v>0</v>
      </c>
      <c r="CI40" s="21">
        <f t="shared" si="58"/>
        <v>0</v>
      </c>
      <c r="CJ40" s="21">
        <f t="shared" si="59"/>
        <v>1</v>
      </c>
      <c r="CK40" s="21">
        <f t="shared" si="60"/>
        <v>0</v>
      </c>
      <c r="CL40" s="27" t="s">
        <v>135</v>
      </c>
      <c r="CM40" s="21">
        <f t="shared" si="61"/>
        <v>1</v>
      </c>
      <c r="CN40" s="21">
        <f t="shared" si="62"/>
        <v>0</v>
      </c>
      <c r="CO40" s="21">
        <f t="shared" si="63"/>
        <v>0</v>
      </c>
      <c r="CP40" s="21">
        <f t="shared" si="64"/>
        <v>0</v>
      </c>
      <c r="CQ40" s="21">
        <f t="shared" si="65"/>
        <v>0</v>
      </c>
      <c r="CR40" s="29">
        <v>3.0</v>
      </c>
      <c r="CS40" s="29">
        <v>2.0</v>
      </c>
      <c r="CT40" s="28" t="s">
        <v>139</v>
      </c>
      <c r="CU40" s="29">
        <v>1.0</v>
      </c>
      <c r="CV40" s="16">
        <f t="shared" si="66"/>
        <v>8</v>
      </c>
      <c r="CW40" s="28">
        <v>3.0</v>
      </c>
      <c r="CX40" s="31">
        <v>3.0</v>
      </c>
      <c r="CY40" s="31">
        <v>3.0</v>
      </c>
      <c r="CZ40" s="31">
        <v>4.0</v>
      </c>
      <c r="DA40" s="28" t="s">
        <v>137</v>
      </c>
      <c r="DB40" s="16">
        <f t="shared" si="67"/>
        <v>16</v>
      </c>
      <c r="DC40" s="28" t="s">
        <v>140</v>
      </c>
      <c r="DD40" s="28" t="s">
        <v>139</v>
      </c>
      <c r="DE40" s="29">
        <v>3.0</v>
      </c>
      <c r="DF40" s="28">
        <v>3.0</v>
      </c>
      <c r="DG40" s="28" t="s">
        <v>137</v>
      </c>
      <c r="DH40" s="28" t="s">
        <v>140</v>
      </c>
      <c r="DI40" s="16">
        <f t="shared" si="68"/>
        <v>13</v>
      </c>
      <c r="DJ40" s="28" t="s">
        <v>138</v>
      </c>
      <c r="DK40" s="28" t="s">
        <v>136</v>
      </c>
      <c r="DL40" s="28" t="s">
        <v>136</v>
      </c>
      <c r="DM40" s="28" t="s">
        <v>136</v>
      </c>
      <c r="DN40" s="29">
        <v>3.0</v>
      </c>
      <c r="DO40" s="16">
        <f t="shared" si="69"/>
        <v>20</v>
      </c>
      <c r="DP40" s="28" t="s">
        <v>136</v>
      </c>
      <c r="DQ40" s="28" t="s">
        <v>140</v>
      </c>
      <c r="DR40" s="28" t="s">
        <v>139</v>
      </c>
      <c r="DS40" s="28" t="s">
        <v>139</v>
      </c>
      <c r="DT40" s="28" t="s">
        <v>138</v>
      </c>
      <c r="DU40" s="25">
        <f t="shared" si="70"/>
        <v>14</v>
      </c>
      <c r="DV40" s="29">
        <v>2.0</v>
      </c>
      <c r="DW40" s="29">
        <v>2.0</v>
      </c>
      <c r="DX40" s="27" t="s">
        <v>139</v>
      </c>
      <c r="DY40" s="27" t="s">
        <v>139</v>
      </c>
      <c r="DZ40" s="29">
        <v>1.0</v>
      </c>
      <c r="EA40" s="26">
        <v>22.0</v>
      </c>
      <c r="EB40" s="28" t="s">
        <v>137</v>
      </c>
      <c r="EC40" s="29">
        <v>3.0</v>
      </c>
      <c r="ED40" s="29">
        <v>3.0</v>
      </c>
      <c r="EE40" s="29">
        <v>3.0</v>
      </c>
      <c r="EF40" s="16">
        <f t="shared" si="71"/>
        <v>12</v>
      </c>
      <c r="EG40" s="29">
        <v>3.0</v>
      </c>
      <c r="EH40" s="129">
        <v>3.0</v>
      </c>
      <c r="EI40" s="29">
        <v>4.0</v>
      </c>
      <c r="EJ40" s="29">
        <v>3.0</v>
      </c>
      <c r="EK40" s="16">
        <f t="shared" si="72"/>
        <v>13</v>
      </c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</row>
    <row r="41" ht="15.75" customHeight="1">
      <c r="A41" s="27" t="s">
        <v>125</v>
      </c>
      <c r="B41" s="16">
        <f t="shared" si="1"/>
        <v>1</v>
      </c>
      <c r="C41" s="17" t="s">
        <v>37</v>
      </c>
      <c r="D41" s="35">
        <v>20.0</v>
      </c>
      <c r="E41" s="16">
        <f t="shared" si="2"/>
        <v>0</v>
      </c>
      <c r="F41" s="16">
        <f t="shared" si="3"/>
        <v>1</v>
      </c>
      <c r="G41" s="16">
        <f t="shared" si="4"/>
        <v>0</v>
      </c>
      <c r="H41" s="16">
        <f t="shared" si="5"/>
        <v>0</v>
      </c>
      <c r="I41" s="35" t="s">
        <v>11</v>
      </c>
      <c r="J41" s="16">
        <f t="shared" si="6"/>
        <v>0</v>
      </c>
      <c r="K41" s="16">
        <f t="shared" si="7"/>
        <v>0</v>
      </c>
      <c r="L41" s="16">
        <f t="shared" si="8"/>
        <v>1</v>
      </c>
      <c r="M41" s="16">
        <f t="shared" si="9"/>
        <v>0</v>
      </c>
      <c r="N41" s="16">
        <f t="shared" si="10"/>
        <v>0</v>
      </c>
      <c r="O41" s="36">
        <v>12000.0</v>
      </c>
      <c r="P41" s="21">
        <f t="shared" si="11"/>
        <v>1</v>
      </c>
      <c r="Q41" s="21">
        <f t="shared" si="12"/>
        <v>0</v>
      </c>
      <c r="R41" s="21">
        <f t="shared" si="13"/>
        <v>0</v>
      </c>
      <c r="S41" s="21">
        <f t="shared" si="14"/>
        <v>0</v>
      </c>
      <c r="T41" s="37" t="s">
        <v>159</v>
      </c>
      <c r="U41" s="21">
        <f t="shared" si="15"/>
        <v>0</v>
      </c>
      <c r="V41" s="37">
        <v>0.0</v>
      </c>
      <c r="W41" s="37">
        <v>0.0</v>
      </c>
      <c r="X41" s="37">
        <v>0.0</v>
      </c>
      <c r="Y41" s="36" t="s">
        <v>27</v>
      </c>
      <c r="Z41" s="21">
        <f t="shared" si="16"/>
        <v>0</v>
      </c>
      <c r="AA41" s="21">
        <f t="shared" si="17"/>
        <v>0</v>
      </c>
      <c r="AB41" s="21">
        <f t="shared" si="18"/>
        <v>1</v>
      </c>
      <c r="AC41" s="21">
        <f t="shared" si="19"/>
        <v>0</v>
      </c>
      <c r="AD41" s="21">
        <f t="shared" si="20"/>
        <v>0</v>
      </c>
      <c r="AE41" s="36" t="s">
        <v>31</v>
      </c>
      <c r="AF41" s="21">
        <f t="shared" si="21"/>
        <v>1</v>
      </c>
      <c r="AG41" s="21">
        <f t="shared" si="22"/>
        <v>0</v>
      </c>
      <c r="AH41" s="21">
        <f t="shared" si="23"/>
        <v>0</v>
      </c>
      <c r="AI41" s="21">
        <f t="shared" si="24"/>
        <v>0</v>
      </c>
      <c r="AJ41" s="27" t="s">
        <v>129</v>
      </c>
      <c r="AK41" s="21">
        <f t="shared" si="25"/>
        <v>0</v>
      </c>
      <c r="AL41" s="21">
        <f t="shared" si="26"/>
        <v>1</v>
      </c>
      <c r="AM41" s="21">
        <f t="shared" si="27"/>
        <v>0</v>
      </c>
      <c r="AN41" s="21">
        <f t="shared" si="28"/>
        <v>0</v>
      </c>
      <c r="AO41" s="27" t="s">
        <v>200</v>
      </c>
      <c r="AP41" s="21">
        <f t="shared" si="29"/>
        <v>0</v>
      </c>
      <c r="AQ41" s="21">
        <f t="shared" si="30"/>
        <v>0</v>
      </c>
      <c r="AR41" s="21">
        <f t="shared" si="31"/>
        <v>1</v>
      </c>
      <c r="AS41" s="21">
        <f t="shared" si="32"/>
        <v>0</v>
      </c>
      <c r="AT41" s="27" t="s">
        <v>44</v>
      </c>
      <c r="AU41" s="21">
        <f t="shared" si="33"/>
        <v>0</v>
      </c>
      <c r="AV41" s="21">
        <f t="shared" si="34"/>
        <v>1</v>
      </c>
      <c r="AW41" s="21">
        <f t="shared" si="35"/>
        <v>0</v>
      </c>
      <c r="AX41" s="21">
        <f t="shared" si="36"/>
        <v>0</v>
      </c>
      <c r="AY41" s="38" t="s">
        <v>190</v>
      </c>
      <c r="AZ41" s="21">
        <f t="shared" si="37"/>
        <v>0</v>
      </c>
      <c r="BA41" s="21">
        <f t="shared" si="38"/>
        <v>0</v>
      </c>
      <c r="BB41" s="21">
        <f t="shared" si="39"/>
        <v>0</v>
      </c>
      <c r="BC41" s="21">
        <f t="shared" si="40"/>
        <v>1</v>
      </c>
      <c r="BD41" s="27" t="s">
        <v>136</v>
      </c>
      <c r="BE41" s="21">
        <f t="shared" si="41"/>
        <v>0</v>
      </c>
      <c r="BF41" s="21">
        <f t="shared" si="42"/>
        <v>0</v>
      </c>
      <c r="BG41" s="21">
        <f t="shared" si="43"/>
        <v>1</v>
      </c>
      <c r="BH41" s="27">
        <v>800.0</v>
      </c>
      <c r="BI41" s="21">
        <f t="shared" si="44"/>
        <v>1</v>
      </c>
      <c r="BJ41" s="21">
        <f t="shared" si="45"/>
        <v>0</v>
      </c>
      <c r="BK41" s="21">
        <f t="shared" si="46"/>
        <v>0</v>
      </c>
      <c r="BL41" s="29" t="s">
        <v>132</v>
      </c>
      <c r="BM41" s="21">
        <f t="shared" si="47"/>
        <v>0</v>
      </c>
      <c r="BN41" s="21">
        <f t="shared" si="48"/>
        <v>0</v>
      </c>
      <c r="BO41" s="21">
        <f t="shared" si="49"/>
        <v>1</v>
      </c>
      <c r="BP41" s="21">
        <f t="shared" si="50"/>
        <v>0</v>
      </c>
      <c r="BQ41" s="21">
        <f t="shared" si="51"/>
        <v>0</v>
      </c>
      <c r="BR41" s="29">
        <v>1.0</v>
      </c>
      <c r="BS41" s="29">
        <v>0.0</v>
      </c>
      <c r="BT41" s="29">
        <v>0.0</v>
      </c>
      <c r="BU41" s="29">
        <v>1.0</v>
      </c>
      <c r="BV41" s="29">
        <v>1.0</v>
      </c>
      <c r="BW41" s="29">
        <v>1.0</v>
      </c>
      <c r="BX41" s="29">
        <v>0.0</v>
      </c>
      <c r="BY41" s="29">
        <v>0.0</v>
      </c>
      <c r="BZ41" s="29">
        <v>1.0</v>
      </c>
      <c r="CA41" s="29" t="s">
        <v>78</v>
      </c>
      <c r="CB41" s="21">
        <f t="shared" si="52"/>
        <v>0</v>
      </c>
      <c r="CC41" s="21">
        <f t="shared" si="53"/>
        <v>0</v>
      </c>
      <c r="CD41" s="21">
        <f t="shared" si="54"/>
        <v>0</v>
      </c>
      <c r="CE41" s="21">
        <f t="shared" si="55"/>
        <v>0</v>
      </c>
      <c r="CF41" s="21">
        <f t="shared" si="56"/>
        <v>1</v>
      </c>
      <c r="CG41" s="27" t="s">
        <v>134</v>
      </c>
      <c r="CH41" s="21">
        <f t="shared" si="57"/>
        <v>0</v>
      </c>
      <c r="CI41" s="21">
        <f t="shared" si="58"/>
        <v>0</v>
      </c>
      <c r="CJ41" s="21">
        <f t="shared" si="59"/>
        <v>0</v>
      </c>
      <c r="CK41" s="21">
        <f t="shared" si="60"/>
        <v>1</v>
      </c>
      <c r="CL41" s="27" t="s">
        <v>135</v>
      </c>
      <c r="CM41" s="21">
        <f t="shared" si="61"/>
        <v>1</v>
      </c>
      <c r="CN41" s="21">
        <f t="shared" si="62"/>
        <v>0</v>
      </c>
      <c r="CO41" s="21">
        <f t="shared" si="63"/>
        <v>0</v>
      </c>
      <c r="CP41" s="21">
        <f t="shared" si="64"/>
        <v>0</v>
      </c>
      <c r="CQ41" s="21">
        <f t="shared" si="65"/>
        <v>0</v>
      </c>
      <c r="CR41" s="28" t="s">
        <v>137</v>
      </c>
      <c r="CS41" s="28" t="s">
        <v>136</v>
      </c>
      <c r="CT41" s="28" t="s">
        <v>137</v>
      </c>
      <c r="CU41" s="29">
        <v>4.0</v>
      </c>
      <c r="CV41" s="16">
        <f t="shared" si="66"/>
        <v>14</v>
      </c>
      <c r="CW41" s="28" t="s">
        <v>137</v>
      </c>
      <c r="CX41" s="30" t="s">
        <v>136</v>
      </c>
      <c r="CY41" s="30" t="s">
        <v>137</v>
      </c>
      <c r="CZ41" s="30">
        <v>4.0</v>
      </c>
      <c r="DA41" s="28">
        <v>3.0</v>
      </c>
      <c r="DB41" s="16">
        <f t="shared" si="67"/>
        <v>17</v>
      </c>
      <c r="DC41" s="28" t="s">
        <v>140</v>
      </c>
      <c r="DD41" s="28">
        <v>4.0</v>
      </c>
      <c r="DE41" s="28" t="s">
        <v>139</v>
      </c>
      <c r="DF41" s="28">
        <v>3.0</v>
      </c>
      <c r="DG41" s="28" t="s">
        <v>139</v>
      </c>
      <c r="DH41" s="28" t="s">
        <v>139</v>
      </c>
      <c r="DI41" s="16">
        <f t="shared" si="68"/>
        <v>14</v>
      </c>
      <c r="DJ41" s="28" t="s">
        <v>138</v>
      </c>
      <c r="DK41" s="28" t="s">
        <v>137</v>
      </c>
      <c r="DL41" s="28" t="s">
        <v>138</v>
      </c>
      <c r="DM41" s="28" t="s">
        <v>139</v>
      </c>
      <c r="DN41" s="28" t="s">
        <v>136</v>
      </c>
      <c r="DO41" s="16">
        <f t="shared" si="69"/>
        <v>19</v>
      </c>
      <c r="DP41" s="28" t="s">
        <v>139</v>
      </c>
      <c r="DQ41" s="28" t="s">
        <v>136</v>
      </c>
      <c r="DR41" s="28" t="s">
        <v>136</v>
      </c>
      <c r="DS41" s="28" t="s">
        <v>138</v>
      </c>
      <c r="DT41" s="28" t="s">
        <v>138</v>
      </c>
      <c r="DU41" s="25">
        <f t="shared" si="70"/>
        <v>20</v>
      </c>
      <c r="DV41" s="28" t="s">
        <v>138</v>
      </c>
      <c r="DW41" s="27" t="s">
        <v>137</v>
      </c>
      <c r="DX41" s="27" t="s">
        <v>138</v>
      </c>
      <c r="DY41" s="27" t="s">
        <v>140</v>
      </c>
      <c r="DZ41" s="27" t="s">
        <v>137</v>
      </c>
      <c r="EA41" s="26">
        <v>22.0</v>
      </c>
      <c r="EB41" s="27" t="s">
        <v>139</v>
      </c>
      <c r="EC41" s="27" t="s">
        <v>140</v>
      </c>
      <c r="ED41" s="27" t="s">
        <v>140</v>
      </c>
      <c r="EE41" s="27" t="s">
        <v>137</v>
      </c>
      <c r="EF41" s="16">
        <f t="shared" si="71"/>
        <v>7</v>
      </c>
      <c r="EG41" s="29">
        <v>5.0</v>
      </c>
      <c r="EH41" s="129">
        <v>4.0</v>
      </c>
      <c r="EI41" s="29">
        <v>4.0</v>
      </c>
      <c r="EJ41" s="29">
        <v>4.0</v>
      </c>
      <c r="EK41" s="16">
        <f t="shared" si="72"/>
        <v>17</v>
      </c>
    </row>
    <row r="42" ht="15.75" customHeight="1">
      <c r="A42" s="27" t="s">
        <v>125</v>
      </c>
      <c r="B42" s="16">
        <f t="shared" si="1"/>
        <v>1</v>
      </c>
      <c r="C42" s="17" t="s">
        <v>37</v>
      </c>
      <c r="D42" s="35">
        <v>21.0</v>
      </c>
      <c r="E42" s="16">
        <f t="shared" si="2"/>
        <v>0</v>
      </c>
      <c r="F42" s="16">
        <f t="shared" si="3"/>
        <v>1</v>
      </c>
      <c r="G42" s="16">
        <f t="shared" si="4"/>
        <v>0</v>
      </c>
      <c r="H42" s="16">
        <f t="shared" si="5"/>
        <v>0</v>
      </c>
      <c r="I42" s="35" t="s">
        <v>12</v>
      </c>
      <c r="J42" s="16">
        <f t="shared" si="6"/>
        <v>0</v>
      </c>
      <c r="K42" s="16">
        <f t="shared" si="7"/>
        <v>0</v>
      </c>
      <c r="L42" s="16">
        <f t="shared" si="8"/>
        <v>0</v>
      </c>
      <c r="M42" s="16">
        <f t="shared" si="9"/>
        <v>1</v>
      </c>
      <c r="N42" s="16">
        <f t="shared" si="10"/>
        <v>0</v>
      </c>
      <c r="O42" s="36">
        <v>25000.0</v>
      </c>
      <c r="P42" s="21">
        <f t="shared" si="11"/>
        <v>0</v>
      </c>
      <c r="Q42" s="21">
        <f t="shared" si="12"/>
        <v>1</v>
      </c>
      <c r="R42" s="21">
        <f t="shared" si="13"/>
        <v>0</v>
      </c>
      <c r="S42" s="21">
        <f t="shared" si="14"/>
        <v>0</v>
      </c>
      <c r="T42" s="37" t="s">
        <v>159</v>
      </c>
      <c r="U42" s="21">
        <f t="shared" si="15"/>
        <v>0</v>
      </c>
      <c r="V42" s="37">
        <v>0.0</v>
      </c>
      <c r="W42" s="37">
        <v>0.0</v>
      </c>
      <c r="X42" s="37">
        <v>0.0</v>
      </c>
      <c r="Y42" s="37" t="s">
        <v>26</v>
      </c>
      <c r="Z42" s="21">
        <f t="shared" si="16"/>
        <v>0</v>
      </c>
      <c r="AA42" s="21">
        <f t="shared" si="17"/>
        <v>1</v>
      </c>
      <c r="AB42" s="21">
        <f t="shared" si="18"/>
        <v>0</v>
      </c>
      <c r="AC42" s="21">
        <f t="shared" si="19"/>
        <v>0</v>
      </c>
      <c r="AD42" s="21">
        <f t="shared" si="20"/>
        <v>0</v>
      </c>
      <c r="AE42" s="36" t="s">
        <v>31</v>
      </c>
      <c r="AF42" s="21">
        <f t="shared" si="21"/>
        <v>1</v>
      </c>
      <c r="AG42" s="21">
        <f t="shared" si="22"/>
        <v>0</v>
      </c>
      <c r="AH42" s="21">
        <f t="shared" si="23"/>
        <v>0</v>
      </c>
      <c r="AI42" s="21">
        <f t="shared" si="24"/>
        <v>0</v>
      </c>
      <c r="AJ42" s="27" t="s">
        <v>128</v>
      </c>
      <c r="AK42" s="21">
        <f t="shared" si="25"/>
        <v>1</v>
      </c>
      <c r="AL42" s="21">
        <f t="shared" si="26"/>
        <v>0</v>
      </c>
      <c r="AM42" s="21">
        <f t="shared" si="27"/>
        <v>0</v>
      </c>
      <c r="AN42" s="21">
        <f t="shared" si="28"/>
        <v>0</v>
      </c>
      <c r="AO42" s="27" t="s">
        <v>188</v>
      </c>
      <c r="AP42" s="21">
        <f t="shared" si="29"/>
        <v>0</v>
      </c>
      <c r="AQ42" s="21">
        <f t="shared" si="30"/>
        <v>0</v>
      </c>
      <c r="AR42" s="21">
        <f t="shared" si="31"/>
        <v>0</v>
      </c>
      <c r="AS42" s="21">
        <f t="shared" si="32"/>
        <v>1</v>
      </c>
      <c r="AT42" s="27" t="s">
        <v>44</v>
      </c>
      <c r="AU42" s="21">
        <f t="shared" si="33"/>
        <v>0</v>
      </c>
      <c r="AV42" s="21">
        <f t="shared" si="34"/>
        <v>1</v>
      </c>
      <c r="AW42" s="21">
        <f t="shared" si="35"/>
        <v>0</v>
      </c>
      <c r="AX42" s="21">
        <f t="shared" si="36"/>
        <v>0</v>
      </c>
      <c r="AY42" s="38" t="s">
        <v>182</v>
      </c>
      <c r="AZ42" s="21">
        <f t="shared" si="37"/>
        <v>0</v>
      </c>
      <c r="BA42" s="21">
        <f t="shared" si="38"/>
        <v>0</v>
      </c>
      <c r="BB42" s="21">
        <f t="shared" si="39"/>
        <v>1</v>
      </c>
      <c r="BC42" s="21">
        <f t="shared" si="40"/>
        <v>0</v>
      </c>
      <c r="BD42" s="27" t="s">
        <v>138</v>
      </c>
      <c r="BE42" s="21">
        <f t="shared" si="41"/>
        <v>0</v>
      </c>
      <c r="BF42" s="21">
        <f t="shared" si="42"/>
        <v>0</v>
      </c>
      <c r="BG42" s="21">
        <f t="shared" si="43"/>
        <v>1</v>
      </c>
      <c r="BH42" s="27" t="s">
        <v>145</v>
      </c>
      <c r="BI42" s="21">
        <f t="shared" si="44"/>
        <v>0</v>
      </c>
      <c r="BJ42" s="21">
        <f t="shared" si="45"/>
        <v>0</v>
      </c>
      <c r="BK42" s="21">
        <f t="shared" si="46"/>
        <v>1</v>
      </c>
      <c r="BL42" s="29" t="s">
        <v>132</v>
      </c>
      <c r="BM42" s="21">
        <f t="shared" si="47"/>
        <v>0</v>
      </c>
      <c r="BN42" s="21">
        <f t="shared" si="48"/>
        <v>0</v>
      </c>
      <c r="BO42" s="21">
        <f t="shared" si="49"/>
        <v>1</v>
      </c>
      <c r="BP42" s="21">
        <f t="shared" si="50"/>
        <v>0</v>
      </c>
      <c r="BQ42" s="21">
        <f t="shared" si="51"/>
        <v>0</v>
      </c>
      <c r="BR42" s="29">
        <v>0.0</v>
      </c>
      <c r="BS42" s="29">
        <v>0.0</v>
      </c>
      <c r="BT42" s="29">
        <v>0.0</v>
      </c>
      <c r="BU42" s="29">
        <v>0.0</v>
      </c>
      <c r="BV42" s="29">
        <v>0.0</v>
      </c>
      <c r="BW42" s="29">
        <v>0.0</v>
      </c>
      <c r="BX42" s="29">
        <v>0.0</v>
      </c>
      <c r="BY42" s="29">
        <v>1.0</v>
      </c>
      <c r="BZ42" s="29">
        <v>0.0</v>
      </c>
      <c r="CA42" s="29" t="s">
        <v>78</v>
      </c>
      <c r="CB42" s="21">
        <f t="shared" si="52"/>
        <v>0</v>
      </c>
      <c r="CC42" s="21">
        <f t="shared" si="53"/>
        <v>0</v>
      </c>
      <c r="CD42" s="21">
        <f t="shared" si="54"/>
        <v>0</v>
      </c>
      <c r="CE42" s="21">
        <f t="shared" si="55"/>
        <v>0</v>
      </c>
      <c r="CF42" s="21">
        <f t="shared" si="56"/>
        <v>1</v>
      </c>
      <c r="CG42" s="27" t="s">
        <v>146</v>
      </c>
      <c r="CH42" s="21">
        <f t="shared" si="57"/>
        <v>0</v>
      </c>
      <c r="CI42" s="21">
        <f t="shared" si="58"/>
        <v>0</v>
      </c>
      <c r="CJ42" s="21">
        <f t="shared" si="59"/>
        <v>1</v>
      </c>
      <c r="CK42" s="21">
        <f t="shared" si="60"/>
        <v>0</v>
      </c>
      <c r="CL42" s="27" t="s">
        <v>147</v>
      </c>
      <c r="CM42" s="21">
        <f t="shared" si="61"/>
        <v>0</v>
      </c>
      <c r="CN42" s="21">
        <f t="shared" si="62"/>
        <v>0</v>
      </c>
      <c r="CO42" s="21">
        <f t="shared" si="63"/>
        <v>0</v>
      </c>
      <c r="CP42" s="21">
        <f t="shared" si="64"/>
        <v>0</v>
      </c>
      <c r="CQ42" s="21">
        <f t="shared" si="65"/>
        <v>1</v>
      </c>
      <c r="CR42" s="29">
        <v>4.0</v>
      </c>
      <c r="CS42" s="29">
        <v>4.0</v>
      </c>
      <c r="CT42" s="28" t="s">
        <v>136</v>
      </c>
      <c r="CU42" s="29">
        <v>3.0</v>
      </c>
      <c r="CV42" s="16">
        <f t="shared" si="66"/>
        <v>15</v>
      </c>
      <c r="CW42" s="28">
        <v>4.0</v>
      </c>
      <c r="CX42" s="30">
        <v>4.0</v>
      </c>
      <c r="CY42" s="30" t="s">
        <v>136</v>
      </c>
      <c r="CZ42" s="30">
        <v>3.0</v>
      </c>
      <c r="DA42" s="29">
        <v>4.0</v>
      </c>
      <c r="DB42" s="16">
        <f t="shared" si="67"/>
        <v>19</v>
      </c>
      <c r="DC42" s="28" t="s">
        <v>136</v>
      </c>
      <c r="DD42" s="28" t="s">
        <v>139</v>
      </c>
      <c r="DE42" s="28" t="s">
        <v>139</v>
      </c>
      <c r="DF42" s="29">
        <v>5.0</v>
      </c>
      <c r="DG42" s="28" t="s">
        <v>138</v>
      </c>
      <c r="DH42" s="28" t="s">
        <v>138</v>
      </c>
      <c r="DI42" s="16">
        <f t="shared" si="68"/>
        <v>23</v>
      </c>
      <c r="DJ42" s="28" t="s">
        <v>138</v>
      </c>
      <c r="DK42" s="28" t="s">
        <v>139</v>
      </c>
      <c r="DL42" s="28" t="s">
        <v>136</v>
      </c>
      <c r="DM42" s="29">
        <v>3.0</v>
      </c>
      <c r="DN42" s="29">
        <v>3.0</v>
      </c>
      <c r="DO42" s="16">
        <f t="shared" si="69"/>
        <v>17</v>
      </c>
      <c r="DP42" s="28" t="s">
        <v>136</v>
      </c>
      <c r="DQ42" s="28" t="s">
        <v>136</v>
      </c>
      <c r="DR42" s="28" t="s">
        <v>136</v>
      </c>
      <c r="DS42" s="28" t="s">
        <v>137</v>
      </c>
      <c r="DT42" s="28" t="s">
        <v>138</v>
      </c>
      <c r="DU42" s="25">
        <f t="shared" si="70"/>
        <v>20</v>
      </c>
      <c r="DV42" s="28" t="s">
        <v>136</v>
      </c>
      <c r="DW42" s="27" t="s">
        <v>138</v>
      </c>
      <c r="DX42" s="27" t="s">
        <v>137</v>
      </c>
      <c r="DY42" s="27" t="s">
        <v>138</v>
      </c>
      <c r="DZ42" s="27" t="s">
        <v>136</v>
      </c>
      <c r="EA42" s="26">
        <v>11.0</v>
      </c>
      <c r="EB42" s="27" t="s">
        <v>139</v>
      </c>
      <c r="EC42" s="27" t="s">
        <v>139</v>
      </c>
      <c r="ED42" s="27" t="s">
        <v>138</v>
      </c>
      <c r="EE42" s="27" t="s">
        <v>139</v>
      </c>
      <c r="EF42" s="16">
        <f t="shared" si="71"/>
        <v>11</v>
      </c>
      <c r="EG42" s="29">
        <v>5.0</v>
      </c>
      <c r="EH42" s="129">
        <v>4.0</v>
      </c>
      <c r="EI42" s="29">
        <v>4.0</v>
      </c>
      <c r="EJ42" s="29">
        <v>3.0</v>
      </c>
      <c r="EK42" s="16">
        <f t="shared" si="72"/>
        <v>16</v>
      </c>
    </row>
    <row r="43" ht="15.75" customHeight="1">
      <c r="A43" s="27" t="s">
        <v>125</v>
      </c>
      <c r="B43" s="16">
        <f t="shared" si="1"/>
        <v>1</v>
      </c>
      <c r="C43" s="17" t="s">
        <v>37</v>
      </c>
      <c r="D43" s="35">
        <v>29.0</v>
      </c>
      <c r="E43" s="16">
        <f t="shared" si="2"/>
        <v>0</v>
      </c>
      <c r="F43" s="16">
        <f t="shared" si="3"/>
        <v>1</v>
      </c>
      <c r="G43" s="16">
        <f t="shared" si="4"/>
        <v>0</v>
      </c>
      <c r="H43" s="16">
        <f t="shared" si="5"/>
        <v>0</v>
      </c>
      <c r="I43" s="35" t="s">
        <v>11</v>
      </c>
      <c r="J43" s="16">
        <f t="shared" si="6"/>
        <v>0</v>
      </c>
      <c r="K43" s="16">
        <f t="shared" si="7"/>
        <v>0</v>
      </c>
      <c r="L43" s="16">
        <f t="shared" si="8"/>
        <v>1</v>
      </c>
      <c r="M43" s="16">
        <f t="shared" si="9"/>
        <v>0</v>
      </c>
      <c r="N43" s="16">
        <f t="shared" si="10"/>
        <v>0</v>
      </c>
      <c r="O43" s="36">
        <v>15000.0</v>
      </c>
      <c r="P43" s="21">
        <f t="shared" si="11"/>
        <v>0</v>
      </c>
      <c r="Q43" s="21">
        <f t="shared" si="12"/>
        <v>1</v>
      </c>
      <c r="R43" s="21">
        <f t="shared" si="13"/>
        <v>0</v>
      </c>
      <c r="S43" s="21">
        <f t="shared" si="14"/>
        <v>0</v>
      </c>
      <c r="T43" s="37" t="s">
        <v>127</v>
      </c>
      <c r="U43" s="21">
        <f t="shared" si="15"/>
        <v>1</v>
      </c>
      <c r="V43" s="37">
        <v>0.0</v>
      </c>
      <c r="W43" s="37">
        <v>0.0</v>
      </c>
      <c r="X43" s="37">
        <v>0.0</v>
      </c>
      <c r="Y43" s="37" t="s">
        <v>25</v>
      </c>
      <c r="Z43" s="21">
        <f t="shared" si="16"/>
        <v>1</v>
      </c>
      <c r="AA43" s="21">
        <f t="shared" si="17"/>
        <v>0</v>
      </c>
      <c r="AB43" s="21">
        <f t="shared" si="18"/>
        <v>0</v>
      </c>
      <c r="AC43" s="21">
        <f t="shared" si="19"/>
        <v>0</v>
      </c>
      <c r="AD43" s="21">
        <f t="shared" si="20"/>
        <v>0</v>
      </c>
      <c r="AE43" s="36" t="s">
        <v>143</v>
      </c>
      <c r="AF43" s="21">
        <f t="shared" si="21"/>
        <v>0</v>
      </c>
      <c r="AG43" s="21">
        <f t="shared" si="22"/>
        <v>1</v>
      </c>
      <c r="AH43" s="21">
        <f t="shared" si="23"/>
        <v>0</v>
      </c>
      <c r="AI43" s="21">
        <f t="shared" si="24"/>
        <v>0</v>
      </c>
      <c r="AJ43" s="27" t="s">
        <v>128</v>
      </c>
      <c r="AK43" s="21">
        <f t="shared" si="25"/>
        <v>1</v>
      </c>
      <c r="AL43" s="21">
        <f t="shared" si="26"/>
        <v>0</v>
      </c>
      <c r="AM43" s="21">
        <f t="shared" si="27"/>
        <v>0</v>
      </c>
      <c r="AN43" s="21">
        <f t="shared" si="28"/>
        <v>0</v>
      </c>
      <c r="AO43" s="27" t="s">
        <v>188</v>
      </c>
      <c r="AP43" s="21">
        <f t="shared" si="29"/>
        <v>0</v>
      </c>
      <c r="AQ43" s="21">
        <f t="shared" si="30"/>
        <v>0</v>
      </c>
      <c r="AR43" s="21">
        <f t="shared" si="31"/>
        <v>0</v>
      </c>
      <c r="AS43" s="21">
        <f t="shared" si="32"/>
        <v>1</v>
      </c>
      <c r="AT43" s="27" t="s">
        <v>44</v>
      </c>
      <c r="AU43" s="21">
        <f t="shared" si="33"/>
        <v>0</v>
      </c>
      <c r="AV43" s="21">
        <f t="shared" si="34"/>
        <v>1</v>
      </c>
      <c r="AW43" s="21">
        <f t="shared" si="35"/>
        <v>0</v>
      </c>
      <c r="AX43" s="21">
        <f t="shared" si="36"/>
        <v>0</v>
      </c>
      <c r="AY43" s="38" t="s">
        <v>201</v>
      </c>
      <c r="AZ43" s="21">
        <f t="shared" si="37"/>
        <v>0</v>
      </c>
      <c r="BA43" s="21">
        <f t="shared" si="38"/>
        <v>0</v>
      </c>
      <c r="BB43" s="21">
        <f t="shared" si="39"/>
        <v>0</v>
      </c>
      <c r="BC43" s="21">
        <f t="shared" si="40"/>
        <v>1</v>
      </c>
      <c r="BD43" s="27" t="s">
        <v>138</v>
      </c>
      <c r="BE43" s="21">
        <f t="shared" si="41"/>
        <v>0</v>
      </c>
      <c r="BF43" s="21">
        <f t="shared" si="42"/>
        <v>0</v>
      </c>
      <c r="BG43" s="21">
        <f t="shared" si="43"/>
        <v>1</v>
      </c>
      <c r="BH43" s="29">
        <v>800.0</v>
      </c>
      <c r="BI43" s="21">
        <f t="shared" si="44"/>
        <v>1</v>
      </c>
      <c r="BJ43" s="21">
        <f t="shared" si="45"/>
        <v>0</v>
      </c>
      <c r="BK43" s="21">
        <f t="shared" si="46"/>
        <v>0</v>
      </c>
      <c r="BL43" s="27" t="s">
        <v>151</v>
      </c>
      <c r="BM43" s="21">
        <f t="shared" si="47"/>
        <v>0</v>
      </c>
      <c r="BN43" s="21">
        <f t="shared" si="48"/>
        <v>1</v>
      </c>
      <c r="BO43" s="21">
        <f t="shared" si="49"/>
        <v>0</v>
      </c>
      <c r="BP43" s="21">
        <f t="shared" si="50"/>
        <v>0</v>
      </c>
      <c r="BQ43" s="21">
        <f t="shared" si="51"/>
        <v>0</v>
      </c>
      <c r="BR43" s="29">
        <v>0.0</v>
      </c>
      <c r="BS43" s="29">
        <v>0.0</v>
      </c>
      <c r="BT43" s="29">
        <v>1.0</v>
      </c>
      <c r="BU43" s="29">
        <v>1.0</v>
      </c>
      <c r="BV43" s="29">
        <v>0.0</v>
      </c>
      <c r="BW43" s="29">
        <v>1.0</v>
      </c>
      <c r="BX43" s="29">
        <v>0.0</v>
      </c>
      <c r="BY43" s="29">
        <v>0.0</v>
      </c>
      <c r="BZ43" s="29">
        <v>1.0</v>
      </c>
      <c r="CA43" s="29" t="s">
        <v>78</v>
      </c>
      <c r="CB43" s="21">
        <f t="shared" si="52"/>
        <v>0</v>
      </c>
      <c r="CC43" s="21">
        <f t="shared" si="53"/>
        <v>0</v>
      </c>
      <c r="CD43" s="21">
        <f t="shared" si="54"/>
        <v>0</v>
      </c>
      <c r="CE43" s="21">
        <f t="shared" si="55"/>
        <v>0</v>
      </c>
      <c r="CF43" s="21">
        <f t="shared" si="56"/>
        <v>1</v>
      </c>
      <c r="CG43" s="27" t="s">
        <v>152</v>
      </c>
      <c r="CH43" s="21">
        <f t="shared" si="57"/>
        <v>0</v>
      </c>
      <c r="CI43" s="21">
        <f t="shared" si="58"/>
        <v>0</v>
      </c>
      <c r="CJ43" s="21">
        <f t="shared" si="59"/>
        <v>0</v>
      </c>
      <c r="CK43" s="21">
        <f t="shared" si="60"/>
        <v>1</v>
      </c>
      <c r="CL43" s="27" t="s">
        <v>135</v>
      </c>
      <c r="CM43" s="21">
        <f t="shared" si="61"/>
        <v>1</v>
      </c>
      <c r="CN43" s="21">
        <f t="shared" si="62"/>
        <v>0</v>
      </c>
      <c r="CO43" s="21">
        <f t="shared" si="63"/>
        <v>0</v>
      </c>
      <c r="CP43" s="21">
        <f t="shared" si="64"/>
        <v>0</v>
      </c>
      <c r="CQ43" s="21">
        <f t="shared" si="65"/>
        <v>0</v>
      </c>
      <c r="CR43" s="28" t="s">
        <v>136</v>
      </c>
      <c r="CS43" s="28" t="s">
        <v>136</v>
      </c>
      <c r="CT43" s="29">
        <v>5.0</v>
      </c>
      <c r="CU43" s="28" t="s">
        <v>136</v>
      </c>
      <c r="CV43" s="16">
        <f t="shared" si="66"/>
        <v>17</v>
      </c>
      <c r="CW43" s="28" t="s">
        <v>136</v>
      </c>
      <c r="CX43" s="30" t="s">
        <v>136</v>
      </c>
      <c r="CY43" s="30">
        <v>5.0</v>
      </c>
      <c r="CZ43" s="30" t="s">
        <v>136</v>
      </c>
      <c r="DA43" s="28" t="s">
        <v>137</v>
      </c>
      <c r="DB43" s="16">
        <f t="shared" si="67"/>
        <v>20</v>
      </c>
      <c r="DC43" s="28" t="s">
        <v>138</v>
      </c>
      <c r="DD43" s="28" t="s">
        <v>136</v>
      </c>
      <c r="DE43" s="28" t="s">
        <v>137</v>
      </c>
      <c r="DF43" s="28" t="s">
        <v>139</v>
      </c>
      <c r="DG43" s="29">
        <v>4.0</v>
      </c>
      <c r="DH43" s="28" t="s">
        <v>139</v>
      </c>
      <c r="DI43" s="16">
        <f t="shared" si="68"/>
        <v>20</v>
      </c>
      <c r="DJ43" s="28" t="s">
        <v>138</v>
      </c>
      <c r="DK43" s="28" t="s">
        <v>138</v>
      </c>
      <c r="DL43" s="28" t="s">
        <v>136</v>
      </c>
      <c r="DM43" s="35">
        <v>3.0</v>
      </c>
      <c r="DN43" s="28" t="s">
        <v>136</v>
      </c>
      <c r="DO43" s="16">
        <f t="shared" si="69"/>
        <v>21</v>
      </c>
      <c r="DP43" s="28" t="s">
        <v>139</v>
      </c>
      <c r="DQ43" s="28" t="s">
        <v>138</v>
      </c>
      <c r="DR43" s="28" t="s">
        <v>136</v>
      </c>
      <c r="DS43" s="28" t="s">
        <v>136</v>
      </c>
      <c r="DT43" s="28" t="s">
        <v>138</v>
      </c>
      <c r="DU43" s="25">
        <f t="shared" si="70"/>
        <v>20</v>
      </c>
      <c r="DV43" s="28" t="s">
        <v>138</v>
      </c>
      <c r="DW43" s="27" t="s">
        <v>139</v>
      </c>
      <c r="DX43" s="27" t="s">
        <v>139</v>
      </c>
      <c r="DY43" s="27" t="s">
        <v>139</v>
      </c>
      <c r="DZ43" s="27" t="s">
        <v>140</v>
      </c>
      <c r="EA43" s="26">
        <v>19.0</v>
      </c>
      <c r="EB43" s="27" t="s">
        <v>137</v>
      </c>
      <c r="EC43" s="27" t="s">
        <v>139</v>
      </c>
      <c r="ED43" s="29">
        <v>4.0</v>
      </c>
      <c r="EE43" s="27" t="s">
        <v>139</v>
      </c>
      <c r="EF43" s="16">
        <f t="shared" si="71"/>
        <v>11</v>
      </c>
      <c r="EG43" s="29">
        <v>4.0</v>
      </c>
      <c r="EH43" s="129">
        <v>4.0</v>
      </c>
      <c r="EI43" s="29">
        <v>5.0</v>
      </c>
      <c r="EJ43" s="29">
        <v>4.0</v>
      </c>
      <c r="EK43" s="16">
        <f t="shared" si="72"/>
        <v>17</v>
      </c>
    </row>
    <row r="44" ht="15.75" customHeight="1">
      <c r="A44" s="27" t="s">
        <v>125</v>
      </c>
      <c r="B44" s="16">
        <f t="shared" si="1"/>
        <v>1</v>
      </c>
      <c r="C44" s="17" t="s">
        <v>37</v>
      </c>
      <c r="D44" s="35">
        <v>28.0</v>
      </c>
      <c r="E44" s="16">
        <f t="shared" si="2"/>
        <v>0</v>
      </c>
      <c r="F44" s="16">
        <f t="shared" si="3"/>
        <v>1</v>
      </c>
      <c r="G44" s="16">
        <f t="shared" si="4"/>
        <v>0</v>
      </c>
      <c r="H44" s="16">
        <f t="shared" si="5"/>
        <v>0</v>
      </c>
      <c r="I44" s="35" t="s">
        <v>11</v>
      </c>
      <c r="J44" s="16">
        <f t="shared" si="6"/>
        <v>0</v>
      </c>
      <c r="K44" s="16">
        <f t="shared" si="7"/>
        <v>0</v>
      </c>
      <c r="L44" s="16">
        <f t="shared" si="8"/>
        <v>1</v>
      </c>
      <c r="M44" s="16">
        <f t="shared" si="9"/>
        <v>0</v>
      </c>
      <c r="N44" s="16">
        <f t="shared" si="10"/>
        <v>0</v>
      </c>
      <c r="O44" s="36">
        <v>10000.0</v>
      </c>
      <c r="P44" s="21">
        <f t="shared" si="11"/>
        <v>1</v>
      </c>
      <c r="Q44" s="21">
        <f t="shared" si="12"/>
        <v>0</v>
      </c>
      <c r="R44" s="21">
        <f t="shared" si="13"/>
        <v>0</v>
      </c>
      <c r="S44" s="21">
        <f t="shared" si="14"/>
        <v>0</v>
      </c>
      <c r="T44" s="37" t="s">
        <v>127</v>
      </c>
      <c r="U44" s="21">
        <f t="shared" si="15"/>
        <v>1</v>
      </c>
      <c r="V44" s="37">
        <v>0.0</v>
      </c>
      <c r="W44" s="37">
        <v>0.0</v>
      </c>
      <c r="X44" s="37">
        <v>0.0</v>
      </c>
      <c r="Y44" s="36" t="s">
        <v>149</v>
      </c>
      <c r="Z44" s="21">
        <f t="shared" si="16"/>
        <v>0</v>
      </c>
      <c r="AA44" s="21">
        <f t="shared" si="17"/>
        <v>1</v>
      </c>
      <c r="AB44" s="21">
        <f t="shared" si="18"/>
        <v>0</v>
      </c>
      <c r="AC44" s="21">
        <f t="shared" si="19"/>
        <v>0</v>
      </c>
      <c r="AD44" s="21">
        <f t="shared" si="20"/>
        <v>0</v>
      </c>
      <c r="AE44" s="36" t="s">
        <v>180</v>
      </c>
      <c r="AF44" s="21">
        <f t="shared" si="21"/>
        <v>0</v>
      </c>
      <c r="AG44" s="21">
        <f t="shared" si="22"/>
        <v>0</v>
      </c>
      <c r="AH44" s="21">
        <f t="shared" si="23"/>
        <v>1</v>
      </c>
      <c r="AI44" s="21">
        <f t="shared" si="24"/>
        <v>0</v>
      </c>
      <c r="AJ44" s="27" t="s">
        <v>129</v>
      </c>
      <c r="AK44" s="21">
        <f t="shared" si="25"/>
        <v>0</v>
      </c>
      <c r="AL44" s="21">
        <f t="shared" si="26"/>
        <v>1</v>
      </c>
      <c r="AM44" s="21">
        <f t="shared" si="27"/>
        <v>0</v>
      </c>
      <c r="AN44" s="21">
        <f t="shared" si="28"/>
        <v>0</v>
      </c>
      <c r="AO44" s="27" t="s">
        <v>188</v>
      </c>
      <c r="AP44" s="21">
        <f t="shared" si="29"/>
        <v>0</v>
      </c>
      <c r="AQ44" s="21">
        <f t="shared" si="30"/>
        <v>0</v>
      </c>
      <c r="AR44" s="21">
        <f t="shared" si="31"/>
        <v>0</v>
      </c>
      <c r="AS44" s="21">
        <f t="shared" si="32"/>
        <v>1</v>
      </c>
      <c r="AT44" s="27" t="s">
        <v>45</v>
      </c>
      <c r="AU44" s="21">
        <f t="shared" si="33"/>
        <v>0</v>
      </c>
      <c r="AV44" s="21">
        <f t="shared" si="34"/>
        <v>0</v>
      </c>
      <c r="AW44" s="21">
        <f t="shared" si="35"/>
        <v>1</v>
      </c>
      <c r="AX44" s="21">
        <f t="shared" si="36"/>
        <v>0</v>
      </c>
      <c r="AY44" s="38" t="s">
        <v>202</v>
      </c>
      <c r="AZ44" s="21">
        <f t="shared" si="37"/>
        <v>0</v>
      </c>
      <c r="BA44" s="21">
        <f t="shared" si="38"/>
        <v>0</v>
      </c>
      <c r="BB44" s="21">
        <f t="shared" si="39"/>
        <v>0</v>
      </c>
      <c r="BC44" s="21">
        <f t="shared" si="40"/>
        <v>1</v>
      </c>
      <c r="BD44" s="27" t="s">
        <v>137</v>
      </c>
      <c r="BE44" s="21">
        <f t="shared" si="41"/>
        <v>0</v>
      </c>
      <c r="BF44" s="21">
        <f t="shared" si="42"/>
        <v>0</v>
      </c>
      <c r="BG44" s="21">
        <f t="shared" si="43"/>
        <v>1</v>
      </c>
      <c r="BH44" s="29">
        <v>1500.0</v>
      </c>
      <c r="BI44" s="21">
        <f t="shared" si="44"/>
        <v>0</v>
      </c>
      <c r="BJ44" s="21">
        <f t="shared" si="45"/>
        <v>1</v>
      </c>
      <c r="BK44" s="21">
        <f t="shared" si="46"/>
        <v>0</v>
      </c>
      <c r="BL44" s="29" t="s">
        <v>156</v>
      </c>
      <c r="BM44" s="21">
        <f t="shared" si="47"/>
        <v>0</v>
      </c>
      <c r="BN44" s="21">
        <f t="shared" si="48"/>
        <v>0</v>
      </c>
      <c r="BO44" s="21">
        <f t="shared" si="49"/>
        <v>0</v>
      </c>
      <c r="BP44" s="21">
        <f t="shared" si="50"/>
        <v>1</v>
      </c>
      <c r="BQ44" s="21">
        <f t="shared" si="51"/>
        <v>0</v>
      </c>
      <c r="BR44" s="29">
        <v>0.0</v>
      </c>
      <c r="BS44" s="29">
        <v>0.0</v>
      </c>
      <c r="BT44" s="29">
        <v>0.0</v>
      </c>
      <c r="BU44" s="29">
        <v>0.0</v>
      </c>
      <c r="BV44" s="29">
        <v>1.0</v>
      </c>
      <c r="BW44" s="29">
        <v>1.0</v>
      </c>
      <c r="BX44" s="29">
        <v>1.0</v>
      </c>
      <c r="BY44" s="29">
        <v>0.0</v>
      </c>
      <c r="BZ44" s="29">
        <v>1.0</v>
      </c>
      <c r="CA44" s="27" t="s">
        <v>133</v>
      </c>
      <c r="CB44" s="21">
        <f t="shared" si="52"/>
        <v>0</v>
      </c>
      <c r="CC44" s="21">
        <f t="shared" si="53"/>
        <v>1</v>
      </c>
      <c r="CD44" s="21">
        <f t="shared" si="54"/>
        <v>0</v>
      </c>
      <c r="CE44" s="21">
        <f t="shared" si="55"/>
        <v>0</v>
      </c>
      <c r="CF44" s="21">
        <f t="shared" si="56"/>
        <v>0</v>
      </c>
      <c r="CG44" s="27" t="s">
        <v>157</v>
      </c>
      <c r="CH44" s="21">
        <f t="shared" si="57"/>
        <v>0</v>
      </c>
      <c r="CI44" s="21">
        <f t="shared" si="58"/>
        <v>1</v>
      </c>
      <c r="CJ44" s="21">
        <f t="shared" si="59"/>
        <v>0</v>
      </c>
      <c r="CK44" s="21">
        <f t="shared" si="60"/>
        <v>0</v>
      </c>
      <c r="CL44" s="27" t="s">
        <v>135</v>
      </c>
      <c r="CM44" s="21">
        <f t="shared" si="61"/>
        <v>1</v>
      </c>
      <c r="CN44" s="21">
        <f t="shared" si="62"/>
        <v>0</v>
      </c>
      <c r="CO44" s="21">
        <f t="shared" si="63"/>
        <v>0</v>
      </c>
      <c r="CP44" s="21">
        <f t="shared" si="64"/>
        <v>0</v>
      </c>
      <c r="CQ44" s="21">
        <f t="shared" si="65"/>
        <v>0</v>
      </c>
      <c r="CR44" s="29">
        <v>3.0</v>
      </c>
      <c r="CS44" s="29">
        <v>4.0</v>
      </c>
      <c r="CT44" s="29">
        <v>3.0</v>
      </c>
      <c r="CU44" s="29">
        <v>3.0</v>
      </c>
      <c r="CV44" s="16">
        <f t="shared" si="66"/>
        <v>13</v>
      </c>
      <c r="CW44" s="28">
        <v>3.0</v>
      </c>
      <c r="CX44" s="30">
        <v>4.0</v>
      </c>
      <c r="CY44" s="30">
        <v>3.0</v>
      </c>
      <c r="CZ44" s="30">
        <v>3.0</v>
      </c>
      <c r="DA44" s="28" t="s">
        <v>136</v>
      </c>
      <c r="DB44" s="16">
        <f t="shared" si="67"/>
        <v>17</v>
      </c>
      <c r="DC44" s="29">
        <v>4.0</v>
      </c>
      <c r="DD44" s="29">
        <v>4.0</v>
      </c>
      <c r="DE44" s="28" t="s">
        <v>137</v>
      </c>
      <c r="DF44" s="28">
        <v>4.0</v>
      </c>
      <c r="DG44" s="29">
        <v>4.0</v>
      </c>
      <c r="DH44" s="29">
        <v>4.0</v>
      </c>
      <c r="DI44" s="16">
        <f t="shared" si="68"/>
        <v>23</v>
      </c>
      <c r="DJ44" s="28" t="s">
        <v>136</v>
      </c>
      <c r="DK44" s="28" t="s">
        <v>136</v>
      </c>
      <c r="DL44" s="28" t="s">
        <v>136</v>
      </c>
      <c r="DM44" s="28" t="s">
        <v>138</v>
      </c>
      <c r="DN44" s="28" t="s">
        <v>137</v>
      </c>
      <c r="DO44" s="16">
        <f t="shared" si="69"/>
        <v>20</v>
      </c>
      <c r="DP44" s="28" t="s">
        <v>139</v>
      </c>
      <c r="DQ44" s="28" t="s">
        <v>139</v>
      </c>
      <c r="DR44" s="28" t="s">
        <v>139</v>
      </c>
      <c r="DS44" s="28" t="s">
        <v>140</v>
      </c>
      <c r="DT44" s="28" t="s">
        <v>136</v>
      </c>
      <c r="DU44" s="25">
        <f t="shared" si="70"/>
        <v>11</v>
      </c>
      <c r="DV44" s="28" t="s">
        <v>136</v>
      </c>
      <c r="DW44" s="27" t="s">
        <v>138</v>
      </c>
      <c r="DX44" s="27" t="s">
        <v>139</v>
      </c>
      <c r="DY44" s="27" t="s">
        <v>138</v>
      </c>
      <c r="DZ44" s="27" t="s">
        <v>136</v>
      </c>
      <c r="EA44" s="26">
        <v>17.0</v>
      </c>
      <c r="EB44" s="27" t="s">
        <v>140</v>
      </c>
      <c r="EC44" s="27" t="s">
        <v>139</v>
      </c>
      <c r="ED44" s="29">
        <v>3.0</v>
      </c>
      <c r="EE44" s="27" t="s">
        <v>140</v>
      </c>
      <c r="EF44" s="16">
        <f t="shared" si="71"/>
        <v>7</v>
      </c>
      <c r="EG44" s="29">
        <v>5.0</v>
      </c>
      <c r="EH44" s="129">
        <v>4.0</v>
      </c>
      <c r="EI44" s="29">
        <v>4.0</v>
      </c>
      <c r="EJ44" s="29">
        <v>4.0</v>
      </c>
      <c r="EK44" s="16">
        <f t="shared" si="72"/>
        <v>17</v>
      </c>
    </row>
    <row r="45" ht="15.75" customHeight="1">
      <c r="A45" s="27" t="s">
        <v>125</v>
      </c>
      <c r="B45" s="16">
        <f t="shared" si="1"/>
        <v>1</v>
      </c>
      <c r="C45" s="17" t="s">
        <v>37</v>
      </c>
      <c r="D45" s="35">
        <v>41.0</v>
      </c>
      <c r="E45" s="16">
        <f t="shared" si="2"/>
        <v>0</v>
      </c>
      <c r="F45" s="16">
        <f t="shared" si="3"/>
        <v>0</v>
      </c>
      <c r="G45" s="16">
        <f t="shared" si="4"/>
        <v>1</v>
      </c>
      <c r="H45" s="16">
        <f t="shared" si="5"/>
        <v>0</v>
      </c>
      <c r="I45" s="35" t="s">
        <v>12</v>
      </c>
      <c r="J45" s="16">
        <f t="shared" si="6"/>
        <v>0</v>
      </c>
      <c r="K45" s="16">
        <f t="shared" si="7"/>
        <v>0</v>
      </c>
      <c r="L45" s="16">
        <f t="shared" si="8"/>
        <v>0</v>
      </c>
      <c r="M45" s="16">
        <f t="shared" si="9"/>
        <v>1</v>
      </c>
      <c r="N45" s="16">
        <f t="shared" si="10"/>
        <v>0</v>
      </c>
      <c r="O45" s="36">
        <v>20000.0</v>
      </c>
      <c r="P45" s="21">
        <f t="shared" si="11"/>
        <v>0</v>
      </c>
      <c r="Q45" s="21">
        <f t="shared" si="12"/>
        <v>1</v>
      </c>
      <c r="R45" s="21">
        <f t="shared" si="13"/>
        <v>0</v>
      </c>
      <c r="S45" s="21">
        <f t="shared" si="14"/>
        <v>0</v>
      </c>
      <c r="T45" s="37" t="s">
        <v>127</v>
      </c>
      <c r="U45" s="21">
        <f t="shared" si="15"/>
        <v>1</v>
      </c>
      <c r="V45" s="37">
        <v>0.0</v>
      </c>
      <c r="W45" s="37">
        <v>0.0</v>
      </c>
      <c r="X45" s="37">
        <v>0.0</v>
      </c>
      <c r="Y45" s="36" t="s">
        <v>203</v>
      </c>
      <c r="Z45" s="21">
        <f t="shared" si="16"/>
        <v>0</v>
      </c>
      <c r="AA45" s="21">
        <f t="shared" si="17"/>
        <v>0</v>
      </c>
      <c r="AB45" s="21">
        <f t="shared" si="18"/>
        <v>0</v>
      </c>
      <c r="AC45" s="21">
        <f t="shared" si="19"/>
        <v>0</v>
      </c>
      <c r="AD45" s="21">
        <f t="shared" si="20"/>
        <v>1</v>
      </c>
      <c r="AE45" s="36" t="s">
        <v>204</v>
      </c>
      <c r="AF45" s="21">
        <f t="shared" si="21"/>
        <v>0</v>
      </c>
      <c r="AG45" s="21">
        <f t="shared" si="22"/>
        <v>0</v>
      </c>
      <c r="AH45" s="21">
        <f t="shared" si="23"/>
        <v>0</v>
      </c>
      <c r="AI45" s="21">
        <f t="shared" si="24"/>
        <v>1</v>
      </c>
      <c r="AJ45" s="27" t="s">
        <v>162</v>
      </c>
      <c r="AK45" s="21">
        <f t="shared" si="25"/>
        <v>0</v>
      </c>
      <c r="AL45" s="21">
        <f t="shared" si="26"/>
        <v>0</v>
      </c>
      <c r="AM45" s="21">
        <f t="shared" si="27"/>
        <v>0</v>
      </c>
      <c r="AN45" s="21">
        <f t="shared" si="28"/>
        <v>1</v>
      </c>
      <c r="AO45" s="27" t="s">
        <v>188</v>
      </c>
      <c r="AP45" s="21">
        <f t="shared" si="29"/>
        <v>0</v>
      </c>
      <c r="AQ45" s="21">
        <f t="shared" si="30"/>
        <v>0</v>
      </c>
      <c r="AR45" s="21">
        <f t="shared" si="31"/>
        <v>0</v>
      </c>
      <c r="AS45" s="21">
        <f t="shared" si="32"/>
        <v>1</v>
      </c>
      <c r="AT45" s="27" t="s">
        <v>45</v>
      </c>
      <c r="AU45" s="21">
        <f t="shared" si="33"/>
        <v>0</v>
      </c>
      <c r="AV45" s="21">
        <f t="shared" si="34"/>
        <v>0</v>
      </c>
      <c r="AW45" s="21">
        <f t="shared" si="35"/>
        <v>1</v>
      </c>
      <c r="AX45" s="21">
        <f t="shared" si="36"/>
        <v>0</v>
      </c>
      <c r="AY45" s="38" t="s">
        <v>186</v>
      </c>
      <c r="AZ45" s="21">
        <f t="shared" si="37"/>
        <v>0</v>
      </c>
      <c r="BA45" s="21">
        <f t="shared" si="38"/>
        <v>0</v>
      </c>
      <c r="BB45" s="21">
        <f t="shared" si="39"/>
        <v>0</v>
      </c>
      <c r="BC45" s="21">
        <f t="shared" si="40"/>
        <v>1</v>
      </c>
      <c r="BD45" s="27" t="s">
        <v>150</v>
      </c>
      <c r="BE45" s="21">
        <f t="shared" si="41"/>
        <v>0</v>
      </c>
      <c r="BF45" s="21">
        <f t="shared" si="42"/>
        <v>0</v>
      </c>
      <c r="BG45" s="21">
        <f t="shared" si="43"/>
        <v>1</v>
      </c>
      <c r="BH45" s="29">
        <v>1500.0</v>
      </c>
      <c r="BI45" s="21">
        <f t="shared" si="44"/>
        <v>0</v>
      </c>
      <c r="BJ45" s="21">
        <f t="shared" si="45"/>
        <v>1</v>
      </c>
      <c r="BK45" s="21">
        <f t="shared" si="46"/>
        <v>0</v>
      </c>
      <c r="BL45" s="29" t="s">
        <v>132</v>
      </c>
      <c r="BM45" s="21">
        <f t="shared" si="47"/>
        <v>0</v>
      </c>
      <c r="BN45" s="21">
        <f t="shared" si="48"/>
        <v>0</v>
      </c>
      <c r="BO45" s="21">
        <f t="shared" si="49"/>
        <v>1</v>
      </c>
      <c r="BP45" s="21">
        <f t="shared" si="50"/>
        <v>0</v>
      </c>
      <c r="BQ45" s="21">
        <f t="shared" si="51"/>
        <v>0</v>
      </c>
      <c r="BR45" s="29">
        <v>0.0</v>
      </c>
      <c r="BS45" s="29">
        <v>0.0</v>
      </c>
      <c r="BT45" s="29">
        <v>1.0</v>
      </c>
      <c r="BU45" s="29">
        <v>0.0</v>
      </c>
      <c r="BV45" s="29">
        <v>0.0</v>
      </c>
      <c r="BW45" s="29">
        <v>0.0</v>
      </c>
      <c r="BX45" s="29">
        <v>0.0</v>
      </c>
      <c r="BY45" s="29">
        <v>0.0</v>
      </c>
      <c r="BZ45" s="29">
        <v>1.0</v>
      </c>
      <c r="CA45" s="27" t="s">
        <v>164</v>
      </c>
      <c r="CB45" s="21">
        <f t="shared" si="52"/>
        <v>0</v>
      </c>
      <c r="CC45" s="21">
        <f t="shared" si="53"/>
        <v>0</v>
      </c>
      <c r="CD45" s="21">
        <f t="shared" si="54"/>
        <v>1</v>
      </c>
      <c r="CE45" s="21">
        <f t="shared" si="55"/>
        <v>0</v>
      </c>
      <c r="CF45" s="21">
        <f t="shared" si="56"/>
        <v>0</v>
      </c>
      <c r="CG45" s="27" t="s">
        <v>165</v>
      </c>
      <c r="CH45" s="21">
        <f t="shared" si="57"/>
        <v>0</v>
      </c>
      <c r="CI45" s="21">
        <f t="shared" si="58"/>
        <v>0</v>
      </c>
      <c r="CJ45" s="21">
        <f t="shared" si="59"/>
        <v>0</v>
      </c>
      <c r="CK45" s="21">
        <f t="shared" si="60"/>
        <v>1</v>
      </c>
      <c r="CL45" s="27" t="s">
        <v>135</v>
      </c>
      <c r="CM45" s="21">
        <f t="shared" si="61"/>
        <v>1</v>
      </c>
      <c r="CN45" s="21">
        <f t="shared" si="62"/>
        <v>0</v>
      </c>
      <c r="CO45" s="21">
        <f t="shared" si="63"/>
        <v>0</v>
      </c>
      <c r="CP45" s="21">
        <f t="shared" si="64"/>
        <v>0</v>
      </c>
      <c r="CQ45" s="21">
        <f t="shared" si="65"/>
        <v>0</v>
      </c>
      <c r="CR45" s="28" t="s">
        <v>136</v>
      </c>
      <c r="CS45" s="28" t="s">
        <v>136</v>
      </c>
      <c r="CT45" s="29">
        <v>3.0</v>
      </c>
      <c r="CU45" s="29">
        <v>5.0</v>
      </c>
      <c r="CV45" s="16">
        <f t="shared" si="66"/>
        <v>16</v>
      </c>
      <c r="CW45" s="28" t="s">
        <v>136</v>
      </c>
      <c r="CX45" s="30" t="s">
        <v>136</v>
      </c>
      <c r="CY45" s="30">
        <v>3.0</v>
      </c>
      <c r="CZ45" s="30">
        <v>5.0</v>
      </c>
      <c r="DA45" s="29">
        <v>4.0</v>
      </c>
      <c r="DB45" s="16">
        <f t="shared" si="67"/>
        <v>20</v>
      </c>
      <c r="DC45" s="28" t="s">
        <v>136</v>
      </c>
      <c r="DD45" s="28" t="s">
        <v>136</v>
      </c>
      <c r="DE45" s="28" t="s">
        <v>139</v>
      </c>
      <c r="DF45" s="29">
        <v>4.0</v>
      </c>
      <c r="DG45" s="28" t="s">
        <v>139</v>
      </c>
      <c r="DH45" s="28">
        <v>3.0</v>
      </c>
      <c r="DI45" s="16">
        <f t="shared" si="68"/>
        <v>19</v>
      </c>
      <c r="DJ45" s="28" t="s">
        <v>136</v>
      </c>
      <c r="DK45" s="28" t="s">
        <v>136</v>
      </c>
      <c r="DL45" s="28" t="s">
        <v>136</v>
      </c>
      <c r="DM45" s="28" t="s">
        <v>136</v>
      </c>
      <c r="DN45" s="28" t="s">
        <v>139</v>
      </c>
      <c r="DO45" s="16">
        <f t="shared" si="69"/>
        <v>18</v>
      </c>
      <c r="DP45" s="28" t="s">
        <v>139</v>
      </c>
      <c r="DQ45" s="28" t="s">
        <v>140</v>
      </c>
      <c r="DR45" s="28" t="s">
        <v>139</v>
      </c>
      <c r="DS45" s="28" t="s">
        <v>139</v>
      </c>
      <c r="DT45" s="28" t="s">
        <v>138</v>
      </c>
      <c r="DU45" s="25">
        <f t="shared" si="70"/>
        <v>12</v>
      </c>
      <c r="DV45" s="28" t="s">
        <v>138</v>
      </c>
      <c r="DW45" s="27" t="s">
        <v>136</v>
      </c>
      <c r="DX45" s="27" t="s">
        <v>139</v>
      </c>
      <c r="DY45" s="27" t="s">
        <v>139</v>
      </c>
      <c r="DZ45" s="27" t="s">
        <v>136</v>
      </c>
      <c r="EA45" s="26">
        <v>15.0</v>
      </c>
      <c r="EB45" s="27" t="s">
        <v>139</v>
      </c>
      <c r="EC45" s="27" t="s">
        <v>139</v>
      </c>
      <c r="ED45" s="27" t="s">
        <v>140</v>
      </c>
      <c r="EE45" s="27" t="s">
        <v>139</v>
      </c>
      <c r="EF45" s="16">
        <f t="shared" si="71"/>
        <v>7</v>
      </c>
      <c r="EG45" s="27" t="s">
        <v>136</v>
      </c>
      <c r="EH45" s="130" t="s">
        <v>137</v>
      </c>
      <c r="EI45" s="27" t="s">
        <v>137</v>
      </c>
      <c r="EJ45" s="27" t="s">
        <v>139</v>
      </c>
      <c r="EK45" s="16">
        <f t="shared" si="72"/>
        <v>12</v>
      </c>
    </row>
    <row r="46" ht="15.75" customHeight="1">
      <c r="A46" s="27" t="s">
        <v>125</v>
      </c>
      <c r="B46" s="16">
        <f t="shared" si="1"/>
        <v>1</v>
      </c>
      <c r="C46" s="17" t="s">
        <v>37</v>
      </c>
      <c r="D46" s="35">
        <v>29.0</v>
      </c>
      <c r="E46" s="16">
        <f t="shared" si="2"/>
        <v>0</v>
      </c>
      <c r="F46" s="16">
        <f t="shared" si="3"/>
        <v>1</v>
      </c>
      <c r="G46" s="16">
        <f t="shared" si="4"/>
        <v>0</v>
      </c>
      <c r="H46" s="16">
        <f t="shared" si="5"/>
        <v>0</v>
      </c>
      <c r="I46" s="35" t="s">
        <v>11</v>
      </c>
      <c r="J46" s="16">
        <f t="shared" si="6"/>
        <v>0</v>
      </c>
      <c r="K46" s="16">
        <f t="shared" si="7"/>
        <v>0</v>
      </c>
      <c r="L46" s="16">
        <f t="shared" si="8"/>
        <v>1</v>
      </c>
      <c r="M46" s="16">
        <f t="shared" si="9"/>
        <v>0</v>
      </c>
      <c r="N46" s="16">
        <f t="shared" si="10"/>
        <v>0</v>
      </c>
      <c r="O46" s="36">
        <v>30000.0</v>
      </c>
      <c r="P46" s="21">
        <f t="shared" si="11"/>
        <v>0</v>
      </c>
      <c r="Q46" s="21">
        <f t="shared" si="12"/>
        <v>0</v>
      </c>
      <c r="R46" s="21">
        <f t="shared" si="13"/>
        <v>1</v>
      </c>
      <c r="S46" s="21">
        <f t="shared" si="14"/>
        <v>0</v>
      </c>
      <c r="T46" s="37" t="s">
        <v>159</v>
      </c>
      <c r="U46" s="21">
        <f t="shared" si="15"/>
        <v>0</v>
      </c>
      <c r="V46" s="37">
        <v>1.0</v>
      </c>
      <c r="W46" s="37">
        <v>1.0</v>
      </c>
      <c r="X46" s="37">
        <v>1.0</v>
      </c>
      <c r="Y46" s="36" t="s">
        <v>149</v>
      </c>
      <c r="Z46" s="21">
        <f t="shared" si="16"/>
        <v>0</v>
      </c>
      <c r="AA46" s="21">
        <f t="shared" si="17"/>
        <v>1</v>
      </c>
      <c r="AB46" s="21">
        <f t="shared" si="18"/>
        <v>0</v>
      </c>
      <c r="AC46" s="21">
        <f t="shared" si="19"/>
        <v>0</v>
      </c>
      <c r="AD46" s="21">
        <f t="shared" si="20"/>
        <v>0</v>
      </c>
      <c r="AE46" s="36" t="s">
        <v>32</v>
      </c>
      <c r="AF46" s="21">
        <f t="shared" si="21"/>
        <v>0</v>
      </c>
      <c r="AG46" s="21">
        <f t="shared" si="22"/>
        <v>1</v>
      </c>
      <c r="AH46" s="21">
        <f t="shared" si="23"/>
        <v>0</v>
      </c>
      <c r="AI46" s="21">
        <f t="shared" si="24"/>
        <v>0</v>
      </c>
      <c r="AJ46" s="27" t="s">
        <v>128</v>
      </c>
      <c r="AK46" s="21">
        <f t="shared" si="25"/>
        <v>1</v>
      </c>
      <c r="AL46" s="21">
        <f t="shared" si="26"/>
        <v>0</v>
      </c>
      <c r="AM46" s="21">
        <f t="shared" si="27"/>
        <v>0</v>
      </c>
      <c r="AN46" s="21">
        <f t="shared" si="28"/>
        <v>0</v>
      </c>
      <c r="AO46" s="27" t="s">
        <v>188</v>
      </c>
      <c r="AP46" s="21">
        <f t="shared" si="29"/>
        <v>0</v>
      </c>
      <c r="AQ46" s="21">
        <f t="shared" si="30"/>
        <v>0</v>
      </c>
      <c r="AR46" s="21">
        <f t="shared" si="31"/>
        <v>0</v>
      </c>
      <c r="AS46" s="21">
        <f t="shared" si="32"/>
        <v>1</v>
      </c>
      <c r="AT46" s="27" t="s">
        <v>130</v>
      </c>
      <c r="AU46" s="21">
        <f t="shared" si="33"/>
        <v>1</v>
      </c>
      <c r="AV46" s="21">
        <f t="shared" si="34"/>
        <v>0</v>
      </c>
      <c r="AW46" s="21">
        <f t="shared" si="35"/>
        <v>0</v>
      </c>
      <c r="AX46" s="21">
        <f t="shared" si="36"/>
        <v>0</v>
      </c>
      <c r="AY46" s="38" t="s">
        <v>188</v>
      </c>
      <c r="AZ46" s="21">
        <f t="shared" si="37"/>
        <v>0</v>
      </c>
      <c r="BA46" s="21">
        <f t="shared" si="38"/>
        <v>0</v>
      </c>
      <c r="BB46" s="21">
        <f t="shared" si="39"/>
        <v>0</v>
      </c>
      <c r="BC46" s="21">
        <f t="shared" si="40"/>
        <v>1</v>
      </c>
      <c r="BD46" s="27" t="s">
        <v>136</v>
      </c>
      <c r="BE46" s="21">
        <f t="shared" si="41"/>
        <v>0</v>
      </c>
      <c r="BF46" s="21">
        <f t="shared" si="42"/>
        <v>0</v>
      </c>
      <c r="BG46" s="21">
        <f t="shared" si="43"/>
        <v>1</v>
      </c>
      <c r="BH46" s="27" t="s">
        <v>167</v>
      </c>
      <c r="BI46" s="21">
        <f t="shared" si="44"/>
        <v>0</v>
      </c>
      <c r="BJ46" s="21">
        <f t="shared" si="45"/>
        <v>0</v>
      </c>
      <c r="BK46" s="21">
        <f t="shared" si="46"/>
        <v>1</v>
      </c>
      <c r="BL46" s="29" t="s">
        <v>59</v>
      </c>
      <c r="BM46" s="21">
        <f t="shared" si="47"/>
        <v>1</v>
      </c>
      <c r="BN46" s="21">
        <f t="shared" si="48"/>
        <v>0</v>
      </c>
      <c r="BO46" s="21">
        <f t="shared" si="49"/>
        <v>0</v>
      </c>
      <c r="BP46" s="21">
        <f t="shared" si="50"/>
        <v>0</v>
      </c>
      <c r="BQ46" s="21">
        <f t="shared" si="51"/>
        <v>0</v>
      </c>
      <c r="BR46" s="29">
        <v>0.0</v>
      </c>
      <c r="BS46" s="29">
        <v>0.0</v>
      </c>
      <c r="BT46" s="29">
        <v>0.0</v>
      </c>
      <c r="BU46" s="29">
        <v>0.0</v>
      </c>
      <c r="BV46" s="29">
        <v>0.0</v>
      </c>
      <c r="BW46" s="29">
        <v>1.0</v>
      </c>
      <c r="BX46" s="29">
        <v>1.0</v>
      </c>
      <c r="BY46" s="29">
        <v>0.0</v>
      </c>
      <c r="BZ46" s="29">
        <v>1.0</v>
      </c>
      <c r="CA46" s="27" t="s">
        <v>168</v>
      </c>
      <c r="CB46" s="21">
        <f t="shared" si="52"/>
        <v>1</v>
      </c>
      <c r="CC46" s="21">
        <f t="shared" si="53"/>
        <v>0</v>
      </c>
      <c r="CD46" s="21">
        <f t="shared" si="54"/>
        <v>0</v>
      </c>
      <c r="CE46" s="21">
        <f t="shared" si="55"/>
        <v>0</v>
      </c>
      <c r="CF46" s="21">
        <f t="shared" si="56"/>
        <v>0</v>
      </c>
      <c r="CG46" s="27" t="s">
        <v>169</v>
      </c>
      <c r="CH46" s="21">
        <f t="shared" si="57"/>
        <v>0</v>
      </c>
      <c r="CI46" s="21">
        <f t="shared" si="58"/>
        <v>0</v>
      </c>
      <c r="CJ46" s="21">
        <f t="shared" si="59"/>
        <v>0</v>
      </c>
      <c r="CK46" s="21">
        <f t="shared" si="60"/>
        <v>1</v>
      </c>
      <c r="CL46" s="27" t="s">
        <v>170</v>
      </c>
      <c r="CM46" s="21">
        <f t="shared" si="61"/>
        <v>0</v>
      </c>
      <c r="CN46" s="21">
        <f t="shared" si="62"/>
        <v>1</v>
      </c>
      <c r="CO46" s="21">
        <f t="shared" si="63"/>
        <v>0</v>
      </c>
      <c r="CP46" s="21">
        <f t="shared" si="64"/>
        <v>0</v>
      </c>
      <c r="CQ46" s="21">
        <f t="shared" si="65"/>
        <v>0</v>
      </c>
      <c r="CR46" s="28" t="s">
        <v>136</v>
      </c>
      <c r="CS46" s="28" t="s">
        <v>138</v>
      </c>
      <c r="CT46" s="28" t="s">
        <v>136</v>
      </c>
      <c r="CU46" s="29">
        <v>3.0</v>
      </c>
      <c r="CV46" s="16">
        <f t="shared" si="66"/>
        <v>16</v>
      </c>
      <c r="CW46" s="28" t="s">
        <v>136</v>
      </c>
      <c r="CX46" s="30" t="s">
        <v>138</v>
      </c>
      <c r="CY46" s="30" t="s">
        <v>136</v>
      </c>
      <c r="CZ46" s="30">
        <v>3.0</v>
      </c>
      <c r="DA46" s="29">
        <v>4.0</v>
      </c>
      <c r="DB46" s="16">
        <f t="shared" si="67"/>
        <v>20</v>
      </c>
      <c r="DC46" s="29">
        <v>1.0</v>
      </c>
      <c r="DD46" s="29">
        <v>2.0</v>
      </c>
      <c r="DE46" s="28" t="s">
        <v>137</v>
      </c>
      <c r="DF46" s="29">
        <v>3.0</v>
      </c>
      <c r="DG46" s="29">
        <v>2.0</v>
      </c>
      <c r="DH46" s="29">
        <v>2.0</v>
      </c>
      <c r="DI46" s="16">
        <f t="shared" si="68"/>
        <v>13</v>
      </c>
      <c r="DJ46" s="28" t="s">
        <v>136</v>
      </c>
      <c r="DK46" s="28" t="s">
        <v>136</v>
      </c>
      <c r="DL46" s="28" t="s">
        <v>136</v>
      </c>
      <c r="DM46" s="28" t="s">
        <v>139</v>
      </c>
      <c r="DN46" s="28" t="s">
        <v>136</v>
      </c>
      <c r="DO46" s="16">
        <f t="shared" si="69"/>
        <v>18</v>
      </c>
      <c r="DP46" s="28" t="s">
        <v>136</v>
      </c>
      <c r="DQ46" s="28" t="s">
        <v>140</v>
      </c>
      <c r="DR46" s="28" t="s">
        <v>137</v>
      </c>
      <c r="DS46" s="28" t="s">
        <v>140</v>
      </c>
      <c r="DT46" s="28" t="s">
        <v>139</v>
      </c>
      <c r="DU46" s="25">
        <f t="shared" si="70"/>
        <v>11</v>
      </c>
      <c r="DV46" s="28" t="s">
        <v>139</v>
      </c>
      <c r="DW46" s="29">
        <v>3.0</v>
      </c>
      <c r="DX46" s="27" t="s">
        <v>139</v>
      </c>
      <c r="DY46" s="27" t="s">
        <v>137</v>
      </c>
      <c r="DZ46" s="27" t="s">
        <v>139</v>
      </c>
      <c r="EA46" s="26">
        <v>15.0</v>
      </c>
      <c r="EB46" s="27" t="s">
        <v>136</v>
      </c>
      <c r="EC46" s="27" t="s">
        <v>136</v>
      </c>
      <c r="ED46" s="27" t="s">
        <v>138</v>
      </c>
      <c r="EE46" s="27" t="s">
        <v>139</v>
      </c>
      <c r="EF46" s="16">
        <f t="shared" si="71"/>
        <v>15</v>
      </c>
      <c r="EG46" s="27" t="s">
        <v>136</v>
      </c>
      <c r="EH46" s="130" t="s">
        <v>136</v>
      </c>
      <c r="EI46" s="27" t="s">
        <v>136</v>
      </c>
      <c r="EJ46" s="27" t="s">
        <v>140</v>
      </c>
      <c r="EK46" s="16">
        <f t="shared" si="72"/>
        <v>13</v>
      </c>
    </row>
    <row r="47" ht="15.75" customHeight="1">
      <c r="A47" s="27" t="s">
        <v>125</v>
      </c>
      <c r="B47" s="16">
        <f t="shared" si="1"/>
        <v>1</v>
      </c>
      <c r="C47" s="17" t="s">
        <v>37</v>
      </c>
      <c r="D47" s="35">
        <v>27.0</v>
      </c>
      <c r="E47" s="16">
        <f t="shared" si="2"/>
        <v>0</v>
      </c>
      <c r="F47" s="16">
        <f t="shared" si="3"/>
        <v>1</v>
      </c>
      <c r="G47" s="16">
        <f t="shared" si="4"/>
        <v>0</v>
      </c>
      <c r="H47" s="16">
        <f t="shared" si="5"/>
        <v>0</v>
      </c>
      <c r="I47" s="35" t="s">
        <v>11</v>
      </c>
      <c r="J47" s="16">
        <f t="shared" si="6"/>
        <v>0</v>
      </c>
      <c r="K47" s="16">
        <f t="shared" si="7"/>
        <v>0</v>
      </c>
      <c r="L47" s="16">
        <f t="shared" si="8"/>
        <v>1</v>
      </c>
      <c r="M47" s="16">
        <f t="shared" si="9"/>
        <v>0</v>
      </c>
      <c r="N47" s="16">
        <f t="shared" si="10"/>
        <v>0</v>
      </c>
      <c r="O47" s="36">
        <v>20000.0</v>
      </c>
      <c r="P47" s="21">
        <f t="shared" si="11"/>
        <v>0</v>
      </c>
      <c r="Q47" s="21">
        <f t="shared" si="12"/>
        <v>1</v>
      </c>
      <c r="R47" s="21">
        <f t="shared" si="13"/>
        <v>0</v>
      </c>
      <c r="S47" s="21">
        <f t="shared" si="14"/>
        <v>0</v>
      </c>
      <c r="T47" s="37" t="s">
        <v>127</v>
      </c>
      <c r="U47" s="21">
        <f t="shared" si="15"/>
        <v>1</v>
      </c>
      <c r="V47" s="37">
        <v>0.0</v>
      </c>
      <c r="W47" s="37">
        <v>0.0</v>
      </c>
      <c r="X47" s="37">
        <v>0.0</v>
      </c>
      <c r="Y47" s="37" t="s">
        <v>25</v>
      </c>
      <c r="Z47" s="21">
        <f t="shared" si="16"/>
        <v>1</v>
      </c>
      <c r="AA47" s="21">
        <f t="shared" si="17"/>
        <v>0</v>
      </c>
      <c r="AB47" s="21">
        <f t="shared" si="18"/>
        <v>0</v>
      </c>
      <c r="AC47" s="21">
        <f t="shared" si="19"/>
        <v>0</v>
      </c>
      <c r="AD47" s="21">
        <f t="shared" si="20"/>
        <v>0</v>
      </c>
      <c r="AE47" s="36" t="s">
        <v>31</v>
      </c>
      <c r="AF47" s="21">
        <f t="shared" si="21"/>
        <v>1</v>
      </c>
      <c r="AG47" s="21">
        <f t="shared" si="22"/>
        <v>0</v>
      </c>
      <c r="AH47" s="21">
        <f t="shared" si="23"/>
        <v>0</v>
      </c>
      <c r="AI47" s="21">
        <f t="shared" si="24"/>
        <v>0</v>
      </c>
      <c r="AJ47" s="27" t="s">
        <v>129</v>
      </c>
      <c r="AK47" s="21">
        <f t="shared" si="25"/>
        <v>0</v>
      </c>
      <c r="AL47" s="21">
        <f t="shared" si="26"/>
        <v>1</v>
      </c>
      <c r="AM47" s="21">
        <f t="shared" si="27"/>
        <v>0</v>
      </c>
      <c r="AN47" s="21">
        <f t="shared" si="28"/>
        <v>0</v>
      </c>
      <c r="AO47" s="27" t="s">
        <v>37</v>
      </c>
      <c r="AP47" s="21">
        <f t="shared" si="29"/>
        <v>1</v>
      </c>
      <c r="AQ47" s="21">
        <f t="shared" si="30"/>
        <v>0</v>
      </c>
      <c r="AR47" s="21">
        <f t="shared" si="31"/>
        <v>0</v>
      </c>
      <c r="AS47" s="21">
        <f t="shared" si="32"/>
        <v>0</v>
      </c>
      <c r="AT47" s="27" t="s">
        <v>130</v>
      </c>
      <c r="AU47" s="21">
        <f t="shared" si="33"/>
        <v>1</v>
      </c>
      <c r="AV47" s="21">
        <f t="shared" si="34"/>
        <v>0</v>
      </c>
      <c r="AW47" s="21">
        <f t="shared" si="35"/>
        <v>0</v>
      </c>
      <c r="AX47" s="21">
        <f t="shared" si="36"/>
        <v>0</v>
      </c>
      <c r="AY47" s="38" t="s">
        <v>37</v>
      </c>
      <c r="AZ47" s="21">
        <f t="shared" si="37"/>
        <v>0</v>
      </c>
      <c r="BA47" s="21">
        <f t="shared" si="38"/>
        <v>1</v>
      </c>
      <c r="BB47" s="21">
        <f t="shared" si="39"/>
        <v>0</v>
      </c>
      <c r="BC47" s="21">
        <f t="shared" si="40"/>
        <v>0</v>
      </c>
      <c r="BD47" s="27" t="s">
        <v>150</v>
      </c>
      <c r="BE47" s="21">
        <f t="shared" si="41"/>
        <v>0</v>
      </c>
      <c r="BF47" s="21">
        <f t="shared" si="42"/>
        <v>0</v>
      </c>
      <c r="BG47" s="21">
        <f t="shared" si="43"/>
        <v>1</v>
      </c>
      <c r="BH47" s="29">
        <v>800.0</v>
      </c>
      <c r="BI47" s="21">
        <f t="shared" si="44"/>
        <v>1</v>
      </c>
      <c r="BJ47" s="21">
        <f t="shared" si="45"/>
        <v>0</v>
      </c>
      <c r="BK47" s="21">
        <f t="shared" si="46"/>
        <v>0</v>
      </c>
      <c r="BL47" s="29" t="s">
        <v>132</v>
      </c>
      <c r="BM47" s="21">
        <f t="shared" si="47"/>
        <v>0</v>
      </c>
      <c r="BN47" s="21">
        <f t="shared" si="48"/>
        <v>0</v>
      </c>
      <c r="BO47" s="21">
        <f t="shared" si="49"/>
        <v>1</v>
      </c>
      <c r="BP47" s="21">
        <f t="shared" si="50"/>
        <v>0</v>
      </c>
      <c r="BQ47" s="21">
        <f t="shared" si="51"/>
        <v>0</v>
      </c>
      <c r="BR47" s="29">
        <v>0.0</v>
      </c>
      <c r="BS47" s="29">
        <v>0.0</v>
      </c>
      <c r="BT47" s="29">
        <v>0.0</v>
      </c>
      <c r="BU47" s="29">
        <v>0.0</v>
      </c>
      <c r="BV47" s="29">
        <v>0.0</v>
      </c>
      <c r="BW47" s="29">
        <v>1.0</v>
      </c>
      <c r="BX47" s="29">
        <v>0.0</v>
      </c>
      <c r="BY47" s="29">
        <v>0.0</v>
      </c>
      <c r="BZ47" s="29">
        <v>1.0</v>
      </c>
      <c r="CA47" s="27" t="s">
        <v>164</v>
      </c>
      <c r="CB47" s="21">
        <f t="shared" si="52"/>
        <v>0</v>
      </c>
      <c r="CC47" s="21">
        <f t="shared" si="53"/>
        <v>0</v>
      </c>
      <c r="CD47" s="21">
        <f t="shared" si="54"/>
        <v>1</v>
      </c>
      <c r="CE47" s="21">
        <f t="shared" si="55"/>
        <v>0</v>
      </c>
      <c r="CF47" s="21">
        <f t="shared" si="56"/>
        <v>0</v>
      </c>
      <c r="CG47" s="27" t="s">
        <v>80</v>
      </c>
      <c r="CH47" s="21">
        <f t="shared" si="57"/>
        <v>1</v>
      </c>
      <c r="CI47" s="21">
        <f t="shared" si="58"/>
        <v>0</v>
      </c>
      <c r="CJ47" s="21">
        <f t="shared" si="59"/>
        <v>0</v>
      </c>
      <c r="CK47" s="21">
        <f t="shared" si="60"/>
        <v>0</v>
      </c>
      <c r="CL47" s="27" t="s">
        <v>170</v>
      </c>
      <c r="CM47" s="21">
        <f t="shared" si="61"/>
        <v>0</v>
      </c>
      <c r="CN47" s="21">
        <f t="shared" si="62"/>
        <v>1</v>
      </c>
      <c r="CO47" s="21">
        <f t="shared" si="63"/>
        <v>0</v>
      </c>
      <c r="CP47" s="21">
        <f t="shared" si="64"/>
        <v>0</v>
      </c>
      <c r="CQ47" s="21">
        <f t="shared" si="65"/>
        <v>0</v>
      </c>
      <c r="CR47" s="29">
        <v>4.0</v>
      </c>
      <c r="CS47" s="29">
        <v>4.0</v>
      </c>
      <c r="CT47" s="28" t="s">
        <v>138</v>
      </c>
      <c r="CU47" s="29">
        <v>3.0</v>
      </c>
      <c r="CV47" s="16">
        <f t="shared" si="66"/>
        <v>16</v>
      </c>
      <c r="CW47" s="28">
        <v>4.0</v>
      </c>
      <c r="CX47" s="30">
        <v>4.0</v>
      </c>
      <c r="CY47" s="30" t="s">
        <v>138</v>
      </c>
      <c r="CZ47" s="30">
        <v>3.0</v>
      </c>
      <c r="DA47" s="29">
        <v>4.0</v>
      </c>
      <c r="DB47" s="16">
        <f t="shared" si="67"/>
        <v>20</v>
      </c>
      <c r="DC47" s="28" t="s">
        <v>136</v>
      </c>
      <c r="DD47" s="28" t="s">
        <v>136</v>
      </c>
      <c r="DE47" s="28" t="s">
        <v>136</v>
      </c>
      <c r="DF47" s="28" t="s">
        <v>139</v>
      </c>
      <c r="DG47" s="28" t="s">
        <v>138</v>
      </c>
      <c r="DH47" s="28" t="s">
        <v>138</v>
      </c>
      <c r="DI47" s="16">
        <f t="shared" si="68"/>
        <v>24</v>
      </c>
      <c r="DJ47" s="28" t="s">
        <v>138</v>
      </c>
      <c r="DK47" s="28" t="s">
        <v>138</v>
      </c>
      <c r="DL47" s="28" t="s">
        <v>138</v>
      </c>
      <c r="DM47" s="28" t="s">
        <v>136</v>
      </c>
      <c r="DN47" s="28" t="s">
        <v>136</v>
      </c>
      <c r="DO47" s="16">
        <f t="shared" si="69"/>
        <v>23</v>
      </c>
      <c r="DP47" s="28" t="s">
        <v>136</v>
      </c>
      <c r="DQ47" s="28" t="s">
        <v>136</v>
      </c>
      <c r="DR47" s="28" t="s">
        <v>139</v>
      </c>
      <c r="DS47" s="28" t="s">
        <v>139</v>
      </c>
      <c r="DT47" s="28" t="s">
        <v>139</v>
      </c>
      <c r="DU47" s="25">
        <f t="shared" si="70"/>
        <v>14</v>
      </c>
      <c r="DV47" s="28" t="s">
        <v>138</v>
      </c>
      <c r="DW47" s="27" t="s">
        <v>136</v>
      </c>
      <c r="DX47" s="27" t="s">
        <v>139</v>
      </c>
      <c r="DY47" s="27" t="s">
        <v>138</v>
      </c>
      <c r="DZ47" s="27" t="s">
        <v>138</v>
      </c>
      <c r="EA47" s="26">
        <v>15.0</v>
      </c>
      <c r="EB47" s="27" t="s">
        <v>137</v>
      </c>
      <c r="EC47" s="27" t="s">
        <v>137</v>
      </c>
      <c r="ED47" s="27" t="s">
        <v>138</v>
      </c>
      <c r="EE47" s="27" t="s">
        <v>139</v>
      </c>
      <c r="EF47" s="16">
        <f t="shared" si="71"/>
        <v>13</v>
      </c>
      <c r="EG47" s="27" t="s">
        <v>136</v>
      </c>
      <c r="EH47" s="130" t="s">
        <v>139</v>
      </c>
      <c r="EI47" s="27" t="s">
        <v>139</v>
      </c>
      <c r="EJ47" s="27" t="s">
        <v>137</v>
      </c>
      <c r="EK47" s="16">
        <f t="shared" si="72"/>
        <v>11</v>
      </c>
    </row>
    <row r="48" ht="15.75" customHeight="1">
      <c r="A48" s="27" t="s">
        <v>125</v>
      </c>
      <c r="B48" s="16">
        <f t="shared" si="1"/>
        <v>1</v>
      </c>
      <c r="C48" s="17" t="s">
        <v>37</v>
      </c>
      <c r="D48" s="35">
        <v>21.0</v>
      </c>
      <c r="E48" s="16">
        <f t="shared" si="2"/>
        <v>0</v>
      </c>
      <c r="F48" s="16">
        <f t="shared" si="3"/>
        <v>1</v>
      </c>
      <c r="G48" s="16">
        <f t="shared" si="4"/>
        <v>0</v>
      </c>
      <c r="H48" s="16">
        <f t="shared" si="5"/>
        <v>0</v>
      </c>
      <c r="I48" s="37" t="s">
        <v>12</v>
      </c>
      <c r="J48" s="16">
        <f t="shared" si="6"/>
        <v>0</v>
      </c>
      <c r="K48" s="16">
        <f t="shared" si="7"/>
        <v>0</v>
      </c>
      <c r="L48" s="16">
        <f t="shared" si="8"/>
        <v>0</v>
      </c>
      <c r="M48" s="16">
        <f t="shared" si="9"/>
        <v>1</v>
      </c>
      <c r="N48" s="16">
        <f t="shared" si="10"/>
        <v>0</v>
      </c>
      <c r="O48" s="36">
        <v>25000.0</v>
      </c>
      <c r="P48" s="21">
        <f t="shared" si="11"/>
        <v>0</v>
      </c>
      <c r="Q48" s="21">
        <f t="shared" si="12"/>
        <v>1</v>
      </c>
      <c r="R48" s="21">
        <f t="shared" si="13"/>
        <v>0</v>
      </c>
      <c r="S48" s="21">
        <f t="shared" si="14"/>
        <v>0</v>
      </c>
      <c r="T48" s="37" t="s">
        <v>159</v>
      </c>
      <c r="U48" s="21">
        <f t="shared" si="15"/>
        <v>0</v>
      </c>
      <c r="V48" s="37">
        <v>0.0</v>
      </c>
      <c r="W48" s="37">
        <v>0.0</v>
      </c>
      <c r="X48" s="37">
        <v>0.0</v>
      </c>
      <c r="Y48" s="37" t="s">
        <v>25</v>
      </c>
      <c r="Z48" s="21">
        <f t="shared" si="16"/>
        <v>1</v>
      </c>
      <c r="AA48" s="21">
        <f t="shared" si="17"/>
        <v>0</v>
      </c>
      <c r="AB48" s="21">
        <f t="shared" si="18"/>
        <v>0</v>
      </c>
      <c r="AC48" s="21">
        <f t="shared" si="19"/>
        <v>0</v>
      </c>
      <c r="AD48" s="21">
        <f t="shared" si="20"/>
        <v>0</v>
      </c>
      <c r="AE48" s="36" t="s">
        <v>31</v>
      </c>
      <c r="AF48" s="21">
        <f t="shared" si="21"/>
        <v>1</v>
      </c>
      <c r="AG48" s="21">
        <f t="shared" si="22"/>
        <v>0</v>
      </c>
      <c r="AH48" s="21">
        <f t="shared" si="23"/>
        <v>0</v>
      </c>
      <c r="AI48" s="21">
        <f t="shared" si="24"/>
        <v>0</v>
      </c>
      <c r="AJ48" s="27" t="s">
        <v>128</v>
      </c>
      <c r="AK48" s="21">
        <f t="shared" si="25"/>
        <v>1</v>
      </c>
      <c r="AL48" s="21">
        <f t="shared" si="26"/>
        <v>0</v>
      </c>
      <c r="AM48" s="21">
        <f t="shared" si="27"/>
        <v>0</v>
      </c>
      <c r="AN48" s="21">
        <f t="shared" si="28"/>
        <v>0</v>
      </c>
      <c r="AO48" s="27" t="s">
        <v>38</v>
      </c>
      <c r="AP48" s="21">
        <f t="shared" si="29"/>
        <v>0</v>
      </c>
      <c r="AQ48" s="21">
        <f t="shared" si="30"/>
        <v>1</v>
      </c>
      <c r="AR48" s="21">
        <f t="shared" si="31"/>
        <v>0</v>
      </c>
      <c r="AS48" s="21">
        <f t="shared" si="32"/>
        <v>0</v>
      </c>
      <c r="AT48" s="27" t="s">
        <v>130</v>
      </c>
      <c r="AU48" s="21">
        <f t="shared" si="33"/>
        <v>1</v>
      </c>
      <c r="AV48" s="21">
        <f t="shared" si="34"/>
        <v>0</v>
      </c>
      <c r="AW48" s="21">
        <f t="shared" si="35"/>
        <v>0</v>
      </c>
      <c r="AX48" s="21">
        <f t="shared" si="36"/>
        <v>0</v>
      </c>
      <c r="AY48" s="39" t="s">
        <v>190</v>
      </c>
      <c r="AZ48" s="21">
        <f t="shared" si="37"/>
        <v>0</v>
      </c>
      <c r="BA48" s="21">
        <f t="shared" si="38"/>
        <v>0</v>
      </c>
      <c r="BB48" s="21">
        <f t="shared" si="39"/>
        <v>0</v>
      </c>
      <c r="BC48" s="21">
        <f t="shared" si="40"/>
        <v>1</v>
      </c>
      <c r="BD48" s="27" t="s">
        <v>138</v>
      </c>
      <c r="BE48" s="21">
        <f t="shared" si="41"/>
        <v>0</v>
      </c>
      <c r="BF48" s="21">
        <f t="shared" si="42"/>
        <v>0</v>
      </c>
      <c r="BG48" s="21">
        <f t="shared" si="43"/>
        <v>1</v>
      </c>
      <c r="BH48" s="29">
        <v>1500.0</v>
      </c>
      <c r="BI48" s="21">
        <f t="shared" si="44"/>
        <v>0</v>
      </c>
      <c r="BJ48" s="21">
        <f t="shared" si="45"/>
        <v>1</v>
      </c>
      <c r="BK48" s="21">
        <f t="shared" si="46"/>
        <v>0</v>
      </c>
      <c r="BL48" s="27" t="s">
        <v>151</v>
      </c>
      <c r="BM48" s="21">
        <f t="shared" si="47"/>
        <v>0</v>
      </c>
      <c r="BN48" s="21">
        <f t="shared" si="48"/>
        <v>1</v>
      </c>
      <c r="BO48" s="21">
        <f t="shared" si="49"/>
        <v>0</v>
      </c>
      <c r="BP48" s="21">
        <f t="shared" si="50"/>
        <v>0</v>
      </c>
      <c r="BQ48" s="21">
        <f t="shared" si="51"/>
        <v>0</v>
      </c>
      <c r="BR48" s="29">
        <v>0.0</v>
      </c>
      <c r="BS48" s="29">
        <v>0.0</v>
      </c>
      <c r="BT48" s="29">
        <v>0.0</v>
      </c>
      <c r="BU48" s="29">
        <v>1.0</v>
      </c>
      <c r="BV48" s="29">
        <v>0.0</v>
      </c>
      <c r="BW48" s="29">
        <v>1.0</v>
      </c>
      <c r="BX48" s="29">
        <v>1.0</v>
      </c>
      <c r="BY48" s="29">
        <v>0.0</v>
      </c>
      <c r="BZ48" s="29">
        <v>1.0</v>
      </c>
      <c r="CA48" s="27" t="s">
        <v>168</v>
      </c>
      <c r="CB48" s="21">
        <f t="shared" si="52"/>
        <v>1</v>
      </c>
      <c r="CC48" s="21">
        <f t="shared" si="53"/>
        <v>0</v>
      </c>
      <c r="CD48" s="21">
        <f t="shared" si="54"/>
        <v>0</v>
      </c>
      <c r="CE48" s="21">
        <f t="shared" si="55"/>
        <v>0</v>
      </c>
      <c r="CF48" s="21">
        <f t="shared" si="56"/>
        <v>0</v>
      </c>
      <c r="CG48" s="27" t="s">
        <v>157</v>
      </c>
      <c r="CH48" s="21">
        <f t="shared" si="57"/>
        <v>0</v>
      </c>
      <c r="CI48" s="21">
        <f t="shared" si="58"/>
        <v>1</v>
      </c>
      <c r="CJ48" s="21">
        <f t="shared" si="59"/>
        <v>0</v>
      </c>
      <c r="CK48" s="21">
        <f t="shared" si="60"/>
        <v>0</v>
      </c>
      <c r="CL48" s="27" t="s">
        <v>173</v>
      </c>
      <c r="CM48" s="21">
        <f t="shared" si="61"/>
        <v>0</v>
      </c>
      <c r="CN48" s="21">
        <f t="shared" si="62"/>
        <v>0</v>
      </c>
      <c r="CO48" s="21">
        <f t="shared" si="63"/>
        <v>1</v>
      </c>
      <c r="CP48" s="21">
        <f t="shared" si="64"/>
        <v>0</v>
      </c>
      <c r="CQ48" s="21">
        <f t="shared" si="65"/>
        <v>0</v>
      </c>
      <c r="CR48" s="29">
        <v>3.0</v>
      </c>
      <c r="CS48" s="29">
        <v>3.0</v>
      </c>
      <c r="CT48" s="28" t="s">
        <v>137</v>
      </c>
      <c r="CU48" s="29">
        <v>2.0</v>
      </c>
      <c r="CV48" s="16">
        <f t="shared" si="66"/>
        <v>11</v>
      </c>
      <c r="CW48" s="28">
        <v>3.0</v>
      </c>
      <c r="CX48" s="30">
        <v>3.0</v>
      </c>
      <c r="CY48" s="30" t="s">
        <v>137</v>
      </c>
      <c r="CZ48" s="31">
        <v>3.0</v>
      </c>
      <c r="DA48" s="29">
        <v>5.0</v>
      </c>
      <c r="DB48" s="16">
        <f t="shared" si="67"/>
        <v>17</v>
      </c>
      <c r="DC48" s="28" t="s">
        <v>136</v>
      </c>
      <c r="DD48" s="28" t="s">
        <v>136</v>
      </c>
      <c r="DE48" s="29">
        <v>4.0</v>
      </c>
      <c r="DF48" s="28">
        <v>5.0</v>
      </c>
      <c r="DG48" s="29">
        <v>4.0</v>
      </c>
      <c r="DH48" s="28">
        <v>4.0</v>
      </c>
      <c r="DI48" s="16">
        <f t="shared" si="68"/>
        <v>25</v>
      </c>
      <c r="DJ48" s="28" t="s">
        <v>139</v>
      </c>
      <c r="DK48" s="28" t="s">
        <v>137</v>
      </c>
      <c r="DL48" s="28" t="s">
        <v>138</v>
      </c>
      <c r="DM48" s="28" t="s">
        <v>138</v>
      </c>
      <c r="DN48" s="29">
        <v>3.0</v>
      </c>
      <c r="DO48" s="16">
        <f t="shared" si="69"/>
        <v>18</v>
      </c>
      <c r="DP48" s="28" t="s">
        <v>138</v>
      </c>
      <c r="DQ48" s="29">
        <v>4.0</v>
      </c>
      <c r="DR48" s="28" t="s">
        <v>137</v>
      </c>
      <c r="DS48" s="29">
        <v>4.0</v>
      </c>
      <c r="DT48" s="28" t="s">
        <v>136</v>
      </c>
      <c r="DU48" s="25">
        <f t="shared" si="70"/>
        <v>20</v>
      </c>
      <c r="DV48" s="28" t="s">
        <v>136</v>
      </c>
      <c r="DW48" s="27" t="s">
        <v>138</v>
      </c>
      <c r="DX48" s="27" t="s">
        <v>140</v>
      </c>
      <c r="DY48" s="27" t="s">
        <v>140</v>
      </c>
      <c r="DZ48" s="27" t="s">
        <v>139</v>
      </c>
      <c r="EA48" s="26">
        <v>13.0</v>
      </c>
      <c r="EB48" s="27" t="s">
        <v>137</v>
      </c>
      <c r="EC48" s="27" t="s">
        <v>137</v>
      </c>
      <c r="ED48" s="29">
        <v>4.0</v>
      </c>
      <c r="EE48" s="27" t="s">
        <v>140</v>
      </c>
      <c r="EF48" s="16">
        <f t="shared" si="71"/>
        <v>11</v>
      </c>
      <c r="EG48" s="27" t="s">
        <v>136</v>
      </c>
      <c r="EH48" s="130" t="s">
        <v>136</v>
      </c>
      <c r="EI48" s="27" t="s">
        <v>138</v>
      </c>
      <c r="EJ48" s="27" t="s">
        <v>136</v>
      </c>
      <c r="EK48" s="16">
        <f t="shared" si="72"/>
        <v>17</v>
      </c>
    </row>
    <row r="49" ht="15.75" customHeight="1">
      <c r="A49" s="27" t="s">
        <v>125</v>
      </c>
      <c r="B49" s="16">
        <f t="shared" si="1"/>
        <v>1</v>
      </c>
      <c r="C49" s="17" t="s">
        <v>37</v>
      </c>
      <c r="D49" s="35">
        <v>26.0</v>
      </c>
      <c r="E49" s="16">
        <f t="shared" si="2"/>
        <v>0</v>
      </c>
      <c r="F49" s="16">
        <f t="shared" si="3"/>
        <v>1</v>
      </c>
      <c r="G49" s="16">
        <f t="shared" si="4"/>
        <v>0</v>
      </c>
      <c r="H49" s="16">
        <f t="shared" si="5"/>
        <v>0</v>
      </c>
      <c r="I49" s="35" t="s">
        <v>12</v>
      </c>
      <c r="J49" s="16">
        <f t="shared" si="6"/>
        <v>0</v>
      </c>
      <c r="K49" s="16">
        <f t="shared" si="7"/>
        <v>0</v>
      </c>
      <c r="L49" s="16">
        <f t="shared" si="8"/>
        <v>0</v>
      </c>
      <c r="M49" s="16">
        <f t="shared" si="9"/>
        <v>1</v>
      </c>
      <c r="N49" s="16">
        <f t="shared" si="10"/>
        <v>0</v>
      </c>
      <c r="O49" s="36">
        <v>20000.0</v>
      </c>
      <c r="P49" s="21">
        <f t="shared" si="11"/>
        <v>0</v>
      </c>
      <c r="Q49" s="21">
        <f t="shared" si="12"/>
        <v>1</v>
      </c>
      <c r="R49" s="21">
        <f t="shared" si="13"/>
        <v>0</v>
      </c>
      <c r="S49" s="21">
        <f t="shared" si="14"/>
        <v>0</v>
      </c>
      <c r="T49" s="37" t="s">
        <v>127</v>
      </c>
      <c r="U49" s="21">
        <f t="shared" si="15"/>
        <v>1</v>
      </c>
      <c r="V49" s="37">
        <v>0.0</v>
      </c>
      <c r="W49" s="37">
        <v>1.0</v>
      </c>
      <c r="X49" s="37">
        <v>0.0</v>
      </c>
      <c r="Y49" s="37" t="s">
        <v>25</v>
      </c>
      <c r="Z49" s="21">
        <f t="shared" si="16"/>
        <v>1</v>
      </c>
      <c r="AA49" s="21">
        <f t="shared" si="17"/>
        <v>0</v>
      </c>
      <c r="AB49" s="21">
        <f t="shared" si="18"/>
        <v>0</v>
      </c>
      <c r="AC49" s="21">
        <f t="shared" si="19"/>
        <v>0</v>
      </c>
      <c r="AD49" s="21">
        <f t="shared" si="20"/>
        <v>0</v>
      </c>
      <c r="AE49" s="36" t="s">
        <v>31</v>
      </c>
      <c r="AF49" s="21">
        <f t="shared" si="21"/>
        <v>1</v>
      </c>
      <c r="AG49" s="21">
        <f t="shared" si="22"/>
        <v>0</v>
      </c>
      <c r="AH49" s="21">
        <f t="shared" si="23"/>
        <v>0</v>
      </c>
      <c r="AI49" s="21">
        <f t="shared" si="24"/>
        <v>0</v>
      </c>
      <c r="AJ49" s="27" t="s">
        <v>128</v>
      </c>
      <c r="AK49" s="21">
        <f t="shared" si="25"/>
        <v>1</v>
      </c>
      <c r="AL49" s="21">
        <f t="shared" si="26"/>
        <v>0</v>
      </c>
      <c r="AM49" s="21">
        <f t="shared" si="27"/>
        <v>0</v>
      </c>
      <c r="AN49" s="21">
        <f t="shared" si="28"/>
        <v>0</v>
      </c>
      <c r="AO49" s="27" t="s">
        <v>39</v>
      </c>
      <c r="AP49" s="21">
        <f t="shared" si="29"/>
        <v>0</v>
      </c>
      <c r="AQ49" s="21">
        <f t="shared" si="30"/>
        <v>0</v>
      </c>
      <c r="AR49" s="21">
        <f t="shared" si="31"/>
        <v>1</v>
      </c>
      <c r="AS49" s="21">
        <f t="shared" si="32"/>
        <v>0</v>
      </c>
      <c r="AT49" s="27" t="s">
        <v>45</v>
      </c>
      <c r="AU49" s="21">
        <f t="shared" si="33"/>
        <v>0</v>
      </c>
      <c r="AV49" s="21">
        <f t="shared" si="34"/>
        <v>0</v>
      </c>
      <c r="AW49" s="21">
        <f t="shared" si="35"/>
        <v>1</v>
      </c>
      <c r="AX49" s="21">
        <f t="shared" si="36"/>
        <v>0</v>
      </c>
      <c r="AY49" s="27" t="s">
        <v>131</v>
      </c>
      <c r="AZ49" s="21">
        <f t="shared" si="37"/>
        <v>1</v>
      </c>
      <c r="BA49" s="21">
        <f t="shared" si="38"/>
        <v>0</v>
      </c>
      <c r="BB49" s="21">
        <f t="shared" si="39"/>
        <v>0</v>
      </c>
      <c r="BC49" s="21">
        <f t="shared" si="40"/>
        <v>0</v>
      </c>
      <c r="BD49" s="27">
        <v>5.0</v>
      </c>
      <c r="BE49" s="21">
        <f t="shared" si="41"/>
        <v>0</v>
      </c>
      <c r="BF49" s="21">
        <f t="shared" si="42"/>
        <v>1</v>
      </c>
      <c r="BG49" s="21">
        <f t="shared" si="43"/>
        <v>0</v>
      </c>
      <c r="BH49" s="29">
        <v>1500.0</v>
      </c>
      <c r="BI49" s="21">
        <f t="shared" si="44"/>
        <v>0</v>
      </c>
      <c r="BJ49" s="21">
        <f t="shared" si="45"/>
        <v>1</v>
      </c>
      <c r="BK49" s="21">
        <f t="shared" si="46"/>
        <v>0</v>
      </c>
      <c r="BL49" s="29" t="s">
        <v>156</v>
      </c>
      <c r="BM49" s="21">
        <f t="shared" si="47"/>
        <v>0</v>
      </c>
      <c r="BN49" s="21">
        <f t="shared" si="48"/>
        <v>0</v>
      </c>
      <c r="BO49" s="21">
        <f t="shared" si="49"/>
        <v>0</v>
      </c>
      <c r="BP49" s="21">
        <f t="shared" si="50"/>
        <v>1</v>
      </c>
      <c r="BQ49" s="21">
        <f t="shared" si="51"/>
        <v>0</v>
      </c>
      <c r="BR49" s="29">
        <v>1.0</v>
      </c>
      <c r="BS49" s="29">
        <v>0.0</v>
      </c>
      <c r="BT49" s="29">
        <v>0.0</v>
      </c>
      <c r="BU49" s="29">
        <v>0.0</v>
      </c>
      <c r="BV49" s="29">
        <v>0.0</v>
      </c>
      <c r="BW49" s="29">
        <v>0.0</v>
      </c>
      <c r="BX49" s="29">
        <v>0.0</v>
      </c>
      <c r="BY49" s="29">
        <v>1.0</v>
      </c>
      <c r="BZ49" s="29">
        <v>1.0</v>
      </c>
      <c r="CA49" s="27" t="s">
        <v>176</v>
      </c>
      <c r="CB49" s="21">
        <f t="shared" si="52"/>
        <v>0</v>
      </c>
      <c r="CC49" s="21">
        <f t="shared" si="53"/>
        <v>0</v>
      </c>
      <c r="CD49" s="21">
        <f t="shared" si="54"/>
        <v>0</v>
      </c>
      <c r="CE49" s="21">
        <f t="shared" si="55"/>
        <v>1</v>
      </c>
      <c r="CF49" s="21">
        <f t="shared" si="56"/>
        <v>0</v>
      </c>
      <c r="CG49" s="27" t="s">
        <v>177</v>
      </c>
      <c r="CH49" s="21">
        <f t="shared" si="57"/>
        <v>1</v>
      </c>
      <c r="CI49" s="21">
        <f t="shared" si="58"/>
        <v>0</v>
      </c>
      <c r="CJ49" s="21">
        <f t="shared" si="59"/>
        <v>0</v>
      </c>
      <c r="CK49" s="21">
        <f t="shared" si="60"/>
        <v>0</v>
      </c>
      <c r="CL49" s="27" t="s">
        <v>178</v>
      </c>
      <c r="CM49" s="21">
        <f t="shared" si="61"/>
        <v>0</v>
      </c>
      <c r="CN49" s="21">
        <f t="shared" si="62"/>
        <v>0</v>
      </c>
      <c r="CO49" s="21">
        <f t="shared" si="63"/>
        <v>0</v>
      </c>
      <c r="CP49" s="21">
        <f t="shared" si="64"/>
        <v>1</v>
      </c>
      <c r="CQ49" s="21">
        <f t="shared" si="65"/>
        <v>0</v>
      </c>
      <c r="CR49" s="29">
        <v>4.0</v>
      </c>
      <c r="CS49" s="29">
        <v>4.0</v>
      </c>
      <c r="CT49" s="28" t="s">
        <v>137</v>
      </c>
      <c r="CU49" s="29">
        <v>3.0</v>
      </c>
      <c r="CV49" s="16">
        <f t="shared" si="66"/>
        <v>14</v>
      </c>
      <c r="CW49" s="28">
        <v>4.0</v>
      </c>
      <c r="CX49" s="30">
        <v>4.0</v>
      </c>
      <c r="CY49" s="30" t="s">
        <v>137</v>
      </c>
      <c r="CZ49" s="30">
        <v>3.0</v>
      </c>
      <c r="DA49" s="29">
        <v>5.0</v>
      </c>
      <c r="DB49" s="16">
        <f t="shared" si="67"/>
        <v>19</v>
      </c>
      <c r="DC49" s="29">
        <v>4.0</v>
      </c>
      <c r="DD49" s="29">
        <v>4.0</v>
      </c>
      <c r="DE49" s="29">
        <v>4.0</v>
      </c>
      <c r="DF49" s="29">
        <v>4.0</v>
      </c>
      <c r="DG49" s="28" t="s">
        <v>136</v>
      </c>
      <c r="DH49" s="29">
        <v>4.0</v>
      </c>
      <c r="DI49" s="16">
        <f t="shared" si="68"/>
        <v>24</v>
      </c>
      <c r="DJ49" s="28" t="s">
        <v>136</v>
      </c>
      <c r="DK49" s="29">
        <v>3.0</v>
      </c>
      <c r="DL49" s="28" t="s">
        <v>136</v>
      </c>
      <c r="DM49" s="28" t="s">
        <v>136</v>
      </c>
      <c r="DN49" s="28" t="s">
        <v>139</v>
      </c>
      <c r="DO49" s="16">
        <f t="shared" si="69"/>
        <v>17</v>
      </c>
      <c r="DP49" s="29">
        <v>3.0</v>
      </c>
      <c r="DQ49" s="28" t="s">
        <v>140</v>
      </c>
      <c r="DR49" s="28" t="s">
        <v>140</v>
      </c>
      <c r="DS49" s="28" t="s">
        <v>140</v>
      </c>
      <c r="DT49" s="28" t="s">
        <v>139</v>
      </c>
      <c r="DU49" s="25">
        <f t="shared" si="70"/>
        <v>8</v>
      </c>
      <c r="DV49" s="28" t="s">
        <v>139</v>
      </c>
      <c r="DW49" s="27" t="s">
        <v>136</v>
      </c>
      <c r="DX49" s="27" t="s">
        <v>136</v>
      </c>
      <c r="DY49" s="27" t="s">
        <v>139</v>
      </c>
      <c r="DZ49" s="27" t="s">
        <v>139</v>
      </c>
      <c r="EA49" s="26">
        <v>14.0</v>
      </c>
      <c r="EB49" s="27" t="s">
        <v>139</v>
      </c>
      <c r="EC49" s="27" t="s">
        <v>139</v>
      </c>
      <c r="ED49" s="29">
        <v>4.0</v>
      </c>
      <c r="EE49" s="27" t="s">
        <v>139</v>
      </c>
      <c r="EF49" s="16">
        <f t="shared" si="71"/>
        <v>10</v>
      </c>
      <c r="EG49" s="27" t="s">
        <v>136</v>
      </c>
      <c r="EH49" s="130" t="s">
        <v>136</v>
      </c>
      <c r="EI49" s="27" t="s">
        <v>136</v>
      </c>
      <c r="EJ49" s="27" t="s">
        <v>139</v>
      </c>
      <c r="EK49" s="16">
        <f t="shared" si="72"/>
        <v>14</v>
      </c>
    </row>
    <row r="50" ht="15.75" customHeight="1">
      <c r="A50" s="27" t="s">
        <v>125</v>
      </c>
      <c r="B50" s="16">
        <f t="shared" si="1"/>
        <v>1</v>
      </c>
      <c r="C50" s="17" t="s">
        <v>37</v>
      </c>
      <c r="D50" s="35">
        <v>23.0</v>
      </c>
      <c r="E50" s="16">
        <f t="shared" si="2"/>
        <v>0</v>
      </c>
      <c r="F50" s="16">
        <f t="shared" si="3"/>
        <v>1</v>
      </c>
      <c r="G50" s="16">
        <f t="shared" si="4"/>
        <v>0</v>
      </c>
      <c r="H50" s="16">
        <f t="shared" si="5"/>
        <v>0</v>
      </c>
      <c r="I50" s="35" t="s">
        <v>11</v>
      </c>
      <c r="J50" s="16">
        <f t="shared" si="6"/>
        <v>0</v>
      </c>
      <c r="K50" s="16">
        <f t="shared" si="7"/>
        <v>0</v>
      </c>
      <c r="L50" s="16">
        <f t="shared" si="8"/>
        <v>1</v>
      </c>
      <c r="M50" s="16">
        <f t="shared" si="9"/>
        <v>0</v>
      </c>
      <c r="N50" s="16">
        <f t="shared" si="10"/>
        <v>0</v>
      </c>
      <c r="O50" s="36">
        <v>1800.0</v>
      </c>
      <c r="P50" s="21">
        <f t="shared" si="11"/>
        <v>1</v>
      </c>
      <c r="Q50" s="21">
        <f t="shared" si="12"/>
        <v>0</v>
      </c>
      <c r="R50" s="21">
        <f t="shared" si="13"/>
        <v>0</v>
      </c>
      <c r="S50" s="21">
        <f t="shared" si="14"/>
        <v>0</v>
      </c>
      <c r="T50" s="37" t="s">
        <v>159</v>
      </c>
      <c r="U50" s="21">
        <f t="shared" si="15"/>
        <v>0</v>
      </c>
      <c r="V50" s="37">
        <v>0.0</v>
      </c>
      <c r="W50" s="37">
        <v>0.0</v>
      </c>
      <c r="X50" s="37">
        <v>0.0</v>
      </c>
      <c r="Y50" s="37" t="s">
        <v>26</v>
      </c>
      <c r="Z50" s="21">
        <f t="shared" si="16"/>
        <v>0</v>
      </c>
      <c r="AA50" s="21">
        <f t="shared" si="17"/>
        <v>1</v>
      </c>
      <c r="AB50" s="21">
        <f t="shared" si="18"/>
        <v>0</v>
      </c>
      <c r="AC50" s="21">
        <f t="shared" si="19"/>
        <v>0</v>
      </c>
      <c r="AD50" s="21">
        <f t="shared" si="20"/>
        <v>0</v>
      </c>
      <c r="AE50" s="36" t="s">
        <v>31</v>
      </c>
      <c r="AF50" s="21">
        <f t="shared" si="21"/>
        <v>1</v>
      </c>
      <c r="AG50" s="21">
        <f t="shared" si="22"/>
        <v>0</v>
      </c>
      <c r="AH50" s="21">
        <f t="shared" si="23"/>
        <v>0</v>
      </c>
      <c r="AI50" s="21">
        <f t="shared" si="24"/>
        <v>0</v>
      </c>
      <c r="AJ50" s="27" t="s">
        <v>129</v>
      </c>
      <c r="AK50" s="21">
        <f t="shared" si="25"/>
        <v>0</v>
      </c>
      <c r="AL50" s="21">
        <f t="shared" si="26"/>
        <v>1</v>
      </c>
      <c r="AM50" s="21">
        <f t="shared" si="27"/>
        <v>0</v>
      </c>
      <c r="AN50" s="21">
        <f t="shared" si="28"/>
        <v>0</v>
      </c>
      <c r="AO50" s="27" t="s">
        <v>172</v>
      </c>
      <c r="AP50" s="21">
        <f t="shared" si="29"/>
        <v>0</v>
      </c>
      <c r="AQ50" s="21">
        <f t="shared" si="30"/>
        <v>0</v>
      </c>
      <c r="AR50" s="21">
        <f t="shared" si="31"/>
        <v>0</v>
      </c>
      <c r="AS50" s="21">
        <f t="shared" si="32"/>
        <v>1</v>
      </c>
      <c r="AT50" s="27" t="s">
        <v>196</v>
      </c>
      <c r="AU50" s="21">
        <f t="shared" si="33"/>
        <v>0</v>
      </c>
      <c r="AV50" s="21">
        <f t="shared" si="34"/>
        <v>0</v>
      </c>
      <c r="AW50" s="21">
        <f t="shared" si="35"/>
        <v>0</v>
      </c>
      <c r="AX50" s="21">
        <f t="shared" si="36"/>
        <v>1</v>
      </c>
      <c r="AY50" s="27" t="s">
        <v>144</v>
      </c>
      <c r="AZ50" s="21">
        <f t="shared" si="37"/>
        <v>0</v>
      </c>
      <c r="BA50" s="21">
        <f t="shared" si="38"/>
        <v>0</v>
      </c>
      <c r="BB50" s="21">
        <f t="shared" si="39"/>
        <v>0</v>
      </c>
      <c r="BC50" s="21">
        <f t="shared" si="40"/>
        <v>1</v>
      </c>
      <c r="BD50" s="27" t="s">
        <v>136</v>
      </c>
      <c r="BE50" s="21">
        <f t="shared" si="41"/>
        <v>0</v>
      </c>
      <c r="BF50" s="21">
        <f t="shared" si="42"/>
        <v>0</v>
      </c>
      <c r="BG50" s="21">
        <f t="shared" si="43"/>
        <v>1</v>
      </c>
      <c r="BH50" s="27" t="s">
        <v>179</v>
      </c>
      <c r="BI50" s="21">
        <f t="shared" si="44"/>
        <v>0</v>
      </c>
      <c r="BJ50" s="21">
        <f t="shared" si="45"/>
        <v>0</v>
      </c>
      <c r="BK50" s="21">
        <f t="shared" si="46"/>
        <v>1</v>
      </c>
      <c r="BL50" s="29" t="s">
        <v>132</v>
      </c>
      <c r="BM50" s="21">
        <f t="shared" si="47"/>
        <v>0</v>
      </c>
      <c r="BN50" s="21">
        <f t="shared" si="48"/>
        <v>0</v>
      </c>
      <c r="BO50" s="21">
        <f t="shared" si="49"/>
        <v>1</v>
      </c>
      <c r="BP50" s="21">
        <f t="shared" si="50"/>
        <v>0</v>
      </c>
      <c r="BQ50" s="21">
        <f t="shared" si="51"/>
        <v>0</v>
      </c>
      <c r="BR50" s="29">
        <v>0.0</v>
      </c>
      <c r="BS50" s="29">
        <v>0.0</v>
      </c>
      <c r="BT50" s="29">
        <v>1.0</v>
      </c>
      <c r="BU50" s="29">
        <v>1.0</v>
      </c>
      <c r="BV50" s="29">
        <v>0.0</v>
      </c>
      <c r="BW50" s="29">
        <v>0.0</v>
      </c>
      <c r="BX50" s="29">
        <v>0.0</v>
      </c>
      <c r="BY50" s="29">
        <v>0.0</v>
      </c>
      <c r="BZ50" s="29">
        <v>0.0</v>
      </c>
      <c r="CA50" s="27" t="s">
        <v>133</v>
      </c>
      <c r="CB50" s="21">
        <f t="shared" si="52"/>
        <v>0</v>
      </c>
      <c r="CC50" s="21">
        <f t="shared" si="53"/>
        <v>1</v>
      </c>
      <c r="CD50" s="21">
        <f t="shared" si="54"/>
        <v>0</v>
      </c>
      <c r="CE50" s="21">
        <f t="shared" si="55"/>
        <v>0</v>
      </c>
      <c r="CF50" s="21">
        <f t="shared" si="56"/>
        <v>0</v>
      </c>
      <c r="CG50" s="27" t="s">
        <v>152</v>
      </c>
      <c r="CH50" s="21">
        <f t="shared" si="57"/>
        <v>0</v>
      </c>
      <c r="CI50" s="21">
        <f t="shared" si="58"/>
        <v>0</v>
      </c>
      <c r="CJ50" s="21">
        <f t="shared" si="59"/>
        <v>0</v>
      </c>
      <c r="CK50" s="21">
        <f t="shared" si="60"/>
        <v>1</v>
      </c>
      <c r="CL50" s="27" t="s">
        <v>135</v>
      </c>
      <c r="CM50" s="21">
        <f t="shared" si="61"/>
        <v>1</v>
      </c>
      <c r="CN50" s="21">
        <f t="shared" si="62"/>
        <v>0</v>
      </c>
      <c r="CO50" s="21">
        <f t="shared" si="63"/>
        <v>0</v>
      </c>
      <c r="CP50" s="21">
        <f t="shared" si="64"/>
        <v>0</v>
      </c>
      <c r="CQ50" s="21">
        <f t="shared" si="65"/>
        <v>0</v>
      </c>
      <c r="CR50" s="28" t="s">
        <v>136</v>
      </c>
      <c r="CS50" s="28" t="s">
        <v>136</v>
      </c>
      <c r="CT50" s="29">
        <v>5.0</v>
      </c>
      <c r="CU50" s="28" t="s">
        <v>136</v>
      </c>
      <c r="CV50" s="16">
        <f t="shared" si="66"/>
        <v>17</v>
      </c>
      <c r="CW50" s="28" t="s">
        <v>136</v>
      </c>
      <c r="CX50" s="30" t="s">
        <v>136</v>
      </c>
      <c r="CY50" s="30">
        <v>5.0</v>
      </c>
      <c r="CZ50" s="30" t="s">
        <v>136</v>
      </c>
      <c r="DA50" s="28" t="s">
        <v>136</v>
      </c>
      <c r="DB50" s="16">
        <f t="shared" si="67"/>
        <v>21</v>
      </c>
      <c r="DC50" s="28" t="s">
        <v>136</v>
      </c>
      <c r="DD50" s="28" t="s">
        <v>136</v>
      </c>
      <c r="DE50" s="28" t="s">
        <v>139</v>
      </c>
      <c r="DF50" s="28">
        <v>4.0</v>
      </c>
      <c r="DG50" s="28" t="s">
        <v>140</v>
      </c>
      <c r="DH50" s="28">
        <v>5.0</v>
      </c>
      <c r="DI50" s="16">
        <f t="shared" si="68"/>
        <v>20</v>
      </c>
      <c r="DJ50" s="28" t="s">
        <v>136</v>
      </c>
      <c r="DK50" s="28" t="s">
        <v>136</v>
      </c>
      <c r="DL50" s="28" t="s">
        <v>138</v>
      </c>
      <c r="DM50" s="28" t="s">
        <v>136</v>
      </c>
      <c r="DN50" s="28" t="s">
        <v>136</v>
      </c>
      <c r="DO50" s="16">
        <f t="shared" si="69"/>
        <v>21</v>
      </c>
      <c r="DP50" s="28" t="s">
        <v>136</v>
      </c>
      <c r="DQ50" s="28" t="s">
        <v>139</v>
      </c>
      <c r="DR50" s="28" t="s">
        <v>140</v>
      </c>
      <c r="DS50" s="28" t="s">
        <v>136</v>
      </c>
      <c r="DT50" s="28" t="s">
        <v>137</v>
      </c>
      <c r="DU50" s="25">
        <f t="shared" si="70"/>
        <v>14</v>
      </c>
      <c r="DV50" s="28" t="s">
        <v>136</v>
      </c>
      <c r="DW50" s="27" t="s">
        <v>138</v>
      </c>
      <c r="DX50" s="27" t="s">
        <v>137</v>
      </c>
      <c r="DY50" s="27" t="s">
        <v>136</v>
      </c>
      <c r="DZ50" s="27" t="s">
        <v>136</v>
      </c>
      <c r="EA50" s="26">
        <v>17.0</v>
      </c>
      <c r="EB50" s="27" t="s">
        <v>139</v>
      </c>
      <c r="EC50" s="27" t="s">
        <v>139</v>
      </c>
      <c r="ED50" s="29">
        <v>3.0</v>
      </c>
      <c r="EE50" s="27" t="s">
        <v>139</v>
      </c>
      <c r="EF50" s="16">
        <f t="shared" si="71"/>
        <v>9</v>
      </c>
      <c r="EG50" s="27" t="s">
        <v>139</v>
      </c>
      <c r="EH50" s="130" t="s">
        <v>140</v>
      </c>
      <c r="EI50" s="27" t="s">
        <v>139</v>
      </c>
      <c r="EJ50" s="27" t="s">
        <v>137</v>
      </c>
      <c r="EK50" s="16">
        <f t="shared" si="72"/>
        <v>8</v>
      </c>
    </row>
    <row r="51" ht="15.75" customHeight="1">
      <c r="A51" s="27" t="s">
        <v>125</v>
      </c>
      <c r="B51" s="16">
        <f t="shared" si="1"/>
        <v>1</v>
      </c>
      <c r="C51" s="17" t="s">
        <v>37</v>
      </c>
      <c r="D51" s="35">
        <v>21.0</v>
      </c>
      <c r="E51" s="16">
        <f t="shared" si="2"/>
        <v>0</v>
      </c>
      <c r="F51" s="16">
        <f t="shared" si="3"/>
        <v>1</v>
      </c>
      <c r="G51" s="16">
        <f t="shared" si="4"/>
        <v>0</v>
      </c>
      <c r="H51" s="16">
        <f t="shared" si="5"/>
        <v>0</v>
      </c>
      <c r="I51" s="35" t="s">
        <v>158</v>
      </c>
      <c r="J51" s="16">
        <f t="shared" si="6"/>
        <v>0</v>
      </c>
      <c r="K51" s="16">
        <f t="shared" si="7"/>
        <v>0</v>
      </c>
      <c r="L51" s="16">
        <f t="shared" si="8"/>
        <v>0</v>
      </c>
      <c r="M51" s="16">
        <f t="shared" si="9"/>
        <v>0</v>
      </c>
      <c r="N51" s="16">
        <f t="shared" si="10"/>
        <v>1</v>
      </c>
      <c r="O51" s="36">
        <v>25000.0</v>
      </c>
      <c r="P51" s="21">
        <f t="shared" si="11"/>
        <v>0</v>
      </c>
      <c r="Q51" s="21">
        <f t="shared" si="12"/>
        <v>1</v>
      </c>
      <c r="R51" s="21">
        <f t="shared" si="13"/>
        <v>0</v>
      </c>
      <c r="S51" s="21">
        <f t="shared" si="14"/>
        <v>0</v>
      </c>
      <c r="T51" s="37" t="s">
        <v>159</v>
      </c>
      <c r="U51" s="21">
        <f t="shared" si="15"/>
        <v>0</v>
      </c>
      <c r="V51" s="37">
        <v>0.0</v>
      </c>
      <c r="W51" s="37">
        <v>0.0</v>
      </c>
      <c r="X51" s="37">
        <v>0.0</v>
      </c>
      <c r="Y51" s="37" t="s">
        <v>26</v>
      </c>
      <c r="Z51" s="21">
        <f t="shared" si="16"/>
        <v>0</v>
      </c>
      <c r="AA51" s="21">
        <f t="shared" si="17"/>
        <v>1</v>
      </c>
      <c r="AB51" s="21">
        <f t="shared" si="18"/>
        <v>0</v>
      </c>
      <c r="AC51" s="21">
        <f t="shared" si="19"/>
        <v>0</v>
      </c>
      <c r="AD51" s="21">
        <f t="shared" si="20"/>
        <v>0</v>
      </c>
      <c r="AE51" s="36" t="s">
        <v>31</v>
      </c>
      <c r="AF51" s="21">
        <f t="shared" si="21"/>
        <v>1</v>
      </c>
      <c r="AG51" s="21">
        <f t="shared" si="22"/>
        <v>0</v>
      </c>
      <c r="AH51" s="21">
        <f t="shared" si="23"/>
        <v>0</v>
      </c>
      <c r="AI51" s="21">
        <f t="shared" si="24"/>
        <v>0</v>
      </c>
      <c r="AJ51" s="27" t="s">
        <v>162</v>
      </c>
      <c r="AK51" s="21">
        <f t="shared" si="25"/>
        <v>0</v>
      </c>
      <c r="AL51" s="21">
        <f t="shared" si="26"/>
        <v>0</v>
      </c>
      <c r="AM51" s="21">
        <f t="shared" si="27"/>
        <v>0</v>
      </c>
      <c r="AN51" s="21">
        <f t="shared" si="28"/>
        <v>1</v>
      </c>
      <c r="AO51" s="27" t="s">
        <v>37</v>
      </c>
      <c r="AP51" s="21">
        <f t="shared" si="29"/>
        <v>1</v>
      </c>
      <c r="AQ51" s="21">
        <f t="shared" si="30"/>
        <v>0</v>
      </c>
      <c r="AR51" s="21">
        <f t="shared" si="31"/>
        <v>0</v>
      </c>
      <c r="AS51" s="21">
        <f t="shared" si="32"/>
        <v>0</v>
      </c>
      <c r="AT51" s="27" t="s">
        <v>44</v>
      </c>
      <c r="AU51" s="21">
        <f t="shared" si="33"/>
        <v>0</v>
      </c>
      <c r="AV51" s="21">
        <f t="shared" si="34"/>
        <v>1</v>
      </c>
      <c r="AW51" s="21">
        <f t="shared" si="35"/>
        <v>0</v>
      </c>
      <c r="AX51" s="21">
        <f t="shared" si="36"/>
        <v>0</v>
      </c>
      <c r="AY51" s="27" t="s">
        <v>175</v>
      </c>
      <c r="AZ51" s="21">
        <f t="shared" si="37"/>
        <v>0</v>
      </c>
      <c r="BA51" s="21">
        <f t="shared" si="38"/>
        <v>0</v>
      </c>
      <c r="BB51" s="21">
        <f t="shared" si="39"/>
        <v>0</v>
      </c>
      <c r="BC51" s="21">
        <f t="shared" si="40"/>
        <v>1</v>
      </c>
      <c r="BD51" s="27" t="s">
        <v>150</v>
      </c>
      <c r="BE51" s="21">
        <f t="shared" si="41"/>
        <v>0</v>
      </c>
      <c r="BF51" s="21">
        <f t="shared" si="42"/>
        <v>0</v>
      </c>
      <c r="BG51" s="21">
        <f t="shared" si="43"/>
        <v>1</v>
      </c>
      <c r="BH51" s="29">
        <v>1500.0</v>
      </c>
      <c r="BI51" s="21">
        <f t="shared" si="44"/>
        <v>0</v>
      </c>
      <c r="BJ51" s="21">
        <f t="shared" si="45"/>
        <v>1</v>
      </c>
      <c r="BK51" s="21">
        <f t="shared" si="46"/>
        <v>0</v>
      </c>
      <c r="BL51" s="29" t="s">
        <v>132</v>
      </c>
      <c r="BM51" s="21">
        <f t="shared" si="47"/>
        <v>0</v>
      </c>
      <c r="BN51" s="21">
        <f t="shared" si="48"/>
        <v>0</v>
      </c>
      <c r="BO51" s="21">
        <f t="shared" si="49"/>
        <v>1</v>
      </c>
      <c r="BP51" s="21">
        <f t="shared" si="50"/>
        <v>0</v>
      </c>
      <c r="BQ51" s="21">
        <f t="shared" si="51"/>
        <v>0</v>
      </c>
      <c r="BR51" s="29">
        <v>1.0</v>
      </c>
      <c r="BS51" s="29">
        <v>1.0</v>
      </c>
      <c r="BT51" s="29">
        <v>0.0</v>
      </c>
      <c r="BU51" s="29">
        <v>0.0</v>
      </c>
      <c r="BV51" s="29">
        <v>0.0</v>
      </c>
      <c r="BW51" s="29">
        <v>0.0</v>
      </c>
      <c r="BX51" s="29">
        <v>0.0</v>
      </c>
      <c r="BY51" s="29">
        <v>0.0</v>
      </c>
      <c r="BZ51" s="29">
        <v>1.0</v>
      </c>
      <c r="CA51" s="27" t="s">
        <v>164</v>
      </c>
      <c r="CB51" s="21">
        <f t="shared" si="52"/>
        <v>0</v>
      </c>
      <c r="CC51" s="21">
        <f t="shared" si="53"/>
        <v>0</v>
      </c>
      <c r="CD51" s="21">
        <f t="shared" si="54"/>
        <v>1</v>
      </c>
      <c r="CE51" s="21">
        <f t="shared" si="55"/>
        <v>0</v>
      </c>
      <c r="CF51" s="21">
        <f t="shared" si="56"/>
        <v>0</v>
      </c>
      <c r="CG51" s="27" t="s">
        <v>157</v>
      </c>
      <c r="CH51" s="21">
        <f t="shared" si="57"/>
        <v>0</v>
      </c>
      <c r="CI51" s="21">
        <f t="shared" si="58"/>
        <v>1</v>
      </c>
      <c r="CJ51" s="21">
        <f t="shared" si="59"/>
        <v>0</v>
      </c>
      <c r="CK51" s="21">
        <f t="shared" si="60"/>
        <v>0</v>
      </c>
      <c r="CL51" s="27" t="s">
        <v>170</v>
      </c>
      <c r="CM51" s="21">
        <f t="shared" si="61"/>
        <v>0</v>
      </c>
      <c r="CN51" s="21">
        <f t="shared" si="62"/>
        <v>1</v>
      </c>
      <c r="CO51" s="21">
        <f t="shared" si="63"/>
        <v>0</v>
      </c>
      <c r="CP51" s="21">
        <f t="shared" si="64"/>
        <v>0</v>
      </c>
      <c r="CQ51" s="21">
        <f t="shared" si="65"/>
        <v>0</v>
      </c>
      <c r="CR51" s="28" t="s">
        <v>140</v>
      </c>
      <c r="CS51" s="28" t="s">
        <v>139</v>
      </c>
      <c r="CT51" s="29">
        <v>3.0</v>
      </c>
      <c r="CU51" s="28" t="s">
        <v>139</v>
      </c>
      <c r="CV51" s="16">
        <f t="shared" si="66"/>
        <v>8</v>
      </c>
      <c r="CW51" s="28" t="s">
        <v>140</v>
      </c>
      <c r="CX51" s="30" t="s">
        <v>139</v>
      </c>
      <c r="CY51" s="30">
        <v>3.0</v>
      </c>
      <c r="CZ51" s="31">
        <v>3.0</v>
      </c>
      <c r="DA51" s="29">
        <v>4.0</v>
      </c>
      <c r="DB51" s="16">
        <f t="shared" si="67"/>
        <v>13</v>
      </c>
      <c r="DC51" s="29">
        <v>5.0</v>
      </c>
      <c r="DD51" s="29">
        <v>4.0</v>
      </c>
      <c r="DE51" s="29">
        <v>5.0</v>
      </c>
      <c r="DF51" s="29">
        <v>4.0</v>
      </c>
      <c r="DG51" s="28" t="s">
        <v>136</v>
      </c>
      <c r="DH51" s="29">
        <v>4.0</v>
      </c>
      <c r="DI51" s="16">
        <f t="shared" si="68"/>
        <v>26</v>
      </c>
      <c r="DJ51" s="28" t="s">
        <v>137</v>
      </c>
      <c r="DK51" s="29">
        <v>3.0</v>
      </c>
      <c r="DL51" s="28" t="s">
        <v>139</v>
      </c>
      <c r="DM51" s="29">
        <v>4.0</v>
      </c>
      <c r="DN51" s="29">
        <v>2.0</v>
      </c>
      <c r="DO51" s="16">
        <f t="shared" si="69"/>
        <v>14</v>
      </c>
      <c r="DP51" s="28" t="s">
        <v>136</v>
      </c>
      <c r="DQ51" s="28" t="s">
        <v>140</v>
      </c>
      <c r="DR51" s="28" t="s">
        <v>137</v>
      </c>
      <c r="DS51" s="28" t="s">
        <v>139</v>
      </c>
      <c r="DT51" s="28" t="s">
        <v>136</v>
      </c>
      <c r="DU51" s="25">
        <f t="shared" si="70"/>
        <v>14</v>
      </c>
      <c r="DV51" s="28" t="s">
        <v>136</v>
      </c>
      <c r="DW51" s="27" t="s">
        <v>136</v>
      </c>
      <c r="DX51" s="27" t="s">
        <v>136</v>
      </c>
      <c r="DY51" s="27" t="s">
        <v>137</v>
      </c>
      <c r="DZ51" s="27" t="s">
        <v>136</v>
      </c>
      <c r="EA51" s="26">
        <v>19.0</v>
      </c>
      <c r="EB51" s="29">
        <v>4.0</v>
      </c>
      <c r="EC51" s="29">
        <v>4.0</v>
      </c>
      <c r="ED51" s="29">
        <v>4.0</v>
      </c>
      <c r="EE51" s="29">
        <v>4.0</v>
      </c>
      <c r="EF51" s="16">
        <f t="shared" si="71"/>
        <v>16</v>
      </c>
      <c r="EG51" s="27" t="s">
        <v>136</v>
      </c>
      <c r="EH51" s="130" t="s">
        <v>136</v>
      </c>
      <c r="EI51" s="27" t="s">
        <v>136</v>
      </c>
      <c r="EJ51" s="27" t="s">
        <v>139</v>
      </c>
      <c r="EK51" s="16">
        <f t="shared" si="72"/>
        <v>14</v>
      </c>
    </row>
    <row r="52" ht="15.75" customHeight="1">
      <c r="A52" s="27" t="s">
        <v>125</v>
      </c>
      <c r="B52" s="16">
        <f t="shared" si="1"/>
        <v>1</v>
      </c>
      <c r="C52" s="17" t="s">
        <v>37</v>
      </c>
      <c r="D52" s="35">
        <v>22.0</v>
      </c>
      <c r="E52" s="16">
        <f t="shared" si="2"/>
        <v>0</v>
      </c>
      <c r="F52" s="16">
        <f t="shared" si="3"/>
        <v>1</v>
      </c>
      <c r="G52" s="16">
        <f t="shared" si="4"/>
        <v>0</v>
      </c>
      <c r="H52" s="16">
        <f t="shared" si="5"/>
        <v>0</v>
      </c>
      <c r="I52" s="35" t="s">
        <v>12</v>
      </c>
      <c r="J52" s="16">
        <f t="shared" si="6"/>
        <v>0</v>
      </c>
      <c r="K52" s="16">
        <f t="shared" si="7"/>
        <v>0</v>
      </c>
      <c r="L52" s="16">
        <f t="shared" si="8"/>
        <v>0</v>
      </c>
      <c r="M52" s="16">
        <f t="shared" si="9"/>
        <v>1</v>
      </c>
      <c r="N52" s="16">
        <f t="shared" si="10"/>
        <v>0</v>
      </c>
      <c r="O52" s="40">
        <v>80000.0</v>
      </c>
      <c r="P52" s="21">
        <f t="shared" si="11"/>
        <v>0</v>
      </c>
      <c r="Q52" s="21">
        <f t="shared" si="12"/>
        <v>0</v>
      </c>
      <c r="R52" s="21">
        <f t="shared" si="13"/>
        <v>0</v>
      </c>
      <c r="S52" s="21">
        <f t="shared" si="14"/>
        <v>1</v>
      </c>
      <c r="T52" s="37" t="s">
        <v>159</v>
      </c>
      <c r="U52" s="21">
        <f t="shared" si="15"/>
        <v>0</v>
      </c>
      <c r="V52" s="37">
        <v>0.0</v>
      </c>
      <c r="W52" s="37">
        <v>0.0</v>
      </c>
      <c r="X52" s="37">
        <v>0.0</v>
      </c>
      <c r="Y52" s="37" t="s">
        <v>26</v>
      </c>
      <c r="Z52" s="21">
        <f t="shared" si="16"/>
        <v>0</v>
      </c>
      <c r="AA52" s="21">
        <f t="shared" si="17"/>
        <v>1</v>
      </c>
      <c r="AB52" s="21">
        <f t="shared" si="18"/>
        <v>0</v>
      </c>
      <c r="AC52" s="21">
        <f t="shared" si="19"/>
        <v>0</v>
      </c>
      <c r="AD52" s="21">
        <f t="shared" si="20"/>
        <v>0</v>
      </c>
      <c r="AE52" s="36" t="s">
        <v>180</v>
      </c>
      <c r="AF52" s="21">
        <f t="shared" si="21"/>
        <v>0</v>
      </c>
      <c r="AG52" s="21">
        <f t="shared" si="22"/>
        <v>0</v>
      </c>
      <c r="AH52" s="21">
        <f t="shared" si="23"/>
        <v>1</v>
      </c>
      <c r="AI52" s="21">
        <f t="shared" si="24"/>
        <v>0</v>
      </c>
      <c r="AJ52" s="27" t="s">
        <v>128</v>
      </c>
      <c r="AK52" s="21">
        <f t="shared" si="25"/>
        <v>1</v>
      </c>
      <c r="AL52" s="21">
        <f t="shared" si="26"/>
        <v>0</v>
      </c>
      <c r="AM52" s="21">
        <f t="shared" si="27"/>
        <v>0</v>
      </c>
      <c r="AN52" s="21">
        <f t="shared" si="28"/>
        <v>0</v>
      </c>
      <c r="AO52" s="27" t="s">
        <v>37</v>
      </c>
      <c r="AP52" s="21">
        <f t="shared" si="29"/>
        <v>1</v>
      </c>
      <c r="AQ52" s="21">
        <f t="shared" si="30"/>
        <v>0</v>
      </c>
      <c r="AR52" s="21">
        <f t="shared" si="31"/>
        <v>0</v>
      </c>
      <c r="AS52" s="21">
        <f t="shared" si="32"/>
        <v>0</v>
      </c>
      <c r="AT52" s="27" t="s">
        <v>44</v>
      </c>
      <c r="AU52" s="21">
        <f t="shared" si="33"/>
        <v>0</v>
      </c>
      <c r="AV52" s="21">
        <f t="shared" si="34"/>
        <v>1</v>
      </c>
      <c r="AW52" s="21">
        <f t="shared" si="35"/>
        <v>0</v>
      </c>
      <c r="AX52" s="21">
        <f t="shared" si="36"/>
        <v>0</v>
      </c>
      <c r="AY52" s="27" t="s">
        <v>182</v>
      </c>
      <c r="AZ52" s="21">
        <f t="shared" si="37"/>
        <v>0</v>
      </c>
      <c r="BA52" s="21">
        <f t="shared" si="38"/>
        <v>0</v>
      </c>
      <c r="BB52" s="21">
        <f t="shared" si="39"/>
        <v>1</v>
      </c>
      <c r="BC52" s="21">
        <f t="shared" si="40"/>
        <v>0</v>
      </c>
      <c r="BD52" s="27" t="s">
        <v>155</v>
      </c>
      <c r="BE52" s="21">
        <f t="shared" si="41"/>
        <v>0</v>
      </c>
      <c r="BF52" s="21">
        <f t="shared" si="42"/>
        <v>0</v>
      </c>
      <c r="BG52" s="21">
        <f t="shared" si="43"/>
        <v>1</v>
      </c>
      <c r="BH52" s="29">
        <v>800.0</v>
      </c>
      <c r="BI52" s="21">
        <f t="shared" si="44"/>
        <v>1</v>
      </c>
      <c r="BJ52" s="21">
        <f t="shared" si="45"/>
        <v>0</v>
      </c>
      <c r="BK52" s="21">
        <f t="shared" si="46"/>
        <v>0</v>
      </c>
      <c r="BL52" s="29" t="s">
        <v>132</v>
      </c>
      <c r="BM52" s="21">
        <f t="shared" si="47"/>
        <v>0</v>
      </c>
      <c r="BN52" s="21">
        <f t="shared" si="48"/>
        <v>0</v>
      </c>
      <c r="BO52" s="21">
        <f t="shared" si="49"/>
        <v>1</v>
      </c>
      <c r="BP52" s="21">
        <f t="shared" si="50"/>
        <v>0</v>
      </c>
      <c r="BQ52" s="21">
        <f t="shared" si="51"/>
        <v>0</v>
      </c>
      <c r="BR52" s="29">
        <v>0.0</v>
      </c>
      <c r="BS52" s="29">
        <v>0.0</v>
      </c>
      <c r="BT52" s="29">
        <v>1.0</v>
      </c>
      <c r="BU52" s="29">
        <v>0.0</v>
      </c>
      <c r="BV52" s="29">
        <v>0.0</v>
      </c>
      <c r="BW52" s="29">
        <v>1.0</v>
      </c>
      <c r="BX52" s="29">
        <v>1.0</v>
      </c>
      <c r="BY52" s="29">
        <v>1.0</v>
      </c>
      <c r="BZ52" s="29">
        <v>1.0</v>
      </c>
      <c r="CA52" s="27" t="s">
        <v>164</v>
      </c>
      <c r="CB52" s="21">
        <f t="shared" si="52"/>
        <v>0</v>
      </c>
      <c r="CC52" s="21">
        <f t="shared" si="53"/>
        <v>0</v>
      </c>
      <c r="CD52" s="21">
        <f t="shared" si="54"/>
        <v>1</v>
      </c>
      <c r="CE52" s="21">
        <f t="shared" si="55"/>
        <v>0</v>
      </c>
      <c r="CF52" s="21">
        <f t="shared" si="56"/>
        <v>0</v>
      </c>
      <c r="CG52" s="27" t="s">
        <v>177</v>
      </c>
      <c r="CH52" s="21">
        <f t="shared" si="57"/>
        <v>1</v>
      </c>
      <c r="CI52" s="21">
        <f t="shared" si="58"/>
        <v>0</v>
      </c>
      <c r="CJ52" s="21">
        <f t="shared" si="59"/>
        <v>0</v>
      </c>
      <c r="CK52" s="21">
        <f t="shared" si="60"/>
        <v>0</v>
      </c>
      <c r="CL52" s="27" t="s">
        <v>135</v>
      </c>
      <c r="CM52" s="21">
        <f t="shared" si="61"/>
        <v>1</v>
      </c>
      <c r="CN52" s="21">
        <f t="shared" si="62"/>
        <v>0</v>
      </c>
      <c r="CO52" s="21">
        <f t="shared" si="63"/>
        <v>0</v>
      </c>
      <c r="CP52" s="21">
        <f t="shared" si="64"/>
        <v>0</v>
      </c>
      <c r="CQ52" s="21">
        <f t="shared" si="65"/>
        <v>0</v>
      </c>
      <c r="CR52" s="29">
        <v>1.0</v>
      </c>
      <c r="CS52" s="29">
        <v>2.0</v>
      </c>
      <c r="CT52" s="29">
        <v>1.0</v>
      </c>
      <c r="CU52" s="29">
        <v>2.0</v>
      </c>
      <c r="CV52" s="16">
        <f t="shared" si="66"/>
        <v>6</v>
      </c>
      <c r="CW52" s="28">
        <v>1.0</v>
      </c>
      <c r="CX52" s="30">
        <v>2.0</v>
      </c>
      <c r="CY52" s="31">
        <v>4.0</v>
      </c>
      <c r="CZ52" s="31">
        <v>4.0</v>
      </c>
      <c r="DA52" s="28">
        <v>5.0</v>
      </c>
      <c r="DB52" s="16">
        <f t="shared" si="67"/>
        <v>16</v>
      </c>
      <c r="DC52" s="29">
        <v>3.0</v>
      </c>
      <c r="DD52" s="29">
        <v>3.0</v>
      </c>
      <c r="DE52" s="29">
        <v>2.0</v>
      </c>
      <c r="DF52" s="29">
        <v>4.0</v>
      </c>
      <c r="DG52" s="29">
        <v>3.0</v>
      </c>
      <c r="DH52" s="28">
        <v>4.0</v>
      </c>
      <c r="DI52" s="16">
        <f t="shared" si="68"/>
        <v>19</v>
      </c>
      <c r="DJ52" s="28" t="s">
        <v>138</v>
      </c>
      <c r="DK52" s="28" t="s">
        <v>138</v>
      </c>
      <c r="DL52" s="28" t="s">
        <v>136</v>
      </c>
      <c r="DM52" s="28" t="s">
        <v>136</v>
      </c>
      <c r="DN52" s="28" t="s">
        <v>136</v>
      </c>
      <c r="DO52" s="16">
        <f t="shared" si="69"/>
        <v>22</v>
      </c>
      <c r="DP52" s="28" t="s">
        <v>137</v>
      </c>
      <c r="DQ52" s="28" t="s">
        <v>140</v>
      </c>
      <c r="DR52" s="28" t="s">
        <v>140</v>
      </c>
      <c r="DS52" s="28" t="s">
        <v>139</v>
      </c>
      <c r="DT52" s="29">
        <v>2.0</v>
      </c>
      <c r="DU52" s="25">
        <f t="shared" si="70"/>
        <v>9</v>
      </c>
      <c r="DV52" s="28" t="s">
        <v>137</v>
      </c>
      <c r="DW52" s="29">
        <v>2.0</v>
      </c>
      <c r="DX52" s="29">
        <v>2.0</v>
      </c>
      <c r="DY52" s="29">
        <v>3.0</v>
      </c>
      <c r="DZ52" s="29">
        <v>3.0</v>
      </c>
      <c r="EA52" s="26">
        <v>19.0</v>
      </c>
      <c r="EB52" s="29">
        <v>1.0</v>
      </c>
      <c r="EC52" s="29">
        <v>1.0</v>
      </c>
      <c r="ED52" s="27" t="s">
        <v>140</v>
      </c>
      <c r="EE52" s="29">
        <v>1.0</v>
      </c>
      <c r="EF52" s="16">
        <f t="shared" si="71"/>
        <v>4</v>
      </c>
      <c r="EG52" s="27" t="s">
        <v>139</v>
      </c>
      <c r="EH52" s="130" t="s">
        <v>139</v>
      </c>
      <c r="EI52" s="27" t="s">
        <v>139</v>
      </c>
      <c r="EJ52" s="27" t="s">
        <v>138</v>
      </c>
      <c r="EK52" s="16">
        <f t="shared" si="72"/>
        <v>11</v>
      </c>
    </row>
    <row r="53" ht="15.75" customHeight="1">
      <c r="A53" s="27" t="s">
        <v>125</v>
      </c>
      <c r="B53" s="16">
        <f t="shared" si="1"/>
        <v>1</v>
      </c>
      <c r="C53" s="17" t="s">
        <v>37</v>
      </c>
      <c r="D53" s="35">
        <v>32.0</v>
      </c>
      <c r="E53" s="16">
        <f t="shared" si="2"/>
        <v>0</v>
      </c>
      <c r="F53" s="16">
        <f t="shared" si="3"/>
        <v>1</v>
      </c>
      <c r="G53" s="16">
        <f t="shared" si="4"/>
        <v>0</v>
      </c>
      <c r="H53" s="16">
        <f t="shared" si="5"/>
        <v>0</v>
      </c>
      <c r="I53" s="35" t="s">
        <v>12</v>
      </c>
      <c r="J53" s="16">
        <f t="shared" si="6"/>
        <v>0</v>
      </c>
      <c r="K53" s="16">
        <f t="shared" si="7"/>
        <v>0</v>
      </c>
      <c r="L53" s="16">
        <f t="shared" si="8"/>
        <v>0</v>
      </c>
      <c r="M53" s="16">
        <f t="shared" si="9"/>
        <v>1</v>
      </c>
      <c r="N53" s="16">
        <f t="shared" si="10"/>
        <v>0</v>
      </c>
      <c r="O53" s="36">
        <v>32000.0</v>
      </c>
      <c r="P53" s="21">
        <f t="shared" si="11"/>
        <v>0</v>
      </c>
      <c r="Q53" s="21">
        <f t="shared" si="12"/>
        <v>0</v>
      </c>
      <c r="R53" s="21">
        <f t="shared" si="13"/>
        <v>1</v>
      </c>
      <c r="S53" s="21">
        <f t="shared" si="14"/>
        <v>0</v>
      </c>
      <c r="T53" s="37" t="s">
        <v>127</v>
      </c>
      <c r="U53" s="21">
        <f t="shared" si="15"/>
        <v>1</v>
      </c>
      <c r="V53" s="37">
        <v>0.0</v>
      </c>
      <c r="W53" s="37">
        <v>0.0</v>
      </c>
      <c r="X53" s="37">
        <v>0.0</v>
      </c>
      <c r="Y53" s="36" t="s">
        <v>149</v>
      </c>
      <c r="Z53" s="21">
        <f t="shared" si="16"/>
        <v>0</v>
      </c>
      <c r="AA53" s="21">
        <f t="shared" si="17"/>
        <v>1</v>
      </c>
      <c r="AB53" s="21">
        <f t="shared" si="18"/>
        <v>0</v>
      </c>
      <c r="AC53" s="21">
        <f t="shared" si="19"/>
        <v>0</v>
      </c>
      <c r="AD53" s="21">
        <f t="shared" si="20"/>
        <v>0</v>
      </c>
      <c r="AE53" s="36" t="s">
        <v>143</v>
      </c>
      <c r="AF53" s="21">
        <f t="shared" si="21"/>
        <v>0</v>
      </c>
      <c r="AG53" s="21">
        <f t="shared" si="22"/>
        <v>1</v>
      </c>
      <c r="AH53" s="21">
        <f t="shared" si="23"/>
        <v>0</v>
      </c>
      <c r="AI53" s="21">
        <f t="shared" si="24"/>
        <v>0</v>
      </c>
      <c r="AJ53" s="27" t="s">
        <v>191</v>
      </c>
      <c r="AK53" s="21">
        <f t="shared" si="25"/>
        <v>0</v>
      </c>
      <c r="AL53" s="21">
        <f t="shared" si="26"/>
        <v>0</v>
      </c>
      <c r="AM53" s="21">
        <f t="shared" si="27"/>
        <v>0</v>
      </c>
      <c r="AN53" s="21">
        <f t="shared" si="28"/>
        <v>1</v>
      </c>
      <c r="AO53" s="27" t="s">
        <v>40</v>
      </c>
      <c r="AP53" s="21">
        <f t="shared" si="29"/>
        <v>0</v>
      </c>
      <c r="AQ53" s="21">
        <f t="shared" si="30"/>
        <v>0</v>
      </c>
      <c r="AR53" s="21">
        <f t="shared" si="31"/>
        <v>0</v>
      </c>
      <c r="AS53" s="21">
        <f t="shared" si="32"/>
        <v>1</v>
      </c>
      <c r="AT53" s="27" t="s">
        <v>44</v>
      </c>
      <c r="AU53" s="21">
        <f t="shared" si="33"/>
        <v>0</v>
      </c>
      <c r="AV53" s="21">
        <f t="shared" si="34"/>
        <v>1</v>
      </c>
      <c r="AW53" s="21">
        <f t="shared" si="35"/>
        <v>0</v>
      </c>
      <c r="AX53" s="21">
        <f t="shared" si="36"/>
        <v>0</v>
      </c>
      <c r="AY53" s="27" t="s">
        <v>131</v>
      </c>
      <c r="AZ53" s="21">
        <f t="shared" si="37"/>
        <v>1</v>
      </c>
      <c r="BA53" s="21">
        <f t="shared" si="38"/>
        <v>0</v>
      </c>
      <c r="BB53" s="21">
        <f t="shared" si="39"/>
        <v>0</v>
      </c>
      <c r="BC53" s="21">
        <f t="shared" si="40"/>
        <v>0</v>
      </c>
      <c r="BD53" s="27" t="s">
        <v>150</v>
      </c>
      <c r="BE53" s="21">
        <f t="shared" si="41"/>
        <v>0</v>
      </c>
      <c r="BF53" s="21">
        <f t="shared" si="42"/>
        <v>0</v>
      </c>
      <c r="BG53" s="21">
        <f t="shared" si="43"/>
        <v>1</v>
      </c>
      <c r="BH53" s="27" t="s">
        <v>184</v>
      </c>
      <c r="BI53" s="21">
        <f t="shared" si="44"/>
        <v>0</v>
      </c>
      <c r="BJ53" s="21">
        <f t="shared" si="45"/>
        <v>0</v>
      </c>
      <c r="BK53" s="21">
        <f t="shared" si="46"/>
        <v>1</v>
      </c>
      <c r="BL53" s="27" t="s">
        <v>185</v>
      </c>
      <c r="BM53" s="21">
        <f t="shared" si="47"/>
        <v>0</v>
      </c>
      <c r="BN53" s="21">
        <f t="shared" si="48"/>
        <v>0</v>
      </c>
      <c r="BO53" s="21">
        <f t="shared" si="49"/>
        <v>0</v>
      </c>
      <c r="BP53" s="21">
        <f t="shared" si="50"/>
        <v>0</v>
      </c>
      <c r="BQ53" s="21">
        <f t="shared" si="51"/>
        <v>1</v>
      </c>
      <c r="BR53" s="29">
        <v>0.0</v>
      </c>
      <c r="BS53" s="29">
        <v>1.0</v>
      </c>
      <c r="BT53" s="29">
        <v>0.0</v>
      </c>
      <c r="BU53" s="29">
        <v>0.0</v>
      </c>
      <c r="BV53" s="29">
        <v>0.0</v>
      </c>
      <c r="BW53" s="29">
        <v>0.0</v>
      </c>
      <c r="BX53" s="29">
        <v>1.0</v>
      </c>
      <c r="BY53" s="29">
        <v>0.0</v>
      </c>
      <c r="BZ53" s="29">
        <v>0.0</v>
      </c>
      <c r="CA53" s="27" t="s">
        <v>133</v>
      </c>
      <c r="CB53" s="21">
        <f t="shared" si="52"/>
        <v>0</v>
      </c>
      <c r="CC53" s="21">
        <f t="shared" si="53"/>
        <v>1</v>
      </c>
      <c r="CD53" s="21">
        <f t="shared" si="54"/>
        <v>0</v>
      </c>
      <c r="CE53" s="21">
        <f t="shared" si="55"/>
        <v>0</v>
      </c>
      <c r="CF53" s="21">
        <f t="shared" si="56"/>
        <v>0</v>
      </c>
      <c r="CG53" s="27" t="s">
        <v>146</v>
      </c>
      <c r="CH53" s="21">
        <f t="shared" si="57"/>
        <v>0</v>
      </c>
      <c r="CI53" s="21">
        <f t="shared" si="58"/>
        <v>0</v>
      </c>
      <c r="CJ53" s="21">
        <f t="shared" si="59"/>
        <v>1</v>
      </c>
      <c r="CK53" s="21">
        <f t="shared" si="60"/>
        <v>0</v>
      </c>
      <c r="CL53" s="27" t="s">
        <v>135</v>
      </c>
      <c r="CM53" s="21">
        <f t="shared" si="61"/>
        <v>1</v>
      </c>
      <c r="CN53" s="21">
        <f t="shared" si="62"/>
        <v>0</v>
      </c>
      <c r="CO53" s="21">
        <f t="shared" si="63"/>
        <v>0</v>
      </c>
      <c r="CP53" s="21">
        <f t="shared" si="64"/>
        <v>0</v>
      </c>
      <c r="CQ53" s="21">
        <f t="shared" si="65"/>
        <v>0</v>
      </c>
      <c r="CR53" s="28" t="s">
        <v>136</v>
      </c>
      <c r="CS53" s="28" t="s">
        <v>138</v>
      </c>
      <c r="CT53" s="29">
        <v>4.0</v>
      </c>
      <c r="CU53" s="28" t="s">
        <v>136</v>
      </c>
      <c r="CV53" s="16">
        <f t="shared" si="66"/>
        <v>17</v>
      </c>
      <c r="CW53" s="28" t="s">
        <v>136</v>
      </c>
      <c r="CX53" s="30" t="s">
        <v>138</v>
      </c>
      <c r="CY53" s="30">
        <v>4.0</v>
      </c>
      <c r="CZ53" s="30" t="s">
        <v>136</v>
      </c>
      <c r="DA53" s="28" t="s">
        <v>137</v>
      </c>
      <c r="DB53" s="16">
        <f t="shared" si="67"/>
        <v>20</v>
      </c>
      <c r="DC53" s="28" t="s">
        <v>140</v>
      </c>
      <c r="DD53" s="28" t="s">
        <v>139</v>
      </c>
      <c r="DE53" s="29">
        <v>3.0</v>
      </c>
      <c r="DF53" s="28">
        <v>3.0</v>
      </c>
      <c r="DG53" s="28" t="s">
        <v>137</v>
      </c>
      <c r="DH53" s="29">
        <v>3.0</v>
      </c>
      <c r="DI53" s="16">
        <f t="shared" si="68"/>
        <v>15</v>
      </c>
      <c r="DJ53" s="28" t="s">
        <v>138</v>
      </c>
      <c r="DK53" s="28" t="s">
        <v>136</v>
      </c>
      <c r="DL53" s="28" t="s">
        <v>136</v>
      </c>
      <c r="DM53" s="28" t="s">
        <v>137</v>
      </c>
      <c r="DN53" s="29">
        <v>4.0</v>
      </c>
      <c r="DO53" s="16">
        <f t="shared" si="69"/>
        <v>20</v>
      </c>
      <c r="DP53" s="28" t="s">
        <v>136</v>
      </c>
      <c r="DQ53" s="28" t="s">
        <v>140</v>
      </c>
      <c r="DR53" s="28" t="s">
        <v>139</v>
      </c>
      <c r="DS53" s="28" t="s">
        <v>139</v>
      </c>
      <c r="DT53" s="28" t="s">
        <v>138</v>
      </c>
      <c r="DU53" s="25">
        <f t="shared" si="70"/>
        <v>14</v>
      </c>
      <c r="DV53" s="29">
        <v>1.0</v>
      </c>
      <c r="DW53" s="29">
        <v>2.0</v>
      </c>
      <c r="DX53" s="27" t="s">
        <v>139</v>
      </c>
      <c r="DY53" s="27" t="s">
        <v>139</v>
      </c>
      <c r="DZ53" s="29">
        <v>2.0</v>
      </c>
      <c r="EA53" s="26">
        <v>12.0</v>
      </c>
      <c r="EB53" s="27" t="s">
        <v>137</v>
      </c>
      <c r="EC53" s="27" t="s">
        <v>139</v>
      </c>
      <c r="ED53" s="27" t="s">
        <v>139</v>
      </c>
      <c r="EE53" s="27" t="s">
        <v>136</v>
      </c>
      <c r="EF53" s="16">
        <f t="shared" si="71"/>
        <v>11</v>
      </c>
      <c r="EG53" s="27" t="s">
        <v>139</v>
      </c>
      <c r="EH53" s="130" t="s">
        <v>139</v>
      </c>
      <c r="EI53" s="27" t="s">
        <v>139</v>
      </c>
      <c r="EJ53" s="27" t="s">
        <v>139</v>
      </c>
      <c r="EK53" s="16">
        <f t="shared" si="72"/>
        <v>8</v>
      </c>
    </row>
    <row r="54" ht="15.75" customHeight="1">
      <c r="A54" s="27" t="s">
        <v>125</v>
      </c>
      <c r="B54" s="16">
        <f t="shared" si="1"/>
        <v>1</v>
      </c>
      <c r="C54" s="17" t="s">
        <v>37</v>
      </c>
      <c r="D54" s="35">
        <v>35.0</v>
      </c>
      <c r="E54" s="16">
        <f t="shared" si="2"/>
        <v>0</v>
      </c>
      <c r="F54" s="16">
        <f t="shared" si="3"/>
        <v>1</v>
      </c>
      <c r="G54" s="16">
        <f t="shared" si="4"/>
        <v>0</v>
      </c>
      <c r="H54" s="16">
        <f t="shared" si="5"/>
        <v>0</v>
      </c>
      <c r="I54" s="35" t="s">
        <v>12</v>
      </c>
      <c r="J54" s="16">
        <f t="shared" si="6"/>
        <v>0</v>
      </c>
      <c r="K54" s="16">
        <f t="shared" si="7"/>
        <v>0</v>
      </c>
      <c r="L54" s="16">
        <f t="shared" si="8"/>
        <v>0</v>
      </c>
      <c r="M54" s="16">
        <f t="shared" si="9"/>
        <v>1</v>
      </c>
      <c r="N54" s="16">
        <f t="shared" si="10"/>
        <v>0</v>
      </c>
      <c r="O54" s="36">
        <v>42000.0</v>
      </c>
      <c r="P54" s="21">
        <f t="shared" si="11"/>
        <v>0</v>
      </c>
      <c r="Q54" s="21">
        <f t="shared" si="12"/>
        <v>0</v>
      </c>
      <c r="R54" s="21">
        <f t="shared" si="13"/>
        <v>0</v>
      </c>
      <c r="S54" s="21">
        <f t="shared" si="14"/>
        <v>1</v>
      </c>
      <c r="T54" s="37" t="s">
        <v>159</v>
      </c>
      <c r="U54" s="21">
        <f t="shared" si="15"/>
        <v>0</v>
      </c>
      <c r="V54" s="37">
        <v>0.0</v>
      </c>
      <c r="W54" s="37">
        <v>0.0</v>
      </c>
      <c r="X54" s="37">
        <v>0.0</v>
      </c>
      <c r="Y54" s="36" t="s">
        <v>199</v>
      </c>
      <c r="Z54" s="21">
        <f t="shared" si="16"/>
        <v>0</v>
      </c>
      <c r="AA54" s="21">
        <f t="shared" si="17"/>
        <v>0</v>
      </c>
      <c r="AB54" s="21">
        <f t="shared" si="18"/>
        <v>0</v>
      </c>
      <c r="AC54" s="21">
        <f t="shared" si="19"/>
        <v>0</v>
      </c>
      <c r="AD54" s="21">
        <f t="shared" si="20"/>
        <v>1</v>
      </c>
      <c r="AE54" s="36" t="s">
        <v>161</v>
      </c>
      <c r="AF54" s="21">
        <f t="shared" si="21"/>
        <v>0</v>
      </c>
      <c r="AG54" s="21">
        <f t="shared" si="22"/>
        <v>0</v>
      </c>
      <c r="AH54" s="21">
        <f t="shared" si="23"/>
        <v>0</v>
      </c>
      <c r="AI54" s="21">
        <f t="shared" si="24"/>
        <v>1</v>
      </c>
      <c r="AJ54" s="27" t="s">
        <v>128</v>
      </c>
      <c r="AK54" s="21">
        <f t="shared" si="25"/>
        <v>1</v>
      </c>
      <c r="AL54" s="21">
        <f t="shared" si="26"/>
        <v>0</v>
      </c>
      <c r="AM54" s="21">
        <f t="shared" si="27"/>
        <v>0</v>
      </c>
      <c r="AN54" s="21">
        <f t="shared" si="28"/>
        <v>0</v>
      </c>
      <c r="AO54" s="27" t="s">
        <v>37</v>
      </c>
      <c r="AP54" s="21">
        <f t="shared" si="29"/>
        <v>1</v>
      </c>
      <c r="AQ54" s="21">
        <f t="shared" si="30"/>
        <v>0</v>
      </c>
      <c r="AR54" s="21">
        <f t="shared" si="31"/>
        <v>0</v>
      </c>
      <c r="AS54" s="21">
        <f t="shared" si="32"/>
        <v>0</v>
      </c>
      <c r="AT54" s="27" t="s">
        <v>44</v>
      </c>
      <c r="AU54" s="21">
        <f t="shared" si="33"/>
        <v>0</v>
      </c>
      <c r="AV54" s="21">
        <f t="shared" si="34"/>
        <v>1</v>
      </c>
      <c r="AW54" s="21">
        <f t="shared" si="35"/>
        <v>0</v>
      </c>
      <c r="AX54" s="21">
        <f t="shared" si="36"/>
        <v>0</v>
      </c>
      <c r="AY54" s="27" t="s">
        <v>131</v>
      </c>
      <c r="AZ54" s="21">
        <f t="shared" si="37"/>
        <v>1</v>
      </c>
      <c r="BA54" s="21">
        <f t="shared" si="38"/>
        <v>0</v>
      </c>
      <c r="BB54" s="21">
        <f t="shared" si="39"/>
        <v>0</v>
      </c>
      <c r="BC54" s="21">
        <f t="shared" si="40"/>
        <v>0</v>
      </c>
      <c r="BD54" s="27" t="s">
        <v>150</v>
      </c>
      <c r="BE54" s="21">
        <f t="shared" si="41"/>
        <v>0</v>
      </c>
      <c r="BF54" s="21">
        <f t="shared" si="42"/>
        <v>0</v>
      </c>
      <c r="BG54" s="21">
        <f t="shared" si="43"/>
        <v>1</v>
      </c>
      <c r="BH54" s="27">
        <v>800.0</v>
      </c>
      <c r="BI54" s="21">
        <f t="shared" si="44"/>
        <v>1</v>
      </c>
      <c r="BJ54" s="21">
        <f t="shared" si="45"/>
        <v>0</v>
      </c>
      <c r="BK54" s="21">
        <f t="shared" si="46"/>
        <v>0</v>
      </c>
      <c r="BL54" s="29" t="s">
        <v>132</v>
      </c>
      <c r="BM54" s="21">
        <f t="shared" si="47"/>
        <v>0</v>
      </c>
      <c r="BN54" s="21">
        <f t="shared" si="48"/>
        <v>0</v>
      </c>
      <c r="BO54" s="21">
        <f t="shared" si="49"/>
        <v>1</v>
      </c>
      <c r="BP54" s="21">
        <f t="shared" si="50"/>
        <v>0</v>
      </c>
      <c r="BQ54" s="21">
        <f t="shared" si="51"/>
        <v>0</v>
      </c>
      <c r="BR54" s="29">
        <v>1.0</v>
      </c>
      <c r="BS54" s="29">
        <v>0.0</v>
      </c>
      <c r="BT54" s="29">
        <v>0.0</v>
      </c>
      <c r="BU54" s="29">
        <v>0.0</v>
      </c>
      <c r="BV54" s="29">
        <v>1.0</v>
      </c>
      <c r="BW54" s="29">
        <v>1.0</v>
      </c>
      <c r="BX54" s="29">
        <v>0.0</v>
      </c>
      <c r="BY54" s="29">
        <v>0.0</v>
      </c>
      <c r="BZ54" s="29">
        <v>1.0</v>
      </c>
      <c r="CA54" s="27" t="s">
        <v>133</v>
      </c>
      <c r="CB54" s="21">
        <f t="shared" si="52"/>
        <v>0</v>
      </c>
      <c r="CC54" s="21">
        <f t="shared" si="53"/>
        <v>1</v>
      </c>
      <c r="CD54" s="21">
        <f t="shared" si="54"/>
        <v>0</v>
      </c>
      <c r="CE54" s="21">
        <f t="shared" si="55"/>
        <v>0</v>
      </c>
      <c r="CF54" s="21">
        <f t="shared" si="56"/>
        <v>0</v>
      </c>
      <c r="CG54" s="27" t="s">
        <v>134</v>
      </c>
      <c r="CH54" s="21">
        <f t="shared" si="57"/>
        <v>0</v>
      </c>
      <c r="CI54" s="21">
        <f t="shared" si="58"/>
        <v>0</v>
      </c>
      <c r="CJ54" s="21">
        <f t="shared" si="59"/>
        <v>0</v>
      </c>
      <c r="CK54" s="21">
        <f t="shared" si="60"/>
        <v>1</v>
      </c>
      <c r="CL54" s="27" t="s">
        <v>135</v>
      </c>
      <c r="CM54" s="21">
        <f t="shared" si="61"/>
        <v>1</v>
      </c>
      <c r="CN54" s="21">
        <f t="shared" si="62"/>
        <v>0</v>
      </c>
      <c r="CO54" s="21">
        <f t="shared" si="63"/>
        <v>0</v>
      </c>
      <c r="CP54" s="21">
        <f t="shared" si="64"/>
        <v>0</v>
      </c>
      <c r="CQ54" s="21">
        <f t="shared" si="65"/>
        <v>0</v>
      </c>
      <c r="CR54" s="28" t="s">
        <v>137</v>
      </c>
      <c r="CS54" s="28" t="s">
        <v>136</v>
      </c>
      <c r="CT54" s="28" t="s">
        <v>137</v>
      </c>
      <c r="CU54" s="29">
        <v>3.0</v>
      </c>
      <c r="CV54" s="16">
        <f t="shared" si="66"/>
        <v>13</v>
      </c>
      <c r="CW54" s="28" t="s">
        <v>137</v>
      </c>
      <c r="CX54" s="30" t="s">
        <v>136</v>
      </c>
      <c r="CY54" s="30" t="s">
        <v>137</v>
      </c>
      <c r="CZ54" s="30">
        <v>3.0</v>
      </c>
      <c r="DA54" s="28">
        <v>3.0</v>
      </c>
      <c r="DB54" s="16">
        <f t="shared" si="67"/>
        <v>16</v>
      </c>
      <c r="DC54" s="28" t="s">
        <v>140</v>
      </c>
      <c r="DD54" s="29">
        <v>2.0</v>
      </c>
      <c r="DE54" s="28" t="s">
        <v>139</v>
      </c>
      <c r="DF54" s="28">
        <v>3.0</v>
      </c>
      <c r="DG54" s="28" t="s">
        <v>139</v>
      </c>
      <c r="DH54" s="28" t="s">
        <v>139</v>
      </c>
      <c r="DI54" s="16">
        <f t="shared" si="68"/>
        <v>12</v>
      </c>
      <c r="DJ54" s="28" t="s">
        <v>137</v>
      </c>
      <c r="DK54" s="28" t="s">
        <v>137</v>
      </c>
      <c r="DL54" s="28" t="s">
        <v>138</v>
      </c>
      <c r="DM54" s="28" t="s">
        <v>136</v>
      </c>
      <c r="DN54" s="28" t="s">
        <v>136</v>
      </c>
      <c r="DO54" s="16">
        <f t="shared" si="69"/>
        <v>19</v>
      </c>
      <c r="DP54" s="28" t="s">
        <v>139</v>
      </c>
      <c r="DQ54" s="28" t="s">
        <v>140</v>
      </c>
      <c r="DR54" s="28" t="s">
        <v>137</v>
      </c>
      <c r="DS54" s="28" t="s">
        <v>139</v>
      </c>
      <c r="DT54" s="29">
        <v>1.0</v>
      </c>
      <c r="DU54" s="25">
        <f t="shared" si="70"/>
        <v>9</v>
      </c>
      <c r="DV54" s="29">
        <v>1.0</v>
      </c>
      <c r="DW54" s="29">
        <v>1.0</v>
      </c>
      <c r="DX54" s="29">
        <v>1.0</v>
      </c>
      <c r="DY54" s="27" t="s">
        <v>137</v>
      </c>
      <c r="DZ54" s="29">
        <v>1.0</v>
      </c>
      <c r="EA54" s="26">
        <v>13.0</v>
      </c>
      <c r="EB54" s="27" t="s">
        <v>139</v>
      </c>
      <c r="EC54" s="27" t="s">
        <v>140</v>
      </c>
      <c r="ED54" s="27" t="s">
        <v>140</v>
      </c>
      <c r="EE54" s="27" t="s">
        <v>137</v>
      </c>
      <c r="EF54" s="16">
        <f t="shared" si="71"/>
        <v>7</v>
      </c>
      <c r="EG54" s="27" t="s">
        <v>140</v>
      </c>
      <c r="EH54" s="130" t="s">
        <v>139</v>
      </c>
      <c r="EI54" s="27" t="s">
        <v>140</v>
      </c>
      <c r="EJ54" s="27" t="s">
        <v>140</v>
      </c>
      <c r="EK54" s="16">
        <f t="shared" si="72"/>
        <v>5</v>
      </c>
    </row>
    <row r="55" ht="15.75" customHeight="1">
      <c r="A55" s="27" t="s">
        <v>125</v>
      </c>
      <c r="B55" s="16">
        <f t="shared" si="1"/>
        <v>1</v>
      </c>
      <c r="C55" s="17" t="s">
        <v>37</v>
      </c>
      <c r="D55" s="35">
        <v>45.0</v>
      </c>
      <c r="E55" s="16">
        <f t="shared" si="2"/>
        <v>0</v>
      </c>
      <c r="F55" s="16">
        <f t="shared" si="3"/>
        <v>0</v>
      </c>
      <c r="G55" s="16">
        <f t="shared" si="4"/>
        <v>1</v>
      </c>
      <c r="H55" s="16">
        <f t="shared" si="5"/>
        <v>0</v>
      </c>
      <c r="I55" s="35" t="s">
        <v>158</v>
      </c>
      <c r="J55" s="16">
        <f t="shared" si="6"/>
        <v>0</v>
      </c>
      <c r="K55" s="16">
        <f t="shared" si="7"/>
        <v>0</v>
      </c>
      <c r="L55" s="16">
        <f t="shared" si="8"/>
        <v>0</v>
      </c>
      <c r="M55" s="16">
        <f t="shared" si="9"/>
        <v>0</v>
      </c>
      <c r="N55" s="16">
        <f t="shared" si="10"/>
        <v>1</v>
      </c>
      <c r="O55" s="36">
        <v>50000.0</v>
      </c>
      <c r="P55" s="21">
        <f t="shared" si="11"/>
        <v>0</v>
      </c>
      <c r="Q55" s="21">
        <f t="shared" si="12"/>
        <v>0</v>
      </c>
      <c r="R55" s="21">
        <f t="shared" si="13"/>
        <v>0</v>
      </c>
      <c r="S55" s="21">
        <f t="shared" si="14"/>
        <v>1</v>
      </c>
      <c r="T55" s="37" t="s">
        <v>159</v>
      </c>
      <c r="U55" s="21">
        <f t="shared" si="15"/>
        <v>0</v>
      </c>
      <c r="V55" s="37">
        <v>0.0</v>
      </c>
      <c r="W55" s="37">
        <v>1.0</v>
      </c>
      <c r="X55" s="37">
        <v>0.0</v>
      </c>
      <c r="Y55" s="36" t="s">
        <v>199</v>
      </c>
      <c r="Z55" s="21">
        <f t="shared" si="16"/>
        <v>0</v>
      </c>
      <c r="AA55" s="21">
        <f t="shared" si="17"/>
        <v>0</v>
      </c>
      <c r="AB55" s="21">
        <f t="shared" si="18"/>
        <v>0</v>
      </c>
      <c r="AC55" s="21">
        <f t="shared" si="19"/>
        <v>0</v>
      </c>
      <c r="AD55" s="21">
        <f t="shared" si="20"/>
        <v>1</v>
      </c>
      <c r="AE55" s="36" t="s">
        <v>31</v>
      </c>
      <c r="AF55" s="21">
        <f t="shared" si="21"/>
        <v>1</v>
      </c>
      <c r="AG55" s="21">
        <f t="shared" si="22"/>
        <v>0</v>
      </c>
      <c r="AH55" s="21">
        <f t="shared" si="23"/>
        <v>0</v>
      </c>
      <c r="AI55" s="21">
        <f t="shared" si="24"/>
        <v>0</v>
      </c>
      <c r="AJ55" s="27" t="s">
        <v>128</v>
      </c>
      <c r="AK55" s="21">
        <f t="shared" si="25"/>
        <v>1</v>
      </c>
      <c r="AL55" s="21">
        <f t="shared" si="26"/>
        <v>0</v>
      </c>
      <c r="AM55" s="21">
        <f t="shared" si="27"/>
        <v>0</v>
      </c>
      <c r="AN55" s="21">
        <f t="shared" si="28"/>
        <v>0</v>
      </c>
      <c r="AO55" s="27" t="s">
        <v>37</v>
      </c>
      <c r="AP55" s="21">
        <f t="shared" si="29"/>
        <v>1</v>
      </c>
      <c r="AQ55" s="21">
        <f t="shared" si="30"/>
        <v>0</v>
      </c>
      <c r="AR55" s="21">
        <f t="shared" si="31"/>
        <v>0</v>
      </c>
      <c r="AS55" s="21">
        <f t="shared" si="32"/>
        <v>0</v>
      </c>
      <c r="AT55" s="27" t="s">
        <v>44</v>
      </c>
      <c r="AU55" s="21">
        <f t="shared" si="33"/>
        <v>0</v>
      </c>
      <c r="AV55" s="21">
        <f t="shared" si="34"/>
        <v>1</v>
      </c>
      <c r="AW55" s="21">
        <f t="shared" si="35"/>
        <v>0</v>
      </c>
      <c r="AX55" s="21">
        <f t="shared" si="36"/>
        <v>0</v>
      </c>
      <c r="AY55" s="27" t="s">
        <v>131</v>
      </c>
      <c r="AZ55" s="21">
        <f t="shared" si="37"/>
        <v>1</v>
      </c>
      <c r="BA55" s="21">
        <f t="shared" si="38"/>
        <v>0</v>
      </c>
      <c r="BB55" s="21">
        <f t="shared" si="39"/>
        <v>0</v>
      </c>
      <c r="BC55" s="21">
        <f t="shared" si="40"/>
        <v>0</v>
      </c>
      <c r="BD55" s="27" t="s">
        <v>155</v>
      </c>
      <c r="BE55" s="21">
        <f t="shared" si="41"/>
        <v>0</v>
      </c>
      <c r="BF55" s="21">
        <f t="shared" si="42"/>
        <v>0</v>
      </c>
      <c r="BG55" s="21">
        <f t="shared" si="43"/>
        <v>1</v>
      </c>
      <c r="BH55" s="27" t="s">
        <v>145</v>
      </c>
      <c r="BI55" s="21">
        <f t="shared" si="44"/>
        <v>0</v>
      </c>
      <c r="BJ55" s="21">
        <f t="shared" si="45"/>
        <v>0</v>
      </c>
      <c r="BK55" s="21">
        <f t="shared" si="46"/>
        <v>1</v>
      </c>
      <c r="BL55" s="29" t="s">
        <v>132</v>
      </c>
      <c r="BM55" s="21">
        <f t="shared" si="47"/>
        <v>0</v>
      </c>
      <c r="BN55" s="21">
        <f t="shared" si="48"/>
        <v>0</v>
      </c>
      <c r="BO55" s="21">
        <f t="shared" si="49"/>
        <v>1</v>
      </c>
      <c r="BP55" s="21">
        <f t="shared" si="50"/>
        <v>0</v>
      </c>
      <c r="BQ55" s="21">
        <f t="shared" si="51"/>
        <v>0</v>
      </c>
      <c r="BR55" s="29">
        <v>0.0</v>
      </c>
      <c r="BS55" s="29">
        <v>0.0</v>
      </c>
      <c r="BT55" s="29">
        <v>0.0</v>
      </c>
      <c r="BU55" s="29">
        <v>0.0</v>
      </c>
      <c r="BV55" s="29">
        <v>0.0</v>
      </c>
      <c r="BW55" s="29">
        <v>0.0</v>
      </c>
      <c r="BX55" s="29">
        <v>0.0</v>
      </c>
      <c r="BY55" s="29">
        <v>1.0</v>
      </c>
      <c r="BZ55" s="29">
        <v>0.0</v>
      </c>
      <c r="CA55" s="27" t="s">
        <v>133</v>
      </c>
      <c r="CB55" s="21">
        <f t="shared" si="52"/>
        <v>0</v>
      </c>
      <c r="CC55" s="21">
        <f t="shared" si="53"/>
        <v>1</v>
      </c>
      <c r="CD55" s="21">
        <f t="shared" si="54"/>
        <v>0</v>
      </c>
      <c r="CE55" s="21">
        <f t="shared" si="55"/>
        <v>0</v>
      </c>
      <c r="CF55" s="21">
        <f t="shared" si="56"/>
        <v>0</v>
      </c>
      <c r="CG55" s="27" t="s">
        <v>146</v>
      </c>
      <c r="CH55" s="21">
        <f t="shared" si="57"/>
        <v>0</v>
      </c>
      <c r="CI55" s="21">
        <f t="shared" si="58"/>
        <v>0</v>
      </c>
      <c r="CJ55" s="21">
        <f t="shared" si="59"/>
        <v>1</v>
      </c>
      <c r="CK55" s="21">
        <f t="shared" si="60"/>
        <v>0</v>
      </c>
      <c r="CL55" s="27" t="s">
        <v>147</v>
      </c>
      <c r="CM55" s="21">
        <f t="shared" si="61"/>
        <v>0</v>
      </c>
      <c r="CN55" s="21">
        <f t="shared" si="62"/>
        <v>0</v>
      </c>
      <c r="CO55" s="21">
        <f t="shared" si="63"/>
        <v>0</v>
      </c>
      <c r="CP55" s="21">
        <f t="shared" si="64"/>
        <v>0</v>
      </c>
      <c r="CQ55" s="21">
        <f t="shared" si="65"/>
        <v>1</v>
      </c>
      <c r="CR55" s="28" t="s">
        <v>139</v>
      </c>
      <c r="CS55" s="28" t="s">
        <v>139</v>
      </c>
      <c r="CT55" s="29">
        <v>3.0</v>
      </c>
      <c r="CU55" s="28" t="s">
        <v>139</v>
      </c>
      <c r="CV55" s="16">
        <f t="shared" si="66"/>
        <v>9</v>
      </c>
      <c r="CW55" s="29">
        <v>3.0</v>
      </c>
      <c r="CX55" s="31">
        <v>4.0</v>
      </c>
      <c r="CY55" s="30">
        <v>3.0</v>
      </c>
      <c r="CZ55" s="31">
        <v>4.0</v>
      </c>
      <c r="DA55" s="29">
        <v>4.0</v>
      </c>
      <c r="DB55" s="16">
        <f t="shared" si="67"/>
        <v>18</v>
      </c>
      <c r="DC55" s="29">
        <v>2.0</v>
      </c>
      <c r="DD55" s="28" t="s">
        <v>139</v>
      </c>
      <c r="DE55" s="28" t="s">
        <v>139</v>
      </c>
      <c r="DF55" s="28" t="s">
        <v>140</v>
      </c>
      <c r="DG55" s="29">
        <v>3.0</v>
      </c>
      <c r="DH55" s="28" t="s">
        <v>138</v>
      </c>
      <c r="DI55" s="16">
        <f t="shared" si="68"/>
        <v>15</v>
      </c>
      <c r="DJ55" s="28" t="s">
        <v>138</v>
      </c>
      <c r="DK55" s="29">
        <v>3.0</v>
      </c>
      <c r="DL55" s="28" t="s">
        <v>136</v>
      </c>
      <c r="DM55" s="28" t="s">
        <v>139</v>
      </c>
      <c r="DN55" s="28" t="s">
        <v>139</v>
      </c>
      <c r="DO55" s="16">
        <f t="shared" si="69"/>
        <v>16</v>
      </c>
      <c r="DP55" s="29">
        <v>2.0</v>
      </c>
      <c r="DQ55" s="28" t="s">
        <v>140</v>
      </c>
      <c r="DR55" s="28" t="s">
        <v>140</v>
      </c>
      <c r="DS55" s="28" t="s">
        <v>139</v>
      </c>
      <c r="DT55" s="29">
        <v>3.0</v>
      </c>
      <c r="DU55" s="25">
        <f t="shared" si="70"/>
        <v>9</v>
      </c>
      <c r="DV55" s="29">
        <v>2.0</v>
      </c>
      <c r="DW55" s="29">
        <v>2.0</v>
      </c>
      <c r="DX55" s="29">
        <v>3.0</v>
      </c>
      <c r="DY55" s="29">
        <v>2.0</v>
      </c>
      <c r="DZ55" s="29">
        <v>2.0</v>
      </c>
      <c r="EA55" s="26">
        <v>14.0</v>
      </c>
      <c r="EB55" s="29">
        <v>1.0</v>
      </c>
      <c r="EC55" s="29">
        <v>1.0</v>
      </c>
      <c r="ED55" s="29">
        <v>1.0</v>
      </c>
      <c r="EE55" s="29">
        <v>1.0</v>
      </c>
      <c r="EF55" s="16">
        <f t="shared" si="71"/>
        <v>4</v>
      </c>
      <c r="EG55" s="29">
        <v>1.0</v>
      </c>
      <c r="EH55" s="129">
        <v>1.0</v>
      </c>
      <c r="EI55" s="29">
        <v>1.0</v>
      </c>
      <c r="EJ55" s="29">
        <v>1.0</v>
      </c>
      <c r="EK55" s="16">
        <f t="shared" si="72"/>
        <v>4</v>
      </c>
    </row>
    <row r="56" ht="15.75" customHeight="1">
      <c r="A56" s="27" t="s">
        <v>125</v>
      </c>
      <c r="B56" s="16">
        <f t="shared" si="1"/>
        <v>1</v>
      </c>
      <c r="C56" s="17" t="s">
        <v>37</v>
      </c>
      <c r="D56" s="35">
        <v>30.0</v>
      </c>
      <c r="E56" s="16">
        <f t="shared" si="2"/>
        <v>0</v>
      </c>
      <c r="F56" s="16">
        <f t="shared" si="3"/>
        <v>1</v>
      </c>
      <c r="G56" s="16">
        <f t="shared" si="4"/>
        <v>0</v>
      </c>
      <c r="H56" s="16">
        <f t="shared" si="5"/>
        <v>0</v>
      </c>
      <c r="I56" s="35" t="s">
        <v>158</v>
      </c>
      <c r="J56" s="16">
        <f t="shared" si="6"/>
        <v>0</v>
      </c>
      <c r="K56" s="16">
        <f t="shared" si="7"/>
        <v>0</v>
      </c>
      <c r="L56" s="16">
        <f t="shared" si="8"/>
        <v>0</v>
      </c>
      <c r="M56" s="16">
        <f t="shared" si="9"/>
        <v>0</v>
      </c>
      <c r="N56" s="16">
        <f t="shared" si="10"/>
        <v>1</v>
      </c>
      <c r="O56" s="36">
        <v>30000.0</v>
      </c>
      <c r="P56" s="21">
        <f t="shared" si="11"/>
        <v>0</v>
      </c>
      <c r="Q56" s="21">
        <f t="shared" si="12"/>
        <v>0</v>
      </c>
      <c r="R56" s="21">
        <f t="shared" si="13"/>
        <v>1</v>
      </c>
      <c r="S56" s="21">
        <f t="shared" si="14"/>
        <v>0</v>
      </c>
      <c r="T56" s="37" t="s">
        <v>159</v>
      </c>
      <c r="U56" s="21">
        <f t="shared" si="15"/>
        <v>0</v>
      </c>
      <c r="V56" s="37">
        <v>0.0</v>
      </c>
      <c r="W56" s="37">
        <v>0.0</v>
      </c>
      <c r="X56" s="37">
        <v>0.0</v>
      </c>
      <c r="Y56" s="36" t="s">
        <v>199</v>
      </c>
      <c r="Z56" s="21">
        <f t="shared" si="16"/>
        <v>0</v>
      </c>
      <c r="AA56" s="21">
        <f t="shared" si="17"/>
        <v>0</v>
      </c>
      <c r="AB56" s="21">
        <f t="shared" si="18"/>
        <v>0</v>
      </c>
      <c r="AC56" s="21">
        <f t="shared" si="19"/>
        <v>0</v>
      </c>
      <c r="AD56" s="21">
        <f t="shared" si="20"/>
        <v>1</v>
      </c>
      <c r="AE56" s="36" t="s">
        <v>31</v>
      </c>
      <c r="AF56" s="21">
        <f t="shared" si="21"/>
        <v>1</v>
      </c>
      <c r="AG56" s="21">
        <f t="shared" si="22"/>
        <v>0</v>
      </c>
      <c r="AH56" s="21">
        <f t="shared" si="23"/>
        <v>0</v>
      </c>
      <c r="AI56" s="21">
        <f t="shared" si="24"/>
        <v>0</v>
      </c>
      <c r="AJ56" s="27" t="s">
        <v>129</v>
      </c>
      <c r="AK56" s="21">
        <f t="shared" si="25"/>
        <v>0</v>
      </c>
      <c r="AL56" s="21">
        <f t="shared" si="26"/>
        <v>1</v>
      </c>
      <c r="AM56" s="21">
        <f t="shared" si="27"/>
        <v>0</v>
      </c>
      <c r="AN56" s="21">
        <f t="shared" si="28"/>
        <v>0</v>
      </c>
      <c r="AO56" s="27" t="s">
        <v>37</v>
      </c>
      <c r="AP56" s="21">
        <f t="shared" si="29"/>
        <v>1</v>
      </c>
      <c r="AQ56" s="21">
        <f t="shared" si="30"/>
        <v>0</v>
      </c>
      <c r="AR56" s="21">
        <f t="shared" si="31"/>
        <v>0</v>
      </c>
      <c r="AS56" s="21">
        <f t="shared" si="32"/>
        <v>0</v>
      </c>
      <c r="AT56" s="27" t="s">
        <v>44</v>
      </c>
      <c r="AU56" s="21">
        <f t="shared" si="33"/>
        <v>0</v>
      </c>
      <c r="AV56" s="21">
        <f t="shared" si="34"/>
        <v>1</v>
      </c>
      <c r="AW56" s="21">
        <f t="shared" si="35"/>
        <v>0</v>
      </c>
      <c r="AX56" s="21">
        <f t="shared" si="36"/>
        <v>0</v>
      </c>
      <c r="AY56" s="27" t="s">
        <v>131</v>
      </c>
      <c r="AZ56" s="21">
        <f t="shared" si="37"/>
        <v>1</v>
      </c>
      <c r="BA56" s="21">
        <f t="shared" si="38"/>
        <v>0</v>
      </c>
      <c r="BB56" s="21">
        <f t="shared" si="39"/>
        <v>0</v>
      </c>
      <c r="BC56" s="21">
        <f t="shared" si="40"/>
        <v>0</v>
      </c>
      <c r="BD56" s="27" t="s">
        <v>150</v>
      </c>
      <c r="BE56" s="21">
        <f t="shared" si="41"/>
        <v>0</v>
      </c>
      <c r="BF56" s="21">
        <f t="shared" si="42"/>
        <v>0</v>
      </c>
      <c r="BG56" s="21">
        <f t="shared" si="43"/>
        <v>1</v>
      </c>
      <c r="BH56" s="29">
        <v>800.0</v>
      </c>
      <c r="BI56" s="21">
        <f t="shared" si="44"/>
        <v>1</v>
      </c>
      <c r="BJ56" s="21">
        <f t="shared" si="45"/>
        <v>0</v>
      </c>
      <c r="BK56" s="21">
        <f t="shared" si="46"/>
        <v>0</v>
      </c>
      <c r="BL56" s="27" t="s">
        <v>151</v>
      </c>
      <c r="BM56" s="21">
        <f t="shared" si="47"/>
        <v>0</v>
      </c>
      <c r="BN56" s="21">
        <f t="shared" si="48"/>
        <v>1</v>
      </c>
      <c r="BO56" s="21">
        <f t="shared" si="49"/>
        <v>0</v>
      </c>
      <c r="BP56" s="21">
        <f t="shared" si="50"/>
        <v>0</v>
      </c>
      <c r="BQ56" s="21">
        <f t="shared" si="51"/>
        <v>0</v>
      </c>
      <c r="BR56" s="29">
        <v>0.0</v>
      </c>
      <c r="BS56" s="29">
        <v>0.0</v>
      </c>
      <c r="BT56" s="29">
        <v>1.0</v>
      </c>
      <c r="BU56" s="29">
        <v>0.0</v>
      </c>
      <c r="BV56" s="29">
        <v>0.0</v>
      </c>
      <c r="BW56" s="29">
        <v>1.0</v>
      </c>
      <c r="BX56" s="29">
        <v>0.0</v>
      </c>
      <c r="BY56" s="29">
        <v>0.0</v>
      </c>
      <c r="BZ56" s="29">
        <v>1.0</v>
      </c>
      <c r="CA56" s="27" t="s">
        <v>133</v>
      </c>
      <c r="CB56" s="21">
        <f t="shared" si="52"/>
        <v>0</v>
      </c>
      <c r="CC56" s="21">
        <f t="shared" si="53"/>
        <v>1</v>
      </c>
      <c r="CD56" s="21">
        <f t="shared" si="54"/>
        <v>0</v>
      </c>
      <c r="CE56" s="21">
        <f t="shared" si="55"/>
        <v>0</v>
      </c>
      <c r="CF56" s="21">
        <f t="shared" si="56"/>
        <v>0</v>
      </c>
      <c r="CG56" s="27" t="s">
        <v>152</v>
      </c>
      <c r="CH56" s="21">
        <f t="shared" si="57"/>
        <v>0</v>
      </c>
      <c r="CI56" s="21">
        <f t="shared" si="58"/>
        <v>0</v>
      </c>
      <c r="CJ56" s="21">
        <f t="shared" si="59"/>
        <v>0</v>
      </c>
      <c r="CK56" s="21">
        <f t="shared" si="60"/>
        <v>1</v>
      </c>
      <c r="CL56" s="27" t="s">
        <v>135</v>
      </c>
      <c r="CM56" s="21">
        <f t="shared" si="61"/>
        <v>1</v>
      </c>
      <c r="CN56" s="21">
        <f t="shared" si="62"/>
        <v>0</v>
      </c>
      <c r="CO56" s="21">
        <f t="shared" si="63"/>
        <v>0</v>
      </c>
      <c r="CP56" s="21">
        <f t="shared" si="64"/>
        <v>0</v>
      </c>
      <c r="CQ56" s="21">
        <f t="shared" si="65"/>
        <v>0</v>
      </c>
      <c r="CR56" s="29">
        <v>2.0</v>
      </c>
      <c r="CS56" s="29">
        <v>1.0</v>
      </c>
      <c r="CT56" s="28" t="s">
        <v>139</v>
      </c>
      <c r="CU56" s="29">
        <v>1.0</v>
      </c>
      <c r="CV56" s="16">
        <f t="shared" si="66"/>
        <v>6</v>
      </c>
      <c r="CW56" s="29">
        <v>3.0</v>
      </c>
      <c r="CX56" s="31">
        <v>4.0</v>
      </c>
      <c r="CY56" s="31">
        <v>4.0</v>
      </c>
      <c r="CZ56" s="31">
        <v>4.0</v>
      </c>
      <c r="DA56" s="28" t="s">
        <v>137</v>
      </c>
      <c r="DB56" s="16">
        <f t="shared" si="67"/>
        <v>18</v>
      </c>
      <c r="DC56" s="29">
        <v>2.0</v>
      </c>
      <c r="DD56" s="29">
        <v>3.0</v>
      </c>
      <c r="DE56" s="28" t="s">
        <v>137</v>
      </c>
      <c r="DF56" s="28" t="s">
        <v>139</v>
      </c>
      <c r="DG56" s="28" t="s">
        <v>140</v>
      </c>
      <c r="DH56" s="28" t="s">
        <v>139</v>
      </c>
      <c r="DI56" s="16">
        <f t="shared" si="68"/>
        <v>13</v>
      </c>
      <c r="DJ56" s="29">
        <v>2.0</v>
      </c>
      <c r="DK56" s="29">
        <v>2.0</v>
      </c>
      <c r="DL56" s="29">
        <v>2.0</v>
      </c>
      <c r="DM56" s="28" t="s">
        <v>140</v>
      </c>
      <c r="DN56" s="29">
        <v>2.0</v>
      </c>
      <c r="DO56" s="16">
        <f t="shared" si="69"/>
        <v>9</v>
      </c>
      <c r="DP56" s="28" t="s">
        <v>139</v>
      </c>
      <c r="DQ56" s="28" t="s">
        <v>140</v>
      </c>
      <c r="DR56" s="28" t="s">
        <v>139</v>
      </c>
      <c r="DS56" s="28" t="s">
        <v>139</v>
      </c>
      <c r="DT56" s="28" t="s">
        <v>138</v>
      </c>
      <c r="DU56" s="25">
        <f t="shared" si="70"/>
        <v>12</v>
      </c>
      <c r="DV56" s="28" t="s">
        <v>137</v>
      </c>
      <c r="DW56" s="27" t="s">
        <v>136</v>
      </c>
      <c r="DX56" s="27" t="s">
        <v>139</v>
      </c>
      <c r="DY56" s="27" t="s">
        <v>139</v>
      </c>
      <c r="DZ56" s="27" t="s">
        <v>137</v>
      </c>
      <c r="EA56" s="26">
        <v>17.0</v>
      </c>
      <c r="EB56" s="27" t="s">
        <v>137</v>
      </c>
      <c r="EC56" s="27" t="s">
        <v>139</v>
      </c>
      <c r="ED56" s="27" t="s">
        <v>140</v>
      </c>
      <c r="EE56" s="27" t="s">
        <v>139</v>
      </c>
      <c r="EF56" s="16">
        <f t="shared" si="71"/>
        <v>8</v>
      </c>
      <c r="EG56" s="27" t="s">
        <v>139</v>
      </c>
      <c r="EH56" s="130" t="s">
        <v>140</v>
      </c>
      <c r="EI56" s="27" t="s">
        <v>137</v>
      </c>
      <c r="EJ56" s="27" t="s">
        <v>140</v>
      </c>
      <c r="EK56" s="16">
        <f t="shared" si="72"/>
        <v>7</v>
      </c>
    </row>
    <row r="57" ht="15.75" customHeight="1">
      <c r="A57" s="36" t="s">
        <v>194</v>
      </c>
      <c r="B57" s="16">
        <f t="shared" si="1"/>
        <v>0</v>
      </c>
      <c r="C57" s="17" t="s">
        <v>37</v>
      </c>
      <c r="D57" s="35">
        <v>32.0</v>
      </c>
      <c r="E57" s="16">
        <f t="shared" si="2"/>
        <v>0</v>
      </c>
      <c r="F57" s="16">
        <f t="shared" si="3"/>
        <v>1</v>
      </c>
      <c r="G57" s="16">
        <f t="shared" si="4"/>
        <v>0</v>
      </c>
      <c r="H57" s="16">
        <f t="shared" si="5"/>
        <v>0</v>
      </c>
      <c r="I57" s="35" t="s">
        <v>158</v>
      </c>
      <c r="J57" s="16">
        <f t="shared" si="6"/>
        <v>0</v>
      </c>
      <c r="K57" s="16">
        <f t="shared" si="7"/>
        <v>0</v>
      </c>
      <c r="L57" s="16">
        <f t="shared" si="8"/>
        <v>0</v>
      </c>
      <c r="M57" s="16">
        <f t="shared" si="9"/>
        <v>0</v>
      </c>
      <c r="N57" s="16">
        <f t="shared" si="10"/>
        <v>1</v>
      </c>
      <c r="O57" s="36">
        <v>35000.0</v>
      </c>
      <c r="P57" s="21">
        <f t="shared" si="11"/>
        <v>0</v>
      </c>
      <c r="Q57" s="21">
        <f t="shared" si="12"/>
        <v>0</v>
      </c>
      <c r="R57" s="21">
        <f t="shared" si="13"/>
        <v>1</v>
      </c>
      <c r="S57" s="21">
        <f t="shared" si="14"/>
        <v>0</v>
      </c>
      <c r="T57" s="37" t="s">
        <v>159</v>
      </c>
      <c r="U57" s="21">
        <f t="shared" si="15"/>
        <v>0</v>
      </c>
      <c r="V57" s="37">
        <v>0.0</v>
      </c>
      <c r="W57" s="37">
        <v>0.0</v>
      </c>
      <c r="X57" s="37">
        <v>0.0</v>
      </c>
      <c r="Y57" s="36" t="s">
        <v>199</v>
      </c>
      <c r="Z57" s="21">
        <f t="shared" si="16"/>
        <v>0</v>
      </c>
      <c r="AA57" s="21">
        <f t="shared" si="17"/>
        <v>0</v>
      </c>
      <c r="AB57" s="21">
        <f t="shared" si="18"/>
        <v>0</v>
      </c>
      <c r="AC57" s="21">
        <f t="shared" si="19"/>
        <v>0</v>
      </c>
      <c r="AD57" s="21">
        <f t="shared" si="20"/>
        <v>1</v>
      </c>
      <c r="AE57" s="36" t="s">
        <v>32</v>
      </c>
      <c r="AF57" s="21">
        <f t="shared" si="21"/>
        <v>0</v>
      </c>
      <c r="AG57" s="21">
        <f t="shared" si="22"/>
        <v>1</v>
      </c>
      <c r="AH57" s="21">
        <f t="shared" si="23"/>
        <v>0</v>
      </c>
      <c r="AI57" s="21">
        <f t="shared" si="24"/>
        <v>0</v>
      </c>
      <c r="AJ57" s="27" t="s">
        <v>162</v>
      </c>
      <c r="AK57" s="21">
        <f t="shared" si="25"/>
        <v>0</v>
      </c>
      <c r="AL57" s="21">
        <f t="shared" si="26"/>
        <v>0</v>
      </c>
      <c r="AM57" s="21">
        <f t="shared" si="27"/>
        <v>0</v>
      </c>
      <c r="AN57" s="21">
        <f t="shared" si="28"/>
        <v>1</v>
      </c>
      <c r="AO57" s="27" t="s">
        <v>37</v>
      </c>
      <c r="AP57" s="21">
        <f t="shared" si="29"/>
        <v>1</v>
      </c>
      <c r="AQ57" s="21">
        <f t="shared" si="30"/>
        <v>0</v>
      </c>
      <c r="AR57" s="21">
        <f t="shared" si="31"/>
        <v>0</v>
      </c>
      <c r="AS57" s="21">
        <f t="shared" si="32"/>
        <v>0</v>
      </c>
      <c r="AT57" s="27" t="s">
        <v>130</v>
      </c>
      <c r="AU57" s="21">
        <f t="shared" si="33"/>
        <v>1</v>
      </c>
      <c r="AV57" s="21">
        <f t="shared" si="34"/>
        <v>0</v>
      </c>
      <c r="AW57" s="21">
        <f t="shared" si="35"/>
        <v>0</v>
      </c>
      <c r="AX57" s="21">
        <f t="shared" si="36"/>
        <v>0</v>
      </c>
      <c r="AY57" s="27" t="s">
        <v>175</v>
      </c>
      <c r="AZ57" s="21">
        <f t="shared" si="37"/>
        <v>0</v>
      </c>
      <c r="BA57" s="21">
        <f t="shared" si="38"/>
        <v>0</v>
      </c>
      <c r="BB57" s="21">
        <f t="shared" si="39"/>
        <v>0</v>
      </c>
      <c r="BC57" s="21">
        <f t="shared" si="40"/>
        <v>1</v>
      </c>
      <c r="BD57" s="27" t="s">
        <v>136</v>
      </c>
      <c r="BE57" s="21">
        <f t="shared" si="41"/>
        <v>0</v>
      </c>
      <c r="BF57" s="21">
        <f t="shared" si="42"/>
        <v>0</v>
      </c>
      <c r="BG57" s="21">
        <f t="shared" si="43"/>
        <v>1</v>
      </c>
      <c r="BH57" s="29">
        <v>1500.0</v>
      </c>
      <c r="BI57" s="21">
        <f t="shared" si="44"/>
        <v>0</v>
      </c>
      <c r="BJ57" s="21">
        <f t="shared" si="45"/>
        <v>1</v>
      </c>
      <c r="BK57" s="21">
        <f t="shared" si="46"/>
        <v>0</v>
      </c>
      <c r="BL57" s="29" t="s">
        <v>156</v>
      </c>
      <c r="BM57" s="21">
        <f t="shared" si="47"/>
        <v>0</v>
      </c>
      <c r="BN57" s="21">
        <f t="shared" si="48"/>
        <v>0</v>
      </c>
      <c r="BO57" s="21">
        <f t="shared" si="49"/>
        <v>0</v>
      </c>
      <c r="BP57" s="21">
        <f t="shared" si="50"/>
        <v>1</v>
      </c>
      <c r="BQ57" s="21">
        <f t="shared" si="51"/>
        <v>0</v>
      </c>
      <c r="BR57" s="29">
        <v>0.0</v>
      </c>
      <c r="BS57" s="29">
        <v>0.0</v>
      </c>
      <c r="BT57" s="29">
        <v>0.0</v>
      </c>
      <c r="BU57" s="29">
        <v>1.0</v>
      </c>
      <c r="BV57" s="29">
        <v>1.0</v>
      </c>
      <c r="BW57" s="29">
        <v>1.0</v>
      </c>
      <c r="BX57" s="29">
        <v>1.0</v>
      </c>
      <c r="BY57" s="29">
        <v>0.0</v>
      </c>
      <c r="BZ57" s="29">
        <v>1.0</v>
      </c>
      <c r="CA57" s="27" t="s">
        <v>133</v>
      </c>
      <c r="CB57" s="21">
        <f t="shared" si="52"/>
        <v>0</v>
      </c>
      <c r="CC57" s="21">
        <f t="shared" si="53"/>
        <v>1</v>
      </c>
      <c r="CD57" s="21">
        <f t="shared" si="54"/>
        <v>0</v>
      </c>
      <c r="CE57" s="21">
        <f t="shared" si="55"/>
        <v>0</v>
      </c>
      <c r="CF57" s="21">
        <f t="shared" si="56"/>
        <v>0</v>
      </c>
      <c r="CG57" s="27" t="s">
        <v>157</v>
      </c>
      <c r="CH57" s="21">
        <f t="shared" si="57"/>
        <v>0</v>
      </c>
      <c r="CI57" s="21">
        <f t="shared" si="58"/>
        <v>1</v>
      </c>
      <c r="CJ57" s="21">
        <f t="shared" si="59"/>
        <v>0</v>
      </c>
      <c r="CK57" s="21">
        <f t="shared" si="60"/>
        <v>0</v>
      </c>
      <c r="CL57" s="27" t="s">
        <v>135</v>
      </c>
      <c r="CM57" s="21">
        <f t="shared" si="61"/>
        <v>1</v>
      </c>
      <c r="CN57" s="21">
        <f t="shared" si="62"/>
        <v>0</v>
      </c>
      <c r="CO57" s="21">
        <f t="shared" si="63"/>
        <v>0</v>
      </c>
      <c r="CP57" s="21">
        <f t="shared" si="64"/>
        <v>0</v>
      </c>
      <c r="CQ57" s="21">
        <f t="shared" si="65"/>
        <v>0</v>
      </c>
      <c r="CR57" s="28" t="s">
        <v>139</v>
      </c>
      <c r="CS57" s="28" t="s">
        <v>139</v>
      </c>
      <c r="CT57" s="28" t="s">
        <v>136</v>
      </c>
      <c r="CU57" s="28" t="s">
        <v>140</v>
      </c>
      <c r="CV57" s="16">
        <f t="shared" si="66"/>
        <v>9</v>
      </c>
      <c r="CW57" s="28" t="s">
        <v>139</v>
      </c>
      <c r="CX57" s="30" t="s">
        <v>139</v>
      </c>
      <c r="CY57" s="30" t="s">
        <v>136</v>
      </c>
      <c r="CZ57" s="30" t="s">
        <v>140</v>
      </c>
      <c r="DA57" s="29">
        <v>5.0</v>
      </c>
      <c r="DB57" s="16">
        <f t="shared" si="67"/>
        <v>14</v>
      </c>
      <c r="DC57" s="28" t="s">
        <v>140</v>
      </c>
      <c r="DD57" s="28" t="s">
        <v>139</v>
      </c>
      <c r="DE57" s="28" t="s">
        <v>137</v>
      </c>
      <c r="DF57" s="29">
        <v>3.0</v>
      </c>
      <c r="DG57" s="28" t="s">
        <v>140</v>
      </c>
      <c r="DH57" s="28" t="s">
        <v>140</v>
      </c>
      <c r="DI57" s="16">
        <f t="shared" si="68"/>
        <v>11</v>
      </c>
      <c r="DJ57" s="29">
        <v>2.0</v>
      </c>
      <c r="DK57" s="29">
        <v>3.0</v>
      </c>
      <c r="DL57" s="29">
        <v>2.0</v>
      </c>
      <c r="DM57" s="37">
        <v>2.0</v>
      </c>
      <c r="DN57" s="29">
        <v>2.0</v>
      </c>
      <c r="DO57" s="16">
        <f t="shared" si="69"/>
        <v>11</v>
      </c>
      <c r="DP57" s="28" t="s">
        <v>139</v>
      </c>
      <c r="DQ57" s="28" t="s">
        <v>136</v>
      </c>
      <c r="DR57" s="28" t="s">
        <v>136</v>
      </c>
      <c r="DS57" s="28" t="s">
        <v>138</v>
      </c>
      <c r="DT57" s="28" t="s">
        <v>138</v>
      </c>
      <c r="DU57" s="25">
        <f t="shared" si="70"/>
        <v>20</v>
      </c>
      <c r="DV57" s="29">
        <v>2.0</v>
      </c>
      <c r="DW57" s="29">
        <v>2.0</v>
      </c>
      <c r="DX57" s="29">
        <v>2.0</v>
      </c>
      <c r="DY57" s="27" t="s">
        <v>140</v>
      </c>
      <c r="DZ57" s="27" t="s">
        <v>137</v>
      </c>
      <c r="EA57" s="26">
        <v>16.0</v>
      </c>
      <c r="EB57" s="27" t="s">
        <v>140</v>
      </c>
      <c r="EC57" s="27" t="s">
        <v>139</v>
      </c>
      <c r="ED57" s="27" t="s">
        <v>140</v>
      </c>
      <c r="EE57" s="27" t="s">
        <v>140</v>
      </c>
      <c r="EF57" s="16">
        <f t="shared" si="71"/>
        <v>5</v>
      </c>
      <c r="EG57" s="27" t="s">
        <v>139</v>
      </c>
      <c r="EH57" s="130" t="s">
        <v>140</v>
      </c>
      <c r="EI57" s="27" t="s">
        <v>139</v>
      </c>
      <c r="EJ57" s="27" t="s">
        <v>140</v>
      </c>
      <c r="EK57" s="16">
        <f t="shared" si="72"/>
        <v>6</v>
      </c>
    </row>
    <row r="58" ht="15.75" customHeight="1">
      <c r="A58" s="36" t="s">
        <v>194</v>
      </c>
      <c r="B58" s="16">
        <f t="shared" si="1"/>
        <v>0</v>
      </c>
      <c r="C58" s="17" t="s">
        <v>37</v>
      </c>
      <c r="D58" s="35">
        <v>50.0</v>
      </c>
      <c r="E58" s="16">
        <f t="shared" si="2"/>
        <v>0</v>
      </c>
      <c r="F58" s="16">
        <f t="shared" si="3"/>
        <v>0</v>
      </c>
      <c r="G58" s="16">
        <f t="shared" si="4"/>
        <v>1</v>
      </c>
      <c r="H58" s="16">
        <f t="shared" si="5"/>
        <v>0</v>
      </c>
      <c r="I58" s="35" t="s">
        <v>158</v>
      </c>
      <c r="J58" s="16">
        <f t="shared" si="6"/>
        <v>0</v>
      </c>
      <c r="K58" s="16">
        <f t="shared" si="7"/>
        <v>0</v>
      </c>
      <c r="L58" s="16">
        <f t="shared" si="8"/>
        <v>0</v>
      </c>
      <c r="M58" s="16">
        <f t="shared" si="9"/>
        <v>0</v>
      </c>
      <c r="N58" s="16">
        <f t="shared" si="10"/>
        <v>1</v>
      </c>
      <c r="O58" s="36">
        <v>60000.0</v>
      </c>
      <c r="P58" s="21">
        <f t="shared" si="11"/>
        <v>0</v>
      </c>
      <c r="Q58" s="21">
        <f t="shared" si="12"/>
        <v>0</v>
      </c>
      <c r="R58" s="21">
        <f t="shared" si="13"/>
        <v>0</v>
      </c>
      <c r="S58" s="21">
        <f t="shared" si="14"/>
        <v>1</v>
      </c>
      <c r="T58" s="37" t="s">
        <v>159</v>
      </c>
      <c r="U58" s="21">
        <f t="shared" si="15"/>
        <v>0</v>
      </c>
      <c r="V58" s="37">
        <v>0.0</v>
      </c>
      <c r="W58" s="37">
        <v>0.0</v>
      </c>
      <c r="X58" s="37">
        <v>0.0</v>
      </c>
      <c r="Y58" s="36" t="s">
        <v>199</v>
      </c>
      <c r="Z58" s="21">
        <f t="shared" si="16"/>
        <v>0</v>
      </c>
      <c r="AA58" s="21">
        <f t="shared" si="17"/>
        <v>0</v>
      </c>
      <c r="AB58" s="21">
        <f t="shared" si="18"/>
        <v>0</v>
      </c>
      <c r="AC58" s="21">
        <f t="shared" si="19"/>
        <v>0</v>
      </c>
      <c r="AD58" s="21">
        <f t="shared" si="20"/>
        <v>1</v>
      </c>
      <c r="AE58" s="36" t="s">
        <v>31</v>
      </c>
      <c r="AF58" s="21">
        <f t="shared" si="21"/>
        <v>1</v>
      </c>
      <c r="AG58" s="21">
        <f t="shared" si="22"/>
        <v>0</v>
      </c>
      <c r="AH58" s="21">
        <f t="shared" si="23"/>
        <v>0</v>
      </c>
      <c r="AI58" s="21">
        <f t="shared" si="24"/>
        <v>0</v>
      </c>
      <c r="AJ58" s="27" t="s">
        <v>128</v>
      </c>
      <c r="AK58" s="21">
        <f t="shared" si="25"/>
        <v>1</v>
      </c>
      <c r="AL58" s="21">
        <f t="shared" si="26"/>
        <v>0</v>
      </c>
      <c r="AM58" s="21">
        <f t="shared" si="27"/>
        <v>0</v>
      </c>
      <c r="AN58" s="21">
        <f t="shared" si="28"/>
        <v>0</v>
      </c>
      <c r="AO58" s="27" t="s">
        <v>39</v>
      </c>
      <c r="AP58" s="21">
        <f t="shared" si="29"/>
        <v>0</v>
      </c>
      <c r="AQ58" s="21">
        <f t="shared" si="30"/>
        <v>0</v>
      </c>
      <c r="AR58" s="21">
        <f t="shared" si="31"/>
        <v>1</v>
      </c>
      <c r="AS58" s="21">
        <f t="shared" si="32"/>
        <v>0</v>
      </c>
      <c r="AT58" s="27" t="s">
        <v>45</v>
      </c>
      <c r="AU58" s="21">
        <f t="shared" si="33"/>
        <v>0</v>
      </c>
      <c r="AV58" s="21">
        <f t="shared" si="34"/>
        <v>0</v>
      </c>
      <c r="AW58" s="21">
        <f t="shared" si="35"/>
        <v>1</v>
      </c>
      <c r="AX58" s="21">
        <f t="shared" si="36"/>
        <v>0</v>
      </c>
      <c r="AY58" s="27" t="s">
        <v>37</v>
      </c>
      <c r="AZ58" s="21">
        <f t="shared" si="37"/>
        <v>0</v>
      </c>
      <c r="BA58" s="21">
        <f t="shared" si="38"/>
        <v>1</v>
      </c>
      <c r="BB58" s="21">
        <f t="shared" si="39"/>
        <v>0</v>
      </c>
      <c r="BC58" s="21">
        <f t="shared" si="40"/>
        <v>0</v>
      </c>
      <c r="BD58" s="27" t="s">
        <v>138</v>
      </c>
      <c r="BE58" s="21">
        <f t="shared" si="41"/>
        <v>0</v>
      </c>
      <c r="BF58" s="21">
        <f t="shared" si="42"/>
        <v>0</v>
      </c>
      <c r="BG58" s="21">
        <f t="shared" si="43"/>
        <v>1</v>
      </c>
      <c r="BH58" s="29">
        <v>1500.0</v>
      </c>
      <c r="BI58" s="21">
        <f t="shared" si="44"/>
        <v>0</v>
      </c>
      <c r="BJ58" s="21">
        <f t="shared" si="45"/>
        <v>1</v>
      </c>
      <c r="BK58" s="21">
        <f t="shared" si="46"/>
        <v>0</v>
      </c>
      <c r="BL58" s="29" t="s">
        <v>132</v>
      </c>
      <c r="BM58" s="21">
        <f t="shared" si="47"/>
        <v>0</v>
      </c>
      <c r="BN58" s="21">
        <f t="shared" si="48"/>
        <v>0</v>
      </c>
      <c r="BO58" s="21">
        <f t="shared" si="49"/>
        <v>1</v>
      </c>
      <c r="BP58" s="21">
        <f t="shared" si="50"/>
        <v>0</v>
      </c>
      <c r="BQ58" s="21">
        <f t="shared" si="51"/>
        <v>0</v>
      </c>
      <c r="BR58" s="29">
        <v>0.0</v>
      </c>
      <c r="BS58" s="29">
        <v>0.0</v>
      </c>
      <c r="BT58" s="29">
        <v>1.0</v>
      </c>
      <c r="BU58" s="29">
        <v>0.0</v>
      </c>
      <c r="BV58" s="29">
        <v>0.0</v>
      </c>
      <c r="BW58" s="29">
        <v>0.0</v>
      </c>
      <c r="BX58" s="29">
        <v>0.0</v>
      </c>
      <c r="BY58" s="29">
        <v>0.0</v>
      </c>
      <c r="BZ58" s="29">
        <v>1.0</v>
      </c>
      <c r="CA58" s="27" t="s">
        <v>164</v>
      </c>
      <c r="CB58" s="21">
        <f t="shared" si="52"/>
        <v>0</v>
      </c>
      <c r="CC58" s="21">
        <f t="shared" si="53"/>
        <v>0</v>
      </c>
      <c r="CD58" s="21">
        <f t="shared" si="54"/>
        <v>1</v>
      </c>
      <c r="CE58" s="21">
        <f t="shared" si="55"/>
        <v>0</v>
      </c>
      <c r="CF58" s="21">
        <f t="shared" si="56"/>
        <v>0</v>
      </c>
      <c r="CG58" s="27" t="s">
        <v>165</v>
      </c>
      <c r="CH58" s="21">
        <f t="shared" si="57"/>
        <v>0</v>
      </c>
      <c r="CI58" s="21">
        <f t="shared" si="58"/>
        <v>0</v>
      </c>
      <c r="CJ58" s="21">
        <f t="shared" si="59"/>
        <v>0</v>
      </c>
      <c r="CK58" s="21">
        <f t="shared" si="60"/>
        <v>1</v>
      </c>
      <c r="CL58" s="27" t="s">
        <v>135</v>
      </c>
      <c r="CM58" s="21">
        <f t="shared" si="61"/>
        <v>1</v>
      </c>
      <c r="CN58" s="21">
        <f t="shared" si="62"/>
        <v>0</v>
      </c>
      <c r="CO58" s="21">
        <f t="shared" si="63"/>
        <v>0</v>
      </c>
      <c r="CP58" s="21">
        <f t="shared" si="64"/>
        <v>0</v>
      </c>
      <c r="CQ58" s="21">
        <f t="shared" si="65"/>
        <v>0</v>
      </c>
      <c r="CR58" s="29">
        <v>3.0</v>
      </c>
      <c r="CS58" s="29">
        <v>1.0</v>
      </c>
      <c r="CT58" s="28" t="s">
        <v>139</v>
      </c>
      <c r="CU58" s="28" t="s">
        <v>139</v>
      </c>
      <c r="CV58" s="16">
        <f t="shared" si="66"/>
        <v>8</v>
      </c>
      <c r="CW58" s="28">
        <v>3.0</v>
      </c>
      <c r="CX58" s="30">
        <v>1.0</v>
      </c>
      <c r="CY58" s="30" t="s">
        <v>139</v>
      </c>
      <c r="CZ58" s="30" t="s">
        <v>139</v>
      </c>
      <c r="DA58" s="29">
        <v>5.0</v>
      </c>
      <c r="DB58" s="16">
        <f t="shared" si="67"/>
        <v>13</v>
      </c>
      <c r="DC58" s="29">
        <v>3.0</v>
      </c>
      <c r="DD58" s="28" t="s">
        <v>136</v>
      </c>
      <c r="DE58" s="28" t="s">
        <v>139</v>
      </c>
      <c r="DF58" s="28" t="s">
        <v>140</v>
      </c>
      <c r="DG58" s="28" t="s">
        <v>139</v>
      </c>
      <c r="DH58" s="28">
        <v>3.0</v>
      </c>
      <c r="DI58" s="16">
        <f t="shared" si="68"/>
        <v>15</v>
      </c>
      <c r="DJ58" s="29">
        <v>4.0</v>
      </c>
      <c r="DK58" s="28" t="s">
        <v>136</v>
      </c>
      <c r="DL58" s="29">
        <v>5.0</v>
      </c>
      <c r="DM58" s="28" t="s">
        <v>138</v>
      </c>
      <c r="DN58" s="29">
        <v>5.0</v>
      </c>
      <c r="DO58" s="16">
        <f t="shared" si="69"/>
        <v>23</v>
      </c>
      <c r="DP58" s="29">
        <v>1.0</v>
      </c>
      <c r="DQ58" s="29">
        <v>1.0</v>
      </c>
      <c r="DR58" s="29">
        <v>1.0</v>
      </c>
      <c r="DS58" s="29">
        <v>1.0</v>
      </c>
      <c r="DT58" s="29">
        <v>1.0</v>
      </c>
      <c r="DU58" s="25">
        <f t="shared" si="70"/>
        <v>5</v>
      </c>
      <c r="DV58" s="28" t="s">
        <v>136</v>
      </c>
      <c r="DW58" s="27" t="s">
        <v>138</v>
      </c>
      <c r="DX58" s="29">
        <v>4.0</v>
      </c>
      <c r="DY58" s="27" t="s">
        <v>138</v>
      </c>
      <c r="DZ58" s="27" t="s">
        <v>136</v>
      </c>
      <c r="EA58" s="26">
        <v>16.0</v>
      </c>
      <c r="EB58" s="27" t="s">
        <v>139</v>
      </c>
      <c r="EC58" s="27" t="s">
        <v>139</v>
      </c>
      <c r="ED58" s="27" t="s">
        <v>140</v>
      </c>
      <c r="EE58" s="27" t="s">
        <v>139</v>
      </c>
      <c r="EF58" s="16">
        <f t="shared" si="71"/>
        <v>7</v>
      </c>
      <c r="EG58" s="29">
        <v>2.0</v>
      </c>
      <c r="EH58" s="129">
        <v>1.0</v>
      </c>
      <c r="EI58" s="27" t="s">
        <v>137</v>
      </c>
      <c r="EJ58" s="29">
        <v>1.0</v>
      </c>
      <c r="EK58" s="16">
        <f t="shared" si="72"/>
        <v>7</v>
      </c>
    </row>
    <row r="59" ht="15.75" customHeight="1">
      <c r="A59" s="36" t="s">
        <v>194</v>
      </c>
      <c r="B59" s="16">
        <f t="shared" si="1"/>
        <v>0</v>
      </c>
      <c r="C59" s="17" t="s">
        <v>37</v>
      </c>
      <c r="D59" s="35">
        <v>24.0</v>
      </c>
      <c r="E59" s="16">
        <f t="shared" si="2"/>
        <v>0</v>
      </c>
      <c r="F59" s="16">
        <f t="shared" si="3"/>
        <v>1</v>
      </c>
      <c r="G59" s="16">
        <f t="shared" si="4"/>
        <v>0</v>
      </c>
      <c r="H59" s="16">
        <f t="shared" si="5"/>
        <v>0</v>
      </c>
      <c r="I59" s="35" t="s">
        <v>11</v>
      </c>
      <c r="J59" s="16">
        <f t="shared" si="6"/>
        <v>0</v>
      </c>
      <c r="K59" s="16">
        <f t="shared" si="7"/>
        <v>0</v>
      </c>
      <c r="L59" s="16">
        <f t="shared" si="8"/>
        <v>1</v>
      </c>
      <c r="M59" s="16">
        <f t="shared" si="9"/>
        <v>0</v>
      </c>
      <c r="N59" s="16">
        <f t="shared" si="10"/>
        <v>0</v>
      </c>
      <c r="O59" s="36">
        <v>16000.0</v>
      </c>
      <c r="P59" s="21">
        <f t="shared" si="11"/>
        <v>0</v>
      </c>
      <c r="Q59" s="21">
        <f t="shared" si="12"/>
        <v>1</v>
      </c>
      <c r="R59" s="21">
        <f t="shared" si="13"/>
        <v>0</v>
      </c>
      <c r="S59" s="21">
        <f t="shared" si="14"/>
        <v>0</v>
      </c>
      <c r="T59" s="37" t="s">
        <v>159</v>
      </c>
      <c r="U59" s="21">
        <f t="shared" si="15"/>
        <v>0</v>
      </c>
      <c r="V59" s="37">
        <v>0.0</v>
      </c>
      <c r="W59" s="37">
        <v>0.0</v>
      </c>
      <c r="X59" s="37">
        <v>0.0</v>
      </c>
      <c r="Y59" s="37" t="s">
        <v>25</v>
      </c>
      <c r="Z59" s="21">
        <f t="shared" si="16"/>
        <v>1</v>
      </c>
      <c r="AA59" s="21">
        <f t="shared" si="17"/>
        <v>0</v>
      </c>
      <c r="AB59" s="21">
        <f t="shared" si="18"/>
        <v>0</v>
      </c>
      <c r="AC59" s="21">
        <f t="shared" si="19"/>
        <v>0</v>
      </c>
      <c r="AD59" s="21">
        <f t="shared" si="20"/>
        <v>0</v>
      </c>
      <c r="AE59" s="36" t="s">
        <v>31</v>
      </c>
      <c r="AF59" s="21">
        <f t="shared" si="21"/>
        <v>1</v>
      </c>
      <c r="AG59" s="21">
        <f t="shared" si="22"/>
        <v>0</v>
      </c>
      <c r="AH59" s="21">
        <f t="shared" si="23"/>
        <v>0</v>
      </c>
      <c r="AI59" s="21">
        <f t="shared" si="24"/>
        <v>0</v>
      </c>
      <c r="AJ59" s="27" t="s">
        <v>129</v>
      </c>
      <c r="AK59" s="21">
        <f t="shared" si="25"/>
        <v>0</v>
      </c>
      <c r="AL59" s="21">
        <f t="shared" si="26"/>
        <v>1</v>
      </c>
      <c r="AM59" s="21">
        <f t="shared" si="27"/>
        <v>0</v>
      </c>
      <c r="AN59" s="21">
        <f t="shared" si="28"/>
        <v>0</v>
      </c>
      <c r="AO59" s="27" t="s">
        <v>39</v>
      </c>
      <c r="AP59" s="21">
        <f t="shared" si="29"/>
        <v>0</v>
      </c>
      <c r="AQ59" s="21">
        <f t="shared" si="30"/>
        <v>0</v>
      </c>
      <c r="AR59" s="21">
        <f t="shared" si="31"/>
        <v>1</v>
      </c>
      <c r="AS59" s="21">
        <f t="shared" si="32"/>
        <v>0</v>
      </c>
      <c r="AT59" s="27" t="s">
        <v>130</v>
      </c>
      <c r="AU59" s="21">
        <f t="shared" si="33"/>
        <v>1</v>
      </c>
      <c r="AV59" s="21">
        <f t="shared" si="34"/>
        <v>0</v>
      </c>
      <c r="AW59" s="21">
        <f t="shared" si="35"/>
        <v>0</v>
      </c>
      <c r="AX59" s="21">
        <f t="shared" si="36"/>
        <v>0</v>
      </c>
      <c r="AY59" s="27" t="s">
        <v>175</v>
      </c>
      <c r="AZ59" s="21">
        <f t="shared" si="37"/>
        <v>0</v>
      </c>
      <c r="BA59" s="21">
        <f t="shared" si="38"/>
        <v>0</v>
      </c>
      <c r="BB59" s="21">
        <f t="shared" si="39"/>
        <v>0</v>
      </c>
      <c r="BC59" s="21">
        <f t="shared" si="40"/>
        <v>1</v>
      </c>
      <c r="BD59" s="27" t="s">
        <v>138</v>
      </c>
      <c r="BE59" s="21">
        <f t="shared" si="41"/>
        <v>0</v>
      </c>
      <c r="BF59" s="21">
        <f t="shared" si="42"/>
        <v>0</v>
      </c>
      <c r="BG59" s="21">
        <f t="shared" si="43"/>
        <v>1</v>
      </c>
      <c r="BH59" s="27" t="s">
        <v>167</v>
      </c>
      <c r="BI59" s="21">
        <f t="shared" si="44"/>
        <v>0</v>
      </c>
      <c r="BJ59" s="21">
        <f t="shared" si="45"/>
        <v>0</v>
      </c>
      <c r="BK59" s="21">
        <f t="shared" si="46"/>
        <v>1</v>
      </c>
      <c r="BL59" s="29" t="s">
        <v>59</v>
      </c>
      <c r="BM59" s="21">
        <f t="shared" si="47"/>
        <v>1</v>
      </c>
      <c r="BN59" s="21">
        <f t="shared" si="48"/>
        <v>0</v>
      </c>
      <c r="BO59" s="21">
        <f t="shared" si="49"/>
        <v>0</v>
      </c>
      <c r="BP59" s="21">
        <f t="shared" si="50"/>
        <v>0</v>
      </c>
      <c r="BQ59" s="21">
        <f t="shared" si="51"/>
        <v>0</v>
      </c>
      <c r="BR59" s="29">
        <v>0.0</v>
      </c>
      <c r="BS59" s="29">
        <v>0.0</v>
      </c>
      <c r="BT59" s="29">
        <v>0.0</v>
      </c>
      <c r="BU59" s="29">
        <v>0.0</v>
      </c>
      <c r="BV59" s="29">
        <v>0.0</v>
      </c>
      <c r="BW59" s="29">
        <v>1.0</v>
      </c>
      <c r="BX59" s="29">
        <v>1.0</v>
      </c>
      <c r="BY59" s="29">
        <v>0.0</v>
      </c>
      <c r="BZ59" s="29">
        <v>1.0</v>
      </c>
      <c r="CA59" s="27" t="s">
        <v>168</v>
      </c>
      <c r="CB59" s="21">
        <f t="shared" si="52"/>
        <v>1</v>
      </c>
      <c r="CC59" s="21">
        <f t="shared" si="53"/>
        <v>0</v>
      </c>
      <c r="CD59" s="21">
        <f t="shared" si="54"/>
        <v>0</v>
      </c>
      <c r="CE59" s="21">
        <f t="shared" si="55"/>
        <v>0</v>
      </c>
      <c r="CF59" s="21">
        <f t="shared" si="56"/>
        <v>0</v>
      </c>
      <c r="CG59" s="27" t="s">
        <v>169</v>
      </c>
      <c r="CH59" s="21">
        <f t="shared" si="57"/>
        <v>0</v>
      </c>
      <c r="CI59" s="21">
        <f t="shared" si="58"/>
        <v>0</v>
      </c>
      <c r="CJ59" s="21">
        <f t="shared" si="59"/>
        <v>0</v>
      </c>
      <c r="CK59" s="21">
        <f t="shared" si="60"/>
        <v>1</v>
      </c>
      <c r="CL59" s="27" t="s">
        <v>170</v>
      </c>
      <c r="CM59" s="21">
        <f t="shared" si="61"/>
        <v>0</v>
      </c>
      <c r="CN59" s="21">
        <f t="shared" si="62"/>
        <v>1</v>
      </c>
      <c r="CO59" s="21">
        <f t="shared" si="63"/>
        <v>0</v>
      </c>
      <c r="CP59" s="21">
        <f t="shared" si="64"/>
        <v>0</v>
      </c>
      <c r="CQ59" s="21">
        <f t="shared" si="65"/>
        <v>0</v>
      </c>
      <c r="CR59" s="28" t="s">
        <v>136</v>
      </c>
      <c r="CS59" s="28" t="s">
        <v>138</v>
      </c>
      <c r="CT59" s="28" t="s">
        <v>136</v>
      </c>
      <c r="CU59" s="28" t="s">
        <v>139</v>
      </c>
      <c r="CV59" s="16">
        <f t="shared" si="66"/>
        <v>15</v>
      </c>
      <c r="CW59" s="29">
        <v>3.0</v>
      </c>
      <c r="CX59" s="31">
        <v>3.0</v>
      </c>
      <c r="CY59" s="30" t="s">
        <v>136</v>
      </c>
      <c r="CZ59" s="30" t="s">
        <v>139</v>
      </c>
      <c r="DA59" s="29">
        <v>5.0</v>
      </c>
      <c r="DB59" s="16">
        <f t="shared" si="67"/>
        <v>17</v>
      </c>
      <c r="DC59" s="28" t="s">
        <v>138</v>
      </c>
      <c r="DD59" s="28" t="s">
        <v>138</v>
      </c>
      <c r="DE59" s="28" t="s">
        <v>137</v>
      </c>
      <c r="DF59" s="28">
        <v>4.0</v>
      </c>
      <c r="DG59" s="29">
        <v>4.0</v>
      </c>
      <c r="DH59" s="28" t="s">
        <v>137</v>
      </c>
      <c r="DI59" s="16">
        <f t="shared" si="68"/>
        <v>24</v>
      </c>
      <c r="DJ59" s="29">
        <v>2.0</v>
      </c>
      <c r="DK59" s="29">
        <v>3.0</v>
      </c>
      <c r="DL59" s="29">
        <v>2.0</v>
      </c>
      <c r="DM59" s="29">
        <v>2.0</v>
      </c>
      <c r="DN59" s="29">
        <v>2.0</v>
      </c>
      <c r="DO59" s="16">
        <f t="shared" si="69"/>
        <v>11</v>
      </c>
      <c r="DP59" s="28" t="s">
        <v>136</v>
      </c>
      <c r="DQ59" s="28" t="s">
        <v>138</v>
      </c>
      <c r="DR59" s="28" t="s">
        <v>136</v>
      </c>
      <c r="DS59" s="28" t="s">
        <v>136</v>
      </c>
      <c r="DT59" s="28" t="s">
        <v>138</v>
      </c>
      <c r="DU59" s="25">
        <f t="shared" si="70"/>
        <v>22</v>
      </c>
      <c r="DV59" s="28" t="s">
        <v>138</v>
      </c>
      <c r="DW59" s="27" t="s">
        <v>139</v>
      </c>
      <c r="DX59" s="27" t="s">
        <v>139</v>
      </c>
      <c r="DY59" s="27" t="s">
        <v>139</v>
      </c>
      <c r="DZ59" s="27" t="s">
        <v>140</v>
      </c>
      <c r="EA59" s="26">
        <v>17.0</v>
      </c>
      <c r="EB59" s="27" t="s">
        <v>136</v>
      </c>
      <c r="EC59" s="27" t="s">
        <v>136</v>
      </c>
      <c r="ED59" s="27" t="s">
        <v>138</v>
      </c>
      <c r="EE59" s="27" t="s">
        <v>139</v>
      </c>
      <c r="EF59" s="16">
        <f t="shared" si="71"/>
        <v>15</v>
      </c>
      <c r="EG59" s="27" t="s">
        <v>136</v>
      </c>
      <c r="EH59" s="130" t="s">
        <v>136</v>
      </c>
      <c r="EI59" s="27" t="s">
        <v>136</v>
      </c>
      <c r="EJ59" s="27" t="s">
        <v>140</v>
      </c>
      <c r="EK59" s="16">
        <f t="shared" si="72"/>
        <v>13</v>
      </c>
    </row>
    <row r="60" ht="15.75" customHeight="1">
      <c r="A60" s="36" t="s">
        <v>194</v>
      </c>
      <c r="B60" s="16">
        <f t="shared" si="1"/>
        <v>0</v>
      </c>
      <c r="C60" s="17" t="s">
        <v>37</v>
      </c>
      <c r="D60" s="35">
        <v>28.0</v>
      </c>
      <c r="E60" s="16">
        <f t="shared" si="2"/>
        <v>0</v>
      </c>
      <c r="F60" s="16">
        <f t="shared" si="3"/>
        <v>1</v>
      </c>
      <c r="G60" s="16">
        <f t="shared" si="4"/>
        <v>0</v>
      </c>
      <c r="H60" s="16">
        <f t="shared" si="5"/>
        <v>0</v>
      </c>
      <c r="I60" s="35" t="s">
        <v>12</v>
      </c>
      <c r="J60" s="16">
        <f t="shared" si="6"/>
        <v>0</v>
      </c>
      <c r="K60" s="16">
        <f t="shared" si="7"/>
        <v>0</v>
      </c>
      <c r="L60" s="16">
        <f t="shared" si="8"/>
        <v>0</v>
      </c>
      <c r="M60" s="16">
        <f t="shared" si="9"/>
        <v>1</v>
      </c>
      <c r="N60" s="16">
        <f t="shared" si="10"/>
        <v>0</v>
      </c>
      <c r="O60" s="36">
        <v>23000.0</v>
      </c>
      <c r="P60" s="21">
        <f t="shared" si="11"/>
        <v>0</v>
      </c>
      <c r="Q60" s="21">
        <f t="shared" si="12"/>
        <v>1</v>
      </c>
      <c r="R60" s="21">
        <f t="shared" si="13"/>
        <v>0</v>
      </c>
      <c r="S60" s="21">
        <f t="shared" si="14"/>
        <v>0</v>
      </c>
      <c r="T60" s="37" t="s">
        <v>159</v>
      </c>
      <c r="U60" s="21">
        <f t="shared" si="15"/>
        <v>0</v>
      </c>
      <c r="V60" s="37">
        <v>0.0</v>
      </c>
      <c r="W60" s="37">
        <v>0.0</v>
      </c>
      <c r="X60" s="37">
        <v>0.0</v>
      </c>
      <c r="Y60" s="37" t="s">
        <v>25</v>
      </c>
      <c r="Z60" s="21">
        <f t="shared" si="16"/>
        <v>1</v>
      </c>
      <c r="AA60" s="21">
        <f t="shared" si="17"/>
        <v>0</v>
      </c>
      <c r="AB60" s="21">
        <f t="shared" si="18"/>
        <v>0</v>
      </c>
      <c r="AC60" s="21">
        <f t="shared" si="19"/>
        <v>0</v>
      </c>
      <c r="AD60" s="21">
        <f t="shared" si="20"/>
        <v>0</v>
      </c>
      <c r="AE60" s="36" t="s">
        <v>31</v>
      </c>
      <c r="AF60" s="21">
        <f t="shared" si="21"/>
        <v>1</v>
      </c>
      <c r="AG60" s="21">
        <f t="shared" si="22"/>
        <v>0</v>
      </c>
      <c r="AH60" s="21">
        <f t="shared" si="23"/>
        <v>0</v>
      </c>
      <c r="AI60" s="21">
        <f t="shared" si="24"/>
        <v>0</v>
      </c>
      <c r="AJ60" s="27" t="s">
        <v>128</v>
      </c>
      <c r="AK60" s="21">
        <f t="shared" si="25"/>
        <v>1</v>
      </c>
      <c r="AL60" s="21">
        <f t="shared" si="26"/>
        <v>0</v>
      </c>
      <c r="AM60" s="21">
        <f t="shared" si="27"/>
        <v>0</v>
      </c>
      <c r="AN60" s="21">
        <f t="shared" si="28"/>
        <v>0</v>
      </c>
      <c r="AO60" s="27" t="s">
        <v>39</v>
      </c>
      <c r="AP60" s="21">
        <f t="shared" si="29"/>
        <v>0</v>
      </c>
      <c r="AQ60" s="21">
        <f t="shared" si="30"/>
        <v>0</v>
      </c>
      <c r="AR60" s="21">
        <f t="shared" si="31"/>
        <v>1</v>
      </c>
      <c r="AS60" s="21">
        <f t="shared" si="32"/>
        <v>0</v>
      </c>
      <c r="AT60" s="27" t="s">
        <v>45</v>
      </c>
      <c r="AU60" s="21">
        <f t="shared" si="33"/>
        <v>0</v>
      </c>
      <c r="AV60" s="21">
        <f t="shared" si="34"/>
        <v>0</v>
      </c>
      <c r="AW60" s="21">
        <f t="shared" si="35"/>
        <v>1</v>
      </c>
      <c r="AX60" s="21">
        <f t="shared" si="36"/>
        <v>0</v>
      </c>
      <c r="AY60" s="27" t="s">
        <v>182</v>
      </c>
      <c r="AZ60" s="21">
        <f t="shared" si="37"/>
        <v>0</v>
      </c>
      <c r="BA60" s="21">
        <f t="shared" si="38"/>
        <v>0</v>
      </c>
      <c r="BB60" s="21">
        <f t="shared" si="39"/>
        <v>1</v>
      </c>
      <c r="BC60" s="21">
        <f t="shared" si="40"/>
        <v>0</v>
      </c>
      <c r="BD60" s="27">
        <v>5.0</v>
      </c>
      <c r="BE60" s="21">
        <f t="shared" si="41"/>
        <v>0</v>
      </c>
      <c r="BF60" s="21">
        <f t="shared" si="42"/>
        <v>1</v>
      </c>
      <c r="BG60" s="21">
        <f t="shared" si="43"/>
        <v>0</v>
      </c>
      <c r="BH60" s="29">
        <v>800.0</v>
      </c>
      <c r="BI60" s="21">
        <f t="shared" si="44"/>
        <v>1</v>
      </c>
      <c r="BJ60" s="21">
        <f t="shared" si="45"/>
        <v>0</v>
      </c>
      <c r="BK60" s="21">
        <f t="shared" si="46"/>
        <v>0</v>
      </c>
      <c r="BL60" s="29" t="s">
        <v>132</v>
      </c>
      <c r="BM60" s="21">
        <f t="shared" si="47"/>
        <v>0</v>
      </c>
      <c r="BN60" s="21">
        <f t="shared" si="48"/>
        <v>0</v>
      </c>
      <c r="BO60" s="21">
        <f t="shared" si="49"/>
        <v>1</v>
      </c>
      <c r="BP60" s="21">
        <f t="shared" si="50"/>
        <v>0</v>
      </c>
      <c r="BQ60" s="21">
        <f t="shared" si="51"/>
        <v>0</v>
      </c>
      <c r="BR60" s="29">
        <v>1.0</v>
      </c>
      <c r="BS60" s="29">
        <v>0.0</v>
      </c>
      <c r="BT60" s="29">
        <v>0.0</v>
      </c>
      <c r="BU60" s="29">
        <v>0.0</v>
      </c>
      <c r="BV60" s="29">
        <v>0.0</v>
      </c>
      <c r="BW60" s="29">
        <v>1.0</v>
      </c>
      <c r="BX60" s="29">
        <v>0.0</v>
      </c>
      <c r="BY60" s="29">
        <v>0.0</v>
      </c>
      <c r="BZ60" s="29">
        <v>1.0</v>
      </c>
      <c r="CA60" s="27" t="s">
        <v>164</v>
      </c>
      <c r="CB60" s="21">
        <f t="shared" si="52"/>
        <v>0</v>
      </c>
      <c r="CC60" s="21">
        <f t="shared" si="53"/>
        <v>0</v>
      </c>
      <c r="CD60" s="21">
        <f t="shared" si="54"/>
        <v>1</v>
      </c>
      <c r="CE60" s="21">
        <f t="shared" si="55"/>
        <v>0</v>
      </c>
      <c r="CF60" s="21">
        <f t="shared" si="56"/>
        <v>0</v>
      </c>
      <c r="CG60" s="27" t="s">
        <v>80</v>
      </c>
      <c r="CH60" s="21">
        <f t="shared" si="57"/>
        <v>1</v>
      </c>
      <c r="CI60" s="21">
        <f t="shared" si="58"/>
        <v>0</v>
      </c>
      <c r="CJ60" s="21">
        <f t="shared" si="59"/>
        <v>0</v>
      </c>
      <c r="CK60" s="21">
        <f t="shared" si="60"/>
        <v>0</v>
      </c>
      <c r="CL60" s="27" t="s">
        <v>170</v>
      </c>
      <c r="CM60" s="21">
        <f t="shared" si="61"/>
        <v>0</v>
      </c>
      <c r="CN60" s="21">
        <f t="shared" si="62"/>
        <v>1</v>
      </c>
      <c r="CO60" s="21">
        <f t="shared" si="63"/>
        <v>0</v>
      </c>
      <c r="CP60" s="21">
        <f t="shared" si="64"/>
        <v>0</v>
      </c>
      <c r="CQ60" s="21">
        <f t="shared" si="65"/>
        <v>0</v>
      </c>
      <c r="CR60" s="28" t="s">
        <v>139</v>
      </c>
      <c r="CS60" s="28" t="s">
        <v>139</v>
      </c>
      <c r="CT60" s="29">
        <v>3.0</v>
      </c>
      <c r="CU60" s="28" t="s">
        <v>139</v>
      </c>
      <c r="CV60" s="16">
        <f t="shared" si="66"/>
        <v>9</v>
      </c>
      <c r="CW60" s="28" t="s">
        <v>139</v>
      </c>
      <c r="CX60" s="30" t="s">
        <v>139</v>
      </c>
      <c r="CY60" s="30">
        <v>3.0</v>
      </c>
      <c r="CZ60" s="31">
        <v>4.0</v>
      </c>
      <c r="DA60" s="28" t="s">
        <v>138</v>
      </c>
      <c r="DB60" s="16">
        <f t="shared" si="67"/>
        <v>16</v>
      </c>
      <c r="DC60" s="28" t="s">
        <v>136</v>
      </c>
      <c r="DD60" s="28" t="s">
        <v>136</v>
      </c>
      <c r="DE60" s="28" t="s">
        <v>136</v>
      </c>
      <c r="DF60" s="29">
        <v>4.0</v>
      </c>
      <c r="DG60" s="28" t="s">
        <v>138</v>
      </c>
      <c r="DH60" s="28" t="s">
        <v>138</v>
      </c>
      <c r="DI60" s="16">
        <f t="shared" si="68"/>
        <v>26</v>
      </c>
      <c r="DJ60" s="29">
        <v>2.0</v>
      </c>
      <c r="DK60" s="29">
        <v>3.0</v>
      </c>
      <c r="DL60" s="29">
        <v>3.0</v>
      </c>
      <c r="DM60" s="29">
        <v>3.0</v>
      </c>
      <c r="DN60" s="29">
        <v>3.0</v>
      </c>
      <c r="DO60" s="16">
        <f t="shared" si="69"/>
        <v>14</v>
      </c>
      <c r="DP60" s="28" t="s">
        <v>136</v>
      </c>
      <c r="DQ60" s="28" t="s">
        <v>140</v>
      </c>
      <c r="DR60" s="28" t="s">
        <v>140</v>
      </c>
      <c r="DS60" s="28" t="s">
        <v>140</v>
      </c>
      <c r="DT60" s="28" t="s">
        <v>139</v>
      </c>
      <c r="DU60" s="25">
        <f t="shared" si="70"/>
        <v>9</v>
      </c>
      <c r="DV60" s="28" t="s">
        <v>139</v>
      </c>
      <c r="DW60" s="27" t="s">
        <v>136</v>
      </c>
      <c r="DX60" s="27" t="s">
        <v>136</v>
      </c>
      <c r="DY60" s="27" t="s">
        <v>139</v>
      </c>
      <c r="DZ60" s="27" t="s">
        <v>139</v>
      </c>
      <c r="EA60" s="26">
        <v>18.0</v>
      </c>
      <c r="EB60" s="27" t="s">
        <v>139</v>
      </c>
      <c r="EC60" s="27" t="s">
        <v>140</v>
      </c>
      <c r="ED60" s="27" t="s">
        <v>138</v>
      </c>
      <c r="EE60" s="27" t="s">
        <v>139</v>
      </c>
      <c r="EF60" s="16">
        <f t="shared" si="71"/>
        <v>10</v>
      </c>
      <c r="EG60" s="27" t="s">
        <v>136</v>
      </c>
      <c r="EH60" s="130" t="s">
        <v>139</v>
      </c>
      <c r="EI60" s="27" t="s">
        <v>139</v>
      </c>
      <c r="EJ60" s="27" t="s">
        <v>137</v>
      </c>
      <c r="EK60" s="16">
        <f t="shared" si="72"/>
        <v>11</v>
      </c>
    </row>
    <row r="61" ht="15.75" customHeight="1">
      <c r="A61" s="36" t="s">
        <v>194</v>
      </c>
      <c r="B61" s="16">
        <f t="shared" si="1"/>
        <v>0</v>
      </c>
      <c r="C61" s="17" t="s">
        <v>37</v>
      </c>
      <c r="D61" s="35">
        <v>26.0</v>
      </c>
      <c r="E61" s="16">
        <f t="shared" si="2"/>
        <v>0</v>
      </c>
      <c r="F61" s="16">
        <f t="shared" si="3"/>
        <v>1</v>
      </c>
      <c r="G61" s="16">
        <f t="shared" si="4"/>
        <v>0</v>
      </c>
      <c r="H61" s="16">
        <f t="shared" si="5"/>
        <v>0</v>
      </c>
      <c r="I61" s="35" t="s">
        <v>12</v>
      </c>
      <c r="J61" s="16">
        <f t="shared" si="6"/>
        <v>0</v>
      </c>
      <c r="K61" s="16">
        <f t="shared" si="7"/>
        <v>0</v>
      </c>
      <c r="L61" s="16">
        <f t="shared" si="8"/>
        <v>0</v>
      </c>
      <c r="M61" s="16">
        <f t="shared" si="9"/>
        <v>1</v>
      </c>
      <c r="N61" s="16">
        <f t="shared" si="10"/>
        <v>0</v>
      </c>
      <c r="O61" s="36">
        <v>25000.0</v>
      </c>
      <c r="P61" s="21">
        <f t="shared" si="11"/>
        <v>0</v>
      </c>
      <c r="Q61" s="21">
        <f t="shared" si="12"/>
        <v>1</v>
      </c>
      <c r="R61" s="21">
        <f t="shared" si="13"/>
        <v>0</v>
      </c>
      <c r="S61" s="21">
        <f t="shared" si="14"/>
        <v>0</v>
      </c>
      <c r="T61" s="37" t="s">
        <v>159</v>
      </c>
      <c r="U61" s="21">
        <f t="shared" si="15"/>
        <v>0</v>
      </c>
      <c r="V61" s="37">
        <v>0.0</v>
      </c>
      <c r="W61" s="37">
        <v>0.0</v>
      </c>
      <c r="X61" s="37">
        <v>0.0</v>
      </c>
      <c r="Y61" s="36" t="s">
        <v>25</v>
      </c>
      <c r="Z61" s="21">
        <f t="shared" si="16"/>
        <v>1</v>
      </c>
      <c r="AA61" s="21">
        <f t="shared" si="17"/>
        <v>0</v>
      </c>
      <c r="AB61" s="21">
        <f t="shared" si="18"/>
        <v>0</v>
      </c>
      <c r="AC61" s="21">
        <f t="shared" si="19"/>
        <v>0</v>
      </c>
      <c r="AD61" s="21">
        <f t="shared" si="20"/>
        <v>0</v>
      </c>
      <c r="AE61" s="36" t="s">
        <v>143</v>
      </c>
      <c r="AF61" s="21">
        <f t="shared" si="21"/>
        <v>0</v>
      </c>
      <c r="AG61" s="21">
        <f t="shared" si="22"/>
        <v>1</v>
      </c>
      <c r="AH61" s="21">
        <f t="shared" si="23"/>
        <v>0</v>
      </c>
      <c r="AI61" s="21">
        <f t="shared" si="24"/>
        <v>0</v>
      </c>
      <c r="AJ61" s="27" t="s">
        <v>128</v>
      </c>
      <c r="AK61" s="21">
        <f t="shared" si="25"/>
        <v>1</v>
      </c>
      <c r="AL61" s="21">
        <f t="shared" si="26"/>
        <v>0</v>
      </c>
      <c r="AM61" s="21">
        <f t="shared" si="27"/>
        <v>0</v>
      </c>
      <c r="AN61" s="21">
        <f t="shared" si="28"/>
        <v>0</v>
      </c>
      <c r="AO61" s="27" t="s">
        <v>37</v>
      </c>
      <c r="AP61" s="21">
        <f t="shared" si="29"/>
        <v>1</v>
      </c>
      <c r="AQ61" s="21">
        <f t="shared" si="30"/>
        <v>0</v>
      </c>
      <c r="AR61" s="21">
        <f t="shared" si="31"/>
        <v>0</v>
      </c>
      <c r="AS61" s="21">
        <f t="shared" si="32"/>
        <v>0</v>
      </c>
      <c r="AT61" s="27" t="s">
        <v>197</v>
      </c>
      <c r="AU61" s="21">
        <f t="shared" si="33"/>
        <v>0</v>
      </c>
      <c r="AV61" s="21">
        <f t="shared" si="34"/>
        <v>0</v>
      </c>
      <c r="AW61" s="21">
        <f t="shared" si="35"/>
        <v>0</v>
      </c>
      <c r="AX61" s="21">
        <f t="shared" si="36"/>
        <v>1</v>
      </c>
      <c r="AY61" s="27" t="s">
        <v>37</v>
      </c>
      <c r="AZ61" s="21">
        <f t="shared" si="37"/>
        <v>0</v>
      </c>
      <c r="BA61" s="21">
        <f t="shared" si="38"/>
        <v>1</v>
      </c>
      <c r="BB61" s="21">
        <f t="shared" si="39"/>
        <v>0</v>
      </c>
      <c r="BC61" s="21">
        <f t="shared" si="40"/>
        <v>0</v>
      </c>
      <c r="BD61" s="27" t="s">
        <v>136</v>
      </c>
      <c r="BE61" s="21">
        <f t="shared" si="41"/>
        <v>0</v>
      </c>
      <c r="BF61" s="21">
        <f t="shared" si="42"/>
        <v>0</v>
      </c>
      <c r="BG61" s="21">
        <f t="shared" si="43"/>
        <v>1</v>
      </c>
      <c r="BH61" s="29">
        <v>1500.0</v>
      </c>
      <c r="BI61" s="21">
        <f t="shared" si="44"/>
        <v>0</v>
      </c>
      <c r="BJ61" s="21">
        <f t="shared" si="45"/>
        <v>1</v>
      </c>
      <c r="BK61" s="21">
        <f t="shared" si="46"/>
        <v>0</v>
      </c>
      <c r="BL61" s="27" t="s">
        <v>151</v>
      </c>
      <c r="BM61" s="21">
        <f t="shared" si="47"/>
        <v>0</v>
      </c>
      <c r="BN61" s="21">
        <f t="shared" si="48"/>
        <v>1</v>
      </c>
      <c r="BO61" s="21">
        <f t="shared" si="49"/>
        <v>0</v>
      </c>
      <c r="BP61" s="21">
        <f t="shared" si="50"/>
        <v>0</v>
      </c>
      <c r="BQ61" s="21">
        <f t="shared" si="51"/>
        <v>0</v>
      </c>
      <c r="BR61" s="29">
        <v>0.0</v>
      </c>
      <c r="BS61" s="29">
        <v>0.0</v>
      </c>
      <c r="BT61" s="29">
        <v>0.0</v>
      </c>
      <c r="BU61" s="29">
        <v>1.0</v>
      </c>
      <c r="BV61" s="29">
        <v>0.0</v>
      </c>
      <c r="BW61" s="29">
        <v>1.0</v>
      </c>
      <c r="BX61" s="29">
        <v>1.0</v>
      </c>
      <c r="BY61" s="29">
        <v>0.0</v>
      </c>
      <c r="BZ61" s="29">
        <v>1.0</v>
      </c>
      <c r="CA61" s="27" t="s">
        <v>168</v>
      </c>
      <c r="CB61" s="21">
        <f t="shared" si="52"/>
        <v>1</v>
      </c>
      <c r="CC61" s="21">
        <f t="shared" si="53"/>
        <v>0</v>
      </c>
      <c r="CD61" s="21">
        <f t="shared" si="54"/>
        <v>0</v>
      </c>
      <c r="CE61" s="21">
        <f t="shared" si="55"/>
        <v>0</v>
      </c>
      <c r="CF61" s="21">
        <f t="shared" si="56"/>
        <v>0</v>
      </c>
      <c r="CG61" s="27" t="s">
        <v>157</v>
      </c>
      <c r="CH61" s="21">
        <f t="shared" si="57"/>
        <v>0</v>
      </c>
      <c r="CI61" s="21">
        <f t="shared" si="58"/>
        <v>1</v>
      </c>
      <c r="CJ61" s="21">
        <f t="shared" si="59"/>
        <v>0</v>
      </c>
      <c r="CK61" s="21">
        <f t="shared" si="60"/>
        <v>0</v>
      </c>
      <c r="CL61" s="27" t="s">
        <v>173</v>
      </c>
      <c r="CM61" s="21">
        <f t="shared" si="61"/>
        <v>0</v>
      </c>
      <c r="CN61" s="21">
        <f t="shared" si="62"/>
        <v>0</v>
      </c>
      <c r="CO61" s="21">
        <f t="shared" si="63"/>
        <v>1</v>
      </c>
      <c r="CP61" s="21">
        <f t="shared" si="64"/>
        <v>0</v>
      </c>
      <c r="CQ61" s="21">
        <f t="shared" si="65"/>
        <v>0</v>
      </c>
      <c r="CR61" s="28" t="s">
        <v>136</v>
      </c>
      <c r="CS61" s="28" t="s">
        <v>138</v>
      </c>
      <c r="CT61" s="29">
        <v>4.0</v>
      </c>
      <c r="CU61" s="28" t="s">
        <v>137</v>
      </c>
      <c r="CV61" s="16">
        <f t="shared" si="66"/>
        <v>16</v>
      </c>
      <c r="CW61" s="28" t="s">
        <v>136</v>
      </c>
      <c r="CX61" s="30" t="s">
        <v>138</v>
      </c>
      <c r="CY61" s="30">
        <v>4.0</v>
      </c>
      <c r="CZ61" s="30" t="s">
        <v>137</v>
      </c>
      <c r="DA61" s="28" t="s">
        <v>136</v>
      </c>
      <c r="DB61" s="16">
        <f t="shared" si="67"/>
        <v>20</v>
      </c>
      <c r="DC61" s="28" t="s">
        <v>136</v>
      </c>
      <c r="DD61" s="28" t="s">
        <v>136</v>
      </c>
      <c r="DE61" s="29">
        <v>4.0</v>
      </c>
      <c r="DF61" s="28">
        <v>5.0</v>
      </c>
      <c r="DG61" s="29">
        <v>3.0</v>
      </c>
      <c r="DH61" s="28">
        <v>4.0</v>
      </c>
      <c r="DI61" s="16">
        <f t="shared" si="68"/>
        <v>24</v>
      </c>
      <c r="DJ61" s="28" t="s">
        <v>136</v>
      </c>
      <c r="DK61" s="29">
        <v>4.0</v>
      </c>
      <c r="DL61" s="28" t="s">
        <v>138</v>
      </c>
      <c r="DM61" s="28" t="s">
        <v>136</v>
      </c>
      <c r="DN61" s="29">
        <v>4.0</v>
      </c>
      <c r="DO61" s="16">
        <f t="shared" si="69"/>
        <v>21</v>
      </c>
      <c r="DP61" s="28" t="s">
        <v>138</v>
      </c>
      <c r="DQ61" s="28" t="s">
        <v>139</v>
      </c>
      <c r="DR61" s="28" t="s">
        <v>140</v>
      </c>
      <c r="DS61" s="28" t="s">
        <v>136</v>
      </c>
      <c r="DT61" s="28" t="s">
        <v>137</v>
      </c>
      <c r="DU61" s="25">
        <f t="shared" si="70"/>
        <v>15</v>
      </c>
      <c r="DV61" s="28" t="s">
        <v>136</v>
      </c>
      <c r="DW61" s="27" t="s">
        <v>138</v>
      </c>
      <c r="DX61" s="27" t="s">
        <v>137</v>
      </c>
      <c r="DY61" s="27" t="s">
        <v>136</v>
      </c>
      <c r="DZ61" s="27" t="s">
        <v>136</v>
      </c>
      <c r="EA61" s="26">
        <v>16.0</v>
      </c>
      <c r="EB61" s="27" t="s">
        <v>139</v>
      </c>
      <c r="EC61" s="27" t="s">
        <v>139</v>
      </c>
      <c r="ED61" s="27" t="s">
        <v>140</v>
      </c>
      <c r="EE61" s="27" t="s">
        <v>140</v>
      </c>
      <c r="EF61" s="16">
        <f t="shared" si="71"/>
        <v>6</v>
      </c>
      <c r="EG61" s="27" t="s">
        <v>136</v>
      </c>
      <c r="EH61" s="130" t="s">
        <v>136</v>
      </c>
      <c r="EI61" s="27" t="s">
        <v>138</v>
      </c>
      <c r="EJ61" s="27" t="s">
        <v>136</v>
      </c>
      <c r="EK61" s="16">
        <f t="shared" si="72"/>
        <v>17</v>
      </c>
    </row>
    <row r="62" ht="15.75" customHeight="1">
      <c r="A62" s="36" t="s">
        <v>194</v>
      </c>
      <c r="B62" s="16">
        <f t="shared" si="1"/>
        <v>0</v>
      </c>
      <c r="C62" s="17" t="s">
        <v>37</v>
      </c>
      <c r="D62" s="35">
        <v>29.0</v>
      </c>
      <c r="E62" s="16">
        <f t="shared" si="2"/>
        <v>0</v>
      </c>
      <c r="F62" s="16">
        <f t="shared" si="3"/>
        <v>1</v>
      </c>
      <c r="G62" s="16">
        <f t="shared" si="4"/>
        <v>0</v>
      </c>
      <c r="H62" s="16">
        <f t="shared" si="5"/>
        <v>0</v>
      </c>
      <c r="I62" s="35" t="s">
        <v>126</v>
      </c>
      <c r="J62" s="16">
        <f t="shared" si="6"/>
        <v>0</v>
      </c>
      <c r="K62" s="16">
        <f t="shared" si="7"/>
        <v>1</v>
      </c>
      <c r="L62" s="16">
        <f t="shared" si="8"/>
        <v>0</v>
      </c>
      <c r="M62" s="16">
        <f t="shared" si="9"/>
        <v>0</v>
      </c>
      <c r="N62" s="16">
        <f t="shared" si="10"/>
        <v>0</v>
      </c>
      <c r="O62" s="36">
        <v>25000.0</v>
      </c>
      <c r="P62" s="21">
        <f t="shared" si="11"/>
        <v>0</v>
      </c>
      <c r="Q62" s="21">
        <f t="shared" si="12"/>
        <v>1</v>
      </c>
      <c r="R62" s="21">
        <f t="shared" si="13"/>
        <v>0</v>
      </c>
      <c r="S62" s="21">
        <f t="shared" si="14"/>
        <v>0</v>
      </c>
      <c r="T62" s="37" t="s">
        <v>159</v>
      </c>
      <c r="U62" s="21">
        <f t="shared" si="15"/>
        <v>0</v>
      </c>
      <c r="V62" s="37">
        <v>0.0</v>
      </c>
      <c r="W62" s="37">
        <v>0.0</v>
      </c>
      <c r="X62" s="37">
        <v>0.0</v>
      </c>
      <c r="Y62" s="36" t="s">
        <v>25</v>
      </c>
      <c r="Z62" s="21">
        <f t="shared" si="16"/>
        <v>1</v>
      </c>
      <c r="AA62" s="21">
        <f t="shared" si="17"/>
        <v>0</v>
      </c>
      <c r="AB62" s="21">
        <f t="shared" si="18"/>
        <v>0</v>
      </c>
      <c r="AC62" s="21">
        <f t="shared" si="19"/>
        <v>0</v>
      </c>
      <c r="AD62" s="21">
        <f t="shared" si="20"/>
        <v>0</v>
      </c>
      <c r="AE62" s="36" t="s">
        <v>180</v>
      </c>
      <c r="AF62" s="21">
        <f t="shared" si="21"/>
        <v>0</v>
      </c>
      <c r="AG62" s="21">
        <f t="shared" si="22"/>
        <v>0</v>
      </c>
      <c r="AH62" s="21">
        <f t="shared" si="23"/>
        <v>1</v>
      </c>
      <c r="AI62" s="21">
        <f t="shared" si="24"/>
        <v>0</v>
      </c>
      <c r="AJ62" s="27" t="s">
        <v>129</v>
      </c>
      <c r="AK62" s="21">
        <f t="shared" si="25"/>
        <v>0</v>
      </c>
      <c r="AL62" s="21">
        <f t="shared" si="26"/>
        <v>1</v>
      </c>
      <c r="AM62" s="21">
        <f t="shared" si="27"/>
        <v>0</v>
      </c>
      <c r="AN62" s="21">
        <f t="shared" si="28"/>
        <v>0</v>
      </c>
      <c r="AO62" s="27" t="s">
        <v>37</v>
      </c>
      <c r="AP62" s="21">
        <f t="shared" si="29"/>
        <v>1</v>
      </c>
      <c r="AQ62" s="21">
        <f t="shared" si="30"/>
        <v>0</v>
      </c>
      <c r="AR62" s="21">
        <f t="shared" si="31"/>
        <v>0</v>
      </c>
      <c r="AS62" s="21">
        <f t="shared" si="32"/>
        <v>0</v>
      </c>
      <c r="AT62" s="27" t="s">
        <v>197</v>
      </c>
      <c r="AU62" s="21">
        <f t="shared" si="33"/>
        <v>0</v>
      </c>
      <c r="AV62" s="21">
        <f t="shared" si="34"/>
        <v>0</v>
      </c>
      <c r="AW62" s="21">
        <f t="shared" si="35"/>
        <v>0</v>
      </c>
      <c r="AX62" s="21">
        <f t="shared" si="36"/>
        <v>1</v>
      </c>
      <c r="AY62" s="38" t="s">
        <v>40</v>
      </c>
      <c r="AZ62" s="21">
        <f t="shared" si="37"/>
        <v>0</v>
      </c>
      <c r="BA62" s="21">
        <f t="shared" si="38"/>
        <v>0</v>
      </c>
      <c r="BB62" s="21">
        <f t="shared" si="39"/>
        <v>0</v>
      </c>
      <c r="BC62" s="21">
        <f t="shared" si="40"/>
        <v>1</v>
      </c>
      <c r="BD62" s="27" t="s">
        <v>150</v>
      </c>
      <c r="BE62" s="21">
        <f t="shared" si="41"/>
        <v>0</v>
      </c>
      <c r="BF62" s="21">
        <f t="shared" si="42"/>
        <v>0</v>
      </c>
      <c r="BG62" s="21">
        <f t="shared" si="43"/>
        <v>1</v>
      </c>
      <c r="BH62" s="29">
        <v>1500.0</v>
      </c>
      <c r="BI62" s="21">
        <f t="shared" si="44"/>
        <v>0</v>
      </c>
      <c r="BJ62" s="21">
        <f t="shared" si="45"/>
        <v>1</v>
      </c>
      <c r="BK62" s="21">
        <f t="shared" si="46"/>
        <v>0</v>
      </c>
      <c r="BL62" s="29" t="s">
        <v>156</v>
      </c>
      <c r="BM62" s="21">
        <f t="shared" si="47"/>
        <v>0</v>
      </c>
      <c r="BN62" s="21">
        <f t="shared" si="48"/>
        <v>0</v>
      </c>
      <c r="BO62" s="21">
        <f t="shared" si="49"/>
        <v>0</v>
      </c>
      <c r="BP62" s="21">
        <f t="shared" si="50"/>
        <v>1</v>
      </c>
      <c r="BQ62" s="21">
        <f t="shared" si="51"/>
        <v>0</v>
      </c>
      <c r="BR62" s="29">
        <v>0.0</v>
      </c>
      <c r="BS62" s="29">
        <v>0.0</v>
      </c>
      <c r="BT62" s="29">
        <v>0.0</v>
      </c>
      <c r="BU62" s="29">
        <v>0.0</v>
      </c>
      <c r="BV62" s="29">
        <v>0.0</v>
      </c>
      <c r="BW62" s="29">
        <v>0.0</v>
      </c>
      <c r="BX62" s="29">
        <v>0.0</v>
      </c>
      <c r="BY62" s="29">
        <v>1.0</v>
      </c>
      <c r="BZ62" s="29">
        <v>1.0</v>
      </c>
      <c r="CA62" s="27" t="s">
        <v>176</v>
      </c>
      <c r="CB62" s="21">
        <f t="shared" si="52"/>
        <v>0</v>
      </c>
      <c r="CC62" s="21">
        <f t="shared" si="53"/>
        <v>0</v>
      </c>
      <c r="CD62" s="21">
        <f t="shared" si="54"/>
        <v>0</v>
      </c>
      <c r="CE62" s="21">
        <f t="shared" si="55"/>
        <v>1</v>
      </c>
      <c r="CF62" s="21">
        <f t="shared" si="56"/>
        <v>0</v>
      </c>
      <c r="CG62" s="27" t="s">
        <v>177</v>
      </c>
      <c r="CH62" s="21">
        <f t="shared" si="57"/>
        <v>1</v>
      </c>
      <c r="CI62" s="21">
        <f t="shared" si="58"/>
        <v>0</v>
      </c>
      <c r="CJ62" s="21">
        <f t="shared" si="59"/>
        <v>0</v>
      </c>
      <c r="CK62" s="21">
        <f t="shared" si="60"/>
        <v>0</v>
      </c>
      <c r="CL62" s="27" t="s">
        <v>178</v>
      </c>
      <c r="CM62" s="21">
        <f t="shared" si="61"/>
        <v>0</v>
      </c>
      <c r="CN62" s="21">
        <f t="shared" si="62"/>
        <v>0</v>
      </c>
      <c r="CO62" s="21">
        <f t="shared" si="63"/>
        <v>0</v>
      </c>
      <c r="CP62" s="21">
        <f t="shared" si="64"/>
        <v>1</v>
      </c>
      <c r="CQ62" s="21">
        <f t="shared" si="65"/>
        <v>0</v>
      </c>
      <c r="CR62" s="29">
        <v>4.0</v>
      </c>
      <c r="CS62" s="29">
        <v>5.0</v>
      </c>
      <c r="CT62" s="28" t="s">
        <v>137</v>
      </c>
      <c r="CU62" s="29">
        <v>4.0</v>
      </c>
      <c r="CV62" s="16">
        <f t="shared" si="66"/>
        <v>16</v>
      </c>
      <c r="CW62" s="28">
        <v>4.0</v>
      </c>
      <c r="CX62" s="30">
        <v>5.0</v>
      </c>
      <c r="CY62" s="30" t="s">
        <v>137</v>
      </c>
      <c r="CZ62" s="30">
        <v>4.0</v>
      </c>
      <c r="DA62" s="29">
        <v>4.0</v>
      </c>
      <c r="DB62" s="16">
        <f t="shared" si="67"/>
        <v>20</v>
      </c>
      <c r="DC62" s="28" t="s">
        <v>139</v>
      </c>
      <c r="DD62" s="28" t="s">
        <v>137</v>
      </c>
      <c r="DE62" s="28" t="s">
        <v>139</v>
      </c>
      <c r="DF62" s="28" t="s">
        <v>139</v>
      </c>
      <c r="DG62" s="28" t="s">
        <v>136</v>
      </c>
      <c r="DH62" s="28" t="s">
        <v>139</v>
      </c>
      <c r="DI62" s="16">
        <f t="shared" si="68"/>
        <v>15</v>
      </c>
      <c r="DJ62" s="29">
        <v>2.0</v>
      </c>
      <c r="DK62" s="28" t="s">
        <v>140</v>
      </c>
      <c r="DL62" s="29">
        <v>2.0</v>
      </c>
      <c r="DM62" s="29">
        <v>2.0</v>
      </c>
      <c r="DN62" s="28" t="s">
        <v>139</v>
      </c>
      <c r="DO62" s="16">
        <f t="shared" si="69"/>
        <v>9</v>
      </c>
      <c r="DP62" s="28" t="s">
        <v>136</v>
      </c>
      <c r="DQ62" s="28" t="s">
        <v>140</v>
      </c>
      <c r="DR62" s="28" t="s">
        <v>137</v>
      </c>
      <c r="DS62" s="28" t="s">
        <v>139</v>
      </c>
      <c r="DT62" s="28" t="s">
        <v>136</v>
      </c>
      <c r="DU62" s="25">
        <f t="shared" si="70"/>
        <v>14</v>
      </c>
      <c r="DV62" s="28" t="s">
        <v>136</v>
      </c>
      <c r="DW62" s="27" t="s">
        <v>136</v>
      </c>
      <c r="DX62" s="27" t="s">
        <v>136</v>
      </c>
      <c r="DY62" s="27" t="s">
        <v>137</v>
      </c>
      <c r="DZ62" s="27" t="s">
        <v>136</v>
      </c>
      <c r="EA62" s="26">
        <v>14.0</v>
      </c>
      <c r="EB62" s="27" t="s">
        <v>137</v>
      </c>
      <c r="EC62" s="27" t="s">
        <v>139</v>
      </c>
      <c r="ED62" s="27" t="s">
        <v>140</v>
      </c>
      <c r="EE62" s="27" t="s">
        <v>139</v>
      </c>
      <c r="EF62" s="16">
        <f t="shared" si="71"/>
        <v>8</v>
      </c>
      <c r="EG62" s="27" t="s">
        <v>136</v>
      </c>
      <c r="EH62" s="130" t="s">
        <v>136</v>
      </c>
      <c r="EI62" s="27" t="s">
        <v>136</v>
      </c>
      <c r="EJ62" s="27" t="s">
        <v>139</v>
      </c>
      <c r="EK62" s="16">
        <f t="shared" si="72"/>
        <v>14</v>
      </c>
    </row>
    <row r="63" ht="15.75" customHeight="1">
      <c r="A63" s="36" t="s">
        <v>194</v>
      </c>
      <c r="B63" s="16">
        <f t="shared" si="1"/>
        <v>0</v>
      </c>
      <c r="C63" s="17" t="s">
        <v>37</v>
      </c>
      <c r="D63" s="35">
        <v>31.0</v>
      </c>
      <c r="E63" s="16">
        <f t="shared" si="2"/>
        <v>0</v>
      </c>
      <c r="F63" s="16">
        <f t="shared" si="3"/>
        <v>1</v>
      </c>
      <c r="G63" s="16">
        <f t="shared" si="4"/>
        <v>0</v>
      </c>
      <c r="H63" s="16">
        <f t="shared" si="5"/>
        <v>0</v>
      </c>
      <c r="I63" s="35" t="s">
        <v>11</v>
      </c>
      <c r="J63" s="16">
        <f t="shared" si="6"/>
        <v>0</v>
      </c>
      <c r="K63" s="16">
        <f t="shared" si="7"/>
        <v>0</v>
      </c>
      <c r="L63" s="16">
        <f t="shared" si="8"/>
        <v>1</v>
      </c>
      <c r="M63" s="16">
        <f t="shared" si="9"/>
        <v>0</v>
      </c>
      <c r="N63" s="16">
        <f t="shared" si="10"/>
        <v>0</v>
      </c>
      <c r="O63" s="36">
        <v>25000.0</v>
      </c>
      <c r="P63" s="21">
        <f t="shared" si="11"/>
        <v>0</v>
      </c>
      <c r="Q63" s="21">
        <f t="shared" si="12"/>
        <v>1</v>
      </c>
      <c r="R63" s="21">
        <f t="shared" si="13"/>
        <v>0</v>
      </c>
      <c r="S63" s="21">
        <f t="shared" si="14"/>
        <v>0</v>
      </c>
      <c r="T63" s="37" t="s">
        <v>127</v>
      </c>
      <c r="U63" s="21">
        <f t="shared" si="15"/>
        <v>1</v>
      </c>
      <c r="V63" s="37">
        <v>0.0</v>
      </c>
      <c r="W63" s="37">
        <v>0.0</v>
      </c>
      <c r="X63" s="37">
        <v>0.0</v>
      </c>
      <c r="Y63" s="36" t="s">
        <v>25</v>
      </c>
      <c r="Z63" s="21">
        <f t="shared" si="16"/>
        <v>1</v>
      </c>
      <c r="AA63" s="21">
        <f t="shared" si="17"/>
        <v>0</v>
      </c>
      <c r="AB63" s="21">
        <f t="shared" si="18"/>
        <v>0</v>
      </c>
      <c r="AC63" s="21">
        <f t="shared" si="19"/>
        <v>0</v>
      </c>
      <c r="AD63" s="21">
        <f t="shared" si="20"/>
        <v>0</v>
      </c>
      <c r="AE63" s="36" t="s">
        <v>204</v>
      </c>
      <c r="AF63" s="21">
        <f t="shared" si="21"/>
        <v>0</v>
      </c>
      <c r="AG63" s="21">
        <f t="shared" si="22"/>
        <v>0</v>
      </c>
      <c r="AH63" s="21">
        <f t="shared" si="23"/>
        <v>0</v>
      </c>
      <c r="AI63" s="21">
        <f t="shared" si="24"/>
        <v>1</v>
      </c>
      <c r="AJ63" s="27" t="s">
        <v>191</v>
      </c>
      <c r="AK63" s="21">
        <f t="shared" si="25"/>
        <v>0</v>
      </c>
      <c r="AL63" s="21">
        <f t="shared" si="26"/>
        <v>0</v>
      </c>
      <c r="AM63" s="21">
        <f t="shared" si="27"/>
        <v>0</v>
      </c>
      <c r="AN63" s="21">
        <f t="shared" si="28"/>
        <v>1</v>
      </c>
      <c r="AO63" s="27" t="s">
        <v>37</v>
      </c>
      <c r="AP63" s="21">
        <f t="shared" si="29"/>
        <v>1</v>
      </c>
      <c r="AQ63" s="21">
        <f t="shared" si="30"/>
        <v>0</v>
      </c>
      <c r="AR63" s="21">
        <f t="shared" si="31"/>
        <v>0</v>
      </c>
      <c r="AS63" s="21">
        <f t="shared" si="32"/>
        <v>0</v>
      </c>
      <c r="AT63" s="27" t="s">
        <v>45</v>
      </c>
      <c r="AU63" s="21">
        <f t="shared" si="33"/>
        <v>0</v>
      </c>
      <c r="AV63" s="21">
        <f t="shared" si="34"/>
        <v>0</v>
      </c>
      <c r="AW63" s="21">
        <f t="shared" si="35"/>
        <v>1</v>
      </c>
      <c r="AX63" s="21">
        <f t="shared" si="36"/>
        <v>0</v>
      </c>
      <c r="AY63" s="38" t="s">
        <v>131</v>
      </c>
      <c r="AZ63" s="21">
        <f t="shared" si="37"/>
        <v>1</v>
      </c>
      <c r="BA63" s="21">
        <f t="shared" si="38"/>
        <v>0</v>
      </c>
      <c r="BB63" s="21">
        <f t="shared" si="39"/>
        <v>0</v>
      </c>
      <c r="BC63" s="21">
        <f t="shared" si="40"/>
        <v>0</v>
      </c>
      <c r="BD63" s="27" t="s">
        <v>155</v>
      </c>
      <c r="BE63" s="21">
        <f t="shared" si="41"/>
        <v>0</v>
      </c>
      <c r="BF63" s="21">
        <f t="shared" si="42"/>
        <v>0</v>
      </c>
      <c r="BG63" s="21">
        <f t="shared" si="43"/>
        <v>1</v>
      </c>
      <c r="BH63" s="27" t="s">
        <v>179</v>
      </c>
      <c r="BI63" s="21">
        <f t="shared" si="44"/>
        <v>0</v>
      </c>
      <c r="BJ63" s="21">
        <f t="shared" si="45"/>
        <v>0</v>
      </c>
      <c r="BK63" s="21">
        <f t="shared" si="46"/>
        <v>1</v>
      </c>
      <c r="BL63" s="29" t="s">
        <v>132</v>
      </c>
      <c r="BM63" s="21">
        <f t="shared" si="47"/>
        <v>0</v>
      </c>
      <c r="BN63" s="21">
        <f t="shared" si="48"/>
        <v>0</v>
      </c>
      <c r="BO63" s="21">
        <f t="shared" si="49"/>
        <v>1</v>
      </c>
      <c r="BP63" s="21">
        <f t="shared" si="50"/>
        <v>0</v>
      </c>
      <c r="BQ63" s="21">
        <f t="shared" si="51"/>
        <v>0</v>
      </c>
      <c r="BR63" s="29">
        <v>0.0</v>
      </c>
      <c r="BS63" s="29">
        <v>0.0</v>
      </c>
      <c r="BT63" s="29">
        <v>1.0</v>
      </c>
      <c r="BU63" s="29">
        <v>1.0</v>
      </c>
      <c r="BV63" s="29">
        <v>0.0</v>
      </c>
      <c r="BW63" s="29">
        <v>0.0</v>
      </c>
      <c r="BX63" s="29">
        <v>0.0</v>
      </c>
      <c r="BY63" s="29">
        <v>0.0</v>
      </c>
      <c r="BZ63" s="29">
        <v>0.0</v>
      </c>
      <c r="CA63" s="27" t="s">
        <v>133</v>
      </c>
      <c r="CB63" s="21">
        <f t="shared" si="52"/>
        <v>0</v>
      </c>
      <c r="CC63" s="21">
        <f t="shared" si="53"/>
        <v>1</v>
      </c>
      <c r="CD63" s="21">
        <f t="shared" si="54"/>
        <v>0</v>
      </c>
      <c r="CE63" s="21">
        <f t="shared" si="55"/>
        <v>0</v>
      </c>
      <c r="CF63" s="21">
        <f t="shared" si="56"/>
        <v>0</v>
      </c>
      <c r="CG63" s="27" t="s">
        <v>152</v>
      </c>
      <c r="CH63" s="21">
        <f t="shared" si="57"/>
        <v>0</v>
      </c>
      <c r="CI63" s="21">
        <f t="shared" si="58"/>
        <v>0</v>
      </c>
      <c r="CJ63" s="21">
        <f t="shared" si="59"/>
        <v>0</v>
      </c>
      <c r="CK63" s="21">
        <f t="shared" si="60"/>
        <v>1</v>
      </c>
      <c r="CL63" s="27" t="s">
        <v>135</v>
      </c>
      <c r="CM63" s="21">
        <f t="shared" si="61"/>
        <v>1</v>
      </c>
      <c r="CN63" s="21">
        <f t="shared" si="62"/>
        <v>0</v>
      </c>
      <c r="CO63" s="21">
        <f t="shared" si="63"/>
        <v>0</v>
      </c>
      <c r="CP63" s="21">
        <f t="shared" si="64"/>
        <v>0</v>
      </c>
      <c r="CQ63" s="21">
        <f t="shared" si="65"/>
        <v>0</v>
      </c>
      <c r="CR63" s="28" t="s">
        <v>136</v>
      </c>
      <c r="CS63" s="28" t="s">
        <v>136</v>
      </c>
      <c r="CT63" s="28" t="s">
        <v>139</v>
      </c>
      <c r="CU63" s="28" t="s">
        <v>136</v>
      </c>
      <c r="CV63" s="16">
        <f t="shared" si="66"/>
        <v>14</v>
      </c>
      <c r="CW63" s="28" t="s">
        <v>136</v>
      </c>
      <c r="CX63" s="30" t="s">
        <v>136</v>
      </c>
      <c r="CY63" s="30" t="s">
        <v>139</v>
      </c>
      <c r="CZ63" s="30" t="s">
        <v>136</v>
      </c>
      <c r="DA63" s="28" t="s">
        <v>136</v>
      </c>
      <c r="DB63" s="16">
        <f t="shared" si="67"/>
        <v>18</v>
      </c>
      <c r="DC63" s="28" t="s">
        <v>136</v>
      </c>
      <c r="DD63" s="28" t="s">
        <v>136</v>
      </c>
      <c r="DE63" s="29">
        <v>4.0</v>
      </c>
      <c r="DF63" s="28">
        <v>4.0</v>
      </c>
      <c r="DG63" s="29">
        <v>5.0</v>
      </c>
      <c r="DH63" s="28">
        <v>5.0</v>
      </c>
      <c r="DI63" s="16">
        <f t="shared" si="68"/>
        <v>26</v>
      </c>
      <c r="DJ63" s="29">
        <v>1.0</v>
      </c>
      <c r="DK63" s="29">
        <v>1.0</v>
      </c>
      <c r="DL63" s="29">
        <v>1.0</v>
      </c>
      <c r="DM63" s="29">
        <v>1.0</v>
      </c>
      <c r="DN63" s="29">
        <v>1.0</v>
      </c>
      <c r="DO63" s="16">
        <f t="shared" si="69"/>
        <v>5</v>
      </c>
      <c r="DP63" s="28" t="s">
        <v>136</v>
      </c>
      <c r="DQ63" s="28" t="s">
        <v>140</v>
      </c>
      <c r="DR63" s="28" t="s">
        <v>140</v>
      </c>
      <c r="DS63" s="28" t="s">
        <v>139</v>
      </c>
      <c r="DT63" s="28" t="s">
        <v>138</v>
      </c>
      <c r="DU63" s="25">
        <f t="shared" si="70"/>
        <v>13</v>
      </c>
      <c r="DV63" s="28" t="s">
        <v>137</v>
      </c>
      <c r="DW63" s="27" t="s">
        <v>138</v>
      </c>
      <c r="DX63" s="27" t="s">
        <v>136</v>
      </c>
      <c r="DY63" s="27" t="s">
        <v>138</v>
      </c>
      <c r="DZ63" s="27" t="s">
        <v>136</v>
      </c>
      <c r="EA63" s="26">
        <v>16.0</v>
      </c>
      <c r="EB63" s="27" t="s">
        <v>140</v>
      </c>
      <c r="EC63" s="27" t="s">
        <v>139</v>
      </c>
      <c r="ED63" s="27" t="s">
        <v>140</v>
      </c>
      <c r="EE63" s="27" t="s">
        <v>139</v>
      </c>
      <c r="EF63" s="16">
        <f t="shared" si="71"/>
        <v>6</v>
      </c>
      <c r="EG63" s="27" t="s">
        <v>139</v>
      </c>
      <c r="EH63" s="130" t="s">
        <v>140</v>
      </c>
      <c r="EI63" s="27" t="s">
        <v>139</v>
      </c>
      <c r="EJ63" s="27" t="s">
        <v>137</v>
      </c>
      <c r="EK63" s="16">
        <f t="shared" si="72"/>
        <v>8</v>
      </c>
    </row>
    <row r="64" ht="15.75" customHeight="1">
      <c r="A64" s="36" t="s">
        <v>194</v>
      </c>
      <c r="B64" s="16">
        <f t="shared" si="1"/>
        <v>0</v>
      </c>
      <c r="C64" s="17" t="s">
        <v>37</v>
      </c>
      <c r="D64" s="35">
        <v>35.0</v>
      </c>
      <c r="E64" s="16">
        <f t="shared" si="2"/>
        <v>0</v>
      </c>
      <c r="F64" s="16">
        <f t="shared" si="3"/>
        <v>1</v>
      </c>
      <c r="G64" s="16">
        <f t="shared" si="4"/>
        <v>0</v>
      </c>
      <c r="H64" s="16">
        <f t="shared" si="5"/>
        <v>0</v>
      </c>
      <c r="I64" s="35" t="s">
        <v>12</v>
      </c>
      <c r="J64" s="16">
        <f t="shared" si="6"/>
        <v>0</v>
      </c>
      <c r="K64" s="16">
        <f t="shared" si="7"/>
        <v>0</v>
      </c>
      <c r="L64" s="16">
        <f t="shared" si="8"/>
        <v>0</v>
      </c>
      <c r="M64" s="16">
        <f t="shared" si="9"/>
        <v>1</v>
      </c>
      <c r="N64" s="16">
        <f t="shared" si="10"/>
        <v>0</v>
      </c>
      <c r="O64" s="36">
        <v>25000.0</v>
      </c>
      <c r="P64" s="21">
        <f t="shared" si="11"/>
        <v>0</v>
      </c>
      <c r="Q64" s="21">
        <f t="shared" si="12"/>
        <v>1</v>
      </c>
      <c r="R64" s="21">
        <f t="shared" si="13"/>
        <v>0</v>
      </c>
      <c r="S64" s="21">
        <f t="shared" si="14"/>
        <v>0</v>
      </c>
      <c r="T64" s="37" t="s">
        <v>127</v>
      </c>
      <c r="U64" s="21">
        <f t="shared" si="15"/>
        <v>1</v>
      </c>
      <c r="V64" s="37">
        <v>0.0</v>
      </c>
      <c r="W64" s="37">
        <v>0.0</v>
      </c>
      <c r="X64" s="37">
        <v>0.0</v>
      </c>
      <c r="Y64" s="36" t="s">
        <v>25</v>
      </c>
      <c r="Z64" s="21">
        <f t="shared" si="16"/>
        <v>1</v>
      </c>
      <c r="AA64" s="21">
        <f t="shared" si="17"/>
        <v>0</v>
      </c>
      <c r="AB64" s="21">
        <f t="shared" si="18"/>
        <v>0</v>
      </c>
      <c r="AC64" s="21">
        <f t="shared" si="19"/>
        <v>0</v>
      </c>
      <c r="AD64" s="21">
        <f t="shared" si="20"/>
        <v>0</v>
      </c>
      <c r="AE64" s="36" t="s">
        <v>32</v>
      </c>
      <c r="AF64" s="21">
        <f t="shared" si="21"/>
        <v>0</v>
      </c>
      <c r="AG64" s="21">
        <f t="shared" si="22"/>
        <v>1</v>
      </c>
      <c r="AH64" s="21">
        <f t="shared" si="23"/>
        <v>0</v>
      </c>
      <c r="AI64" s="21">
        <f t="shared" si="24"/>
        <v>0</v>
      </c>
      <c r="AJ64" s="27" t="s">
        <v>128</v>
      </c>
      <c r="AK64" s="21">
        <f t="shared" si="25"/>
        <v>1</v>
      </c>
      <c r="AL64" s="21">
        <f t="shared" si="26"/>
        <v>0</v>
      </c>
      <c r="AM64" s="21">
        <f t="shared" si="27"/>
        <v>0</v>
      </c>
      <c r="AN64" s="21">
        <f t="shared" si="28"/>
        <v>0</v>
      </c>
      <c r="AO64" s="27" t="s">
        <v>38</v>
      </c>
      <c r="AP64" s="21">
        <f t="shared" si="29"/>
        <v>0</v>
      </c>
      <c r="AQ64" s="21">
        <f t="shared" si="30"/>
        <v>1</v>
      </c>
      <c r="AR64" s="21">
        <f t="shared" si="31"/>
        <v>0</v>
      </c>
      <c r="AS64" s="21">
        <f t="shared" si="32"/>
        <v>0</v>
      </c>
      <c r="AT64" s="27" t="s">
        <v>130</v>
      </c>
      <c r="AU64" s="21">
        <f t="shared" si="33"/>
        <v>1</v>
      </c>
      <c r="AV64" s="21">
        <f t="shared" si="34"/>
        <v>0</v>
      </c>
      <c r="AW64" s="21">
        <f t="shared" si="35"/>
        <v>0</v>
      </c>
      <c r="AX64" s="21">
        <f t="shared" si="36"/>
        <v>0</v>
      </c>
      <c r="AY64" s="38" t="s">
        <v>175</v>
      </c>
      <c r="AZ64" s="21">
        <f t="shared" si="37"/>
        <v>0</v>
      </c>
      <c r="BA64" s="21">
        <f t="shared" si="38"/>
        <v>0</v>
      </c>
      <c r="BB64" s="21">
        <f t="shared" si="39"/>
        <v>0</v>
      </c>
      <c r="BC64" s="21">
        <f t="shared" si="40"/>
        <v>1</v>
      </c>
      <c r="BD64" s="27" t="s">
        <v>150</v>
      </c>
      <c r="BE64" s="21">
        <f t="shared" si="41"/>
        <v>0</v>
      </c>
      <c r="BF64" s="21">
        <f t="shared" si="42"/>
        <v>0</v>
      </c>
      <c r="BG64" s="21">
        <f t="shared" si="43"/>
        <v>1</v>
      </c>
      <c r="BH64" s="29">
        <v>1500.0</v>
      </c>
      <c r="BI64" s="21">
        <f t="shared" si="44"/>
        <v>0</v>
      </c>
      <c r="BJ64" s="21">
        <f t="shared" si="45"/>
        <v>1</v>
      </c>
      <c r="BK64" s="21">
        <f t="shared" si="46"/>
        <v>0</v>
      </c>
      <c r="BL64" s="29" t="s">
        <v>132</v>
      </c>
      <c r="BM64" s="21">
        <f t="shared" si="47"/>
        <v>0</v>
      </c>
      <c r="BN64" s="21">
        <f t="shared" si="48"/>
        <v>0</v>
      </c>
      <c r="BO64" s="21">
        <f t="shared" si="49"/>
        <v>1</v>
      </c>
      <c r="BP64" s="21">
        <f t="shared" si="50"/>
        <v>0</v>
      </c>
      <c r="BQ64" s="21">
        <f t="shared" si="51"/>
        <v>0</v>
      </c>
      <c r="BR64" s="29">
        <v>0.0</v>
      </c>
      <c r="BS64" s="29">
        <v>1.0</v>
      </c>
      <c r="BT64" s="29">
        <v>0.0</v>
      </c>
      <c r="BU64" s="29">
        <v>0.0</v>
      </c>
      <c r="BV64" s="29">
        <v>0.0</v>
      </c>
      <c r="BW64" s="29">
        <v>0.0</v>
      </c>
      <c r="BX64" s="29">
        <v>0.0</v>
      </c>
      <c r="BY64" s="29">
        <v>0.0</v>
      </c>
      <c r="BZ64" s="29">
        <v>1.0</v>
      </c>
      <c r="CA64" s="27" t="s">
        <v>164</v>
      </c>
      <c r="CB64" s="21">
        <f t="shared" si="52"/>
        <v>0</v>
      </c>
      <c r="CC64" s="21">
        <f t="shared" si="53"/>
        <v>0</v>
      </c>
      <c r="CD64" s="21">
        <f t="shared" si="54"/>
        <v>1</v>
      </c>
      <c r="CE64" s="21">
        <f t="shared" si="55"/>
        <v>0</v>
      </c>
      <c r="CF64" s="21">
        <f t="shared" si="56"/>
        <v>0</v>
      </c>
      <c r="CG64" s="27" t="s">
        <v>157</v>
      </c>
      <c r="CH64" s="21">
        <f t="shared" si="57"/>
        <v>0</v>
      </c>
      <c r="CI64" s="21">
        <f t="shared" si="58"/>
        <v>1</v>
      </c>
      <c r="CJ64" s="21">
        <f t="shared" si="59"/>
        <v>0</v>
      </c>
      <c r="CK64" s="21">
        <f t="shared" si="60"/>
        <v>0</v>
      </c>
      <c r="CL64" s="27" t="s">
        <v>170</v>
      </c>
      <c r="CM64" s="21">
        <f t="shared" si="61"/>
        <v>0</v>
      </c>
      <c r="CN64" s="21">
        <f t="shared" si="62"/>
        <v>1</v>
      </c>
      <c r="CO64" s="21">
        <f t="shared" si="63"/>
        <v>0</v>
      </c>
      <c r="CP64" s="21">
        <f t="shared" si="64"/>
        <v>0</v>
      </c>
      <c r="CQ64" s="21">
        <f t="shared" si="65"/>
        <v>0</v>
      </c>
      <c r="CR64" s="29">
        <v>3.0</v>
      </c>
      <c r="CS64" s="29">
        <v>3.0</v>
      </c>
      <c r="CT64" s="28" t="s">
        <v>136</v>
      </c>
      <c r="CU64" s="29">
        <v>4.0</v>
      </c>
      <c r="CV64" s="16">
        <f t="shared" si="66"/>
        <v>14</v>
      </c>
      <c r="CW64" s="28">
        <v>3.0</v>
      </c>
      <c r="CX64" s="30">
        <v>3.0</v>
      </c>
      <c r="CY64" s="30" t="s">
        <v>136</v>
      </c>
      <c r="CZ64" s="30">
        <v>4.0</v>
      </c>
      <c r="DA64" s="29">
        <v>4.0</v>
      </c>
      <c r="DB64" s="16">
        <f t="shared" si="67"/>
        <v>18</v>
      </c>
      <c r="DC64" s="29">
        <v>4.0</v>
      </c>
      <c r="DD64" s="28" t="s">
        <v>137</v>
      </c>
      <c r="DE64" s="29">
        <v>4.0</v>
      </c>
      <c r="DF64" s="29">
        <v>5.0</v>
      </c>
      <c r="DG64" s="28" t="s">
        <v>136</v>
      </c>
      <c r="DH64" s="28" t="s">
        <v>139</v>
      </c>
      <c r="DI64" s="16">
        <f t="shared" si="68"/>
        <v>22</v>
      </c>
      <c r="DJ64" s="29">
        <v>3.0</v>
      </c>
      <c r="DK64" s="28" t="s">
        <v>140</v>
      </c>
      <c r="DL64" s="28" t="s">
        <v>139</v>
      </c>
      <c r="DM64" s="29">
        <v>3.0</v>
      </c>
      <c r="DN64" s="28" t="s">
        <v>140</v>
      </c>
      <c r="DO64" s="16">
        <f t="shared" si="69"/>
        <v>10</v>
      </c>
      <c r="DP64" s="28" t="s">
        <v>136</v>
      </c>
      <c r="DQ64" s="28" t="s">
        <v>140</v>
      </c>
      <c r="DR64" s="28" t="s">
        <v>139</v>
      </c>
      <c r="DS64" s="28" t="s">
        <v>139</v>
      </c>
      <c r="DT64" s="28" t="s">
        <v>138</v>
      </c>
      <c r="DU64" s="25">
        <f t="shared" si="70"/>
        <v>14</v>
      </c>
      <c r="DV64" s="28" t="s">
        <v>137</v>
      </c>
      <c r="DW64" s="27" t="s">
        <v>136</v>
      </c>
      <c r="DX64" s="27" t="s">
        <v>139</v>
      </c>
      <c r="DY64" s="27" t="s">
        <v>139</v>
      </c>
      <c r="DZ64" s="27" t="s">
        <v>137</v>
      </c>
      <c r="EA64" s="26">
        <v>14.0</v>
      </c>
      <c r="EB64" s="27" t="s">
        <v>139</v>
      </c>
      <c r="EC64" s="27" t="s">
        <v>139</v>
      </c>
      <c r="ED64" s="27" t="s">
        <v>140</v>
      </c>
      <c r="EE64" s="27" t="s">
        <v>137</v>
      </c>
      <c r="EF64" s="16">
        <f t="shared" si="71"/>
        <v>8</v>
      </c>
      <c r="EG64" s="27" t="s">
        <v>136</v>
      </c>
      <c r="EH64" s="130" t="s">
        <v>136</v>
      </c>
      <c r="EI64" s="27" t="s">
        <v>136</v>
      </c>
      <c r="EJ64" s="27" t="s">
        <v>139</v>
      </c>
      <c r="EK64" s="16">
        <f t="shared" si="72"/>
        <v>14</v>
      </c>
    </row>
    <row r="65" ht="15.75" customHeight="1">
      <c r="A65" s="36" t="s">
        <v>125</v>
      </c>
      <c r="B65" s="16">
        <f t="shared" si="1"/>
        <v>1</v>
      </c>
      <c r="C65" s="17" t="s">
        <v>37</v>
      </c>
      <c r="D65" s="35">
        <v>38.0</v>
      </c>
      <c r="E65" s="16">
        <f t="shared" si="2"/>
        <v>0</v>
      </c>
      <c r="F65" s="16">
        <f t="shared" si="3"/>
        <v>1</v>
      </c>
      <c r="G65" s="16">
        <f t="shared" si="4"/>
        <v>0</v>
      </c>
      <c r="H65" s="16">
        <f t="shared" si="5"/>
        <v>0</v>
      </c>
      <c r="I65" s="35" t="s">
        <v>126</v>
      </c>
      <c r="J65" s="16">
        <f t="shared" si="6"/>
        <v>0</v>
      </c>
      <c r="K65" s="16">
        <f t="shared" si="7"/>
        <v>1</v>
      </c>
      <c r="L65" s="16">
        <f t="shared" si="8"/>
        <v>0</v>
      </c>
      <c r="M65" s="16">
        <f t="shared" si="9"/>
        <v>0</v>
      </c>
      <c r="N65" s="16">
        <f t="shared" si="10"/>
        <v>0</v>
      </c>
      <c r="O65" s="36">
        <v>25000.0</v>
      </c>
      <c r="P65" s="21">
        <f t="shared" si="11"/>
        <v>0</v>
      </c>
      <c r="Q65" s="21">
        <f t="shared" si="12"/>
        <v>1</v>
      </c>
      <c r="R65" s="21">
        <f t="shared" si="13"/>
        <v>0</v>
      </c>
      <c r="S65" s="21">
        <f t="shared" si="14"/>
        <v>0</v>
      </c>
      <c r="T65" s="37" t="s">
        <v>127</v>
      </c>
      <c r="U65" s="21">
        <f t="shared" si="15"/>
        <v>1</v>
      </c>
      <c r="V65" s="37">
        <v>0.0</v>
      </c>
      <c r="W65" s="37">
        <v>0.0</v>
      </c>
      <c r="X65" s="37">
        <v>0.0</v>
      </c>
      <c r="Y65" s="36" t="s">
        <v>25</v>
      </c>
      <c r="Z65" s="21">
        <f t="shared" si="16"/>
        <v>1</v>
      </c>
      <c r="AA65" s="21">
        <f t="shared" si="17"/>
        <v>0</v>
      </c>
      <c r="AB65" s="21">
        <f t="shared" si="18"/>
        <v>0</v>
      </c>
      <c r="AC65" s="21">
        <f t="shared" si="19"/>
        <v>0</v>
      </c>
      <c r="AD65" s="21">
        <f t="shared" si="20"/>
        <v>0</v>
      </c>
      <c r="AE65" s="36" t="s">
        <v>31</v>
      </c>
      <c r="AF65" s="21">
        <f t="shared" si="21"/>
        <v>1</v>
      </c>
      <c r="AG65" s="21">
        <f t="shared" si="22"/>
        <v>0</v>
      </c>
      <c r="AH65" s="21">
        <f t="shared" si="23"/>
        <v>0</v>
      </c>
      <c r="AI65" s="21">
        <f t="shared" si="24"/>
        <v>0</v>
      </c>
      <c r="AJ65" s="27" t="s">
        <v>129</v>
      </c>
      <c r="AK65" s="21">
        <f t="shared" si="25"/>
        <v>0</v>
      </c>
      <c r="AL65" s="21">
        <f t="shared" si="26"/>
        <v>1</v>
      </c>
      <c r="AM65" s="21">
        <f t="shared" si="27"/>
        <v>0</v>
      </c>
      <c r="AN65" s="21">
        <f t="shared" si="28"/>
        <v>0</v>
      </c>
      <c r="AO65" s="27" t="s">
        <v>38</v>
      </c>
      <c r="AP65" s="21">
        <f t="shared" si="29"/>
        <v>0</v>
      </c>
      <c r="AQ65" s="21">
        <f t="shared" si="30"/>
        <v>1</v>
      </c>
      <c r="AR65" s="21">
        <f t="shared" si="31"/>
        <v>0</v>
      </c>
      <c r="AS65" s="21">
        <f t="shared" si="32"/>
        <v>0</v>
      </c>
      <c r="AT65" s="27" t="s">
        <v>197</v>
      </c>
      <c r="AU65" s="21">
        <f t="shared" si="33"/>
        <v>0</v>
      </c>
      <c r="AV65" s="21">
        <f t="shared" si="34"/>
        <v>0</v>
      </c>
      <c r="AW65" s="21">
        <f t="shared" si="35"/>
        <v>0</v>
      </c>
      <c r="AX65" s="21">
        <f t="shared" si="36"/>
        <v>1</v>
      </c>
      <c r="AY65" s="38" t="s">
        <v>186</v>
      </c>
      <c r="AZ65" s="21">
        <f t="shared" si="37"/>
        <v>0</v>
      </c>
      <c r="BA65" s="21">
        <f t="shared" si="38"/>
        <v>0</v>
      </c>
      <c r="BB65" s="21">
        <f t="shared" si="39"/>
        <v>0</v>
      </c>
      <c r="BC65" s="21">
        <f t="shared" si="40"/>
        <v>1</v>
      </c>
      <c r="BD65" s="27" t="s">
        <v>136</v>
      </c>
      <c r="BE65" s="21">
        <f t="shared" si="41"/>
        <v>0</v>
      </c>
      <c r="BF65" s="21">
        <f t="shared" si="42"/>
        <v>0</v>
      </c>
      <c r="BG65" s="21">
        <f t="shared" si="43"/>
        <v>1</v>
      </c>
      <c r="BH65" s="29">
        <v>800.0</v>
      </c>
      <c r="BI65" s="21">
        <f t="shared" si="44"/>
        <v>1</v>
      </c>
      <c r="BJ65" s="21">
        <f t="shared" si="45"/>
        <v>0</v>
      </c>
      <c r="BK65" s="21">
        <f t="shared" si="46"/>
        <v>0</v>
      </c>
      <c r="BL65" s="29" t="s">
        <v>132</v>
      </c>
      <c r="BM65" s="21">
        <f t="shared" si="47"/>
        <v>0</v>
      </c>
      <c r="BN65" s="21">
        <f t="shared" si="48"/>
        <v>0</v>
      </c>
      <c r="BO65" s="21">
        <f t="shared" si="49"/>
        <v>1</v>
      </c>
      <c r="BP65" s="21">
        <f t="shared" si="50"/>
        <v>0</v>
      </c>
      <c r="BQ65" s="21">
        <f t="shared" si="51"/>
        <v>0</v>
      </c>
      <c r="BR65" s="29">
        <v>0.0</v>
      </c>
      <c r="BS65" s="29">
        <v>0.0</v>
      </c>
      <c r="BT65" s="29">
        <v>1.0</v>
      </c>
      <c r="BU65" s="29">
        <v>0.0</v>
      </c>
      <c r="BV65" s="29">
        <v>0.0</v>
      </c>
      <c r="BW65" s="29">
        <v>1.0</v>
      </c>
      <c r="BX65" s="29">
        <v>1.0</v>
      </c>
      <c r="BY65" s="29">
        <v>1.0</v>
      </c>
      <c r="BZ65" s="29">
        <v>1.0</v>
      </c>
      <c r="CA65" s="27" t="s">
        <v>164</v>
      </c>
      <c r="CB65" s="21">
        <f t="shared" si="52"/>
        <v>0</v>
      </c>
      <c r="CC65" s="21">
        <f t="shared" si="53"/>
        <v>0</v>
      </c>
      <c r="CD65" s="21">
        <f t="shared" si="54"/>
        <v>1</v>
      </c>
      <c r="CE65" s="21">
        <f t="shared" si="55"/>
        <v>0</v>
      </c>
      <c r="CF65" s="21">
        <f t="shared" si="56"/>
        <v>0</v>
      </c>
      <c r="CG65" s="27" t="s">
        <v>177</v>
      </c>
      <c r="CH65" s="21">
        <f t="shared" si="57"/>
        <v>1</v>
      </c>
      <c r="CI65" s="21">
        <f t="shared" si="58"/>
        <v>0</v>
      </c>
      <c r="CJ65" s="21">
        <f t="shared" si="59"/>
        <v>0</v>
      </c>
      <c r="CK65" s="21">
        <f t="shared" si="60"/>
        <v>0</v>
      </c>
      <c r="CL65" s="27" t="s">
        <v>135</v>
      </c>
      <c r="CM65" s="21">
        <f t="shared" si="61"/>
        <v>1</v>
      </c>
      <c r="CN65" s="21">
        <f t="shared" si="62"/>
        <v>0</v>
      </c>
      <c r="CO65" s="21">
        <f t="shared" si="63"/>
        <v>0</v>
      </c>
      <c r="CP65" s="21">
        <f t="shared" si="64"/>
        <v>0</v>
      </c>
      <c r="CQ65" s="21">
        <f t="shared" si="65"/>
        <v>0</v>
      </c>
      <c r="CR65" s="29">
        <v>4.0</v>
      </c>
      <c r="CS65" s="28" t="s">
        <v>137</v>
      </c>
      <c r="CT65" s="29">
        <v>4.0</v>
      </c>
      <c r="CU65" s="28" t="s">
        <v>136</v>
      </c>
      <c r="CV65" s="16">
        <f t="shared" si="66"/>
        <v>15</v>
      </c>
      <c r="CW65" s="28">
        <v>4.0</v>
      </c>
      <c r="CX65" s="30" t="s">
        <v>137</v>
      </c>
      <c r="CY65" s="30">
        <v>4.0</v>
      </c>
      <c r="CZ65" s="30" t="s">
        <v>136</v>
      </c>
      <c r="DA65" s="28">
        <v>5.0</v>
      </c>
      <c r="DB65" s="16">
        <f t="shared" si="67"/>
        <v>20</v>
      </c>
      <c r="DC65" s="29">
        <v>5.0</v>
      </c>
      <c r="DD65" s="29">
        <v>5.0</v>
      </c>
      <c r="DE65" s="29">
        <v>4.0</v>
      </c>
      <c r="DF65" s="29">
        <v>5.0</v>
      </c>
      <c r="DG65" s="28" t="s">
        <v>136</v>
      </c>
      <c r="DH65" s="28">
        <v>4.0</v>
      </c>
      <c r="DI65" s="16">
        <f t="shared" si="68"/>
        <v>27</v>
      </c>
      <c r="DJ65" s="29">
        <v>3.0</v>
      </c>
      <c r="DK65" s="29">
        <v>2.0</v>
      </c>
      <c r="DL65" s="29">
        <v>2.0</v>
      </c>
      <c r="DM65" s="29">
        <v>2.0</v>
      </c>
      <c r="DN65" s="29">
        <v>2.0</v>
      </c>
      <c r="DO65" s="16">
        <f t="shared" si="69"/>
        <v>11</v>
      </c>
      <c r="DP65" s="28" t="s">
        <v>137</v>
      </c>
      <c r="DQ65" s="28" t="s">
        <v>136</v>
      </c>
      <c r="DR65" s="28" t="s">
        <v>136</v>
      </c>
      <c r="DS65" s="28" t="s">
        <v>138</v>
      </c>
      <c r="DT65" s="28" t="s">
        <v>138</v>
      </c>
      <c r="DU65" s="25">
        <f t="shared" si="70"/>
        <v>21</v>
      </c>
      <c r="DV65" s="28" t="s">
        <v>138</v>
      </c>
      <c r="DW65" s="27" t="s">
        <v>137</v>
      </c>
      <c r="DX65" s="27" t="s">
        <v>138</v>
      </c>
      <c r="DY65" s="27" t="s">
        <v>140</v>
      </c>
      <c r="DZ65" s="27" t="s">
        <v>137</v>
      </c>
      <c r="EA65" s="26">
        <v>17.0</v>
      </c>
      <c r="EB65" s="27" t="s">
        <v>136</v>
      </c>
      <c r="EC65" s="27" t="s">
        <v>136</v>
      </c>
      <c r="ED65" s="27" t="s">
        <v>140</v>
      </c>
      <c r="EE65" s="27" t="s">
        <v>137</v>
      </c>
      <c r="EF65" s="16">
        <f t="shared" si="71"/>
        <v>12</v>
      </c>
      <c r="EG65" s="27" t="s">
        <v>139</v>
      </c>
      <c r="EH65" s="130" t="s">
        <v>139</v>
      </c>
      <c r="EI65" s="27" t="s">
        <v>139</v>
      </c>
      <c r="EJ65" s="27" t="s">
        <v>138</v>
      </c>
      <c r="EK65" s="16">
        <f t="shared" si="72"/>
        <v>11</v>
      </c>
    </row>
    <row r="66" ht="15.75" customHeight="1">
      <c r="A66" s="36" t="s">
        <v>125</v>
      </c>
      <c r="B66" s="16">
        <f t="shared" si="1"/>
        <v>1</v>
      </c>
      <c r="C66" s="17" t="s">
        <v>37</v>
      </c>
      <c r="D66" s="35">
        <v>39.0</v>
      </c>
      <c r="E66" s="16">
        <f t="shared" si="2"/>
        <v>0</v>
      </c>
      <c r="F66" s="16">
        <f t="shared" si="3"/>
        <v>1</v>
      </c>
      <c r="G66" s="16">
        <f t="shared" si="4"/>
        <v>0</v>
      </c>
      <c r="H66" s="16">
        <f t="shared" si="5"/>
        <v>0</v>
      </c>
      <c r="I66" s="35" t="s">
        <v>11</v>
      </c>
      <c r="J66" s="16">
        <f t="shared" si="6"/>
        <v>0</v>
      </c>
      <c r="K66" s="16">
        <f t="shared" si="7"/>
        <v>0</v>
      </c>
      <c r="L66" s="16">
        <f t="shared" si="8"/>
        <v>1</v>
      </c>
      <c r="M66" s="16">
        <f t="shared" si="9"/>
        <v>0</v>
      </c>
      <c r="N66" s="16">
        <f t="shared" si="10"/>
        <v>0</v>
      </c>
      <c r="O66" s="36">
        <v>30000.0</v>
      </c>
      <c r="P66" s="21">
        <f t="shared" si="11"/>
        <v>0</v>
      </c>
      <c r="Q66" s="21">
        <f t="shared" si="12"/>
        <v>0</v>
      </c>
      <c r="R66" s="21">
        <f t="shared" si="13"/>
        <v>1</v>
      </c>
      <c r="S66" s="21">
        <f t="shared" si="14"/>
        <v>0</v>
      </c>
      <c r="T66" s="37" t="s">
        <v>127</v>
      </c>
      <c r="U66" s="21">
        <f t="shared" si="15"/>
        <v>1</v>
      </c>
      <c r="V66" s="37">
        <v>0.0</v>
      </c>
      <c r="W66" s="37">
        <v>0.0</v>
      </c>
      <c r="X66" s="37">
        <v>0.0</v>
      </c>
      <c r="Y66" s="36" t="s">
        <v>25</v>
      </c>
      <c r="Z66" s="21">
        <f t="shared" si="16"/>
        <v>1</v>
      </c>
      <c r="AA66" s="21">
        <f t="shared" si="17"/>
        <v>0</v>
      </c>
      <c r="AB66" s="21">
        <f t="shared" si="18"/>
        <v>0</v>
      </c>
      <c r="AC66" s="21">
        <f t="shared" si="19"/>
        <v>0</v>
      </c>
      <c r="AD66" s="21">
        <f t="shared" si="20"/>
        <v>0</v>
      </c>
      <c r="AE66" s="36" t="s">
        <v>31</v>
      </c>
      <c r="AF66" s="21">
        <f t="shared" si="21"/>
        <v>1</v>
      </c>
      <c r="AG66" s="21">
        <f t="shared" si="22"/>
        <v>0</v>
      </c>
      <c r="AH66" s="21">
        <f t="shared" si="23"/>
        <v>0</v>
      </c>
      <c r="AI66" s="21">
        <f t="shared" si="24"/>
        <v>0</v>
      </c>
      <c r="AJ66" s="27" t="s">
        <v>128</v>
      </c>
      <c r="AK66" s="21">
        <f t="shared" si="25"/>
        <v>1</v>
      </c>
      <c r="AL66" s="21">
        <f t="shared" si="26"/>
        <v>0</v>
      </c>
      <c r="AM66" s="21">
        <f t="shared" si="27"/>
        <v>0</v>
      </c>
      <c r="AN66" s="21">
        <f t="shared" si="28"/>
        <v>0</v>
      </c>
      <c r="AO66" s="27" t="s">
        <v>38</v>
      </c>
      <c r="AP66" s="21">
        <f t="shared" si="29"/>
        <v>0</v>
      </c>
      <c r="AQ66" s="21">
        <f t="shared" si="30"/>
        <v>1</v>
      </c>
      <c r="AR66" s="21">
        <f t="shared" si="31"/>
        <v>0</v>
      </c>
      <c r="AS66" s="21">
        <f t="shared" si="32"/>
        <v>0</v>
      </c>
      <c r="AT66" s="27" t="s">
        <v>44</v>
      </c>
      <c r="AU66" s="21">
        <f t="shared" si="33"/>
        <v>0</v>
      </c>
      <c r="AV66" s="21">
        <f t="shared" si="34"/>
        <v>1</v>
      </c>
      <c r="AW66" s="21">
        <f t="shared" si="35"/>
        <v>0</v>
      </c>
      <c r="AX66" s="21">
        <f t="shared" si="36"/>
        <v>0</v>
      </c>
      <c r="AY66" s="38" t="s">
        <v>188</v>
      </c>
      <c r="AZ66" s="21">
        <f t="shared" si="37"/>
        <v>0</v>
      </c>
      <c r="BA66" s="21">
        <f t="shared" si="38"/>
        <v>0</v>
      </c>
      <c r="BB66" s="21">
        <f t="shared" si="39"/>
        <v>0</v>
      </c>
      <c r="BC66" s="21">
        <f t="shared" si="40"/>
        <v>1</v>
      </c>
      <c r="BD66" s="27" t="s">
        <v>138</v>
      </c>
      <c r="BE66" s="21">
        <f t="shared" si="41"/>
        <v>0</v>
      </c>
      <c r="BF66" s="21">
        <f t="shared" si="42"/>
        <v>0</v>
      </c>
      <c r="BG66" s="21">
        <f t="shared" si="43"/>
        <v>1</v>
      </c>
      <c r="BH66" s="27" t="s">
        <v>184</v>
      </c>
      <c r="BI66" s="21">
        <f t="shared" si="44"/>
        <v>0</v>
      </c>
      <c r="BJ66" s="21">
        <f t="shared" si="45"/>
        <v>0</v>
      </c>
      <c r="BK66" s="21">
        <f t="shared" si="46"/>
        <v>1</v>
      </c>
      <c r="BL66" s="27" t="s">
        <v>185</v>
      </c>
      <c r="BM66" s="21">
        <f t="shared" si="47"/>
        <v>0</v>
      </c>
      <c r="BN66" s="21">
        <f t="shared" si="48"/>
        <v>0</v>
      </c>
      <c r="BO66" s="21">
        <f t="shared" si="49"/>
        <v>0</v>
      </c>
      <c r="BP66" s="21">
        <f t="shared" si="50"/>
        <v>0</v>
      </c>
      <c r="BQ66" s="21">
        <f t="shared" si="51"/>
        <v>1</v>
      </c>
      <c r="BR66" s="29">
        <v>0.0</v>
      </c>
      <c r="BS66" s="29">
        <v>0.0</v>
      </c>
      <c r="BT66" s="29">
        <v>0.0</v>
      </c>
      <c r="BU66" s="29">
        <v>0.0</v>
      </c>
      <c r="BV66" s="29">
        <v>0.0</v>
      </c>
      <c r="BW66" s="29">
        <v>0.0</v>
      </c>
      <c r="BX66" s="29">
        <v>1.0</v>
      </c>
      <c r="BY66" s="29">
        <v>0.0</v>
      </c>
      <c r="BZ66" s="29">
        <v>0.0</v>
      </c>
      <c r="CA66" s="27" t="s">
        <v>133</v>
      </c>
      <c r="CB66" s="21">
        <f t="shared" si="52"/>
        <v>0</v>
      </c>
      <c r="CC66" s="21">
        <f t="shared" si="53"/>
        <v>1</v>
      </c>
      <c r="CD66" s="21">
        <f t="shared" si="54"/>
        <v>0</v>
      </c>
      <c r="CE66" s="21">
        <f t="shared" si="55"/>
        <v>0</v>
      </c>
      <c r="CF66" s="21">
        <f t="shared" si="56"/>
        <v>0</v>
      </c>
      <c r="CG66" s="27" t="s">
        <v>146</v>
      </c>
      <c r="CH66" s="21">
        <f t="shared" si="57"/>
        <v>0</v>
      </c>
      <c r="CI66" s="21">
        <f t="shared" si="58"/>
        <v>0</v>
      </c>
      <c r="CJ66" s="21">
        <f t="shared" si="59"/>
        <v>1</v>
      </c>
      <c r="CK66" s="21">
        <f t="shared" si="60"/>
        <v>0</v>
      </c>
      <c r="CL66" s="27" t="s">
        <v>135</v>
      </c>
      <c r="CM66" s="21">
        <f t="shared" si="61"/>
        <v>1</v>
      </c>
      <c r="CN66" s="21">
        <f t="shared" si="62"/>
        <v>0</v>
      </c>
      <c r="CO66" s="21">
        <f t="shared" si="63"/>
        <v>0</v>
      </c>
      <c r="CP66" s="21">
        <f t="shared" si="64"/>
        <v>0</v>
      </c>
      <c r="CQ66" s="21">
        <f t="shared" si="65"/>
        <v>0</v>
      </c>
      <c r="CR66" s="28" t="s">
        <v>136</v>
      </c>
      <c r="CS66" s="28" t="s">
        <v>138</v>
      </c>
      <c r="CT66" s="29">
        <v>4.0</v>
      </c>
      <c r="CU66" s="28" t="s">
        <v>136</v>
      </c>
      <c r="CV66" s="16">
        <f t="shared" si="66"/>
        <v>17</v>
      </c>
      <c r="CW66" s="28" t="s">
        <v>136</v>
      </c>
      <c r="CX66" s="30" t="s">
        <v>138</v>
      </c>
      <c r="CY66" s="30">
        <v>4.0</v>
      </c>
      <c r="CZ66" s="30" t="s">
        <v>136</v>
      </c>
      <c r="DA66" s="28" t="s">
        <v>137</v>
      </c>
      <c r="DB66" s="16">
        <f t="shared" si="67"/>
        <v>20</v>
      </c>
      <c r="DC66" s="28" t="s">
        <v>140</v>
      </c>
      <c r="DD66" s="28" t="s">
        <v>139</v>
      </c>
      <c r="DE66" s="29">
        <v>2.0</v>
      </c>
      <c r="DF66" s="29">
        <v>1.0</v>
      </c>
      <c r="DG66" s="29">
        <v>1.0</v>
      </c>
      <c r="DH66" s="28" t="s">
        <v>139</v>
      </c>
      <c r="DI66" s="16">
        <f t="shared" si="68"/>
        <v>9</v>
      </c>
      <c r="DJ66" s="29">
        <v>2.0</v>
      </c>
      <c r="DK66" s="29">
        <v>2.0</v>
      </c>
      <c r="DL66" s="29">
        <v>3.0</v>
      </c>
      <c r="DM66" s="29">
        <v>3.0</v>
      </c>
      <c r="DN66" s="28" t="s">
        <v>140</v>
      </c>
      <c r="DO66" s="16">
        <f t="shared" si="69"/>
        <v>11</v>
      </c>
      <c r="DP66" s="28" t="s">
        <v>139</v>
      </c>
      <c r="DQ66" s="28" t="s">
        <v>136</v>
      </c>
      <c r="DR66" s="28" t="s">
        <v>136</v>
      </c>
      <c r="DS66" s="28" t="s">
        <v>137</v>
      </c>
      <c r="DT66" s="28" t="s">
        <v>138</v>
      </c>
      <c r="DU66" s="25">
        <f t="shared" si="70"/>
        <v>18</v>
      </c>
      <c r="DV66" s="28" t="s">
        <v>136</v>
      </c>
      <c r="DW66" s="27" t="s">
        <v>138</v>
      </c>
      <c r="DX66" s="27" t="s">
        <v>137</v>
      </c>
      <c r="DY66" s="27" t="s">
        <v>138</v>
      </c>
      <c r="DZ66" s="27" t="s">
        <v>136</v>
      </c>
      <c r="EA66" s="26">
        <v>18.0</v>
      </c>
      <c r="EB66" s="27" t="s">
        <v>137</v>
      </c>
      <c r="EC66" s="27" t="s">
        <v>137</v>
      </c>
      <c r="ED66" s="27" t="s">
        <v>139</v>
      </c>
      <c r="EE66" s="27" t="s">
        <v>136</v>
      </c>
      <c r="EF66" s="16">
        <f t="shared" si="71"/>
        <v>12</v>
      </c>
      <c r="EG66" s="27" t="s">
        <v>139</v>
      </c>
      <c r="EH66" s="130" t="s">
        <v>139</v>
      </c>
      <c r="EI66" s="27" t="s">
        <v>140</v>
      </c>
      <c r="EJ66" s="27" t="s">
        <v>140</v>
      </c>
      <c r="EK66" s="16">
        <f t="shared" si="72"/>
        <v>6</v>
      </c>
    </row>
    <row r="67" ht="15.75" customHeight="1">
      <c r="A67" s="36" t="s">
        <v>125</v>
      </c>
      <c r="B67" s="16">
        <f t="shared" si="1"/>
        <v>1</v>
      </c>
      <c r="C67" s="17" t="s">
        <v>37</v>
      </c>
      <c r="D67" s="35">
        <v>25.0</v>
      </c>
      <c r="E67" s="16">
        <f t="shared" si="2"/>
        <v>0</v>
      </c>
      <c r="F67" s="16">
        <f t="shared" si="3"/>
        <v>1</v>
      </c>
      <c r="G67" s="16">
        <f t="shared" si="4"/>
        <v>0</v>
      </c>
      <c r="H67" s="16">
        <f t="shared" si="5"/>
        <v>0</v>
      </c>
      <c r="I67" s="35" t="s">
        <v>12</v>
      </c>
      <c r="J67" s="16">
        <f t="shared" si="6"/>
        <v>0</v>
      </c>
      <c r="K67" s="16">
        <f t="shared" si="7"/>
        <v>0</v>
      </c>
      <c r="L67" s="16">
        <f t="shared" si="8"/>
        <v>0</v>
      </c>
      <c r="M67" s="16">
        <f t="shared" si="9"/>
        <v>1</v>
      </c>
      <c r="N67" s="16">
        <f t="shared" si="10"/>
        <v>0</v>
      </c>
      <c r="O67" s="36">
        <v>25000.0</v>
      </c>
      <c r="P67" s="21">
        <f t="shared" si="11"/>
        <v>0</v>
      </c>
      <c r="Q67" s="21">
        <f t="shared" si="12"/>
        <v>1</v>
      </c>
      <c r="R67" s="21">
        <f t="shared" si="13"/>
        <v>0</v>
      </c>
      <c r="S67" s="21">
        <f t="shared" si="14"/>
        <v>0</v>
      </c>
      <c r="T67" s="37" t="s">
        <v>127</v>
      </c>
      <c r="U67" s="21">
        <f t="shared" si="15"/>
        <v>1</v>
      </c>
      <c r="V67" s="37">
        <v>0.0</v>
      </c>
      <c r="W67" s="37">
        <v>0.0</v>
      </c>
      <c r="X67" s="37">
        <v>0.0</v>
      </c>
      <c r="Y67" s="36" t="s">
        <v>25</v>
      </c>
      <c r="Z67" s="21">
        <f t="shared" si="16"/>
        <v>1</v>
      </c>
      <c r="AA67" s="21">
        <f t="shared" si="17"/>
        <v>0</v>
      </c>
      <c r="AB67" s="21">
        <f t="shared" si="18"/>
        <v>0</v>
      </c>
      <c r="AC67" s="21">
        <f t="shared" si="19"/>
        <v>0</v>
      </c>
      <c r="AD67" s="21">
        <f t="shared" si="20"/>
        <v>0</v>
      </c>
      <c r="AE67" s="36" t="s">
        <v>31</v>
      </c>
      <c r="AF67" s="21">
        <f t="shared" si="21"/>
        <v>1</v>
      </c>
      <c r="AG67" s="21">
        <f t="shared" si="22"/>
        <v>0</v>
      </c>
      <c r="AH67" s="21">
        <f t="shared" si="23"/>
        <v>0</v>
      </c>
      <c r="AI67" s="21">
        <f t="shared" si="24"/>
        <v>0</v>
      </c>
      <c r="AJ67" s="27" t="s">
        <v>128</v>
      </c>
      <c r="AK67" s="21">
        <f t="shared" si="25"/>
        <v>1</v>
      </c>
      <c r="AL67" s="21">
        <f t="shared" si="26"/>
        <v>0</v>
      </c>
      <c r="AM67" s="21">
        <f t="shared" si="27"/>
        <v>0</v>
      </c>
      <c r="AN67" s="21">
        <f t="shared" si="28"/>
        <v>0</v>
      </c>
      <c r="AO67" s="27" t="s">
        <v>38</v>
      </c>
      <c r="AP67" s="21">
        <f t="shared" si="29"/>
        <v>0</v>
      </c>
      <c r="AQ67" s="21">
        <f t="shared" si="30"/>
        <v>1</v>
      </c>
      <c r="AR67" s="21">
        <f t="shared" si="31"/>
        <v>0</v>
      </c>
      <c r="AS67" s="21">
        <f t="shared" si="32"/>
        <v>0</v>
      </c>
      <c r="AT67" s="27" t="s">
        <v>197</v>
      </c>
      <c r="AU67" s="21">
        <f t="shared" si="33"/>
        <v>0</v>
      </c>
      <c r="AV67" s="21">
        <f t="shared" si="34"/>
        <v>0</v>
      </c>
      <c r="AW67" s="21">
        <f t="shared" si="35"/>
        <v>0</v>
      </c>
      <c r="AX67" s="21">
        <f t="shared" si="36"/>
        <v>1</v>
      </c>
      <c r="AY67" s="38" t="s">
        <v>37</v>
      </c>
      <c r="AZ67" s="21">
        <f t="shared" si="37"/>
        <v>0</v>
      </c>
      <c r="BA67" s="21">
        <f t="shared" si="38"/>
        <v>1</v>
      </c>
      <c r="BB67" s="21">
        <f t="shared" si="39"/>
        <v>0</v>
      </c>
      <c r="BC67" s="21">
        <f t="shared" si="40"/>
        <v>0</v>
      </c>
      <c r="BD67" s="27" t="s">
        <v>138</v>
      </c>
      <c r="BE67" s="21">
        <f t="shared" si="41"/>
        <v>0</v>
      </c>
      <c r="BF67" s="21">
        <f t="shared" si="42"/>
        <v>0</v>
      </c>
      <c r="BG67" s="21">
        <f t="shared" si="43"/>
        <v>1</v>
      </c>
      <c r="BH67" s="27">
        <v>800.0</v>
      </c>
      <c r="BI67" s="21">
        <f t="shared" si="44"/>
        <v>1</v>
      </c>
      <c r="BJ67" s="21">
        <f t="shared" si="45"/>
        <v>0</v>
      </c>
      <c r="BK67" s="21">
        <f t="shared" si="46"/>
        <v>0</v>
      </c>
      <c r="BL67" s="29" t="s">
        <v>132</v>
      </c>
      <c r="BM67" s="21">
        <f t="shared" si="47"/>
        <v>0</v>
      </c>
      <c r="BN67" s="21">
        <f t="shared" si="48"/>
        <v>0</v>
      </c>
      <c r="BO67" s="21">
        <f t="shared" si="49"/>
        <v>1</v>
      </c>
      <c r="BP67" s="21">
        <f t="shared" si="50"/>
        <v>0</v>
      </c>
      <c r="BQ67" s="21">
        <f t="shared" si="51"/>
        <v>0</v>
      </c>
      <c r="BR67" s="29">
        <v>0.0</v>
      </c>
      <c r="BS67" s="29">
        <v>0.0</v>
      </c>
      <c r="BT67" s="29">
        <v>0.0</v>
      </c>
      <c r="BU67" s="29">
        <v>0.0</v>
      </c>
      <c r="BV67" s="29">
        <v>1.0</v>
      </c>
      <c r="BW67" s="29">
        <v>1.0</v>
      </c>
      <c r="BX67" s="29">
        <v>0.0</v>
      </c>
      <c r="BY67" s="29">
        <v>0.0</v>
      </c>
      <c r="BZ67" s="29">
        <v>1.0</v>
      </c>
      <c r="CA67" s="27" t="s">
        <v>133</v>
      </c>
      <c r="CB67" s="21">
        <f t="shared" si="52"/>
        <v>0</v>
      </c>
      <c r="CC67" s="21">
        <f t="shared" si="53"/>
        <v>1</v>
      </c>
      <c r="CD67" s="21">
        <f t="shared" si="54"/>
        <v>0</v>
      </c>
      <c r="CE67" s="21">
        <f t="shared" si="55"/>
        <v>0</v>
      </c>
      <c r="CF67" s="21">
        <f t="shared" si="56"/>
        <v>0</v>
      </c>
      <c r="CG67" s="27" t="s">
        <v>134</v>
      </c>
      <c r="CH67" s="21">
        <f t="shared" si="57"/>
        <v>0</v>
      </c>
      <c r="CI67" s="21">
        <f t="shared" si="58"/>
        <v>0</v>
      </c>
      <c r="CJ67" s="21">
        <f t="shared" si="59"/>
        <v>0</v>
      </c>
      <c r="CK67" s="21">
        <f t="shared" si="60"/>
        <v>1</v>
      </c>
      <c r="CL67" s="27" t="s">
        <v>135</v>
      </c>
      <c r="CM67" s="21">
        <f t="shared" si="61"/>
        <v>1</v>
      </c>
      <c r="CN67" s="21">
        <f t="shared" si="62"/>
        <v>0</v>
      </c>
      <c r="CO67" s="21">
        <f t="shared" si="63"/>
        <v>0</v>
      </c>
      <c r="CP67" s="21">
        <f t="shared" si="64"/>
        <v>0</v>
      </c>
      <c r="CQ67" s="21">
        <f t="shared" si="65"/>
        <v>0</v>
      </c>
      <c r="CR67" s="28" t="s">
        <v>137</v>
      </c>
      <c r="CS67" s="28" t="s">
        <v>136</v>
      </c>
      <c r="CT67" s="28" t="s">
        <v>137</v>
      </c>
      <c r="CU67" s="29">
        <v>4.0</v>
      </c>
      <c r="CV67" s="16">
        <f t="shared" si="66"/>
        <v>14</v>
      </c>
      <c r="CW67" s="28" t="s">
        <v>137</v>
      </c>
      <c r="CX67" s="30" t="s">
        <v>136</v>
      </c>
      <c r="CY67" s="30" t="s">
        <v>137</v>
      </c>
      <c r="CZ67" s="30">
        <v>4.0</v>
      </c>
      <c r="DA67" s="29">
        <v>4.0</v>
      </c>
      <c r="DB67" s="16">
        <f t="shared" si="67"/>
        <v>18</v>
      </c>
      <c r="DC67" s="29">
        <v>4.0</v>
      </c>
      <c r="DD67" s="28">
        <v>4.0</v>
      </c>
      <c r="DE67" s="29">
        <v>4.0</v>
      </c>
      <c r="DF67" s="28">
        <v>3.0</v>
      </c>
      <c r="DG67" s="29">
        <v>4.0</v>
      </c>
      <c r="DH67" s="29">
        <v>4.0</v>
      </c>
      <c r="DI67" s="16">
        <f t="shared" si="68"/>
        <v>23</v>
      </c>
      <c r="DJ67" s="28" t="s">
        <v>138</v>
      </c>
      <c r="DK67" s="28" t="s">
        <v>137</v>
      </c>
      <c r="DL67" s="28" t="s">
        <v>138</v>
      </c>
      <c r="DM67" s="28" t="s">
        <v>137</v>
      </c>
      <c r="DN67" s="28" t="s">
        <v>136</v>
      </c>
      <c r="DO67" s="16">
        <f t="shared" si="69"/>
        <v>20</v>
      </c>
      <c r="DP67" s="28" t="s">
        <v>136</v>
      </c>
      <c r="DQ67" s="28" t="s">
        <v>138</v>
      </c>
      <c r="DR67" s="28" t="s">
        <v>136</v>
      </c>
      <c r="DS67" s="28" t="s">
        <v>136</v>
      </c>
      <c r="DT67" s="28" t="s">
        <v>138</v>
      </c>
      <c r="DU67" s="25">
        <f t="shared" si="70"/>
        <v>22</v>
      </c>
      <c r="DV67" s="28" t="s">
        <v>138</v>
      </c>
      <c r="DW67" s="27" t="s">
        <v>139</v>
      </c>
      <c r="DX67" s="27" t="s">
        <v>139</v>
      </c>
      <c r="DY67" s="27" t="s">
        <v>139</v>
      </c>
      <c r="DZ67" s="27" t="s">
        <v>140</v>
      </c>
      <c r="EA67" s="26">
        <v>19.0</v>
      </c>
      <c r="EB67" s="27" t="s">
        <v>137</v>
      </c>
      <c r="EC67" s="27" t="s">
        <v>137</v>
      </c>
      <c r="ED67" s="27" t="s">
        <v>140</v>
      </c>
      <c r="EE67" s="27" t="s">
        <v>137</v>
      </c>
      <c r="EF67" s="16">
        <f t="shared" si="71"/>
        <v>10</v>
      </c>
      <c r="EG67" s="27" t="s">
        <v>140</v>
      </c>
      <c r="EH67" s="130" t="s">
        <v>139</v>
      </c>
      <c r="EI67" s="27" t="s">
        <v>139</v>
      </c>
      <c r="EJ67" s="27" t="s">
        <v>139</v>
      </c>
      <c r="EK67" s="16">
        <f t="shared" si="72"/>
        <v>7</v>
      </c>
    </row>
    <row r="68" ht="15.75" customHeight="1">
      <c r="A68" s="36" t="s">
        <v>125</v>
      </c>
      <c r="B68" s="16">
        <f t="shared" si="1"/>
        <v>1</v>
      </c>
      <c r="C68" s="17" t="s">
        <v>37</v>
      </c>
      <c r="D68" s="35">
        <v>25.0</v>
      </c>
      <c r="E68" s="16">
        <f t="shared" si="2"/>
        <v>0</v>
      </c>
      <c r="F68" s="16">
        <f t="shared" si="3"/>
        <v>1</v>
      </c>
      <c r="G68" s="16">
        <f t="shared" si="4"/>
        <v>0</v>
      </c>
      <c r="H68" s="16">
        <f t="shared" si="5"/>
        <v>0</v>
      </c>
      <c r="I68" s="35" t="s">
        <v>126</v>
      </c>
      <c r="J68" s="16">
        <f t="shared" si="6"/>
        <v>0</v>
      </c>
      <c r="K68" s="16">
        <f t="shared" si="7"/>
        <v>1</v>
      </c>
      <c r="L68" s="16">
        <f t="shared" si="8"/>
        <v>0</v>
      </c>
      <c r="M68" s="16">
        <f t="shared" si="9"/>
        <v>0</v>
      </c>
      <c r="N68" s="16">
        <f t="shared" si="10"/>
        <v>0</v>
      </c>
      <c r="O68" s="36">
        <v>25000.0</v>
      </c>
      <c r="P68" s="21">
        <f t="shared" si="11"/>
        <v>0</v>
      </c>
      <c r="Q68" s="21">
        <f t="shared" si="12"/>
        <v>1</v>
      </c>
      <c r="R68" s="21">
        <f t="shared" si="13"/>
        <v>0</v>
      </c>
      <c r="S68" s="21">
        <f t="shared" si="14"/>
        <v>0</v>
      </c>
      <c r="T68" s="37" t="s">
        <v>127</v>
      </c>
      <c r="U68" s="21">
        <f t="shared" si="15"/>
        <v>1</v>
      </c>
      <c r="V68" s="37">
        <v>0.0</v>
      </c>
      <c r="W68" s="37">
        <v>0.0</v>
      </c>
      <c r="X68" s="37">
        <v>0.0</v>
      </c>
      <c r="Y68" s="36" t="s">
        <v>25</v>
      </c>
      <c r="Z68" s="21">
        <f t="shared" si="16"/>
        <v>1</v>
      </c>
      <c r="AA68" s="21">
        <f t="shared" si="17"/>
        <v>0</v>
      </c>
      <c r="AB68" s="21">
        <f t="shared" si="18"/>
        <v>0</v>
      </c>
      <c r="AC68" s="21">
        <f t="shared" si="19"/>
        <v>0</v>
      </c>
      <c r="AD68" s="21">
        <f t="shared" si="20"/>
        <v>0</v>
      </c>
      <c r="AE68" s="36" t="s">
        <v>31</v>
      </c>
      <c r="AF68" s="21">
        <f t="shared" si="21"/>
        <v>1</v>
      </c>
      <c r="AG68" s="21">
        <f t="shared" si="22"/>
        <v>0</v>
      </c>
      <c r="AH68" s="21">
        <f t="shared" si="23"/>
        <v>0</v>
      </c>
      <c r="AI68" s="21">
        <f t="shared" si="24"/>
        <v>0</v>
      </c>
      <c r="AJ68" s="27" t="s">
        <v>129</v>
      </c>
      <c r="AK68" s="21">
        <f t="shared" si="25"/>
        <v>0</v>
      </c>
      <c r="AL68" s="21">
        <f t="shared" si="26"/>
        <v>1</v>
      </c>
      <c r="AM68" s="21">
        <f t="shared" si="27"/>
        <v>0</v>
      </c>
      <c r="AN68" s="21">
        <f t="shared" si="28"/>
        <v>0</v>
      </c>
      <c r="AO68" s="27" t="s">
        <v>38</v>
      </c>
      <c r="AP68" s="21">
        <f t="shared" si="29"/>
        <v>0</v>
      </c>
      <c r="AQ68" s="21">
        <f t="shared" si="30"/>
        <v>1</v>
      </c>
      <c r="AR68" s="21">
        <f t="shared" si="31"/>
        <v>0</v>
      </c>
      <c r="AS68" s="21">
        <f t="shared" si="32"/>
        <v>0</v>
      </c>
      <c r="AT68" s="27" t="s">
        <v>130</v>
      </c>
      <c r="AU68" s="21">
        <f t="shared" si="33"/>
        <v>1</v>
      </c>
      <c r="AV68" s="21">
        <f t="shared" si="34"/>
        <v>0</v>
      </c>
      <c r="AW68" s="21">
        <f t="shared" si="35"/>
        <v>0</v>
      </c>
      <c r="AX68" s="21">
        <f t="shared" si="36"/>
        <v>0</v>
      </c>
      <c r="AY68" s="38" t="s">
        <v>190</v>
      </c>
      <c r="AZ68" s="21">
        <f t="shared" si="37"/>
        <v>0</v>
      </c>
      <c r="BA68" s="21">
        <f t="shared" si="38"/>
        <v>0</v>
      </c>
      <c r="BB68" s="21">
        <f t="shared" si="39"/>
        <v>0</v>
      </c>
      <c r="BC68" s="21">
        <f t="shared" si="40"/>
        <v>1</v>
      </c>
      <c r="BD68" s="27" t="s">
        <v>137</v>
      </c>
      <c r="BE68" s="21">
        <f t="shared" si="41"/>
        <v>0</v>
      </c>
      <c r="BF68" s="21">
        <f t="shared" si="42"/>
        <v>0</v>
      </c>
      <c r="BG68" s="21">
        <f t="shared" si="43"/>
        <v>1</v>
      </c>
      <c r="BH68" s="27" t="s">
        <v>145</v>
      </c>
      <c r="BI68" s="21">
        <f t="shared" si="44"/>
        <v>0</v>
      </c>
      <c r="BJ68" s="21">
        <f t="shared" si="45"/>
        <v>0</v>
      </c>
      <c r="BK68" s="21">
        <f t="shared" si="46"/>
        <v>1</v>
      </c>
      <c r="BL68" s="29" t="s">
        <v>132</v>
      </c>
      <c r="BM68" s="21">
        <f t="shared" si="47"/>
        <v>0</v>
      </c>
      <c r="BN68" s="21">
        <f t="shared" si="48"/>
        <v>0</v>
      </c>
      <c r="BO68" s="21">
        <f t="shared" si="49"/>
        <v>1</v>
      </c>
      <c r="BP68" s="21">
        <f t="shared" si="50"/>
        <v>0</v>
      </c>
      <c r="BQ68" s="21">
        <f t="shared" si="51"/>
        <v>0</v>
      </c>
      <c r="BR68" s="29">
        <v>1.0</v>
      </c>
      <c r="BS68" s="29">
        <v>0.0</v>
      </c>
      <c r="BT68" s="29">
        <v>1.0</v>
      </c>
      <c r="BU68" s="29">
        <v>0.0</v>
      </c>
      <c r="BV68" s="29">
        <v>0.0</v>
      </c>
      <c r="BW68" s="29">
        <v>0.0</v>
      </c>
      <c r="BX68" s="29">
        <v>0.0</v>
      </c>
      <c r="BY68" s="29">
        <v>1.0</v>
      </c>
      <c r="BZ68" s="29">
        <v>0.0</v>
      </c>
      <c r="CA68" s="27" t="s">
        <v>133</v>
      </c>
      <c r="CB68" s="21">
        <f t="shared" si="52"/>
        <v>0</v>
      </c>
      <c r="CC68" s="21">
        <f t="shared" si="53"/>
        <v>1</v>
      </c>
      <c r="CD68" s="21">
        <f t="shared" si="54"/>
        <v>0</v>
      </c>
      <c r="CE68" s="21">
        <f t="shared" si="55"/>
        <v>0</v>
      </c>
      <c r="CF68" s="21">
        <f t="shared" si="56"/>
        <v>0</v>
      </c>
      <c r="CG68" s="27" t="s">
        <v>146</v>
      </c>
      <c r="CH68" s="21">
        <f t="shared" si="57"/>
        <v>0</v>
      </c>
      <c r="CI68" s="21">
        <f t="shared" si="58"/>
        <v>0</v>
      </c>
      <c r="CJ68" s="21">
        <f t="shared" si="59"/>
        <v>1</v>
      </c>
      <c r="CK68" s="21">
        <f t="shared" si="60"/>
        <v>0</v>
      </c>
      <c r="CL68" s="27" t="s">
        <v>147</v>
      </c>
      <c r="CM68" s="21">
        <f t="shared" si="61"/>
        <v>0</v>
      </c>
      <c r="CN68" s="21">
        <f t="shared" si="62"/>
        <v>0</v>
      </c>
      <c r="CO68" s="21">
        <f t="shared" si="63"/>
        <v>0</v>
      </c>
      <c r="CP68" s="21">
        <f t="shared" si="64"/>
        <v>0</v>
      </c>
      <c r="CQ68" s="21">
        <f t="shared" si="65"/>
        <v>1</v>
      </c>
      <c r="CR68" s="29">
        <v>4.0</v>
      </c>
      <c r="CS68" s="29">
        <v>4.0</v>
      </c>
      <c r="CT68" s="28" t="s">
        <v>136</v>
      </c>
      <c r="CU68" s="29">
        <v>3.0</v>
      </c>
      <c r="CV68" s="16">
        <f t="shared" si="66"/>
        <v>15</v>
      </c>
      <c r="CW68" s="28">
        <v>4.0</v>
      </c>
      <c r="CX68" s="30">
        <v>4.0</v>
      </c>
      <c r="CY68" s="30" t="s">
        <v>136</v>
      </c>
      <c r="CZ68" s="30">
        <v>3.0</v>
      </c>
      <c r="DA68" s="29">
        <v>4.0</v>
      </c>
      <c r="DB68" s="16">
        <f t="shared" si="67"/>
        <v>19</v>
      </c>
      <c r="DC68" s="28" t="s">
        <v>136</v>
      </c>
      <c r="DD68" s="29">
        <v>4.0</v>
      </c>
      <c r="DE68" s="29">
        <v>4.0</v>
      </c>
      <c r="DF68" s="29">
        <v>4.0</v>
      </c>
      <c r="DG68" s="28" t="s">
        <v>138</v>
      </c>
      <c r="DH68" s="29">
        <v>4.0</v>
      </c>
      <c r="DI68" s="16">
        <f t="shared" si="68"/>
        <v>25</v>
      </c>
      <c r="DJ68" s="28" t="s">
        <v>136</v>
      </c>
      <c r="DK68" s="28" t="s">
        <v>139</v>
      </c>
      <c r="DL68" s="28" t="s">
        <v>136</v>
      </c>
      <c r="DM68" s="28" t="s">
        <v>136</v>
      </c>
      <c r="DN68" s="28" t="s">
        <v>139</v>
      </c>
      <c r="DO68" s="16">
        <f t="shared" si="69"/>
        <v>16</v>
      </c>
      <c r="DP68" s="28" t="s">
        <v>139</v>
      </c>
      <c r="DQ68" s="28" t="s">
        <v>139</v>
      </c>
      <c r="DR68" s="28" t="s">
        <v>139</v>
      </c>
      <c r="DS68" s="28" t="s">
        <v>140</v>
      </c>
      <c r="DT68" s="28" t="s">
        <v>136</v>
      </c>
      <c r="DU68" s="25">
        <f t="shared" si="70"/>
        <v>11</v>
      </c>
      <c r="DV68" s="28" t="s">
        <v>136</v>
      </c>
      <c r="DW68" s="27" t="s">
        <v>138</v>
      </c>
      <c r="DX68" s="27" t="s">
        <v>139</v>
      </c>
      <c r="DY68" s="27" t="s">
        <v>138</v>
      </c>
      <c r="DZ68" s="27" t="s">
        <v>136</v>
      </c>
      <c r="EA68" s="26">
        <v>18.0</v>
      </c>
      <c r="EB68" s="27" t="s">
        <v>139</v>
      </c>
      <c r="EC68" s="27" t="s">
        <v>139</v>
      </c>
      <c r="ED68" s="27" t="s">
        <v>138</v>
      </c>
      <c r="EE68" s="27" t="s">
        <v>139</v>
      </c>
      <c r="EF68" s="16">
        <f t="shared" si="71"/>
        <v>11</v>
      </c>
      <c r="EG68" s="27" t="s">
        <v>139</v>
      </c>
      <c r="EH68" s="130" t="s">
        <v>140</v>
      </c>
      <c r="EI68" s="27" t="s">
        <v>137</v>
      </c>
      <c r="EJ68" s="27" t="s">
        <v>140</v>
      </c>
      <c r="EK68" s="16">
        <f t="shared" si="72"/>
        <v>7</v>
      </c>
    </row>
    <row r="69" ht="15.75" customHeight="1">
      <c r="A69" s="36" t="s">
        <v>125</v>
      </c>
      <c r="B69" s="16">
        <f t="shared" si="1"/>
        <v>1</v>
      </c>
      <c r="C69" s="17" t="s">
        <v>37</v>
      </c>
      <c r="D69" s="35">
        <v>24.0</v>
      </c>
      <c r="E69" s="16">
        <f t="shared" si="2"/>
        <v>0</v>
      </c>
      <c r="F69" s="16">
        <f t="shared" si="3"/>
        <v>1</v>
      </c>
      <c r="G69" s="16">
        <f t="shared" si="4"/>
        <v>0</v>
      </c>
      <c r="H69" s="16">
        <f t="shared" si="5"/>
        <v>0</v>
      </c>
      <c r="I69" s="35" t="s">
        <v>12</v>
      </c>
      <c r="J69" s="16">
        <f t="shared" si="6"/>
        <v>0</v>
      </c>
      <c r="K69" s="16">
        <f t="shared" si="7"/>
        <v>0</v>
      </c>
      <c r="L69" s="16">
        <f t="shared" si="8"/>
        <v>0</v>
      </c>
      <c r="M69" s="16">
        <f t="shared" si="9"/>
        <v>1</v>
      </c>
      <c r="N69" s="16">
        <f t="shared" si="10"/>
        <v>0</v>
      </c>
      <c r="O69" s="36">
        <v>1800.0</v>
      </c>
      <c r="P69" s="21">
        <f t="shared" si="11"/>
        <v>1</v>
      </c>
      <c r="Q69" s="21">
        <f t="shared" si="12"/>
        <v>0</v>
      </c>
      <c r="R69" s="21">
        <f t="shared" si="13"/>
        <v>0</v>
      </c>
      <c r="S69" s="21">
        <f t="shared" si="14"/>
        <v>0</v>
      </c>
      <c r="T69" s="37" t="s">
        <v>159</v>
      </c>
      <c r="U69" s="21">
        <f t="shared" si="15"/>
        <v>0</v>
      </c>
      <c r="V69" s="37">
        <v>0.0</v>
      </c>
      <c r="W69" s="37">
        <v>0.0</v>
      </c>
      <c r="X69" s="37">
        <v>0.0</v>
      </c>
      <c r="Y69" s="37" t="s">
        <v>26</v>
      </c>
      <c r="Z69" s="21">
        <f t="shared" si="16"/>
        <v>0</v>
      </c>
      <c r="AA69" s="21">
        <f t="shared" si="17"/>
        <v>1</v>
      </c>
      <c r="AB69" s="21">
        <f t="shared" si="18"/>
        <v>0</v>
      </c>
      <c r="AC69" s="21">
        <f t="shared" si="19"/>
        <v>0</v>
      </c>
      <c r="AD69" s="21">
        <f t="shared" si="20"/>
        <v>0</v>
      </c>
      <c r="AE69" s="36" t="s">
        <v>31</v>
      </c>
      <c r="AF69" s="21">
        <f t="shared" si="21"/>
        <v>1</v>
      </c>
      <c r="AG69" s="21">
        <f t="shared" si="22"/>
        <v>0</v>
      </c>
      <c r="AH69" s="21">
        <f t="shared" si="23"/>
        <v>0</v>
      </c>
      <c r="AI69" s="21">
        <f t="shared" si="24"/>
        <v>0</v>
      </c>
      <c r="AJ69" s="27" t="s">
        <v>162</v>
      </c>
      <c r="AK69" s="21">
        <f t="shared" si="25"/>
        <v>0</v>
      </c>
      <c r="AL69" s="21">
        <f t="shared" si="26"/>
        <v>0</v>
      </c>
      <c r="AM69" s="21">
        <f t="shared" si="27"/>
        <v>0</v>
      </c>
      <c r="AN69" s="21">
        <f t="shared" si="28"/>
        <v>1</v>
      </c>
      <c r="AO69" s="27" t="s">
        <v>38</v>
      </c>
      <c r="AP69" s="21">
        <f t="shared" si="29"/>
        <v>0</v>
      </c>
      <c r="AQ69" s="21">
        <f t="shared" si="30"/>
        <v>1</v>
      </c>
      <c r="AR69" s="21">
        <f t="shared" si="31"/>
        <v>0</v>
      </c>
      <c r="AS69" s="21">
        <f t="shared" si="32"/>
        <v>0</v>
      </c>
      <c r="AT69" s="27" t="s">
        <v>44</v>
      </c>
      <c r="AU69" s="21">
        <f t="shared" si="33"/>
        <v>0</v>
      </c>
      <c r="AV69" s="21">
        <f t="shared" si="34"/>
        <v>1</v>
      </c>
      <c r="AW69" s="21">
        <f t="shared" si="35"/>
        <v>0</v>
      </c>
      <c r="AX69" s="21">
        <f t="shared" si="36"/>
        <v>0</v>
      </c>
      <c r="AY69" s="38" t="s">
        <v>182</v>
      </c>
      <c r="AZ69" s="21">
        <f t="shared" si="37"/>
        <v>0</v>
      </c>
      <c r="BA69" s="21">
        <f t="shared" si="38"/>
        <v>0</v>
      </c>
      <c r="BB69" s="21">
        <f t="shared" si="39"/>
        <v>1</v>
      </c>
      <c r="BC69" s="21">
        <f t="shared" si="40"/>
        <v>0</v>
      </c>
      <c r="BD69" s="27" t="s">
        <v>150</v>
      </c>
      <c r="BE69" s="21">
        <f t="shared" si="41"/>
        <v>0</v>
      </c>
      <c r="BF69" s="21">
        <f t="shared" si="42"/>
        <v>0</v>
      </c>
      <c r="BG69" s="21">
        <f t="shared" si="43"/>
        <v>1</v>
      </c>
      <c r="BH69" s="29">
        <v>800.0</v>
      </c>
      <c r="BI69" s="21">
        <f t="shared" si="44"/>
        <v>1</v>
      </c>
      <c r="BJ69" s="21">
        <f t="shared" si="45"/>
        <v>0</v>
      </c>
      <c r="BK69" s="21">
        <f t="shared" si="46"/>
        <v>0</v>
      </c>
      <c r="BL69" s="27" t="s">
        <v>151</v>
      </c>
      <c r="BM69" s="21">
        <f t="shared" si="47"/>
        <v>0</v>
      </c>
      <c r="BN69" s="21">
        <f t="shared" si="48"/>
        <v>1</v>
      </c>
      <c r="BO69" s="21">
        <f t="shared" si="49"/>
        <v>0</v>
      </c>
      <c r="BP69" s="21">
        <f t="shared" si="50"/>
        <v>0</v>
      </c>
      <c r="BQ69" s="21">
        <f t="shared" si="51"/>
        <v>0</v>
      </c>
      <c r="BR69" s="29">
        <v>0.0</v>
      </c>
      <c r="BS69" s="29">
        <v>0.0</v>
      </c>
      <c r="BT69" s="29">
        <v>0.0</v>
      </c>
      <c r="BU69" s="29">
        <v>0.0</v>
      </c>
      <c r="BV69" s="29">
        <v>0.0</v>
      </c>
      <c r="BW69" s="29">
        <v>1.0</v>
      </c>
      <c r="BX69" s="29">
        <v>0.0</v>
      </c>
      <c r="BY69" s="29">
        <v>0.0</v>
      </c>
      <c r="BZ69" s="29">
        <v>1.0</v>
      </c>
      <c r="CA69" s="27" t="s">
        <v>133</v>
      </c>
      <c r="CB69" s="21">
        <f t="shared" si="52"/>
        <v>0</v>
      </c>
      <c r="CC69" s="21">
        <f t="shared" si="53"/>
        <v>1</v>
      </c>
      <c r="CD69" s="21">
        <f t="shared" si="54"/>
        <v>0</v>
      </c>
      <c r="CE69" s="21">
        <f t="shared" si="55"/>
        <v>0</v>
      </c>
      <c r="CF69" s="21">
        <f t="shared" si="56"/>
        <v>0</v>
      </c>
      <c r="CG69" s="27" t="s">
        <v>152</v>
      </c>
      <c r="CH69" s="21">
        <f t="shared" si="57"/>
        <v>0</v>
      </c>
      <c r="CI69" s="21">
        <f t="shared" si="58"/>
        <v>0</v>
      </c>
      <c r="CJ69" s="21">
        <f t="shared" si="59"/>
        <v>0</v>
      </c>
      <c r="CK69" s="21">
        <f t="shared" si="60"/>
        <v>1</v>
      </c>
      <c r="CL69" s="27" t="s">
        <v>135</v>
      </c>
      <c r="CM69" s="21">
        <f t="shared" si="61"/>
        <v>1</v>
      </c>
      <c r="CN69" s="21">
        <f t="shared" si="62"/>
        <v>0</v>
      </c>
      <c r="CO69" s="21">
        <f t="shared" si="63"/>
        <v>0</v>
      </c>
      <c r="CP69" s="21">
        <f t="shared" si="64"/>
        <v>0</v>
      </c>
      <c r="CQ69" s="21">
        <f t="shared" si="65"/>
        <v>0</v>
      </c>
      <c r="CR69" s="28" t="s">
        <v>136</v>
      </c>
      <c r="CS69" s="28" t="s">
        <v>136</v>
      </c>
      <c r="CT69" s="28" t="s">
        <v>139</v>
      </c>
      <c r="CU69" s="28" t="s">
        <v>136</v>
      </c>
      <c r="CV69" s="16">
        <f t="shared" si="66"/>
        <v>14</v>
      </c>
      <c r="CW69" s="28" t="s">
        <v>136</v>
      </c>
      <c r="CX69" s="30" t="s">
        <v>136</v>
      </c>
      <c r="CY69" s="30" t="s">
        <v>139</v>
      </c>
      <c r="CZ69" s="30" t="s">
        <v>136</v>
      </c>
      <c r="DA69" s="28" t="s">
        <v>137</v>
      </c>
      <c r="DB69" s="16">
        <f t="shared" si="67"/>
        <v>17</v>
      </c>
      <c r="DC69" s="29">
        <v>4.0</v>
      </c>
      <c r="DD69" s="28" t="s">
        <v>136</v>
      </c>
      <c r="DE69" s="29">
        <v>4.0</v>
      </c>
      <c r="DF69" s="29">
        <v>4.0</v>
      </c>
      <c r="DG69" s="29">
        <v>4.0</v>
      </c>
      <c r="DH69" s="29">
        <v>4.0</v>
      </c>
      <c r="DI69" s="16">
        <f t="shared" si="68"/>
        <v>24</v>
      </c>
      <c r="DJ69" s="28" t="s">
        <v>136</v>
      </c>
      <c r="DK69" s="28" t="s">
        <v>138</v>
      </c>
      <c r="DL69" s="28" t="s">
        <v>136</v>
      </c>
      <c r="DM69" s="29">
        <v>4.0</v>
      </c>
      <c r="DN69" s="28" t="s">
        <v>136</v>
      </c>
      <c r="DO69" s="16">
        <f t="shared" si="69"/>
        <v>21</v>
      </c>
      <c r="DP69" s="28" t="s">
        <v>139</v>
      </c>
      <c r="DQ69" s="28" t="s">
        <v>140</v>
      </c>
      <c r="DR69" s="28" t="s">
        <v>139</v>
      </c>
      <c r="DS69" s="28" t="s">
        <v>139</v>
      </c>
      <c r="DT69" s="28" t="s">
        <v>138</v>
      </c>
      <c r="DU69" s="25">
        <f t="shared" si="70"/>
        <v>12</v>
      </c>
      <c r="DV69" s="28" t="s">
        <v>138</v>
      </c>
      <c r="DW69" s="27" t="s">
        <v>136</v>
      </c>
      <c r="DX69" s="27" t="s">
        <v>139</v>
      </c>
      <c r="DY69" s="27" t="s">
        <v>139</v>
      </c>
      <c r="DZ69" s="27" t="s">
        <v>136</v>
      </c>
      <c r="EA69" s="26">
        <v>17.0</v>
      </c>
      <c r="EB69" s="27" t="s">
        <v>139</v>
      </c>
      <c r="EC69" s="27" t="s">
        <v>139</v>
      </c>
      <c r="ED69" s="27" t="s">
        <v>140</v>
      </c>
      <c r="EE69" s="27" t="s">
        <v>139</v>
      </c>
      <c r="EF69" s="16">
        <f t="shared" si="71"/>
        <v>7</v>
      </c>
      <c r="EG69" s="27" t="s">
        <v>139</v>
      </c>
      <c r="EH69" s="130" t="s">
        <v>140</v>
      </c>
      <c r="EI69" s="27" t="s">
        <v>139</v>
      </c>
      <c r="EJ69" s="27" t="s">
        <v>140</v>
      </c>
      <c r="EK69" s="16">
        <f t="shared" si="72"/>
        <v>6</v>
      </c>
    </row>
    <row r="70" ht="15.75" customHeight="1">
      <c r="A70" s="36" t="s">
        <v>125</v>
      </c>
      <c r="B70" s="16">
        <f t="shared" si="1"/>
        <v>1</v>
      </c>
      <c r="C70" s="17" t="s">
        <v>37</v>
      </c>
      <c r="D70" s="35">
        <v>24.0</v>
      </c>
      <c r="E70" s="16">
        <f t="shared" si="2"/>
        <v>0</v>
      </c>
      <c r="F70" s="16">
        <f t="shared" si="3"/>
        <v>1</v>
      </c>
      <c r="G70" s="16">
        <f t="shared" si="4"/>
        <v>0</v>
      </c>
      <c r="H70" s="16">
        <f t="shared" si="5"/>
        <v>0</v>
      </c>
      <c r="I70" s="35" t="s">
        <v>12</v>
      </c>
      <c r="J70" s="16">
        <f t="shared" si="6"/>
        <v>0</v>
      </c>
      <c r="K70" s="16">
        <f t="shared" si="7"/>
        <v>0</v>
      </c>
      <c r="L70" s="16">
        <f t="shared" si="8"/>
        <v>0</v>
      </c>
      <c r="M70" s="16">
        <f t="shared" si="9"/>
        <v>1</v>
      </c>
      <c r="N70" s="16">
        <f t="shared" si="10"/>
        <v>0</v>
      </c>
      <c r="O70" s="36">
        <v>1800.0</v>
      </c>
      <c r="P70" s="21">
        <f t="shared" si="11"/>
        <v>1</v>
      </c>
      <c r="Q70" s="21">
        <f t="shared" si="12"/>
        <v>0</v>
      </c>
      <c r="R70" s="21">
        <f t="shared" si="13"/>
        <v>0</v>
      </c>
      <c r="S70" s="21">
        <f t="shared" si="14"/>
        <v>0</v>
      </c>
      <c r="T70" s="37" t="s">
        <v>159</v>
      </c>
      <c r="U70" s="21">
        <f t="shared" si="15"/>
        <v>0</v>
      </c>
      <c r="V70" s="37">
        <v>0.0</v>
      </c>
      <c r="W70" s="37">
        <v>0.0</v>
      </c>
      <c r="X70" s="37">
        <v>0.0</v>
      </c>
      <c r="Y70" s="37" t="s">
        <v>26</v>
      </c>
      <c r="Z70" s="21">
        <f t="shared" si="16"/>
        <v>0</v>
      </c>
      <c r="AA70" s="21">
        <f t="shared" si="17"/>
        <v>1</v>
      </c>
      <c r="AB70" s="21">
        <f t="shared" si="18"/>
        <v>0</v>
      </c>
      <c r="AC70" s="21">
        <f t="shared" si="19"/>
        <v>0</v>
      </c>
      <c r="AD70" s="21">
        <f t="shared" si="20"/>
        <v>0</v>
      </c>
      <c r="AE70" s="36" t="s">
        <v>180</v>
      </c>
      <c r="AF70" s="21">
        <f t="shared" si="21"/>
        <v>0</v>
      </c>
      <c r="AG70" s="21">
        <f t="shared" si="22"/>
        <v>0</v>
      </c>
      <c r="AH70" s="21">
        <f t="shared" si="23"/>
        <v>1</v>
      </c>
      <c r="AI70" s="21">
        <f t="shared" si="24"/>
        <v>0</v>
      </c>
      <c r="AJ70" s="27" t="s">
        <v>128</v>
      </c>
      <c r="AK70" s="21">
        <f t="shared" si="25"/>
        <v>1</v>
      </c>
      <c r="AL70" s="21">
        <f t="shared" si="26"/>
        <v>0</v>
      </c>
      <c r="AM70" s="21">
        <f t="shared" si="27"/>
        <v>0</v>
      </c>
      <c r="AN70" s="21">
        <f t="shared" si="28"/>
        <v>0</v>
      </c>
      <c r="AO70" s="27" t="s">
        <v>38</v>
      </c>
      <c r="AP70" s="21">
        <f t="shared" si="29"/>
        <v>0</v>
      </c>
      <c r="AQ70" s="21">
        <f t="shared" si="30"/>
        <v>1</v>
      </c>
      <c r="AR70" s="21">
        <f t="shared" si="31"/>
        <v>0</v>
      </c>
      <c r="AS70" s="21">
        <f t="shared" si="32"/>
        <v>0</v>
      </c>
      <c r="AT70" s="27" t="s">
        <v>45</v>
      </c>
      <c r="AU70" s="21">
        <f t="shared" si="33"/>
        <v>0</v>
      </c>
      <c r="AV70" s="21">
        <f t="shared" si="34"/>
        <v>0</v>
      </c>
      <c r="AW70" s="21">
        <f t="shared" si="35"/>
        <v>1</v>
      </c>
      <c r="AX70" s="21">
        <f t="shared" si="36"/>
        <v>0</v>
      </c>
      <c r="AY70" s="38" t="s">
        <v>201</v>
      </c>
      <c r="AZ70" s="21">
        <f t="shared" si="37"/>
        <v>0</v>
      </c>
      <c r="BA70" s="21">
        <f t="shared" si="38"/>
        <v>0</v>
      </c>
      <c r="BB70" s="21">
        <f t="shared" si="39"/>
        <v>0</v>
      </c>
      <c r="BC70" s="21">
        <f t="shared" si="40"/>
        <v>1</v>
      </c>
      <c r="BD70" s="27" t="s">
        <v>136</v>
      </c>
      <c r="BE70" s="21">
        <f t="shared" si="41"/>
        <v>0</v>
      </c>
      <c r="BF70" s="21">
        <f t="shared" si="42"/>
        <v>0</v>
      </c>
      <c r="BG70" s="21">
        <f t="shared" si="43"/>
        <v>1</v>
      </c>
      <c r="BH70" s="29">
        <v>1500.0</v>
      </c>
      <c r="BI70" s="21">
        <f t="shared" si="44"/>
        <v>0</v>
      </c>
      <c r="BJ70" s="21">
        <f t="shared" si="45"/>
        <v>1</v>
      </c>
      <c r="BK70" s="21">
        <f t="shared" si="46"/>
        <v>0</v>
      </c>
      <c r="BL70" s="29" t="s">
        <v>156</v>
      </c>
      <c r="BM70" s="21">
        <f t="shared" si="47"/>
        <v>0</v>
      </c>
      <c r="BN70" s="21">
        <f t="shared" si="48"/>
        <v>0</v>
      </c>
      <c r="BO70" s="21">
        <f t="shared" si="49"/>
        <v>0</v>
      </c>
      <c r="BP70" s="21">
        <f t="shared" si="50"/>
        <v>1</v>
      </c>
      <c r="BQ70" s="21">
        <f t="shared" si="51"/>
        <v>0</v>
      </c>
      <c r="BR70" s="29">
        <v>1.0</v>
      </c>
      <c r="BS70" s="29">
        <v>0.0</v>
      </c>
      <c r="BT70" s="29">
        <v>1.0</v>
      </c>
      <c r="BU70" s="29">
        <v>1.0</v>
      </c>
      <c r="BV70" s="29">
        <v>1.0</v>
      </c>
      <c r="BW70" s="29">
        <v>1.0</v>
      </c>
      <c r="BX70" s="29">
        <v>1.0</v>
      </c>
      <c r="BY70" s="29">
        <v>0.0</v>
      </c>
      <c r="BZ70" s="29">
        <v>1.0</v>
      </c>
      <c r="CA70" s="27" t="s">
        <v>133</v>
      </c>
      <c r="CB70" s="21">
        <f t="shared" si="52"/>
        <v>0</v>
      </c>
      <c r="CC70" s="21">
        <f t="shared" si="53"/>
        <v>1</v>
      </c>
      <c r="CD70" s="21">
        <f t="shared" si="54"/>
        <v>0</v>
      </c>
      <c r="CE70" s="21">
        <f t="shared" si="55"/>
        <v>0</v>
      </c>
      <c r="CF70" s="21">
        <f t="shared" si="56"/>
        <v>0</v>
      </c>
      <c r="CG70" s="27" t="s">
        <v>157</v>
      </c>
      <c r="CH70" s="21">
        <f t="shared" si="57"/>
        <v>0</v>
      </c>
      <c r="CI70" s="21">
        <f t="shared" si="58"/>
        <v>1</v>
      </c>
      <c r="CJ70" s="21">
        <f t="shared" si="59"/>
        <v>0</v>
      </c>
      <c r="CK70" s="21">
        <f t="shared" si="60"/>
        <v>0</v>
      </c>
      <c r="CL70" s="27" t="s">
        <v>135</v>
      </c>
      <c r="CM70" s="21">
        <f t="shared" si="61"/>
        <v>1</v>
      </c>
      <c r="CN70" s="21">
        <f t="shared" si="62"/>
        <v>0</v>
      </c>
      <c r="CO70" s="21">
        <f t="shared" si="63"/>
        <v>0</v>
      </c>
      <c r="CP70" s="21">
        <f t="shared" si="64"/>
        <v>0</v>
      </c>
      <c r="CQ70" s="21">
        <f t="shared" si="65"/>
        <v>0</v>
      </c>
      <c r="CR70" s="29">
        <v>3.0</v>
      </c>
      <c r="CS70" s="29">
        <v>4.0</v>
      </c>
      <c r="CT70" s="28" t="s">
        <v>136</v>
      </c>
      <c r="CU70" s="29">
        <v>5.0</v>
      </c>
      <c r="CV70" s="16">
        <f t="shared" si="66"/>
        <v>16</v>
      </c>
      <c r="CW70" s="28">
        <v>3.0</v>
      </c>
      <c r="CX70" s="30">
        <v>4.0</v>
      </c>
      <c r="CY70" s="30" t="s">
        <v>136</v>
      </c>
      <c r="CZ70" s="30">
        <v>5.0</v>
      </c>
      <c r="DA70" s="28" t="s">
        <v>136</v>
      </c>
      <c r="DB70" s="16">
        <f t="shared" si="67"/>
        <v>20</v>
      </c>
      <c r="DC70" s="29">
        <v>4.0</v>
      </c>
      <c r="DD70" s="29">
        <v>5.0</v>
      </c>
      <c r="DE70" s="28" t="s">
        <v>137</v>
      </c>
      <c r="DF70" s="28">
        <v>4.0</v>
      </c>
      <c r="DG70" s="29">
        <v>5.0</v>
      </c>
      <c r="DH70" s="28">
        <v>3.0</v>
      </c>
      <c r="DI70" s="16">
        <f t="shared" si="68"/>
        <v>24</v>
      </c>
      <c r="DJ70" s="28" t="s">
        <v>136</v>
      </c>
      <c r="DK70" s="28" t="s">
        <v>136</v>
      </c>
      <c r="DL70" s="28" t="s">
        <v>136</v>
      </c>
      <c r="DM70" s="29">
        <v>3.0</v>
      </c>
      <c r="DN70" s="28" t="s">
        <v>137</v>
      </c>
      <c r="DO70" s="16">
        <f t="shared" si="69"/>
        <v>18</v>
      </c>
      <c r="DP70" s="28" t="s">
        <v>139</v>
      </c>
      <c r="DQ70" s="28" t="s">
        <v>140</v>
      </c>
      <c r="DR70" s="28" t="s">
        <v>137</v>
      </c>
      <c r="DS70" s="28" t="s">
        <v>140</v>
      </c>
      <c r="DT70" s="28" t="s">
        <v>139</v>
      </c>
      <c r="DU70" s="25">
        <f t="shared" si="70"/>
        <v>9</v>
      </c>
      <c r="DV70" s="28" t="s">
        <v>139</v>
      </c>
      <c r="DW70" s="27" t="s">
        <v>136</v>
      </c>
      <c r="DX70" s="27" t="s">
        <v>139</v>
      </c>
      <c r="DY70" s="27" t="s">
        <v>137</v>
      </c>
      <c r="DZ70" s="27" t="s">
        <v>139</v>
      </c>
      <c r="EA70" s="26">
        <v>17.0</v>
      </c>
      <c r="EB70" s="27" t="s">
        <v>139</v>
      </c>
      <c r="EC70" s="27" t="s">
        <v>139</v>
      </c>
      <c r="ED70" s="27" t="s">
        <v>140</v>
      </c>
      <c r="EE70" s="27" t="s">
        <v>140</v>
      </c>
      <c r="EF70" s="16">
        <f t="shared" si="71"/>
        <v>6</v>
      </c>
      <c r="EG70" s="27" t="s">
        <v>139</v>
      </c>
      <c r="EH70" s="130" t="s">
        <v>137</v>
      </c>
      <c r="EI70" s="27" t="s">
        <v>137</v>
      </c>
      <c r="EJ70" s="27" t="s">
        <v>139</v>
      </c>
      <c r="EK70" s="16">
        <f t="shared" si="72"/>
        <v>10</v>
      </c>
    </row>
    <row r="71" ht="15.75" customHeight="1">
      <c r="A71" s="36" t="s">
        <v>125</v>
      </c>
      <c r="B71" s="16">
        <f t="shared" si="1"/>
        <v>1</v>
      </c>
      <c r="C71" s="17" t="s">
        <v>37</v>
      </c>
      <c r="D71" s="35">
        <v>26.0</v>
      </c>
      <c r="E71" s="16">
        <f t="shared" si="2"/>
        <v>0</v>
      </c>
      <c r="F71" s="16">
        <f t="shared" si="3"/>
        <v>1</v>
      </c>
      <c r="G71" s="16">
        <f t="shared" si="4"/>
        <v>0</v>
      </c>
      <c r="H71" s="16">
        <f t="shared" si="5"/>
        <v>0</v>
      </c>
      <c r="I71" s="35" t="s">
        <v>12</v>
      </c>
      <c r="J71" s="16">
        <f t="shared" si="6"/>
        <v>0</v>
      </c>
      <c r="K71" s="16">
        <f t="shared" si="7"/>
        <v>0</v>
      </c>
      <c r="L71" s="16">
        <f t="shared" si="8"/>
        <v>0</v>
      </c>
      <c r="M71" s="16">
        <f t="shared" si="9"/>
        <v>1</v>
      </c>
      <c r="N71" s="16">
        <f t="shared" si="10"/>
        <v>0</v>
      </c>
      <c r="O71" s="36">
        <v>30000.0</v>
      </c>
      <c r="P71" s="21">
        <f t="shared" si="11"/>
        <v>0</v>
      </c>
      <c r="Q71" s="21">
        <f t="shared" si="12"/>
        <v>0</v>
      </c>
      <c r="R71" s="21">
        <f t="shared" si="13"/>
        <v>1</v>
      </c>
      <c r="S71" s="21">
        <f t="shared" si="14"/>
        <v>0</v>
      </c>
      <c r="T71" s="37" t="s">
        <v>159</v>
      </c>
      <c r="U71" s="21">
        <f t="shared" si="15"/>
        <v>0</v>
      </c>
      <c r="V71" s="37">
        <v>1.0</v>
      </c>
      <c r="W71" s="37">
        <v>1.0</v>
      </c>
      <c r="X71" s="37">
        <v>1.0</v>
      </c>
      <c r="Y71" s="36" t="s">
        <v>149</v>
      </c>
      <c r="Z71" s="21">
        <f t="shared" si="16"/>
        <v>0</v>
      </c>
      <c r="AA71" s="21">
        <f t="shared" si="17"/>
        <v>1</v>
      </c>
      <c r="AB71" s="21">
        <f t="shared" si="18"/>
        <v>0</v>
      </c>
      <c r="AC71" s="21">
        <f t="shared" si="19"/>
        <v>0</v>
      </c>
      <c r="AD71" s="21">
        <f t="shared" si="20"/>
        <v>0</v>
      </c>
      <c r="AE71" s="36" t="s">
        <v>143</v>
      </c>
      <c r="AF71" s="21">
        <f t="shared" si="21"/>
        <v>0</v>
      </c>
      <c r="AG71" s="21">
        <f t="shared" si="22"/>
        <v>1</v>
      </c>
      <c r="AH71" s="21">
        <f t="shared" si="23"/>
        <v>0</v>
      </c>
      <c r="AI71" s="21">
        <f t="shared" si="24"/>
        <v>0</v>
      </c>
      <c r="AJ71" s="27" t="s">
        <v>129</v>
      </c>
      <c r="AK71" s="21">
        <f t="shared" si="25"/>
        <v>0</v>
      </c>
      <c r="AL71" s="21">
        <f t="shared" si="26"/>
        <v>1</v>
      </c>
      <c r="AM71" s="21">
        <f t="shared" si="27"/>
        <v>0</v>
      </c>
      <c r="AN71" s="21">
        <f t="shared" si="28"/>
        <v>0</v>
      </c>
      <c r="AO71" s="27" t="s">
        <v>38</v>
      </c>
      <c r="AP71" s="21">
        <f t="shared" si="29"/>
        <v>0</v>
      </c>
      <c r="AQ71" s="21">
        <f t="shared" si="30"/>
        <v>1</v>
      </c>
      <c r="AR71" s="21">
        <f t="shared" si="31"/>
        <v>0</v>
      </c>
      <c r="AS71" s="21">
        <f t="shared" si="32"/>
        <v>0</v>
      </c>
      <c r="AT71" s="27" t="s">
        <v>130</v>
      </c>
      <c r="AU71" s="21">
        <f t="shared" si="33"/>
        <v>1</v>
      </c>
      <c r="AV71" s="21">
        <f t="shared" si="34"/>
        <v>0</v>
      </c>
      <c r="AW71" s="21">
        <f t="shared" si="35"/>
        <v>0</v>
      </c>
      <c r="AX71" s="21">
        <f t="shared" si="36"/>
        <v>0</v>
      </c>
      <c r="AY71" s="38" t="s">
        <v>186</v>
      </c>
      <c r="AZ71" s="21">
        <f t="shared" si="37"/>
        <v>0</v>
      </c>
      <c r="BA71" s="21">
        <f t="shared" si="38"/>
        <v>0</v>
      </c>
      <c r="BB71" s="21">
        <f t="shared" si="39"/>
        <v>0</v>
      </c>
      <c r="BC71" s="21">
        <f t="shared" si="40"/>
        <v>1</v>
      </c>
      <c r="BD71" s="27" t="s">
        <v>150</v>
      </c>
      <c r="BE71" s="21">
        <f t="shared" si="41"/>
        <v>0</v>
      </c>
      <c r="BF71" s="21">
        <f t="shared" si="42"/>
        <v>0</v>
      </c>
      <c r="BG71" s="21">
        <f t="shared" si="43"/>
        <v>1</v>
      </c>
      <c r="BH71" s="29">
        <v>1500.0</v>
      </c>
      <c r="BI71" s="21">
        <f t="shared" si="44"/>
        <v>0</v>
      </c>
      <c r="BJ71" s="21">
        <f t="shared" si="45"/>
        <v>1</v>
      </c>
      <c r="BK71" s="21">
        <f t="shared" si="46"/>
        <v>0</v>
      </c>
      <c r="BL71" s="29" t="s">
        <v>132</v>
      </c>
      <c r="BM71" s="21">
        <f t="shared" si="47"/>
        <v>0</v>
      </c>
      <c r="BN71" s="21">
        <f t="shared" si="48"/>
        <v>0</v>
      </c>
      <c r="BO71" s="21">
        <f t="shared" si="49"/>
        <v>1</v>
      </c>
      <c r="BP71" s="21">
        <f t="shared" si="50"/>
        <v>0</v>
      </c>
      <c r="BQ71" s="21">
        <f t="shared" si="51"/>
        <v>0</v>
      </c>
      <c r="BR71" s="29">
        <v>0.0</v>
      </c>
      <c r="BS71" s="29">
        <v>0.0</v>
      </c>
      <c r="BT71" s="29">
        <v>0.0</v>
      </c>
      <c r="BU71" s="29">
        <v>0.0</v>
      </c>
      <c r="BV71" s="29">
        <v>0.0</v>
      </c>
      <c r="BW71" s="29">
        <v>0.0</v>
      </c>
      <c r="BX71" s="29">
        <v>0.0</v>
      </c>
      <c r="BY71" s="29">
        <v>0.0</v>
      </c>
      <c r="BZ71" s="29">
        <v>1.0</v>
      </c>
      <c r="CA71" s="27" t="s">
        <v>164</v>
      </c>
      <c r="CB71" s="21">
        <f t="shared" si="52"/>
        <v>0</v>
      </c>
      <c r="CC71" s="21">
        <f t="shared" si="53"/>
        <v>0</v>
      </c>
      <c r="CD71" s="21">
        <f t="shared" si="54"/>
        <v>1</v>
      </c>
      <c r="CE71" s="21">
        <f t="shared" si="55"/>
        <v>0</v>
      </c>
      <c r="CF71" s="21">
        <f t="shared" si="56"/>
        <v>0</v>
      </c>
      <c r="CG71" s="27" t="s">
        <v>165</v>
      </c>
      <c r="CH71" s="21">
        <f t="shared" si="57"/>
        <v>0</v>
      </c>
      <c r="CI71" s="21">
        <f t="shared" si="58"/>
        <v>0</v>
      </c>
      <c r="CJ71" s="21">
        <f t="shared" si="59"/>
        <v>0</v>
      </c>
      <c r="CK71" s="21">
        <f t="shared" si="60"/>
        <v>1</v>
      </c>
      <c r="CL71" s="27" t="s">
        <v>135</v>
      </c>
      <c r="CM71" s="21">
        <f t="shared" si="61"/>
        <v>1</v>
      </c>
      <c r="CN71" s="21">
        <f t="shared" si="62"/>
        <v>0</v>
      </c>
      <c r="CO71" s="21">
        <f t="shared" si="63"/>
        <v>0</v>
      </c>
      <c r="CP71" s="21">
        <f t="shared" si="64"/>
        <v>0</v>
      </c>
      <c r="CQ71" s="21">
        <f t="shared" si="65"/>
        <v>0</v>
      </c>
      <c r="CR71" s="28" t="s">
        <v>136</v>
      </c>
      <c r="CS71" s="28" t="s">
        <v>136</v>
      </c>
      <c r="CT71" s="28" t="s">
        <v>139</v>
      </c>
      <c r="CU71" s="28" t="s">
        <v>139</v>
      </c>
      <c r="CV71" s="16">
        <f t="shared" si="66"/>
        <v>12</v>
      </c>
      <c r="CW71" s="28" t="s">
        <v>136</v>
      </c>
      <c r="CX71" s="30" t="s">
        <v>136</v>
      </c>
      <c r="CY71" s="30" t="s">
        <v>139</v>
      </c>
      <c r="CZ71" s="30" t="s">
        <v>139</v>
      </c>
      <c r="DA71" s="29">
        <v>4.0</v>
      </c>
      <c r="DB71" s="16">
        <f t="shared" si="67"/>
        <v>16</v>
      </c>
      <c r="DC71" s="29">
        <v>3.0</v>
      </c>
      <c r="DD71" s="29">
        <v>2.0</v>
      </c>
      <c r="DE71" s="29">
        <v>1.0</v>
      </c>
      <c r="DF71" s="29">
        <v>1.0</v>
      </c>
      <c r="DG71" s="29">
        <v>1.0</v>
      </c>
      <c r="DH71" s="29">
        <v>2.0</v>
      </c>
      <c r="DI71" s="16">
        <f t="shared" si="68"/>
        <v>10</v>
      </c>
      <c r="DJ71" s="28" t="s">
        <v>138</v>
      </c>
      <c r="DK71" s="28" t="s">
        <v>136</v>
      </c>
      <c r="DL71" s="28" t="s">
        <v>136</v>
      </c>
      <c r="DM71" s="35">
        <v>3.0</v>
      </c>
      <c r="DN71" s="28" t="s">
        <v>139</v>
      </c>
      <c r="DO71" s="16">
        <f t="shared" si="69"/>
        <v>18</v>
      </c>
      <c r="DP71" s="28" t="s">
        <v>136</v>
      </c>
      <c r="DQ71" s="28" t="s">
        <v>136</v>
      </c>
      <c r="DR71" s="28" t="s">
        <v>139</v>
      </c>
      <c r="DS71" s="28" t="s">
        <v>139</v>
      </c>
      <c r="DT71" s="28" t="s">
        <v>139</v>
      </c>
      <c r="DU71" s="25">
        <f t="shared" si="70"/>
        <v>14</v>
      </c>
      <c r="DV71" s="28" t="s">
        <v>138</v>
      </c>
      <c r="DW71" s="27" t="s">
        <v>136</v>
      </c>
      <c r="DX71" s="27" t="s">
        <v>139</v>
      </c>
      <c r="DY71" s="27" t="s">
        <v>138</v>
      </c>
      <c r="DZ71" s="27" t="s">
        <v>138</v>
      </c>
      <c r="EA71" s="26">
        <v>16.0</v>
      </c>
      <c r="EB71" s="27" t="s">
        <v>137</v>
      </c>
      <c r="EC71" s="27" t="s">
        <v>139</v>
      </c>
      <c r="ED71" s="27" t="s">
        <v>140</v>
      </c>
      <c r="EE71" s="27" t="s">
        <v>139</v>
      </c>
      <c r="EF71" s="16">
        <f t="shared" si="71"/>
        <v>8</v>
      </c>
      <c r="EG71" s="27" t="s">
        <v>136</v>
      </c>
      <c r="EH71" s="130" t="s">
        <v>136</v>
      </c>
      <c r="EI71" s="27" t="s">
        <v>136</v>
      </c>
      <c r="EJ71" s="27" t="s">
        <v>140</v>
      </c>
      <c r="EK71" s="16">
        <f t="shared" si="72"/>
        <v>13</v>
      </c>
    </row>
    <row r="72" ht="15.75" customHeight="1">
      <c r="A72" s="36" t="s">
        <v>125</v>
      </c>
      <c r="B72" s="16">
        <f t="shared" si="1"/>
        <v>1</v>
      </c>
      <c r="C72" s="17" t="s">
        <v>37</v>
      </c>
      <c r="D72" s="35">
        <v>21.0</v>
      </c>
      <c r="E72" s="16">
        <f t="shared" si="2"/>
        <v>0</v>
      </c>
      <c r="F72" s="16">
        <f t="shared" si="3"/>
        <v>1</v>
      </c>
      <c r="G72" s="16">
        <f t="shared" si="4"/>
        <v>0</v>
      </c>
      <c r="H72" s="16">
        <f t="shared" si="5"/>
        <v>0</v>
      </c>
      <c r="I72" s="35" t="s">
        <v>11</v>
      </c>
      <c r="J72" s="16">
        <f t="shared" si="6"/>
        <v>0</v>
      </c>
      <c r="K72" s="16">
        <f t="shared" si="7"/>
        <v>0</v>
      </c>
      <c r="L72" s="16">
        <f t="shared" si="8"/>
        <v>1</v>
      </c>
      <c r="M72" s="16">
        <f t="shared" si="9"/>
        <v>0</v>
      </c>
      <c r="N72" s="16">
        <f t="shared" si="10"/>
        <v>0</v>
      </c>
      <c r="O72" s="36">
        <v>20000.0</v>
      </c>
      <c r="P72" s="21">
        <f t="shared" si="11"/>
        <v>0</v>
      </c>
      <c r="Q72" s="21">
        <f t="shared" si="12"/>
        <v>1</v>
      </c>
      <c r="R72" s="21">
        <f t="shared" si="13"/>
        <v>0</v>
      </c>
      <c r="S72" s="21">
        <f t="shared" si="14"/>
        <v>0</v>
      </c>
      <c r="T72" s="37" t="s">
        <v>159</v>
      </c>
      <c r="U72" s="21">
        <f t="shared" si="15"/>
        <v>0</v>
      </c>
      <c r="V72" s="37">
        <v>0.0</v>
      </c>
      <c r="W72" s="37">
        <v>0.0</v>
      </c>
      <c r="X72" s="37">
        <v>0.0</v>
      </c>
      <c r="Y72" s="36" t="s">
        <v>27</v>
      </c>
      <c r="Z72" s="21">
        <f t="shared" si="16"/>
        <v>0</v>
      </c>
      <c r="AA72" s="21">
        <f t="shared" si="17"/>
        <v>0</v>
      </c>
      <c r="AB72" s="21">
        <f t="shared" si="18"/>
        <v>1</v>
      </c>
      <c r="AC72" s="21">
        <f t="shared" si="19"/>
        <v>0</v>
      </c>
      <c r="AD72" s="21">
        <f t="shared" si="20"/>
        <v>0</v>
      </c>
      <c r="AE72" s="36" t="s">
        <v>161</v>
      </c>
      <c r="AF72" s="21">
        <f t="shared" si="21"/>
        <v>0</v>
      </c>
      <c r="AG72" s="21">
        <f t="shared" si="22"/>
        <v>0</v>
      </c>
      <c r="AH72" s="21">
        <f t="shared" si="23"/>
        <v>0</v>
      </c>
      <c r="AI72" s="21">
        <f t="shared" si="24"/>
        <v>1</v>
      </c>
      <c r="AJ72" s="36" t="s">
        <v>171</v>
      </c>
      <c r="AK72" s="21">
        <f t="shared" si="25"/>
        <v>0</v>
      </c>
      <c r="AL72" s="21">
        <f t="shared" si="26"/>
        <v>0</v>
      </c>
      <c r="AM72" s="21">
        <f t="shared" si="27"/>
        <v>0</v>
      </c>
      <c r="AN72" s="21">
        <f t="shared" si="28"/>
        <v>1</v>
      </c>
      <c r="AO72" s="27" t="s">
        <v>37</v>
      </c>
      <c r="AP72" s="21">
        <f t="shared" si="29"/>
        <v>1</v>
      </c>
      <c r="AQ72" s="21">
        <f t="shared" si="30"/>
        <v>0</v>
      </c>
      <c r="AR72" s="21">
        <f t="shared" si="31"/>
        <v>0</v>
      </c>
      <c r="AS72" s="21">
        <f t="shared" si="32"/>
        <v>0</v>
      </c>
      <c r="AT72" s="27" t="s">
        <v>130</v>
      </c>
      <c r="AU72" s="21">
        <f t="shared" si="33"/>
        <v>1</v>
      </c>
      <c r="AV72" s="21">
        <f t="shared" si="34"/>
        <v>0</v>
      </c>
      <c r="AW72" s="21">
        <f t="shared" si="35"/>
        <v>0</v>
      </c>
      <c r="AX72" s="21">
        <f t="shared" si="36"/>
        <v>0</v>
      </c>
      <c r="AY72" s="38" t="s">
        <v>188</v>
      </c>
      <c r="AZ72" s="21">
        <f t="shared" si="37"/>
        <v>0</v>
      </c>
      <c r="BA72" s="21">
        <f t="shared" si="38"/>
        <v>0</v>
      </c>
      <c r="BB72" s="21">
        <f t="shared" si="39"/>
        <v>0</v>
      </c>
      <c r="BC72" s="21">
        <f t="shared" si="40"/>
        <v>1</v>
      </c>
      <c r="BD72" s="27" t="s">
        <v>138</v>
      </c>
      <c r="BE72" s="21">
        <f t="shared" si="41"/>
        <v>0</v>
      </c>
      <c r="BF72" s="21">
        <f t="shared" si="42"/>
        <v>0</v>
      </c>
      <c r="BG72" s="21">
        <f t="shared" si="43"/>
        <v>1</v>
      </c>
      <c r="BH72" s="27" t="s">
        <v>167</v>
      </c>
      <c r="BI72" s="21">
        <f t="shared" si="44"/>
        <v>0</v>
      </c>
      <c r="BJ72" s="21">
        <f t="shared" si="45"/>
        <v>0</v>
      </c>
      <c r="BK72" s="21">
        <f t="shared" si="46"/>
        <v>1</v>
      </c>
      <c r="BL72" s="29" t="s">
        <v>59</v>
      </c>
      <c r="BM72" s="21">
        <f t="shared" si="47"/>
        <v>1</v>
      </c>
      <c r="BN72" s="21">
        <f t="shared" si="48"/>
        <v>0</v>
      </c>
      <c r="BO72" s="21">
        <f t="shared" si="49"/>
        <v>0</v>
      </c>
      <c r="BP72" s="21">
        <f t="shared" si="50"/>
        <v>0</v>
      </c>
      <c r="BQ72" s="21">
        <f t="shared" si="51"/>
        <v>0</v>
      </c>
      <c r="BR72" s="29">
        <v>0.0</v>
      </c>
      <c r="BS72" s="29">
        <v>0.0</v>
      </c>
      <c r="BT72" s="29">
        <v>0.0</v>
      </c>
      <c r="BU72" s="29">
        <v>0.0</v>
      </c>
      <c r="BV72" s="29">
        <v>0.0</v>
      </c>
      <c r="BW72" s="29">
        <v>1.0</v>
      </c>
      <c r="BX72" s="29">
        <v>1.0</v>
      </c>
      <c r="BY72" s="29">
        <v>0.0</v>
      </c>
      <c r="BZ72" s="29">
        <v>1.0</v>
      </c>
      <c r="CA72" s="27" t="s">
        <v>168</v>
      </c>
      <c r="CB72" s="21">
        <f t="shared" si="52"/>
        <v>1</v>
      </c>
      <c r="CC72" s="21">
        <f t="shared" si="53"/>
        <v>0</v>
      </c>
      <c r="CD72" s="21">
        <f t="shared" si="54"/>
        <v>0</v>
      </c>
      <c r="CE72" s="21">
        <f t="shared" si="55"/>
        <v>0</v>
      </c>
      <c r="CF72" s="21">
        <f t="shared" si="56"/>
        <v>0</v>
      </c>
      <c r="CG72" s="27" t="s">
        <v>169</v>
      </c>
      <c r="CH72" s="21">
        <f t="shared" si="57"/>
        <v>0</v>
      </c>
      <c r="CI72" s="21">
        <f t="shared" si="58"/>
        <v>0</v>
      </c>
      <c r="CJ72" s="21">
        <f t="shared" si="59"/>
        <v>0</v>
      </c>
      <c r="CK72" s="21">
        <f t="shared" si="60"/>
        <v>1</v>
      </c>
      <c r="CL72" s="27" t="s">
        <v>170</v>
      </c>
      <c r="CM72" s="21">
        <f t="shared" si="61"/>
        <v>0</v>
      </c>
      <c r="CN72" s="21">
        <f t="shared" si="62"/>
        <v>1</v>
      </c>
      <c r="CO72" s="21">
        <f t="shared" si="63"/>
        <v>0</v>
      </c>
      <c r="CP72" s="21">
        <f t="shared" si="64"/>
        <v>0</v>
      </c>
      <c r="CQ72" s="21">
        <f t="shared" si="65"/>
        <v>0</v>
      </c>
      <c r="CR72" s="28" t="s">
        <v>136</v>
      </c>
      <c r="CS72" s="28" t="s">
        <v>138</v>
      </c>
      <c r="CT72" s="28" t="s">
        <v>136</v>
      </c>
      <c r="CU72" s="29">
        <v>4.0</v>
      </c>
      <c r="CV72" s="16">
        <f t="shared" si="66"/>
        <v>17</v>
      </c>
      <c r="CW72" s="28" t="s">
        <v>136</v>
      </c>
      <c r="CX72" s="30" t="s">
        <v>138</v>
      </c>
      <c r="CY72" s="30" t="s">
        <v>136</v>
      </c>
      <c r="CZ72" s="30">
        <v>4.0</v>
      </c>
      <c r="DA72" s="29">
        <v>4.0</v>
      </c>
      <c r="DB72" s="16">
        <f t="shared" si="67"/>
        <v>21</v>
      </c>
      <c r="DC72" s="28" t="s">
        <v>138</v>
      </c>
      <c r="DD72" s="28" t="s">
        <v>138</v>
      </c>
      <c r="DE72" s="28" t="s">
        <v>137</v>
      </c>
      <c r="DF72" s="28">
        <v>4.0</v>
      </c>
      <c r="DG72" s="28" t="s">
        <v>137</v>
      </c>
      <c r="DH72" s="28" t="s">
        <v>138</v>
      </c>
      <c r="DI72" s="16">
        <f t="shared" si="68"/>
        <v>25</v>
      </c>
      <c r="DJ72" s="28" t="s">
        <v>139</v>
      </c>
      <c r="DK72" s="29">
        <v>2.0</v>
      </c>
      <c r="DL72" s="29">
        <v>1.0</v>
      </c>
      <c r="DM72" s="29">
        <v>2.0</v>
      </c>
      <c r="DN72" s="29">
        <v>2.0</v>
      </c>
      <c r="DO72" s="16">
        <f t="shared" si="69"/>
        <v>9</v>
      </c>
      <c r="DP72" s="28" t="s">
        <v>136</v>
      </c>
      <c r="DQ72" s="28" t="s">
        <v>139</v>
      </c>
      <c r="DR72" s="28" t="s">
        <v>137</v>
      </c>
      <c r="DS72" s="28" t="s">
        <v>139</v>
      </c>
      <c r="DT72" s="28" t="s">
        <v>136</v>
      </c>
      <c r="DU72" s="25">
        <f t="shared" si="70"/>
        <v>15</v>
      </c>
      <c r="DV72" s="28" t="s">
        <v>136</v>
      </c>
      <c r="DW72" s="27" t="s">
        <v>138</v>
      </c>
      <c r="DX72" s="27" t="s">
        <v>140</v>
      </c>
      <c r="DY72" s="27" t="s">
        <v>140</v>
      </c>
      <c r="DZ72" s="27" t="s">
        <v>139</v>
      </c>
      <c r="EA72" s="26">
        <v>16.0</v>
      </c>
      <c r="EB72" s="27" t="s">
        <v>137</v>
      </c>
      <c r="EC72" s="27" t="s">
        <v>139</v>
      </c>
      <c r="ED72" s="27" t="s">
        <v>138</v>
      </c>
      <c r="EE72" s="27" t="s">
        <v>139</v>
      </c>
      <c r="EF72" s="16">
        <f t="shared" si="71"/>
        <v>12</v>
      </c>
      <c r="EG72" s="27" t="s">
        <v>136</v>
      </c>
      <c r="EH72" s="130" t="s">
        <v>139</v>
      </c>
      <c r="EI72" s="27" t="s">
        <v>139</v>
      </c>
      <c r="EJ72" s="27" t="s">
        <v>137</v>
      </c>
      <c r="EK72" s="16">
        <f t="shared" si="72"/>
        <v>11</v>
      </c>
    </row>
    <row r="73" ht="15.75" customHeight="1">
      <c r="A73" s="36" t="s">
        <v>125</v>
      </c>
      <c r="B73" s="16">
        <f t="shared" si="1"/>
        <v>1</v>
      </c>
      <c r="C73" s="17" t="s">
        <v>37</v>
      </c>
      <c r="D73" s="35">
        <v>21.0</v>
      </c>
      <c r="E73" s="16">
        <f t="shared" si="2"/>
        <v>0</v>
      </c>
      <c r="F73" s="16">
        <f t="shared" si="3"/>
        <v>1</v>
      </c>
      <c r="G73" s="16">
        <f t="shared" si="4"/>
        <v>0</v>
      </c>
      <c r="H73" s="16">
        <f t="shared" si="5"/>
        <v>0</v>
      </c>
      <c r="I73" s="35" t="s">
        <v>11</v>
      </c>
      <c r="J73" s="16">
        <f t="shared" si="6"/>
        <v>0</v>
      </c>
      <c r="K73" s="16">
        <f t="shared" si="7"/>
        <v>0</v>
      </c>
      <c r="L73" s="16">
        <f t="shared" si="8"/>
        <v>1</v>
      </c>
      <c r="M73" s="16">
        <f t="shared" si="9"/>
        <v>0</v>
      </c>
      <c r="N73" s="16">
        <f t="shared" si="10"/>
        <v>0</v>
      </c>
      <c r="O73" s="36">
        <v>20000.0</v>
      </c>
      <c r="P73" s="21">
        <f t="shared" si="11"/>
        <v>0</v>
      </c>
      <c r="Q73" s="21">
        <f t="shared" si="12"/>
        <v>1</v>
      </c>
      <c r="R73" s="21">
        <f t="shared" si="13"/>
        <v>0</v>
      </c>
      <c r="S73" s="21">
        <f t="shared" si="14"/>
        <v>0</v>
      </c>
      <c r="T73" s="37" t="s">
        <v>159</v>
      </c>
      <c r="U73" s="21">
        <f t="shared" si="15"/>
        <v>0</v>
      </c>
      <c r="V73" s="37">
        <v>0.0</v>
      </c>
      <c r="W73" s="37">
        <v>0.0</v>
      </c>
      <c r="X73" s="37">
        <v>0.0</v>
      </c>
      <c r="Y73" s="36" t="s">
        <v>27</v>
      </c>
      <c r="Z73" s="21">
        <f t="shared" si="16"/>
        <v>0</v>
      </c>
      <c r="AA73" s="21">
        <f t="shared" si="17"/>
        <v>0</v>
      </c>
      <c r="AB73" s="21">
        <f t="shared" si="18"/>
        <v>1</v>
      </c>
      <c r="AC73" s="21">
        <f t="shared" si="19"/>
        <v>0</v>
      </c>
      <c r="AD73" s="21">
        <f t="shared" si="20"/>
        <v>0</v>
      </c>
      <c r="AE73" s="36" t="s">
        <v>31</v>
      </c>
      <c r="AF73" s="21">
        <f t="shared" si="21"/>
        <v>1</v>
      </c>
      <c r="AG73" s="21">
        <f t="shared" si="22"/>
        <v>0</v>
      </c>
      <c r="AH73" s="21">
        <f t="shared" si="23"/>
        <v>0</v>
      </c>
      <c r="AI73" s="21">
        <f t="shared" si="24"/>
        <v>0</v>
      </c>
      <c r="AJ73" s="36" t="s">
        <v>171</v>
      </c>
      <c r="AK73" s="21">
        <f t="shared" si="25"/>
        <v>0</v>
      </c>
      <c r="AL73" s="21">
        <f t="shared" si="26"/>
        <v>0</v>
      </c>
      <c r="AM73" s="21">
        <f t="shared" si="27"/>
        <v>0</v>
      </c>
      <c r="AN73" s="21">
        <f t="shared" si="28"/>
        <v>1</v>
      </c>
      <c r="AO73" s="27" t="s">
        <v>37</v>
      </c>
      <c r="AP73" s="21">
        <f t="shared" si="29"/>
        <v>1</v>
      </c>
      <c r="AQ73" s="21">
        <f t="shared" si="30"/>
        <v>0</v>
      </c>
      <c r="AR73" s="21">
        <f t="shared" si="31"/>
        <v>0</v>
      </c>
      <c r="AS73" s="21">
        <f t="shared" si="32"/>
        <v>0</v>
      </c>
      <c r="AT73" s="27" t="s">
        <v>163</v>
      </c>
      <c r="AU73" s="21">
        <f t="shared" si="33"/>
        <v>0</v>
      </c>
      <c r="AV73" s="21">
        <f t="shared" si="34"/>
        <v>0</v>
      </c>
      <c r="AW73" s="21">
        <f t="shared" si="35"/>
        <v>0</v>
      </c>
      <c r="AX73" s="21">
        <f t="shared" si="36"/>
        <v>1</v>
      </c>
      <c r="AY73" s="38" t="s">
        <v>37</v>
      </c>
      <c r="AZ73" s="21">
        <f t="shared" si="37"/>
        <v>0</v>
      </c>
      <c r="BA73" s="21">
        <f t="shared" si="38"/>
        <v>1</v>
      </c>
      <c r="BB73" s="21">
        <f t="shared" si="39"/>
        <v>0</v>
      </c>
      <c r="BC73" s="21">
        <f t="shared" si="40"/>
        <v>0</v>
      </c>
      <c r="BD73" s="27">
        <v>5.0</v>
      </c>
      <c r="BE73" s="21">
        <f t="shared" si="41"/>
        <v>0</v>
      </c>
      <c r="BF73" s="21">
        <f t="shared" si="42"/>
        <v>1</v>
      </c>
      <c r="BG73" s="21">
        <f t="shared" si="43"/>
        <v>0</v>
      </c>
      <c r="BH73" s="29">
        <v>800.0</v>
      </c>
      <c r="BI73" s="21">
        <f t="shared" si="44"/>
        <v>1</v>
      </c>
      <c r="BJ73" s="21">
        <f t="shared" si="45"/>
        <v>0</v>
      </c>
      <c r="BK73" s="21">
        <f t="shared" si="46"/>
        <v>0</v>
      </c>
      <c r="BL73" s="29" t="s">
        <v>132</v>
      </c>
      <c r="BM73" s="21">
        <f t="shared" si="47"/>
        <v>0</v>
      </c>
      <c r="BN73" s="21">
        <f t="shared" si="48"/>
        <v>0</v>
      </c>
      <c r="BO73" s="21">
        <f t="shared" si="49"/>
        <v>1</v>
      </c>
      <c r="BP73" s="21">
        <f t="shared" si="50"/>
        <v>0</v>
      </c>
      <c r="BQ73" s="21">
        <f t="shared" si="51"/>
        <v>0</v>
      </c>
      <c r="BR73" s="29">
        <v>1.0</v>
      </c>
      <c r="BS73" s="29">
        <v>0.0</v>
      </c>
      <c r="BT73" s="29">
        <v>0.0</v>
      </c>
      <c r="BU73" s="29">
        <v>0.0</v>
      </c>
      <c r="BV73" s="29">
        <v>0.0</v>
      </c>
      <c r="BW73" s="29">
        <v>1.0</v>
      </c>
      <c r="BX73" s="29">
        <v>0.0</v>
      </c>
      <c r="BY73" s="29">
        <v>0.0</v>
      </c>
      <c r="BZ73" s="29">
        <v>1.0</v>
      </c>
      <c r="CA73" s="27" t="s">
        <v>164</v>
      </c>
      <c r="CB73" s="21">
        <f t="shared" si="52"/>
        <v>0</v>
      </c>
      <c r="CC73" s="21">
        <f t="shared" si="53"/>
        <v>0</v>
      </c>
      <c r="CD73" s="21">
        <f t="shared" si="54"/>
        <v>1</v>
      </c>
      <c r="CE73" s="21">
        <f t="shared" si="55"/>
        <v>0</v>
      </c>
      <c r="CF73" s="21">
        <f t="shared" si="56"/>
        <v>0</v>
      </c>
      <c r="CG73" s="27" t="s">
        <v>80</v>
      </c>
      <c r="CH73" s="21">
        <f t="shared" si="57"/>
        <v>1</v>
      </c>
      <c r="CI73" s="21">
        <f t="shared" si="58"/>
        <v>0</v>
      </c>
      <c r="CJ73" s="21">
        <f t="shared" si="59"/>
        <v>0</v>
      </c>
      <c r="CK73" s="21">
        <f t="shared" si="60"/>
        <v>0</v>
      </c>
      <c r="CL73" s="27" t="s">
        <v>170</v>
      </c>
      <c r="CM73" s="21">
        <f t="shared" si="61"/>
        <v>0</v>
      </c>
      <c r="CN73" s="21">
        <f t="shared" si="62"/>
        <v>1</v>
      </c>
      <c r="CO73" s="21">
        <f t="shared" si="63"/>
        <v>0</v>
      </c>
      <c r="CP73" s="21">
        <f t="shared" si="64"/>
        <v>0</v>
      </c>
      <c r="CQ73" s="21">
        <f t="shared" si="65"/>
        <v>0</v>
      </c>
      <c r="CR73" s="29">
        <v>3.0</v>
      </c>
      <c r="CS73" s="29">
        <v>4.0</v>
      </c>
      <c r="CT73" s="28" t="s">
        <v>138</v>
      </c>
      <c r="CU73" s="29">
        <v>3.0</v>
      </c>
      <c r="CV73" s="16">
        <f t="shared" si="66"/>
        <v>15</v>
      </c>
      <c r="CW73" s="28">
        <v>3.0</v>
      </c>
      <c r="CX73" s="30">
        <v>4.0</v>
      </c>
      <c r="CY73" s="30" t="s">
        <v>138</v>
      </c>
      <c r="CZ73" s="30">
        <v>3.0</v>
      </c>
      <c r="DA73" s="28" t="s">
        <v>138</v>
      </c>
      <c r="DB73" s="16">
        <f t="shared" si="67"/>
        <v>20</v>
      </c>
      <c r="DC73" s="28" t="s">
        <v>136</v>
      </c>
      <c r="DD73" s="28" t="s">
        <v>136</v>
      </c>
      <c r="DE73" s="28" t="s">
        <v>136</v>
      </c>
      <c r="DF73" s="29">
        <v>4.0</v>
      </c>
      <c r="DG73" s="28" t="s">
        <v>138</v>
      </c>
      <c r="DH73" s="28">
        <v>4.0</v>
      </c>
      <c r="DI73" s="16">
        <f t="shared" si="68"/>
        <v>25</v>
      </c>
      <c r="DJ73" s="28" t="s">
        <v>136</v>
      </c>
      <c r="DK73" s="28" t="s">
        <v>138</v>
      </c>
      <c r="DL73" s="28" t="s">
        <v>138</v>
      </c>
      <c r="DM73" s="28" t="s">
        <v>136</v>
      </c>
      <c r="DN73" s="28" t="s">
        <v>136</v>
      </c>
      <c r="DO73" s="16">
        <f t="shared" si="69"/>
        <v>22</v>
      </c>
      <c r="DP73" s="28" t="s">
        <v>138</v>
      </c>
      <c r="DQ73" s="28" t="s">
        <v>140</v>
      </c>
      <c r="DR73" s="28" t="s">
        <v>140</v>
      </c>
      <c r="DS73" s="28" t="s">
        <v>140</v>
      </c>
      <c r="DT73" s="28" t="s">
        <v>139</v>
      </c>
      <c r="DU73" s="25">
        <f t="shared" si="70"/>
        <v>10</v>
      </c>
      <c r="DV73" s="28" t="s">
        <v>139</v>
      </c>
      <c r="DW73" s="27" t="s">
        <v>136</v>
      </c>
      <c r="DX73" s="27" t="s">
        <v>136</v>
      </c>
      <c r="DY73" s="27" t="s">
        <v>139</v>
      </c>
      <c r="DZ73" s="27" t="s">
        <v>139</v>
      </c>
      <c r="EA73" s="26">
        <v>14.0</v>
      </c>
      <c r="EB73" s="27" t="s">
        <v>139</v>
      </c>
      <c r="EC73" s="27" t="s">
        <v>140</v>
      </c>
      <c r="ED73" s="27" t="s">
        <v>138</v>
      </c>
      <c r="EE73" s="27" t="s">
        <v>139</v>
      </c>
      <c r="EF73" s="16">
        <f t="shared" si="71"/>
        <v>10</v>
      </c>
      <c r="EG73" s="27" t="s">
        <v>136</v>
      </c>
      <c r="EH73" s="130" t="s">
        <v>136</v>
      </c>
      <c r="EI73" s="27" t="s">
        <v>138</v>
      </c>
      <c r="EJ73" s="27" t="s">
        <v>136</v>
      </c>
      <c r="EK73" s="16">
        <f t="shared" si="72"/>
        <v>17</v>
      </c>
    </row>
    <row r="74" ht="15.75" customHeight="1">
      <c r="A74" s="36" t="s">
        <v>125</v>
      </c>
      <c r="B74" s="16">
        <f t="shared" si="1"/>
        <v>1</v>
      </c>
      <c r="C74" s="17" t="s">
        <v>37</v>
      </c>
      <c r="D74" s="35">
        <v>40.0</v>
      </c>
      <c r="E74" s="16">
        <f t="shared" si="2"/>
        <v>0</v>
      </c>
      <c r="F74" s="16">
        <f t="shared" si="3"/>
        <v>0</v>
      </c>
      <c r="G74" s="16">
        <f t="shared" si="4"/>
        <v>1</v>
      </c>
      <c r="H74" s="16">
        <f t="shared" si="5"/>
        <v>0</v>
      </c>
      <c r="I74" s="35" t="s">
        <v>11</v>
      </c>
      <c r="J74" s="16">
        <f t="shared" si="6"/>
        <v>0</v>
      </c>
      <c r="K74" s="16">
        <f t="shared" si="7"/>
        <v>0</v>
      </c>
      <c r="L74" s="16">
        <f t="shared" si="8"/>
        <v>1</v>
      </c>
      <c r="M74" s="16">
        <f t="shared" si="9"/>
        <v>0</v>
      </c>
      <c r="N74" s="16">
        <f t="shared" si="10"/>
        <v>0</v>
      </c>
      <c r="O74" s="36">
        <v>10000.0</v>
      </c>
      <c r="P74" s="21">
        <f t="shared" si="11"/>
        <v>1</v>
      </c>
      <c r="Q74" s="21">
        <f t="shared" si="12"/>
        <v>0</v>
      </c>
      <c r="R74" s="21">
        <f t="shared" si="13"/>
        <v>0</v>
      </c>
      <c r="S74" s="21">
        <f t="shared" si="14"/>
        <v>0</v>
      </c>
      <c r="T74" s="37" t="s">
        <v>127</v>
      </c>
      <c r="U74" s="21">
        <f t="shared" si="15"/>
        <v>1</v>
      </c>
      <c r="V74" s="37">
        <v>0.0</v>
      </c>
      <c r="W74" s="37">
        <v>0.0</v>
      </c>
      <c r="X74" s="37">
        <v>0.0</v>
      </c>
      <c r="Y74" s="36" t="s">
        <v>25</v>
      </c>
      <c r="Z74" s="21">
        <f t="shared" si="16"/>
        <v>1</v>
      </c>
      <c r="AA74" s="21">
        <f t="shared" si="17"/>
        <v>0</v>
      </c>
      <c r="AB74" s="21">
        <f t="shared" si="18"/>
        <v>0</v>
      </c>
      <c r="AC74" s="21">
        <f t="shared" si="19"/>
        <v>0</v>
      </c>
      <c r="AD74" s="21">
        <f t="shared" si="20"/>
        <v>0</v>
      </c>
      <c r="AE74" s="36" t="s">
        <v>31</v>
      </c>
      <c r="AF74" s="21">
        <f t="shared" si="21"/>
        <v>1</v>
      </c>
      <c r="AG74" s="21">
        <f t="shared" si="22"/>
        <v>0</v>
      </c>
      <c r="AH74" s="21">
        <f t="shared" si="23"/>
        <v>0</v>
      </c>
      <c r="AI74" s="21">
        <f t="shared" si="24"/>
        <v>0</v>
      </c>
      <c r="AJ74" s="36" t="s">
        <v>171</v>
      </c>
      <c r="AK74" s="21">
        <f t="shared" si="25"/>
        <v>0</v>
      </c>
      <c r="AL74" s="21">
        <f t="shared" si="26"/>
        <v>0</v>
      </c>
      <c r="AM74" s="21">
        <f t="shared" si="27"/>
        <v>0</v>
      </c>
      <c r="AN74" s="21">
        <f t="shared" si="28"/>
        <v>1</v>
      </c>
      <c r="AO74" s="27" t="s">
        <v>38</v>
      </c>
      <c r="AP74" s="21">
        <f t="shared" si="29"/>
        <v>0</v>
      </c>
      <c r="AQ74" s="21">
        <f t="shared" si="30"/>
        <v>1</v>
      </c>
      <c r="AR74" s="21">
        <f t="shared" si="31"/>
        <v>0</v>
      </c>
      <c r="AS74" s="21">
        <f t="shared" si="32"/>
        <v>0</v>
      </c>
      <c r="AT74" s="27" t="s">
        <v>130</v>
      </c>
      <c r="AU74" s="21">
        <f t="shared" si="33"/>
        <v>1</v>
      </c>
      <c r="AV74" s="21">
        <f t="shared" si="34"/>
        <v>0</v>
      </c>
      <c r="AW74" s="21">
        <f t="shared" si="35"/>
        <v>0</v>
      </c>
      <c r="AX74" s="21">
        <f t="shared" si="36"/>
        <v>0</v>
      </c>
      <c r="AY74" s="39" t="s">
        <v>190</v>
      </c>
      <c r="AZ74" s="21">
        <f t="shared" si="37"/>
        <v>0</v>
      </c>
      <c r="BA74" s="21">
        <f t="shared" si="38"/>
        <v>0</v>
      </c>
      <c r="BB74" s="21">
        <f t="shared" si="39"/>
        <v>0</v>
      </c>
      <c r="BC74" s="21">
        <f t="shared" si="40"/>
        <v>1</v>
      </c>
      <c r="BD74" s="27" t="s">
        <v>136</v>
      </c>
      <c r="BE74" s="21">
        <f t="shared" si="41"/>
        <v>0</v>
      </c>
      <c r="BF74" s="21">
        <f t="shared" si="42"/>
        <v>0</v>
      </c>
      <c r="BG74" s="21">
        <f t="shared" si="43"/>
        <v>1</v>
      </c>
      <c r="BH74" s="29">
        <v>1500.0</v>
      </c>
      <c r="BI74" s="21">
        <f t="shared" si="44"/>
        <v>0</v>
      </c>
      <c r="BJ74" s="21">
        <f t="shared" si="45"/>
        <v>1</v>
      </c>
      <c r="BK74" s="21">
        <f t="shared" si="46"/>
        <v>0</v>
      </c>
      <c r="BL74" s="27" t="s">
        <v>151</v>
      </c>
      <c r="BM74" s="21">
        <f t="shared" si="47"/>
        <v>0</v>
      </c>
      <c r="BN74" s="21">
        <f t="shared" si="48"/>
        <v>1</v>
      </c>
      <c r="BO74" s="21">
        <f t="shared" si="49"/>
        <v>0</v>
      </c>
      <c r="BP74" s="21">
        <f t="shared" si="50"/>
        <v>0</v>
      </c>
      <c r="BQ74" s="21">
        <f t="shared" si="51"/>
        <v>0</v>
      </c>
      <c r="BR74" s="29">
        <v>0.0</v>
      </c>
      <c r="BS74" s="29">
        <v>0.0</v>
      </c>
      <c r="BT74" s="29">
        <v>0.0</v>
      </c>
      <c r="BU74" s="29">
        <v>1.0</v>
      </c>
      <c r="BV74" s="29">
        <v>0.0</v>
      </c>
      <c r="BW74" s="29">
        <v>1.0</v>
      </c>
      <c r="BX74" s="29">
        <v>1.0</v>
      </c>
      <c r="BY74" s="29">
        <v>0.0</v>
      </c>
      <c r="BZ74" s="29">
        <v>1.0</v>
      </c>
      <c r="CA74" s="27" t="s">
        <v>168</v>
      </c>
      <c r="CB74" s="21">
        <f t="shared" si="52"/>
        <v>1</v>
      </c>
      <c r="CC74" s="21">
        <f t="shared" si="53"/>
        <v>0</v>
      </c>
      <c r="CD74" s="21">
        <f t="shared" si="54"/>
        <v>0</v>
      </c>
      <c r="CE74" s="21">
        <f t="shared" si="55"/>
        <v>0</v>
      </c>
      <c r="CF74" s="21">
        <f t="shared" si="56"/>
        <v>0</v>
      </c>
      <c r="CG74" s="27" t="s">
        <v>157</v>
      </c>
      <c r="CH74" s="21">
        <f t="shared" si="57"/>
        <v>0</v>
      </c>
      <c r="CI74" s="21">
        <f t="shared" si="58"/>
        <v>1</v>
      </c>
      <c r="CJ74" s="21">
        <f t="shared" si="59"/>
        <v>0</v>
      </c>
      <c r="CK74" s="21">
        <f t="shared" si="60"/>
        <v>0</v>
      </c>
      <c r="CL74" s="27" t="s">
        <v>173</v>
      </c>
      <c r="CM74" s="21">
        <f t="shared" si="61"/>
        <v>0</v>
      </c>
      <c r="CN74" s="21">
        <f t="shared" si="62"/>
        <v>0</v>
      </c>
      <c r="CO74" s="21">
        <f t="shared" si="63"/>
        <v>1</v>
      </c>
      <c r="CP74" s="21">
        <f t="shared" si="64"/>
        <v>0</v>
      </c>
      <c r="CQ74" s="21">
        <f t="shared" si="65"/>
        <v>0</v>
      </c>
      <c r="CR74" s="28" t="s">
        <v>136</v>
      </c>
      <c r="CS74" s="28" t="s">
        <v>138</v>
      </c>
      <c r="CT74" s="28" t="s">
        <v>137</v>
      </c>
      <c r="CU74" s="28" t="s">
        <v>137</v>
      </c>
      <c r="CV74" s="16">
        <f t="shared" si="66"/>
        <v>15</v>
      </c>
      <c r="CW74" s="28" t="s">
        <v>136</v>
      </c>
      <c r="CX74" s="30" t="s">
        <v>138</v>
      </c>
      <c r="CY74" s="30" t="s">
        <v>137</v>
      </c>
      <c r="CZ74" s="30" t="s">
        <v>137</v>
      </c>
      <c r="DA74" s="28" t="s">
        <v>136</v>
      </c>
      <c r="DB74" s="16">
        <f t="shared" si="67"/>
        <v>19</v>
      </c>
      <c r="DC74" s="28" t="s">
        <v>136</v>
      </c>
      <c r="DD74" s="28" t="s">
        <v>136</v>
      </c>
      <c r="DE74" s="29">
        <v>5.0</v>
      </c>
      <c r="DF74" s="28">
        <v>5.0</v>
      </c>
      <c r="DG74" s="29">
        <v>3.0</v>
      </c>
      <c r="DH74" s="28" t="s">
        <v>139</v>
      </c>
      <c r="DI74" s="16">
        <f t="shared" si="68"/>
        <v>23</v>
      </c>
      <c r="DJ74" s="28" t="s">
        <v>136</v>
      </c>
      <c r="DK74" s="28" t="s">
        <v>137</v>
      </c>
      <c r="DL74" s="28" t="s">
        <v>138</v>
      </c>
      <c r="DM74" s="29">
        <v>3.0</v>
      </c>
      <c r="DN74" s="29">
        <v>4.0</v>
      </c>
      <c r="DO74" s="16">
        <f t="shared" si="69"/>
        <v>19</v>
      </c>
      <c r="DP74" s="28" t="s">
        <v>136</v>
      </c>
      <c r="DQ74" s="28" t="s">
        <v>139</v>
      </c>
      <c r="DR74" s="28" t="s">
        <v>140</v>
      </c>
      <c r="DS74" s="28" t="s">
        <v>136</v>
      </c>
      <c r="DT74" s="28" t="s">
        <v>137</v>
      </c>
      <c r="DU74" s="25">
        <f t="shared" si="70"/>
        <v>14</v>
      </c>
      <c r="DV74" s="28" t="s">
        <v>136</v>
      </c>
      <c r="DW74" s="27" t="s">
        <v>138</v>
      </c>
      <c r="DX74" s="27" t="s">
        <v>137</v>
      </c>
      <c r="DY74" s="27" t="s">
        <v>136</v>
      </c>
      <c r="DZ74" s="27" t="s">
        <v>136</v>
      </c>
      <c r="EA74" s="26">
        <v>21.0</v>
      </c>
      <c r="EB74" s="27" t="s">
        <v>139</v>
      </c>
      <c r="EC74" s="27" t="s">
        <v>139</v>
      </c>
      <c r="ED74" s="27" t="s">
        <v>140</v>
      </c>
      <c r="EE74" s="27" t="s">
        <v>140</v>
      </c>
      <c r="EF74" s="16">
        <f t="shared" si="71"/>
        <v>6</v>
      </c>
      <c r="EG74" s="29">
        <v>1.0</v>
      </c>
      <c r="EH74" s="129">
        <v>1.0</v>
      </c>
      <c r="EI74" s="29">
        <v>2.0</v>
      </c>
      <c r="EJ74" s="27" t="s">
        <v>139</v>
      </c>
      <c r="EK74" s="16">
        <f t="shared" si="72"/>
        <v>6</v>
      </c>
    </row>
    <row r="75" ht="15.75" customHeight="1">
      <c r="A75" s="36" t="s">
        <v>125</v>
      </c>
      <c r="B75" s="16">
        <f t="shared" si="1"/>
        <v>1</v>
      </c>
      <c r="C75" s="17" t="s">
        <v>37</v>
      </c>
      <c r="D75" s="35">
        <v>47.0</v>
      </c>
      <c r="E75" s="16">
        <f t="shared" si="2"/>
        <v>0</v>
      </c>
      <c r="F75" s="16">
        <f t="shared" si="3"/>
        <v>0</v>
      </c>
      <c r="G75" s="16">
        <f t="shared" si="4"/>
        <v>1</v>
      </c>
      <c r="H75" s="16">
        <f t="shared" si="5"/>
        <v>0</v>
      </c>
      <c r="I75" s="35" t="s">
        <v>12</v>
      </c>
      <c r="J75" s="16">
        <f t="shared" si="6"/>
        <v>0</v>
      </c>
      <c r="K75" s="16">
        <f t="shared" si="7"/>
        <v>0</v>
      </c>
      <c r="L75" s="16">
        <f t="shared" si="8"/>
        <v>0</v>
      </c>
      <c r="M75" s="16">
        <f t="shared" si="9"/>
        <v>1</v>
      </c>
      <c r="N75" s="16">
        <f t="shared" si="10"/>
        <v>0</v>
      </c>
      <c r="O75" s="36">
        <v>10000.0</v>
      </c>
      <c r="P75" s="21">
        <f t="shared" si="11"/>
        <v>1</v>
      </c>
      <c r="Q75" s="21">
        <f t="shared" si="12"/>
        <v>0</v>
      </c>
      <c r="R75" s="21">
        <f t="shared" si="13"/>
        <v>0</v>
      </c>
      <c r="S75" s="21">
        <f t="shared" si="14"/>
        <v>0</v>
      </c>
      <c r="T75" s="37" t="s">
        <v>127</v>
      </c>
      <c r="U75" s="21">
        <f t="shared" si="15"/>
        <v>1</v>
      </c>
      <c r="V75" s="37">
        <v>0.0</v>
      </c>
      <c r="W75" s="37">
        <v>0.0</v>
      </c>
      <c r="X75" s="37">
        <v>0.0</v>
      </c>
      <c r="Y75" s="36" t="s">
        <v>25</v>
      </c>
      <c r="Z75" s="21">
        <f t="shared" si="16"/>
        <v>1</v>
      </c>
      <c r="AA75" s="21">
        <f t="shared" si="17"/>
        <v>0</v>
      </c>
      <c r="AB75" s="21">
        <f t="shared" si="18"/>
        <v>0</v>
      </c>
      <c r="AC75" s="21">
        <f t="shared" si="19"/>
        <v>0</v>
      </c>
      <c r="AD75" s="21">
        <f t="shared" si="20"/>
        <v>0</v>
      </c>
      <c r="AE75" s="36" t="s">
        <v>32</v>
      </c>
      <c r="AF75" s="21">
        <f t="shared" si="21"/>
        <v>0</v>
      </c>
      <c r="AG75" s="21">
        <f t="shared" si="22"/>
        <v>1</v>
      </c>
      <c r="AH75" s="21">
        <f t="shared" si="23"/>
        <v>0</v>
      </c>
      <c r="AI75" s="21">
        <f t="shared" si="24"/>
        <v>0</v>
      </c>
      <c r="AJ75" s="36" t="s">
        <v>171</v>
      </c>
      <c r="AK75" s="21">
        <f t="shared" si="25"/>
        <v>0</v>
      </c>
      <c r="AL75" s="21">
        <f t="shared" si="26"/>
        <v>0</v>
      </c>
      <c r="AM75" s="21">
        <f t="shared" si="27"/>
        <v>0</v>
      </c>
      <c r="AN75" s="21">
        <f t="shared" si="28"/>
        <v>1</v>
      </c>
      <c r="AO75" s="27" t="s">
        <v>39</v>
      </c>
      <c r="AP75" s="21">
        <f t="shared" si="29"/>
        <v>0</v>
      </c>
      <c r="AQ75" s="21">
        <f t="shared" si="30"/>
        <v>0</v>
      </c>
      <c r="AR75" s="21">
        <f t="shared" si="31"/>
        <v>1</v>
      </c>
      <c r="AS75" s="21">
        <f t="shared" si="32"/>
        <v>0</v>
      </c>
      <c r="AT75" s="27" t="s">
        <v>205</v>
      </c>
      <c r="AU75" s="21">
        <f t="shared" si="33"/>
        <v>0</v>
      </c>
      <c r="AV75" s="21">
        <f t="shared" si="34"/>
        <v>0</v>
      </c>
      <c r="AW75" s="21">
        <f t="shared" si="35"/>
        <v>0</v>
      </c>
      <c r="AX75" s="21">
        <f t="shared" si="36"/>
        <v>1</v>
      </c>
      <c r="AY75" s="27" t="s">
        <v>131</v>
      </c>
      <c r="AZ75" s="21">
        <f t="shared" si="37"/>
        <v>1</v>
      </c>
      <c r="BA75" s="21">
        <f t="shared" si="38"/>
        <v>0</v>
      </c>
      <c r="BB75" s="21">
        <f t="shared" si="39"/>
        <v>0</v>
      </c>
      <c r="BC75" s="21">
        <f t="shared" si="40"/>
        <v>0</v>
      </c>
      <c r="BD75" s="27" t="s">
        <v>150</v>
      </c>
      <c r="BE75" s="21">
        <f t="shared" si="41"/>
        <v>0</v>
      </c>
      <c r="BF75" s="21">
        <f t="shared" si="42"/>
        <v>0</v>
      </c>
      <c r="BG75" s="21">
        <f t="shared" si="43"/>
        <v>1</v>
      </c>
      <c r="BH75" s="29">
        <v>1500.0</v>
      </c>
      <c r="BI75" s="21">
        <f t="shared" si="44"/>
        <v>0</v>
      </c>
      <c r="BJ75" s="21">
        <f t="shared" si="45"/>
        <v>1</v>
      </c>
      <c r="BK75" s="21">
        <f t="shared" si="46"/>
        <v>0</v>
      </c>
      <c r="BL75" s="29" t="s">
        <v>156</v>
      </c>
      <c r="BM75" s="21">
        <f t="shared" si="47"/>
        <v>0</v>
      </c>
      <c r="BN75" s="21">
        <f t="shared" si="48"/>
        <v>0</v>
      </c>
      <c r="BO75" s="21">
        <f t="shared" si="49"/>
        <v>0</v>
      </c>
      <c r="BP75" s="21">
        <f t="shared" si="50"/>
        <v>1</v>
      </c>
      <c r="BQ75" s="21">
        <f t="shared" si="51"/>
        <v>0</v>
      </c>
      <c r="BR75" s="29">
        <v>0.0</v>
      </c>
      <c r="BS75" s="29">
        <v>0.0</v>
      </c>
      <c r="BT75" s="29">
        <v>1.0</v>
      </c>
      <c r="BU75" s="29">
        <v>0.0</v>
      </c>
      <c r="BV75" s="29">
        <v>0.0</v>
      </c>
      <c r="BW75" s="29">
        <v>0.0</v>
      </c>
      <c r="BX75" s="29">
        <v>0.0</v>
      </c>
      <c r="BY75" s="29">
        <v>1.0</v>
      </c>
      <c r="BZ75" s="29">
        <v>1.0</v>
      </c>
      <c r="CA75" s="27" t="s">
        <v>176</v>
      </c>
      <c r="CB75" s="21">
        <f t="shared" si="52"/>
        <v>0</v>
      </c>
      <c r="CC75" s="21">
        <f t="shared" si="53"/>
        <v>0</v>
      </c>
      <c r="CD75" s="21">
        <f t="shared" si="54"/>
        <v>0</v>
      </c>
      <c r="CE75" s="21">
        <f t="shared" si="55"/>
        <v>1</v>
      </c>
      <c r="CF75" s="21">
        <f t="shared" si="56"/>
        <v>0</v>
      </c>
      <c r="CG75" s="27" t="s">
        <v>177</v>
      </c>
      <c r="CH75" s="21">
        <f t="shared" si="57"/>
        <v>1</v>
      </c>
      <c r="CI75" s="21">
        <f t="shared" si="58"/>
        <v>0</v>
      </c>
      <c r="CJ75" s="21">
        <f t="shared" si="59"/>
        <v>0</v>
      </c>
      <c r="CK75" s="21">
        <f t="shared" si="60"/>
        <v>0</v>
      </c>
      <c r="CL75" s="27" t="s">
        <v>178</v>
      </c>
      <c r="CM75" s="21">
        <f t="shared" si="61"/>
        <v>0</v>
      </c>
      <c r="CN75" s="21">
        <f t="shared" si="62"/>
        <v>0</v>
      </c>
      <c r="CO75" s="21">
        <f t="shared" si="63"/>
        <v>0</v>
      </c>
      <c r="CP75" s="21">
        <f t="shared" si="64"/>
        <v>1</v>
      </c>
      <c r="CQ75" s="21">
        <f t="shared" si="65"/>
        <v>0</v>
      </c>
      <c r="CR75" s="29">
        <v>4.0</v>
      </c>
      <c r="CS75" s="29">
        <v>4.0</v>
      </c>
      <c r="CT75" s="28" t="s">
        <v>137</v>
      </c>
      <c r="CU75" s="29">
        <v>4.0</v>
      </c>
      <c r="CV75" s="16">
        <f t="shared" si="66"/>
        <v>15</v>
      </c>
      <c r="CW75" s="28">
        <v>4.0</v>
      </c>
      <c r="CX75" s="30">
        <v>4.0</v>
      </c>
      <c r="CY75" s="30" t="s">
        <v>137</v>
      </c>
      <c r="CZ75" s="30">
        <v>4.0</v>
      </c>
      <c r="DA75" s="29">
        <v>5.0</v>
      </c>
      <c r="DB75" s="16">
        <f t="shared" si="67"/>
        <v>20</v>
      </c>
      <c r="DC75" s="28" t="s">
        <v>139</v>
      </c>
      <c r="DD75" s="28" t="s">
        <v>137</v>
      </c>
      <c r="DE75" s="29">
        <v>4.0</v>
      </c>
      <c r="DF75" s="29">
        <v>4.0</v>
      </c>
      <c r="DG75" s="28" t="s">
        <v>136</v>
      </c>
      <c r="DH75" s="28">
        <v>5.0</v>
      </c>
      <c r="DI75" s="16">
        <f t="shared" si="68"/>
        <v>22</v>
      </c>
      <c r="DJ75" s="28" t="s">
        <v>137</v>
      </c>
      <c r="DK75" s="29">
        <v>3.0</v>
      </c>
      <c r="DL75" s="29">
        <v>3.0</v>
      </c>
      <c r="DM75" s="29">
        <v>3.0</v>
      </c>
      <c r="DN75" s="29">
        <v>3.0</v>
      </c>
      <c r="DO75" s="16">
        <f t="shared" si="69"/>
        <v>15</v>
      </c>
      <c r="DP75" s="28" t="s">
        <v>136</v>
      </c>
      <c r="DQ75" s="28" t="s">
        <v>140</v>
      </c>
      <c r="DR75" s="28" t="s">
        <v>137</v>
      </c>
      <c r="DS75" s="28" t="s">
        <v>139</v>
      </c>
      <c r="DT75" s="28" t="s">
        <v>136</v>
      </c>
      <c r="DU75" s="25">
        <f t="shared" si="70"/>
        <v>14</v>
      </c>
      <c r="DV75" s="28" t="s">
        <v>136</v>
      </c>
      <c r="DW75" s="27" t="s">
        <v>136</v>
      </c>
      <c r="DX75" s="27" t="s">
        <v>136</v>
      </c>
      <c r="DY75" s="27" t="s">
        <v>137</v>
      </c>
      <c r="DZ75" s="27" t="s">
        <v>136</v>
      </c>
      <c r="EA75" s="26">
        <v>23.0</v>
      </c>
      <c r="EB75" s="29">
        <v>1.0</v>
      </c>
      <c r="EC75" s="27" t="s">
        <v>139</v>
      </c>
      <c r="ED75" s="27" t="s">
        <v>140</v>
      </c>
      <c r="EE75" s="27" t="s">
        <v>139</v>
      </c>
      <c r="EF75" s="16">
        <f t="shared" si="71"/>
        <v>6</v>
      </c>
      <c r="EG75" s="29">
        <v>3.0</v>
      </c>
      <c r="EH75" s="129">
        <v>3.0</v>
      </c>
      <c r="EI75" s="29">
        <v>3.0</v>
      </c>
      <c r="EJ75" s="27" t="s">
        <v>137</v>
      </c>
      <c r="EK75" s="16">
        <f t="shared" si="72"/>
        <v>12</v>
      </c>
    </row>
    <row r="76" ht="15.75" customHeight="1">
      <c r="A76" s="36" t="s">
        <v>125</v>
      </c>
      <c r="B76" s="16">
        <f t="shared" si="1"/>
        <v>1</v>
      </c>
      <c r="C76" s="17" t="s">
        <v>37</v>
      </c>
      <c r="D76" s="35">
        <v>49.0</v>
      </c>
      <c r="E76" s="16">
        <f t="shared" si="2"/>
        <v>0</v>
      </c>
      <c r="F76" s="16">
        <f t="shared" si="3"/>
        <v>0</v>
      </c>
      <c r="G76" s="16">
        <f t="shared" si="4"/>
        <v>1</v>
      </c>
      <c r="H76" s="16">
        <f t="shared" si="5"/>
        <v>0</v>
      </c>
      <c r="I76" s="35" t="s">
        <v>12</v>
      </c>
      <c r="J76" s="16">
        <f t="shared" si="6"/>
        <v>0</v>
      </c>
      <c r="K76" s="16">
        <f t="shared" si="7"/>
        <v>0</v>
      </c>
      <c r="L76" s="16">
        <f t="shared" si="8"/>
        <v>0</v>
      </c>
      <c r="M76" s="16">
        <f t="shared" si="9"/>
        <v>1</v>
      </c>
      <c r="N76" s="16">
        <f t="shared" si="10"/>
        <v>0</v>
      </c>
      <c r="O76" s="36">
        <v>10000.0</v>
      </c>
      <c r="P76" s="21">
        <f t="shared" si="11"/>
        <v>1</v>
      </c>
      <c r="Q76" s="21">
        <f t="shared" si="12"/>
        <v>0</v>
      </c>
      <c r="R76" s="21">
        <f t="shared" si="13"/>
        <v>0</v>
      </c>
      <c r="S76" s="21">
        <f t="shared" si="14"/>
        <v>0</v>
      </c>
      <c r="T76" s="37" t="s">
        <v>127</v>
      </c>
      <c r="U76" s="21">
        <f t="shared" si="15"/>
        <v>1</v>
      </c>
      <c r="V76" s="37">
        <v>0.0</v>
      </c>
      <c r="W76" s="37">
        <v>0.0</v>
      </c>
      <c r="X76" s="37">
        <v>0.0</v>
      </c>
      <c r="Y76" s="36" t="s">
        <v>25</v>
      </c>
      <c r="Z76" s="21">
        <f t="shared" si="16"/>
        <v>1</v>
      </c>
      <c r="AA76" s="21">
        <f t="shared" si="17"/>
        <v>0</v>
      </c>
      <c r="AB76" s="21">
        <f t="shared" si="18"/>
        <v>0</v>
      </c>
      <c r="AC76" s="21">
        <f t="shared" si="19"/>
        <v>0</v>
      </c>
      <c r="AD76" s="21">
        <f t="shared" si="20"/>
        <v>0</v>
      </c>
      <c r="AE76" s="36" t="s">
        <v>31</v>
      </c>
      <c r="AF76" s="21">
        <f t="shared" si="21"/>
        <v>1</v>
      </c>
      <c r="AG76" s="21">
        <f t="shared" si="22"/>
        <v>0</v>
      </c>
      <c r="AH76" s="21">
        <f t="shared" si="23"/>
        <v>0</v>
      </c>
      <c r="AI76" s="21">
        <f t="shared" si="24"/>
        <v>0</v>
      </c>
      <c r="AJ76" s="36" t="s">
        <v>171</v>
      </c>
      <c r="AK76" s="21">
        <f t="shared" si="25"/>
        <v>0</v>
      </c>
      <c r="AL76" s="21">
        <f t="shared" si="26"/>
        <v>0</v>
      </c>
      <c r="AM76" s="21">
        <f t="shared" si="27"/>
        <v>0</v>
      </c>
      <c r="AN76" s="21">
        <f t="shared" si="28"/>
        <v>1</v>
      </c>
      <c r="AO76" s="27" t="s">
        <v>172</v>
      </c>
      <c r="AP76" s="21">
        <f t="shared" si="29"/>
        <v>0</v>
      </c>
      <c r="AQ76" s="21">
        <f t="shared" si="30"/>
        <v>0</v>
      </c>
      <c r="AR76" s="21">
        <f t="shared" si="31"/>
        <v>0</v>
      </c>
      <c r="AS76" s="21">
        <f t="shared" si="32"/>
        <v>1</v>
      </c>
      <c r="AT76" s="27" t="s">
        <v>205</v>
      </c>
      <c r="AU76" s="21">
        <f t="shared" si="33"/>
        <v>0</v>
      </c>
      <c r="AV76" s="21">
        <f t="shared" si="34"/>
        <v>0</v>
      </c>
      <c r="AW76" s="21">
        <f t="shared" si="35"/>
        <v>0</v>
      </c>
      <c r="AX76" s="21">
        <f t="shared" si="36"/>
        <v>1</v>
      </c>
      <c r="AY76" s="27" t="s">
        <v>144</v>
      </c>
      <c r="AZ76" s="21">
        <f t="shared" si="37"/>
        <v>0</v>
      </c>
      <c r="BA76" s="21">
        <f t="shared" si="38"/>
        <v>0</v>
      </c>
      <c r="BB76" s="21">
        <f t="shared" si="39"/>
        <v>0</v>
      </c>
      <c r="BC76" s="21">
        <f t="shared" si="40"/>
        <v>1</v>
      </c>
      <c r="BD76" s="27" t="s">
        <v>155</v>
      </c>
      <c r="BE76" s="21">
        <f t="shared" si="41"/>
        <v>0</v>
      </c>
      <c r="BF76" s="21">
        <f t="shared" si="42"/>
        <v>0</v>
      </c>
      <c r="BG76" s="21">
        <f t="shared" si="43"/>
        <v>1</v>
      </c>
      <c r="BH76" s="27" t="s">
        <v>179</v>
      </c>
      <c r="BI76" s="21">
        <f t="shared" si="44"/>
        <v>0</v>
      </c>
      <c r="BJ76" s="21">
        <f t="shared" si="45"/>
        <v>0</v>
      </c>
      <c r="BK76" s="21">
        <f t="shared" si="46"/>
        <v>1</v>
      </c>
      <c r="BL76" s="29" t="s">
        <v>132</v>
      </c>
      <c r="BM76" s="21">
        <f t="shared" si="47"/>
        <v>0</v>
      </c>
      <c r="BN76" s="21">
        <f t="shared" si="48"/>
        <v>0</v>
      </c>
      <c r="BO76" s="21">
        <f t="shared" si="49"/>
        <v>1</v>
      </c>
      <c r="BP76" s="21">
        <f t="shared" si="50"/>
        <v>0</v>
      </c>
      <c r="BQ76" s="21">
        <f t="shared" si="51"/>
        <v>0</v>
      </c>
      <c r="BR76" s="29">
        <v>0.0</v>
      </c>
      <c r="BS76" s="29">
        <v>1.0</v>
      </c>
      <c r="BT76" s="29">
        <v>0.0</v>
      </c>
      <c r="BU76" s="29">
        <v>1.0</v>
      </c>
      <c r="BV76" s="29">
        <v>0.0</v>
      </c>
      <c r="BW76" s="29">
        <v>0.0</v>
      </c>
      <c r="BX76" s="29">
        <v>0.0</v>
      </c>
      <c r="BY76" s="29">
        <v>0.0</v>
      </c>
      <c r="BZ76" s="29">
        <v>0.0</v>
      </c>
      <c r="CA76" s="27" t="s">
        <v>133</v>
      </c>
      <c r="CB76" s="21">
        <f t="shared" si="52"/>
        <v>0</v>
      </c>
      <c r="CC76" s="21">
        <f t="shared" si="53"/>
        <v>1</v>
      </c>
      <c r="CD76" s="21">
        <f t="shared" si="54"/>
        <v>0</v>
      </c>
      <c r="CE76" s="21">
        <f t="shared" si="55"/>
        <v>0</v>
      </c>
      <c r="CF76" s="21">
        <f t="shared" si="56"/>
        <v>0</v>
      </c>
      <c r="CG76" s="27" t="s">
        <v>152</v>
      </c>
      <c r="CH76" s="21">
        <f t="shared" si="57"/>
        <v>0</v>
      </c>
      <c r="CI76" s="21">
        <f t="shared" si="58"/>
        <v>0</v>
      </c>
      <c r="CJ76" s="21">
        <f t="shared" si="59"/>
        <v>0</v>
      </c>
      <c r="CK76" s="21">
        <f t="shared" si="60"/>
        <v>1</v>
      </c>
      <c r="CL76" s="27" t="s">
        <v>135</v>
      </c>
      <c r="CM76" s="21">
        <f t="shared" si="61"/>
        <v>1</v>
      </c>
      <c r="CN76" s="21">
        <f t="shared" si="62"/>
        <v>0</v>
      </c>
      <c r="CO76" s="21">
        <f t="shared" si="63"/>
        <v>0</v>
      </c>
      <c r="CP76" s="21">
        <f t="shared" si="64"/>
        <v>0</v>
      </c>
      <c r="CQ76" s="21">
        <f t="shared" si="65"/>
        <v>0</v>
      </c>
      <c r="CR76" s="28" t="s">
        <v>136</v>
      </c>
      <c r="CS76" s="28" t="s">
        <v>136</v>
      </c>
      <c r="CT76" s="29">
        <v>3.0</v>
      </c>
      <c r="CU76" s="28" t="s">
        <v>136</v>
      </c>
      <c r="CV76" s="16">
        <f t="shared" si="66"/>
        <v>15</v>
      </c>
      <c r="CW76" s="28" t="s">
        <v>136</v>
      </c>
      <c r="CX76" s="30" t="s">
        <v>136</v>
      </c>
      <c r="CY76" s="30">
        <v>3.0</v>
      </c>
      <c r="CZ76" s="30" t="s">
        <v>136</v>
      </c>
      <c r="DA76" s="28" t="s">
        <v>136</v>
      </c>
      <c r="DB76" s="16">
        <f t="shared" si="67"/>
        <v>19</v>
      </c>
      <c r="DC76" s="28" t="s">
        <v>136</v>
      </c>
      <c r="DD76" s="28" t="s">
        <v>136</v>
      </c>
      <c r="DE76" s="29">
        <v>4.0</v>
      </c>
      <c r="DF76" s="28">
        <v>4.0</v>
      </c>
      <c r="DG76" s="29">
        <v>4.0</v>
      </c>
      <c r="DH76" s="28" t="s">
        <v>139</v>
      </c>
      <c r="DI76" s="16">
        <f t="shared" si="68"/>
        <v>22</v>
      </c>
      <c r="DJ76" s="28" t="s">
        <v>138</v>
      </c>
      <c r="DK76" s="28" t="s">
        <v>136</v>
      </c>
      <c r="DL76" s="28" t="s">
        <v>138</v>
      </c>
      <c r="DM76" s="28" t="s">
        <v>138</v>
      </c>
      <c r="DN76" s="28" t="s">
        <v>136</v>
      </c>
      <c r="DO76" s="16">
        <f t="shared" si="69"/>
        <v>23</v>
      </c>
      <c r="DP76" s="28" t="s">
        <v>136</v>
      </c>
      <c r="DQ76" s="28" t="s">
        <v>140</v>
      </c>
      <c r="DR76" s="28" t="s">
        <v>140</v>
      </c>
      <c r="DS76" s="28" t="s">
        <v>139</v>
      </c>
      <c r="DT76" s="28" t="s">
        <v>138</v>
      </c>
      <c r="DU76" s="25">
        <f t="shared" si="70"/>
        <v>13</v>
      </c>
      <c r="DV76" s="28" t="s">
        <v>137</v>
      </c>
      <c r="DW76" s="27" t="s">
        <v>138</v>
      </c>
      <c r="DX76" s="27" t="s">
        <v>136</v>
      </c>
      <c r="DY76" s="27" t="s">
        <v>138</v>
      </c>
      <c r="DZ76" s="27" t="s">
        <v>136</v>
      </c>
      <c r="EA76" s="26">
        <v>21.0</v>
      </c>
      <c r="EB76" s="27" t="s">
        <v>140</v>
      </c>
      <c r="EC76" s="27" t="s">
        <v>139</v>
      </c>
      <c r="ED76" s="27" t="s">
        <v>140</v>
      </c>
      <c r="EE76" s="27" t="s">
        <v>139</v>
      </c>
      <c r="EF76" s="16">
        <f t="shared" si="71"/>
        <v>6</v>
      </c>
      <c r="EG76" s="27" t="s">
        <v>139</v>
      </c>
      <c r="EH76" s="129">
        <v>2.0</v>
      </c>
      <c r="EI76" s="29">
        <v>2.0</v>
      </c>
      <c r="EJ76" s="27" t="s">
        <v>139</v>
      </c>
      <c r="EK76" s="16">
        <f t="shared" si="72"/>
        <v>8</v>
      </c>
    </row>
    <row r="77" ht="15.75" customHeight="1">
      <c r="A77" s="36" t="s">
        <v>125</v>
      </c>
      <c r="B77" s="16">
        <f t="shared" si="1"/>
        <v>1</v>
      </c>
      <c r="C77" s="17" t="s">
        <v>37</v>
      </c>
      <c r="D77" s="35">
        <v>46.0</v>
      </c>
      <c r="E77" s="16">
        <f t="shared" si="2"/>
        <v>0</v>
      </c>
      <c r="F77" s="16">
        <f t="shared" si="3"/>
        <v>0</v>
      </c>
      <c r="G77" s="16">
        <f t="shared" si="4"/>
        <v>1</v>
      </c>
      <c r="H77" s="16">
        <f t="shared" si="5"/>
        <v>0</v>
      </c>
      <c r="I77" s="35" t="s">
        <v>158</v>
      </c>
      <c r="J77" s="16">
        <f t="shared" si="6"/>
        <v>0</v>
      </c>
      <c r="K77" s="16">
        <f t="shared" si="7"/>
        <v>0</v>
      </c>
      <c r="L77" s="16">
        <f t="shared" si="8"/>
        <v>0</v>
      </c>
      <c r="M77" s="16">
        <f t="shared" si="9"/>
        <v>0</v>
      </c>
      <c r="N77" s="16">
        <f t="shared" si="10"/>
        <v>1</v>
      </c>
      <c r="O77" s="36">
        <v>10000.0</v>
      </c>
      <c r="P77" s="21">
        <f t="shared" si="11"/>
        <v>1</v>
      </c>
      <c r="Q77" s="21">
        <f t="shared" si="12"/>
        <v>0</v>
      </c>
      <c r="R77" s="21">
        <f t="shared" si="13"/>
        <v>0</v>
      </c>
      <c r="S77" s="21">
        <f t="shared" si="14"/>
        <v>0</v>
      </c>
      <c r="T77" s="37" t="s">
        <v>127</v>
      </c>
      <c r="U77" s="21">
        <f t="shared" si="15"/>
        <v>1</v>
      </c>
      <c r="V77" s="37">
        <v>0.0</v>
      </c>
      <c r="W77" s="37">
        <v>0.0</v>
      </c>
      <c r="X77" s="37">
        <v>0.0</v>
      </c>
      <c r="Y77" s="36" t="s">
        <v>25</v>
      </c>
      <c r="Z77" s="21">
        <f t="shared" si="16"/>
        <v>1</v>
      </c>
      <c r="AA77" s="21">
        <f t="shared" si="17"/>
        <v>0</v>
      </c>
      <c r="AB77" s="21">
        <f t="shared" si="18"/>
        <v>0</v>
      </c>
      <c r="AC77" s="21">
        <f t="shared" si="19"/>
        <v>0</v>
      </c>
      <c r="AD77" s="21">
        <f t="shared" si="20"/>
        <v>0</v>
      </c>
      <c r="AE77" s="36" t="s">
        <v>171</v>
      </c>
      <c r="AF77" s="21">
        <f t="shared" si="21"/>
        <v>0</v>
      </c>
      <c r="AG77" s="21">
        <f t="shared" si="22"/>
        <v>0</v>
      </c>
      <c r="AH77" s="21">
        <f t="shared" si="23"/>
        <v>0</v>
      </c>
      <c r="AI77" s="21">
        <f t="shared" si="24"/>
        <v>1</v>
      </c>
      <c r="AJ77" s="36" t="s">
        <v>171</v>
      </c>
      <c r="AK77" s="21">
        <f t="shared" si="25"/>
        <v>0</v>
      </c>
      <c r="AL77" s="21">
        <f t="shared" si="26"/>
        <v>0</v>
      </c>
      <c r="AM77" s="21">
        <f t="shared" si="27"/>
        <v>0</v>
      </c>
      <c r="AN77" s="21">
        <f t="shared" si="28"/>
        <v>1</v>
      </c>
      <c r="AO77" s="27" t="s">
        <v>37</v>
      </c>
      <c r="AP77" s="21">
        <f t="shared" si="29"/>
        <v>1</v>
      </c>
      <c r="AQ77" s="21">
        <f t="shared" si="30"/>
        <v>0</v>
      </c>
      <c r="AR77" s="21">
        <f t="shared" si="31"/>
        <v>0</v>
      </c>
      <c r="AS77" s="21">
        <f t="shared" si="32"/>
        <v>0</v>
      </c>
      <c r="AT77" s="27" t="s">
        <v>205</v>
      </c>
      <c r="AU77" s="21">
        <f t="shared" si="33"/>
        <v>0</v>
      </c>
      <c r="AV77" s="21">
        <f t="shared" si="34"/>
        <v>0</v>
      </c>
      <c r="AW77" s="21">
        <f t="shared" si="35"/>
        <v>0</v>
      </c>
      <c r="AX77" s="21">
        <f t="shared" si="36"/>
        <v>1</v>
      </c>
      <c r="AY77" s="27" t="s">
        <v>175</v>
      </c>
      <c r="AZ77" s="21">
        <f t="shared" si="37"/>
        <v>0</v>
      </c>
      <c r="BA77" s="21">
        <f t="shared" si="38"/>
        <v>0</v>
      </c>
      <c r="BB77" s="21">
        <f t="shared" si="39"/>
        <v>0</v>
      </c>
      <c r="BC77" s="21">
        <f t="shared" si="40"/>
        <v>1</v>
      </c>
      <c r="BD77" s="27" t="s">
        <v>150</v>
      </c>
      <c r="BE77" s="21">
        <f t="shared" si="41"/>
        <v>0</v>
      </c>
      <c r="BF77" s="21">
        <f t="shared" si="42"/>
        <v>0</v>
      </c>
      <c r="BG77" s="21">
        <f t="shared" si="43"/>
        <v>1</v>
      </c>
      <c r="BH77" s="29">
        <v>1500.0</v>
      </c>
      <c r="BI77" s="21">
        <f t="shared" si="44"/>
        <v>0</v>
      </c>
      <c r="BJ77" s="21">
        <f t="shared" si="45"/>
        <v>1</v>
      </c>
      <c r="BK77" s="21">
        <f t="shared" si="46"/>
        <v>0</v>
      </c>
      <c r="BL77" s="29" t="s">
        <v>132</v>
      </c>
      <c r="BM77" s="21">
        <f t="shared" si="47"/>
        <v>0</v>
      </c>
      <c r="BN77" s="21">
        <f t="shared" si="48"/>
        <v>0</v>
      </c>
      <c r="BO77" s="21">
        <f t="shared" si="49"/>
        <v>1</v>
      </c>
      <c r="BP77" s="21">
        <f t="shared" si="50"/>
        <v>0</v>
      </c>
      <c r="BQ77" s="21">
        <f t="shared" si="51"/>
        <v>0</v>
      </c>
      <c r="BR77" s="29">
        <v>0.0</v>
      </c>
      <c r="BS77" s="29">
        <v>0.0</v>
      </c>
      <c r="BT77" s="29">
        <v>1.0</v>
      </c>
      <c r="BU77" s="29">
        <v>0.0</v>
      </c>
      <c r="BV77" s="29">
        <v>0.0</v>
      </c>
      <c r="BW77" s="29">
        <v>0.0</v>
      </c>
      <c r="BX77" s="29">
        <v>0.0</v>
      </c>
      <c r="BY77" s="29">
        <v>0.0</v>
      </c>
      <c r="BZ77" s="29">
        <v>1.0</v>
      </c>
      <c r="CA77" s="27" t="s">
        <v>164</v>
      </c>
      <c r="CB77" s="21">
        <f t="shared" si="52"/>
        <v>0</v>
      </c>
      <c r="CC77" s="21">
        <f t="shared" si="53"/>
        <v>0</v>
      </c>
      <c r="CD77" s="21">
        <f t="shared" si="54"/>
        <v>1</v>
      </c>
      <c r="CE77" s="21">
        <f t="shared" si="55"/>
        <v>0</v>
      </c>
      <c r="CF77" s="21">
        <f t="shared" si="56"/>
        <v>0</v>
      </c>
      <c r="CG77" s="27" t="s">
        <v>157</v>
      </c>
      <c r="CH77" s="21">
        <f t="shared" si="57"/>
        <v>0</v>
      </c>
      <c r="CI77" s="21">
        <f t="shared" si="58"/>
        <v>1</v>
      </c>
      <c r="CJ77" s="21">
        <f t="shared" si="59"/>
        <v>0</v>
      </c>
      <c r="CK77" s="21">
        <f t="shared" si="60"/>
        <v>0</v>
      </c>
      <c r="CL77" s="27" t="s">
        <v>170</v>
      </c>
      <c r="CM77" s="21">
        <f t="shared" si="61"/>
        <v>0</v>
      </c>
      <c r="CN77" s="21">
        <f t="shared" si="62"/>
        <v>1</v>
      </c>
      <c r="CO77" s="21">
        <f t="shared" si="63"/>
        <v>0</v>
      </c>
      <c r="CP77" s="21">
        <f t="shared" si="64"/>
        <v>0</v>
      </c>
      <c r="CQ77" s="21">
        <f t="shared" si="65"/>
        <v>0</v>
      </c>
      <c r="CR77" s="28" t="s">
        <v>140</v>
      </c>
      <c r="CS77" s="28" t="s">
        <v>139</v>
      </c>
      <c r="CT77" s="29">
        <v>3.0</v>
      </c>
      <c r="CU77" s="28" t="s">
        <v>139</v>
      </c>
      <c r="CV77" s="16">
        <f t="shared" si="66"/>
        <v>8</v>
      </c>
      <c r="CW77" s="28" t="s">
        <v>140</v>
      </c>
      <c r="CX77" s="30" t="s">
        <v>139</v>
      </c>
      <c r="CY77" s="30">
        <v>3.0</v>
      </c>
      <c r="CZ77" s="30" t="s">
        <v>139</v>
      </c>
      <c r="DA77" s="29">
        <v>5.0</v>
      </c>
      <c r="DB77" s="16">
        <f t="shared" si="67"/>
        <v>13</v>
      </c>
      <c r="DC77" s="29">
        <v>5.0</v>
      </c>
      <c r="DD77" s="28" t="s">
        <v>137</v>
      </c>
      <c r="DE77" s="29">
        <v>4.0</v>
      </c>
      <c r="DF77" s="29">
        <v>4.0</v>
      </c>
      <c r="DG77" s="28" t="s">
        <v>136</v>
      </c>
      <c r="DH77" s="28">
        <v>4.0</v>
      </c>
      <c r="DI77" s="16">
        <f t="shared" si="68"/>
        <v>24</v>
      </c>
      <c r="DJ77" s="28" t="s">
        <v>138</v>
      </c>
      <c r="DK77" s="29">
        <v>3.0</v>
      </c>
      <c r="DL77" s="29">
        <v>4.0</v>
      </c>
      <c r="DM77" s="28" t="s">
        <v>136</v>
      </c>
      <c r="DN77" s="29">
        <v>4.0</v>
      </c>
      <c r="DO77" s="16">
        <f t="shared" si="69"/>
        <v>20</v>
      </c>
      <c r="DP77" s="28" t="s">
        <v>137</v>
      </c>
      <c r="DQ77" s="28" t="s">
        <v>140</v>
      </c>
      <c r="DR77" s="28" t="s">
        <v>139</v>
      </c>
      <c r="DS77" s="28" t="s">
        <v>139</v>
      </c>
      <c r="DT77" s="28" t="s">
        <v>138</v>
      </c>
      <c r="DU77" s="25">
        <f t="shared" si="70"/>
        <v>13</v>
      </c>
      <c r="DV77" s="28" t="s">
        <v>137</v>
      </c>
      <c r="DW77" s="27" t="s">
        <v>136</v>
      </c>
      <c r="DX77" s="27" t="s">
        <v>139</v>
      </c>
      <c r="DY77" s="27" t="s">
        <v>139</v>
      </c>
      <c r="DZ77" s="27" t="s">
        <v>137</v>
      </c>
      <c r="EA77" s="26">
        <v>22.0</v>
      </c>
      <c r="EB77" s="27" t="s">
        <v>139</v>
      </c>
      <c r="EC77" s="27" t="s">
        <v>139</v>
      </c>
      <c r="ED77" s="27" t="s">
        <v>140</v>
      </c>
      <c r="EE77" s="29">
        <v>1.0</v>
      </c>
      <c r="EF77" s="16">
        <f t="shared" si="71"/>
        <v>6</v>
      </c>
      <c r="EG77" s="29">
        <v>1.0</v>
      </c>
      <c r="EH77" s="130" t="s">
        <v>139</v>
      </c>
      <c r="EI77" s="27" t="s">
        <v>139</v>
      </c>
      <c r="EJ77" s="29">
        <v>2.0</v>
      </c>
      <c r="EK77" s="16">
        <f t="shared" si="72"/>
        <v>7</v>
      </c>
    </row>
    <row r="78" ht="15.75" customHeight="1">
      <c r="A78" s="36" t="s">
        <v>125</v>
      </c>
      <c r="B78" s="16">
        <f t="shared" si="1"/>
        <v>1</v>
      </c>
      <c r="C78" s="17" t="s">
        <v>37</v>
      </c>
      <c r="D78" s="35">
        <v>43.0</v>
      </c>
      <c r="E78" s="16">
        <f t="shared" si="2"/>
        <v>0</v>
      </c>
      <c r="F78" s="16">
        <f t="shared" si="3"/>
        <v>0</v>
      </c>
      <c r="G78" s="16">
        <f t="shared" si="4"/>
        <v>1</v>
      </c>
      <c r="H78" s="16">
        <f t="shared" si="5"/>
        <v>0</v>
      </c>
      <c r="I78" s="35" t="s">
        <v>158</v>
      </c>
      <c r="J78" s="16">
        <f t="shared" si="6"/>
        <v>0</v>
      </c>
      <c r="K78" s="16">
        <f t="shared" si="7"/>
        <v>0</v>
      </c>
      <c r="L78" s="16">
        <f t="shared" si="8"/>
        <v>0</v>
      </c>
      <c r="M78" s="16">
        <f t="shared" si="9"/>
        <v>0</v>
      </c>
      <c r="N78" s="16">
        <f t="shared" si="10"/>
        <v>1</v>
      </c>
      <c r="O78" s="36">
        <v>25000.0</v>
      </c>
      <c r="P78" s="21">
        <f t="shared" si="11"/>
        <v>0</v>
      </c>
      <c r="Q78" s="21">
        <f t="shared" si="12"/>
        <v>1</v>
      </c>
      <c r="R78" s="21">
        <f t="shared" si="13"/>
        <v>0</v>
      </c>
      <c r="S78" s="21">
        <f t="shared" si="14"/>
        <v>0</v>
      </c>
      <c r="T78" s="37" t="s">
        <v>127</v>
      </c>
      <c r="U78" s="21">
        <f t="shared" si="15"/>
        <v>1</v>
      </c>
      <c r="V78" s="37">
        <v>0.0</v>
      </c>
      <c r="W78" s="37">
        <v>0.0</v>
      </c>
      <c r="X78" s="37">
        <v>0.0</v>
      </c>
      <c r="Y78" s="37" t="s">
        <v>26</v>
      </c>
      <c r="Z78" s="21">
        <f t="shared" si="16"/>
        <v>0</v>
      </c>
      <c r="AA78" s="21">
        <f t="shared" si="17"/>
        <v>1</v>
      </c>
      <c r="AB78" s="21">
        <f t="shared" si="18"/>
        <v>0</v>
      </c>
      <c r="AC78" s="21">
        <f t="shared" si="19"/>
        <v>0</v>
      </c>
      <c r="AD78" s="21">
        <f t="shared" si="20"/>
        <v>0</v>
      </c>
      <c r="AE78" s="36" t="s">
        <v>171</v>
      </c>
      <c r="AF78" s="21">
        <f t="shared" si="21"/>
        <v>0</v>
      </c>
      <c r="AG78" s="21">
        <f t="shared" si="22"/>
        <v>0</v>
      </c>
      <c r="AH78" s="21">
        <f t="shared" si="23"/>
        <v>0</v>
      </c>
      <c r="AI78" s="21">
        <f t="shared" si="24"/>
        <v>1</v>
      </c>
      <c r="AJ78" s="27" t="s">
        <v>129</v>
      </c>
      <c r="AK78" s="21">
        <f t="shared" si="25"/>
        <v>0</v>
      </c>
      <c r="AL78" s="21">
        <f t="shared" si="26"/>
        <v>1</v>
      </c>
      <c r="AM78" s="21">
        <f t="shared" si="27"/>
        <v>0</v>
      </c>
      <c r="AN78" s="21">
        <f t="shared" si="28"/>
        <v>0</v>
      </c>
      <c r="AO78" s="27" t="s">
        <v>37</v>
      </c>
      <c r="AP78" s="21">
        <f t="shared" si="29"/>
        <v>1</v>
      </c>
      <c r="AQ78" s="21">
        <f t="shared" si="30"/>
        <v>0</v>
      </c>
      <c r="AR78" s="21">
        <f t="shared" si="31"/>
        <v>0</v>
      </c>
      <c r="AS78" s="21">
        <f t="shared" si="32"/>
        <v>0</v>
      </c>
      <c r="AT78" s="27" t="s">
        <v>44</v>
      </c>
      <c r="AU78" s="21">
        <f t="shared" si="33"/>
        <v>0</v>
      </c>
      <c r="AV78" s="21">
        <f t="shared" si="34"/>
        <v>1</v>
      </c>
      <c r="AW78" s="21">
        <f t="shared" si="35"/>
        <v>0</v>
      </c>
      <c r="AX78" s="21">
        <f t="shared" si="36"/>
        <v>0</v>
      </c>
      <c r="AY78" s="27" t="s">
        <v>182</v>
      </c>
      <c r="AZ78" s="21">
        <f t="shared" si="37"/>
        <v>0</v>
      </c>
      <c r="BA78" s="21">
        <f t="shared" si="38"/>
        <v>0</v>
      </c>
      <c r="BB78" s="21">
        <f t="shared" si="39"/>
        <v>1</v>
      </c>
      <c r="BC78" s="21">
        <f t="shared" si="40"/>
        <v>0</v>
      </c>
      <c r="BD78" s="27" t="s">
        <v>136</v>
      </c>
      <c r="BE78" s="21">
        <f t="shared" si="41"/>
        <v>0</v>
      </c>
      <c r="BF78" s="21">
        <f t="shared" si="42"/>
        <v>0</v>
      </c>
      <c r="BG78" s="21">
        <f t="shared" si="43"/>
        <v>1</v>
      </c>
      <c r="BH78" s="29">
        <v>800.0</v>
      </c>
      <c r="BI78" s="21">
        <f t="shared" si="44"/>
        <v>1</v>
      </c>
      <c r="BJ78" s="21">
        <f t="shared" si="45"/>
        <v>0</v>
      </c>
      <c r="BK78" s="21">
        <f t="shared" si="46"/>
        <v>0</v>
      </c>
      <c r="BL78" s="29" t="s">
        <v>132</v>
      </c>
      <c r="BM78" s="21">
        <f t="shared" si="47"/>
        <v>0</v>
      </c>
      <c r="BN78" s="21">
        <f t="shared" si="48"/>
        <v>0</v>
      </c>
      <c r="BO78" s="21">
        <f t="shared" si="49"/>
        <v>1</v>
      </c>
      <c r="BP78" s="21">
        <f t="shared" si="50"/>
        <v>0</v>
      </c>
      <c r="BQ78" s="21">
        <f t="shared" si="51"/>
        <v>0</v>
      </c>
      <c r="BR78" s="29">
        <v>0.0</v>
      </c>
      <c r="BS78" s="29">
        <v>1.0</v>
      </c>
      <c r="BT78" s="29">
        <v>0.0</v>
      </c>
      <c r="BU78" s="29">
        <v>0.0</v>
      </c>
      <c r="BV78" s="29">
        <v>0.0</v>
      </c>
      <c r="BW78" s="29">
        <v>1.0</v>
      </c>
      <c r="BX78" s="29">
        <v>1.0</v>
      </c>
      <c r="BY78" s="29">
        <v>1.0</v>
      </c>
      <c r="BZ78" s="29">
        <v>1.0</v>
      </c>
      <c r="CA78" s="27" t="s">
        <v>164</v>
      </c>
      <c r="CB78" s="21">
        <f t="shared" si="52"/>
        <v>0</v>
      </c>
      <c r="CC78" s="21">
        <f t="shared" si="53"/>
        <v>0</v>
      </c>
      <c r="CD78" s="21">
        <f t="shared" si="54"/>
        <v>1</v>
      </c>
      <c r="CE78" s="21">
        <f t="shared" si="55"/>
        <v>0</v>
      </c>
      <c r="CF78" s="21">
        <f t="shared" si="56"/>
        <v>0</v>
      </c>
      <c r="CG78" s="27" t="s">
        <v>177</v>
      </c>
      <c r="CH78" s="21">
        <f t="shared" si="57"/>
        <v>1</v>
      </c>
      <c r="CI78" s="21">
        <f t="shared" si="58"/>
        <v>0</v>
      </c>
      <c r="CJ78" s="21">
        <f t="shared" si="59"/>
        <v>0</v>
      </c>
      <c r="CK78" s="21">
        <f t="shared" si="60"/>
        <v>0</v>
      </c>
      <c r="CL78" s="27" t="s">
        <v>135</v>
      </c>
      <c r="CM78" s="21">
        <f t="shared" si="61"/>
        <v>1</v>
      </c>
      <c r="CN78" s="21">
        <f t="shared" si="62"/>
        <v>0</v>
      </c>
      <c r="CO78" s="21">
        <f t="shared" si="63"/>
        <v>0</v>
      </c>
      <c r="CP78" s="21">
        <f t="shared" si="64"/>
        <v>0</v>
      </c>
      <c r="CQ78" s="21">
        <f t="shared" si="65"/>
        <v>0</v>
      </c>
      <c r="CR78" s="28" t="s">
        <v>140</v>
      </c>
      <c r="CS78" s="28" t="s">
        <v>137</v>
      </c>
      <c r="CT78" s="28" t="s">
        <v>139</v>
      </c>
      <c r="CU78" s="29">
        <v>3.0</v>
      </c>
      <c r="CV78" s="16">
        <f t="shared" si="66"/>
        <v>9</v>
      </c>
      <c r="CW78" s="28" t="s">
        <v>140</v>
      </c>
      <c r="CX78" s="30" t="s">
        <v>137</v>
      </c>
      <c r="CY78" s="30" t="s">
        <v>139</v>
      </c>
      <c r="CZ78" s="30">
        <v>3.0</v>
      </c>
      <c r="DA78" s="28">
        <v>5.0</v>
      </c>
      <c r="DB78" s="16">
        <f t="shared" si="67"/>
        <v>14</v>
      </c>
      <c r="DC78" s="28" t="s">
        <v>136</v>
      </c>
      <c r="DD78" s="29">
        <v>4.0</v>
      </c>
      <c r="DE78" s="29">
        <v>5.0</v>
      </c>
      <c r="DF78" s="28" t="s">
        <v>139</v>
      </c>
      <c r="DG78" s="28" t="s">
        <v>136</v>
      </c>
      <c r="DH78" s="29">
        <v>5.0</v>
      </c>
      <c r="DI78" s="16">
        <f t="shared" si="68"/>
        <v>24</v>
      </c>
      <c r="DJ78" s="28" t="s">
        <v>138</v>
      </c>
      <c r="DK78" s="28" t="s">
        <v>138</v>
      </c>
      <c r="DL78" s="28" t="s">
        <v>136</v>
      </c>
      <c r="DM78" s="28" t="s">
        <v>136</v>
      </c>
      <c r="DN78" s="28" t="s">
        <v>136</v>
      </c>
      <c r="DO78" s="16">
        <f t="shared" si="69"/>
        <v>22</v>
      </c>
      <c r="DP78" s="28" t="s">
        <v>136</v>
      </c>
      <c r="DQ78" s="28" t="s">
        <v>136</v>
      </c>
      <c r="DR78" s="28" t="s">
        <v>136</v>
      </c>
      <c r="DS78" s="28" t="s">
        <v>138</v>
      </c>
      <c r="DT78" s="28" t="s">
        <v>138</v>
      </c>
      <c r="DU78" s="25">
        <f t="shared" si="70"/>
        <v>22</v>
      </c>
      <c r="DV78" s="28" t="s">
        <v>138</v>
      </c>
      <c r="DW78" s="27" t="s">
        <v>137</v>
      </c>
      <c r="DX78" s="27" t="s">
        <v>138</v>
      </c>
      <c r="DY78" s="27" t="s">
        <v>140</v>
      </c>
      <c r="DZ78" s="27" t="s">
        <v>137</v>
      </c>
      <c r="EA78" s="26">
        <v>22.0</v>
      </c>
      <c r="EB78" s="27" t="s">
        <v>136</v>
      </c>
      <c r="EC78" s="27" t="s">
        <v>136</v>
      </c>
      <c r="ED78" s="27" t="s">
        <v>140</v>
      </c>
      <c r="EE78" s="27" t="s">
        <v>137</v>
      </c>
      <c r="EF78" s="16">
        <f t="shared" si="71"/>
        <v>12</v>
      </c>
      <c r="EG78" s="29">
        <v>3.0</v>
      </c>
      <c r="EH78" s="130" t="s">
        <v>139</v>
      </c>
      <c r="EI78" s="27" t="s">
        <v>139</v>
      </c>
      <c r="EJ78" s="29">
        <v>1.0</v>
      </c>
      <c r="EK78" s="16">
        <f t="shared" si="72"/>
        <v>8</v>
      </c>
    </row>
    <row r="79" ht="15.75" customHeight="1">
      <c r="A79" s="36" t="s">
        <v>125</v>
      </c>
      <c r="B79" s="16">
        <f t="shared" si="1"/>
        <v>1</v>
      </c>
      <c r="C79" s="17" t="s">
        <v>37</v>
      </c>
      <c r="D79" s="35">
        <v>36.0</v>
      </c>
      <c r="E79" s="16">
        <f t="shared" si="2"/>
        <v>0</v>
      </c>
      <c r="F79" s="16">
        <f t="shared" si="3"/>
        <v>1</v>
      </c>
      <c r="G79" s="16">
        <f t="shared" si="4"/>
        <v>0</v>
      </c>
      <c r="H79" s="16">
        <f t="shared" si="5"/>
        <v>0</v>
      </c>
      <c r="I79" s="35" t="s">
        <v>158</v>
      </c>
      <c r="J79" s="16">
        <f t="shared" si="6"/>
        <v>0</v>
      </c>
      <c r="K79" s="16">
        <f t="shared" si="7"/>
        <v>0</v>
      </c>
      <c r="L79" s="16">
        <f t="shared" si="8"/>
        <v>0</v>
      </c>
      <c r="M79" s="16">
        <f t="shared" si="9"/>
        <v>0</v>
      </c>
      <c r="N79" s="16">
        <f t="shared" si="10"/>
        <v>1</v>
      </c>
      <c r="O79" s="36">
        <v>15000.0</v>
      </c>
      <c r="P79" s="21">
        <f t="shared" si="11"/>
        <v>0</v>
      </c>
      <c r="Q79" s="21">
        <f t="shared" si="12"/>
        <v>1</v>
      </c>
      <c r="R79" s="21">
        <f t="shared" si="13"/>
        <v>0</v>
      </c>
      <c r="S79" s="21">
        <f t="shared" si="14"/>
        <v>0</v>
      </c>
      <c r="T79" s="37" t="s">
        <v>127</v>
      </c>
      <c r="U79" s="21">
        <f t="shared" si="15"/>
        <v>1</v>
      </c>
      <c r="V79" s="37">
        <v>0.0</v>
      </c>
      <c r="W79" s="37">
        <v>0.0</v>
      </c>
      <c r="X79" s="37">
        <v>0.0</v>
      </c>
      <c r="Y79" s="36" t="s">
        <v>192</v>
      </c>
      <c r="Z79" s="21">
        <f t="shared" si="16"/>
        <v>0</v>
      </c>
      <c r="AA79" s="21">
        <f t="shared" si="17"/>
        <v>0</v>
      </c>
      <c r="AB79" s="21">
        <f t="shared" si="18"/>
        <v>0</v>
      </c>
      <c r="AC79" s="21">
        <f t="shared" si="19"/>
        <v>0</v>
      </c>
      <c r="AD79" s="21">
        <f t="shared" si="20"/>
        <v>1</v>
      </c>
      <c r="AE79" s="36" t="s">
        <v>171</v>
      </c>
      <c r="AF79" s="21">
        <f t="shared" si="21"/>
        <v>0</v>
      </c>
      <c r="AG79" s="21">
        <f t="shared" si="22"/>
        <v>0</v>
      </c>
      <c r="AH79" s="21">
        <f t="shared" si="23"/>
        <v>0</v>
      </c>
      <c r="AI79" s="21">
        <f t="shared" si="24"/>
        <v>1</v>
      </c>
      <c r="AJ79" s="27" t="s">
        <v>128</v>
      </c>
      <c r="AK79" s="21">
        <f t="shared" si="25"/>
        <v>1</v>
      </c>
      <c r="AL79" s="21">
        <f t="shared" si="26"/>
        <v>0</v>
      </c>
      <c r="AM79" s="21">
        <f t="shared" si="27"/>
        <v>0</v>
      </c>
      <c r="AN79" s="21">
        <f t="shared" si="28"/>
        <v>0</v>
      </c>
      <c r="AO79" s="27" t="s">
        <v>40</v>
      </c>
      <c r="AP79" s="21">
        <f t="shared" si="29"/>
        <v>0</v>
      </c>
      <c r="AQ79" s="21">
        <f t="shared" si="30"/>
        <v>0</v>
      </c>
      <c r="AR79" s="21">
        <f t="shared" si="31"/>
        <v>0</v>
      </c>
      <c r="AS79" s="21">
        <f t="shared" si="32"/>
        <v>1</v>
      </c>
      <c r="AT79" s="27" t="s">
        <v>163</v>
      </c>
      <c r="AU79" s="21">
        <f t="shared" si="33"/>
        <v>0</v>
      </c>
      <c r="AV79" s="21">
        <f t="shared" si="34"/>
        <v>0</v>
      </c>
      <c r="AW79" s="21">
        <f t="shared" si="35"/>
        <v>0</v>
      </c>
      <c r="AX79" s="21">
        <f t="shared" si="36"/>
        <v>1</v>
      </c>
      <c r="AY79" s="27" t="s">
        <v>131</v>
      </c>
      <c r="AZ79" s="21">
        <f t="shared" si="37"/>
        <v>1</v>
      </c>
      <c r="BA79" s="21">
        <f t="shared" si="38"/>
        <v>0</v>
      </c>
      <c r="BB79" s="21">
        <f t="shared" si="39"/>
        <v>0</v>
      </c>
      <c r="BC79" s="21">
        <f t="shared" si="40"/>
        <v>0</v>
      </c>
      <c r="BD79" s="27" t="s">
        <v>138</v>
      </c>
      <c r="BE79" s="21">
        <f t="shared" si="41"/>
        <v>0</v>
      </c>
      <c r="BF79" s="21">
        <f t="shared" si="42"/>
        <v>0</v>
      </c>
      <c r="BG79" s="21">
        <f t="shared" si="43"/>
        <v>1</v>
      </c>
      <c r="BH79" s="27" t="s">
        <v>184</v>
      </c>
      <c r="BI79" s="21">
        <f t="shared" si="44"/>
        <v>0</v>
      </c>
      <c r="BJ79" s="21">
        <f t="shared" si="45"/>
        <v>0</v>
      </c>
      <c r="BK79" s="21">
        <f t="shared" si="46"/>
        <v>1</v>
      </c>
      <c r="BL79" s="27" t="s">
        <v>185</v>
      </c>
      <c r="BM79" s="21">
        <f t="shared" si="47"/>
        <v>0</v>
      </c>
      <c r="BN79" s="21">
        <f t="shared" si="48"/>
        <v>0</v>
      </c>
      <c r="BO79" s="21">
        <f t="shared" si="49"/>
        <v>0</v>
      </c>
      <c r="BP79" s="21">
        <f t="shared" si="50"/>
        <v>0</v>
      </c>
      <c r="BQ79" s="21">
        <f t="shared" si="51"/>
        <v>1</v>
      </c>
      <c r="BR79" s="29">
        <v>0.0</v>
      </c>
      <c r="BS79" s="29">
        <v>0.0</v>
      </c>
      <c r="BT79" s="29">
        <v>0.0</v>
      </c>
      <c r="BU79" s="29">
        <v>0.0</v>
      </c>
      <c r="BV79" s="29">
        <v>0.0</v>
      </c>
      <c r="BW79" s="29">
        <v>0.0</v>
      </c>
      <c r="BX79" s="29">
        <v>1.0</v>
      </c>
      <c r="BY79" s="29">
        <v>0.0</v>
      </c>
      <c r="BZ79" s="29">
        <v>0.0</v>
      </c>
      <c r="CA79" s="27" t="s">
        <v>133</v>
      </c>
      <c r="CB79" s="21">
        <f t="shared" si="52"/>
        <v>0</v>
      </c>
      <c r="CC79" s="21">
        <f t="shared" si="53"/>
        <v>1</v>
      </c>
      <c r="CD79" s="21">
        <f t="shared" si="54"/>
        <v>0</v>
      </c>
      <c r="CE79" s="21">
        <f t="shared" si="55"/>
        <v>0</v>
      </c>
      <c r="CF79" s="21">
        <f t="shared" si="56"/>
        <v>0</v>
      </c>
      <c r="CG79" s="27" t="s">
        <v>146</v>
      </c>
      <c r="CH79" s="21">
        <f t="shared" si="57"/>
        <v>0</v>
      </c>
      <c r="CI79" s="21">
        <f t="shared" si="58"/>
        <v>0</v>
      </c>
      <c r="CJ79" s="21">
        <f t="shared" si="59"/>
        <v>1</v>
      </c>
      <c r="CK79" s="21">
        <f t="shared" si="60"/>
        <v>0</v>
      </c>
      <c r="CL79" s="27" t="s">
        <v>135</v>
      </c>
      <c r="CM79" s="21">
        <f t="shared" si="61"/>
        <v>1</v>
      </c>
      <c r="CN79" s="21">
        <f t="shared" si="62"/>
        <v>0</v>
      </c>
      <c r="CO79" s="21">
        <f t="shared" si="63"/>
        <v>0</v>
      </c>
      <c r="CP79" s="21">
        <f t="shared" si="64"/>
        <v>0</v>
      </c>
      <c r="CQ79" s="21">
        <f t="shared" si="65"/>
        <v>0</v>
      </c>
      <c r="CR79" s="29">
        <v>2.0</v>
      </c>
      <c r="CS79" s="29">
        <v>2.0</v>
      </c>
      <c r="CT79" s="28" t="s">
        <v>139</v>
      </c>
      <c r="CU79" s="29">
        <v>2.0</v>
      </c>
      <c r="CV79" s="16">
        <f t="shared" si="66"/>
        <v>8</v>
      </c>
      <c r="CW79" s="28">
        <v>2.0</v>
      </c>
      <c r="CX79" s="30">
        <v>2.0</v>
      </c>
      <c r="CY79" s="30" t="s">
        <v>139</v>
      </c>
      <c r="CZ79" s="30">
        <v>2.0</v>
      </c>
      <c r="DA79" s="29">
        <v>5.0</v>
      </c>
      <c r="DB79" s="16">
        <f t="shared" si="67"/>
        <v>13</v>
      </c>
      <c r="DC79" s="29">
        <v>5.0</v>
      </c>
      <c r="DD79" s="29">
        <v>4.0</v>
      </c>
      <c r="DE79" s="28" t="s">
        <v>136</v>
      </c>
      <c r="DF79" s="29">
        <v>4.0</v>
      </c>
      <c r="DG79" s="29">
        <v>4.0</v>
      </c>
      <c r="DH79" s="29">
        <v>4.0</v>
      </c>
      <c r="DI79" s="16">
        <f t="shared" si="68"/>
        <v>25</v>
      </c>
      <c r="DJ79" s="28" t="s">
        <v>138</v>
      </c>
      <c r="DK79" s="28" t="s">
        <v>136</v>
      </c>
      <c r="DL79" s="28" t="s">
        <v>136</v>
      </c>
      <c r="DM79" s="28" t="s">
        <v>138</v>
      </c>
      <c r="DN79" s="29">
        <v>5.0</v>
      </c>
      <c r="DO79" s="16">
        <f t="shared" si="69"/>
        <v>23</v>
      </c>
      <c r="DP79" s="28" t="s">
        <v>139</v>
      </c>
      <c r="DQ79" s="28" t="s">
        <v>136</v>
      </c>
      <c r="DR79" s="28" t="s">
        <v>136</v>
      </c>
      <c r="DS79" s="28" t="s">
        <v>137</v>
      </c>
      <c r="DT79" s="28" t="s">
        <v>138</v>
      </c>
      <c r="DU79" s="25">
        <f t="shared" si="70"/>
        <v>18</v>
      </c>
      <c r="DV79" s="28" t="s">
        <v>136</v>
      </c>
      <c r="DW79" s="27" t="s">
        <v>138</v>
      </c>
      <c r="DX79" s="27" t="s">
        <v>137</v>
      </c>
      <c r="DY79" s="27" t="s">
        <v>138</v>
      </c>
      <c r="DZ79" s="27" t="s">
        <v>136</v>
      </c>
      <c r="EA79" s="21">
        <f t="shared" ref="EA79:EA80" si="73">DV79+DW79+DX79+DY79+DZ79</f>
        <v>21</v>
      </c>
      <c r="EB79" s="27" t="s">
        <v>137</v>
      </c>
      <c r="EC79" s="27" t="s">
        <v>137</v>
      </c>
      <c r="ED79" s="27" t="s">
        <v>139</v>
      </c>
      <c r="EE79" s="27" t="s">
        <v>136</v>
      </c>
      <c r="EF79" s="16">
        <f t="shared" si="71"/>
        <v>12</v>
      </c>
      <c r="EG79" s="27" t="s">
        <v>139</v>
      </c>
      <c r="EH79" s="130" t="s">
        <v>139</v>
      </c>
      <c r="EI79" s="27" t="s">
        <v>140</v>
      </c>
      <c r="EJ79" s="27" t="s">
        <v>140</v>
      </c>
      <c r="EK79" s="16">
        <f t="shared" si="72"/>
        <v>6</v>
      </c>
    </row>
    <row r="80" ht="15.75" customHeight="1">
      <c r="A80" s="36" t="s">
        <v>125</v>
      </c>
      <c r="B80" s="16">
        <f t="shared" si="1"/>
        <v>1</v>
      </c>
      <c r="C80" s="17" t="s">
        <v>37</v>
      </c>
      <c r="D80" s="35">
        <v>35.0</v>
      </c>
      <c r="E80" s="16">
        <f t="shared" si="2"/>
        <v>0</v>
      </c>
      <c r="F80" s="16">
        <f t="shared" si="3"/>
        <v>1</v>
      </c>
      <c r="G80" s="16">
        <f t="shared" si="4"/>
        <v>0</v>
      </c>
      <c r="H80" s="16">
        <f t="shared" si="5"/>
        <v>0</v>
      </c>
      <c r="I80" s="35" t="s">
        <v>158</v>
      </c>
      <c r="J80" s="16">
        <f t="shared" si="6"/>
        <v>0</v>
      </c>
      <c r="K80" s="16">
        <f t="shared" si="7"/>
        <v>0</v>
      </c>
      <c r="L80" s="16">
        <f t="shared" si="8"/>
        <v>0</v>
      </c>
      <c r="M80" s="16">
        <f t="shared" si="9"/>
        <v>0</v>
      </c>
      <c r="N80" s="16">
        <f t="shared" si="10"/>
        <v>1</v>
      </c>
      <c r="O80" s="36">
        <v>25000.0</v>
      </c>
      <c r="P80" s="21">
        <f t="shared" si="11"/>
        <v>0</v>
      </c>
      <c r="Q80" s="21">
        <f t="shared" si="12"/>
        <v>1</v>
      </c>
      <c r="R80" s="21">
        <f t="shared" si="13"/>
        <v>0</v>
      </c>
      <c r="S80" s="21">
        <f t="shared" si="14"/>
        <v>0</v>
      </c>
      <c r="T80" s="37" t="s">
        <v>127</v>
      </c>
      <c r="U80" s="21">
        <f t="shared" si="15"/>
        <v>1</v>
      </c>
      <c r="V80" s="37">
        <v>0.0</v>
      </c>
      <c r="W80" s="37">
        <v>0.0</v>
      </c>
      <c r="X80" s="37">
        <v>0.0</v>
      </c>
      <c r="Y80" s="36" t="s">
        <v>192</v>
      </c>
      <c r="Z80" s="21">
        <f t="shared" si="16"/>
        <v>0</v>
      </c>
      <c r="AA80" s="21">
        <f t="shared" si="17"/>
        <v>0</v>
      </c>
      <c r="AB80" s="21">
        <f t="shared" si="18"/>
        <v>0</v>
      </c>
      <c r="AC80" s="21">
        <f t="shared" si="19"/>
        <v>0</v>
      </c>
      <c r="AD80" s="21">
        <f t="shared" si="20"/>
        <v>1</v>
      </c>
      <c r="AE80" s="36" t="s">
        <v>171</v>
      </c>
      <c r="AF80" s="21">
        <f t="shared" si="21"/>
        <v>0</v>
      </c>
      <c r="AG80" s="21">
        <f t="shared" si="22"/>
        <v>0</v>
      </c>
      <c r="AH80" s="21">
        <f t="shared" si="23"/>
        <v>0</v>
      </c>
      <c r="AI80" s="21">
        <f t="shared" si="24"/>
        <v>1</v>
      </c>
      <c r="AJ80" s="27" t="s">
        <v>128</v>
      </c>
      <c r="AK80" s="21">
        <f t="shared" si="25"/>
        <v>1</v>
      </c>
      <c r="AL80" s="21">
        <f t="shared" si="26"/>
        <v>0</v>
      </c>
      <c r="AM80" s="21">
        <f t="shared" si="27"/>
        <v>0</v>
      </c>
      <c r="AN80" s="21">
        <f t="shared" si="28"/>
        <v>0</v>
      </c>
      <c r="AO80" s="27" t="s">
        <v>201</v>
      </c>
      <c r="AP80" s="21">
        <f t="shared" si="29"/>
        <v>0</v>
      </c>
      <c r="AQ80" s="21">
        <f t="shared" si="30"/>
        <v>0</v>
      </c>
      <c r="AR80" s="21">
        <f t="shared" si="31"/>
        <v>0</v>
      </c>
      <c r="AS80" s="21">
        <f t="shared" si="32"/>
        <v>1</v>
      </c>
      <c r="AT80" s="27" t="s">
        <v>163</v>
      </c>
      <c r="AU80" s="21">
        <f t="shared" si="33"/>
        <v>0</v>
      </c>
      <c r="AV80" s="21">
        <f t="shared" si="34"/>
        <v>0</v>
      </c>
      <c r="AW80" s="21">
        <f t="shared" si="35"/>
        <v>0</v>
      </c>
      <c r="AX80" s="21">
        <f t="shared" si="36"/>
        <v>1</v>
      </c>
      <c r="AY80" s="27" t="s">
        <v>131</v>
      </c>
      <c r="AZ80" s="21">
        <f t="shared" si="37"/>
        <v>1</v>
      </c>
      <c r="BA80" s="21">
        <f t="shared" si="38"/>
        <v>0</v>
      </c>
      <c r="BB80" s="21">
        <f t="shared" si="39"/>
        <v>0</v>
      </c>
      <c r="BC80" s="21">
        <f t="shared" si="40"/>
        <v>0</v>
      </c>
      <c r="BD80" s="27" t="s">
        <v>138</v>
      </c>
      <c r="BE80" s="21">
        <f t="shared" si="41"/>
        <v>0</v>
      </c>
      <c r="BF80" s="21">
        <f t="shared" si="42"/>
        <v>0</v>
      </c>
      <c r="BG80" s="21">
        <f t="shared" si="43"/>
        <v>1</v>
      </c>
      <c r="BH80" s="29">
        <v>800.0</v>
      </c>
      <c r="BI80" s="21">
        <f t="shared" si="44"/>
        <v>1</v>
      </c>
      <c r="BJ80" s="21">
        <f t="shared" si="45"/>
        <v>0</v>
      </c>
      <c r="BK80" s="21">
        <f t="shared" si="46"/>
        <v>0</v>
      </c>
      <c r="BL80" s="29" t="s">
        <v>132</v>
      </c>
      <c r="BM80" s="21">
        <f t="shared" si="47"/>
        <v>0</v>
      </c>
      <c r="BN80" s="21">
        <f t="shared" si="48"/>
        <v>0</v>
      </c>
      <c r="BO80" s="21">
        <f t="shared" si="49"/>
        <v>1</v>
      </c>
      <c r="BP80" s="21">
        <f t="shared" si="50"/>
        <v>0</v>
      </c>
      <c r="BQ80" s="21">
        <f t="shared" si="51"/>
        <v>0</v>
      </c>
      <c r="BR80" s="29">
        <v>0.0</v>
      </c>
      <c r="BS80" s="29">
        <v>0.0</v>
      </c>
      <c r="BT80" s="29">
        <v>0.0</v>
      </c>
      <c r="BU80" s="29">
        <v>0.0</v>
      </c>
      <c r="BV80" s="29">
        <v>1.0</v>
      </c>
      <c r="BW80" s="29">
        <v>1.0</v>
      </c>
      <c r="BX80" s="29">
        <v>0.0</v>
      </c>
      <c r="BY80" s="29">
        <v>0.0</v>
      </c>
      <c r="BZ80" s="29">
        <v>1.0</v>
      </c>
      <c r="CA80" s="27" t="s">
        <v>164</v>
      </c>
      <c r="CB80" s="21">
        <f t="shared" si="52"/>
        <v>0</v>
      </c>
      <c r="CC80" s="21">
        <f t="shared" si="53"/>
        <v>0</v>
      </c>
      <c r="CD80" s="21">
        <f t="shared" si="54"/>
        <v>1</v>
      </c>
      <c r="CE80" s="21">
        <f t="shared" si="55"/>
        <v>0</v>
      </c>
      <c r="CF80" s="21">
        <f t="shared" si="56"/>
        <v>0</v>
      </c>
      <c r="CG80" s="27" t="s">
        <v>80</v>
      </c>
      <c r="CH80" s="21">
        <f t="shared" si="57"/>
        <v>1</v>
      </c>
      <c r="CI80" s="21">
        <f t="shared" si="58"/>
        <v>0</v>
      </c>
      <c r="CJ80" s="21">
        <f t="shared" si="59"/>
        <v>0</v>
      </c>
      <c r="CK80" s="21">
        <f t="shared" si="60"/>
        <v>0</v>
      </c>
      <c r="CL80" s="27" t="s">
        <v>170</v>
      </c>
      <c r="CM80" s="21">
        <f t="shared" si="61"/>
        <v>0</v>
      </c>
      <c r="CN80" s="21">
        <f t="shared" si="62"/>
        <v>1</v>
      </c>
      <c r="CO80" s="21">
        <f t="shared" si="63"/>
        <v>0</v>
      </c>
      <c r="CP80" s="21">
        <f t="shared" si="64"/>
        <v>0</v>
      </c>
      <c r="CQ80" s="21">
        <f t="shared" si="65"/>
        <v>0</v>
      </c>
      <c r="CR80" s="28" t="s">
        <v>139</v>
      </c>
      <c r="CS80" s="29">
        <v>3.0</v>
      </c>
      <c r="CT80" s="28" t="s">
        <v>137</v>
      </c>
      <c r="CU80" s="28" t="s">
        <v>140</v>
      </c>
      <c r="CV80" s="16">
        <f t="shared" si="66"/>
        <v>9</v>
      </c>
      <c r="CW80" s="28" t="s">
        <v>139</v>
      </c>
      <c r="CX80" s="30">
        <v>3.0</v>
      </c>
      <c r="CY80" s="30" t="s">
        <v>137</v>
      </c>
      <c r="CZ80" s="30" t="s">
        <v>140</v>
      </c>
      <c r="DA80" s="28">
        <v>3.0</v>
      </c>
      <c r="DB80" s="16">
        <f t="shared" si="67"/>
        <v>12</v>
      </c>
      <c r="DC80" s="29">
        <v>5.0</v>
      </c>
      <c r="DD80" s="28">
        <v>4.0</v>
      </c>
      <c r="DE80" s="29">
        <v>4.0</v>
      </c>
      <c r="DF80" s="28">
        <v>3.0</v>
      </c>
      <c r="DG80" s="29">
        <v>5.0</v>
      </c>
      <c r="DH80" s="28" t="s">
        <v>138</v>
      </c>
      <c r="DI80" s="16">
        <f t="shared" si="68"/>
        <v>26</v>
      </c>
      <c r="DJ80" s="28" t="s">
        <v>138</v>
      </c>
      <c r="DK80" s="28" t="s">
        <v>137</v>
      </c>
      <c r="DL80" s="28" t="s">
        <v>138</v>
      </c>
      <c r="DM80" s="28" t="s">
        <v>136</v>
      </c>
      <c r="DN80" s="28" t="s">
        <v>136</v>
      </c>
      <c r="DO80" s="16">
        <f t="shared" si="69"/>
        <v>21</v>
      </c>
      <c r="DP80" s="28" t="s">
        <v>136</v>
      </c>
      <c r="DQ80" s="28" t="s">
        <v>138</v>
      </c>
      <c r="DR80" s="28" t="s">
        <v>136</v>
      </c>
      <c r="DS80" s="28" t="s">
        <v>136</v>
      </c>
      <c r="DT80" s="28" t="s">
        <v>138</v>
      </c>
      <c r="DU80" s="25">
        <f t="shared" si="70"/>
        <v>22</v>
      </c>
      <c r="DV80" s="28" t="s">
        <v>138</v>
      </c>
      <c r="DW80" s="27" t="s">
        <v>139</v>
      </c>
      <c r="DX80" s="27" t="s">
        <v>139</v>
      </c>
      <c r="DY80" s="27" t="s">
        <v>139</v>
      </c>
      <c r="DZ80" s="27" t="s">
        <v>140</v>
      </c>
      <c r="EA80" s="21">
        <f t="shared" si="73"/>
        <v>12</v>
      </c>
      <c r="EB80" s="27" t="s">
        <v>137</v>
      </c>
      <c r="EC80" s="27" t="s">
        <v>137</v>
      </c>
      <c r="ED80" s="27" t="s">
        <v>138</v>
      </c>
      <c r="EE80" s="27" t="s">
        <v>139</v>
      </c>
      <c r="EF80" s="16">
        <f t="shared" si="71"/>
        <v>13</v>
      </c>
      <c r="EG80" s="27" t="s">
        <v>136</v>
      </c>
      <c r="EH80" s="130" t="s">
        <v>139</v>
      </c>
      <c r="EI80" s="27" t="s">
        <v>139</v>
      </c>
      <c r="EJ80" s="27" t="s">
        <v>139</v>
      </c>
      <c r="EK80" s="16">
        <f t="shared" si="72"/>
        <v>10</v>
      </c>
    </row>
    <row r="81" ht="15.75" customHeight="1">
      <c r="A81" s="36" t="s">
        <v>125</v>
      </c>
      <c r="B81" s="16">
        <f t="shared" si="1"/>
        <v>1</v>
      </c>
      <c r="C81" s="17" t="s">
        <v>37</v>
      </c>
      <c r="D81" s="35">
        <v>35.0</v>
      </c>
      <c r="E81" s="16">
        <f t="shared" si="2"/>
        <v>0</v>
      </c>
      <c r="F81" s="16">
        <f t="shared" si="3"/>
        <v>1</v>
      </c>
      <c r="G81" s="16">
        <f t="shared" si="4"/>
        <v>0</v>
      </c>
      <c r="H81" s="16">
        <f t="shared" si="5"/>
        <v>0</v>
      </c>
      <c r="I81" s="35" t="s">
        <v>158</v>
      </c>
      <c r="J81" s="16">
        <f t="shared" si="6"/>
        <v>0</v>
      </c>
      <c r="K81" s="16">
        <f t="shared" si="7"/>
        <v>0</v>
      </c>
      <c r="L81" s="16">
        <f t="shared" si="8"/>
        <v>0</v>
      </c>
      <c r="M81" s="16">
        <f t="shared" si="9"/>
        <v>0</v>
      </c>
      <c r="N81" s="16">
        <f t="shared" si="10"/>
        <v>1</v>
      </c>
      <c r="O81" s="36">
        <v>25000.0</v>
      </c>
      <c r="P81" s="21">
        <f t="shared" si="11"/>
        <v>0</v>
      </c>
      <c r="Q81" s="21">
        <f t="shared" si="12"/>
        <v>1</v>
      </c>
      <c r="R81" s="21">
        <f t="shared" si="13"/>
        <v>0</v>
      </c>
      <c r="S81" s="21">
        <f t="shared" si="14"/>
        <v>0</v>
      </c>
      <c r="T81" s="37" t="s">
        <v>127</v>
      </c>
      <c r="U81" s="21">
        <f t="shared" si="15"/>
        <v>1</v>
      </c>
      <c r="V81" s="37">
        <v>0.0</v>
      </c>
      <c r="W81" s="37">
        <v>0.0</v>
      </c>
      <c r="X81" s="37">
        <v>0.0</v>
      </c>
      <c r="Y81" s="36" t="s">
        <v>192</v>
      </c>
      <c r="Z81" s="21">
        <f t="shared" si="16"/>
        <v>0</v>
      </c>
      <c r="AA81" s="21">
        <f t="shared" si="17"/>
        <v>0</v>
      </c>
      <c r="AB81" s="21">
        <f t="shared" si="18"/>
        <v>0</v>
      </c>
      <c r="AC81" s="21">
        <f t="shared" si="19"/>
        <v>0</v>
      </c>
      <c r="AD81" s="21">
        <f t="shared" si="20"/>
        <v>1</v>
      </c>
      <c r="AE81" s="36" t="s">
        <v>204</v>
      </c>
      <c r="AF81" s="21">
        <f t="shared" si="21"/>
        <v>0</v>
      </c>
      <c r="AG81" s="21">
        <f t="shared" si="22"/>
        <v>0</v>
      </c>
      <c r="AH81" s="21">
        <f t="shared" si="23"/>
        <v>0</v>
      </c>
      <c r="AI81" s="21">
        <f t="shared" si="24"/>
        <v>1</v>
      </c>
      <c r="AJ81" s="27" t="s">
        <v>129</v>
      </c>
      <c r="AK81" s="21">
        <f t="shared" si="25"/>
        <v>0</v>
      </c>
      <c r="AL81" s="21">
        <f t="shared" si="26"/>
        <v>1</v>
      </c>
      <c r="AM81" s="21">
        <f t="shared" si="27"/>
        <v>0</v>
      </c>
      <c r="AN81" s="21">
        <f t="shared" si="28"/>
        <v>0</v>
      </c>
      <c r="AO81" s="27" t="s">
        <v>201</v>
      </c>
      <c r="AP81" s="21">
        <f t="shared" si="29"/>
        <v>0</v>
      </c>
      <c r="AQ81" s="21">
        <f t="shared" si="30"/>
        <v>0</v>
      </c>
      <c r="AR81" s="21">
        <f t="shared" si="31"/>
        <v>0</v>
      </c>
      <c r="AS81" s="21">
        <f t="shared" si="32"/>
        <v>1</v>
      </c>
      <c r="AT81" s="27" t="s">
        <v>44</v>
      </c>
      <c r="AU81" s="21">
        <f t="shared" si="33"/>
        <v>0</v>
      </c>
      <c r="AV81" s="21">
        <f t="shared" si="34"/>
        <v>1</v>
      </c>
      <c r="AW81" s="21">
        <f t="shared" si="35"/>
        <v>0</v>
      </c>
      <c r="AX81" s="21">
        <f t="shared" si="36"/>
        <v>0</v>
      </c>
      <c r="AY81" s="27" t="s">
        <v>131</v>
      </c>
      <c r="AZ81" s="21">
        <f t="shared" si="37"/>
        <v>1</v>
      </c>
      <c r="BA81" s="21">
        <f t="shared" si="38"/>
        <v>0</v>
      </c>
      <c r="BB81" s="21">
        <f t="shared" si="39"/>
        <v>0</v>
      </c>
      <c r="BC81" s="21">
        <f t="shared" si="40"/>
        <v>0</v>
      </c>
      <c r="BD81" s="27" t="s">
        <v>137</v>
      </c>
      <c r="BE81" s="21">
        <f t="shared" si="41"/>
        <v>0</v>
      </c>
      <c r="BF81" s="21">
        <f t="shared" si="42"/>
        <v>0</v>
      </c>
      <c r="BG81" s="21">
        <f t="shared" si="43"/>
        <v>1</v>
      </c>
      <c r="BH81" s="29">
        <v>1500.0</v>
      </c>
      <c r="BI81" s="21">
        <f t="shared" si="44"/>
        <v>0</v>
      </c>
      <c r="BJ81" s="21">
        <f t="shared" si="45"/>
        <v>1</v>
      </c>
      <c r="BK81" s="21">
        <f t="shared" si="46"/>
        <v>0</v>
      </c>
      <c r="BL81" s="27" t="s">
        <v>151</v>
      </c>
      <c r="BM81" s="21">
        <f t="shared" si="47"/>
        <v>0</v>
      </c>
      <c r="BN81" s="21">
        <f t="shared" si="48"/>
        <v>1</v>
      </c>
      <c r="BO81" s="21">
        <f t="shared" si="49"/>
        <v>0</v>
      </c>
      <c r="BP81" s="21">
        <f t="shared" si="50"/>
        <v>0</v>
      </c>
      <c r="BQ81" s="21">
        <f t="shared" si="51"/>
        <v>0</v>
      </c>
      <c r="BR81" s="29">
        <v>1.0</v>
      </c>
      <c r="BS81" s="29">
        <v>0.0</v>
      </c>
      <c r="BT81" s="29">
        <v>1.0</v>
      </c>
      <c r="BU81" s="29">
        <v>1.0</v>
      </c>
      <c r="BV81" s="29">
        <v>0.0</v>
      </c>
      <c r="BW81" s="29">
        <v>0.0</v>
      </c>
      <c r="BX81" s="29">
        <v>0.0</v>
      </c>
      <c r="BY81" s="29">
        <v>1.0</v>
      </c>
      <c r="BZ81" s="29">
        <v>1.0</v>
      </c>
      <c r="CA81" s="27" t="s">
        <v>168</v>
      </c>
      <c r="CB81" s="21">
        <f t="shared" si="52"/>
        <v>1</v>
      </c>
      <c r="CC81" s="21">
        <f t="shared" si="53"/>
        <v>0</v>
      </c>
      <c r="CD81" s="21">
        <f t="shared" si="54"/>
        <v>0</v>
      </c>
      <c r="CE81" s="21">
        <f t="shared" si="55"/>
        <v>0</v>
      </c>
      <c r="CF81" s="21">
        <f t="shared" si="56"/>
        <v>0</v>
      </c>
      <c r="CG81" s="27" t="s">
        <v>157</v>
      </c>
      <c r="CH81" s="21">
        <f t="shared" si="57"/>
        <v>0</v>
      </c>
      <c r="CI81" s="21">
        <f t="shared" si="58"/>
        <v>1</v>
      </c>
      <c r="CJ81" s="21">
        <f t="shared" si="59"/>
        <v>0</v>
      </c>
      <c r="CK81" s="21">
        <f t="shared" si="60"/>
        <v>0</v>
      </c>
      <c r="CL81" s="27" t="s">
        <v>173</v>
      </c>
      <c r="CM81" s="21">
        <f t="shared" si="61"/>
        <v>0</v>
      </c>
      <c r="CN81" s="21">
        <f t="shared" si="62"/>
        <v>0</v>
      </c>
      <c r="CO81" s="21">
        <f t="shared" si="63"/>
        <v>1</v>
      </c>
      <c r="CP81" s="21">
        <f t="shared" si="64"/>
        <v>0</v>
      </c>
      <c r="CQ81" s="21">
        <f t="shared" si="65"/>
        <v>0</v>
      </c>
      <c r="CR81" s="28" t="s">
        <v>136</v>
      </c>
      <c r="CS81" s="28" t="s">
        <v>139</v>
      </c>
      <c r="CT81" s="29">
        <v>3.0</v>
      </c>
      <c r="CU81" s="28" t="s">
        <v>139</v>
      </c>
      <c r="CV81" s="16">
        <f t="shared" si="66"/>
        <v>11</v>
      </c>
      <c r="CW81" s="28" t="s">
        <v>136</v>
      </c>
      <c r="CX81" s="30" t="s">
        <v>139</v>
      </c>
      <c r="CY81" s="30">
        <v>3.0</v>
      </c>
      <c r="CZ81" s="30" t="s">
        <v>139</v>
      </c>
      <c r="DA81" s="29">
        <v>5.0</v>
      </c>
      <c r="DB81" s="16">
        <f t="shared" si="67"/>
        <v>16</v>
      </c>
      <c r="DC81" s="28" t="s">
        <v>136</v>
      </c>
      <c r="DD81" s="29">
        <v>4.0</v>
      </c>
      <c r="DE81" s="29">
        <v>5.0</v>
      </c>
      <c r="DF81" s="29">
        <v>4.0</v>
      </c>
      <c r="DG81" s="28" t="s">
        <v>138</v>
      </c>
      <c r="DH81" s="29">
        <v>4.0</v>
      </c>
      <c r="DI81" s="16">
        <f t="shared" si="68"/>
        <v>26</v>
      </c>
      <c r="DJ81" s="29">
        <v>5.0</v>
      </c>
      <c r="DK81" s="29">
        <v>5.0</v>
      </c>
      <c r="DL81" s="29">
        <v>5.0</v>
      </c>
      <c r="DM81" s="29">
        <v>5.0</v>
      </c>
      <c r="DN81" s="29">
        <v>5.0</v>
      </c>
      <c r="DO81" s="16">
        <f t="shared" si="69"/>
        <v>25</v>
      </c>
      <c r="DP81" s="28" t="s">
        <v>139</v>
      </c>
      <c r="DQ81" s="28" t="s">
        <v>139</v>
      </c>
      <c r="DR81" s="28" t="s">
        <v>139</v>
      </c>
      <c r="DS81" s="28" t="s">
        <v>140</v>
      </c>
      <c r="DT81" s="28" t="s">
        <v>136</v>
      </c>
      <c r="DU81" s="25">
        <f t="shared" si="70"/>
        <v>11</v>
      </c>
      <c r="DV81" s="28" t="s">
        <v>136</v>
      </c>
      <c r="DW81" s="27" t="s">
        <v>138</v>
      </c>
      <c r="DX81" s="27" t="s">
        <v>139</v>
      </c>
      <c r="DY81" s="27" t="s">
        <v>138</v>
      </c>
      <c r="DZ81" s="27" t="s">
        <v>136</v>
      </c>
      <c r="EA81" s="26">
        <v>18.0</v>
      </c>
      <c r="EB81" s="27" t="s">
        <v>139</v>
      </c>
      <c r="EC81" s="27" t="s">
        <v>139</v>
      </c>
      <c r="ED81" s="27" t="s">
        <v>140</v>
      </c>
      <c r="EE81" s="27" t="s">
        <v>140</v>
      </c>
      <c r="EF81" s="16">
        <f t="shared" si="71"/>
        <v>6</v>
      </c>
      <c r="EG81" s="27" t="s">
        <v>136</v>
      </c>
      <c r="EH81" s="130" t="s">
        <v>140</v>
      </c>
      <c r="EI81" s="27" t="s">
        <v>137</v>
      </c>
      <c r="EJ81" s="27" t="s">
        <v>140</v>
      </c>
      <c r="EK81" s="16">
        <f t="shared" si="72"/>
        <v>9</v>
      </c>
    </row>
    <row r="82" ht="15.75" customHeight="1">
      <c r="A82" s="36" t="s">
        <v>125</v>
      </c>
      <c r="B82" s="16">
        <f t="shared" si="1"/>
        <v>1</v>
      </c>
      <c r="C82" s="17" t="s">
        <v>37</v>
      </c>
      <c r="D82" s="35">
        <v>32.0</v>
      </c>
      <c r="E82" s="16">
        <f t="shared" si="2"/>
        <v>0</v>
      </c>
      <c r="F82" s="16">
        <f t="shared" si="3"/>
        <v>1</v>
      </c>
      <c r="G82" s="16">
        <f t="shared" si="4"/>
        <v>0</v>
      </c>
      <c r="H82" s="16">
        <f t="shared" si="5"/>
        <v>0</v>
      </c>
      <c r="I82" s="35" t="s">
        <v>158</v>
      </c>
      <c r="J82" s="16">
        <f t="shared" si="6"/>
        <v>0</v>
      </c>
      <c r="K82" s="16">
        <f t="shared" si="7"/>
        <v>0</v>
      </c>
      <c r="L82" s="16">
        <f t="shared" si="8"/>
        <v>0</v>
      </c>
      <c r="M82" s="16">
        <f t="shared" si="9"/>
        <v>0</v>
      </c>
      <c r="N82" s="16">
        <f t="shared" si="10"/>
        <v>1</v>
      </c>
      <c r="O82" s="36">
        <v>20000.0</v>
      </c>
      <c r="P82" s="21">
        <f t="shared" si="11"/>
        <v>0</v>
      </c>
      <c r="Q82" s="21">
        <f t="shared" si="12"/>
        <v>1</v>
      </c>
      <c r="R82" s="21">
        <f t="shared" si="13"/>
        <v>0</v>
      </c>
      <c r="S82" s="21">
        <f t="shared" si="14"/>
        <v>0</v>
      </c>
      <c r="T82" s="37" t="s">
        <v>127</v>
      </c>
      <c r="U82" s="21">
        <f t="shared" si="15"/>
        <v>1</v>
      </c>
      <c r="V82" s="37">
        <v>0.0</v>
      </c>
      <c r="W82" s="37">
        <v>0.0</v>
      </c>
      <c r="X82" s="37">
        <v>0.0</v>
      </c>
      <c r="Y82" s="36" t="s">
        <v>192</v>
      </c>
      <c r="Z82" s="21">
        <f t="shared" si="16"/>
        <v>0</v>
      </c>
      <c r="AA82" s="21">
        <f t="shared" si="17"/>
        <v>0</v>
      </c>
      <c r="AB82" s="21">
        <f t="shared" si="18"/>
        <v>0</v>
      </c>
      <c r="AC82" s="21">
        <f t="shared" si="19"/>
        <v>0</v>
      </c>
      <c r="AD82" s="21">
        <f t="shared" si="20"/>
        <v>1</v>
      </c>
      <c r="AE82" s="36" t="s">
        <v>32</v>
      </c>
      <c r="AF82" s="21">
        <f t="shared" si="21"/>
        <v>0</v>
      </c>
      <c r="AG82" s="21">
        <f t="shared" si="22"/>
        <v>1</v>
      </c>
      <c r="AH82" s="21">
        <f t="shared" si="23"/>
        <v>0</v>
      </c>
      <c r="AI82" s="21">
        <f t="shared" si="24"/>
        <v>0</v>
      </c>
      <c r="AJ82" s="27" t="s">
        <v>191</v>
      </c>
      <c r="AK82" s="21">
        <f t="shared" si="25"/>
        <v>0</v>
      </c>
      <c r="AL82" s="21">
        <f t="shared" si="26"/>
        <v>0</v>
      </c>
      <c r="AM82" s="21">
        <f t="shared" si="27"/>
        <v>0</v>
      </c>
      <c r="AN82" s="21">
        <f t="shared" si="28"/>
        <v>1</v>
      </c>
      <c r="AO82" s="27" t="s">
        <v>201</v>
      </c>
      <c r="AP82" s="21">
        <f t="shared" si="29"/>
        <v>0</v>
      </c>
      <c r="AQ82" s="21">
        <f t="shared" si="30"/>
        <v>0</v>
      </c>
      <c r="AR82" s="21">
        <f t="shared" si="31"/>
        <v>0</v>
      </c>
      <c r="AS82" s="21">
        <f t="shared" si="32"/>
        <v>1</v>
      </c>
      <c r="AT82" s="27" t="s">
        <v>44</v>
      </c>
      <c r="AU82" s="21">
        <f t="shared" si="33"/>
        <v>0</v>
      </c>
      <c r="AV82" s="21">
        <f t="shared" si="34"/>
        <v>1</v>
      </c>
      <c r="AW82" s="21">
        <f t="shared" si="35"/>
        <v>0</v>
      </c>
      <c r="AX82" s="21">
        <f t="shared" si="36"/>
        <v>0</v>
      </c>
      <c r="AY82" s="27" t="s">
        <v>131</v>
      </c>
      <c r="AZ82" s="21">
        <f t="shared" si="37"/>
        <v>1</v>
      </c>
      <c r="BA82" s="21">
        <f t="shared" si="38"/>
        <v>0</v>
      </c>
      <c r="BB82" s="21">
        <f t="shared" si="39"/>
        <v>0</v>
      </c>
      <c r="BC82" s="21">
        <f t="shared" si="40"/>
        <v>0</v>
      </c>
      <c r="BD82" s="27" t="s">
        <v>150</v>
      </c>
      <c r="BE82" s="21">
        <f t="shared" si="41"/>
        <v>0</v>
      </c>
      <c r="BF82" s="21">
        <f t="shared" si="42"/>
        <v>0</v>
      </c>
      <c r="BG82" s="21">
        <f t="shared" si="43"/>
        <v>1</v>
      </c>
      <c r="BH82" s="29">
        <v>1500.0</v>
      </c>
      <c r="BI82" s="21">
        <f t="shared" si="44"/>
        <v>0</v>
      </c>
      <c r="BJ82" s="21">
        <f t="shared" si="45"/>
        <v>1</v>
      </c>
      <c r="BK82" s="21">
        <f t="shared" si="46"/>
        <v>0</v>
      </c>
      <c r="BL82" s="29" t="s">
        <v>156</v>
      </c>
      <c r="BM82" s="21">
        <f t="shared" si="47"/>
        <v>0</v>
      </c>
      <c r="BN82" s="21">
        <f t="shared" si="48"/>
        <v>0</v>
      </c>
      <c r="BO82" s="21">
        <f t="shared" si="49"/>
        <v>0</v>
      </c>
      <c r="BP82" s="21">
        <f t="shared" si="50"/>
        <v>1</v>
      </c>
      <c r="BQ82" s="21">
        <f t="shared" si="51"/>
        <v>0</v>
      </c>
      <c r="BR82" s="29">
        <v>0.0</v>
      </c>
      <c r="BS82" s="29">
        <v>0.0</v>
      </c>
      <c r="BT82" s="29">
        <v>0.0</v>
      </c>
      <c r="BU82" s="29">
        <v>0.0</v>
      </c>
      <c r="BV82" s="29">
        <v>0.0</v>
      </c>
      <c r="BW82" s="29">
        <v>1.0</v>
      </c>
      <c r="BX82" s="29">
        <v>0.0</v>
      </c>
      <c r="BY82" s="29">
        <v>0.0</v>
      </c>
      <c r="BZ82" s="29">
        <v>1.0</v>
      </c>
      <c r="CA82" s="27" t="s">
        <v>176</v>
      </c>
      <c r="CB82" s="21">
        <f t="shared" si="52"/>
        <v>0</v>
      </c>
      <c r="CC82" s="21">
        <f t="shared" si="53"/>
        <v>0</v>
      </c>
      <c r="CD82" s="21">
        <f t="shared" si="54"/>
        <v>0</v>
      </c>
      <c r="CE82" s="21">
        <f t="shared" si="55"/>
        <v>1</v>
      </c>
      <c r="CF82" s="21">
        <f t="shared" si="56"/>
        <v>0</v>
      </c>
      <c r="CG82" s="27" t="s">
        <v>177</v>
      </c>
      <c r="CH82" s="21">
        <f t="shared" si="57"/>
        <v>1</v>
      </c>
      <c r="CI82" s="21">
        <f t="shared" si="58"/>
        <v>0</v>
      </c>
      <c r="CJ82" s="21">
        <f t="shared" si="59"/>
        <v>0</v>
      </c>
      <c r="CK82" s="21">
        <f t="shared" si="60"/>
        <v>0</v>
      </c>
      <c r="CL82" s="27" t="s">
        <v>178</v>
      </c>
      <c r="CM82" s="21">
        <f t="shared" si="61"/>
        <v>0</v>
      </c>
      <c r="CN82" s="21">
        <f t="shared" si="62"/>
        <v>0</v>
      </c>
      <c r="CO82" s="21">
        <f t="shared" si="63"/>
        <v>0</v>
      </c>
      <c r="CP82" s="21">
        <f t="shared" si="64"/>
        <v>1</v>
      </c>
      <c r="CQ82" s="21">
        <f t="shared" si="65"/>
        <v>0</v>
      </c>
      <c r="CR82" s="28" t="s">
        <v>139</v>
      </c>
      <c r="CS82" s="29">
        <v>5.0</v>
      </c>
      <c r="CT82" s="28" t="s">
        <v>139</v>
      </c>
      <c r="CU82" s="29">
        <v>2.0</v>
      </c>
      <c r="CV82" s="16">
        <f t="shared" si="66"/>
        <v>11</v>
      </c>
      <c r="CW82" s="28" t="s">
        <v>139</v>
      </c>
      <c r="CX82" s="30">
        <v>5.0</v>
      </c>
      <c r="CY82" s="30" t="s">
        <v>139</v>
      </c>
      <c r="CZ82" s="30">
        <v>2.0</v>
      </c>
      <c r="DA82" s="28" t="s">
        <v>137</v>
      </c>
      <c r="DB82" s="16">
        <f t="shared" si="67"/>
        <v>14</v>
      </c>
      <c r="DC82" s="28" t="s">
        <v>138</v>
      </c>
      <c r="DD82" s="28" t="s">
        <v>136</v>
      </c>
      <c r="DE82" s="28" t="s">
        <v>137</v>
      </c>
      <c r="DF82" s="29">
        <v>4.0</v>
      </c>
      <c r="DG82" s="29">
        <v>4.0</v>
      </c>
      <c r="DH82" s="29">
        <v>4.0</v>
      </c>
      <c r="DI82" s="16">
        <f t="shared" si="68"/>
        <v>24</v>
      </c>
      <c r="DJ82" s="28" t="s">
        <v>136</v>
      </c>
      <c r="DK82" s="29">
        <v>4.0</v>
      </c>
      <c r="DL82" s="28" t="s">
        <v>136</v>
      </c>
      <c r="DM82" s="28" t="s">
        <v>136</v>
      </c>
      <c r="DN82" s="28" t="s">
        <v>136</v>
      </c>
      <c r="DO82" s="16">
        <f t="shared" si="69"/>
        <v>20</v>
      </c>
      <c r="DP82" s="28" t="s">
        <v>139</v>
      </c>
      <c r="DQ82" s="28" t="s">
        <v>140</v>
      </c>
      <c r="DR82" s="28" t="s">
        <v>139</v>
      </c>
      <c r="DS82" s="28" t="s">
        <v>139</v>
      </c>
      <c r="DT82" s="28" t="s">
        <v>138</v>
      </c>
      <c r="DU82" s="25">
        <f t="shared" si="70"/>
        <v>12</v>
      </c>
      <c r="DV82" s="28" t="s">
        <v>138</v>
      </c>
      <c r="DW82" s="27" t="s">
        <v>136</v>
      </c>
      <c r="DX82" s="27" t="s">
        <v>139</v>
      </c>
      <c r="DY82" s="27" t="s">
        <v>139</v>
      </c>
      <c r="DZ82" s="27" t="s">
        <v>136</v>
      </c>
      <c r="EA82" s="26">
        <v>15.0</v>
      </c>
      <c r="EB82" s="27" t="s">
        <v>139</v>
      </c>
      <c r="EC82" s="27" t="s">
        <v>139</v>
      </c>
      <c r="ED82" s="27" t="s">
        <v>140</v>
      </c>
      <c r="EE82" s="27" t="s">
        <v>139</v>
      </c>
      <c r="EF82" s="16">
        <f t="shared" si="71"/>
        <v>7</v>
      </c>
      <c r="EG82" s="27" t="s">
        <v>136</v>
      </c>
      <c r="EH82" s="130" t="s">
        <v>140</v>
      </c>
      <c r="EI82" s="27" t="s">
        <v>139</v>
      </c>
      <c r="EJ82" s="27" t="s">
        <v>140</v>
      </c>
      <c r="EK82" s="16">
        <f t="shared" si="72"/>
        <v>8</v>
      </c>
    </row>
    <row r="83" ht="15.75" customHeight="1">
      <c r="A83" s="36" t="s">
        <v>125</v>
      </c>
      <c r="B83" s="16">
        <f t="shared" si="1"/>
        <v>1</v>
      </c>
      <c r="C83" s="17" t="s">
        <v>37</v>
      </c>
      <c r="D83" s="35">
        <v>32.0</v>
      </c>
      <c r="E83" s="16">
        <f t="shared" si="2"/>
        <v>0</v>
      </c>
      <c r="F83" s="16">
        <f t="shared" si="3"/>
        <v>1</v>
      </c>
      <c r="G83" s="16">
        <f t="shared" si="4"/>
        <v>0</v>
      </c>
      <c r="H83" s="16">
        <f t="shared" si="5"/>
        <v>0</v>
      </c>
      <c r="I83" s="35" t="s">
        <v>158</v>
      </c>
      <c r="J83" s="16">
        <f t="shared" si="6"/>
        <v>0</v>
      </c>
      <c r="K83" s="16">
        <f t="shared" si="7"/>
        <v>0</v>
      </c>
      <c r="L83" s="16">
        <f t="shared" si="8"/>
        <v>0</v>
      </c>
      <c r="M83" s="16">
        <f t="shared" si="9"/>
        <v>0</v>
      </c>
      <c r="N83" s="16">
        <f t="shared" si="10"/>
        <v>1</v>
      </c>
      <c r="O83" s="36">
        <v>40000.0</v>
      </c>
      <c r="P83" s="21">
        <f t="shared" si="11"/>
        <v>0</v>
      </c>
      <c r="Q83" s="21">
        <f t="shared" si="12"/>
        <v>0</v>
      </c>
      <c r="R83" s="21">
        <f t="shared" si="13"/>
        <v>1</v>
      </c>
      <c r="S83" s="21">
        <f t="shared" si="14"/>
        <v>0</v>
      </c>
      <c r="T83" s="37" t="s">
        <v>127</v>
      </c>
      <c r="U83" s="21">
        <f t="shared" si="15"/>
        <v>1</v>
      </c>
      <c r="V83" s="37">
        <v>0.0</v>
      </c>
      <c r="W83" s="37">
        <v>0.0</v>
      </c>
      <c r="X83" s="37">
        <v>0.0</v>
      </c>
      <c r="Y83" s="36" t="s">
        <v>149</v>
      </c>
      <c r="Z83" s="21">
        <f t="shared" si="16"/>
        <v>0</v>
      </c>
      <c r="AA83" s="21">
        <f t="shared" si="17"/>
        <v>1</v>
      </c>
      <c r="AB83" s="21">
        <f t="shared" si="18"/>
        <v>0</v>
      </c>
      <c r="AC83" s="21">
        <f t="shared" si="19"/>
        <v>0</v>
      </c>
      <c r="AD83" s="21">
        <f t="shared" si="20"/>
        <v>0</v>
      </c>
      <c r="AE83" s="36" t="s">
        <v>191</v>
      </c>
      <c r="AF83" s="21">
        <f t="shared" si="21"/>
        <v>0</v>
      </c>
      <c r="AG83" s="21">
        <f t="shared" si="22"/>
        <v>0</v>
      </c>
      <c r="AH83" s="21">
        <f t="shared" si="23"/>
        <v>0</v>
      </c>
      <c r="AI83" s="21">
        <f t="shared" si="24"/>
        <v>1</v>
      </c>
      <c r="AJ83" s="27" t="s">
        <v>128</v>
      </c>
      <c r="AK83" s="21">
        <f t="shared" si="25"/>
        <v>1</v>
      </c>
      <c r="AL83" s="21">
        <f t="shared" si="26"/>
        <v>0</v>
      </c>
      <c r="AM83" s="21">
        <f t="shared" si="27"/>
        <v>0</v>
      </c>
      <c r="AN83" s="21">
        <f t="shared" si="28"/>
        <v>0</v>
      </c>
      <c r="AO83" s="27" t="s">
        <v>201</v>
      </c>
      <c r="AP83" s="21">
        <f t="shared" si="29"/>
        <v>0</v>
      </c>
      <c r="AQ83" s="21">
        <f t="shared" si="30"/>
        <v>0</v>
      </c>
      <c r="AR83" s="21">
        <f t="shared" si="31"/>
        <v>0</v>
      </c>
      <c r="AS83" s="21">
        <f t="shared" si="32"/>
        <v>1</v>
      </c>
      <c r="AT83" s="27" t="s">
        <v>130</v>
      </c>
      <c r="AU83" s="21">
        <f t="shared" si="33"/>
        <v>1</v>
      </c>
      <c r="AV83" s="21">
        <f t="shared" si="34"/>
        <v>0</v>
      </c>
      <c r="AW83" s="21">
        <f t="shared" si="35"/>
        <v>0</v>
      </c>
      <c r="AX83" s="21">
        <f t="shared" si="36"/>
        <v>0</v>
      </c>
      <c r="AY83" s="27" t="s">
        <v>175</v>
      </c>
      <c r="AZ83" s="21">
        <f t="shared" si="37"/>
        <v>0</v>
      </c>
      <c r="BA83" s="21">
        <f t="shared" si="38"/>
        <v>0</v>
      </c>
      <c r="BB83" s="21">
        <f t="shared" si="39"/>
        <v>0</v>
      </c>
      <c r="BC83" s="21">
        <f t="shared" si="40"/>
        <v>1</v>
      </c>
      <c r="BD83" s="27" t="s">
        <v>155</v>
      </c>
      <c r="BE83" s="21">
        <f t="shared" si="41"/>
        <v>0</v>
      </c>
      <c r="BF83" s="21">
        <f t="shared" si="42"/>
        <v>0</v>
      </c>
      <c r="BG83" s="21">
        <f t="shared" si="43"/>
        <v>1</v>
      </c>
      <c r="BH83" s="27" t="s">
        <v>179</v>
      </c>
      <c r="BI83" s="21">
        <f t="shared" si="44"/>
        <v>0</v>
      </c>
      <c r="BJ83" s="21">
        <f t="shared" si="45"/>
        <v>0</v>
      </c>
      <c r="BK83" s="21">
        <f t="shared" si="46"/>
        <v>1</v>
      </c>
      <c r="BL83" s="29" t="s">
        <v>132</v>
      </c>
      <c r="BM83" s="21">
        <f t="shared" si="47"/>
        <v>0</v>
      </c>
      <c r="BN83" s="21">
        <f t="shared" si="48"/>
        <v>0</v>
      </c>
      <c r="BO83" s="21">
        <f t="shared" si="49"/>
        <v>1</v>
      </c>
      <c r="BP83" s="21">
        <f t="shared" si="50"/>
        <v>0</v>
      </c>
      <c r="BQ83" s="21">
        <f t="shared" si="51"/>
        <v>0</v>
      </c>
      <c r="BR83" s="29">
        <v>1.0</v>
      </c>
      <c r="BS83" s="29">
        <v>0.0</v>
      </c>
      <c r="BT83" s="29">
        <v>1.0</v>
      </c>
      <c r="BU83" s="29">
        <v>1.0</v>
      </c>
      <c r="BV83" s="29">
        <v>1.0</v>
      </c>
      <c r="BW83" s="29">
        <v>1.0</v>
      </c>
      <c r="BX83" s="29">
        <v>1.0</v>
      </c>
      <c r="BY83" s="29">
        <v>0.0</v>
      </c>
      <c r="BZ83" s="29">
        <v>0.0</v>
      </c>
      <c r="CA83" s="27" t="s">
        <v>133</v>
      </c>
      <c r="CB83" s="21">
        <f t="shared" si="52"/>
        <v>0</v>
      </c>
      <c r="CC83" s="21">
        <f t="shared" si="53"/>
        <v>1</v>
      </c>
      <c r="CD83" s="21">
        <f t="shared" si="54"/>
        <v>0</v>
      </c>
      <c r="CE83" s="21">
        <f t="shared" si="55"/>
        <v>0</v>
      </c>
      <c r="CF83" s="21">
        <f t="shared" si="56"/>
        <v>0</v>
      </c>
      <c r="CG83" s="27" t="s">
        <v>152</v>
      </c>
      <c r="CH83" s="21">
        <f t="shared" si="57"/>
        <v>0</v>
      </c>
      <c r="CI83" s="21">
        <f t="shared" si="58"/>
        <v>0</v>
      </c>
      <c r="CJ83" s="21">
        <f t="shared" si="59"/>
        <v>0</v>
      </c>
      <c r="CK83" s="21">
        <f t="shared" si="60"/>
        <v>1</v>
      </c>
      <c r="CL83" s="27" t="s">
        <v>135</v>
      </c>
      <c r="CM83" s="21">
        <f t="shared" si="61"/>
        <v>1</v>
      </c>
      <c r="CN83" s="21">
        <f t="shared" si="62"/>
        <v>0</v>
      </c>
      <c r="CO83" s="21">
        <f t="shared" si="63"/>
        <v>0</v>
      </c>
      <c r="CP83" s="21">
        <f t="shared" si="64"/>
        <v>0</v>
      </c>
      <c r="CQ83" s="21">
        <f t="shared" si="65"/>
        <v>0</v>
      </c>
      <c r="CR83" s="29">
        <v>1.0</v>
      </c>
      <c r="CS83" s="28" t="s">
        <v>139</v>
      </c>
      <c r="CT83" s="29">
        <v>1.0</v>
      </c>
      <c r="CU83" s="28" t="s">
        <v>140</v>
      </c>
      <c r="CV83" s="16">
        <f t="shared" si="66"/>
        <v>5</v>
      </c>
      <c r="CW83" s="28">
        <v>1.0</v>
      </c>
      <c r="CX83" s="30" t="s">
        <v>139</v>
      </c>
      <c r="CY83" s="31">
        <v>3.0</v>
      </c>
      <c r="CZ83" s="31">
        <v>4.0</v>
      </c>
      <c r="DA83" s="28" t="s">
        <v>136</v>
      </c>
      <c r="DB83" s="16">
        <f t="shared" si="67"/>
        <v>14</v>
      </c>
      <c r="DC83" s="28" t="s">
        <v>140</v>
      </c>
      <c r="DD83" s="28" t="s">
        <v>139</v>
      </c>
      <c r="DE83" s="28" t="s">
        <v>137</v>
      </c>
      <c r="DF83" s="29">
        <v>3.0</v>
      </c>
      <c r="DG83" s="28" t="s">
        <v>140</v>
      </c>
      <c r="DH83" s="29">
        <v>1.0</v>
      </c>
      <c r="DI83" s="16">
        <f t="shared" si="68"/>
        <v>11</v>
      </c>
      <c r="DJ83" s="28" t="s">
        <v>138</v>
      </c>
      <c r="DK83" s="28" t="s">
        <v>136</v>
      </c>
      <c r="DL83" s="28" t="s">
        <v>136</v>
      </c>
      <c r="DM83" s="29">
        <v>4.0</v>
      </c>
      <c r="DN83" s="29">
        <v>5.0</v>
      </c>
      <c r="DO83" s="16">
        <f t="shared" si="69"/>
        <v>22</v>
      </c>
      <c r="DP83" s="28" t="s">
        <v>139</v>
      </c>
      <c r="DQ83" s="28" t="s">
        <v>140</v>
      </c>
      <c r="DR83" s="28" t="s">
        <v>140</v>
      </c>
      <c r="DS83" s="28" t="s">
        <v>139</v>
      </c>
      <c r="DT83" s="28" t="s">
        <v>138</v>
      </c>
      <c r="DU83" s="25">
        <f t="shared" si="70"/>
        <v>11</v>
      </c>
      <c r="DV83" s="29">
        <v>4.0</v>
      </c>
      <c r="DW83" s="27" t="s">
        <v>138</v>
      </c>
      <c r="DX83" s="27" t="s">
        <v>136</v>
      </c>
      <c r="DY83" s="27" t="s">
        <v>138</v>
      </c>
      <c r="DZ83" s="27" t="s">
        <v>136</v>
      </c>
      <c r="EA83" s="26">
        <v>21.0</v>
      </c>
      <c r="EB83" s="27" t="s">
        <v>139</v>
      </c>
      <c r="EC83" s="27" t="s">
        <v>139</v>
      </c>
      <c r="ED83" s="27" t="s">
        <v>140</v>
      </c>
      <c r="EE83" s="27" t="s">
        <v>139</v>
      </c>
      <c r="EF83" s="16">
        <f t="shared" si="71"/>
        <v>7</v>
      </c>
      <c r="EG83" s="27" t="s">
        <v>139</v>
      </c>
      <c r="EH83" s="130" t="s">
        <v>137</v>
      </c>
      <c r="EI83" s="27" t="s">
        <v>137</v>
      </c>
      <c r="EJ83" s="27" t="s">
        <v>139</v>
      </c>
      <c r="EK83" s="16">
        <f t="shared" si="72"/>
        <v>10</v>
      </c>
    </row>
    <row r="84" ht="15.75" customHeight="1">
      <c r="A84" s="36" t="s">
        <v>125</v>
      </c>
      <c r="B84" s="16">
        <f t="shared" si="1"/>
        <v>1</v>
      </c>
      <c r="C84" s="17" t="s">
        <v>37</v>
      </c>
      <c r="D84" s="35">
        <v>23.0</v>
      </c>
      <c r="E84" s="16">
        <f t="shared" si="2"/>
        <v>0</v>
      </c>
      <c r="F84" s="16">
        <f t="shared" si="3"/>
        <v>1</v>
      </c>
      <c r="G84" s="16">
        <f t="shared" si="4"/>
        <v>0</v>
      </c>
      <c r="H84" s="16">
        <f t="shared" si="5"/>
        <v>0</v>
      </c>
      <c r="I84" s="35" t="s">
        <v>11</v>
      </c>
      <c r="J84" s="16">
        <f t="shared" si="6"/>
        <v>0</v>
      </c>
      <c r="K84" s="16">
        <f t="shared" si="7"/>
        <v>0</v>
      </c>
      <c r="L84" s="16">
        <f t="shared" si="8"/>
        <v>1</v>
      </c>
      <c r="M84" s="16">
        <f t="shared" si="9"/>
        <v>0</v>
      </c>
      <c r="N84" s="16">
        <f t="shared" si="10"/>
        <v>0</v>
      </c>
      <c r="O84" s="36">
        <v>20000.0</v>
      </c>
      <c r="P84" s="21">
        <f t="shared" si="11"/>
        <v>0</v>
      </c>
      <c r="Q84" s="21">
        <f t="shared" si="12"/>
        <v>1</v>
      </c>
      <c r="R84" s="21">
        <f t="shared" si="13"/>
        <v>0</v>
      </c>
      <c r="S84" s="21">
        <f t="shared" si="14"/>
        <v>0</v>
      </c>
      <c r="T84" s="37" t="s">
        <v>159</v>
      </c>
      <c r="U84" s="21">
        <f t="shared" si="15"/>
        <v>0</v>
      </c>
      <c r="V84" s="37">
        <v>0.0</v>
      </c>
      <c r="W84" s="37">
        <v>0.0</v>
      </c>
      <c r="X84" s="37">
        <v>0.0</v>
      </c>
      <c r="Y84" s="36" t="s">
        <v>27</v>
      </c>
      <c r="Z84" s="21">
        <f t="shared" si="16"/>
        <v>0</v>
      </c>
      <c r="AA84" s="21">
        <f t="shared" si="17"/>
        <v>0</v>
      </c>
      <c r="AB84" s="21">
        <f t="shared" si="18"/>
        <v>1</v>
      </c>
      <c r="AC84" s="21">
        <f t="shared" si="19"/>
        <v>0</v>
      </c>
      <c r="AD84" s="21">
        <f t="shared" si="20"/>
        <v>0</v>
      </c>
      <c r="AE84" s="36" t="s">
        <v>31</v>
      </c>
      <c r="AF84" s="21">
        <f t="shared" si="21"/>
        <v>1</v>
      </c>
      <c r="AG84" s="21">
        <f t="shared" si="22"/>
        <v>0</v>
      </c>
      <c r="AH84" s="21">
        <f t="shared" si="23"/>
        <v>0</v>
      </c>
      <c r="AI84" s="21">
        <f t="shared" si="24"/>
        <v>0</v>
      </c>
      <c r="AJ84" s="27" t="s">
        <v>129</v>
      </c>
      <c r="AK84" s="21">
        <f t="shared" si="25"/>
        <v>0</v>
      </c>
      <c r="AL84" s="21">
        <f t="shared" si="26"/>
        <v>1</v>
      </c>
      <c r="AM84" s="21">
        <f t="shared" si="27"/>
        <v>0</v>
      </c>
      <c r="AN84" s="21">
        <f t="shared" si="28"/>
        <v>0</v>
      </c>
      <c r="AO84" s="27" t="s">
        <v>201</v>
      </c>
      <c r="AP84" s="21">
        <f t="shared" si="29"/>
        <v>0</v>
      </c>
      <c r="AQ84" s="21">
        <f t="shared" si="30"/>
        <v>0</v>
      </c>
      <c r="AR84" s="21">
        <f t="shared" si="31"/>
        <v>0</v>
      </c>
      <c r="AS84" s="21">
        <f t="shared" si="32"/>
        <v>1</v>
      </c>
      <c r="AT84" s="27" t="s">
        <v>45</v>
      </c>
      <c r="AU84" s="21">
        <f t="shared" si="33"/>
        <v>0</v>
      </c>
      <c r="AV84" s="21">
        <f t="shared" si="34"/>
        <v>0</v>
      </c>
      <c r="AW84" s="21">
        <f t="shared" si="35"/>
        <v>1</v>
      </c>
      <c r="AX84" s="21">
        <f t="shared" si="36"/>
        <v>0</v>
      </c>
      <c r="AY84" s="27" t="s">
        <v>37</v>
      </c>
      <c r="AZ84" s="21">
        <f t="shared" si="37"/>
        <v>0</v>
      </c>
      <c r="BA84" s="21">
        <f t="shared" si="38"/>
        <v>1</v>
      </c>
      <c r="BB84" s="21">
        <f t="shared" si="39"/>
        <v>0</v>
      </c>
      <c r="BC84" s="21">
        <f t="shared" si="40"/>
        <v>0</v>
      </c>
      <c r="BD84" s="27" t="s">
        <v>150</v>
      </c>
      <c r="BE84" s="21">
        <f t="shared" si="41"/>
        <v>0</v>
      </c>
      <c r="BF84" s="21">
        <f t="shared" si="42"/>
        <v>0</v>
      </c>
      <c r="BG84" s="21">
        <f t="shared" si="43"/>
        <v>1</v>
      </c>
      <c r="BH84" s="29">
        <v>1500.0</v>
      </c>
      <c r="BI84" s="21">
        <f t="shared" si="44"/>
        <v>0</v>
      </c>
      <c r="BJ84" s="21">
        <f t="shared" si="45"/>
        <v>1</v>
      </c>
      <c r="BK84" s="21">
        <f t="shared" si="46"/>
        <v>0</v>
      </c>
      <c r="BL84" s="29" t="s">
        <v>132</v>
      </c>
      <c r="BM84" s="21">
        <f t="shared" si="47"/>
        <v>0</v>
      </c>
      <c r="BN84" s="21">
        <f t="shared" si="48"/>
        <v>0</v>
      </c>
      <c r="BO84" s="21">
        <f t="shared" si="49"/>
        <v>1</v>
      </c>
      <c r="BP84" s="21">
        <f t="shared" si="50"/>
        <v>0</v>
      </c>
      <c r="BQ84" s="21">
        <f t="shared" si="51"/>
        <v>0</v>
      </c>
      <c r="BR84" s="29">
        <v>0.0</v>
      </c>
      <c r="BS84" s="29">
        <v>0.0</v>
      </c>
      <c r="BT84" s="29">
        <v>0.0</v>
      </c>
      <c r="BU84" s="29">
        <v>0.0</v>
      </c>
      <c r="BV84" s="29">
        <v>0.0</v>
      </c>
      <c r="BW84" s="29">
        <v>0.0</v>
      </c>
      <c r="BX84" s="29">
        <v>0.0</v>
      </c>
      <c r="BY84" s="29">
        <v>0.0</v>
      </c>
      <c r="BZ84" s="29">
        <v>1.0</v>
      </c>
      <c r="CA84" s="27" t="s">
        <v>164</v>
      </c>
      <c r="CB84" s="21">
        <f t="shared" si="52"/>
        <v>0</v>
      </c>
      <c r="CC84" s="21">
        <f t="shared" si="53"/>
        <v>0</v>
      </c>
      <c r="CD84" s="21">
        <f t="shared" si="54"/>
        <v>1</v>
      </c>
      <c r="CE84" s="21">
        <f t="shared" si="55"/>
        <v>0</v>
      </c>
      <c r="CF84" s="21">
        <f t="shared" si="56"/>
        <v>0</v>
      </c>
      <c r="CG84" s="27" t="s">
        <v>157</v>
      </c>
      <c r="CH84" s="21">
        <f t="shared" si="57"/>
        <v>0</v>
      </c>
      <c r="CI84" s="21">
        <f t="shared" si="58"/>
        <v>1</v>
      </c>
      <c r="CJ84" s="21">
        <f t="shared" si="59"/>
        <v>0</v>
      </c>
      <c r="CK84" s="21">
        <f t="shared" si="60"/>
        <v>0</v>
      </c>
      <c r="CL84" s="27" t="s">
        <v>170</v>
      </c>
      <c r="CM84" s="21">
        <f t="shared" si="61"/>
        <v>0</v>
      </c>
      <c r="CN84" s="21">
        <f t="shared" si="62"/>
        <v>1</v>
      </c>
      <c r="CO84" s="21">
        <f t="shared" si="63"/>
        <v>0</v>
      </c>
      <c r="CP84" s="21">
        <f t="shared" si="64"/>
        <v>0</v>
      </c>
      <c r="CQ84" s="21">
        <f t="shared" si="65"/>
        <v>0</v>
      </c>
      <c r="CR84" s="29">
        <v>4.0</v>
      </c>
      <c r="CS84" s="28" t="s">
        <v>136</v>
      </c>
      <c r="CT84" s="29">
        <v>3.0</v>
      </c>
      <c r="CU84" s="29">
        <v>3.0</v>
      </c>
      <c r="CV84" s="16">
        <f t="shared" si="66"/>
        <v>14</v>
      </c>
      <c r="CW84" s="28">
        <v>4.0</v>
      </c>
      <c r="CX84" s="30" t="s">
        <v>136</v>
      </c>
      <c r="CY84" s="30">
        <v>3.0</v>
      </c>
      <c r="CZ84" s="30">
        <v>3.0</v>
      </c>
      <c r="DA84" s="29">
        <v>5.0</v>
      </c>
      <c r="DB84" s="16">
        <f t="shared" si="67"/>
        <v>19</v>
      </c>
      <c r="DC84" s="28" t="s">
        <v>136</v>
      </c>
      <c r="DD84" s="28" t="s">
        <v>136</v>
      </c>
      <c r="DE84" s="28" t="s">
        <v>139</v>
      </c>
      <c r="DF84" s="28" t="s">
        <v>140</v>
      </c>
      <c r="DG84" s="28" t="s">
        <v>139</v>
      </c>
      <c r="DH84" s="28" t="s">
        <v>137</v>
      </c>
      <c r="DI84" s="16">
        <f t="shared" si="68"/>
        <v>16</v>
      </c>
      <c r="DJ84" s="28" t="s">
        <v>138</v>
      </c>
      <c r="DK84" s="28" t="s">
        <v>136</v>
      </c>
      <c r="DL84" s="28" t="s">
        <v>136</v>
      </c>
      <c r="DM84" s="29">
        <v>4.0</v>
      </c>
      <c r="DN84" s="29">
        <v>4.0</v>
      </c>
      <c r="DO84" s="16">
        <f t="shared" si="69"/>
        <v>21</v>
      </c>
      <c r="DP84" s="28" t="s">
        <v>136</v>
      </c>
      <c r="DQ84" s="28" t="s">
        <v>140</v>
      </c>
      <c r="DR84" s="28" t="s">
        <v>139</v>
      </c>
      <c r="DS84" s="28" t="s">
        <v>139</v>
      </c>
      <c r="DT84" s="28" t="s">
        <v>138</v>
      </c>
      <c r="DU84" s="25">
        <f t="shared" si="70"/>
        <v>14</v>
      </c>
      <c r="DV84" s="28" t="s">
        <v>137</v>
      </c>
      <c r="DW84" s="27" t="s">
        <v>136</v>
      </c>
      <c r="DX84" s="27" t="s">
        <v>139</v>
      </c>
      <c r="DY84" s="27" t="s">
        <v>139</v>
      </c>
      <c r="DZ84" s="27" t="s">
        <v>137</v>
      </c>
      <c r="EA84" s="21">
        <f>DV84+DW84+DX84+DY84+DZ84</f>
        <v>14</v>
      </c>
      <c r="EB84" s="27" t="s">
        <v>137</v>
      </c>
      <c r="EC84" s="27" t="s">
        <v>139</v>
      </c>
      <c r="ED84" s="27" t="s">
        <v>140</v>
      </c>
      <c r="EE84" s="27" t="s">
        <v>137</v>
      </c>
      <c r="EF84" s="16">
        <f t="shared" si="71"/>
        <v>9</v>
      </c>
      <c r="EG84" s="27" t="s">
        <v>136</v>
      </c>
      <c r="EH84" s="130" t="s">
        <v>136</v>
      </c>
      <c r="EI84" s="27" t="s">
        <v>136</v>
      </c>
      <c r="EJ84" s="27" t="s">
        <v>140</v>
      </c>
      <c r="EK84" s="16">
        <f t="shared" si="72"/>
        <v>13</v>
      </c>
    </row>
    <row r="85" ht="15.75" customHeight="1">
      <c r="A85" s="36" t="s">
        <v>125</v>
      </c>
      <c r="B85" s="16">
        <f t="shared" si="1"/>
        <v>1</v>
      </c>
      <c r="C85" s="17" t="s">
        <v>37</v>
      </c>
      <c r="D85" s="35">
        <v>23.0</v>
      </c>
      <c r="E85" s="16">
        <f t="shared" si="2"/>
        <v>0</v>
      </c>
      <c r="F85" s="16">
        <f t="shared" si="3"/>
        <v>1</v>
      </c>
      <c r="G85" s="16">
        <f t="shared" si="4"/>
        <v>0</v>
      </c>
      <c r="H85" s="16">
        <f t="shared" si="5"/>
        <v>0</v>
      </c>
      <c r="I85" s="35" t="s">
        <v>11</v>
      </c>
      <c r="J85" s="16">
        <f t="shared" si="6"/>
        <v>0</v>
      </c>
      <c r="K85" s="16">
        <f t="shared" si="7"/>
        <v>0</v>
      </c>
      <c r="L85" s="16">
        <f t="shared" si="8"/>
        <v>1</v>
      </c>
      <c r="M85" s="16">
        <f t="shared" si="9"/>
        <v>0</v>
      </c>
      <c r="N85" s="16">
        <f t="shared" si="10"/>
        <v>0</v>
      </c>
      <c r="O85" s="36">
        <v>20000.0</v>
      </c>
      <c r="P85" s="21">
        <f t="shared" si="11"/>
        <v>0</v>
      </c>
      <c r="Q85" s="21">
        <f t="shared" si="12"/>
        <v>1</v>
      </c>
      <c r="R85" s="21">
        <f t="shared" si="13"/>
        <v>0</v>
      </c>
      <c r="S85" s="21">
        <f t="shared" si="14"/>
        <v>0</v>
      </c>
      <c r="T85" s="37" t="s">
        <v>159</v>
      </c>
      <c r="U85" s="21">
        <f t="shared" si="15"/>
        <v>0</v>
      </c>
      <c r="V85" s="37">
        <v>0.0</v>
      </c>
      <c r="W85" s="37">
        <v>0.0</v>
      </c>
      <c r="X85" s="37">
        <v>0.0</v>
      </c>
      <c r="Y85" s="36" t="s">
        <v>27</v>
      </c>
      <c r="Z85" s="21">
        <f t="shared" si="16"/>
        <v>0</v>
      </c>
      <c r="AA85" s="21">
        <f t="shared" si="17"/>
        <v>0</v>
      </c>
      <c r="AB85" s="21">
        <f t="shared" si="18"/>
        <v>1</v>
      </c>
      <c r="AC85" s="21">
        <f t="shared" si="19"/>
        <v>0</v>
      </c>
      <c r="AD85" s="21">
        <f t="shared" si="20"/>
        <v>0</v>
      </c>
      <c r="AE85" s="36" t="s">
        <v>31</v>
      </c>
      <c r="AF85" s="21">
        <f t="shared" si="21"/>
        <v>1</v>
      </c>
      <c r="AG85" s="21">
        <f t="shared" si="22"/>
        <v>0</v>
      </c>
      <c r="AH85" s="21">
        <f t="shared" si="23"/>
        <v>0</v>
      </c>
      <c r="AI85" s="21">
        <f t="shared" si="24"/>
        <v>0</v>
      </c>
      <c r="AJ85" s="36" t="s">
        <v>171</v>
      </c>
      <c r="AK85" s="21">
        <f t="shared" si="25"/>
        <v>0</v>
      </c>
      <c r="AL85" s="21">
        <f t="shared" si="26"/>
        <v>0</v>
      </c>
      <c r="AM85" s="21">
        <f t="shared" si="27"/>
        <v>0</v>
      </c>
      <c r="AN85" s="21">
        <f t="shared" si="28"/>
        <v>1</v>
      </c>
      <c r="AO85" s="27" t="s">
        <v>201</v>
      </c>
      <c r="AP85" s="21">
        <f t="shared" si="29"/>
        <v>0</v>
      </c>
      <c r="AQ85" s="21">
        <f t="shared" si="30"/>
        <v>0</v>
      </c>
      <c r="AR85" s="21">
        <f t="shared" si="31"/>
        <v>0</v>
      </c>
      <c r="AS85" s="21">
        <f t="shared" si="32"/>
        <v>1</v>
      </c>
      <c r="AT85" s="27" t="s">
        <v>163</v>
      </c>
      <c r="AU85" s="21">
        <f t="shared" si="33"/>
        <v>0</v>
      </c>
      <c r="AV85" s="21">
        <f t="shared" si="34"/>
        <v>0</v>
      </c>
      <c r="AW85" s="21">
        <f t="shared" si="35"/>
        <v>0</v>
      </c>
      <c r="AX85" s="21">
        <f t="shared" si="36"/>
        <v>1</v>
      </c>
      <c r="AY85" s="27" t="s">
        <v>175</v>
      </c>
      <c r="AZ85" s="21">
        <f t="shared" si="37"/>
        <v>0</v>
      </c>
      <c r="BA85" s="21">
        <f t="shared" si="38"/>
        <v>0</v>
      </c>
      <c r="BB85" s="21">
        <f t="shared" si="39"/>
        <v>0</v>
      </c>
      <c r="BC85" s="21">
        <f t="shared" si="40"/>
        <v>1</v>
      </c>
      <c r="BD85" s="27" t="s">
        <v>150</v>
      </c>
      <c r="BE85" s="21">
        <f t="shared" si="41"/>
        <v>0</v>
      </c>
      <c r="BF85" s="21">
        <f t="shared" si="42"/>
        <v>0</v>
      </c>
      <c r="BG85" s="21">
        <f t="shared" si="43"/>
        <v>1</v>
      </c>
      <c r="BH85" s="29">
        <v>800.0</v>
      </c>
      <c r="BI85" s="21">
        <f t="shared" si="44"/>
        <v>1</v>
      </c>
      <c r="BJ85" s="21">
        <f t="shared" si="45"/>
        <v>0</v>
      </c>
      <c r="BK85" s="21">
        <f t="shared" si="46"/>
        <v>0</v>
      </c>
      <c r="BL85" s="29" t="s">
        <v>132</v>
      </c>
      <c r="BM85" s="21">
        <f t="shared" si="47"/>
        <v>0</v>
      </c>
      <c r="BN85" s="21">
        <f t="shared" si="48"/>
        <v>0</v>
      </c>
      <c r="BO85" s="21">
        <f t="shared" si="49"/>
        <v>1</v>
      </c>
      <c r="BP85" s="21">
        <f t="shared" si="50"/>
        <v>0</v>
      </c>
      <c r="BQ85" s="21">
        <f t="shared" si="51"/>
        <v>0</v>
      </c>
      <c r="BR85" s="29">
        <v>0.0</v>
      </c>
      <c r="BS85" s="29">
        <v>0.0</v>
      </c>
      <c r="BT85" s="29">
        <v>0.0</v>
      </c>
      <c r="BU85" s="29">
        <v>0.0</v>
      </c>
      <c r="BV85" s="29">
        <v>0.0</v>
      </c>
      <c r="BW85" s="29">
        <v>1.0</v>
      </c>
      <c r="BX85" s="29">
        <v>1.0</v>
      </c>
      <c r="BY85" s="29">
        <v>0.0</v>
      </c>
      <c r="BZ85" s="29">
        <v>1.0</v>
      </c>
      <c r="CA85" s="27" t="s">
        <v>164</v>
      </c>
      <c r="CB85" s="21">
        <f t="shared" si="52"/>
        <v>0</v>
      </c>
      <c r="CC85" s="21">
        <f t="shared" si="53"/>
        <v>0</v>
      </c>
      <c r="CD85" s="21">
        <f t="shared" si="54"/>
        <v>1</v>
      </c>
      <c r="CE85" s="21">
        <f t="shared" si="55"/>
        <v>0</v>
      </c>
      <c r="CF85" s="21">
        <f t="shared" si="56"/>
        <v>0</v>
      </c>
      <c r="CG85" s="27" t="s">
        <v>177</v>
      </c>
      <c r="CH85" s="21">
        <f t="shared" si="57"/>
        <v>1</v>
      </c>
      <c r="CI85" s="21">
        <f t="shared" si="58"/>
        <v>0</v>
      </c>
      <c r="CJ85" s="21">
        <f t="shared" si="59"/>
        <v>0</v>
      </c>
      <c r="CK85" s="21">
        <f t="shared" si="60"/>
        <v>0</v>
      </c>
      <c r="CL85" s="27" t="s">
        <v>135</v>
      </c>
      <c r="CM85" s="21">
        <f t="shared" si="61"/>
        <v>1</v>
      </c>
      <c r="CN85" s="21">
        <f t="shared" si="62"/>
        <v>0</v>
      </c>
      <c r="CO85" s="21">
        <f t="shared" si="63"/>
        <v>0</v>
      </c>
      <c r="CP85" s="21">
        <f t="shared" si="64"/>
        <v>0</v>
      </c>
      <c r="CQ85" s="21">
        <f t="shared" si="65"/>
        <v>0</v>
      </c>
      <c r="CR85" s="29">
        <v>4.0</v>
      </c>
      <c r="CS85" s="28" t="s">
        <v>138</v>
      </c>
      <c r="CT85" s="28" t="s">
        <v>136</v>
      </c>
      <c r="CU85" s="29">
        <v>3.0</v>
      </c>
      <c r="CV85" s="16">
        <f t="shared" si="66"/>
        <v>16</v>
      </c>
      <c r="CW85" s="28">
        <v>4.0</v>
      </c>
      <c r="CX85" s="30" t="s">
        <v>138</v>
      </c>
      <c r="CY85" s="30" t="s">
        <v>136</v>
      </c>
      <c r="CZ85" s="30">
        <v>3.0</v>
      </c>
      <c r="DA85" s="29">
        <v>5.0</v>
      </c>
      <c r="DB85" s="16">
        <f t="shared" si="67"/>
        <v>21</v>
      </c>
      <c r="DC85" s="28" t="s">
        <v>138</v>
      </c>
      <c r="DD85" s="28" t="s">
        <v>138</v>
      </c>
      <c r="DE85" s="28" t="s">
        <v>137</v>
      </c>
      <c r="DF85" s="28">
        <v>4.0</v>
      </c>
      <c r="DG85" s="28" t="s">
        <v>137</v>
      </c>
      <c r="DH85" s="28" t="s">
        <v>138</v>
      </c>
      <c r="DI85" s="16">
        <f t="shared" si="68"/>
        <v>25</v>
      </c>
      <c r="DJ85" s="28" t="s">
        <v>137</v>
      </c>
      <c r="DK85" s="28" t="s">
        <v>136</v>
      </c>
      <c r="DL85" s="28" t="s">
        <v>136</v>
      </c>
      <c r="DM85" s="37">
        <v>4.0</v>
      </c>
      <c r="DN85" s="28" t="s">
        <v>136</v>
      </c>
      <c r="DO85" s="16">
        <f t="shared" si="69"/>
        <v>19</v>
      </c>
      <c r="DP85" s="28" t="s">
        <v>136</v>
      </c>
      <c r="DQ85" s="28" t="s">
        <v>140</v>
      </c>
      <c r="DR85" s="28" t="s">
        <v>137</v>
      </c>
      <c r="DS85" s="28" t="s">
        <v>139</v>
      </c>
      <c r="DT85" s="28" t="s">
        <v>136</v>
      </c>
      <c r="DU85" s="25">
        <f t="shared" si="70"/>
        <v>14</v>
      </c>
      <c r="DV85" s="28" t="s">
        <v>136</v>
      </c>
      <c r="DW85" s="27" t="s">
        <v>136</v>
      </c>
      <c r="DX85" s="27" t="s">
        <v>136</v>
      </c>
      <c r="DY85" s="27" t="s">
        <v>137</v>
      </c>
      <c r="DZ85" s="27" t="s">
        <v>136</v>
      </c>
      <c r="EA85" s="26">
        <v>17.0</v>
      </c>
      <c r="EB85" s="27" t="s">
        <v>137</v>
      </c>
      <c r="EC85" s="27" t="s">
        <v>139</v>
      </c>
      <c r="ED85" s="27" t="s">
        <v>140</v>
      </c>
      <c r="EE85" s="27" t="s">
        <v>137</v>
      </c>
      <c r="EF85" s="16">
        <f t="shared" si="71"/>
        <v>9</v>
      </c>
      <c r="EG85" s="27" t="s">
        <v>139</v>
      </c>
      <c r="EH85" s="130" t="s">
        <v>139</v>
      </c>
      <c r="EI85" s="27" t="s">
        <v>139</v>
      </c>
      <c r="EJ85" s="27" t="s">
        <v>137</v>
      </c>
      <c r="EK85" s="16">
        <f t="shared" si="72"/>
        <v>9</v>
      </c>
    </row>
    <row r="86" ht="15.75" customHeight="1">
      <c r="A86" s="36" t="s">
        <v>125</v>
      </c>
      <c r="B86" s="16">
        <f t="shared" si="1"/>
        <v>1</v>
      </c>
      <c r="C86" s="17" t="s">
        <v>37</v>
      </c>
      <c r="D86" s="35">
        <v>11.0</v>
      </c>
      <c r="E86" s="16">
        <f t="shared" si="2"/>
        <v>1</v>
      </c>
      <c r="F86" s="16">
        <f t="shared" si="3"/>
        <v>0</v>
      </c>
      <c r="G86" s="16">
        <f t="shared" si="4"/>
        <v>0</v>
      </c>
      <c r="H86" s="16">
        <f t="shared" si="5"/>
        <v>0</v>
      </c>
      <c r="I86" s="35" t="s">
        <v>11</v>
      </c>
      <c r="J86" s="16">
        <f t="shared" si="6"/>
        <v>0</v>
      </c>
      <c r="K86" s="16">
        <f t="shared" si="7"/>
        <v>0</v>
      </c>
      <c r="L86" s="16">
        <f t="shared" si="8"/>
        <v>1</v>
      </c>
      <c r="M86" s="16">
        <f t="shared" si="9"/>
        <v>0</v>
      </c>
      <c r="N86" s="16">
        <f t="shared" si="10"/>
        <v>0</v>
      </c>
      <c r="O86" s="36">
        <v>15000.0</v>
      </c>
      <c r="P86" s="21">
        <f t="shared" si="11"/>
        <v>0</v>
      </c>
      <c r="Q86" s="21">
        <f t="shared" si="12"/>
        <v>1</v>
      </c>
      <c r="R86" s="21">
        <f t="shared" si="13"/>
        <v>0</v>
      </c>
      <c r="S86" s="21">
        <f t="shared" si="14"/>
        <v>0</v>
      </c>
      <c r="T86" s="37" t="s">
        <v>159</v>
      </c>
      <c r="U86" s="21">
        <f t="shared" si="15"/>
        <v>0</v>
      </c>
      <c r="V86" s="37">
        <v>0.0</v>
      </c>
      <c r="W86" s="37">
        <v>0.0</v>
      </c>
      <c r="X86" s="37">
        <v>0.0</v>
      </c>
      <c r="Y86" s="36" t="s">
        <v>160</v>
      </c>
      <c r="Z86" s="21">
        <f t="shared" si="16"/>
        <v>0</v>
      </c>
      <c r="AA86" s="21">
        <f t="shared" si="17"/>
        <v>0</v>
      </c>
      <c r="AB86" s="21">
        <f t="shared" si="18"/>
        <v>1</v>
      </c>
      <c r="AC86" s="21">
        <f t="shared" si="19"/>
        <v>0</v>
      </c>
      <c r="AD86" s="21">
        <f t="shared" si="20"/>
        <v>0</v>
      </c>
      <c r="AE86" s="36" t="s">
        <v>31</v>
      </c>
      <c r="AF86" s="21">
        <f t="shared" si="21"/>
        <v>1</v>
      </c>
      <c r="AG86" s="21">
        <f t="shared" si="22"/>
        <v>0</v>
      </c>
      <c r="AH86" s="21">
        <f t="shared" si="23"/>
        <v>0</v>
      </c>
      <c r="AI86" s="21">
        <f t="shared" si="24"/>
        <v>0</v>
      </c>
      <c r="AJ86" s="27" t="s">
        <v>129</v>
      </c>
      <c r="AK86" s="21">
        <f t="shared" si="25"/>
        <v>0</v>
      </c>
      <c r="AL86" s="21">
        <f t="shared" si="26"/>
        <v>1</v>
      </c>
      <c r="AM86" s="21">
        <f t="shared" si="27"/>
        <v>0</v>
      </c>
      <c r="AN86" s="21">
        <f t="shared" si="28"/>
        <v>0</v>
      </c>
      <c r="AO86" s="27" t="s">
        <v>201</v>
      </c>
      <c r="AP86" s="21">
        <f t="shared" si="29"/>
        <v>0</v>
      </c>
      <c r="AQ86" s="21">
        <f t="shared" si="30"/>
        <v>0</v>
      </c>
      <c r="AR86" s="21">
        <f t="shared" si="31"/>
        <v>0</v>
      </c>
      <c r="AS86" s="21">
        <f t="shared" si="32"/>
        <v>1</v>
      </c>
      <c r="AT86" s="27" t="s">
        <v>163</v>
      </c>
      <c r="AU86" s="21">
        <f t="shared" si="33"/>
        <v>0</v>
      </c>
      <c r="AV86" s="21">
        <f t="shared" si="34"/>
        <v>0</v>
      </c>
      <c r="AW86" s="21">
        <f t="shared" si="35"/>
        <v>0</v>
      </c>
      <c r="AX86" s="21">
        <f t="shared" si="36"/>
        <v>1</v>
      </c>
      <c r="AY86" s="27" t="s">
        <v>182</v>
      </c>
      <c r="AZ86" s="21">
        <f t="shared" si="37"/>
        <v>0</v>
      </c>
      <c r="BA86" s="21">
        <f t="shared" si="38"/>
        <v>0</v>
      </c>
      <c r="BB86" s="21">
        <f t="shared" si="39"/>
        <v>1</v>
      </c>
      <c r="BC86" s="21">
        <f t="shared" si="40"/>
        <v>0</v>
      </c>
      <c r="BD86" s="27" t="s">
        <v>155</v>
      </c>
      <c r="BE86" s="21">
        <f t="shared" si="41"/>
        <v>0</v>
      </c>
      <c r="BF86" s="21">
        <f t="shared" si="42"/>
        <v>0</v>
      </c>
      <c r="BG86" s="21">
        <f t="shared" si="43"/>
        <v>1</v>
      </c>
      <c r="BH86" s="27" t="s">
        <v>184</v>
      </c>
      <c r="BI86" s="21">
        <f t="shared" si="44"/>
        <v>0</v>
      </c>
      <c r="BJ86" s="21">
        <f t="shared" si="45"/>
        <v>0</v>
      </c>
      <c r="BK86" s="21">
        <f t="shared" si="46"/>
        <v>1</v>
      </c>
      <c r="BL86" s="27" t="s">
        <v>185</v>
      </c>
      <c r="BM86" s="21">
        <f t="shared" si="47"/>
        <v>0</v>
      </c>
      <c r="BN86" s="21">
        <f t="shared" si="48"/>
        <v>0</v>
      </c>
      <c r="BO86" s="21">
        <f t="shared" si="49"/>
        <v>0</v>
      </c>
      <c r="BP86" s="21">
        <f t="shared" si="50"/>
        <v>0</v>
      </c>
      <c r="BQ86" s="21">
        <f t="shared" si="51"/>
        <v>1</v>
      </c>
      <c r="BR86" s="29">
        <v>1.0</v>
      </c>
      <c r="BS86" s="29">
        <v>0.0</v>
      </c>
      <c r="BT86" s="29">
        <v>0.0</v>
      </c>
      <c r="BU86" s="29">
        <v>0.0</v>
      </c>
      <c r="BV86" s="29">
        <v>0.0</v>
      </c>
      <c r="BW86" s="29">
        <v>1.0</v>
      </c>
      <c r="BX86" s="29">
        <v>0.0</v>
      </c>
      <c r="BY86" s="29">
        <v>0.0</v>
      </c>
      <c r="BZ86" s="29">
        <v>0.0</v>
      </c>
      <c r="CA86" s="27" t="s">
        <v>133</v>
      </c>
      <c r="CB86" s="21">
        <f t="shared" si="52"/>
        <v>0</v>
      </c>
      <c r="CC86" s="21">
        <f t="shared" si="53"/>
        <v>1</v>
      </c>
      <c r="CD86" s="21">
        <f t="shared" si="54"/>
        <v>0</v>
      </c>
      <c r="CE86" s="21">
        <f t="shared" si="55"/>
        <v>0</v>
      </c>
      <c r="CF86" s="21">
        <f t="shared" si="56"/>
        <v>0</v>
      </c>
      <c r="CG86" s="27" t="s">
        <v>146</v>
      </c>
      <c r="CH86" s="21">
        <f t="shared" si="57"/>
        <v>0</v>
      </c>
      <c r="CI86" s="21">
        <f t="shared" si="58"/>
        <v>0</v>
      </c>
      <c r="CJ86" s="21">
        <f t="shared" si="59"/>
        <v>1</v>
      </c>
      <c r="CK86" s="21">
        <f t="shared" si="60"/>
        <v>0</v>
      </c>
      <c r="CL86" s="27" t="s">
        <v>135</v>
      </c>
      <c r="CM86" s="21">
        <f t="shared" si="61"/>
        <v>1</v>
      </c>
      <c r="CN86" s="21">
        <f t="shared" si="62"/>
        <v>0</v>
      </c>
      <c r="CO86" s="21">
        <f t="shared" si="63"/>
        <v>0</v>
      </c>
      <c r="CP86" s="21">
        <f t="shared" si="64"/>
        <v>0</v>
      </c>
      <c r="CQ86" s="21">
        <f t="shared" si="65"/>
        <v>0</v>
      </c>
      <c r="CR86" s="28" t="s">
        <v>136</v>
      </c>
      <c r="CS86" s="29">
        <v>3.0</v>
      </c>
      <c r="CT86" s="28" t="s">
        <v>138</v>
      </c>
      <c r="CU86" s="29">
        <v>4.0</v>
      </c>
      <c r="CV86" s="16">
        <f t="shared" si="66"/>
        <v>16</v>
      </c>
      <c r="CW86" s="28" t="s">
        <v>136</v>
      </c>
      <c r="CX86" s="30">
        <v>3.0</v>
      </c>
      <c r="CY86" s="30" t="s">
        <v>138</v>
      </c>
      <c r="CZ86" s="30">
        <v>4.0</v>
      </c>
      <c r="DA86" s="28" t="s">
        <v>138</v>
      </c>
      <c r="DB86" s="16">
        <f t="shared" si="67"/>
        <v>21</v>
      </c>
      <c r="DC86" s="28" t="s">
        <v>136</v>
      </c>
      <c r="DD86" s="28" t="s">
        <v>136</v>
      </c>
      <c r="DE86" s="28" t="s">
        <v>136</v>
      </c>
      <c r="DF86" s="28" t="s">
        <v>139</v>
      </c>
      <c r="DG86" s="28" t="s">
        <v>138</v>
      </c>
      <c r="DH86" s="28">
        <v>4.0</v>
      </c>
      <c r="DI86" s="16">
        <f t="shared" si="68"/>
        <v>23</v>
      </c>
      <c r="DJ86" s="28" t="s">
        <v>138</v>
      </c>
      <c r="DK86" s="28" t="s">
        <v>138</v>
      </c>
      <c r="DL86" s="28" t="s">
        <v>138</v>
      </c>
      <c r="DM86" s="28" t="s">
        <v>138</v>
      </c>
      <c r="DN86" s="28" t="s">
        <v>136</v>
      </c>
      <c r="DO86" s="16">
        <f t="shared" si="69"/>
        <v>24</v>
      </c>
      <c r="DP86" s="28" t="s">
        <v>138</v>
      </c>
      <c r="DQ86" s="28" t="s">
        <v>140</v>
      </c>
      <c r="DR86" s="28" t="s">
        <v>140</v>
      </c>
      <c r="DS86" s="28" t="s">
        <v>139</v>
      </c>
      <c r="DT86" s="28" t="s">
        <v>138</v>
      </c>
      <c r="DU86" s="25">
        <f t="shared" si="70"/>
        <v>14</v>
      </c>
      <c r="DV86" s="28" t="s">
        <v>137</v>
      </c>
      <c r="DW86" s="27" t="s">
        <v>138</v>
      </c>
      <c r="DX86" s="27" t="s">
        <v>136</v>
      </c>
      <c r="DY86" s="27" t="s">
        <v>138</v>
      </c>
      <c r="DZ86" s="27" t="s">
        <v>136</v>
      </c>
      <c r="EA86" s="26">
        <v>16.0</v>
      </c>
      <c r="EB86" s="27" t="s">
        <v>139</v>
      </c>
      <c r="EC86" s="27" t="s">
        <v>140</v>
      </c>
      <c r="ED86" s="27" t="s">
        <v>139</v>
      </c>
      <c r="EE86" s="27" t="s">
        <v>136</v>
      </c>
      <c r="EF86" s="16">
        <f t="shared" si="71"/>
        <v>9</v>
      </c>
      <c r="EG86" s="27" t="s">
        <v>139</v>
      </c>
      <c r="EH86" s="130" t="s">
        <v>136</v>
      </c>
      <c r="EI86" s="27" t="s">
        <v>138</v>
      </c>
      <c r="EJ86" s="27" t="s">
        <v>136</v>
      </c>
      <c r="EK86" s="16">
        <f t="shared" si="72"/>
        <v>15</v>
      </c>
    </row>
    <row r="87" ht="15.75" customHeight="1">
      <c r="A87" s="36" t="s">
        <v>125</v>
      </c>
      <c r="B87" s="16">
        <f t="shared" si="1"/>
        <v>1</v>
      </c>
      <c r="C87" s="17" t="s">
        <v>37</v>
      </c>
      <c r="D87" s="35">
        <v>14.0</v>
      </c>
      <c r="E87" s="16">
        <f t="shared" si="2"/>
        <v>1</v>
      </c>
      <c r="F87" s="16">
        <f t="shared" si="3"/>
        <v>0</v>
      </c>
      <c r="G87" s="16">
        <f t="shared" si="4"/>
        <v>0</v>
      </c>
      <c r="H87" s="16">
        <f t="shared" si="5"/>
        <v>0</v>
      </c>
      <c r="I87" s="35" t="s">
        <v>11</v>
      </c>
      <c r="J87" s="16">
        <f t="shared" si="6"/>
        <v>0</v>
      </c>
      <c r="K87" s="16">
        <f t="shared" si="7"/>
        <v>0</v>
      </c>
      <c r="L87" s="16">
        <f t="shared" si="8"/>
        <v>1</v>
      </c>
      <c r="M87" s="16">
        <f t="shared" si="9"/>
        <v>0</v>
      </c>
      <c r="N87" s="16">
        <f t="shared" si="10"/>
        <v>0</v>
      </c>
      <c r="O87" s="36">
        <v>1800.0</v>
      </c>
      <c r="P87" s="21">
        <f t="shared" si="11"/>
        <v>1</v>
      </c>
      <c r="Q87" s="21">
        <f t="shared" si="12"/>
        <v>0</v>
      </c>
      <c r="R87" s="21">
        <f t="shared" si="13"/>
        <v>0</v>
      </c>
      <c r="S87" s="21">
        <f t="shared" si="14"/>
        <v>0</v>
      </c>
      <c r="T87" s="37" t="s">
        <v>159</v>
      </c>
      <c r="U87" s="21">
        <f t="shared" si="15"/>
        <v>0</v>
      </c>
      <c r="V87" s="37">
        <v>0.0</v>
      </c>
      <c r="W87" s="37">
        <v>0.0</v>
      </c>
      <c r="X87" s="37">
        <v>0.0</v>
      </c>
      <c r="Y87" s="36" t="s">
        <v>160</v>
      </c>
      <c r="Z87" s="21">
        <f t="shared" si="16"/>
        <v>0</v>
      </c>
      <c r="AA87" s="21">
        <f t="shared" si="17"/>
        <v>0</v>
      </c>
      <c r="AB87" s="21">
        <f t="shared" si="18"/>
        <v>1</v>
      </c>
      <c r="AC87" s="21">
        <f t="shared" si="19"/>
        <v>0</v>
      </c>
      <c r="AD87" s="21">
        <f t="shared" si="20"/>
        <v>0</v>
      </c>
      <c r="AE87" s="36" t="s">
        <v>31</v>
      </c>
      <c r="AF87" s="21">
        <f t="shared" si="21"/>
        <v>1</v>
      </c>
      <c r="AG87" s="21">
        <f t="shared" si="22"/>
        <v>0</v>
      </c>
      <c r="AH87" s="21">
        <f t="shared" si="23"/>
        <v>0</v>
      </c>
      <c r="AI87" s="21">
        <f t="shared" si="24"/>
        <v>0</v>
      </c>
      <c r="AJ87" s="27" t="s">
        <v>128</v>
      </c>
      <c r="AK87" s="21">
        <f t="shared" si="25"/>
        <v>1</v>
      </c>
      <c r="AL87" s="21">
        <f t="shared" si="26"/>
        <v>0</v>
      </c>
      <c r="AM87" s="21">
        <f t="shared" si="27"/>
        <v>0</v>
      </c>
      <c r="AN87" s="21">
        <f t="shared" si="28"/>
        <v>0</v>
      </c>
      <c r="AO87" s="27" t="s">
        <v>201</v>
      </c>
      <c r="AP87" s="21">
        <f t="shared" si="29"/>
        <v>0</v>
      </c>
      <c r="AQ87" s="21">
        <f t="shared" si="30"/>
        <v>0</v>
      </c>
      <c r="AR87" s="21">
        <f t="shared" si="31"/>
        <v>0</v>
      </c>
      <c r="AS87" s="21">
        <f t="shared" si="32"/>
        <v>1</v>
      </c>
      <c r="AT87" s="27" t="s">
        <v>163</v>
      </c>
      <c r="AU87" s="21">
        <f t="shared" si="33"/>
        <v>0</v>
      </c>
      <c r="AV87" s="21">
        <f t="shared" si="34"/>
        <v>0</v>
      </c>
      <c r="AW87" s="21">
        <f t="shared" si="35"/>
        <v>0</v>
      </c>
      <c r="AX87" s="21">
        <f t="shared" si="36"/>
        <v>1</v>
      </c>
      <c r="AY87" s="27" t="s">
        <v>37</v>
      </c>
      <c r="AZ87" s="21">
        <f t="shared" si="37"/>
        <v>0</v>
      </c>
      <c r="BA87" s="21">
        <f t="shared" si="38"/>
        <v>1</v>
      </c>
      <c r="BB87" s="21">
        <f t="shared" si="39"/>
        <v>0</v>
      </c>
      <c r="BC87" s="21">
        <f t="shared" si="40"/>
        <v>0</v>
      </c>
      <c r="BD87" s="27" t="s">
        <v>150</v>
      </c>
      <c r="BE87" s="21">
        <f t="shared" si="41"/>
        <v>0</v>
      </c>
      <c r="BF87" s="21">
        <f t="shared" si="42"/>
        <v>0</v>
      </c>
      <c r="BG87" s="21">
        <f t="shared" si="43"/>
        <v>1</v>
      </c>
      <c r="BH87" s="27">
        <v>800.0</v>
      </c>
      <c r="BI87" s="21">
        <f t="shared" si="44"/>
        <v>1</v>
      </c>
      <c r="BJ87" s="21">
        <f t="shared" si="45"/>
        <v>0</v>
      </c>
      <c r="BK87" s="21">
        <f t="shared" si="46"/>
        <v>0</v>
      </c>
      <c r="BL87" s="29" t="s">
        <v>132</v>
      </c>
      <c r="BM87" s="21">
        <f t="shared" si="47"/>
        <v>0</v>
      </c>
      <c r="BN87" s="21">
        <f t="shared" si="48"/>
        <v>0</v>
      </c>
      <c r="BO87" s="21">
        <f t="shared" si="49"/>
        <v>1</v>
      </c>
      <c r="BP87" s="21">
        <f t="shared" si="50"/>
        <v>0</v>
      </c>
      <c r="BQ87" s="21">
        <f t="shared" si="51"/>
        <v>0</v>
      </c>
      <c r="BR87" s="29">
        <v>0.0</v>
      </c>
      <c r="BS87" s="29">
        <v>0.0</v>
      </c>
      <c r="BT87" s="29">
        <v>0.0</v>
      </c>
      <c r="BU87" s="29">
        <v>0.0</v>
      </c>
      <c r="BV87" s="29">
        <v>0.0</v>
      </c>
      <c r="BW87" s="29">
        <v>1.0</v>
      </c>
      <c r="BX87" s="29">
        <v>1.0</v>
      </c>
      <c r="BY87" s="29">
        <v>0.0</v>
      </c>
      <c r="BZ87" s="29">
        <v>1.0</v>
      </c>
      <c r="CA87" s="27" t="s">
        <v>133</v>
      </c>
      <c r="CB87" s="21">
        <f t="shared" si="52"/>
        <v>0</v>
      </c>
      <c r="CC87" s="21">
        <f t="shared" si="53"/>
        <v>1</v>
      </c>
      <c r="CD87" s="21">
        <f t="shared" si="54"/>
        <v>0</v>
      </c>
      <c r="CE87" s="21">
        <f t="shared" si="55"/>
        <v>0</v>
      </c>
      <c r="CF87" s="21">
        <f t="shared" si="56"/>
        <v>0</v>
      </c>
      <c r="CG87" s="27" t="s">
        <v>134</v>
      </c>
      <c r="CH87" s="21">
        <f t="shared" si="57"/>
        <v>0</v>
      </c>
      <c r="CI87" s="21">
        <f t="shared" si="58"/>
        <v>0</v>
      </c>
      <c r="CJ87" s="21">
        <f t="shared" si="59"/>
        <v>0</v>
      </c>
      <c r="CK87" s="21">
        <f t="shared" si="60"/>
        <v>1</v>
      </c>
      <c r="CL87" s="27" t="s">
        <v>135</v>
      </c>
      <c r="CM87" s="21">
        <f t="shared" si="61"/>
        <v>1</v>
      </c>
      <c r="CN87" s="21">
        <f t="shared" si="62"/>
        <v>0</v>
      </c>
      <c r="CO87" s="21">
        <f t="shared" si="63"/>
        <v>0</v>
      </c>
      <c r="CP87" s="21">
        <f t="shared" si="64"/>
        <v>0</v>
      </c>
      <c r="CQ87" s="21">
        <f t="shared" si="65"/>
        <v>0</v>
      </c>
      <c r="CR87" s="27" t="s">
        <v>137</v>
      </c>
      <c r="CS87" s="27" t="s">
        <v>138</v>
      </c>
      <c r="CT87" s="27" t="s">
        <v>137</v>
      </c>
      <c r="CU87" s="27" t="s">
        <v>137</v>
      </c>
      <c r="CV87" s="16">
        <f t="shared" si="66"/>
        <v>14</v>
      </c>
      <c r="CW87" s="27" t="s">
        <v>137</v>
      </c>
      <c r="CX87" s="31">
        <v>3.0</v>
      </c>
      <c r="CY87" s="41" t="s">
        <v>137</v>
      </c>
      <c r="CZ87" s="41" t="s">
        <v>137</v>
      </c>
      <c r="DA87" s="27" t="s">
        <v>136</v>
      </c>
      <c r="DB87" s="16">
        <f t="shared" si="67"/>
        <v>16</v>
      </c>
      <c r="DC87" s="27" t="s">
        <v>136</v>
      </c>
      <c r="DD87" s="27" t="s">
        <v>136</v>
      </c>
      <c r="DE87" s="27" t="s">
        <v>140</v>
      </c>
      <c r="DF87" s="27">
        <v>5.0</v>
      </c>
      <c r="DG87" s="27" t="s">
        <v>140</v>
      </c>
      <c r="DH87" s="27" t="s">
        <v>139</v>
      </c>
      <c r="DI87" s="16">
        <f t="shared" si="68"/>
        <v>17</v>
      </c>
      <c r="DJ87" s="27" t="s">
        <v>138</v>
      </c>
      <c r="DK87" s="29">
        <v>5.0</v>
      </c>
      <c r="DL87" s="27" t="s">
        <v>138</v>
      </c>
      <c r="DM87" s="27" t="s">
        <v>136</v>
      </c>
      <c r="DN87" s="29">
        <v>5.0</v>
      </c>
      <c r="DO87" s="16">
        <f t="shared" si="69"/>
        <v>24</v>
      </c>
      <c r="DP87" s="27" t="s">
        <v>136</v>
      </c>
      <c r="DQ87" s="27" t="s">
        <v>140</v>
      </c>
      <c r="DR87" s="27" t="s">
        <v>139</v>
      </c>
      <c r="DS87" s="27" t="s">
        <v>139</v>
      </c>
      <c r="DT87" s="27" t="s">
        <v>138</v>
      </c>
      <c r="DU87" s="25">
        <f t="shared" si="70"/>
        <v>14</v>
      </c>
      <c r="DV87" s="27" t="s">
        <v>137</v>
      </c>
      <c r="DW87" s="27" t="s">
        <v>136</v>
      </c>
      <c r="DX87" s="27" t="s">
        <v>139</v>
      </c>
      <c r="DY87" s="27" t="s">
        <v>139</v>
      </c>
      <c r="DZ87" s="27" t="s">
        <v>137</v>
      </c>
      <c r="EA87" s="21">
        <f>DV87+DW87+DX87+DY87+DZ87</f>
        <v>14</v>
      </c>
      <c r="EB87" s="27" t="s">
        <v>139</v>
      </c>
      <c r="EC87" s="27" t="s">
        <v>139</v>
      </c>
      <c r="ED87" s="27" t="s">
        <v>140</v>
      </c>
      <c r="EE87" s="27" t="s">
        <v>137</v>
      </c>
      <c r="EF87" s="16">
        <f t="shared" si="71"/>
        <v>8</v>
      </c>
      <c r="EG87" s="27" t="s">
        <v>140</v>
      </c>
      <c r="EH87" s="130" t="s">
        <v>136</v>
      </c>
      <c r="EI87" s="27" t="s">
        <v>136</v>
      </c>
      <c r="EJ87" s="27" t="s">
        <v>139</v>
      </c>
      <c r="EK87" s="16">
        <f t="shared" si="72"/>
        <v>11</v>
      </c>
    </row>
    <row r="88" ht="15.75" customHeight="1">
      <c r="A88" s="36" t="s">
        <v>125</v>
      </c>
      <c r="B88" s="16">
        <f t="shared" si="1"/>
        <v>1</v>
      </c>
      <c r="C88" s="17" t="s">
        <v>37</v>
      </c>
      <c r="D88" s="35">
        <v>28.0</v>
      </c>
      <c r="E88" s="16">
        <f t="shared" si="2"/>
        <v>0</v>
      </c>
      <c r="F88" s="16">
        <f t="shared" si="3"/>
        <v>1</v>
      </c>
      <c r="G88" s="16">
        <f t="shared" si="4"/>
        <v>0</v>
      </c>
      <c r="H88" s="16">
        <f t="shared" si="5"/>
        <v>0</v>
      </c>
      <c r="I88" s="35" t="s">
        <v>11</v>
      </c>
      <c r="J88" s="16">
        <f t="shared" si="6"/>
        <v>0</v>
      </c>
      <c r="K88" s="16">
        <f t="shared" si="7"/>
        <v>0</v>
      </c>
      <c r="L88" s="16">
        <f t="shared" si="8"/>
        <v>1</v>
      </c>
      <c r="M88" s="16">
        <f t="shared" si="9"/>
        <v>0</v>
      </c>
      <c r="N88" s="16">
        <f t="shared" si="10"/>
        <v>0</v>
      </c>
      <c r="O88" s="36">
        <v>30000.0</v>
      </c>
      <c r="P88" s="21">
        <f t="shared" si="11"/>
        <v>0</v>
      </c>
      <c r="Q88" s="21">
        <f t="shared" si="12"/>
        <v>0</v>
      </c>
      <c r="R88" s="21">
        <f t="shared" si="13"/>
        <v>1</v>
      </c>
      <c r="S88" s="21">
        <f t="shared" si="14"/>
        <v>0</v>
      </c>
      <c r="T88" s="37" t="s">
        <v>159</v>
      </c>
      <c r="U88" s="21">
        <f t="shared" si="15"/>
        <v>0</v>
      </c>
      <c r="V88" s="37">
        <v>0.0</v>
      </c>
      <c r="W88" s="37">
        <v>0.0</v>
      </c>
      <c r="X88" s="37">
        <v>0.0</v>
      </c>
      <c r="Y88" s="36" t="s">
        <v>206</v>
      </c>
      <c r="Z88" s="21">
        <f t="shared" si="16"/>
        <v>0</v>
      </c>
      <c r="AA88" s="21">
        <f t="shared" si="17"/>
        <v>0</v>
      </c>
      <c r="AB88" s="21">
        <f t="shared" si="18"/>
        <v>0</v>
      </c>
      <c r="AC88" s="21">
        <f t="shared" si="19"/>
        <v>0</v>
      </c>
      <c r="AD88" s="21">
        <f t="shared" si="20"/>
        <v>1</v>
      </c>
      <c r="AE88" s="36" t="s">
        <v>180</v>
      </c>
      <c r="AF88" s="21">
        <f t="shared" si="21"/>
        <v>0</v>
      </c>
      <c r="AG88" s="21">
        <f t="shared" si="22"/>
        <v>0</v>
      </c>
      <c r="AH88" s="21">
        <f t="shared" si="23"/>
        <v>1</v>
      </c>
      <c r="AI88" s="21">
        <f t="shared" si="24"/>
        <v>0</v>
      </c>
      <c r="AJ88" s="27" t="s">
        <v>128</v>
      </c>
      <c r="AK88" s="21">
        <f t="shared" si="25"/>
        <v>1</v>
      </c>
      <c r="AL88" s="21">
        <f t="shared" si="26"/>
        <v>0</v>
      </c>
      <c r="AM88" s="21">
        <f t="shared" si="27"/>
        <v>0</v>
      </c>
      <c r="AN88" s="21">
        <f t="shared" si="28"/>
        <v>0</v>
      </c>
      <c r="AO88" s="27" t="s">
        <v>201</v>
      </c>
      <c r="AP88" s="21">
        <f t="shared" si="29"/>
        <v>0</v>
      </c>
      <c r="AQ88" s="21">
        <f t="shared" si="30"/>
        <v>0</v>
      </c>
      <c r="AR88" s="21">
        <f t="shared" si="31"/>
        <v>0</v>
      </c>
      <c r="AS88" s="21">
        <f t="shared" si="32"/>
        <v>1</v>
      </c>
      <c r="AT88" s="27" t="s">
        <v>130</v>
      </c>
      <c r="AU88" s="21">
        <f t="shared" si="33"/>
        <v>1</v>
      </c>
      <c r="AV88" s="21">
        <f t="shared" si="34"/>
        <v>0</v>
      </c>
      <c r="AW88" s="21">
        <f t="shared" si="35"/>
        <v>0</v>
      </c>
      <c r="AX88" s="21">
        <f t="shared" si="36"/>
        <v>0</v>
      </c>
      <c r="AY88" s="38" t="s">
        <v>40</v>
      </c>
      <c r="AZ88" s="21">
        <f t="shared" si="37"/>
        <v>0</v>
      </c>
      <c r="BA88" s="21">
        <f t="shared" si="38"/>
        <v>0</v>
      </c>
      <c r="BB88" s="21">
        <f t="shared" si="39"/>
        <v>0</v>
      </c>
      <c r="BC88" s="21">
        <f t="shared" si="40"/>
        <v>1</v>
      </c>
      <c r="BD88" s="27" t="s">
        <v>136</v>
      </c>
      <c r="BE88" s="21">
        <f t="shared" si="41"/>
        <v>0</v>
      </c>
      <c r="BF88" s="21">
        <f t="shared" si="42"/>
        <v>0</v>
      </c>
      <c r="BG88" s="21">
        <f t="shared" si="43"/>
        <v>1</v>
      </c>
      <c r="BH88" s="27" t="s">
        <v>145</v>
      </c>
      <c r="BI88" s="21">
        <f t="shared" si="44"/>
        <v>0</v>
      </c>
      <c r="BJ88" s="21">
        <f t="shared" si="45"/>
        <v>0</v>
      </c>
      <c r="BK88" s="21">
        <f t="shared" si="46"/>
        <v>1</v>
      </c>
      <c r="BL88" s="29" t="s">
        <v>132</v>
      </c>
      <c r="BM88" s="21">
        <f t="shared" si="47"/>
        <v>0</v>
      </c>
      <c r="BN88" s="21">
        <f t="shared" si="48"/>
        <v>0</v>
      </c>
      <c r="BO88" s="21">
        <f t="shared" si="49"/>
        <v>1</v>
      </c>
      <c r="BP88" s="21">
        <f t="shared" si="50"/>
        <v>0</v>
      </c>
      <c r="BQ88" s="21">
        <f t="shared" si="51"/>
        <v>0</v>
      </c>
      <c r="BR88" s="29">
        <v>0.0</v>
      </c>
      <c r="BS88" s="29">
        <v>0.0</v>
      </c>
      <c r="BT88" s="29">
        <v>1.0</v>
      </c>
      <c r="BU88" s="29">
        <v>0.0</v>
      </c>
      <c r="BV88" s="29">
        <v>0.0</v>
      </c>
      <c r="BW88" s="29">
        <v>0.0</v>
      </c>
      <c r="BX88" s="29">
        <v>0.0</v>
      </c>
      <c r="BY88" s="29">
        <v>1.0</v>
      </c>
      <c r="BZ88" s="29">
        <v>0.0</v>
      </c>
      <c r="CA88" s="27" t="s">
        <v>133</v>
      </c>
      <c r="CB88" s="21">
        <f t="shared" si="52"/>
        <v>0</v>
      </c>
      <c r="CC88" s="21">
        <f t="shared" si="53"/>
        <v>1</v>
      </c>
      <c r="CD88" s="21">
        <f t="shared" si="54"/>
        <v>0</v>
      </c>
      <c r="CE88" s="21">
        <f t="shared" si="55"/>
        <v>0</v>
      </c>
      <c r="CF88" s="21">
        <f t="shared" si="56"/>
        <v>0</v>
      </c>
      <c r="CG88" s="27" t="s">
        <v>146</v>
      </c>
      <c r="CH88" s="21">
        <f t="shared" si="57"/>
        <v>0</v>
      </c>
      <c r="CI88" s="21">
        <f t="shared" si="58"/>
        <v>0</v>
      </c>
      <c r="CJ88" s="21">
        <f t="shared" si="59"/>
        <v>1</v>
      </c>
      <c r="CK88" s="21">
        <f t="shared" si="60"/>
        <v>0</v>
      </c>
      <c r="CL88" s="27" t="s">
        <v>147</v>
      </c>
      <c r="CM88" s="21">
        <f t="shared" si="61"/>
        <v>0</v>
      </c>
      <c r="CN88" s="21">
        <f t="shared" si="62"/>
        <v>0</v>
      </c>
      <c r="CO88" s="21">
        <f t="shared" si="63"/>
        <v>0</v>
      </c>
      <c r="CP88" s="21">
        <f t="shared" si="64"/>
        <v>0</v>
      </c>
      <c r="CQ88" s="21">
        <f t="shared" si="65"/>
        <v>1</v>
      </c>
      <c r="CR88" s="29">
        <v>4.0</v>
      </c>
      <c r="CS88" s="29">
        <v>4.0</v>
      </c>
      <c r="CT88" s="27" t="s">
        <v>137</v>
      </c>
      <c r="CU88" s="29">
        <v>3.0</v>
      </c>
      <c r="CV88" s="16">
        <f t="shared" si="66"/>
        <v>14</v>
      </c>
      <c r="CW88" s="27">
        <v>4.0</v>
      </c>
      <c r="CX88" s="31">
        <v>3.0</v>
      </c>
      <c r="CY88" s="41" t="s">
        <v>137</v>
      </c>
      <c r="CZ88" s="41">
        <v>3.0</v>
      </c>
      <c r="DA88" s="29">
        <v>5.0</v>
      </c>
      <c r="DB88" s="16">
        <f t="shared" si="67"/>
        <v>18</v>
      </c>
      <c r="DC88" s="29">
        <v>3.0</v>
      </c>
      <c r="DD88" s="29">
        <v>2.0</v>
      </c>
      <c r="DE88" s="29">
        <v>2.0</v>
      </c>
      <c r="DF88" s="29">
        <v>2.0</v>
      </c>
      <c r="DG88" s="29">
        <v>2.0</v>
      </c>
      <c r="DH88" s="29">
        <v>2.0</v>
      </c>
      <c r="DI88" s="16">
        <f t="shared" si="68"/>
        <v>13</v>
      </c>
      <c r="DJ88" s="27" t="s">
        <v>138</v>
      </c>
      <c r="DK88" s="29">
        <v>5.0</v>
      </c>
      <c r="DL88" s="27" t="s">
        <v>136</v>
      </c>
      <c r="DM88" s="29">
        <v>4.0</v>
      </c>
      <c r="DN88" s="29">
        <v>5.0</v>
      </c>
      <c r="DO88" s="16">
        <f t="shared" si="69"/>
        <v>23</v>
      </c>
      <c r="DP88" s="27" t="s">
        <v>136</v>
      </c>
      <c r="DQ88" s="27" t="s">
        <v>136</v>
      </c>
      <c r="DR88" s="27" t="s">
        <v>136</v>
      </c>
      <c r="DS88" s="27" t="s">
        <v>138</v>
      </c>
      <c r="DT88" s="27" t="s">
        <v>138</v>
      </c>
      <c r="DU88" s="25">
        <f t="shared" si="70"/>
        <v>22</v>
      </c>
      <c r="DV88" s="29">
        <v>1.0</v>
      </c>
      <c r="DW88" s="29">
        <v>1.0</v>
      </c>
      <c r="DX88" s="29">
        <v>1.0</v>
      </c>
      <c r="DY88" s="27" t="s">
        <v>140</v>
      </c>
      <c r="DZ88" s="29">
        <v>2.0</v>
      </c>
      <c r="EA88" s="26">
        <v>10.0</v>
      </c>
      <c r="EB88" s="27" t="s">
        <v>137</v>
      </c>
      <c r="EC88" s="27" t="s">
        <v>139</v>
      </c>
      <c r="ED88" s="27" t="s">
        <v>138</v>
      </c>
      <c r="EE88" s="27" t="s">
        <v>139</v>
      </c>
      <c r="EF88" s="16">
        <f t="shared" si="71"/>
        <v>12</v>
      </c>
      <c r="EG88" s="27" t="s">
        <v>139</v>
      </c>
      <c r="EH88" s="130" t="s">
        <v>140</v>
      </c>
      <c r="EI88" s="27" t="s">
        <v>139</v>
      </c>
      <c r="EJ88" s="27" t="s">
        <v>137</v>
      </c>
      <c r="EK88" s="16">
        <f t="shared" si="72"/>
        <v>8</v>
      </c>
    </row>
    <row r="89" ht="15.75" customHeight="1">
      <c r="A89" s="36" t="s">
        <v>125</v>
      </c>
      <c r="B89" s="16">
        <f t="shared" si="1"/>
        <v>1</v>
      </c>
      <c r="C89" s="17" t="s">
        <v>37</v>
      </c>
      <c r="D89" s="35">
        <v>30.0</v>
      </c>
      <c r="E89" s="16">
        <f t="shared" si="2"/>
        <v>0</v>
      </c>
      <c r="F89" s="16">
        <f t="shared" si="3"/>
        <v>1</v>
      </c>
      <c r="G89" s="16">
        <f t="shared" si="4"/>
        <v>0</v>
      </c>
      <c r="H89" s="16">
        <f t="shared" si="5"/>
        <v>0</v>
      </c>
      <c r="I89" s="35" t="s">
        <v>12</v>
      </c>
      <c r="J89" s="16">
        <f t="shared" si="6"/>
        <v>0</v>
      </c>
      <c r="K89" s="16">
        <f t="shared" si="7"/>
        <v>0</v>
      </c>
      <c r="L89" s="16">
        <f t="shared" si="8"/>
        <v>0</v>
      </c>
      <c r="M89" s="16">
        <f t="shared" si="9"/>
        <v>1</v>
      </c>
      <c r="N89" s="16">
        <f t="shared" si="10"/>
        <v>0</v>
      </c>
      <c r="O89" s="36">
        <v>20000.0</v>
      </c>
      <c r="P89" s="21">
        <f t="shared" si="11"/>
        <v>0</v>
      </c>
      <c r="Q89" s="21">
        <f t="shared" si="12"/>
        <v>1</v>
      </c>
      <c r="R89" s="21">
        <f t="shared" si="13"/>
        <v>0</v>
      </c>
      <c r="S89" s="21">
        <f t="shared" si="14"/>
        <v>0</v>
      </c>
      <c r="T89" s="37" t="s">
        <v>159</v>
      </c>
      <c r="U89" s="21">
        <f t="shared" si="15"/>
        <v>0</v>
      </c>
      <c r="V89" s="37">
        <v>0.0</v>
      </c>
      <c r="W89" s="37">
        <v>0.0</v>
      </c>
      <c r="X89" s="37">
        <v>0.0</v>
      </c>
      <c r="Y89" s="36" t="s">
        <v>206</v>
      </c>
      <c r="Z89" s="21">
        <f t="shared" si="16"/>
        <v>0</v>
      </c>
      <c r="AA89" s="21">
        <f t="shared" si="17"/>
        <v>0</v>
      </c>
      <c r="AB89" s="21">
        <f t="shared" si="18"/>
        <v>0</v>
      </c>
      <c r="AC89" s="21">
        <f t="shared" si="19"/>
        <v>0</v>
      </c>
      <c r="AD89" s="21">
        <f t="shared" si="20"/>
        <v>1</v>
      </c>
      <c r="AE89" s="36" t="s">
        <v>143</v>
      </c>
      <c r="AF89" s="21">
        <f t="shared" si="21"/>
        <v>0</v>
      </c>
      <c r="AG89" s="21">
        <f t="shared" si="22"/>
        <v>1</v>
      </c>
      <c r="AH89" s="21">
        <f t="shared" si="23"/>
        <v>0</v>
      </c>
      <c r="AI89" s="21">
        <f t="shared" si="24"/>
        <v>0</v>
      </c>
      <c r="AJ89" s="27" t="s">
        <v>129</v>
      </c>
      <c r="AK89" s="21">
        <f t="shared" si="25"/>
        <v>0</v>
      </c>
      <c r="AL89" s="21">
        <f t="shared" si="26"/>
        <v>1</v>
      </c>
      <c r="AM89" s="21">
        <f t="shared" si="27"/>
        <v>0</v>
      </c>
      <c r="AN89" s="21">
        <f t="shared" si="28"/>
        <v>0</v>
      </c>
      <c r="AO89" s="27" t="s">
        <v>201</v>
      </c>
      <c r="AP89" s="21">
        <f t="shared" si="29"/>
        <v>0</v>
      </c>
      <c r="AQ89" s="21">
        <f t="shared" si="30"/>
        <v>0</v>
      </c>
      <c r="AR89" s="21">
        <f t="shared" si="31"/>
        <v>0</v>
      </c>
      <c r="AS89" s="21">
        <f t="shared" si="32"/>
        <v>1</v>
      </c>
      <c r="AT89" s="27" t="s">
        <v>45</v>
      </c>
      <c r="AU89" s="21">
        <f t="shared" si="33"/>
        <v>0</v>
      </c>
      <c r="AV89" s="21">
        <f t="shared" si="34"/>
        <v>0</v>
      </c>
      <c r="AW89" s="21">
        <f t="shared" si="35"/>
        <v>1</v>
      </c>
      <c r="AX89" s="21">
        <f t="shared" si="36"/>
        <v>0</v>
      </c>
      <c r="AY89" s="38" t="s">
        <v>131</v>
      </c>
      <c r="AZ89" s="21">
        <f t="shared" si="37"/>
        <v>1</v>
      </c>
      <c r="BA89" s="21">
        <f t="shared" si="38"/>
        <v>0</v>
      </c>
      <c r="BB89" s="21">
        <f t="shared" si="39"/>
        <v>0</v>
      </c>
      <c r="BC89" s="21">
        <f t="shared" si="40"/>
        <v>0</v>
      </c>
      <c r="BD89" s="27" t="s">
        <v>138</v>
      </c>
      <c r="BE89" s="21">
        <f t="shared" si="41"/>
        <v>0</v>
      </c>
      <c r="BF89" s="21">
        <f t="shared" si="42"/>
        <v>0</v>
      </c>
      <c r="BG89" s="21">
        <f t="shared" si="43"/>
        <v>1</v>
      </c>
      <c r="BH89" s="29">
        <v>800.0</v>
      </c>
      <c r="BI89" s="21">
        <f t="shared" si="44"/>
        <v>1</v>
      </c>
      <c r="BJ89" s="21">
        <f t="shared" si="45"/>
        <v>0</v>
      </c>
      <c r="BK89" s="21">
        <f t="shared" si="46"/>
        <v>0</v>
      </c>
      <c r="BL89" s="27" t="s">
        <v>151</v>
      </c>
      <c r="BM89" s="21">
        <f t="shared" si="47"/>
        <v>0</v>
      </c>
      <c r="BN89" s="21">
        <f t="shared" si="48"/>
        <v>1</v>
      </c>
      <c r="BO89" s="21">
        <f t="shared" si="49"/>
        <v>0</v>
      </c>
      <c r="BP89" s="21">
        <f t="shared" si="50"/>
        <v>0</v>
      </c>
      <c r="BQ89" s="21">
        <f t="shared" si="51"/>
        <v>0</v>
      </c>
      <c r="BR89" s="29">
        <v>0.0</v>
      </c>
      <c r="BS89" s="29">
        <v>1.0</v>
      </c>
      <c r="BT89" s="29">
        <v>0.0</v>
      </c>
      <c r="BU89" s="29">
        <v>0.0</v>
      </c>
      <c r="BV89" s="29">
        <v>0.0</v>
      </c>
      <c r="BW89" s="29">
        <v>0.0</v>
      </c>
      <c r="BX89" s="29">
        <v>0.0</v>
      </c>
      <c r="BY89" s="29">
        <v>0.0</v>
      </c>
      <c r="BZ89" s="29">
        <v>1.0</v>
      </c>
      <c r="CA89" s="27" t="s">
        <v>133</v>
      </c>
      <c r="CB89" s="21">
        <f t="shared" si="52"/>
        <v>0</v>
      </c>
      <c r="CC89" s="21">
        <f t="shared" si="53"/>
        <v>1</v>
      </c>
      <c r="CD89" s="21">
        <f t="shared" si="54"/>
        <v>0</v>
      </c>
      <c r="CE89" s="21">
        <f t="shared" si="55"/>
        <v>0</v>
      </c>
      <c r="CF89" s="21">
        <f t="shared" si="56"/>
        <v>0</v>
      </c>
      <c r="CG89" s="27" t="s">
        <v>152</v>
      </c>
      <c r="CH89" s="21">
        <f t="shared" si="57"/>
        <v>0</v>
      </c>
      <c r="CI89" s="21">
        <f t="shared" si="58"/>
        <v>0</v>
      </c>
      <c r="CJ89" s="21">
        <f t="shared" si="59"/>
        <v>0</v>
      </c>
      <c r="CK89" s="21">
        <f t="shared" si="60"/>
        <v>1</v>
      </c>
      <c r="CL89" s="27" t="s">
        <v>135</v>
      </c>
      <c r="CM89" s="21">
        <f t="shared" si="61"/>
        <v>1</v>
      </c>
      <c r="CN89" s="21">
        <f t="shared" si="62"/>
        <v>0</v>
      </c>
      <c r="CO89" s="21">
        <f t="shared" si="63"/>
        <v>0</v>
      </c>
      <c r="CP89" s="21">
        <f t="shared" si="64"/>
        <v>0</v>
      </c>
      <c r="CQ89" s="21">
        <f t="shared" si="65"/>
        <v>0</v>
      </c>
      <c r="CR89" s="27" t="s">
        <v>136</v>
      </c>
      <c r="CS89" s="27" t="s">
        <v>136</v>
      </c>
      <c r="CT89" s="27" t="s">
        <v>139</v>
      </c>
      <c r="CU89" s="27" t="s">
        <v>136</v>
      </c>
      <c r="CV89" s="16">
        <f t="shared" si="66"/>
        <v>14</v>
      </c>
      <c r="CW89" s="27" t="s">
        <v>136</v>
      </c>
      <c r="CX89" s="31">
        <v>3.0</v>
      </c>
      <c r="CY89" s="41" t="s">
        <v>139</v>
      </c>
      <c r="CZ89" s="41" t="s">
        <v>136</v>
      </c>
      <c r="DA89" s="27" t="s">
        <v>136</v>
      </c>
      <c r="DB89" s="16">
        <f t="shared" si="67"/>
        <v>17</v>
      </c>
      <c r="DC89" s="27" t="s">
        <v>136</v>
      </c>
      <c r="DD89" s="27" t="s">
        <v>136</v>
      </c>
      <c r="DE89" s="29">
        <v>4.0</v>
      </c>
      <c r="DF89" s="27">
        <v>4.0</v>
      </c>
      <c r="DG89" s="29">
        <v>3.0</v>
      </c>
      <c r="DH89" s="29">
        <v>4.0</v>
      </c>
      <c r="DI89" s="16">
        <f t="shared" si="68"/>
        <v>23</v>
      </c>
      <c r="DJ89" s="27" t="s">
        <v>138</v>
      </c>
      <c r="DK89" s="27" t="s">
        <v>136</v>
      </c>
      <c r="DL89" s="27" t="s">
        <v>138</v>
      </c>
      <c r="DM89" s="27" t="s">
        <v>136</v>
      </c>
      <c r="DN89" s="27" t="s">
        <v>136</v>
      </c>
      <c r="DO89" s="16">
        <f t="shared" si="69"/>
        <v>22</v>
      </c>
      <c r="DP89" s="27" t="s">
        <v>136</v>
      </c>
      <c r="DQ89" s="27" t="s">
        <v>136</v>
      </c>
      <c r="DR89" s="27" t="s">
        <v>136</v>
      </c>
      <c r="DS89" s="27" t="s">
        <v>137</v>
      </c>
      <c r="DT89" s="27" t="s">
        <v>138</v>
      </c>
      <c r="DU89" s="25">
        <f t="shared" si="70"/>
        <v>20</v>
      </c>
      <c r="DV89" s="27" t="s">
        <v>136</v>
      </c>
      <c r="DW89" s="27" t="s">
        <v>138</v>
      </c>
      <c r="DX89" s="27" t="s">
        <v>137</v>
      </c>
      <c r="DY89" s="27" t="s">
        <v>138</v>
      </c>
      <c r="DZ89" s="27" t="s">
        <v>136</v>
      </c>
      <c r="EA89" s="26">
        <v>16.0</v>
      </c>
      <c r="EB89" s="27" t="s">
        <v>140</v>
      </c>
      <c r="EC89" s="27" t="s">
        <v>139</v>
      </c>
      <c r="ED89" s="27" t="s">
        <v>140</v>
      </c>
      <c r="EE89" s="27" t="s">
        <v>139</v>
      </c>
      <c r="EF89" s="16">
        <f t="shared" si="71"/>
        <v>6</v>
      </c>
      <c r="EG89" s="27" t="s">
        <v>139</v>
      </c>
      <c r="EH89" s="130" t="s">
        <v>136</v>
      </c>
      <c r="EI89" s="27" t="s">
        <v>136</v>
      </c>
      <c r="EJ89" s="27" t="s">
        <v>139</v>
      </c>
      <c r="EK89" s="16">
        <f t="shared" si="72"/>
        <v>12</v>
      </c>
    </row>
    <row r="90" ht="15.75" customHeight="1">
      <c r="A90" s="36" t="s">
        <v>125</v>
      </c>
      <c r="B90" s="16">
        <f t="shared" si="1"/>
        <v>1</v>
      </c>
      <c r="C90" s="17" t="s">
        <v>37</v>
      </c>
      <c r="D90" s="35">
        <v>32.0</v>
      </c>
      <c r="E90" s="16">
        <f t="shared" si="2"/>
        <v>0</v>
      </c>
      <c r="F90" s="16">
        <f t="shared" si="3"/>
        <v>1</v>
      </c>
      <c r="G90" s="16">
        <f t="shared" si="4"/>
        <v>0</v>
      </c>
      <c r="H90" s="16">
        <f t="shared" si="5"/>
        <v>0</v>
      </c>
      <c r="I90" s="35" t="s">
        <v>12</v>
      </c>
      <c r="J90" s="16">
        <f t="shared" si="6"/>
        <v>0</v>
      </c>
      <c r="K90" s="16">
        <f t="shared" si="7"/>
        <v>0</v>
      </c>
      <c r="L90" s="16">
        <f t="shared" si="8"/>
        <v>0</v>
      </c>
      <c r="M90" s="16">
        <f t="shared" si="9"/>
        <v>1</v>
      </c>
      <c r="N90" s="16">
        <f t="shared" si="10"/>
        <v>0</v>
      </c>
      <c r="O90" s="36">
        <v>25000.0</v>
      </c>
      <c r="P90" s="21">
        <f t="shared" si="11"/>
        <v>0</v>
      </c>
      <c r="Q90" s="21">
        <f t="shared" si="12"/>
        <v>1</v>
      </c>
      <c r="R90" s="21">
        <f t="shared" si="13"/>
        <v>0</v>
      </c>
      <c r="S90" s="21">
        <f t="shared" si="14"/>
        <v>0</v>
      </c>
      <c r="T90" s="37" t="s">
        <v>159</v>
      </c>
      <c r="U90" s="21">
        <f t="shared" si="15"/>
        <v>0</v>
      </c>
      <c r="V90" s="37">
        <v>0.0</v>
      </c>
      <c r="W90" s="37">
        <v>0.0</v>
      </c>
      <c r="X90" s="37">
        <v>0.0</v>
      </c>
      <c r="Y90" s="36" t="s">
        <v>206</v>
      </c>
      <c r="Z90" s="21">
        <f t="shared" si="16"/>
        <v>0</v>
      </c>
      <c r="AA90" s="21">
        <f t="shared" si="17"/>
        <v>0</v>
      </c>
      <c r="AB90" s="21">
        <f t="shared" si="18"/>
        <v>0</v>
      </c>
      <c r="AC90" s="21">
        <f t="shared" si="19"/>
        <v>0</v>
      </c>
      <c r="AD90" s="21">
        <f t="shared" si="20"/>
        <v>1</v>
      </c>
      <c r="AE90" s="36" t="s">
        <v>161</v>
      </c>
      <c r="AF90" s="21">
        <f t="shared" si="21"/>
        <v>0</v>
      </c>
      <c r="AG90" s="21">
        <f t="shared" si="22"/>
        <v>0</v>
      </c>
      <c r="AH90" s="21">
        <f t="shared" si="23"/>
        <v>0</v>
      </c>
      <c r="AI90" s="21">
        <f t="shared" si="24"/>
        <v>1</v>
      </c>
      <c r="AJ90" s="27" t="s">
        <v>162</v>
      </c>
      <c r="AK90" s="21">
        <f t="shared" si="25"/>
        <v>0</v>
      </c>
      <c r="AL90" s="21">
        <f t="shared" si="26"/>
        <v>0</v>
      </c>
      <c r="AM90" s="21">
        <f t="shared" si="27"/>
        <v>0</v>
      </c>
      <c r="AN90" s="21">
        <f t="shared" si="28"/>
        <v>1</v>
      </c>
      <c r="AO90" s="27" t="s">
        <v>201</v>
      </c>
      <c r="AP90" s="21">
        <f t="shared" si="29"/>
        <v>0</v>
      </c>
      <c r="AQ90" s="21">
        <f t="shared" si="30"/>
        <v>0</v>
      </c>
      <c r="AR90" s="21">
        <f t="shared" si="31"/>
        <v>0</v>
      </c>
      <c r="AS90" s="21">
        <f t="shared" si="32"/>
        <v>1</v>
      </c>
      <c r="AT90" s="27" t="s">
        <v>45</v>
      </c>
      <c r="AU90" s="21">
        <f t="shared" si="33"/>
        <v>0</v>
      </c>
      <c r="AV90" s="21">
        <f t="shared" si="34"/>
        <v>0</v>
      </c>
      <c r="AW90" s="21">
        <f t="shared" si="35"/>
        <v>1</v>
      </c>
      <c r="AX90" s="21">
        <f t="shared" si="36"/>
        <v>0</v>
      </c>
      <c r="AY90" s="38" t="s">
        <v>186</v>
      </c>
      <c r="AZ90" s="21">
        <f t="shared" si="37"/>
        <v>0</v>
      </c>
      <c r="BA90" s="21">
        <f t="shared" si="38"/>
        <v>0</v>
      </c>
      <c r="BB90" s="21">
        <f t="shared" si="39"/>
        <v>0</v>
      </c>
      <c r="BC90" s="21">
        <f t="shared" si="40"/>
        <v>1</v>
      </c>
      <c r="BD90" s="27" t="s">
        <v>138</v>
      </c>
      <c r="BE90" s="21">
        <f t="shared" si="41"/>
        <v>0</v>
      </c>
      <c r="BF90" s="21">
        <f t="shared" si="42"/>
        <v>0</v>
      </c>
      <c r="BG90" s="21">
        <f t="shared" si="43"/>
        <v>1</v>
      </c>
      <c r="BH90" s="29">
        <v>1500.0</v>
      </c>
      <c r="BI90" s="21">
        <f t="shared" si="44"/>
        <v>0</v>
      </c>
      <c r="BJ90" s="21">
        <f t="shared" si="45"/>
        <v>1</v>
      </c>
      <c r="BK90" s="21">
        <f t="shared" si="46"/>
        <v>0</v>
      </c>
      <c r="BL90" s="29" t="s">
        <v>156</v>
      </c>
      <c r="BM90" s="21">
        <f t="shared" si="47"/>
        <v>0</v>
      </c>
      <c r="BN90" s="21">
        <f t="shared" si="48"/>
        <v>0</v>
      </c>
      <c r="BO90" s="21">
        <f t="shared" si="49"/>
        <v>0</v>
      </c>
      <c r="BP90" s="21">
        <f t="shared" si="50"/>
        <v>1</v>
      </c>
      <c r="BQ90" s="21">
        <f t="shared" si="51"/>
        <v>0</v>
      </c>
      <c r="BR90" s="29">
        <v>0.0</v>
      </c>
      <c r="BS90" s="29">
        <v>0.0</v>
      </c>
      <c r="BT90" s="29">
        <v>1.0</v>
      </c>
      <c r="BU90" s="29">
        <v>1.0</v>
      </c>
      <c r="BV90" s="29">
        <v>0.0</v>
      </c>
      <c r="BW90" s="29">
        <v>0.0</v>
      </c>
      <c r="BX90" s="29">
        <v>0.0</v>
      </c>
      <c r="BY90" s="29">
        <v>0.0</v>
      </c>
      <c r="BZ90" s="29">
        <v>1.0</v>
      </c>
      <c r="CA90" s="27" t="s">
        <v>133</v>
      </c>
      <c r="CB90" s="21">
        <f t="shared" si="52"/>
        <v>0</v>
      </c>
      <c r="CC90" s="21">
        <f t="shared" si="53"/>
        <v>1</v>
      </c>
      <c r="CD90" s="21">
        <f t="shared" si="54"/>
        <v>0</v>
      </c>
      <c r="CE90" s="21">
        <f t="shared" si="55"/>
        <v>0</v>
      </c>
      <c r="CF90" s="21">
        <f t="shared" si="56"/>
        <v>0</v>
      </c>
      <c r="CG90" s="27" t="s">
        <v>157</v>
      </c>
      <c r="CH90" s="21">
        <f t="shared" si="57"/>
        <v>0</v>
      </c>
      <c r="CI90" s="21">
        <f t="shared" si="58"/>
        <v>1</v>
      </c>
      <c r="CJ90" s="21">
        <f t="shared" si="59"/>
        <v>0</v>
      </c>
      <c r="CK90" s="21">
        <f t="shared" si="60"/>
        <v>0</v>
      </c>
      <c r="CL90" s="27" t="s">
        <v>135</v>
      </c>
      <c r="CM90" s="21">
        <f t="shared" si="61"/>
        <v>1</v>
      </c>
      <c r="CN90" s="21">
        <f t="shared" si="62"/>
        <v>0</v>
      </c>
      <c r="CO90" s="21">
        <f t="shared" si="63"/>
        <v>0</v>
      </c>
      <c r="CP90" s="21">
        <f t="shared" si="64"/>
        <v>0</v>
      </c>
      <c r="CQ90" s="21">
        <f t="shared" si="65"/>
        <v>0</v>
      </c>
      <c r="CR90" s="29">
        <v>4.0</v>
      </c>
      <c r="CS90" s="29">
        <v>3.0</v>
      </c>
      <c r="CT90" s="27" t="s">
        <v>136</v>
      </c>
      <c r="CU90" s="29">
        <v>4.0</v>
      </c>
      <c r="CV90" s="16">
        <f t="shared" si="66"/>
        <v>15</v>
      </c>
      <c r="CW90" s="27">
        <v>4.0</v>
      </c>
      <c r="CX90" s="31">
        <v>4.0</v>
      </c>
      <c r="CY90" s="41" t="s">
        <v>136</v>
      </c>
      <c r="CZ90" s="41">
        <v>4.0</v>
      </c>
      <c r="DA90" s="29">
        <v>4.0</v>
      </c>
      <c r="DB90" s="16">
        <f t="shared" si="67"/>
        <v>20</v>
      </c>
      <c r="DC90" s="29">
        <v>4.0</v>
      </c>
      <c r="DD90" s="27" t="s">
        <v>137</v>
      </c>
      <c r="DE90" s="27" t="s">
        <v>139</v>
      </c>
      <c r="DF90" s="27" t="s">
        <v>139</v>
      </c>
      <c r="DG90" s="27" t="s">
        <v>136</v>
      </c>
      <c r="DH90" s="27">
        <v>4.0</v>
      </c>
      <c r="DI90" s="16">
        <f t="shared" si="68"/>
        <v>19</v>
      </c>
      <c r="DJ90" s="27" t="s">
        <v>138</v>
      </c>
      <c r="DK90" s="29">
        <v>4.0</v>
      </c>
      <c r="DL90" s="29">
        <v>3.0</v>
      </c>
      <c r="DM90" s="27" t="s">
        <v>138</v>
      </c>
      <c r="DN90" s="29">
        <v>4.0</v>
      </c>
      <c r="DO90" s="16">
        <f t="shared" si="69"/>
        <v>21</v>
      </c>
      <c r="DP90" s="27" t="s">
        <v>137</v>
      </c>
      <c r="DQ90" s="27" t="s">
        <v>138</v>
      </c>
      <c r="DR90" s="27" t="s">
        <v>136</v>
      </c>
      <c r="DS90" s="27" t="s">
        <v>136</v>
      </c>
      <c r="DT90" s="27" t="s">
        <v>138</v>
      </c>
      <c r="DU90" s="25">
        <f t="shared" si="70"/>
        <v>21</v>
      </c>
      <c r="DV90" s="27" t="s">
        <v>138</v>
      </c>
      <c r="DW90" s="29">
        <v>3.0</v>
      </c>
      <c r="DX90" s="29">
        <v>4.0</v>
      </c>
      <c r="DY90" s="29">
        <v>4.0</v>
      </c>
      <c r="DZ90" s="29">
        <v>4.0</v>
      </c>
      <c r="EA90" s="21">
        <f t="shared" ref="EA90:EA91" si="74">DV90+DW90+DX90+DY90+DZ90</f>
        <v>20</v>
      </c>
      <c r="EB90" s="27" t="s">
        <v>139</v>
      </c>
      <c r="EC90" s="27" t="s">
        <v>139</v>
      </c>
      <c r="ED90" s="27" t="s">
        <v>140</v>
      </c>
      <c r="EE90" s="27" t="s">
        <v>140</v>
      </c>
      <c r="EF90" s="16">
        <f t="shared" si="71"/>
        <v>6</v>
      </c>
      <c r="EG90" s="27" t="s">
        <v>139</v>
      </c>
      <c r="EH90" s="130" t="s">
        <v>139</v>
      </c>
      <c r="EI90" s="27" t="s">
        <v>139</v>
      </c>
      <c r="EJ90" s="27" t="s">
        <v>138</v>
      </c>
      <c r="EK90" s="16">
        <f t="shared" si="72"/>
        <v>11</v>
      </c>
    </row>
    <row r="91" ht="15.75" customHeight="1">
      <c r="A91" s="36" t="s">
        <v>125</v>
      </c>
      <c r="B91" s="16">
        <f t="shared" si="1"/>
        <v>1</v>
      </c>
      <c r="C91" s="17" t="s">
        <v>37</v>
      </c>
      <c r="D91" s="35">
        <v>50.0</v>
      </c>
      <c r="E91" s="16">
        <f t="shared" si="2"/>
        <v>0</v>
      </c>
      <c r="F91" s="16">
        <f t="shared" si="3"/>
        <v>0</v>
      </c>
      <c r="G91" s="16">
        <f t="shared" si="4"/>
        <v>1</v>
      </c>
      <c r="H91" s="16">
        <f t="shared" si="5"/>
        <v>0</v>
      </c>
      <c r="I91" s="35" t="s">
        <v>12</v>
      </c>
      <c r="J91" s="16">
        <f t="shared" si="6"/>
        <v>0</v>
      </c>
      <c r="K91" s="16">
        <f t="shared" si="7"/>
        <v>0</v>
      </c>
      <c r="L91" s="16">
        <f t="shared" si="8"/>
        <v>0</v>
      </c>
      <c r="M91" s="16">
        <f t="shared" si="9"/>
        <v>1</v>
      </c>
      <c r="N91" s="16">
        <f t="shared" si="10"/>
        <v>0</v>
      </c>
      <c r="O91" s="36">
        <v>50000.0</v>
      </c>
      <c r="P91" s="21">
        <f t="shared" si="11"/>
        <v>0</v>
      </c>
      <c r="Q91" s="21">
        <f t="shared" si="12"/>
        <v>0</v>
      </c>
      <c r="R91" s="21">
        <f t="shared" si="13"/>
        <v>0</v>
      </c>
      <c r="S91" s="21">
        <f t="shared" si="14"/>
        <v>1</v>
      </c>
      <c r="T91" s="37" t="s">
        <v>159</v>
      </c>
      <c r="U91" s="21">
        <f t="shared" si="15"/>
        <v>0</v>
      </c>
      <c r="V91" s="37">
        <v>0.0</v>
      </c>
      <c r="W91" s="37">
        <v>0.0</v>
      </c>
      <c r="X91" s="37">
        <v>0.0</v>
      </c>
      <c r="Y91" s="36" t="s">
        <v>206</v>
      </c>
      <c r="Z91" s="21">
        <f t="shared" si="16"/>
        <v>0</v>
      </c>
      <c r="AA91" s="21">
        <f t="shared" si="17"/>
        <v>0</v>
      </c>
      <c r="AB91" s="21">
        <f t="shared" si="18"/>
        <v>0</v>
      </c>
      <c r="AC91" s="21">
        <f t="shared" si="19"/>
        <v>0</v>
      </c>
      <c r="AD91" s="21">
        <f t="shared" si="20"/>
        <v>1</v>
      </c>
      <c r="AE91" s="36" t="s">
        <v>31</v>
      </c>
      <c r="AF91" s="21">
        <f t="shared" si="21"/>
        <v>1</v>
      </c>
      <c r="AG91" s="21">
        <f t="shared" si="22"/>
        <v>0</v>
      </c>
      <c r="AH91" s="21">
        <f t="shared" si="23"/>
        <v>0</v>
      </c>
      <c r="AI91" s="21">
        <f t="shared" si="24"/>
        <v>0</v>
      </c>
      <c r="AJ91" s="27" t="s">
        <v>128</v>
      </c>
      <c r="AK91" s="21">
        <f t="shared" si="25"/>
        <v>1</v>
      </c>
      <c r="AL91" s="21">
        <f t="shared" si="26"/>
        <v>0</v>
      </c>
      <c r="AM91" s="21">
        <f t="shared" si="27"/>
        <v>0</v>
      </c>
      <c r="AN91" s="21">
        <f t="shared" si="28"/>
        <v>0</v>
      </c>
      <c r="AO91" s="27" t="s">
        <v>201</v>
      </c>
      <c r="AP91" s="21">
        <f t="shared" si="29"/>
        <v>0</v>
      </c>
      <c r="AQ91" s="21">
        <f t="shared" si="30"/>
        <v>0</v>
      </c>
      <c r="AR91" s="21">
        <f t="shared" si="31"/>
        <v>0</v>
      </c>
      <c r="AS91" s="21">
        <f t="shared" si="32"/>
        <v>1</v>
      </c>
      <c r="AT91" s="27" t="s">
        <v>44</v>
      </c>
      <c r="AU91" s="21">
        <f t="shared" si="33"/>
        <v>0</v>
      </c>
      <c r="AV91" s="21">
        <f t="shared" si="34"/>
        <v>1</v>
      </c>
      <c r="AW91" s="21">
        <f t="shared" si="35"/>
        <v>0</v>
      </c>
      <c r="AX91" s="21">
        <f t="shared" si="36"/>
        <v>0</v>
      </c>
      <c r="AY91" s="38" t="s">
        <v>188</v>
      </c>
      <c r="AZ91" s="21">
        <f t="shared" si="37"/>
        <v>0</v>
      </c>
      <c r="BA91" s="21">
        <f t="shared" si="38"/>
        <v>0</v>
      </c>
      <c r="BB91" s="21">
        <f t="shared" si="39"/>
        <v>0</v>
      </c>
      <c r="BC91" s="21">
        <f t="shared" si="40"/>
        <v>1</v>
      </c>
      <c r="BD91" s="27">
        <v>5.0</v>
      </c>
      <c r="BE91" s="21">
        <f t="shared" si="41"/>
        <v>0</v>
      </c>
      <c r="BF91" s="21">
        <f t="shared" si="42"/>
        <v>1</v>
      </c>
      <c r="BG91" s="21">
        <f t="shared" si="43"/>
        <v>0</v>
      </c>
      <c r="BH91" s="29">
        <v>1500.0</v>
      </c>
      <c r="BI91" s="21">
        <f t="shared" si="44"/>
        <v>0</v>
      </c>
      <c r="BJ91" s="21">
        <f t="shared" si="45"/>
        <v>1</v>
      </c>
      <c r="BK91" s="21">
        <f t="shared" si="46"/>
        <v>0</v>
      </c>
      <c r="BL91" s="29" t="s">
        <v>132</v>
      </c>
      <c r="BM91" s="21">
        <f t="shared" si="47"/>
        <v>0</v>
      </c>
      <c r="BN91" s="21">
        <f t="shared" si="48"/>
        <v>0</v>
      </c>
      <c r="BO91" s="21">
        <f t="shared" si="49"/>
        <v>1</v>
      </c>
      <c r="BP91" s="21">
        <f t="shared" si="50"/>
        <v>0</v>
      </c>
      <c r="BQ91" s="21">
        <f t="shared" si="51"/>
        <v>0</v>
      </c>
      <c r="BR91" s="29">
        <v>0.0</v>
      </c>
      <c r="BS91" s="29">
        <v>1.0</v>
      </c>
      <c r="BT91" s="29">
        <v>0.0</v>
      </c>
      <c r="BU91" s="29">
        <v>0.0</v>
      </c>
      <c r="BV91" s="29">
        <v>0.0</v>
      </c>
      <c r="BW91" s="29">
        <v>1.0</v>
      </c>
      <c r="BX91" s="29">
        <v>1.0</v>
      </c>
      <c r="BY91" s="29">
        <v>1.0</v>
      </c>
      <c r="BZ91" s="29">
        <v>1.0</v>
      </c>
      <c r="CA91" s="27" t="s">
        <v>164</v>
      </c>
      <c r="CB91" s="21">
        <f t="shared" si="52"/>
        <v>0</v>
      </c>
      <c r="CC91" s="21">
        <f t="shared" si="53"/>
        <v>0</v>
      </c>
      <c r="CD91" s="21">
        <f t="shared" si="54"/>
        <v>1</v>
      </c>
      <c r="CE91" s="21">
        <f t="shared" si="55"/>
        <v>0</v>
      </c>
      <c r="CF91" s="21">
        <f t="shared" si="56"/>
        <v>0</v>
      </c>
      <c r="CG91" s="27" t="s">
        <v>165</v>
      </c>
      <c r="CH91" s="21">
        <f t="shared" si="57"/>
        <v>0</v>
      </c>
      <c r="CI91" s="21">
        <f t="shared" si="58"/>
        <v>0</v>
      </c>
      <c r="CJ91" s="21">
        <f t="shared" si="59"/>
        <v>0</v>
      </c>
      <c r="CK91" s="21">
        <f t="shared" si="60"/>
        <v>1</v>
      </c>
      <c r="CL91" s="27" t="s">
        <v>135</v>
      </c>
      <c r="CM91" s="21">
        <f t="shared" si="61"/>
        <v>1</v>
      </c>
      <c r="CN91" s="21">
        <f t="shared" si="62"/>
        <v>0</v>
      </c>
      <c r="CO91" s="21">
        <f t="shared" si="63"/>
        <v>0</v>
      </c>
      <c r="CP91" s="21">
        <f t="shared" si="64"/>
        <v>0</v>
      </c>
      <c r="CQ91" s="21">
        <f t="shared" si="65"/>
        <v>0</v>
      </c>
      <c r="CR91" s="27" t="s">
        <v>136</v>
      </c>
      <c r="CS91" s="27" t="s">
        <v>137</v>
      </c>
      <c r="CT91" s="29">
        <v>5.0</v>
      </c>
      <c r="CU91" s="27" t="s">
        <v>136</v>
      </c>
      <c r="CV91" s="16">
        <f t="shared" si="66"/>
        <v>16</v>
      </c>
      <c r="CW91" s="27" t="s">
        <v>136</v>
      </c>
      <c r="CX91" s="41" t="s">
        <v>137</v>
      </c>
      <c r="CY91" s="31">
        <v>4.0</v>
      </c>
      <c r="CZ91" s="41" t="s">
        <v>136</v>
      </c>
      <c r="DA91" s="27">
        <v>5.0</v>
      </c>
      <c r="DB91" s="16">
        <f t="shared" si="67"/>
        <v>20</v>
      </c>
      <c r="DC91" s="27" t="s">
        <v>136</v>
      </c>
      <c r="DD91" s="27" t="s">
        <v>139</v>
      </c>
      <c r="DE91" s="27" t="s">
        <v>139</v>
      </c>
      <c r="DF91" s="27" t="s">
        <v>139</v>
      </c>
      <c r="DG91" s="27" t="s">
        <v>136</v>
      </c>
      <c r="DH91" s="27" t="s">
        <v>140</v>
      </c>
      <c r="DI91" s="16">
        <f t="shared" si="68"/>
        <v>15</v>
      </c>
      <c r="DJ91" s="27" t="s">
        <v>136</v>
      </c>
      <c r="DK91" s="27" t="s">
        <v>138</v>
      </c>
      <c r="DL91" s="27" t="s">
        <v>136</v>
      </c>
      <c r="DM91" s="27" t="s">
        <v>136</v>
      </c>
      <c r="DN91" s="27" t="s">
        <v>136</v>
      </c>
      <c r="DO91" s="16">
        <f t="shared" si="69"/>
        <v>21</v>
      </c>
      <c r="DP91" s="29">
        <v>2.0</v>
      </c>
      <c r="DQ91" s="27" t="s">
        <v>140</v>
      </c>
      <c r="DR91" s="27" t="s">
        <v>140</v>
      </c>
      <c r="DS91" s="27" t="s">
        <v>140</v>
      </c>
      <c r="DT91" s="27" t="s">
        <v>139</v>
      </c>
      <c r="DU91" s="25">
        <f t="shared" si="70"/>
        <v>7</v>
      </c>
      <c r="DV91" s="29">
        <v>3.0</v>
      </c>
      <c r="DW91" s="29">
        <v>3.0</v>
      </c>
      <c r="DX91" s="29">
        <v>2.0</v>
      </c>
      <c r="DY91" s="27" t="s">
        <v>139</v>
      </c>
      <c r="DZ91" s="27" t="s">
        <v>139</v>
      </c>
      <c r="EA91" s="21">
        <f t="shared" si="74"/>
        <v>12</v>
      </c>
      <c r="EB91" s="29">
        <v>1.0</v>
      </c>
      <c r="EC91" s="29">
        <v>1.0</v>
      </c>
      <c r="ED91" s="29">
        <v>1.0</v>
      </c>
      <c r="EE91" s="29">
        <v>1.0</v>
      </c>
      <c r="EF91" s="16">
        <f t="shared" si="71"/>
        <v>4</v>
      </c>
      <c r="EG91" s="29">
        <v>2.0</v>
      </c>
      <c r="EH91" s="130" t="s">
        <v>139</v>
      </c>
      <c r="EI91" s="27" t="s">
        <v>139</v>
      </c>
      <c r="EJ91" s="29">
        <v>1.0</v>
      </c>
      <c r="EK91" s="16">
        <f t="shared" si="72"/>
        <v>7</v>
      </c>
    </row>
    <row r="92" ht="15.75" customHeight="1">
      <c r="A92" s="36" t="s">
        <v>125</v>
      </c>
      <c r="B92" s="16">
        <f t="shared" si="1"/>
        <v>1</v>
      </c>
      <c r="C92" s="17" t="s">
        <v>37</v>
      </c>
      <c r="D92" s="35">
        <v>35.0</v>
      </c>
      <c r="E92" s="16">
        <f t="shared" si="2"/>
        <v>0</v>
      </c>
      <c r="F92" s="16">
        <f t="shared" si="3"/>
        <v>1</v>
      </c>
      <c r="G92" s="16">
        <f t="shared" si="4"/>
        <v>0</v>
      </c>
      <c r="H92" s="16">
        <f t="shared" si="5"/>
        <v>0</v>
      </c>
      <c r="I92" s="35" t="s">
        <v>12</v>
      </c>
      <c r="J92" s="16">
        <f t="shared" si="6"/>
        <v>0</v>
      </c>
      <c r="K92" s="16">
        <f t="shared" si="7"/>
        <v>0</v>
      </c>
      <c r="L92" s="16">
        <f t="shared" si="8"/>
        <v>0</v>
      </c>
      <c r="M92" s="16">
        <f t="shared" si="9"/>
        <v>1</v>
      </c>
      <c r="N92" s="16">
        <f t="shared" si="10"/>
        <v>0</v>
      </c>
      <c r="O92" s="36">
        <v>45000.0</v>
      </c>
      <c r="P92" s="21">
        <f t="shared" si="11"/>
        <v>0</v>
      </c>
      <c r="Q92" s="21">
        <f t="shared" si="12"/>
        <v>0</v>
      </c>
      <c r="R92" s="21">
        <f t="shared" si="13"/>
        <v>0</v>
      </c>
      <c r="S92" s="21">
        <f t="shared" si="14"/>
        <v>1</v>
      </c>
      <c r="T92" s="37" t="s">
        <v>159</v>
      </c>
      <c r="U92" s="21">
        <f t="shared" si="15"/>
        <v>0</v>
      </c>
      <c r="V92" s="37">
        <v>0.0</v>
      </c>
      <c r="W92" s="37">
        <v>0.0</v>
      </c>
      <c r="X92" s="37">
        <v>0.0</v>
      </c>
      <c r="Y92" s="36" t="s">
        <v>206</v>
      </c>
      <c r="Z92" s="21">
        <f t="shared" si="16"/>
        <v>0</v>
      </c>
      <c r="AA92" s="21">
        <f t="shared" si="17"/>
        <v>0</v>
      </c>
      <c r="AB92" s="21">
        <f t="shared" si="18"/>
        <v>0</v>
      </c>
      <c r="AC92" s="21">
        <f t="shared" si="19"/>
        <v>0</v>
      </c>
      <c r="AD92" s="21">
        <f t="shared" si="20"/>
        <v>1</v>
      </c>
      <c r="AE92" s="36" t="s">
        <v>31</v>
      </c>
      <c r="AF92" s="21">
        <f t="shared" si="21"/>
        <v>1</v>
      </c>
      <c r="AG92" s="21">
        <f t="shared" si="22"/>
        <v>0</v>
      </c>
      <c r="AH92" s="21">
        <f t="shared" si="23"/>
        <v>0</v>
      </c>
      <c r="AI92" s="21">
        <f t="shared" si="24"/>
        <v>0</v>
      </c>
      <c r="AJ92" s="27" t="s">
        <v>129</v>
      </c>
      <c r="AK92" s="21">
        <f t="shared" si="25"/>
        <v>0</v>
      </c>
      <c r="AL92" s="21">
        <f t="shared" si="26"/>
        <v>1</v>
      </c>
      <c r="AM92" s="21">
        <f t="shared" si="27"/>
        <v>0</v>
      </c>
      <c r="AN92" s="21">
        <f t="shared" si="28"/>
        <v>0</v>
      </c>
      <c r="AO92" s="27" t="s">
        <v>201</v>
      </c>
      <c r="AP92" s="21">
        <f t="shared" si="29"/>
        <v>0</v>
      </c>
      <c r="AQ92" s="21">
        <f t="shared" si="30"/>
        <v>0</v>
      </c>
      <c r="AR92" s="21">
        <f t="shared" si="31"/>
        <v>0</v>
      </c>
      <c r="AS92" s="21">
        <f t="shared" si="32"/>
        <v>1</v>
      </c>
      <c r="AT92" s="27" t="s">
        <v>44</v>
      </c>
      <c r="AU92" s="21">
        <f t="shared" si="33"/>
        <v>0</v>
      </c>
      <c r="AV92" s="21">
        <f t="shared" si="34"/>
        <v>1</v>
      </c>
      <c r="AW92" s="21">
        <f t="shared" si="35"/>
        <v>0</v>
      </c>
      <c r="AX92" s="21">
        <f t="shared" si="36"/>
        <v>0</v>
      </c>
      <c r="AY92" s="38" t="s">
        <v>37</v>
      </c>
      <c r="AZ92" s="21">
        <f t="shared" si="37"/>
        <v>0</v>
      </c>
      <c r="BA92" s="21">
        <f t="shared" si="38"/>
        <v>1</v>
      </c>
      <c r="BB92" s="21">
        <f t="shared" si="39"/>
        <v>0</v>
      </c>
      <c r="BC92" s="21">
        <f t="shared" si="40"/>
        <v>0</v>
      </c>
      <c r="BD92" s="27" t="s">
        <v>136</v>
      </c>
      <c r="BE92" s="21">
        <f t="shared" si="41"/>
        <v>0</v>
      </c>
      <c r="BF92" s="21">
        <f t="shared" si="42"/>
        <v>0</v>
      </c>
      <c r="BG92" s="21">
        <f t="shared" si="43"/>
        <v>1</v>
      </c>
      <c r="BH92" s="27" t="s">
        <v>167</v>
      </c>
      <c r="BI92" s="21">
        <f t="shared" si="44"/>
        <v>0</v>
      </c>
      <c r="BJ92" s="21">
        <f t="shared" si="45"/>
        <v>0</v>
      </c>
      <c r="BK92" s="21">
        <f t="shared" si="46"/>
        <v>1</v>
      </c>
      <c r="BL92" s="29" t="s">
        <v>59</v>
      </c>
      <c r="BM92" s="21">
        <f t="shared" si="47"/>
        <v>1</v>
      </c>
      <c r="BN92" s="21">
        <f t="shared" si="48"/>
        <v>0</v>
      </c>
      <c r="BO92" s="21">
        <f t="shared" si="49"/>
        <v>0</v>
      </c>
      <c r="BP92" s="21">
        <f t="shared" si="50"/>
        <v>0</v>
      </c>
      <c r="BQ92" s="21">
        <f t="shared" si="51"/>
        <v>0</v>
      </c>
      <c r="BR92" s="29">
        <v>0.0</v>
      </c>
      <c r="BS92" s="29">
        <v>0.0</v>
      </c>
      <c r="BT92" s="29">
        <v>0.0</v>
      </c>
      <c r="BU92" s="29">
        <v>0.0</v>
      </c>
      <c r="BV92" s="29">
        <v>0.0</v>
      </c>
      <c r="BW92" s="29">
        <v>0.0</v>
      </c>
      <c r="BX92" s="29">
        <v>1.0</v>
      </c>
      <c r="BY92" s="29">
        <v>0.0</v>
      </c>
      <c r="BZ92" s="29">
        <v>1.0</v>
      </c>
      <c r="CA92" s="27" t="s">
        <v>168</v>
      </c>
      <c r="CB92" s="21">
        <f t="shared" si="52"/>
        <v>1</v>
      </c>
      <c r="CC92" s="21">
        <f t="shared" si="53"/>
        <v>0</v>
      </c>
      <c r="CD92" s="21">
        <f t="shared" si="54"/>
        <v>0</v>
      </c>
      <c r="CE92" s="21">
        <f t="shared" si="55"/>
        <v>0</v>
      </c>
      <c r="CF92" s="21">
        <f t="shared" si="56"/>
        <v>0</v>
      </c>
      <c r="CG92" s="27" t="s">
        <v>169</v>
      </c>
      <c r="CH92" s="21">
        <f t="shared" si="57"/>
        <v>0</v>
      </c>
      <c r="CI92" s="21">
        <f t="shared" si="58"/>
        <v>0</v>
      </c>
      <c r="CJ92" s="21">
        <f t="shared" si="59"/>
        <v>0</v>
      </c>
      <c r="CK92" s="21">
        <f t="shared" si="60"/>
        <v>1</v>
      </c>
      <c r="CL92" s="27" t="s">
        <v>170</v>
      </c>
      <c r="CM92" s="21">
        <f t="shared" si="61"/>
        <v>0</v>
      </c>
      <c r="CN92" s="21">
        <f t="shared" si="62"/>
        <v>1</v>
      </c>
      <c r="CO92" s="21">
        <f t="shared" si="63"/>
        <v>0</v>
      </c>
      <c r="CP92" s="21">
        <f t="shared" si="64"/>
        <v>0</v>
      </c>
      <c r="CQ92" s="21">
        <f t="shared" si="65"/>
        <v>0</v>
      </c>
      <c r="CR92" s="27" t="s">
        <v>136</v>
      </c>
      <c r="CS92" s="27" t="s">
        <v>138</v>
      </c>
      <c r="CT92" s="29">
        <v>5.0</v>
      </c>
      <c r="CU92" s="27" t="s">
        <v>136</v>
      </c>
      <c r="CV92" s="16">
        <f t="shared" si="66"/>
        <v>18</v>
      </c>
      <c r="CW92" s="27" t="s">
        <v>136</v>
      </c>
      <c r="CX92" s="41" t="s">
        <v>138</v>
      </c>
      <c r="CY92" s="31">
        <v>4.0</v>
      </c>
      <c r="CZ92" s="41" t="s">
        <v>136</v>
      </c>
      <c r="DA92" s="27" t="s">
        <v>137</v>
      </c>
      <c r="DB92" s="16">
        <f t="shared" si="67"/>
        <v>20</v>
      </c>
      <c r="DC92" s="29">
        <v>4.0</v>
      </c>
      <c r="DD92" s="29">
        <v>5.0</v>
      </c>
      <c r="DE92" s="27" t="s">
        <v>136</v>
      </c>
      <c r="DF92" s="27">
        <v>3.0</v>
      </c>
      <c r="DG92" s="27" t="s">
        <v>137</v>
      </c>
      <c r="DH92" s="29">
        <v>4.0</v>
      </c>
      <c r="DI92" s="16">
        <f t="shared" si="68"/>
        <v>23</v>
      </c>
      <c r="DJ92" s="27" t="s">
        <v>136</v>
      </c>
      <c r="DK92" s="27" t="s">
        <v>136</v>
      </c>
      <c r="DL92" s="27" t="s">
        <v>136</v>
      </c>
      <c r="DM92" s="27" t="s">
        <v>136</v>
      </c>
      <c r="DN92" s="29">
        <v>3.0</v>
      </c>
      <c r="DO92" s="16">
        <f t="shared" si="69"/>
        <v>19</v>
      </c>
      <c r="DP92" s="29">
        <v>4.0</v>
      </c>
      <c r="DQ92" s="29">
        <v>4.0</v>
      </c>
      <c r="DR92" s="29">
        <v>4.0</v>
      </c>
      <c r="DS92" s="27" t="s">
        <v>136</v>
      </c>
      <c r="DT92" s="27" t="s">
        <v>137</v>
      </c>
      <c r="DU92" s="25">
        <f t="shared" si="70"/>
        <v>19</v>
      </c>
      <c r="DV92" s="29">
        <v>3.0</v>
      </c>
      <c r="DW92" s="29">
        <v>3.0</v>
      </c>
      <c r="DX92" s="29">
        <v>2.0</v>
      </c>
      <c r="DY92" s="29">
        <v>2.0</v>
      </c>
      <c r="DZ92" s="29">
        <v>1.0</v>
      </c>
      <c r="EA92" s="26">
        <v>14.0</v>
      </c>
      <c r="EB92" s="29">
        <v>2.0</v>
      </c>
      <c r="EC92" s="29">
        <v>2.0</v>
      </c>
      <c r="ED92" s="29">
        <v>2.0</v>
      </c>
      <c r="EE92" s="27" t="s">
        <v>139</v>
      </c>
      <c r="EF92" s="16">
        <f t="shared" si="71"/>
        <v>8</v>
      </c>
      <c r="EG92" s="27" t="s">
        <v>136</v>
      </c>
      <c r="EH92" s="130" t="s">
        <v>139</v>
      </c>
      <c r="EI92" s="27" t="s">
        <v>140</v>
      </c>
      <c r="EJ92" s="27" t="s">
        <v>140</v>
      </c>
      <c r="EK92" s="16">
        <f t="shared" si="72"/>
        <v>8</v>
      </c>
    </row>
    <row r="93" ht="15.75" customHeight="1">
      <c r="A93" s="36" t="s">
        <v>125</v>
      </c>
      <c r="B93" s="16">
        <f t="shared" si="1"/>
        <v>1</v>
      </c>
      <c r="C93" s="17" t="s">
        <v>37</v>
      </c>
      <c r="D93" s="35">
        <v>25.0</v>
      </c>
      <c r="E93" s="16">
        <f t="shared" si="2"/>
        <v>0</v>
      </c>
      <c r="F93" s="16">
        <f t="shared" si="3"/>
        <v>1</v>
      </c>
      <c r="G93" s="16">
        <f t="shared" si="4"/>
        <v>0</v>
      </c>
      <c r="H93" s="16">
        <f t="shared" si="5"/>
        <v>0</v>
      </c>
      <c r="I93" s="35" t="s">
        <v>11</v>
      </c>
      <c r="J93" s="16">
        <f t="shared" si="6"/>
        <v>0</v>
      </c>
      <c r="K93" s="16">
        <f t="shared" si="7"/>
        <v>0</v>
      </c>
      <c r="L93" s="16">
        <f t="shared" si="8"/>
        <v>1</v>
      </c>
      <c r="M93" s="16">
        <f t="shared" si="9"/>
        <v>0</v>
      </c>
      <c r="N93" s="16">
        <f t="shared" si="10"/>
        <v>0</v>
      </c>
      <c r="O93" s="36">
        <v>25000.0</v>
      </c>
      <c r="P93" s="21">
        <f t="shared" si="11"/>
        <v>0</v>
      </c>
      <c r="Q93" s="21">
        <f t="shared" si="12"/>
        <v>1</v>
      </c>
      <c r="R93" s="21">
        <f t="shared" si="13"/>
        <v>0</v>
      </c>
      <c r="S93" s="21">
        <f t="shared" si="14"/>
        <v>0</v>
      </c>
      <c r="T93" s="37" t="s">
        <v>159</v>
      </c>
      <c r="U93" s="21">
        <f t="shared" si="15"/>
        <v>0</v>
      </c>
      <c r="V93" s="37">
        <v>0.0</v>
      </c>
      <c r="W93" s="37">
        <v>0.0</v>
      </c>
      <c r="X93" s="37">
        <v>0.0</v>
      </c>
      <c r="Y93" s="36" t="s">
        <v>206</v>
      </c>
      <c r="Z93" s="21">
        <f t="shared" si="16"/>
        <v>0</v>
      </c>
      <c r="AA93" s="21">
        <f t="shared" si="17"/>
        <v>0</v>
      </c>
      <c r="AB93" s="21">
        <f t="shared" si="18"/>
        <v>0</v>
      </c>
      <c r="AC93" s="21">
        <f t="shared" si="19"/>
        <v>0</v>
      </c>
      <c r="AD93" s="21">
        <f t="shared" si="20"/>
        <v>1</v>
      </c>
      <c r="AE93" s="36" t="s">
        <v>32</v>
      </c>
      <c r="AF93" s="21">
        <f t="shared" si="21"/>
        <v>0</v>
      </c>
      <c r="AG93" s="21">
        <f t="shared" si="22"/>
        <v>1</v>
      </c>
      <c r="AH93" s="21">
        <f t="shared" si="23"/>
        <v>0</v>
      </c>
      <c r="AI93" s="21">
        <f t="shared" si="24"/>
        <v>0</v>
      </c>
      <c r="AJ93" s="36" t="s">
        <v>171</v>
      </c>
      <c r="AK93" s="21">
        <f t="shared" si="25"/>
        <v>0</v>
      </c>
      <c r="AL93" s="21">
        <f t="shared" si="26"/>
        <v>0</v>
      </c>
      <c r="AM93" s="21">
        <f t="shared" si="27"/>
        <v>0</v>
      </c>
      <c r="AN93" s="21">
        <f t="shared" si="28"/>
        <v>1</v>
      </c>
      <c r="AO93" s="27" t="s">
        <v>201</v>
      </c>
      <c r="AP93" s="21">
        <f t="shared" si="29"/>
        <v>0</v>
      </c>
      <c r="AQ93" s="21">
        <f t="shared" si="30"/>
        <v>0</v>
      </c>
      <c r="AR93" s="21">
        <f t="shared" si="31"/>
        <v>0</v>
      </c>
      <c r="AS93" s="21">
        <f t="shared" si="32"/>
        <v>1</v>
      </c>
      <c r="AT93" s="27" t="s">
        <v>205</v>
      </c>
      <c r="AU93" s="21">
        <f t="shared" si="33"/>
        <v>0</v>
      </c>
      <c r="AV93" s="21">
        <f t="shared" si="34"/>
        <v>0</v>
      </c>
      <c r="AW93" s="21">
        <f t="shared" si="35"/>
        <v>0</v>
      </c>
      <c r="AX93" s="21">
        <f t="shared" si="36"/>
        <v>1</v>
      </c>
      <c r="AY93" s="39" t="s">
        <v>190</v>
      </c>
      <c r="AZ93" s="21">
        <f t="shared" si="37"/>
        <v>0</v>
      </c>
      <c r="BA93" s="21">
        <f t="shared" si="38"/>
        <v>0</v>
      </c>
      <c r="BB93" s="21">
        <f t="shared" si="39"/>
        <v>0</v>
      </c>
      <c r="BC93" s="21">
        <f t="shared" si="40"/>
        <v>1</v>
      </c>
      <c r="BD93" s="27" t="s">
        <v>150</v>
      </c>
      <c r="BE93" s="21">
        <f t="shared" si="41"/>
        <v>0</v>
      </c>
      <c r="BF93" s="21">
        <f t="shared" si="42"/>
        <v>0</v>
      </c>
      <c r="BG93" s="21">
        <f t="shared" si="43"/>
        <v>1</v>
      </c>
      <c r="BH93" s="29">
        <v>800.0</v>
      </c>
      <c r="BI93" s="21">
        <f t="shared" si="44"/>
        <v>1</v>
      </c>
      <c r="BJ93" s="21">
        <f t="shared" si="45"/>
        <v>0</v>
      </c>
      <c r="BK93" s="21">
        <f t="shared" si="46"/>
        <v>0</v>
      </c>
      <c r="BL93" s="29" t="s">
        <v>132</v>
      </c>
      <c r="BM93" s="21">
        <f t="shared" si="47"/>
        <v>0</v>
      </c>
      <c r="BN93" s="21">
        <f t="shared" si="48"/>
        <v>0</v>
      </c>
      <c r="BO93" s="21">
        <f t="shared" si="49"/>
        <v>1</v>
      </c>
      <c r="BP93" s="21">
        <f t="shared" si="50"/>
        <v>0</v>
      </c>
      <c r="BQ93" s="21">
        <f t="shared" si="51"/>
        <v>0</v>
      </c>
      <c r="BR93" s="29">
        <v>0.0</v>
      </c>
      <c r="BS93" s="29">
        <v>0.0</v>
      </c>
      <c r="BT93" s="29">
        <v>0.0</v>
      </c>
      <c r="BU93" s="29">
        <v>0.0</v>
      </c>
      <c r="BV93" s="29">
        <v>1.0</v>
      </c>
      <c r="BW93" s="29">
        <v>1.0</v>
      </c>
      <c r="BX93" s="29">
        <v>0.0</v>
      </c>
      <c r="BY93" s="29">
        <v>0.0</v>
      </c>
      <c r="BZ93" s="29">
        <v>1.0</v>
      </c>
      <c r="CA93" s="27" t="s">
        <v>164</v>
      </c>
      <c r="CB93" s="21">
        <f t="shared" si="52"/>
        <v>0</v>
      </c>
      <c r="CC93" s="21">
        <f t="shared" si="53"/>
        <v>0</v>
      </c>
      <c r="CD93" s="21">
        <f t="shared" si="54"/>
        <v>1</v>
      </c>
      <c r="CE93" s="21">
        <f t="shared" si="55"/>
        <v>0</v>
      </c>
      <c r="CF93" s="21">
        <f t="shared" si="56"/>
        <v>0</v>
      </c>
      <c r="CG93" s="27" t="s">
        <v>80</v>
      </c>
      <c r="CH93" s="21">
        <f t="shared" si="57"/>
        <v>1</v>
      </c>
      <c r="CI93" s="21">
        <f t="shared" si="58"/>
        <v>0</v>
      </c>
      <c r="CJ93" s="21">
        <f t="shared" si="59"/>
        <v>0</v>
      </c>
      <c r="CK93" s="21">
        <f t="shared" si="60"/>
        <v>0</v>
      </c>
      <c r="CL93" s="27" t="s">
        <v>170</v>
      </c>
      <c r="CM93" s="21">
        <f t="shared" si="61"/>
        <v>0</v>
      </c>
      <c r="CN93" s="21">
        <f t="shared" si="62"/>
        <v>1</v>
      </c>
      <c r="CO93" s="21">
        <f t="shared" si="63"/>
        <v>0</v>
      </c>
      <c r="CP93" s="21">
        <f t="shared" si="64"/>
        <v>0</v>
      </c>
      <c r="CQ93" s="21">
        <f t="shared" si="65"/>
        <v>0</v>
      </c>
      <c r="CR93" s="29">
        <v>4.0</v>
      </c>
      <c r="CS93" s="27" t="s">
        <v>136</v>
      </c>
      <c r="CT93" s="27" t="s">
        <v>137</v>
      </c>
      <c r="CU93" s="29">
        <v>4.0</v>
      </c>
      <c r="CV93" s="16">
        <f t="shared" si="66"/>
        <v>15</v>
      </c>
      <c r="CW93" s="29">
        <v>3.0</v>
      </c>
      <c r="CX93" s="31">
        <v>3.0</v>
      </c>
      <c r="CY93" s="41" t="s">
        <v>137</v>
      </c>
      <c r="CZ93" s="31">
        <v>3.0</v>
      </c>
      <c r="DA93" s="27">
        <v>3.0</v>
      </c>
      <c r="DB93" s="16">
        <f t="shared" si="67"/>
        <v>15</v>
      </c>
      <c r="DC93" s="29">
        <v>4.0</v>
      </c>
      <c r="DD93" s="27">
        <v>4.0</v>
      </c>
      <c r="DE93" s="29">
        <v>5.0</v>
      </c>
      <c r="DF93" s="29">
        <v>4.0</v>
      </c>
      <c r="DG93" s="29">
        <v>4.0</v>
      </c>
      <c r="DH93" s="27" t="s">
        <v>138</v>
      </c>
      <c r="DI93" s="16">
        <f t="shared" si="68"/>
        <v>26</v>
      </c>
      <c r="DJ93" s="27" t="s">
        <v>137</v>
      </c>
      <c r="DK93" s="27" t="s">
        <v>137</v>
      </c>
      <c r="DL93" s="27" t="s">
        <v>138</v>
      </c>
      <c r="DM93" s="27" t="s">
        <v>138</v>
      </c>
      <c r="DN93" s="27" t="s">
        <v>136</v>
      </c>
      <c r="DO93" s="16">
        <f t="shared" si="69"/>
        <v>20</v>
      </c>
      <c r="DP93" s="27" t="s">
        <v>136</v>
      </c>
      <c r="DQ93" s="27" t="s">
        <v>140</v>
      </c>
      <c r="DR93" s="27" t="s">
        <v>137</v>
      </c>
      <c r="DS93" s="27" t="s">
        <v>139</v>
      </c>
      <c r="DT93" s="27" t="s">
        <v>136</v>
      </c>
      <c r="DU93" s="25">
        <f t="shared" si="70"/>
        <v>14</v>
      </c>
      <c r="DV93" s="27" t="s">
        <v>136</v>
      </c>
      <c r="DW93" s="27" t="s">
        <v>136</v>
      </c>
      <c r="DX93" s="27" t="s">
        <v>136</v>
      </c>
      <c r="DY93" s="27" t="s">
        <v>137</v>
      </c>
      <c r="DZ93" s="27" t="s">
        <v>136</v>
      </c>
      <c r="EA93" s="21">
        <f>DV93+DW93+DX93+DY93+DZ93</f>
        <v>19</v>
      </c>
      <c r="EB93" s="27" t="s">
        <v>137</v>
      </c>
      <c r="EC93" s="27" t="s">
        <v>137</v>
      </c>
      <c r="ED93" s="27" t="s">
        <v>138</v>
      </c>
      <c r="EE93" s="27" t="s">
        <v>139</v>
      </c>
      <c r="EF93" s="16">
        <f t="shared" si="71"/>
        <v>13</v>
      </c>
      <c r="EG93" s="27" t="s">
        <v>136</v>
      </c>
      <c r="EH93" s="130" t="s">
        <v>139</v>
      </c>
      <c r="EI93" s="27" t="s">
        <v>139</v>
      </c>
      <c r="EJ93" s="27" t="s">
        <v>139</v>
      </c>
      <c r="EK93" s="16">
        <f t="shared" si="72"/>
        <v>10</v>
      </c>
    </row>
    <row r="94" ht="15.75" customHeight="1">
      <c r="A94" s="36" t="s">
        <v>194</v>
      </c>
      <c r="B94" s="16">
        <f t="shared" si="1"/>
        <v>0</v>
      </c>
      <c r="C94" s="17" t="s">
        <v>37</v>
      </c>
      <c r="D94" s="35">
        <v>36.0</v>
      </c>
      <c r="E94" s="16">
        <f t="shared" si="2"/>
        <v>0</v>
      </c>
      <c r="F94" s="16">
        <f t="shared" si="3"/>
        <v>1</v>
      </c>
      <c r="G94" s="16">
        <f t="shared" si="4"/>
        <v>0</v>
      </c>
      <c r="H94" s="16">
        <f t="shared" si="5"/>
        <v>0</v>
      </c>
      <c r="I94" s="35" t="s">
        <v>12</v>
      </c>
      <c r="J94" s="16">
        <f t="shared" si="6"/>
        <v>0</v>
      </c>
      <c r="K94" s="16">
        <f t="shared" si="7"/>
        <v>0</v>
      </c>
      <c r="L94" s="16">
        <f t="shared" si="8"/>
        <v>0</v>
      </c>
      <c r="M94" s="16">
        <f t="shared" si="9"/>
        <v>1</v>
      </c>
      <c r="N94" s="16">
        <f t="shared" si="10"/>
        <v>0</v>
      </c>
      <c r="O94" s="36">
        <v>30000.0</v>
      </c>
      <c r="P94" s="21">
        <f t="shared" si="11"/>
        <v>0</v>
      </c>
      <c r="Q94" s="21">
        <f t="shared" si="12"/>
        <v>0</v>
      </c>
      <c r="R94" s="21">
        <f t="shared" si="13"/>
        <v>1</v>
      </c>
      <c r="S94" s="21">
        <f t="shared" si="14"/>
        <v>0</v>
      </c>
      <c r="T94" s="37" t="s">
        <v>127</v>
      </c>
      <c r="U94" s="21">
        <f t="shared" si="15"/>
        <v>1</v>
      </c>
      <c r="V94" s="37">
        <v>0.0</v>
      </c>
      <c r="W94" s="37">
        <v>0.0</v>
      </c>
      <c r="X94" s="37">
        <v>0.0</v>
      </c>
      <c r="Y94" s="36" t="s">
        <v>207</v>
      </c>
      <c r="Z94" s="21">
        <f t="shared" si="16"/>
        <v>0</v>
      </c>
      <c r="AA94" s="21">
        <f t="shared" si="17"/>
        <v>0</v>
      </c>
      <c r="AB94" s="21">
        <f t="shared" si="18"/>
        <v>0</v>
      </c>
      <c r="AC94" s="21">
        <f t="shared" si="19"/>
        <v>0</v>
      </c>
      <c r="AD94" s="21">
        <f t="shared" si="20"/>
        <v>1</v>
      </c>
      <c r="AE94" s="36" t="s">
        <v>31</v>
      </c>
      <c r="AF94" s="21">
        <f t="shared" si="21"/>
        <v>1</v>
      </c>
      <c r="AG94" s="21">
        <f t="shared" si="22"/>
        <v>0</v>
      </c>
      <c r="AH94" s="21">
        <f t="shared" si="23"/>
        <v>0</v>
      </c>
      <c r="AI94" s="21">
        <f t="shared" si="24"/>
        <v>0</v>
      </c>
      <c r="AJ94" s="27" t="s">
        <v>129</v>
      </c>
      <c r="AK94" s="21">
        <f t="shared" si="25"/>
        <v>0</v>
      </c>
      <c r="AL94" s="21">
        <f t="shared" si="26"/>
        <v>1</v>
      </c>
      <c r="AM94" s="21">
        <f t="shared" si="27"/>
        <v>0</v>
      </c>
      <c r="AN94" s="21">
        <f t="shared" si="28"/>
        <v>0</v>
      </c>
      <c r="AO94" s="27" t="s">
        <v>201</v>
      </c>
      <c r="AP94" s="21">
        <f t="shared" si="29"/>
        <v>0</v>
      </c>
      <c r="AQ94" s="21">
        <f t="shared" si="30"/>
        <v>0</v>
      </c>
      <c r="AR94" s="21">
        <f t="shared" si="31"/>
        <v>0</v>
      </c>
      <c r="AS94" s="21">
        <f t="shared" si="32"/>
        <v>1</v>
      </c>
      <c r="AT94" s="27" t="s">
        <v>130</v>
      </c>
      <c r="AU94" s="21">
        <f t="shared" si="33"/>
        <v>1</v>
      </c>
      <c r="AV94" s="21">
        <f t="shared" si="34"/>
        <v>0</v>
      </c>
      <c r="AW94" s="21">
        <f t="shared" si="35"/>
        <v>0</v>
      </c>
      <c r="AX94" s="21">
        <f t="shared" si="36"/>
        <v>0</v>
      </c>
      <c r="AY94" s="27" t="s">
        <v>131</v>
      </c>
      <c r="AZ94" s="21">
        <f t="shared" si="37"/>
        <v>1</v>
      </c>
      <c r="BA94" s="21">
        <f t="shared" si="38"/>
        <v>0</v>
      </c>
      <c r="BB94" s="21">
        <f t="shared" si="39"/>
        <v>0</v>
      </c>
      <c r="BC94" s="21">
        <f t="shared" si="40"/>
        <v>0</v>
      </c>
      <c r="BD94" s="27" t="s">
        <v>155</v>
      </c>
      <c r="BE94" s="21">
        <f t="shared" si="41"/>
        <v>0</v>
      </c>
      <c r="BF94" s="21">
        <f t="shared" si="42"/>
        <v>0</v>
      </c>
      <c r="BG94" s="21">
        <f t="shared" si="43"/>
        <v>1</v>
      </c>
      <c r="BH94" s="29">
        <v>1500.0</v>
      </c>
      <c r="BI94" s="21">
        <f t="shared" si="44"/>
        <v>0</v>
      </c>
      <c r="BJ94" s="21">
        <f t="shared" si="45"/>
        <v>1</v>
      </c>
      <c r="BK94" s="21">
        <f t="shared" si="46"/>
        <v>0</v>
      </c>
      <c r="BL94" s="27" t="s">
        <v>151</v>
      </c>
      <c r="BM94" s="21">
        <f t="shared" si="47"/>
        <v>0</v>
      </c>
      <c r="BN94" s="21">
        <f t="shared" si="48"/>
        <v>1</v>
      </c>
      <c r="BO94" s="21">
        <f t="shared" si="49"/>
        <v>0</v>
      </c>
      <c r="BP94" s="21">
        <f t="shared" si="50"/>
        <v>0</v>
      </c>
      <c r="BQ94" s="21">
        <f t="shared" si="51"/>
        <v>0</v>
      </c>
      <c r="BR94" s="29">
        <v>1.0</v>
      </c>
      <c r="BS94" s="29">
        <v>0.0</v>
      </c>
      <c r="BT94" s="29">
        <v>1.0</v>
      </c>
      <c r="BU94" s="29">
        <v>1.0</v>
      </c>
      <c r="BV94" s="29">
        <v>0.0</v>
      </c>
      <c r="BW94" s="29">
        <v>0.0</v>
      </c>
      <c r="BX94" s="29">
        <v>0.0</v>
      </c>
      <c r="BY94" s="29">
        <v>1.0</v>
      </c>
      <c r="BZ94" s="29">
        <v>1.0</v>
      </c>
      <c r="CA94" s="27" t="s">
        <v>168</v>
      </c>
      <c r="CB94" s="21">
        <f t="shared" si="52"/>
        <v>1</v>
      </c>
      <c r="CC94" s="21">
        <f t="shared" si="53"/>
        <v>0</v>
      </c>
      <c r="CD94" s="21">
        <f t="shared" si="54"/>
        <v>0</v>
      </c>
      <c r="CE94" s="21">
        <f t="shared" si="55"/>
        <v>0</v>
      </c>
      <c r="CF94" s="21">
        <f t="shared" si="56"/>
        <v>0</v>
      </c>
      <c r="CG94" s="27" t="s">
        <v>157</v>
      </c>
      <c r="CH94" s="21">
        <f t="shared" si="57"/>
        <v>0</v>
      </c>
      <c r="CI94" s="21">
        <f t="shared" si="58"/>
        <v>1</v>
      </c>
      <c r="CJ94" s="21">
        <f t="shared" si="59"/>
        <v>0</v>
      </c>
      <c r="CK94" s="21">
        <f t="shared" si="60"/>
        <v>0</v>
      </c>
      <c r="CL94" s="27" t="s">
        <v>173</v>
      </c>
      <c r="CM94" s="21">
        <f t="shared" si="61"/>
        <v>0</v>
      </c>
      <c r="CN94" s="21">
        <f t="shared" si="62"/>
        <v>0</v>
      </c>
      <c r="CO94" s="21">
        <f t="shared" si="63"/>
        <v>1</v>
      </c>
      <c r="CP94" s="21">
        <f t="shared" si="64"/>
        <v>0</v>
      </c>
      <c r="CQ94" s="21">
        <f t="shared" si="65"/>
        <v>0</v>
      </c>
      <c r="CR94" s="27" t="s">
        <v>136</v>
      </c>
      <c r="CS94" s="29">
        <v>4.0</v>
      </c>
      <c r="CT94" s="27" t="s">
        <v>136</v>
      </c>
      <c r="CU94" s="29">
        <v>3.0</v>
      </c>
      <c r="CV94" s="16">
        <f t="shared" si="66"/>
        <v>15</v>
      </c>
      <c r="CW94" s="27" t="s">
        <v>136</v>
      </c>
      <c r="CX94" s="41">
        <v>4.0</v>
      </c>
      <c r="CY94" s="41" t="s">
        <v>136</v>
      </c>
      <c r="CZ94" s="41">
        <v>3.0</v>
      </c>
      <c r="DA94" s="29">
        <v>4.0</v>
      </c>
      <c r="DB94" s="16">
        <f t="shared" si="67"/>
        <v>19</v>
      </c>
      <c r="DC94" s="29">
        <v>1.0</v>
      </c>
      <c r="DD94" s="29">
        <v>3.0</v>
      </c>
      <c r="DE94" s="27" t="s">
        <v>139</v>
      </c>
      <c r="DF94" s="29">
        <v>2.0</v>
      </c>
      <c r="DG94" s="29">
        <v>2.0</v>
      </c>
      <c r="DH94" s="27" t="s">
        <v>139</v>
      </c>
      <c r="DI94" s="16">
        <f t="shared" si="68"/>
        <v>12</v>
      </c>
      <c r="DJ94" s="29">
        <v>2.0</v>
      </c>
      <c r="DK94" s="29">
        <v>3.0</v>
      </c>
      <c r="DL94" s="29">
        <v>2.0</v>
      </c>
      <c r="DM94" s="29">
        <v>2.0</v>
      </c>
      <c r="DN94" s="29">
        <v>2.0</v>
      </c>
      <c r="DO94" s="16">
        <f t="shared" si="69"/>
        <v>11</v>
      </c>
      <c r="DP94" s="27" t="s">
        <v>139</v>
      </c>
      <c r="DQ94" s="27" t="s">
        <v>140</v>
      </c>
      <c r="DR94" s="27" t="s">
        <v>140</v>
      </c>
      <c r="DS94" s="27" t="s">
        <v>139</v>
      </c>
      <c r="DT94" s="27" t="s">
        <v>138</v>
      </c>
      <c r="DU94" s="25">
        <f t="shared" si="70"/>
        <v>11</v>
      </c>
      <c r="DV94" s="27" t="s">
        <v>137</v>
      </c>
      <c r="DW94" s="29">
        <v>3.0</v>
      </c>
      <c r="DX94" s="29">
        <v>3.0</v>
      </c>
      <c r="DY94" s="29">
        <v>3.0</v>
      </c>
      <c r="DZ94" s="29">
        <v>3.0</v>
      </c>
      <c r="EA94" s="26">
        <v>16.0</v>
      </c>
      <c r="EB94" s="27" t="s">
        <v>139</v>
      </c>
      <c r="EC94" s="27" t="s">
        <v>139</v>
      </c>
      <c r="ED94" s="27" t="s">
        <v>140</v>
      </c>
      <c r="EE94" s="27" t="s">
        <v>140</v>
      </c>
      <c r="EF94" s="16">
        <f t="shared" si="71"/>
        <v>6</v>
      </c>
      <c r="EG94" s="27" t="s">
        <v>136</v>
      </c>
      <c r="EH94" s="130" t="s">
        <v>140</v>
      </c>
      <c r="EI94" s="27" t="s">
        <v>137</v>
      </c>
      <c r="EJ94" s="27" t="s">
        <v>140</v>
      </c>
      <c r="EK94" s="16">
        <f t="shared" si="72"/>
        <v>9</v>
      </c>
    </row>
    <row r="95" ht="15.75" customHeight="1">
      <c r="A95" s="36" t="s">
        <v>194</v>
      </c>
      <c r="B95" s="16">
        <f t="shared" si="1"/>
        <v>0</v>
      </c>
      <c r="C95" s="17" t="s">
        <v>37</v>
      </c>
      <c r="D95" s="35">
        <v>81.0</v>
      </c>
      <c r="E95" s="16">
        <f t="shared" si="2"/>
        <v>0</v>
      </c>
      <c r="F95" s="16">
        <f t="shared" si="3"/>
        <v>0</v>
      </c>
      <c r="G95" s="16">
        <f t="shared" si="4"/>
        <v>0</v>
      </c>
      <c r="H95" s="16">
        <f t="shared" si="5"/>
        <v>1</v>
      </c>
      <c r="I95" s="35" t="s">
        <v>126</v>
      </c>
      <c r="J95" s="16">
        <f t="shared" si="6"/>
        <v>0</v>
      </c>
      <c r="K95" s="16">
        <f t="shared" si="7"/>
        <v>1</v>
      </c>
      <c r="L95" s="16">
        <f t="shared" si="8"/>
        <v>0</v>
      </c>
      <c r="M95" s="16">
        <f t="shared" si="9"/>
        <v>0</v>
      </c>
      <c r="N95" s="16">
        <f t="shared" si="10"/>
        <v>0</v>
      </c>
      <c r="O95" s="36">
        <v>30000.0</v>
      </c>
      <c r="P95" s="21">
        <f t="shared" si="11"/>
        <v>0</v>
      </c>
      <c r="Q95" s="21">
        <f t="shared" si="12"/>
        <v>0</v>
      </c>
      <c r="R95" s="21">
        <f t="shared" si="13"/>
        <v>1</v>
      </c>
      <c r="S95" s="21">
        <f t="shared" si="14"/>
        <v>0</v>
      </c>
      <c r="T95" s="37" t="s">
        <v>127</v>
      </c>
      <c r="U95" s="21">
        <f t="shared" si="15"/>
        <v>1</v>
      </c>
      <c r="V95" s="37">
        <v>0.0</v>
      </c>
      <c r="W95" s="37">
        <v>0.0</v>
      </c>
      <c r="X95" s="37">
        <v>0.0</v>
      </c>
      <c r="Y95" s="36" t="s">
        <v>189</v>
      </c>
      <c r="Z95" s="21">
        <f t="shared" si="16"/>
        <v>0</v>
      </c>
      <c r="AA95" s="21">
        <f t="shared" si="17"/>
        <v>0</v>
      </c>
      <c r="AB95" s="21">
        <f t="shared" si="18"/>
        <v>0</v>
      </c>
      <c r="AC95" s="21">
        <f t="shared" si="19"/>
        <v>0</v>
      </c>
      <c r="AD95" s="21">
        <f t="shared" si="20"/>
        <v>1</v>
      </c>
      <c r="AE95" s="36" t="s">
        <v>31</v>
      </c>
      <c r="AF95" s="21">
        <f t="shared" si="21"/>
        <v>1</v>
      </c>
      <c r="AG95" s="21">
        <f t="shared" si="22"/>
        <v>0</v>
      </c>
      <c r="AH95" s="21">
        <f t="shared" si="23"/>
        <v>0</v>
      </c>
      <c r="AI95" s="21">
        <f t="shared" si="24"/>
        <v>0</v>
      </c>
      <c r="AJ95" s="27" t="s">
        <v>128</v>
      </c>
      <c r="AK95" s="21">
        <f t="shared" si="25"/>
        <v>1</v>
      </c>
      <c r="AL95" s="21">
        <f t="shared" si="26"/>
        <v>0</v>
      </c>
      <c r="AM95" s="21">
        <f t="shared" si="27"/>
        <v>0</v>
      </c>
      <c r="AN95" s="21">
        <f t="shared" si="28"/>
        <v>0</v>
      </c>
      <c r="AO95" s="27" t="s">
        <v>37</v>
      </c>
      <c r="AP95" s="21">
        <f t="shared" si="29"/>
        <v>1</v>
      </c>
      <c r="AQ95" s="21">
        <f t="shared" si="30"/>
        <v>0</v>
      </c>
      <c r="AR95" s="21">
        <f t="shared" si="31"/>
        <v>0</v>
      </c>
      <c r="AS95" s="21">
        <f t="shared" si="32"/>
        <v>0</v>
      </c>
      <c r="AT95" s="27" t="s">
        <v>44</v>
      </c>
      <c r="AU95" s="21">
        <f t="shared" si="33"/>
        <v>0</v>
      </c>
      <c r="AV95" s="21">
        <f t="shared" si="34"/>
        <v>1</v>
      </c>
      <c r="AW95" s="21">
        <f t="shared" si="35"/>
        <v>0</v>
      </c>
      <c r="AX95" s="21">
        <f t="shared" si="36"/>
        <v>0</v>
      </c>
      <c r="AY95" s="27" t="s">
        <v>144</v>
      </c>
      <c r="AZ95" s="21">
        <f t="shared" si="37"/>
        <v>0</v>
      </c>
      <c r="BA95" s="21">
        <f t="shared" si="38"/>
        <v>0</v>
      </c>
      <c r="BB95" s="21">
        <f t="shared" si="39"/>
        <v>0</v>
      </c>
      <c r="BC95" s="21">
        <f t="shared" si="40"/>
        <v>1</v>
      </c>
      <c r="BD95" s="27" t="s">
        <v>150</v>
      </c>
      <c r="BE95" s="21">
        <f t="shared" si="41"/>
        <v>0</v>
      </c>
      <c r="BF95" s="21">
        <f t="shared" si="42"/>
        <v>0</v>
      </c>
      <c r="BG95" s="21">
        <f t="shared" si="43"/>
        <v>1</v>
      </c>
      <c r="BH95" s="29">
        <v>800.0</v>
      </c>
      <c r="BI95" s="21">
        <f t="shared" si="44"/>
        <v>1</v>
      </c>
      <c r="BJ95" s="21">
        <f t="shared" si="45"/>
        <v>0</v>
      </c>
      <c r="BK95" s="21">
        <f t="shared" si="46"/>
        <v>0</v>
      </c>
      <c r="BL95" s="29" t="s">
        <v>132</v>
      </c>
      <c r="BM95" s="21">
        <f t="shared" si="47"/>
        <v>0</v>
      </c>
      <c r="BN95" s="21">
        <f t="shared" si="48"/>
        <v>0</v>
      </c>
      <c r="BO95" s="21">
        <f t="shared" si="49"/>
        <v>1</v>
      </c>
      <c r="BP95" s="21">
        <f t="shared" si="50"/>
        <v>0</v>
      </c>
      <c r="BQ95" s="21">
        <f t="shared" si="51"/>
        <v>0</v>
      </c>
      <c r="BR95" s="29">
        <v>0.0</v>
      </c>
      <c r="BS95" s="29">
        <v>0.0</v>
      </c>
      <c r="BT95" s="29">
        <v>0.0</v>
      </c>
      <c r="BU95" s="29">
        <v>0.0</v>
      </c>
      <c r="BV95" s="29">
        <v>0.0</v>
      </c>
      <c r="BW95" s="29">
        <v>1.0</v>
      </c>
      <c r="BX95" s="29">
        <v>0.0</v>
      </c>
      <c r="BY95" s="29">
        <v>0.0</v>
      </c>
      <c r="BZ95" s="29">
        <v>1.0</v>
      </c>
      <c r="CA95" s="27" t="s">
        <v>164</v>
      </c>
      <c r="CB95" s="21">
        <f t="shared" si="52"/>
        <v>0</v>
      </c>
      <c r="CC95" s="21">
        <f t="shared" si="53"/>
        <v>0</v>
      </c>
      <c r="CD95" s="21">
        <f t="shared" si="54"/>
        <v>1</v>
      </c>
      <c r="CE95" s="21">
        <f t="shared" si="55"/>
        <v>0</v>
      </c>
      <c r="CF95" s="21">
        <f t="shared" si="56"/>
        <v>0</v>
      </c>
      <c r="CG95" s="27" t="s">
        <v>80</v>
      </c>
      <c r="CH95" s="21">
        <f t="shared" si="57"/>
        <v>1</v>
      </c>
      <c r="CI95" s="21">
        <f t="shared" si="58"/>
        <v>0</v>
      </c>
      <c r="CJ95" s="21">
        <f t="shared" si="59"/>
        <v>0</v>
      </c>
      <c r="CK95" s="21">
        <f t="shared" si="60"/>
        <v>0</v>
      </c>
      <c r="CL95" s="27" t="s">
        <v>170</v>
      </c>
      <c r="CM95" s="21">
        <f t="shared" si="61"/>
        <v>0</v>
      </c>
      <c r="CN95" s="21">
        <f t="shared" si="62"/>
        <v>1</v>
      </c>
      <c r="CO95" s="21">
        <f t="shared" si="63"/>
        <v>0</v>
      </c>
      <c r="CP95" s="21">
        <f t="shared" si="64"/>
        <v>0</v>
      </c>
      <c r="CQ95" s="21">
        <f t="shared" si="65"/>
        <v>0</v>
      </c>
      <c r="CR95" s="29">
        <v>5.0</v>
      </c>
      <c r="CS95" s="27" t="s">
        <v>136</v>
      </c>
      <c r="CT95" s="27" t="s">
        <v>139</v>
      </c>
      <c r="CU95" s="27" t="s">
        <v>136</v>
      </c>
      <c r="CV95" s="16">
        <f t="shared" si="66"/>
        <v>15</v>
      </c>
      <c r="CW95" s="29">
        <v>3.0</v>
      </c>
      <c r="CX95" s="41" t="s">
        <v>136</v>
      </c>
      <c r="CY95" s="31">
        <v>3.0</v>
      </c>
      <c r="CZ95" s="41" t="s">
        <v>136</v>
      </c>
      <c r="DA95" s="27" t="s">
        <v>137</v>
      </c>
      <c r="DB95" s="16">
        <f t="shared" si="67"/>
        <v>17</v>
      </c>
      <c r="DC95" s="29">
        <v>2.0</v>
      </c>
      <c r="DD95" s="29">
        <v>3.0</v>
      </c>
      <c r="DE95" s="27" t="s">
        <v>137</v>
      </c>
      <c r="DF95" s="27" t="s">
        <v>139</v>
      </c>
      <c r="DG95" s="27" t="s">
        <v>140</v>
      </c>
      <c r="DH95" s="27" t="s">
        <v>140</v>
      </c>
      <c r="DI95" s="16">
        <f t="shared" si="68"/>
        <v>12</v>
      </c>
      <c r="DJ95" s="29">
        <v>3.0</v>
      </c>
      <c r="DK95" s="29">
        <v>3.0</v>
      </c>
      <c r="DL95" s="29">
        <v>3.0</v>
      </c>
      <c r="DM95" s="27" t="s">
        <v>137</v>
      </c>
      <c r="DN95" s="29">
        <v>3.0</v>
      </c>
      <c r="DO95" s="16">
        <f t="shared" si="69"/>
        <v>15</v>
      </c>
      <c r="DP95" s="27" t="s">
        <v>139</v>
      </c>
      <c r="DQ95" s="27" t="s">
        <v>140</v>
      </c>
      <c r="DR95" s="27" t="s">
        <v>139</v>
      </c>
      <c r="DS95" s="27" t="s">
        <v>139</v>
      </c>
      <c r="DT95" s="27" t="s">
        <v>138</v>
      </c>
      <c r="DU95" s="25">
        <f t="shared" si="70"/>
        <v>12</v>
      </c>
      <c r="DV95" s="27" t="s">
        <v>137</v>
      </c>
      <c r="DW95" s="29">
        <v>2.0</v>
      </c>
      <c r="DX95" s="27" t="s">
        <v>139</v>
      </c>
      <c r="DY95" s="27" t="s">
        <v>139</v>
      </c>
      <c r="DZ95" s="27" t="s">
        <v>137</v>
      </c>
      <c r="EA95" s="26">
        <v>14.0</v>
      </c>
      <c r="EB95" s="27" t="s">
        <v>139</v>
      </c>
      <c r="EC95" s="27" t="s">
        <v>139</v>
      </c>
      <c r="ED95" s="27" t="s">
        <v>138</v>
      </c>
      <c r="EE95" s="27" t="s">
        <v>139</v>
      </c>
      <c r="EF95" s="16">
        <f t="shared" si="71"/>
        <v>11</v>
      </c>
      <c r="EG95" s="29">
        <v>1.0</v>
      </c>
      <c r="EH95" s="130" t="s">
        <v>140</v>
      </c>
      <c r="EI95" s="27" t="s">
        <v>139</v>
      </c>
      <c r="EJ95" s="27" t="s">
        <v>140</v>
      </c>
      <c r="EK95" s="16">
        <f t="shared" si="72"/>
        <v>5</v>
      </c>
    </row>
    <row r="96" ht="15.75" customHeight="1">
      <c r="A96" s="36" t="s">
        <v>194</v>
      </c>
      <c r="B96" s="16">
        <f t="shared" si="1"/>
        <v>0</v>
      </c>
      <c r="C96" s="17" t="s">
        <v>37</v>
      </c>
      <c r="D96" s="35">
        <v>74.0</v>
      </c>
      <c r="E96" s="16">
        <f t="shared" si="2"/>
        <v>0</v>
      </c>
      <c r="F96" s="16">
        <f t="shared" si="3"/>
        <v>0</v>
      </c>
      <c r="G96" s="16">
        <f t="shared" si="4"/>
        <v>0</v>
      </c>
      <c r="H96" s="16">
        <f t="shared" si="5"/>
        <v>1</v>
      </c>
      <c r="I96" s="35" t="s">
        <v>126</v>
      </c>
      <c r="J96" s="16">
        <f t="shared" si="6"/>
        <v>0</v>
      </c>
      <c r="K96" s="16">
        <f t="shared" si="7"/>
        <v>1</v>
      </c>
      <c r="L96" s="16">
        <f t="shared" si="8"/>
        <v>0</v>
      </c>
      <c r="M96" s="16">
        <f t="shared" si="9"/>
        <v>0</v>
      </c>
      <c r="N96" s="16">
        <f t="shared" si="10"/>
        <v>0</v>
      </c>
      <c r="O96" s="36">
        <v>30000.0</v>
      </c>
      <c r="P96" s="21">
        <f t="shared" si="11"/>
        <v>0</v>
      </c>
      <c r="Q96" s="21">
        <f t="shared" si="12"/>
        <v>0</v>
      </c>
      <c r="R96" s="21">
        <f t="shared" si="13"/>
        <v>1</v>
      </c>
      <c r="S96" s="21">
        <f t="shared" si="14"/>
        <v>0</v>
      </c>
      <c r="T96" s="37" t="s">
        <v>127</v>
      </c>
      <c r="U96" s="21">
        <f t="shared" si="15"/>
        <v>1</v>
      </c>
      <c r="V96" s="37">
        <v>0.0</v>
      </c>
      <c r="W96" s="37">
        <v>0.0</v>
      </c>
      <c r="X96" s="37">
        <v>0.0</v>
      </c>
      <c r="Y96" s="36" t="s">
        <v>207</v>
      </c>
      <c r="Z96" s="21">
        <f t="shared" si="16"/>
        <v>0</v>
      </c>
      <c r="AA96" s="21">
        <f t="shared" si="17"/>
        <v>0</v>
      </c>
      <c r="AB96" s="21">
        <f t="shared" si="18"/>
        <v>0</v>
      </c>
      <c r="AC96" s="21">
        <f t="shared" si="19"/>
        <v>0</v>
      </c>
      <c r="AD96" s="21">
        <f t="shared" si="20"/>
        <v>1</v>
      </c>
      <c r="AE96" s="36" t="s">
        <v>31</v>
      </c>
      <c r="AF96" s="21">
        <f t="shared" si="21"/>
        <v>1</v>
      </c>
      <c r="AG96" s="21">
        <f t="shared" si="22"/>
        <v>0</v>
      </c>
      <c r="AH96" s="21">
        <f t="shared" si="23"/>
        <v>0</v>
      </c>
      <c r="AI96" s="21">
        <f t="shared" si="24"/>
        <v>0</v>
      </c>
      <c r="AJ96" s="27" t="s">
        <v>128</v>
      </c>
      <c r="AK96" s="21">
        <f t="shared" si="25"/>
        <v>1</v>
      </c>
      <c r="AL96" s="21">
        <f t="shared" si="26"/>
        <v>0</v>
      </c>
      <c r="AM96" s="21">
        <f t="shared" si="27"/>
        <v>0</v>
      </c>
      <c r="AN96" s="21">
        <f t="shared" si="28"/>
        <v>0</v>
      </c>
      <c r="AO96" s="27" t="s">
        <v>37</v>
      </c>
      <c r="AP96" s="21">
        <f t="shared" si="29"/>
        <v>1</v>
      </c>
      <c r="AQ96" s="21">
        <f t="shared" si="30"/>
        <v>0</v>
      </c>
      <c r="AR96" s="21">
        <f t="shared" si="31"/>
        <v>0</v>
      </c>
      <c r="AS96" s="21">
        <f t="shared" si="32"/>
        <v>0</v>
      </c>
      <c r="AT96" s="27" t="s">
        <v>44</v>
      </c>
      <c r="AU96" s="21">
        <f t="shared" si="33"/>
        <v>0</v>
      </c>
      <c r="AV96" s="21">
        <f t="shared" si="34"/>
        <v>1</v>
      </c>
      <c r="AW96" s="21">
        <f t="shared" si="35"/>
        <v>0</v>
      </c>
      <c r="AX96" s="21">
        <f t="shared" si="36"/>
        <v>0</v>
      </c>
      <c r="AY96" s="27" t="s">
        <v>175</v>
      </c>
      <c r="AZ96" s="21">
        <f t="shared" si="37"/>
        <v>0</v>
      </c>
      <c r="BA96" s="21">
        <f t="shared" si="38"/>
        <v>0</v>
      </c>
      <c r="BB96" s="21">
        <f t="shared" si="39"/>
        <v>0</v>
      </c>
      <c r="BC96" s="21">
        <f t="shared" si="40"/>
        <v>1</v>
      </c>
      <c r="BD96" s="27" t="s">
        <v>136</v>
      </c>
      <c r="BE96" s="21">
        <f t="shared" si="41"/>
        <v>0</v>
      </c>
      <c r="BF96" s="21">
        <f t="shared" si="42"/>
        <v>0</v>
      </c>
      <c r="BG96" s="21">
        <f t="shared" si="43"/>
        <v>1</v>
      </c>
      <c r="BH96" s="29">
        <v>1500.0</v>
      </c>
      <c r="BI96" s="21">
        <f t="shared" si="44"/>
        <v>0</v>
      </c>
      <c r="BJ96" s="21">
        <f t="shared" si="45"/>
        <v>1</v>
      </c>
      <c r="BK96" s="21">
        <f t="shared" si="46"/>
        <v>0</v>
      </c>
      <c r="BL96" s="27" t="s">
        <v>151</v>
      </c>
      <c r="BM96" s="21">
        <f t="shared" si="47"/>
        <v>0</v>
      </c>
      <c r="BN96" s="21">
        <f t="shared" si="48"/>
        <v>1</v>
      </c>
      <c r="BO96" s="21">
        <f t="shared" si="49"/>
        <v>0</v>
      </c>
      <c r="BP96" s="21">
        <f t="shared" si="50"/>
        <v>0</v>
      </c>
      <c r="BQ96" s="21">
        <f t="shared" si="51"/>
        <v>0</v>
      </c>
      <c r="BR96" s="29">
        <v>1.0</v>
      </c>
      <c r="BS96" s="29">
        <v>0.0</v>
      </c>
      <c r="BT96" s="29">
        <v>1.0</v>
      </c>
      <c r="BU96" s="29">
        <v>1.0</v>
      </c>
      <c r="BV96" s="29">
        <v>1.0</v>
      </c>
      <c r="BW96" s="29">
        <v>1.0</v>
      </c>
      <c r="BX96" s="29">
        <v>1.0</v>
      </c>
      <c r="BY96" s="29">
        <v>0.0</v>
      </c>
      <c r="BZ96" s="29">
        <v>1.0</v>
      </c>
      <c r="CA96" s="27" t="s">
        <v>168</v>
      </c>
      <c r="CB96" s="21">
        <f t="shared" si="52"/>
        <v>1</v>
      </c>
      <c r="CC96" s="21">
        <f t="shared" si="53"/>
        <v>0</v>
      </c>
      <c r="CD96" s="21">
        <f t="shared" si="54"/>
        <v>0</v>
      </c>
      <c r="CE96" s="21">
        <f t="shared" si="55"/>
        <v>0</v>
      </c>
      <c r="CF96" s="21">
        <f t="shared" si="56"/>
        <v>0</v>
      </c>
      <c r="CG96" s="27" t="s">
        <v>157</v>
      </c>
      <c r="CH96" s="21">
        <f t="shared" si="57"/>
        <v>0</v>
      </c>
      <c r="CI96" s="21">
        <f t="shared" si="58"/>
        <v>1</v>
      </c>
      <c r="CJ96" s="21">
        <f t="shared" si="59"/>
        <v>0</v>
      </c>
      <c r="CK96" s="21">
        <f t="shared" si="60"/>
        <v>0</v>
      </c>
      <c r="CL96" s="27" t="s">
        <v>173</v>
      </c>
      <c r="CM96" s="21">
        <f t="shared" si="61"/>
        <v>0</v>
      </c>
      <c r="CN96" s="21">
        <f t="shared" si="62"/>
        <v>0</v>
      </c>
      <c r="CO96" s="21">
        <f t="shared" si="63"/>
        <v>1</v>
      </c>
      <c r="CP96" s="21">
        <f t="shared" si="64"/>
        <v>0</v>
      </c>
      <c r="CQ96" s="21">
        <f t="shared" si="65"/>
        <v>0</v>
      </c>
      <c r="CR96" s="27" t="s">
        <v>136</v>
      </c>
      <c r="CS96" s="29">
        <v>4.0</v>
      </c>
      <c r="CT96" s="27" t="s">
        <v>136</v>
      </c>
      <c r="CU96" s="29">
        <v>5.0</v>
      </c>
      <c r="CV96" s="16">
        <f t="shared" si="66"/>
        <v>17</v>
      </c>
      <c r="CW96" s="27" t="s">
        <v>136</v>
      </c>
      <c r="CX96" s="41">
        <v>4.0</v>
      </c>
      <c r="CY96" s="31">
        <v>3.0</v>
      </c>
      <c r="CZ96" s="41">
        <v>5.0</v>
      </c>
      <c r="DA96" s="27" t="s">
        <v>136</v>
      </c>
      <c r="DB96" s="16">
        <f t="shared" si="67"/>
        <v>20</v>
      </c>
      <c r="DC96" s="27" t="s">
        <v>140</v>
      </c>
      <c r="DD96" s="27" t="s">
        <v>139</v>
      </c>
      <c r="DE96" s="27" t="s">
        <v>137</v>
      </c>
      <c r="DF96" s="29">
        <v>2.0</v>
      </c>
      <c r="DG96" s="27" t="s">
        <v>140</v>
      </c>
      <c r="DH96" s="27">
        <v>3.0</v>
      </c>
      <c r="DI96" s="16">
        <f t="shared" si="68"/>
        <v>12</v>
      </c>
      <c r="DJ96" s="29">
        <v>2.0</v>
      </c>
      <c r="DK96" s="29">
        <v>1.0</v>
      </c>
      <c r="DL96" s="29">
        <v>2.0</v>
      </c>
      <c r="DM96" s="29">
        <v>2.0</v>
      </c>
      <c r="DN96" s="29">
        <v>1.0</v>
      </c>
      <c r="DO96" s="16">
        <f t="shared" si="69"/>
        <v>8</v>
      </c>
      <c r="DP96" s="27" t="s">
        <v>139</v>
      </c>
      <c r="DQ96" s="27" t="s">
        <v>136</v>
      </c>
      <c r="DR96" s="27" t="s">
        <v>136</v>
      </c>
      <c r="DS96" s="27" t="s">
        <v>138</v>
      </c>
      <c r="DT96" s="27" t="s">
        <v>138</v>
      </c>
      <c r="DU96" s="25">
        <f t="shared" si="70"/>
        <v>20</v>
      </c>
      <c r="DV96" s="29">
        <v>2.0</v>
      </c>
      <c r="DW96" s="27" t="s">
        <v>137</v>
      </c>
      <c r="DX96" s="29">
        <v>2.0</v>
      </c>
      <c r="DY96" s="29">
        <v>2.0</v>
      </c>
      <c r="DZ96" s="27" t="s">
        <v>137</v>
      </c>
      <c r="EA96" s="26">
        <v>14.0</v>
      </c>
      <c r="EB96" s="27" t="s">
        <v>139</v>
      </c>
      <c r="EC96" s="27" t="s">
        <v>139</v>
      </c>
      <c r="ED96" s="27" t="s">
        <v>140</v>
      </c>
      <c r="EE96" s="27" t="s">
        <v>140</v>
      </c>
      <c r="EF96" s="16">
        <f t="shared" si="71"/>
        <v>6</v>
      </c>
      <c r="EG96" s="29">
        <v>2.0</v>
      </c>
      <c r="EH96" s="130" t="s">
        <v>137</v>
      </c>
      <c r="EI96" s="29">
        <v>2.0</v>
      </c>
      <c r="EJ96" s="27" t="s">
        <v>139</v>
      </c>
      <c r="EK96" s="16">
        <f t="shared" si="72"/>
        <v>9</v>
      </c>
    </row>
    <row r="97" ht="15.75" customHeight="1">
      <c r="A97" s="36" t="s">
        <v>125</v>
      </c>
      <c r="B97" s="16">
        <f t="shared" si="1"/>
        <v>1</v>
      </c>
      <c r="C97" s="17" t="s">
        <v>37</v>
      </c>
      <c r="D97" s="35">
        <v>43.0</v>
      </c>
      <c r="E97" s="16">
        <f t="shared" si="2"/>
        <v>0</v>
      </c>
      <c r="F97" s="16">
        <f t="shared" si="3"/>
        <v>0</v>
      </c>
      <c r="G97" s="16">
        <f t="shared" si="4"/>
        <v>1</v>
      </c>
      <c r="H97" s="16">
        <f t="shared" si="5"/>
        <v>0</v>
      </c>
      <c r="I97" s="35" t="s">
        <v>126</v>
      </c>
      <c r="J97" s="16">
        <f t="shared" si="6"/>
        <v>0</v>
      </c>
      <c r="K97" s="16">
        <f t="shared" si="7"/>
        <v>1</v>
      </c>
      <c r="L97" s="16">
        <f t="shared" si="8"/>
        <v>0</v>
      </c>
      <c r="M97" s="16">
        <f t="shared" si="9"/>
        <v>0</v>
      </c>
      <c r="N97" s="16">
        <f t="shared" si="10"/>
        <v>0</v>
      </c>
      <c r="O97" s="36">
        <v>35000.0</v>
      </c>
      <c r="P97" s="21">
        <f t="shared" si="11"/>
        <v>0</v>
      </c>
      <c r="Q97" s="21">
        <f t="shared" si="12"/>
        <v>0</v>
      </c>
      <c r="R97" s="21">
        <f t="shared" si="13"/>
        <v>1</v>
      </c>
      <c r="S97" s="21">
        <f t="shared" si="14"/>
        <v>0</v>
      </c>
      <c r="T97" s="37" t="s">
        <v>127</v>
      </c>
      <c r="U97" s="21">
        <f t="shared" si="15"/>
        <v>1</v>
      </c>
      <c r="V97" s="37">
        <v>1.0</v>
      </c>
      <c r="W97" s="37">
        <v>0.0</v>
      </c>
      <c r="X97" s="37">
        <v>1.0</v>
      </c>
      <c r="Y97" s="36" t="s">
        <v>25</v>
      </c>
      <c r="Z97" s="21">
        <f t="shared" si="16"/>
        <v>1</v>
      </c>
      <c r="AA97" s="21">
        <f t="shared" si="17"/>
        <v>0</v>
      </c>
      <c r="AB97" s="21">
        <f t="shared" si="18"/>
        <v>0</v>
      </c>
      <c r="AC97" s="21">
        <f t="shared" si="19"/>
        <v>0</v>
      </c>
      <c r="AD97" s="21">
        <f t="shared" si="20"/>
        <v>0</v>
      </c>
      <c r="AE97" s="36" t="s">
        <v>191</v>
      </c>
      <c r="AF97" s="21">
        <f t="shared" si="21"/>
        <v>0</v>
      </c>
      <c r="AG97" s="21">
        <f t="shared" si="22"/>
        <v>0</v>
      </c>
      <c r="AH97" s="21">
        <f t="shared" si="23"/>
        <v>0</v>
      </c>
      <c r="AI97" s="21">
        <f t="shared" si="24"/>
        <v>1</v>
      </c>
      <c r="AJ97" s="27" t="s">
        <v>129</v>
      </c>
      <c r="AK97" s="21">
        <f t="shared" si="25"/>
        <v>0</v>
      </c>
      <c r="AL97" s="21">
        <f t="shared" si="26"/>
        <v>1</v>
      </c>
      <c r="AM97" s="21">
        <f t="shared" si="27"/>
        <v>0</v>
      </c>
      <c r="AN97" s="21">
        <f t="shared" si="28"/>
        <v>0</v>
      </c>
      <c r="AO97" s="27" t="s">
        <v>37</v>
      </c>
      <c r="AP97" s="21">
        <f t="shared" si="29"/>
        <v>1</v>
      </c>
      <c r="AQ97" s="21">
        <f t="shared" si="30"/>
        <v>0</v>
      </c>
      <c r="AR97" s="21">
        <f t="shared" si="31"/>
        <v>0</v>
      </c>
      <c r="AS97" s="21">
        <f t="shared" si="32"/>
        <v>0</v>
      </c>
      <c r="AT97" s="27" t="s">
        <v>130</v>
      </c>
      <c r="AU97" s="21">
        <f t="shared" si="33"/>
        <v>1</v>
      </c>
      <c r="AV97" s="21">
        <f t="shared" si="34"/>
        <v>0</v>
      </c>
      <c r="AW97" s="21">
        <f t="shared" si="35"/>
        <v>0</v>
      </c>
      <c r="AX97" s="21">
        <f t="shared" si="36"/>
        <v>0</v>
      </c>
      <c r="AY97" s="27" t="s">
        <v>182</v>
      </c>
      <c r="AZ97" s="21">
        <f t="shared" si="37"/>
        <v>0</v>
      </c>
      <c r="BA97" s="21">
        <f t="shared" si="38"/>
        <v>0</v>
      </c>
      <c r="BB97" s="21">
        <f t="shared" si="39"/>
        <v>1</v>
      </c>
      <c r="BC97" s="21">
        <f t="shared" si="40"/>
        <v>0</v>
      </c>
      <c r="BD97" s="27" t="s">
        <v>138</v>
      </c>
      <c r="BE97" s="21">
        <f t="shared" si="41"/>
        <v>0</v>
      </c>
      <c r="BF97" s="21">
        <f t="shared" si="42"/>
        <v>0</v>
      </c>
      <c r="BG97" s="21">
        <f t="shared" si="43"/>
        <v>1</v>
      </c>
      <c r="BH97" s="29">
        <v>1500.0</v>
      </c>
      <c r="BI97" s="21">
        <f t="shared" si="44"/>
        <v>0</v>
      </c>
      <c r="BJ97" s="21">
        <f t="shared" si="45"/>
        <v>1</v>
      </c>
      <c r="BK97" s="21">
        <f t="shared" si="46"/>
        <v>0</v>
      </c>
      <c r="BL97" s="29" t="s">
        <v>156</v>
      </c>
      <c r="BM97" s="21">
        <f t="shared" si="47"/>
        <v>0</v>
      </c>
      <c r="BN97" s="21">
        <f t="shared" si="48"/>
        <v>0</v>
      </c>
      <c r="BO97" s="21">
        <f t="shared" si="49"/>
        <v>0</v>
      </c>
      <c r="BP97" s="21">
        <f t="shared" si="50"/>
        <v>1</v>
      </c>
      <c r="BQ97" s="21">
        <f t="shared" si="51"/>
        <v>0</v>
      </c>
      <c r="BR97" s="29">
        <v>0.0</v>
      </c>
      <c r="BS97" s="29">
        <v>0.0</v>
      </c>
      <c r="BT97" s="29">
        <v>0.0</v>
      </c>
      <c r="BU97" s="29">
        <v>0.0</v>
      </c>
      <c r="BV97" s="29">
        <v>0.0</v>
      </c>
      <c r="BW97" s="29">
        <v>0.0</v>
      </c>
      <c r="BX97" s="29">
        <v>0.0</v>
      </c>
      <c r="BY97" s="29">
        <v>0.0</v>
      </c>
      <c r="BZ97" s="29">
        <v>1.0</v>
      </c>
      <c r="CA97" s="27" t="s">
        <v>176</v>
      </c>
      <c r="CB97" s="21">
        <f t="shared" si="52"/>
        <v>0</v>
      </c>
      <c r="CC97" s="21">
        <f t="shared" si="53"/>
        <v>0</v>
      </c>
      <c r="CD97" s="21">
        <f t="shared" si="54"/>
        <v>0</v>
      </c>
      <c r="CE97" s="21">
        <f t="shared" si="55"/>
        <v>1</v>
      </c>
      <c r="CF97" s="21">
        <f t="shared" si="56"/>
        <v>0</v>
      </c>
      <c r="CG97" s="27" t="s">
        <v>177</v>
      </c>
      <c r="CH97" s="21">
        <f t="shared" si="57"/>
        <v>1</v>
      </c>
      <c r="CI97" s="21">
        <f t="shared" si="58"/>
        <v>0</v>
      </c>
      <c r="CJ97" s="21">
        <f t="shared" si="59"/>
        <v>0</v>
      </c>
      <c r="CK97" s="21">
        <f t="shared" si="60"/>
        <v>0</v>
      </c>
      <c r="CL97" s="27" t="s">
        <v>178</v>
      </c>
      <c r="CM97" s="21">
        <f t="shared" si="61"/>
        <v>0</v>
      </c>
      <c r="CN97" s="21">
        <f t="shared" si="62"/>
        <v>0</v>
      </c>
      <c r="CO97" s="21">
        <f t="shared" si="63"/>
        <v>0</v>
      </c>
      <c r="CP97" s="21">
        <f t="shared" si="64"/>
        <v>1</v>
      </c>
      <c r="CQ97" s="21">
        <f t="shared" si="65"/>
        <v>0</v>
      </c>
      <c r="CR97" s="29">
        <v>3.0</v>
      </c>
      <c r="CS97" s="27" t="s">
        <v>136</v>
      </c>
      <c r="CT97" s="29">
        <v>4.0</v>
      </c>
      <c r="CU97" s="29">
        <v>3.0</v>
      </c>
      <c r="CV97" s="16">
        <f t="shared" si="66"/>
        <v>14</v>
      </c>
      <c r="CW97" s="27">
        <v>3.0</v>
      </c>
      <c r="CX97" s="41" t="s">
        <v>136</v>
      </c>
      <c r="CY97" s="41">
        <v>4.0</v>
      </c>
      <c r="CZ97" s="41">
        <v>3.0</v>
      </c>
      <c r="DA97" s="29">
        <v>4.0</v>
      </c>
      <c r="DB97" s="16">
        <f t="shared" si="67"/>
        <v>18</v>
      </c>
      <c r="DC97" s="29">
        <v>3.0</v>
      </c>
      <c r="DD97" s="29">
        <v>2.0</v>
      </c>
      <c r="DE97" s="27" t="s">
        <v>139</v>
      </c>
      <c r="DF97" s="27" t="s">
        <v>140</v>
      </c>
      <c r="DG97" s="27" t="s">
        <v>139</v>
      </c>
      <c r="DH97" s="27" t="s">
        <v>137</v>
      </c>
      <c r="DI97" s="16">
        <f t="shared" si="68"/>
        <v>13</v>
      </c>
      <c r="DJ97" s="27" t="s">
        <v>138</v>
      </c>
      <c r="DK97" s="27" t="s">
        <v>136</v>
      </c>
      <c r="DL97" s="27" t="s">
        <v>136</v>
      </c>
      <c r="DM97" s="29">
        <v>4.0</v>
      </c>
      <c r="DN97" s="29">
        <v>3.0</v>
      </c>
      <c r="DO97" s="16">
        <f t="shared" si="69"/>
        <v>20</v>
      </c>
      <c r="DP97" s="27" t="s">
        <v>136</v>
      </c>
      <c r="DQ97" s="27" t="s">
        <v>136</v>
      </c>
      <c r="DR97" s="27" t="s">
        <v>136</v>
      </c>
      <c r="DS97" s="27" t="s">
        <v>137</v>
      </c>
      <c r="DT97" s="27" t="s">
        <v>138</v>
      </c>
      <c r="DU97" s="25">
        <f t="shared" si="70"/>
        <v>20</v>
      </c>
      <c r="DV97" s="29">
        <v>3.0</v>
      </c>
      <c r="DW97" s="29">
        <v>4.0</v>
      </c>
      <c r="DX97" s="27" t="s">
        <v>137</v>
      </c>
      <c r="DY97" s="29">
        <v>3.0</v>
      </c>
      <c r="DZ97" s="27" t="s">
        <v>136</v>
      </c>
      <c r="EA97" s="26">
        <v>13.0</v>
      </c>
      <c r="EB97" s="27" t="s">
        <v>137</v>
      </c>
      <c r="EC97" s="27" t="s">
        <v>139</v>
      </c>
      <c r="ED97" s="27" t="s">
        <v>140</v>
      </c>
      <c r="EE97" s="27" t="s">
        <v>139</v>
      </c>
      <c r="EF97" s="16">
        <f t="shared" si="71"/>
        <v>8</v>
      </c>
      <c r="EG97" s="29">
        <v>3.0</v>
      </c>
      <c r="EH97" s="129">
        <v>3.0</v>
      </c>
      <c r="EI97" s="29">
        <v>3.0</v>
      </c>
      <c r="EJ97" s="29">
        <v>3.0</v>
      </c>
      <c r="EK97" s="16">
        <f t="shared" si="72"/>
        <v>12</v>
      </c>
    </row>
    <row r="98" ht="15.75" customHeight="1">
      <c r="A98" s="36" t="s">
        <v>125</v>
      </c>
      <c r="B98" s="16">
        <f t="shared" si="1"/>
        <v>1</v>
      </c>
      <c r="C98" s="17" t="s">
        <v>37</v>
      </c>
      <c r="D98" s="35">
        <v>44.0</v>
      </c>
      <c r="E98" s="16">
        <f t="shared" si="2"/>
        <v>0</v>
      </c>
      <c r="F98" s="16">
        <f t="shared" si="3"/>
        <v>0</v>
      </c>
      <c r="G98" s="16">
        <f t="shared" si="4"/>
        <v>1</v>
      </c>
      <c r="H98" s="16">
        <f t="shared" si="5"/>
        <v>0</v>
      </c>
      <c r="I98" s="35" t="s">
        <v>126</v>
      </c>
      <c r="J98" s="16">
        <f t="shared" si="6"/>
        <v>0</v>
      </c>
      <c r="K98" s="16">
        <f t="shared" si="7"/>
        <v>1</v>
      </c>
      <c r="L98" s="16">
        <f t="shared" si="8"/>
        <v>0</v>
      </c>
      <c r="M98" s="16">
        <f t="shared" si="9"/>
        <v>0</v>
      </c>
      <c r="N98" s="16">
        <f t="shared" si="10"/>
        <v>0</v>
      </c>
      <c r="O98" s="36">
        <v>40000.0</v>
      </c>
      <c r="P98" s="21">
        <f t="shared" si="11"/>
        <v>0</v>
      </c>
      <c r="Q98" s="21">
        <f t="shared" si="12"/>
        <v>0</v>
      </c>
      <c r="R98" s="21">
        <f t="shared" si="13"/>
        <v>1</v>
      </c>
      <c r="S98" s="21">
        <f t="shared" si="14"/>
        <v>0</v>
      </c>
      <c r="T98" s="37" t="s">
        <v>127</v>
      </c>
      <c r="U98" s="21">
        <f t="shared" si="15"/>
        <v>1</v>
      </c>
      <c r="V98" s="37">
        <v>0.0</v>
      </c>
      <c r="W98" s="37">
        <v>0.0</v>
      </c>
      <c r="X98" s="37">
        <v>0.0</v>
      </c>
      <c r="Y98" s="36" t="s">
        <v>25</v>
      </c>
      <c r="Z98" s="21">
        <f t="shared" si="16"/>
        <v>1</v>
      </c>
      <c r="AA98" s="21">
        <f t="shared" si="17"/>
        <v>0</v>
      </c>
      <c r="AB98" s="21">
        <f t="shared" si="18"/>
        <v>0</v>
      </c>
      <c r="AC98" s="21">
        <f t="shared" si="19"/>
        <v>0</v>
      </c>
      <c r="AD98" s="21">
        <f t="shared" si="20"/>
        <v>0</v>
      </c>
      <c r="AE98" s="36" t="s">
        <v>191</v>
      </c>
      <c r="AF98" s="21">
        <f t="shared" si="21"/>
        <v>0</v>
      </c>
      <c r="AG98" s="21">
        <f t="shared" si="22"/>
        <v>0</v>
      </c>
      <c r="AH98" s="21">
        <f t="shared" si="23"/>
        <v>0</v>
      </c>
      <c r="AI98" s="21">
        <f t="shared" si="24"/>
        <v>1</v>
      </c>
      <c r="AJ98" s="27" t="s">
        <v>191</v>
      </c>
      <c r="AK98" s="21">
        <f t="shared" si="25"/>
        <v>0</v>
      </c>
      <c r="AL98" s="21">
        <f t="shared" si="26"/>
        <v>0</v>
      </c>
      <c r="AM98" s="21">
        <f t="shared" si="27"/>
        <v>0</v>
      </c>
      <c r="AN98" s="21">
        <f t="shared" si="28"/>
        <v>1</v>
      </c>
      <c r="AO98" s="27" t="s">
        <v>144</v>
      </c>
      <c r="AP98" s="21">
        <f t="shared" si="29"/>
        <v>0</v>
      </c>
      <c r="AQ98" s="21">
        <f t="shared" si="30"/>
        <v>0</v>
      </c>
      <c r="AR98" s="21">
        <f t="shared" si="31"/>
        <v>0</v>
      </c>
      <c r="AS98" s="21">
        <f t="shared" si="32"/>
        <v>1</v>
      </c>
      <c r="AT98" s="27" t="s">
        <v>45</v>
      </c>
      <c r="AU98" s="21">
        <f t="shared" si="33"/>
        <v>0</v>
      </c>
      <c r="AV98" s="21">
        <f t="shared" si="34"/>
        <v>0</v>
      </c>
      <c r="AW98" s="21">
        <f t="shared" si="35"/>
        <v>1</v>
      </c>
      <c r="AX98" s="21">
        <f t="shared" si="36"/>
        <v>0</v>
      </c>
      <c r="AY98" s="27" t="s">
        <v>131</v>
      </c>
      <c r="AZ98" s="21">
        <f t="shared" si="37"/>
        <v>1</v>
      </c>
      <c r="BA98" s="21">
        <f t="shared" si="38"/>
        <v>0</v>
      </c>
      <c r="BB98" s="21">
        <f t="shared" si="39"/>
        <v>0</v>
      </c>
      <c r="BC98" s="21">
        <f t="shared" si="40"/>
        <v>0</v>
      </c>
      <c r="BD98" s="27" t="s">
        <v>138</v>
      </c>
      <c r="BE98" s="21">
        <f t="shared" si="41"/>
        <v>0</v>
      </c>
      <c r="BF98" s="21">
        <f t="shared" si="42"/>
        <v>0</v>
      </c>
      <c r="BG98" s="21">
        <f t="shared" si="43"/>
        <v>1</v>
      </c>
      <c r="BH98" s="27" t="s">
        <v>179</v>
      </c>
      <c r="BI98" s="21">
        <f t="shared" si="44"/>
        <v>0</v>
      </c>
      <c r="BJ98" s="21">
        <f t="shared" si="45"/>
        <v>0</v>
      </c>
      <c r="BK98" s="21">
        <f t="shared" si="46"/>
        <v>1</v>
      </c>
      <c r="BL98" s="29" t="s">
        <v>132</v>
      </c>
      <c r="BM98" s="21">
        <f t="shared" si="47"/>
        <v>0</v>
      </c>
      <c r="BN98" s="21">
        <f t="shared" si="48"/>
        <v>0</v>
      </c>
      <c r="BO98" s="21">
        <f t="shared" si="49"/>
        <v>1</v>
      </c>
      <c r="BP98" s="21">
        <f t="shared" si="50"/>
        <v>0</v>
      </c>
      <c r="BQ98" s="21">
        <f t="shared" si="51"/>
        <v>0</v>
      </c>
      <c r="BR98" s="29">
        <v>0.0</v>
      </c>
      <c r="BS98" s="29">
        <v>0.0</v>
      </c>
      <c r="BT98" s="29">
        <v>0.0</v>
      </c>
      <c r="BU98" s="29">
        <v>0.0</v>
      </c>
      <c r="BV98" s="29">
        <v>0.0</v>
      </c>
      <c r="BW98" s="29">
        <v>1.0</v>
      </c>
      <c r="BX98" s="29">
        <v>1.0</v>
      </c>
      <c r="BY98" s="29">
        <v>0.0</v>
      </c>
      <c r="BZ98" s="29">
        <v>0.0</v>
      </c>
      <c r="CA98" s="27" t="s">
        <v>133</v>
      </c>
      <c r="CB98" s="21">
        <f t="shared" si="52"/>
        <v>0</v>
      </c>
      <c r="CC98" s="21">
        <f t="shared" si="53"/>
        <v>1</v>
      </c>
      <c r="CD98" s="21">
        <f t="shared" si="54"/>
        <v>0</v>
      </c>
      <c r="CE98" s="21">
        <f t="shared" si="55"/>
        <v>0</v>
      </c>
      <c r="CF98" s="21">
        <f t="shared" si="56"/>
        <v>0</v>
      </c>
      <c r="CG98" s="27" t="s">
        <v>152</v>
      </c>
      <c r="CH98" s="21">
        <f t="shared" si="57"/>
        <v>0</v>
      </c>
      <c r="CI98" s="21">
        <f t="shared" si="58"/>
        <v>0</v>
      </c>
      <c r="CJ98" s="21">
        <f t="shared" si="59"/>
        <v>0</v>
      </c>
      <c r="CK98" s="21">
        <f t="shared" si="60"/>
        <v>1</v>
      </c>
      <c r="CL98" s="27" t="s">
        <v>135</v>
      </c>
      <c r="CM98" s="21">
        <f t="shared" si="61"/>
        <v>1</v>
      </c>
      <c r="CN98" s="21">
        <f t="shared" si="62"/>
        <v>0</v>
      </c>
      <c r="CO98" s="21">
        <f t="shared" si="63"/>
        <v>0</v>
      </c>
      <c r="CP98" s="21">
        <f t="shared" si="64"/>
        <v>0</v>
      </c>
      <c r="CQ98" s="21">
        <f t="shared" si="65"/>
        <v>0</v>
      </c>
      <c r="CR98" s="27" t="s">
        <v>136</v>
      </c>
      <c r="CS98" s="27" t="s">
        <v>138</v>
      </c>
      <c r="CT98" s="27" t="s">
        <v>136</v>
      </c>
      <c r="CU98" s="29">
        <v>4.0</v>
      </c>
      <c r="CV98" s="16">
        <f t="shared" si="66"/>
        <v>17</v>
      </c>
      <c r="CW98" s="27" t="s">
        <v>136</v>
      </c>
      <c r="CX98" s="31">
        <v>4.0</v>
      </c>
      <c r="CY98" s="31">
        <v>3.0</v>
      </c>
      <c r="CZ98" s="41">
        <v>4.0</v>
      </c>
      <c r="DA98" s="29">
        <v>4.0</v>
      </c>
      <c r="DB98" s="16">
        <f t="shared" si="67"/>
        <v>19</v>
      </c>
      <c r="DC98" s="29">
        <v>1.0</v>
      </c>
      <c r="DD98" s="29">
        <v>1.0</v>
      </c>
      <c r="DE98" s="27" t="s">
        <v>137</v>
      </c>
      <c r="DF98" s="29">
        <v>1.0</v>
      </c>
      <c r="DG98" s="27" t="s">
        <v>137</v>
      </c>
      <c r="DH98" s="29">
        <v>1.0</v>
      </c>
      <c r="DI98" s="16">
        <f t="shared" si="68"/>
        <v>10</v>
      </c>
      <c r="DJ98" s="27" t="s">
        <v>138</v>
      </c>
      <c r="DK98" s="27" t="s">
        <v>136</v>
      </c>
      <c r="DL98" s="27" t="s">
        <v>136</v>
      </c>
      <c r="DM98" s="29">
        <v>3.0</v>
      </c>
      <c r="DN98" s="27" t="s">
        <v>136</v>
      </c>
      <c r="DO98" s="16">
        <f t="shared" si="69"/>
        <v>20</v>
      </c>
      <c r="DP98" s="27" t="s">
        <v>136</v>
      </c>
      <c r="DQ98" s="27" t="s">
        <v>138</v>
      </c>
      <c r="DR98" s="27" t="s">
        <v>136</v>
      </c>
      <c r="DS98" s="27" t="s">
        <v>136</v>
      </c>
      <c r="DT98" s="27" t="s">
        <v>138</v>
      </c>
      <c r="DU98" s="25">
        <f t="shared" si="70"/>
        <v>22</v>
      </c>
      <c r="DV98" s="27" t="s">
        <v>138</v>
      </c>
      <c r="DW98" s="27" t="s">
        <v>139</v>
      </c>
      <c r="DX98" s="27" t="s">
        <v>139</v>
      </c>
      <c r="DY98" s="27" t="s">
        <v>139</v>
      </c>
      <c r="DZ98" s="27" t="s">
        <v>140</v>
      </c>
      <c r="EA98" s="21">
        <f>DV98+DW98+DX98+DY98+DZ98</f>
        <v>12</v>
      </c>
      <c r="EB98" s="27" t="s">
        <v>139</v>
      </c>
      <c r="EC98" s="27" t="s">
        <v>139</v>
      </c>
      <c r="ED98" s="27" t="s">
        <v>140</v>
      </c>
      <c r="EE98" s="27" t="s">
        <v>139</v>
      </c>
      <c r="EF98" s="16">
        <f t="shared" si="71"/>
        <v>7</v>
      </c>
      <c r="EG98" s="27" t="s">
        <v>139</v>
      </c>
      <c r="EH98" s="130" t="s">
        <v>139</v>
      </c>
      <c r="EI98" s="27" t="s">
        <v>139</v>
      </c>
      <c r="EJ98" s="29">
        <v>1.0</v>
      </c>
      <c r="EK98" s="16">
        <f t="shared" si="72"/>
        <v>7</v>
      </c>
    </row>
    <row r="99" ht="15.75" customHeight="1">
      <c r="A99" s="36" t="s">
        <v>125</v>
      </c>
      <c r="B99" s="16">
        <f t="shared" si="1"/>
        <v>1</v>
      </c>
      <c r="C99" s="17" t="s">
        <v>37</v>
      </c>
      <c r="D99" s="35">
        <v>68.0</v>
      </c>
      <c r="E99" s="16">
        <f t="shared" si="2"/>
        <v>0</v>
      </c>
      <c r="F99" s="16">
        <f t="shared" si="3"/>
        <v>0</v>
      </c>
      <c r="G99" s="16">
        <f t="shared" si="4"/>
        <v>0</v>
      </c>
      <c r="H99" s="16">
        <f t="shared" si="5"/>
        <v>1</v>
      </c>
      <c r="I99" s="35" t="s">
        <v>126</v>
      </c>
      <c r="J99" s="16">
        <f t="shared" si="6"/>
        <v>0</v>
      </c>
      <c r="K99" s="16">
        <f t="shared" si="7"/>
        <v>1</v>
      </c>
      <c r="L99" s="16">
        <f t="shared" si="8"/>
        <v>0</v>
      </c>
      <c r="M99" s="16">
        <f t="shared" si="9"/>
        <v>0</v>
      </c>
      <c r="N99" s="16">
        <f t="shared" si="10"/>
        <v>0</v>
      </c>
      <c r="O99" s="36">
        <v>35000.0</v>
      </c>
      <c r="P99" s="21">
        <f t="shared" si="11"/>
        <v>0</v>
      </c>
      <c r="Q99" s="21">
        <f t="shared" si="12"/>
        <v>0</v>
      </c>
      <c r="R99" s="21">
        <f t="shared" si="13"/>
        <v>1</v>
      </c>
      <c r="S99" s="21">
        <f t="shared" si="14"/>
        <v>0</v>
      </c>
      <c r="T99" s="37" t="s">
        <v>127</v>
      </c>
      <c r="U99" s="21">
        <f t="shared" si="15"/>
        <v>1</v>
      </c>
      <c r="V99" s="37">
        <v>1.0</v>
      </c>
      <c r="W99" s="37">
        <v>0.0</v>
      </c>
      <c r="X99" s="37">
        <v>1.0</v>
      </c>
      <c r="Y99" s="36" t="s">
        <v>25</v>
      </c>
      <c r="Z99" s="21">
        <f t="shared" si="16"/>
        <v>1</v>
      </c>
      <c r="AA99" s="21">
        <f t="shared" si="17"/>
        <v>0</v>
      </c>
      <c r="AB99" s="21">
        <f t="shared" si="18"/>
        <v>0</v>
      </c>
      <c r="AC99" s="21">
        <f t="shared" si="19"/>
        <v>0</v>
      </c>
      <c r="AD99" s="21">
        <f t="shared" si="20"/>
        <v>0</v>
      </c>
      <c r="AE99" s="36" t="s">
        <v>191</v>
      </c>
      <c r="AF99" s="21">
        <f t="shared" si="21"/>
        <v>0</v>
      </c>
      <c r="AG99" s="21">
        <f t="shared" si="22"/>
        <v>0</v>
      </c>
      <c r="AH99" s="21">
        <f t="shared" si="23"/>
        <v>0</v>
      </c>
      <c r="AI99" s="21">
        <f t="shared" si="24"/>
        <v>1</v>
      </c>
      <c r="AJ99" s="27" t="s">
        <v>128</v>
      </c>
      <c r="AK99" s="21">
        <f t="shared" si="25"/>
        <v>1</v>
      </c>
      <c r="AL99" s="21">
        <f t="shared" si="26"/>
        <v>0</v>
      </c>
      <c r="AM99" s="21">
        <f t="shared" si="27"/>
        <v>0</v>
      </c>
      <c r="AN99" s="21">
        <f t="shared" si="28"/>
        <v>0</v>
      </c>
      <c r="AO99" s="27" t="s">
        <v>37</v>
      </c>
      <c r="AP99" s="21">
        <f t="shared" si="29"/>
        <v>1</v>
      </c>
      <c r="AQ99" s="21">
        <f t="shared" si="30"/>
        <v>0</v>
      </c>
      <c r="AR99" s="21">
        <f t="shared" si="31"/>
        <v>0</v>
      </c>
      <c r="AS99" s="21">
        <f t="shared" si="32"/>
        <v>0</v>
      </c>
      <c r="AT99" s="27" t="s">
        <v>130</v>
      </c>
      <c r="AU99" s="21">
        <f t="shared" si="33"/>
        <v>1</v>
      </c>
      <c r="AV99" s="21">
        <f t="shared" si="34"/>
        <v>0</v>
      </c>
      <c r="AW99" s="21">
        <f t="shared" si="35"/>
        <v>0</v>
      </c>
      <c r="AX99" s="21">
        <f t="shared" si="36"/>
        <v>0</v>
      </c>
      <c r="AY99" s="27" t="s">
        <v>131</v>
      </c>
      <c r="AZ99" s="21">
        <f t="shared" si="37"/>
        <v>1</v>
      </c>
      <c r="BA99" s="21">
        <f t="shared" si="38"/>
        <v>0</v>
      </c>
      <c r="BB99" s="21">
        <f t="shared" si="39"/>
        <v>0</v>
      </c>
      <c r="BC99" s="21">
        <f t="shared" si="40"/>
        <v>0</v>
      </c>
      <c r="BD99" s="27" t="s">
        <v>137</v>
      </c>
      <c r="BE99" s="21">
        <f t="shared" si="41"/>
        <v>0</v>
      </c>
      <c r="BF99" s="21">
        <f t="shared" si="42"/>
        <v>0</v>
      </c>
      <c r="BG99" s="21">
        <f t="shared" si="43"/>
        <v>1</v>
      </c>
      <c r="BH99" s="29">
        <v>1500.0</v>
      </c>
      <c r="BI99" s="21">
        <f t="shared" si="44"/>
        <v>0</v>
      </c>
      <c r="BJ99" s="21">
        <f t="shared" si="45"/>
        <v>1</v>
      </c>
      <c r="BK99" s="21">
        <f t="shared" si="46"/>
        <v>0</v>
      </c>
      <c r="BL99" s="29" t="s">
        <v>132</v>
      </c>
      <c r="BM99" s="21">
        <f t="shared" si="47"/>
        <v>0</v>
      </c>
      <c r="BN99" s="21">
        <f t="shared" si="48"/>
        <v>0</v>
      </c>
      <c r="BO99" s="21">
        <f t="shared" si="49"/>
        <v>1</v>
      </c>
      <c r="BP99" s="21">
        <f t="shared" si="50"/>
        <v>0</v>
      </c>
      <c r="BQ99" s="21">
        <f t="shared" si="51"/>
        <v>0</v>
      </c>
      <c r="BR99" s="29">
        <v>1.0</v>
      </c>
      <c r="BS99" s="29">
        <v>0.0</v>
      </c>
      <c r="BT99" s="29">
        <v>0.0</v>
      </c>
      <c r="BU99" s="29">
        <v>0.0</v>
      </c>
      <c r="BV99" s="29">
        <v>0.0</v>
      </c>
      <c r="BW99" s="29">
        <v>1.0</v>
      </c>
      <c r="BX99" s="29">
        <v>0.0</v>
      </c>
      <c r="BY99" s="29">
        <v>0.0</v>
      </c>
      <c r="BZ99" s="29">
        <v>1.0</v>
      </c>
      <c r="CA99" s="27" t="s">
        <v>164</v>
      </c>
      <c r="CB99" s="21">
        <f t="shared" si="52"/>
        <v>0</v>
      </c>
      <c r="CC99" s="21">
        <f t="shared" si="53"/>
        <v>0</v>
      </c>
      <c r="CD99" s="21">
        <f t="shared" si="54"/>
        <v>1</v>
      </c>
      <c r="CE99" s="21">
        <f t="shared" si="55"/>
        <v>0</v>
      </c>
      <c r="CF99" s="21">
        <f t="shared" si="56"/>
        <v>0</v>
      </c>
      <c r="CG99" s="27" t="s">
        <v>157</v>
      </c>
      <c r="CH99" s="21">
        <f t="shared" si="57"/>
        <v>0</v>
      </c>
      <c r="CI99" s="21">
        <f t="shared" si="58"/>
        <v>1</v>
      </c>
      <c r="CJ99" s="21">
        <f t="shared" si="59"/>
        <v>0</v>
      </c>
      <c r="CK99" s="21">
        <f t="shared" si="60"/>
        <v>0</v>
      </c>
      <c r="CL99" s="27" t="s">
        <v>170</v>
      </c>
      <c r="CM99" s="21">
        <f t="shared" si="61"/>
        <v>0</v>
      </c>
      <c r="CN99" s="21">
        <f t="shared" si="62"/>
        <v>1</v>
      </c>
      <c r="CO99" s="21">
        <f t="shared" si="63"/>
        <v>0</v>
      </c>
      <c r="CP99" s="21">
        <f t="shared" si="64"/>
        <v>0</v>
      </c>
      <c r="CQ99" s="21">
        <f t="shared" si="65"/>
        <v>0</v>
      </c>
      <c r="CR99" s="29">
        <v>4.0</v>
      </c>
      <c r="CS99" s="29">
        <v>4.0</v>
      </c>
      <c r="CT99" s="27" t="s">
        <v>138</v>
      </c>
      <c r="CU99" s="29">
        <v>3.0</v>
      </c>
      <c r="CV99" s="16">
        <f t="shared" si="66"/>
        <v>16</v>
      </c>
      <c r="CW99" s="27">
        <v>4.0</v>
      </c>
      <c r="CX99" s="41">
        <v>4.0</v>
      </c>
      <c r="CY99" s="31">
        <v>4.0</v>
      </c>
      <c r="CZ99" s="41">
        <v>3.0</v>
      </c>
      <c r="DA99" s="27" t="s">
        <v>138</v>
      </c>
      <c r="DB99" s="16">
        <f t="shared" si="67"/>
        <v>20</v>
      </c>
      <c r="DC99" s="29">
        <v>1.0</v>
      </c>
      <c r="DD99" s="29">
        <v>2.0</v>
      </c>
      <c r="DE99" s="29">
        <v>1.0</v>
      </c>
      <c r="DF99" s="29">
        <v>1.0</v>
      </c>
      <c r="DG99" s="29">
        <v>1.0</v>
      </c>
      <c r="DH99" s="29">
        <v>2.0</v>
      </c>
      <c r="DI99" s="16">
        <f t="shared" si="68"/>
        <v>8</v>
      </c>
      <c r="DJ99" s="27" t="s">
        <v>136</v>
      </c>
      <c r="DK99" s="27" t="s">
        <v>138</v>
      </c>
      <c r="DL99" s="27" t="s">
        <v>138</v>
      </c>
      <c r="DM99" s="37">
        <v>4.0</v>
      </c>
      <c r="DN99" s="27" t="s">
        <v>136</v>
      </c>
      <c r="DO99" s="16">
        <f t="shared" si="69"/>
        <v>22</v>
      </c>
      <c r="DP99" s="27" t="s">
        <v>138</v>
      </c>
      <c r="DQ99" s="27" t="s">
        <v>139</v>
      </c>
      <c r="DR99" s="27" t="s">
        <v>139</v>
      </c>
      <c r="DS99" s="27" t="s">
        <v>140</v>
      </c>
      <c r="DT99" s="27" t="s">
        <v>136</v>
      </c>
      <c r="DU99" s="25">
        <f t="shared" si="70"/>
        <v>14</v>
      </c>
      <c r="DV99" s="29">
        <v>2.0</v>
      </c>
      <c r="DW99" s="29">
        <v>1.0</v>
      </c>
      <c r="DX99" s="27" t="s">
        <v>139</v>
      </c>
      <c r="DY99" s="29">
        <v>1.0</v>
      </c>
      <c r="DZ99" s="29">
        <v>1.0</v>
      </c>
      <c r="EA99" s="26">
        <v>10.0</v>
      </c>
      <c r="EB99" s="27" t="s">
        <v>139</v>
      </c>
      <c r="EC99" s="27" t="s">
        <v>139</v>
      </c>
      <c r="ED99" s="27" t="s">
        <v>140</v>
      </c>
      <c r="EE99" s="27" t="s">
        <v>137</v>
      </c>
      <c r="EF99" s="16">
        <f t="shared" si="71"/>
        <v>8</v>
      </c>
      <c r="EG99" s="29">
        <v>1.0</v>
      </c>
      <c r="EH99" s="129">
        <v>1.0</v>
      </c>
      <c r="EI99" s="29">
        <v>2.0</v>
      </c>
      <c r="EJ99" s="29">
        <v>2.0</v>
      </c>
      <c r="EK99" s="16">
        <f t="shared" si="72"/>
        <v>6</v>
      </c>
    </row>
    <row r="100" ht="15.75" customHeight="1">
      <c r="A100" s="36" t="s">
        <v>125</v>
      </c>
      <c r="B100" s="16">
        <f t="shared" si="1"/>
        <v>1</v>
      </c>
      <c r="C100" s="17" t="s">
        <v>37</v>
      </c>
      <c r="D100" s="35">
        <v>66.0</v>
      </c>
      <c r="E100" s="16">
        <f t="shared" si="2"/>
        <v>0</v>
      </c>
      <c r="F100" s="16">
        <f t="shared" si="3"/>
        <v>0</v>
      </c>
      <c r="G100" s="16">
        <f t="shared" si="4"/>
        <v>0</v>
      </c>
      <c r="H100" s="16">
        <f t="shared" si="5"/>
        <v>1</v>
      </c>
      <c r="I100" s="35" t="s">
        <v>126</v>
      </c>
      <c r="J100" s="16">
        <f t="shared" si="6"/>
        <v>0</v>
      </c>
      <c r="K100" s="16">
        <f t="shared" si="7"/>
        <v>1</v>
      </c>
      <c r="L100" s="16">
        <f t="shared" si="8"/>
        <v>0</v>
      </c>
      <c r="M100" s="16">
        <f t="shared" si="9"/>
        <v>0</v>
      </c>
      <c r="N100" s="16">
        <f t="shared" si="10"/>
        <v>0</v>
      </c>
      <c r="O100" s="36">
        <v>30000.0</v>
      </c>
      <c r="P100" s="21">
        <f t="shared" si="11"/>
        <v>0</v>
      </c>
      <c r="Q100" s="21">
        <f t="shared" si="12"/>
        <v>0</v>
      </c>
      <c r="R100" s="21">
        <f t="shared" si="13"/>
        <v>1</v>
      </c>
      <c r="S100" s="21">
        <f t="shared" si="14"/>
        <v>0</v>
      </c>
      <c r="T100" s="37" t="s">
        <v>127</v>
      </c>
      <c r="U100" s="21">
        <f t="shared" si="15"/>
        <v>1</v>
      </c>
      <c r="V100" s="37">
        <v>1.0</v>
      </c>
      <c r="W100" s="37">
        <v>0.0</v>
      </c>
      <c r="X100" s="37">
        <v>1.0</v>
      </c>
      <c r="Y100" s="36" t="s">
        <v>25</v>
      </c>
      <c r="Z100" s="21">
        <f t="shared" si="16"/>
        <v>1</v>
      </c>
      <c r="AA100" s="21">
        <f t="shared" si="17"/>
        <v>0</v>
      </c>
      <c r="AB100" s="21">
        <f t="shared" si="18"/>
        <v>0</v>
      </c>
      <c r="AC100" s="21">
        <f t="shared" si="19"/>
        <v>0</v>
      </c>
      <c r="AD100" s="21">
        <f t="shared" si="20"/>
        <v>0</v>
      </c>
      <c r="AE100" s="36" t="s">
        <v>191</v>
      </c>
      <c r="AF100" s="21">
        <f t="shared" si="21"/>
        <v>0</v>
      </c>
      <c r="AG100" s="21">
        <f t="shared" si="22"/>
        <v>0</v>
      </c>
      <c r="AH100" s="21">
        <f t="shared" si="23"/>
        <v>0</v>
      </c>
      <c r="AI100" s="21">
        <f t="shared" si="24"/>
        <v>1</v>
      </c>
      <c r="AJ100" s="27" t="s">
        <v>129</v>
      </c>
      <c r="AK100" s="21">
        <f t="shared" si="25"/>
        <v>0</v>
      </c>
      <c r="AL100" s="21">
        <f t="shared" si="26"/>
        <v>1</v>
      </c>
      <c r="AM100" s="21">
        <f t="shared" si="27"/>
        <v>0</v>
      </c>
      <c r="AN100" s="21">
        <f t="shared" si="28"/>
        <v>0</v>
      </c>
      <c r="AO100" s="27" t="s">
        <v>154</v>
      </c>
      <c r="AP100" s="21">
        <f t="shared" si="29"/>
        <v>0</v>
      </c>
      <c r="AQ100" s="21">
        <f t="shared" si="30"/>
        <v>0</v>
      </c>
      <c r="AR100" s="21">
        <f t="shared" si="31"/>
        <v>0</v>
      </c>
      <c r="AS100" s="21">
        <f t="shared" si="32"/>
        <v>1</v>
      </c>
      <c r="AT100" s="27" t="s">
        <v>130</v>
      </c>
      <c r="AU100" s="21">
        <f t="shared" si="33"/>
        <v>1</v>
      </c>
      <c r="AV100" s="21">
        <f t="shared" si="34"/>
        <v>0</v>
      </c>
      <c r="AW100" s="21">
        <f t="shared" si="35"/>
        <v>0</v>
      </c>
      <c r="AX100" s="21">
        <f t="shared" si="36"/>
        <v>0</v>
      </c>
      <c r="AY100" s="27" t="s">
        <v>131</v>
      </c>
      <c r="AZ100" s="21">
        <f t="shared" si="37"/>
        <v>1</v>
      </c>
      <c r="BA100" s="21">
        <f t="shared" si="38"/>
        <v>0</v>
      </c>
      <c r="BB100" s="21">
        <f t="shared" si="39"/>
        <v>0</v>
      </c>
      <c r="BC100" s="21">
        <f t="shared" si="40"/>
        <v>0</v>
      </c>
      <c r="BD100" s="27" t="s">
        <v>150</v>
      </c>
      <c r="BE100" s="21">
        <f t="shared" si="41"/>
        <v>0</v>
      </c>
      <c r="BF100" s="21">
        <f t="shared" si="42"/>
        <v>0</v>
      </c>
      <c r="BG100" s="21">
        <f t="shared" si="43"/>
        <v>1</v>
      </c>
      <c r="BH100" s="29">
        <v>800.0</v>
      </c>
      <c r="BI100" s="21">
        <f t="shared" si="44"/>
        <v>1</v>
      </c>
      <c r="BJ100" s="21">
        <f t="shared" si="45"/>
        <v>0</v>
      </c>
      <c r="BK100" s="21">
        <f t="shared" si="46"/>
        <v>0</v>
      </c>
      <c r="BL100" s="29" t="s">
        <v>132</v>
      </c>
      <c r="BM100" s="21">
        <f t="shared" si="47"/>
        <v>0</v>
      </c>
      <c r="BN100" s="21">
        <f t="shared" si="48"/>
        <v>0</v>
      </c>
      <c r="BO100" s="21">
        <f t="shared" si="49"/>
        <v>1</v>
      </c>
      <c r="BP100" s="21">
        <f t="shared" si="50"/>
        <v>0</v>
      </c>
      <c r="BQ100" s="21">
        <f t="shared" si="51"/>
        <v>0</v>
      </c>
      <c r="BR100" s="29">
        <v>0.0</v>
      </c>
      <c r="BS100" s="29">
        <v>0.0</v>
      </c>
      <c r="BT100" s="29">
        <v>0.0</v>
      </c>
      <c r="BU100" s="29">
        <v>0.0</v>
      </c>
      <c r="BV100" s="29">
        <v>0.0</v>
      </c>
      <c r="BW100" s="29">
        <v>1.0</v>
      </c>
      <c r="BX100" s="29">
        <v>1.0</v>
      </c>
      <c r="BY100" s="29">
        <v>0.0</v>
      </c>
      <c r="BZ100" s="29">
        <v>1.0</v>
      </c>
      <c r="CA100" s="27" t="s">
        <v>164</v>
      </c>
      <c r="CB100" s="21">
        <f t="shared" si="52"/>
        <v>0</v>
      </c>
      <c r="CC100" s="21">
        <f t="shared" si="53"/>
        <v>0</v>
      </c>
      <c r="CD100" s="21">
        <f t="shared" si="54"/>
        <v>1</v>
      </c>
      <c r="CE100" s="21">
        <f t="shared" si="55"/>
        <v>0</v>
      </c>
      <c r="CF100" s="21">
        <f t="shared" si="56"/>
        <v>0</v>
      </c>
      <c r="CG100" s="27" t="s">
        <v>177</v>
      </c>
      <c r="CH100" s="21">
        <f t="shared" si="57"/>
        <v>1</v>
      </c>
      <c r="CI100" s="21">
        <f t="shared" si="58"/>
        <v>0</v>
      </c>
      <c r="CJ100" s="21">
        <f t="shared" si="59"/>
        <v>0</v>
      </c>
      <c r="CK100" s="21">
        <f t="shared" si="60"/>
        <v>0</v>
      </c>
      <c r="CL100" s="27" t="s">
        <v>135</v>
      </c>
      <c r="CM100" s="21">
        <f t="shared" si="61"/>
        <v>1</v>
      </c>
      <c r="CN100" s="21">
        <f t="shared" si="62"/>
        <v>0</v>
      </c>
      <c r="CO100" s="21">
        <f t="shared" si="63"/>
        <v>0</v>
      </c>
      <c r="CP100" s="21">
        <f t="shared" si="64"/>
        <v>0</v>
      </c>
      <c r="CQ100" s="21">
        <f t="shared" si="65"/>
        <v>0</v>
      </c>
      <c r="CR100" s="29">
        <v>4.0</v>
      </c>
      <c r="CS100" s="27" t="s">
        <v>138</v>
      </c>
      <c r="CT100" s="29">
        <v>5.0</v>
      </c>
      <c r="CU100" s="29">
        <v>5.0</v>
      </c>
      <c r="CV100" s="16">
        <f t="shared" si="66"/>
        <v>19</v>
      </c>
      <c r="CW100" s="27">
        <v>4.0</v>
      </c>
      <c r="CX100" s="41" t="s">
        <v>138</v>
      </c>
      <c r="CY100" s="31">
        <v>3.0</v>
      </c>
      <c r="CZ100" s="41">
        <v>5.0</v>
      </c>
      <c r="DA100" s="27" t="s">
        <v>136</v>
      </c>
      <c r="DB100" s="16">
        <f t="shared" si="67"/>
        <v>21</v>
      </c>
      <c r="DC100" s="29">
        <v>2.0</v>
      </c>
      <c r="DD100" s="29">
        <v>2.0</v>
      </c>
      <c r="DE100" s="29">
        <v>2.0</v>
      </c>
      <c r="DF100" s="29">
        <v>2.0</v>
      </c>
      <c r="DG100" s="27" t="s">
        <v>140</v>
      </c>
      <c r="DH100" s="27" t="s">
        <v>139</v>
      </c>
      <c r="DI100" s="16">
        <f t="shared" si="68"/>
        <v>11</v>
      </c>
      <c r="DJ100" s="27" t="s">
        <v>136</v>
      </c>
      <c r="DK100" s="27" t="s">
        <v>137</v>
      </c>
      <c r="DL100" s="27" t="s">
        <v>138</v>
      </c>
      <c r="DM100" s="27" t="s">
        <v>138</v>
      </c>
      <c r="DN100" s="29">
        <v>4.0</v>
      </c>
      <c r="DO100" s="16">
        <f t="shared" si="69"/>
        <v>21</v>
      </c>
      <c r="DP100" s="27" t="s">
        <v>136</v>
      </c>
      <c r="DQ100" s="27" t="s">
        <v>140</v>
      </c>
      <c r="DR100" s="27" t="s">
        <v>139</v>
      </c>
      <c r="DS100" s="27" t="s">
        <v>139</v>
      </c>
      <c r="DT100" s="27" t="s">
        <v>138</v>
      </c>
      <c r="DU100" s="25">
        <f t="shared" si="70"/>
        <v>14</v>
      </c>
      <c r="DV100" s="29">
        <v>2.0</v>
      </c>
      <c r="DW100" s="29">
        <v>2.0</v>
      </c>
      <c r="DX100" s="27" t="s">
        <v>139</v>
      </c>
      <c r="DY100" s="27" t="s">
        <v>139</v>
      </c>
      <c r="DZ100" s="29">
        <v>1.0</v>
      </c>
      <c r="EA100" s="21">
        <f t="shared" ref="EA100:EA101" si="75">DV100+DW100+DX100+DY100+DZ100</f>
        <v>9</v>
      </c>
      <c r="EB100" s="27" t="s">
        <v>137</v>
      </c>
      <c r="EC100" s="27" t="s">
        <v>139</v>
      </c>
      <c r="ED100" s="27" t="s">
        <v>140</v>
      </c>
      <c r="EE100" s="27" t="s">
        <v>137</v>
      </c>
      <c r="EF100" s="16">
        <f t="shared" si="71"/>
        <v>9</v>
      </c>
      <c r="EG100" s="27" t="s">
        <v>139</v>
      </c>
      <c r="EH100" s="129">
        <v>3.0</v>
      </c>
      <c r="EI100" s="29">
        <v>2.0</v>
      </c>
      <c r="EJ100" s="27" t="s">
        <v>139</v>
      </c>
      <c r="EK100" s="16">
        <f t="shared" si="72"/>
        <v>9</v>
      </c>
    </row>
    <row r="101" ht="15.75" customHeight="1">
      <c r="A101" s="36" t="s">
        <v>125</v>
      </c>
      <c r="B101" s="16">
        <f t="shared" si="1"/>
        <v>1</v>
      </c>
      <c r="C101" s="17" t="s">
        <v>37</v>
      </c>
      <c r="D101" s="35">
        <v>69.0</v>
      </c>
      <c r="E101" s="16">
        <f t="shared" si="2"/>
        <v>0</v>
      </c>
      <c r="F101" s="16">
        <f t="shared" si="3"/>
        <v>0</v>
      </c>
      <c r="G101" s="16">
        <f t="shared" si="4"/>
        <v>0</v>
      </c>
      <c r="H101" s="16">
        <f t="shared" si="5"/>
        <v>1</v>
      </c>
      <c r="I101" s="35" t="s">
        <v>126</v>
      </c>
      <c r="J101" s="16">
        <f t="shared" si="6"/>
        <v>0</v>
      </c>
      <c r="K101" s="16">
        <f t="shared" si="7"/>
        <v>1</v>
      </c>
      <c r="L101" s="16">
        <f t="shared" si="8"/>
        <v>0</v>
      </c>
      <c r="M101" s="16">
        <f t="shared" si="9"/>
        <v>0</v>
      </c>
      <c r="N101" s="16">
        <f t="shared" si="10"/>
        <v>0</v>
      </c>
      <c r="O101" s="36">
        <v>35000.0</v>
      </c>
      <c r="P101" s="21">
        <f t="shared" si="11"/>
        <v>0</v>
      </c>
      <c r="Q101" s="21">
        <f t="shared" si="12"/>
        <v>0</v>
      </c>
      <c r="R101" s="21">
        <f t="shared" si="13"/>
        <v>1</v>
      </c>
      <c r="S101" s="21">
        <f t="shared" si="14"/>
        <v>0</v>
      </c>
      <c r="T101" s="37" t="s">
        <v>127</v>
      </c>
      <c r="U101" s="21">
        <f t="shared" si="15"/>
        <v>1</v>
      </c>
      <c r="V101" s="37">
        <v>0.0</v>
      </c>
      <c r="W101" s="37">
        <v>0.0</v>
      </c>
      <c r="X101" s="37">
        <v>0.0</v>
      </c>
      <c r="Y101" s="36" t="s">
        <v>25</v>
      </c>
      <c r="Z101" s="21">
        <f t="shared" si="16"/>
        <v>1</v>
      </c>
      <c r="AA101" s="21">
        <f t="shared" si="17"/>
        <v>0</v>
      </c>
      <c r="AB101" s="21">
        <f t="shared" si="18"/>
        <v>0</v>
      </c>
      <c r="AC101" s="21">
        <f t="shared" si="19"/>
        <v>0</v>
      </c>
      <c r="AD101" s="21">
        <f t="shared" si="20"/>
        <v>0</v>
      </c>
      <c r="AE101" s="36" t="s">
        <v>31</v>
      </c>
      <c r="AF101" s="21">
        <f t="shared" si="21"/>
        <v>1</v>
      </c>
      <c r="AG101" s="21">
        <f t="shared" si="22"/>
        <v>0</v>
      </c>
      <c r="AH101" s="21">
        <f t="shared" si="23"/>
        <v>0</v>
      </c>
      <c r="AI101" s="21">
        <f t="shared" si="24"/>
        <v>0</v>
      </c>
      <c r="AJ101" s="36" t="s">
        <v>171</v>
      </c>
      <c r="AK101" s="21">
        <f t="shared" si="25"/>
        <v>0</v>
      </c>
      <c r="AL101" s="21">
        <f t="shared" si="26"/>
        <v>0</v>
      </c>
      <c r="AM101" s="21">
        <f t="shared" si="27"/>
        <v>0</v>
      </c>
      <c r="AN101" s="21">
        <f t="shared" si="28"/>
        <v>1</v>
      </c>
      <c r="AO101" s="27" t="s">
        <v>37</v>
      </c>
      <c r="AP101" s="21">
        <f t="shared" si="29"/>
        <v>1</v>
      </c>
      <c r="AQ101" s="21">
        <f t="shared" si="30"/>
        <v>0</v>
      </c>
      <c r="AR101" s="21">
        <f t="shared" si="31"/>
        <v>0</v>
      </c>
      <c r="AS101" s="21">
        <f t="shared" si="32"/>
        <v>0</v>
      </c>
      <c r="AT101" s="27" t="s">
        <v>197</v>
      </c>
      <c r="AU101" s="21">
        <f t="shared" si="33"/>
        <v>0</v>
      </c>
      <c r="AV101" s="21">
        <f t="shared" si="34"/>
        <v>0</v>
      </c>
      <c r="AW101" s="21">
        <f t="shared" si="35"/>
        <v>0</v>
      </c>
      <c r="AX101" s="21">
        <f t="shared" si="36"/>
        <v>1</v>
      </c>
      <c r="AY101" s="27" t="s">
        <v>131</v>
      </c>
      <c r="AZ101" s="21">
        <f t="shared" si="37"/>
        <v>1</v>
      </c>
      <c r="BA101" s="21">
        <f t="shared" si="38"/>
        <v>0</v>
      </c>
      <c r="BB101" s="21">
        <f t="shared" si="39"/>
        <v>0</v>
      </c>
      <c r="BC101" s="21">
        <f t="shared" si="40"/>
        <v>0</v>
      </c>
      <c r="BD101" s="27" t="s">
        <v>136</v>
      </c>
      <c r="BE101" s="21">
        <f t="shared" si="41"/>
        <v>0</v>
      </c>
      <c r="BF101" s="21">
        <f t="shared" si="42"/>
        <v>0</v>
      </c>
      <c r="BG101" s="21">
        <f t="shared" si="43"/>
        <v>1</v>
      </c>
      <c r="BH101" s="27" t="s">
        <v>184</v>
      </c>
      <c r="BI101" s="21">
        <f t="shared" si="44"/>
        <v>0</v>
      </c>
      <c r="BJ101" s="21">
        <f t="shared" si="45"/>
        <v>0</v>
      </c>
      <c r="BK101" s="21">
        <f t="shared" si="46"/>
        <v>1</v>
      </c>
      <c r="BL101" s="27" t="s">
        <v>185</v>
      </c>
      <c r="BM101" s="21">
        <f t="shared" si="47"/>
        <v>0</v>
      </c>
      <c r="BN101" s="21">
        <f t="shared" si="48"/>
        <v>0</v>
      </c>
      <c r="BO101" s="21">
        <f t="shared" si="49"/>
        <v>0</v>
      </c>
      <c r="BP101" s="21">
        <f t="shared" si="50"/>
        <v>0</v>
      </c>
      <c r="BQ101" s="21">
        <f t="shared" si="51"/>
        <v>1</v>
      </c>
      <c r="BR101" s="29">
        <v>0.0</v>
      </c>
      <c r="BS101" s="29">
        <v>0.0</v>
      </c>
      <c r="BT101" s="29">
        <v>1.0</v>
      </c>
      <c r="BU101" s="29">
        <v>0.0</v>
      </c>
      <c r="BV101" s="29">
        <v>0.0</v>
      </c>
      <c r="BW101" s="29">
        <v>0.0</v>
      </c>
      <c r="BX101" s="29">
        <v>0.0</v>
      </c>
      <c r="BY101" s="29">
        <v>1.0</v>
      </c>
      <c r="BZ101" s="29">
        <v>0.0</v>
      </c>
      <c r="CA101" s="27" t="s">
        <v>133</v>
      </c>
      <c r="CB101" s="21">
        <f t="shared" si="52"/>
        <v>0</v>
      </c>
      <c r="CC101" s="21">
        <f t="shared" si="53"/>
        <v>1</v>
      </c>
      <c r="CD101" s="21">
        <f t="shared" si="54"/>
        <v>0</v>
      </c>
      <c r="CE101" s="21">
        <f t="shared" si="55"/>
        <v>0</v>
      </c>
      <c r="CF101" s="21">
        <f t="shared" si="56"/>
        <v>0</v>
      </c>
      <c r="CG101" s="27" t="s">
        <v>146</v>
      </c>
      <c r="CH101" s="21">
        <f t="shared" si="57"/>
        <v>0</v>
      </c>
      <c r="CI101" s="21">
        <f t="shared" si="58"/>
        <v>0</v>
      </c>
      <c r="CJ101" s="21">
        <f t="shared" si="59"/>
        <v>1</v>
      </c>
      <c r="CK101" s="21">
        <f t="shared" si="60"/>
        <v>0</v>
      </c>
      <c r="CL101" s="27" t="s">
        <v>135</v>
      </c>
      <c r="CM101" s="21">
        <f t="shared" si="61"/>
        <v>1</v>
      </c>
      <c r="CN101" s="21">
        <f t="shared" si="62"/>
        <v>0</v>
      </c>
      <c r="CO101" s="21">
        <f t="shared" si="63"/>
        <v>0</v>
      </c>
      <c r="CP101" s="21">
        <f t="shared" si="64"/>
        <v>0</v>
      </c>
      <c r="CQ101" s="21">
        <f t="shared" si="65"/>
        <v>0</v>
      </c>
      <c r="CR101" s="27" t="s">
        <v>136</v>
      </c>
      <c r="CS101" s="29">
        <v>4.0</v>
      </c>
      <c r="CT101" s="27" t="s">
        <v>137</v>
      </c>
      <c r="CU101" s="29">
        <v>4.0</v>
      </c>
      <c r="CV101" s="16">
        <f t="shared" si="66"/>
        <v>15</v>
      </c>
      <c r="CW101" s="27" t="s">
        <v>136</v>
      </c>
      <c r="CX101" s="41">
        <v>4.0</v>
      </c>
      <c r="CY101" s="41" t="s">
        <v>137</v>
      </c>
      <c r="CZ101" s="41">
        <v>4.0</v>
      </c>
      <c r="DA101" s="29">
        <v>5.0</v>
      </c>
      <c r="DB101" s="16">
        <f t="shared" si="67"/>
        <v>20</v>
      </c>
      <c r="DC101" s="29">
        <v>4.0</v>
      </c>
      <c r="DD101" s="29">
        <v>4.0</v>
      </c>
      <c r="DE101" s="27" t="s">
        <v>139</v>
      </c>
      <c r="DF101" s="29">
        <v>4.0</v>
      </c>
      <c r="DG101" s="29">
        <v>4.0</v>
      </c>
      <c r="DH101" s="29">
        <v>4.0</v>
      </c>
      <c r="DI101" s="16">
        <f t="shared" si="68"/>
        <v>22</v>
      </c>
      <c r="DJ101" s="27" t="s">
        <v>136</v>
      </c>
      <c r="DK101" s="29">
        <v>3.0</v>
      </c>
      <c r="DL101" s="27" t="s">
        <v>136</v>
      </c>
      <c r="DM101" s="27" t="s">
        <v>136</v>
      </c>
      <c r="DN101" s="27" t="s">
        <v>139</v>
      </c>
      <c r="DO101" s="16">
        <f t="shared" si="69"/>
        <v>17</v>
      </c>
      <c r="DP101" s="27" t="s">
        <v>136</v>
      </c>
      <c r="DQ101" s="27" t="s">
        <v>140</v>
      </c>
      <c r="DR101" s="27" t="s">
        <v>137</v>
      </c>
      <c r="DS101" s="27" t="s">
        <v>140</v>
      </c>
      <c r="DT101" s="27" t="s">
        <v>139</v>
      </c>
      <c r="DU101" s="25">
        <f t="shared" si="70"/>
        <v>11</v>
      </c>
      <c r="DV101" s="27" t="s">
        <v>139</v>
      </c>
      <c r="DW101" s="29">
        <v>3.0</v>
      </c>
      <c r="DX101" s="27" t="s">
        <v>139</v>
      </c>
      <c r="DY101" s="27" t="s">
        <v>137</v>
      </c>
      <c r="DZ101" s="27" t="s">
        <v>139</v>
      </c>
      <c r="EA101" s="21">
        <f t="shared" si="75"/>
        <v>12</v>
      </c>
      <c r="EB101" s="27" t="s">
        <v>137</v>
      </c>
      <c r="EC101" s="27" t="s">
        <v>139</v>
      </c>
      <c r="ED101" s="27" t="s">
        <v>139</v>
      </c>
      <c r="EE101" s="27" t="s">
        <v>136</v>
      </c>
      <c r="EF101" s="16">
        <f t="shared" si="71"/>
        <v>11</v>
      </c>
      <c r="EG101" s="27" t="s">
        <v>139</v>
      </c>
      <c r="EH101" s="130" t="s">
        <v>140</v>
      </c>
      <c r="EI101" s="27" t="s">
        <v>139</v>
      </c>
      <c r="EJ101" s="27" t="s">
        <v>137</v>
      </c>
      <c r="EK101" s="16">
        <f t="shared" si="72"/>
        <v>8</v>
      </c>
    </row>
    <row r="102" ht="15.75" customHeight="1">
      <c r="A102" s="36" t="s">
        <v>125</v>
      </c>
      <c r="B102" s="16">
        <f t="shared" si="1"/>
        <v>1</v>
      </c>
      <c r="C102" s="17" t="s">
        <v>37</v>
      </c>
      <c r="D102" s="35">
        <v>20.0</v>
      </c>
      <c r="E102" s="16">
        <f t="shared" si="2"/>
        <v>0</v>
      </c>
      <c r="F102" s="16">
        <f t="shared" si="3"/>
        <v>1</v>
      </c>
      <c r="G102" s="16">
        <f t="shared" si="4"/>
        <v>0</v>
      </c>
      <c r="H102" s="16">
        <f t="shared" si="5"/>
        <v>0</v>
      </c>
      <c r="I102" s="35" t="s">
        <v>158</v>
      </c>
      <c r="J102" s="16">
        <f t="shared" si="6"/>
        <v>0</v>
      </c>
      <c r="K102" s="16">
        <f t="shared" si="7"/>
        <v>0</v>
      </c>
      <c r="L102" s="16">
        <f t="shared" si="8"/>
        <v>0</v>
      </c>
      <c r="M102" s="16">
        <f t="shared" si="9"/>
        <v>0</v>
      </c>
      <c r="N102" s="16">
        <f t="shared" si="10"/>
        <v>1</v>
      </c>
      <c r="O102" s="36">
        <v>22000.0</v>
      </c>
      <c r="P102" s="21">
        <f t="shared" si="11"/>
        <v>0</v>
      </c>
      <c r="Q102" s="21">
        <f t="shared" si="12"/>
        <v>1</v>
      </c>
      <c r="R102" s="21">
        <f t="shared" si="13"/>
        <v>0</v>
      </c>
      <c r="S102" s="21">
        <f t="shared" si="14"/>
        <v>0</v>
      </c>
      <c r="T102" s="37" t="s">
        <v>159</v>
      </c>
      <c r="U102" s="21">
        <f t="shared" si="15"/>
        <v>0</v>
      </c>
      <c r="V102" s="37">
        <v>0.0</v>
      </c>
      <c r="W102" s="37">
        <v>0.0</v>
      </c>
      <c r="X102" s="37">
        <v>0.0</v>
      </c>
      <c r="Y102" s="36" t="s">
        <v>149</v>
      </c>
      <c r="Z102" s="21">
        <f t="shared" si="16"/>
        <v>0</v>
      </c>
      <c r="AA102" s="21">
        <f t="shared" si="17"/>
        <v>1</v>
      </c>
      <c r="AB102" s="21">
        <f t="shared" si="18"/>
        <v>0</v>
      </c>
      <c r="AC102" s="21">
        <f t="shared" si="19"/>
        <v>0</v>
      </c>
      <c r="AD102" s="21">
        <f t="shared" si="20"/>
        <v>0</v>
      </c>
      <c r="AE102" s="36" t="s">
        <v>191</v>
      </c>
      <c r="AF102" s="21">
        <f t="shared" si="21"/>
        <v>0</v>
      </c>
      <c r="AG102" s="21">
        <f t="shared" si="22"/>
        <v>0</v>
      </c>
      <c r="AH102" s="21">
        <f t="shared" si="23"/>
        <v>0</v>
      </c>
      <c r="AI102" s="21">
        <f t="shared" si="24"/>
        <v>1</v>
      </c>
      <c r="AJ102" s="27" t="s">
        <v>129</v>
      </c>
      <c r="AK102" s="21">
        <f t="shared" si="25"/>
        <v>0</v>
      </c>
      <c r="AL102" s="21">
        <f t="shared" si="26"/>
        <v>1</v>
      </c>
      <c r="AM102" s="21">
        <f t="shared" si="27"/>
        <v>0</v>
      </c>
      <c r="AN102" s="21">
        <f t="shared" si="28"/>
        <v>0</v>
      </c>
      <c r="AO102" s="27" t="s">
        <v>38</v>
      </c>
      <c r="AP102" s="21">
        <f t="shared" si="29"/>
        <v>0</v>
      </c>
      <c r="AQ102" s="21">
        <f t="shared" si="30"/>
        <v>1</v>
      </c>
      <c r="AR102" s="21">
        <f t="shared" si="31"/>
        <v>0</v>
      </c>
      <c r="AS102" s="21">
        <f t="shared" si="32"/>
        <v>0</v>
      </c>
      <c r="AT102" s="27" t="s">
        <v>130</v>
      </c>
      <c r="AU102" s="21">
        <f t="shared" si="33"/>
        <v>1</v>
      </c>
      <c r="AV102" s="21">
        <f t="shared" si="34"/>
        <v>0</v>
      </c>
      <c r="AW102" s="21">
        <f t="shared" si="35"/>
        <v>0</v>
      </c>
      <c r="AX102" s="21">
        <f t="shared" si="36"/>
        <v>0</v>
      </c>
      <c r="AY102" s="27" t="s">
        <v>175</v>
      </c>
      <c r="AZ102" s="21">
        <f t="shared" si="37"/>
        <v>0</v>
      </c>
      <c r="BA102" s="21">
        <f t="shared" si="38"/>
        <v>0</v>
      </c>
      <c r="BB102" s="21">
        <f t="shared" si="39"/>
        <v>0</v>
      </c>
      <c r="BC102" s="21">
        <f t="shared" si="40"/>
        <v>1</v>
      </c>
      <c r="BD102" s="27" t="s">
        <v>150</v>
      </c>
      <c r="BE102" s="21">
        <f t="shared" si="41"/>
        <v>0</v>
      </c>
      <c r="BF102" s="21">
        <f t="shared" si="42"/>
        <v>0</v>
      </c>
      <c r="BG102" s="21">
        <f t="shared" si="43"/>
        <v>1</v>
      </c>
      <c r="BH102" s="27">
        <v>800.0</v>
      </c>
      <c r="BI102" s="21">
        <f t="shared" si="44"/>
        <v>1</v>
      </c>
      <c r="BJ102" s="21">
        <f t="shared" si="45"/>
        <v>0</v>
      </c>
      <c r="BK102" s="21">
        <f t="shared" si="46"/>
        <v>0</v>
      </c>
      <c r="BL102" s="29" t="s">
        <v>132</v>
      </c>
      <c r="BM102" s="21">
        <f t="shared" si="47"/>
        <v>0</v>
      </c>
      <c r="BN102" s="21">
        <f t="shared" si="48"/>
        <v>0</v>
      </c>
      <c r="BO102" s="21">
        <f t="shared" si="49"/>
        <v>1</v>
      </c>
      <c r="BP102" s="21">
        <f t="shared" si="50"/>
        <v>0</v>
      </c>
      <c r="BQ102" s="21">
        <f t="shared" si="51"/>
        <v>0</v>
      </c>
      <c r="BR102" s="29">
        <v>1.0</v>
      </c>
      <c r="BS102" s="29">
        <v>1.0</v>
      </c>
      <c r="BT102" s="29">
        <v>0.0</v>
      </c>
      <c r="BU102" s="29">
        <v>0.0</v>
      </c>
      <c r="BV102" s="29">
        <v>0.0</v>
      </c>
      <c r="BW102" s="29">
        <v>0.0</v>
      </c>
      <c r="BX102" s="29">
        <v>0.0</v>
      </c>
      <c r="BY102" s="29">
        <v>0.0</v>
      </c>
      <c r="BZ102" s="29">
        <v>1.0</v>
      </c>
      <c r="CA102" s="27" t="s">
        <v>133</v>
      </c>
      <c r="CB102" s="21">
        <f t="shared" si="52"/>
        <v>0</v>
      </c>
      <c r="CC102" s="21">
        <f t="shared" si="53"/>
        <v>1</v>
      </c>
      <c r="CD102" s="21">
        <f t="shared" si="54"/>
        <v>0</v>
      </c>
      <c r="CE102" s="21">
        <f t="shared" si="55"/>
        <v>0</v>
      </c>
      <c r="CF102" s="21">
        <f t="shared" si="56"/>
        <v>0</v>
      </c>
      <c r="CG102" s="27" t="s">
        <v>134</v>
      </c>
      <c r="CH102" s="21">
        <f t="shared" si="57"/>
        <v>0</v>
      </c>
      <c r="CI102" s="21">
        <f t="shared" si="58"/>
        <v>0</v>
      </c>
      <c r="CJ102" s="21">
        <f t="shared" si="59"/>
        <v>0</v>
      </c>
      <c r="CK102" s="21">
        <f t="shared" si="60"/>
        <v>1</v>
      </c>
      <c r="CL102" s="27" t="s">
        <v>135</v>
      </c>
      <c r="CM102" s="21">
        <f t="shared" si="61"/>
        <v>1</v>
      </c>
      <c r="CN102" s="21">
        <f t="shared" si="62"/>
        <v>0</v>
      </c>
      <c r="CO102" s="21">
        <f t="shared" si="63"/>
        <v>0</v>
      </c>
      <c r="CP102" s="21">
        <f t="shared" si="64"/>
        <v>0</v>
      </c>
      <c r="CQ102" s="21">
        <f t="shared" si="65"/>
        <v>0</v>
      </c>
      <c r="CR102" s="29">
        <v>2.0</v>
      </c>
      <c r="CS102" s="29">
        <v>2.0</v>
      </c>
      <c r="CT102" s="29">
        <v>1.0</v>
      </c>
      <c r="CU102" s="29">
        <v>2.0</v>
      </c>
      <c r="CV102" s="16">
        <f t="shared" si="66"/>
        <v>7</v>
      </c>
      <c r="CW102" s="27">
        <v>2.0</v>
      </c>
      <c r="CX102" s="31">
        <v>4.0</v>
      </c>
      <c r="CY102" s="31">
        <v>5.0</v>
      </c>
      <c r="CZ102" s="41">
        <v>2.0</v>
      </c>
      <c r="DA102" s="27" t="s">
        <v>136</v>
      </c>
      <c r="DB102" s="16">
        <f t="shared" si="67"/>
        <v>17</v>
      </c>
      <c r="DC102" s="29">
        <v>5.0</v>
      </c>
      <c r="DD102" s="29">
        <v>3.0</v>
      </c>
      <c r="DE102" s="29">
        <v>5.0</v>
      </c>
      <c r="DF102" s="29">
        <v>5.0</v>
      </c>
      <c r="DG102" s="29">
        <v>5.0</v>
      </c>
      <c r="DH102" s="29">
        <v>5.0</v>
      </c>
      <c r="DI102" s="16">
        <f t="shared" si="68"/>
        <v>28</v>
      </c>
      <c r="DJ102" s="27" t="s">
        <v>138</v>
      </c>
      <c r="DK102" s="27" t="s">
        <v>136</v>
      </c>
      <c r="DL102" s="27" t="s">
        <v>138</v>
      </c>
      <c r="DM102" s="27" t="s">
        <v>139</v>
      </c>
      <c r="DN102" s="27" t="s">
        <v>136</v>
      </c>
      <c r="DO102" s="16">
        <f t="shared" si="69"/>
        <v>20</v>
      </c>
      <c r="DP102" s="27" t="s">
        <v>136</v>
      </c>
      <c r="DQ102" s="27" t="s">
        <v>136</v>
      </c>
      <c r="DR102" s="27" t="s">
        <v>139</v>
      </c>
      <c r="DS102" s="27" t="s">
        <v>139</v>
      </c>
      <c r="DT102" s="27" t="s">
        <v>139</v>
      </c>
      <c r="DU102" s="25">
        <f t="shared" si="70"/>
        <v>14</v>
      </c>
      <c r="DV102" s="29">
        <v>4.0</v>
      </c>
      <c r="DW102" s="27" t="s">
        <v>136</v>
      </c>
      <c r="DX102" s="29">
        <v>4.0</v>
      </c>
      <c r="DY102" s="27" t="s">
        <v>138</v>
      </c>
      <c r="DZ102" s="27" t="s">
        <v>138</v>
      </c>
      <c r="EA102" s="26">
        <v>16.0</v>
      </c>
      <c r="EB102" s="27" t="s">
        <v>139</v>
      </c>
      <c r="EC102" s="27" t="s">
        <v>140</v>
      </c>
      <c r="ED102" s="27" t="s">
        <v>140</v>
      </c>
      <c r="EE102" s="27" t="s">
        <v>137</v>
      </c>
      <c r="EF102" s="16">
        <f t="shared" si="71"/>
        <v>7</v>
      </c>
      <c r="EG102" s="27" t="s">
        <v>140</v>
      </c>
      <c r="EH102" s="130" t="s">
        <v>136</v>
      </c>
      <c r="EI102" s="27" t="s">
        <v>136</v>
      </c>
      <c r="EJ102" s="27" t="s">
        <v>139</v>
      </c>
      <c r="EK102" s="16">
        <f t="shared" si="72"/>
        <v>11</v>
      </c>
    </row>
    <row r="103" ht="15.75" customHeight="1">
      <c r="A103" s="36" t="s">
        <v>125</v>
      </c>
      <c r="B103" s="16">
        <f t="shared" si="1"/>
        <v>1</v>
      </c>
      <c r="C103" s="17" t="s">
        <v>37</v>
      </c>
      <c r="D103" s="35">
        <v>25.0</v>
      </c>
      <c r="E103" s="16">
        <f t="shared" si="2"/>
        <v>0</v>
      </c>
      <c r="F103" s="16">
        <f t="shared" si="3"/>
        <v>1</v>
      </c>
      <c r="G103" s="16">
        <f t="shared" si="4"/>
        <v>0</v>
      </c>
      <c r="H103" s="16">
        <f t="shared" si="5"/>
        <v>0</v>
      </c>
      <c r="I103" s="35" t="s">
        <v>158</v>
      </c>
      <c r="J103" s="16">
        <f t="shared" si="6"/>
        <v>0</v>
      </c>
      <c r="K103" s="16">
        <f t="shared" si="7"/>
        <v>0</v>
      </c>
      <c r="L103" s="16">
        <f t="shared" si="8"/>
        <v>0</v>
      </c>
      <c r="M103" s="16">
        <f t="shared" si="9"/>
        <v>0</v>
      </c>
      <c r="N103" s="16">
        <f t="shared" si="10"/>
        <v>1</v>
      </c>
      <c r="O103" s="36">
        <v>20000.0</v>
      </c>
      <c r="P103" s="21">
        <f t="shared" si="11"/>
        <v>0</v>
      </c>
      <c r="Q103" s="21">
        <f t="shared" si="12"/>
        <v>1</v>
      </c>
      <c r="R103" s="21">
        <f t="shared" si="13"/>
        <v>0</v>
      </c>
      <c r="S103" s="21">
        <f t="shared" si="14"/>
        <v>0</v>
      </c>
      <c r="T103" s="37" t="s">
        <v>159</v>
      </c>
      <c r="U103" s="21">
        <f t="shared" si="15"/>
        <v>0</v>
      </c>
      <c r="V103" s="37">
        <v>0.0</v>
      </c>
      <c r="W103" s="37">
        <v>0.0</v>
      </c>
      <c r="X103" s="37">
        <v>0.0</v>
      </c>
      <c r="Y103" s="36" t="s">
        <v>149</v>
      </c>
      <c r="Z103" s="21">
        <f t="shared" si="16"/>
        <v>0</v>
      </c>
      <c r="AA103" s="21">
        <f t="shared" si="17"/>
        <v>1</v>
      </c>
      <c r="AB103" s="21">
        <f t="shared" si="18"/>
        <v>0</v>
      </c>
      <c r="AC103" s="21">
        <f t="shared" si="19"/>
        <v>0</v>
      </c>
      <c r="AD103" s="21">
        <f t="shared" si="20"/>
        <v>0</v>
      </c>
      <c r="AE103" s="36" t="s">
        <v>31</v>
      </c>
      <c r="AF103" s="21">
        <f t="shared" si="21"/>
        <v>1</v>
      </c>
      <c r="AG103" s="21">
        <f t="shared" si="22"/>
        <v>0</v>
      </c>
      <c r="AH103" s="21">
        <f t="shared" si="23"/>
        <v>0</v>
      </c>
      <c r="AI103" s="21">
        <f t="shared" si="24"/>
        <v>0</v>
      </c>
      <c r="AJ103" s="27" t="s">
        <v>128</v>
      </c>
      <c r="AK103" s="21">
        <f t="shared" si="25"/>
        <v>1</v>
      </c>
      <c r="AL103" s="21">
        <f t="shared" si="26"/>
        <v>0</v>
      </c>
      <c r="AM103" s="21">
        <f t="shared" si="27"/>
        <v>0</v>
      </c>
      <c r="AN103" s="21">
        <f t="shared" si="28"/>
        <v>0</v>
      </c>
      <c r="AO103" s="27" t="s">
        <v>39</v>
      </c>
      <c r="AP103" s="21">
        <f t="shared" si="29"/>
        <v>0</v>
      </c>
      <c r="AQ103" s="21">
        <f t="shared" si="30"/>
        <v>0</v>
      </c>
      <c r="AR103" s="21">
        <f t="shared" si="31"/>
        <v>1</v>
      </c>
      <c r="AS103" s="21">
        <f t="shared" si="32"/>
        <v>0</v>
      </c>
      <c r="AT103" s="27" t="s">
        <v>130</v>
      </c>
      <c r="AU103" s="21">
        <f t="shared" si="33"/>
        <v>1</v>
      </c>
      <c r="AV103" s="21">
        <f t="shared" si="34"/>
        <v>0</v>
      </c>
      <c r="AW103" s="21">
        <f t="shared" si="35"/>
        <v>0</v>
      </c>
      <c r="AX103" s="21">
        <f t="shared" si="36"/>
        <v>0</v>
      </c>
      <c r="AY103" s="27" t="s">
        <v>37</v>
      </c>
      <c r="AZ103" s="21">
        <f t="shared" si="37"/>
        <v>0</v>
      </c>
      <c r="BA103" s="21">
        <f t="shared" si="38"/>
        <v>1</v>
      </c>
      <c r="BB103" s="21">
        <f t="shared" si="39"/>
        <v>0</v>
      </c>
      <c r="BC103" s="21">
        <f t="shared" si="40"/>
        <v>0</v>
      </c>
      <c r="BD103" s="27" t="s">
        <v>138</v>
      </c>
      <c r="BE103" s="21">
        <f t="shared" si="41"/>
        <v>0</v>
      </c>
      <c r="BF103" s="21">
        <f t="shared" si="42"/>
        <v>0</v>
      </c>
      <c r="BG103" s="21">
        <f t="shared" si="43"/>
        <v>1</v>
      </c>
      <c r="BH103" s="27" t="s">
        <v>145</v>
      </c>
      <c r="BI103" s="21">
        <f t="shared" si="44"/>
        <v>0</v>
      </c>
      <c r="BJ103" s="21">
        <f t="shared" si="45"/>
        <v>0</v>
      </c>
      <c r="BK103" s="21">
        <f t="shared" si="46"/>
        <v>1</v>
      </c>
      <c r="BL103" s="29" t="s">
        <v>132</v>
      </c>
      <c r="BM103" s="21">
        <f t="shared" si="47"/>
        <v>0</v>
      </c>
      <c r="BN103" s="21">
        <f t="shared" si="48"/>
        <v>0</v>
      </c>
      <c r="BO103" s="21">
        <f t="shared" si="49"/>
        <v>1</v>
      </c>
      <c r="BP103" s="21">
        <f t="shared" si="50"/>
        <v>0</v>
      </c>
      <c r="BQ103" s="21">
        <f t="shared" si="51"/>
        <v>0</v>
      </c>
      <c r="BR103" s="29">
        <v>0.0</v>
      </c>
      <c r="BS103" s="29">
        <v>0.0</v>
      </c>
      <c r="BT103" s="29">
        <v>1.0</v>
      </c>
      <c r="BU103" s="29">
        <v>1.0</v>
      </c>
      <c r="BV103" s="29">
        <v>0.0</v>
      </c>
      <c r="BW103" s="29">
        <v>0.0</v>
      </c>
      <c r="BX103" s="29">
        <v>0.0</v>
      </c>
      <c r="BY103" s="29">
        <v>0.0</v>
      </c>
      <c r="BZ103" s="29">
        <v>0.0</v>
      </c>
      <c r="CA103" s="27" t="s">
        <v>133</v>
      </c>
      <c r="CB103" s="21">
        <f t="shared" si="52"/>
        <v>0</v>
      </c>
      <c r="CC103" s="21">
        <f t="shared" si="53"/>
        <v>1</v>
      </c>
      <c r="CD103" s="21">
        <f t="shared" si="54"/>
        <v>0</v>
      </c>
      <c r="CE103" s="21">
        <f t="shared" si="55"/>
        <v>0</v>
      </c>
      <c r="CF103" s="21">
        <f t="shared" si="56"/>
        <v>0</v>
      </c>
      <c r="CG103" s="27" t="s">
        <v>146</v>
      </c>
      <c r="CH103" s="21">
        <f t="shared" si="57"/>
        <v>0</v>
      </c>
      <c r="CI103" s="21">
        <f t="shared" si="58"/>
        <v>0</v>
      </c>
      <c r="CJ103" s="21">
        <f t="shared" si="59"/>
        <v>1</v>
      </c>
      <c r="CK103" s="21">
        <f t="shared" si="60"/>
        <v>0</v>
      </c>
      <c r="CL103" s="27" t="s">
        <v>147</v>
      </c>
      <c r="CM103" s="21">
        <f t="shared" si="61"/>
        <v>0</v>
      </c>
      <c r="CN103" s="21">
        <f t="shared" si="62"/>
        <v>0</v>
      </c>
      <c r="CO103" s="21">
        <f t="shared" si="63"/>
        <v>0</v>
      </c>
      <c r="CP103" s="21">
        <f t="shared" si="64"/>
        <v>0</v>
      </c>
      <c r="CQ103" s="21">
        <f t="shared" si="65"/>
        <v>1</v>
      </c>
      <c r="CR103" s="29">
        <v>1.0</v>
      </c>
      <c r="CS103" s="29">
        <v>3.0</v>
      </c>
      <c r="CT103" s="29">
        <v>3.0</v>
      </c>
      <c r="CU103" s="29">
        <v>2.0</v>
      </c>
      <c r="CV103" s="16">
        <f t="shared" si="66"/>
        <v>9</v>
      </c>
      <c r="CW103" s="27">
        <v>1.0</v>
      </c>
      <c r="CX103" s="41">
        <v>3.0</v>
      </c>
      <c r="CY103" s="31">
        <v>5.0</v>
      </c>
      <c r="CZ103" s="41">
        <v>2.0</v>
      </c>
      <c r="DA103" s="29">
        <v>5.0</v>
      </c>
      <c r="DB103" s="16">
        <f t="shared" si="67"/>
        <v>16</v>
      </c>
      <c r="DC103" s="29">
        <v>5.0</v>
      </c>
      <c r="DD103" s="29">
        <v>4.0</v>
      </c>
      <c r="DE103" s="29">
        <v>5.0</v>
      </c>
      <c r="DF103" s="29">
        <v>4.0</v>
      </c>
      <c r="DG103" s="27" t="s">
        <v>136</v>
      </c>
      <c r="DH103" s="27">
        <v>4.0</v>
      </c>
      <c r="DI103" s="16">
        <f t="shared" si="68"/>
        <v>26</v>
      </c>
      <c r="DJ103" s="27" t="s">
        <v>139</v>
      </c>
      <c r="DK103" s="27" t="s">
        <v>140</v>
      </c>
      <c r="DL103" s="27" t="s">
        <v>139</v>
      </c>
      <c r="DM103" s="29">
        <v>2.0</v>
      </c>
      <c r="DN103" s="27" t="s">
        <v>140</v>
      </c>
      <c r="DO103" s="16">
        <f t="shared" si="69"/>
        <v>8</v>
      </c>
      <c r="DP103" s="27" t="s">
        <v>137</v>
      </c>
      <c r="DQ103" s="27" t="s">
        <v>139</v>
      </c>
      <c r="DR103" s="27" t="s">
        <v>137</v>
      </c>
      <c r="DS103" s="27" t="s">
        <v>139</v>
      </c>
      <c r="DT103" s="27" t="s">
        <v>136</v>
      </c>
      <c r="DU103" s="25">
        <f t="shared" si="70"/>
        <v>14</v>
      </c>
      <c r="DV103" s="27" t="s">
        <v>136</v>
      </c>
      <c r="DW103" s="27" t="s">
        <v>138</v>
      </c>
      <c r="DX103" s="29">
        <v>3.0</v>
      </c>
      <c r="DY103" s="29">
        <v>3.0</v>
      </c>
      <c r="DZ103" s="27" t="s">
        <v>139</v>
      </c>
      <c r="EA103" s="26">
        <v>19.0</v>
      </c>
      <c r="EB103" s="27" t="s">
        <v>139</v>
      </c>
      <c r="EC103" s="27" t="s">
        <v>139</v>
      </c>
      <c r="ED103" s="27" t="s">
        <v>138</v>
      </c>
      <c r="EE103" s="27" t="s">
        <v>139</v>
      </c>
      <c r="EF103" s="16">
        <f t="shared" si="71"/>
        <v>11</v>
      </c>
      <c r="EG103" s="29">
        <v>4.0</v>
      </c>
      <c r="EH103" s="129">
        <v>4.0</v>
      </c>
      <c r="EI103" s="29">
        <v>4.0</v>
      </c>
      <c r="EJ103" s="27" t="s">
        <v>138</v>
      </c>
      <c r="EK103" s="16">
        <f t="shared" si="72"/>
        <v>17</v>
      </c>
    </row>
    <row r="104" ht="15.75" customHeight="1">
      <c r="A104" s="36" t="s">
        <v>125</v>
      </c>
      <c r="B104" s="16">
        <f t="shared" si="1"/>
        <v>1</v>
      </c>
      <c r="C104" s="17" t="s">
        <v>37</v>
      </c>
      <c r="D104" s="35">
        <v>21.0</v>
      </c>
      <c r="E104" s="16">
        <f t="shared" si="2"/>
        <v>0</v>
      </c>
      <c r="F104" s="16">
        <f t="shared" si="3"/>
        <v>1</v>
      </c>
      <c r="G104" s="16">
        <f t="shared" si="4"/>
        <v>0</v>
      </c>
      <c r="H104" s="16">
        <f t="shared" si="5"/>
        <v>0</v>
      </c>
      <c r="I104" s="35" t="s">
        <v>11</v>
      </c>
      <c r="J104" s="16">
        <f t="shared" si="6"/>
        <v>0</v>
      </c>
      <c r="K104" s="16">
        <f t="shared" si="7"/>
        <v>0</v>
      </c>
      <c r="L104" s="16">
        <f t="shared" si="8"/>
        <v>1</v>
      </c>
      <c r="M104" s="16">
        <f t="shared" si="9"/>
        <v>0</v>
      </c>
      <c r="N104" s="16">
        <f t="shared" si="10"/>
        <v>0</v>
      </c>
      <c r="O104" s="36">
        <v>10000.0</v>
      </c>
      <c r="P104" s="21">
        <f t="shared" si="11"/>
        <v>1</v>
      </c>
      <c r="Q104" s="21">
        <f t="shared" si="12"/>
        <v>0</v>
      </c>
      <c r="R104" s="21">
        <f t="shared" si="13"/>
        <v>0</v>
      </c>
      <c r="S104" s="21">
        <f t="shared" si="14"/>
        <v>0</v>
      </c>
      <c r="T104" s="37" t="s">
        <v>159</v>
      </c>
      <c r="U104" s="21">
        <f t="shared" si="15"/>
        <v>0</v>
      </c>
      <c r="V104" s="37">
        <v>0.0</v>
      </c>
      <c r="W104" s="37">
        <v>0.0</v>
      </c>
      <c r="X104" s="37">
        <v>0.0</v>
      </c>
      <c r="Y104" s="36" t="s">
        <v>149</v>
      </c>
      <c r="Z104" s="21">
        <f t="shared" si="16"/>
        <v>0</v>
      </c>
      <c r="AA104" s="21">
        <f t="shared" si="17"/>
        <v>1</v>
      </c>
      <c r="AB104" s="21">
        <f t="shared" si="18"/>
        <v>0</v>
      </c>
      <c r="AC104" s="21">
        <f t="shared" si="19"/>
        <v>0</v>
      </c>
      <c r="AD104" s="21">
        <f t="shared" si="20"/>
        <v>0</v>
      </c>
      <c r="AE104" s="36" t="s">
        <v>31</v>
      </c>
      <c r="AF104" s="21">
        <f t="shared" si="21"/>
        <v>1</v>
      </c>
      <c r="AG104" s="21">
        <f t="shared" si="22"/>
        <v>0</v>
      </c>
      <c r="AH104" s="21">
        <f t="shared" si="23"/>
        <v>0</v>
      </c>
      <c r="AI104" s="21">
        <f t="shared" si="24"/>
        <v>0</v>
      </c>
      <c r="AJ104" s="27" t="s">
        <v>128</v>
      </c>
      <c r="AK104" s="21">
        <f t="shared" si="25"/>
        <v>1</v>
      </c>
      <c r="AL104" s="21">
        <f t="shared" si="26"/>
        <v>0</v>
      </c>
      <c r="AM104" s="21">
        <f t="shared" si="27"/>
        <v>0</v>
      </c>
      <c r="AN104" s="21">
        <f t="shared" si="28"/>
        <v>0</v>
      </c>
      <c r="AO104" s="27" t="s">
        <v>172</v>
      </c>
      <c r="AP104" s="21">
        <f t="shared" si="29"/>
        <v>0</v>
      </c>
      <c r="AQ104" s="21">
        <f t="shared" si="30"/>
        <v>0</v>
      </c>
      <c r="AR104" s="21">
        <f t="shared" si="31"/>
        <v>0</v>
      </c>
      <c r="AS104" s="21">
        <f t="shared" si="32"/>
        <v>1</v>
      </c>
      <c r="AT104" s="27" t="s">
        <v>205</v>
      </c>
      <c r="AU104" s="21">
        <f t="shared" si="33"/>
        <v>0</v>
      </c>
      <c r="AV104" s="21">
        <f t="shared" si="34"/>
        <v>0</v>
      </c>
      <c r="AW104" s="21">
        <f t="shared" si="35"/>
        <v>0</v>
      </c>
      <c r="AX104" s="21">
        <f t="shared" si="36"/>
        <v>1</v>
      </c>
      <c r="AY104" s="27" t="s">
        <v>175</v>
      </c>
      <c r="AZ104" s="21">
        <f t="shared" si="37"/>
        <v>0</v>
      </c>
      <c r="BA104" s="21">
        <f t="shared" si="38"/>
        <v>0</v>
      </c>
      <c r="BB104" s="21">
        <f t="shared" si="39"/>
        <v>0</v>
      </c>
      <c r="BC104" s="21">
        <f t="shared" si="40"/>
        <v>1</v>
      </c>
      <c r="BD104" s="27">
        <v>5.0</v>
      </c>
      <c r="BE104" s="21">
        <f t="shared" si="41"/>
        <v>0</v>
      </c>
      <c r="BF104" s="21">
        <f t="shared" si="42"/>
        <v>1</v>
      </c>
      <c r="BG104" s="21">
        <f t="shared" si="43"/>
        <v>0</v>
      </c>
      <c r="BH104" s="29">
        <v>800.0</v>
      </c>
      <c r="BI104" s="21">
        <f t="shared" si="44"/>
        <v>1</v>
      </c>
      <c r="BJ104" s="21">
        <f t="shared" si="45"/>
        <v>0</v>
      </c>
      <c r="BK104" s="21">
        <f t="shared" si="46"/>
        <v>0</v>
      </c>
      <c r="BL104" s="27" t="s">
        <v>151</v>
      </c>
      <c r="BM104" s="21">
        <f t="shared" si="47"/>
        <v>0</v>
      </c>
      <c r="BN104" s="21">
        <f t="shared" si="48"/>
        <v>1</v>
      </c>
      <c r="BO104" s="21">
        <f t="shared" si="49"/>
        <v>0</v>
      </c>
      <c r="BP104" s="21">
        <f t="shared" si="50"/>
        <v>0</v>
      </c>
      <c r="BQ104" s="21">
        <f t="shared" si="51"/>
        <v>0</v>
      </c>
      <c r="BR104" s="29">
        <v>0.0</v>
      </c>
      <c r="BS104" s="29">
        <v>1.0</v>
      </c>
      <c r="BT104" s="29">
        <v>0.0</v>
      </c>
      <c r="BU104" s="29">
        <v>0.0</v>
      </c>
      <c r="BV104" s="29">
        <v>0.0</v>
      </c>
      <c r="BW104" s="29">
        <v>1.0</v>
      </c>
      <c r="BX104" s="29">
        <v>1.0</v>
      </c>
      <c r="BY104" s="29">
        <v>1.0</v>
      </c>
      <c r="BZ104" s="29">
        <v>1.0</v>
      </c>
      <c r="CA104" s="27" t="s">
        <v>133</v>
      </c>
      <c r="CB104" s="21">
        <f t="shared" si="52"/>
        <v>0</v>
      </c>
      <c r="CC104" s="21">
        <f t="shared" si="53"/>
        <v>1</v>
      </c>
      <c r="CD104" s="21">
        <f t="shared" si="54"/>
        <v>0</v>
      </c>
      <c r="CE104" s="21">
        <f t="shared" si="55"/>
        <v>0</v>
      </c>
      <c r="CF104" s="21">
        <f t="shared" si="56"/>
        <v>0</v>
      </c>
      <c r="CG104" s="27" t="s">
        <v>152</v>
      </c>
      <c r="CH104" s="21">
        <f t="shared" si="57"/>
        <v>0</v>
      </c>
      <c r="CI104" s="21">
        <f t="shared" si="58"/>
        <v>0</v>
      </c>
      <c r="CJ104" s="21">
        <f t="shared" si="59"/>
        <v>0</v>
      </c>
      <c r="CK104" s="21">
        <f t="shared" si="60"/>
        <v>1</v>
      </c>
      <c r="CL104" s="27" t="s">
        <v>135</v>
      </c>
      <c r="CM104" s="21">
        <f t="shared" si="61"/>
        <v>1</v>
      </c>
      <c r="CN104" s="21">
        <f t="shared" si="62"/>
        <v>0</v>
      </c>
      <c r="CO104" s="21">
        <f t="shared" si="63"/>
        <v>0</v>
      </c>
      <c r="CP104" s="21">
        <f t="shared" si="64"/>
        <v>0</v>
      </c>
      <c r="CQ104" s="21">
        <f t="shared" si="65"/>
        <v>0</v>
      </c>
      <c r="CR104" s="27" t="s">
        <v>136</v>
      </c>
      <c r="CS104" s="29">
        <v>4.0</v>
      </c>
      <c r="CT104" s="27" t="s">
        <v>139</v>
      </c>
      <c r="CU104" s="27" t="s">
        <v>136</v>
      </c>
      <c r="CV104" s="16">
        <f t="shared" si="66"/>
        <v>14</v>
      </c>
      <c r="CW104" s="27" t="s">
        <v>136</v>
      </c>
      <c r="CX104" s="41">
        <v>4.0</v>
      </c>
      <c r="CY104" s="31">
        <v>5.0</v>
      </c>
      <c r="CZ104" s="41" t="s">
        <v>136</v>
      </c>
      <c r="DA104" s="27">
        <v>5.0</v>
      </c>
      <c r="DB104" s="16">
        <f t="shared" si="67"/>
        <v>22</v>
      </c>
      <c r="DC104" s="27" t="s">
        <v>136</v>
      </c>
      <c r="DD104" s="29">
        <v>5.0</v>
      </c>
      <c r="DE104" s="29">
        <v>5.0</v>
      </c>
      <c r="DF104" s="29">
        <v>5.0</v>
      </c>
      <c r="DG104" s="27" t="s">
        <v>136</v>
      </c>
      <c r="DH104" s="29">
        <v>5.0</v>
      </c>
      <c r="DI104" s="16">
        <f t="shared" si="68"/>
        <v>28</v>
      </c>
      <c r="DJ104" s="27" t="s">
        <v>136</v>
      </c>
      <c r="DK104" s="27" t="s">
        <v>138</v>
      </c>
      <c r="DL104" s="27" t="s">
        <v>136</v>
      </c>
      <c r="DM104" s="27" t="s">
        <v>138</v>
      </c>
      <c r="DN104" s="27" t="s">
        <v>136</v>
      </c>
      <c r="DO104" s="16">
        <f t="shared" si="69"/>
        <v>22</v>
      </c>
      <c r="DP104" s="27" t="s">
        <v>136</v>
      </c>
      <c r="DQ104" s="27" t="s">
        <v>140</v>
      </c>
      <c r="DR104" s="27" t="s">
        <v>140</v>
      </c>
      <c r="DS104" s="27" t="s">
        <v>140</v>
      </c>
      <c r="DT104" s="27" t="s">
        <v>139</v>
      </c>
      <c r="DU104" s="25">
        <f t="shared" si="70"/>
        <v>9</v>
      </c>
      <c r="DV104" s="27" t="s">
        <v>139</v>
      </c>
      <c r="DW104" s="27" t="s">
        <v>136</v>
      </c>
      <c r="DX104" s="27" t="s">
        <v>136</v>
      </c>
      <c r="DY104" s="27" t="s">
        <v>139</v>
      </c>
      <c r="DZ104" s="27" t="s">
        <v>139</v>
      </c>
      <c r="EA104" s="21">
        <f t="shared" ref="EA104:EA105" si="76">DV104+DW104+DX104+DY104+DZ104</f>
        <v>14</v>
      </c>
      <c r="EB104" s="29">
        <v>1.0</v>
      </c>
      <c r="EC104" s="29">
        <v>1.0</v>
      </c>
      <c r="ED104" s="27" t="s">
        <v>140</v>
      </c>
      <c r="EE104" s="29">
        <v>1.0</v>
      </c>
      <c r="EF104" s="16">
        <f t="shared" si="71"/>
        <v>4</v>
      </c>
      <c r="EG104" s="29">
        <v>4.0</v>
      </c>
      <c r="EH104" s="129">
        <v>4.0</v>
      </c>
      <c r="EI104" s="29">
        <v>4.0</v>
      </c>
      <c r="EJ104" s="27" t="s">
        <v>139</v>
      </c>
      <c r="EK104" s="16">
        <f t="shared" si="72"/>
        <v>14</v>
      </c>
    </row>
    <row r="105" ht="15.75" customHeight="1">
      <c r="A105" s="36" t="s">
        <v>125</v>
      </c>
      <c r="B105" s="16">
        <f t="shared" si="1"/>
        <v>1</v>
      </c>
      <c r="C105" s="17" t="s">
        <v>37</v>
      </c>
      <c r="D105" s="35">
        <v>26.0</v>
      </c>
      <c r="E105" s="16">
        <f t="shared" si="2"/>
        <v>0</v>
      </c>
      <c r="F105" s="16">
        <f t="shared" si="3"/>
        <v>1</v>
      </c>
      <c r="G105" s="16">
        <f t="shared" si="4"/>
        <v>0</v>
      </c>
      <c r="H105" s="16">
        <f t="shared" si="5"/>
        <v>0</v>
      </c>
      <c r="I105" s="35" t="s">
        <v>12</v>
      </c>
      <c r="J105" s="16">
        <f t="shared" si="6"/>
        <v>0</v>
      </c>
      <c r="K105" s="16">
        <f t="shared" si="7"/>
        <v>0</v>
      </c>
      <c r="L105" s="16">
        <f t="shared" si="8"/>
        <v>0</v>
      </c>
      <c r="M105" s="16">
        <f t="shared" si="9"/>
        <v>1</v>
      </c>
      <c r="N105" s="16">
        <f t="shared" si="10"/>
        <v>0</v>
      </c>
      <c r="O105" s="36">
        <v>25000.0</v>
      </c>
      <c r="P105" s="21">
        <f t="shared" si="11"/>
        <v>0</v>
      </c>
      <c r="Q105" s="21">
        <f t="shared" si="12"/>
        <v>1</v>
      </c>
      <c r="R105" s="21">
        <f t="shared" si="13"/>
        <v>0</v>
      </c>
      <c r="S105" s="21">
        <f t="shared" si="14"/>
        <v>0</v>
      </c>
      <c r="T105" s="37" t="s">
        <v>159</v>
      </c>
      <c r="U105" s="21">
        <f t="shared" si="15"/>
        <v>0</v>
      </c>
      <c r="V105" s="37">
        <v>0.0</v>
      </c>
      <c r="W105" s="37">
        <v>0.0</v>
      </c>
      <c r="X105" s="37">
        <v>0.0</v>
      </c>
      <c r="Y105" s="37" t="s">
        <v>26</v>
      </c>
      <c r="Z105" s="21">
        <f t="shared" si="16"/>
        <v>0</v>
      </c>
      <c r="AA105" s="21">
        <f t="shared" si="17"/>
        <v>1</v>
      </c>
      <c r="AB105" s="21">
        <f t="shared" si="18"/>
        <v>0</v>
      </c>
      <c r="AC105" s="21">
        <f t="shared" si="19"/>
        <v>0</v>
      </c>
      <c r="AD105" s="21">
        <f t="shared" si="20"/>
        <v>0</v>
      </c>
      <c r="AE105" s="36" t="s">
        <v>31</v>
      </c>
      <c r="AF105" s="21">
        <f t="shared" si="21"/>
        <v>1</v>
      </c>
      <c r="AG105" s="21">
        <f t="shared" si="22"/>
        <v>0</v>
      </c>
      <c r="AH105" s="21">
        <f t="shared" si="23"/>
        <v>0</v>
      </c>
      <c r="AI105" s="21">
        <f t="shared" si="24"/>
        <v>0</v>
      </c>
      <c r="AJ105" s="27" t="s">
        <v>129</v>
      </c>
      <c r="AK105" s="21">
        <f t="shared" si="25"/>
        <v>0</v>
      </c>
      <c r="AL105" s="21">
        <f t="shared" si="26"/>
        <v>1</v>
      </c>
      <c r="AM105" s="21">
        <f t="shared" si="27"/>
        <v>0</v>
      </c>
      <c r="AN105" s="21">
        <f t="shared" si="28"/>
        <v>0</v>
      </c>
      <c r="AO105" s="27" t="s">
        <v>37</v>
      </c>
      <c r="AP105" s="21">
        <f t="shared" si="29"/>
        <v>1</v>
      </c>
      <c r="AQ105" s="21">
        <f t="shared" si="30"/>
        <v>0</v>
      </c>
      <c r="AR105" s="21">
        <f t="shared" si="31"/>
        <v>0</v>
      </c>
      <c r="AS105" s="21">
        <f t="shared" si="32"/>
        <v>0</v>
      </c>
      <c r="AT105" s="27" t="s">
        <v>44</v>
      </c>
      <c r="AU105" s="21">
        <f t="shared" si="33"/>
        <v>0</v>
      </c>
      <c r="AV105" s="21">
        <f t="shared" si="34"/>
        <v>1</v>
      </c>
      <c r="AW105" s="21">
        <f t="shared" si="35"/>
        <v>0</v>
      </c>
      <c r="AX105" s="21">
        <f t="shared" si="36"/>
        <v>0</v>
      </c>
      <c r="AY105" s="27" t="s">
        <v>182</v>
      </c>
      <c r="AZ105" s="21">
        <f t="shared" si="37"/>
        <v>0</v>
      </c>
      <c r="BA105" s="21">
        <f t="shared" si="38"/>
        <v>0</v>
      </c>
      <c r="BB105" s="21">
        <f t="shared" si="39"/>
        <v>1</v>
      </c>
      <c r="BC105" s="21">
        <f t="shared" si="40"/>
        <v>0</v>
      </c>
      <c r="BD105" s="27" t="s">
        <v>136</v>
      </c>
      <c r="BE105" s="21">
        <f t="shared" si="41"/>
        <v>0</v>
      </c>
      <c r="BF105" s="21">
        <f t="shared" si="42"/>
        <v>0</v>
      </c>
      <c r="BG105" s="21">
        <f t="shared" si="43"/>
        <v>1</v>
      </c>
      <c r="BH105" s="29">
        <v>1500.0</v>
      </c>
      <c r="BI105" s="21">
        <f t="shared" si="44"/>
        <v>0</v>
      </c>
      <c r="BJ105" s="21">
        <f t="shared" si="45"/>
        <v>1</v>
      </c>
      <c r="BK105" s="21">
        <f t="shared" si="46"/>
        <v>0</v>
      </c>
      <c r="BL105" s="29" t="s">
        <v>156</v>
      </c>
      <c r="BM105" s="21">
        <f t="shared" si="47"/>
        <v>0</v>
      </c>
      <c r="BN105" s="21">
        <f t="shared" si="48"/>
        <v>0</v>
      </c>
      <c r="BO105" s="21">
        <f t="shared" si="49"/>
        <v>0</v>
      </c>
      <c r="BP105" s="21">
        <f t="shared" si="50"/>
        <v>1</v>
      </c>
      <c r="BQ105" s="21">
        <f t="shared" si="51"/>
        <v>0</v>
      </c>
      <c r="BR105" s="29">
        <v>0.0</v>
      </c>
      <c r="BS105" s="29">
        <v>0.0</v>
      </c>
      <c r="BT105" s="29">
        <v>0.0</v>
      </c>
      <c r="BU105" s="29">
        <v>0.0</v>
      </c>
      <c r="BV105" s="29">
        <v>0.0</v>
      </c>
      <c r="BW105" s="29">
        <v>0.0</v>
      </c>
      <c r="BX105" s="29">
        <v>1.0</v>
      </c>
      <c r="BY105" s="29">
        <v>0.0</v>
      </c>
      <c r="BZ105" s="29">
        <v>1.0</v>
      </c>
      <c r="CA105" s="27" t="s">
        <v>133</v>
      </c>
      <c r="CB105" s="21">
        <f t="shared" si="52"/>
        <v>0</v>
      </c>
      <c r="CC105" s="21">
        <f t="shared" si="53"/>
        <v>1</v>
      </c>
      <c r="CD105" s="21">
        <f t="shared" si="54"/>
        <v>0</v>
      </c>
      <c r="CE105" s="21">
        <f t="shared" si="55"/>
        <v>0</v>
      </c>
      <c r="CF105" s="21">
        <f t="shared" si="56"/>
        <v>0</v>
      </c>
      <c r="CG105" s="27" t="s">
        <v>157</v>
      </c>
      <c r="CH105" s="21">
        <f t="shared" si="57"/>
        <v>0</v>
      </c>
      <c r="CI105" s="21">
        <f t="shared" si="58"/>
        <v>1</v>
      </c>
      <c r="CJ105" s="21">
        <f t="shared" si="59"/>
        <v>0</v>
      </c>
      <c r="CK105" s="21">
        <f t="shared" si="60"/>
        <v>0</v>
      </c>
      <c r="CL105" s="27" t="s">
        <v>135</v>
      </c>
      <c r="CM105" s="21">
        <f t="shared" si="61"/>
        <v>1</v>
      </c>
      <c r="CN105" s="21">
        <f t="shared" si="62"/>
        <v>0</v>
      </c>
      <c r="CO105" s="21">
        <f t="shared" si="63"/>
        <v>0</v>
      </c>
      <c r="CP105" s="21">
        <f t="shared" si="64"/>
        <v>0</v>
      </c>
      <c r="CQ105" s="21">
        <f t="shared" si="65"/>
        <v>0</v>
      </c>
      <c r="CR105" s="29">
        <v>4.0</v>
      </c>
      <c r="CS105" s="27" t="s">
        <v>138</v>
      </c>
      <c r="CT105" s="29">
        <v>4.0</v>
      </c>
      <c r="CU105" s="27" t="s">
        <v>136</v>
      </c>
      <c r="CV105" s="16">
        <f t="shared" si="66"/>
        <v>17</v>
      </c>
      <c r="CW105" s="27">
        <v>4.0</v>
      </c>
      <c r="CX105" s="41" t="s">
        <v>138</v>
      </c>
      <c r="CY105" s="41">
        <v>4.0</v>
      </c>
      <c r="CZ105" s="41" t="s">
        <v>136</v>
      </c>
      <c r="DA105" s="27" t="s">
        <v>137</v>
      </c>
      <c r="DB105" s="16">
        <f t="shared" si="67"/>
        <v>20</v>
      </c>
      <c r="DC105" s="29">
        <v>4.0</v>
      </c>
      <c r="DD105" s="29">
        <v>4.0</v>
      </c>
      <c r="DE105" s="27" t="s">
        <v>136</v>
      </c>
      <c r="DF105" s="27">
        <v>3.0</v>
      </c>
      <c r="DG105" s="27" t="s">
        <v>137</v>
      </c>
      <c r="DH105" s="27" t="s">
        <v>139</v>
      </c>
      <c r="DI105" s="16">
        <f t="shared" si="68"/>
        <v>20</v>
      </c>
      <c r="DJ105" s="29">
        <v>2.0</v>
      </c>
      <c r="DK105" s="29">
        <v>1.0</v>
      </c>
      <c r="DL105" s="29">
        <v>2.0</v>
      </c>
      <c r="DM105" s="29">
        <v>2.0</v>
      </c>
      <c r="DN105" s="29">
        <v>2.0</v>
      </c>
      <c r="DO105" s="16">
        <f t="shared" si="69"/>
        <v>9</v>
      </c>
      <c r="DP105" s="27" t="s">
        <v>139</v>
      </c>
      <c r="DQ105" s="27" t="s">
        <v>139</v>
      </c>
      <c r="DR105" s="27" t="s">
        <v>140</v>
      </c>
      <c r="DS105" s="27" t="s">
        <v>136</v>
      </c>
      <c r="DT105" s="27" t="s">
        <v>137</v>
      </c>
      <c r="DU105" s="25">
        <f t="shared" si="70"/>
        <v>12</v>
      </c>
      <c r="DV105" s="27" t="s">
        <v>136</v>
      </c>
      <c r="DW105" s="27" t="s">
        <v>138</v>
      </c>
      <c r="DX105" s="27" t="s">
        <v>137</v>
      </c>
      <c r="DY105" s="27" t="s">
        <v>136</v>
      </c>
      <c r="DZ105" s="27" t="s">
        <v>136</v>
      </c>
      <c r="EA105" s="21">
        <f t="shared" si="76"/>
        <v>20</v>
      </c>
      <c r="EB105" s="27" t="s">
        <v>140</v>
      </c>
      <c r="EC105" s="27" t="s">
        <v>139</v>
      </c>
      <c r="ED105" s="27" t="s">
        <v>140</v>
      </c>
      <c r="EE105" s="27" t="s">
        <v>140</v>
      </c>
      <c r="EF105" s="16">
        <f t="shared" si="71"/>
        <v>5</v>
      </c>
      <c r="EG105" s="29">
        <v>3.0</v>
      </c>
      <c r="EH105" s="129">
        <v>4.0</v>
      </c>
      <c r="EI105" s="29">
        <v>4.0</v>
      </c>
      <c r="EJ105" s="29">
        <v>4.0</v>
      </c>
      <c r="EK105" s="16">
        <f t="shared" si="72"/>
        <v>15</v>
      </c>
    </row>
    <row r="106" ht="15.75" customHeight="1">
      <c r="A106" s="36" t="s">
        <v>125</v>
      </c>
      <c r="B106" s="16">
        <f t="shared" si="1"/>
        <v>1</v>
      </c>
      <c r="C106" s="17" t="s">
        <v>37</v>
      </c>
      <c r="D106" s="35">
        <v>30.0</v>
      </c>
      <c r="E106" s="16">
        <f t="shared" si="2"/>
        <v>0</v>
      </c>
      <c r="F106" s="16">
        <f t="shared" si="3"/>
        <v>1</v>
      </c>
      <c r="G106" s="16">
        <f t="shared" si="4"/>
        <v>0</v>
      </c>
      <c r="H106" s="16">
        <f t="shared" si="5"/>
        <v>0</v>
      </c>
      <c r="I106" s="35" t="s">
        <v>158</v>
      </c>
      <c r="J106" s="16">
        <f t="shared" si="6"/>
        <v>0</v>
      </c>
      <c r="K106" s="16">
        <f t="shared" si="7"/>
        <v>0</v>
      </c>
      <c r="L106" s="16">
        <f t="shared" si="8"/>
        <v>0</v>
      </c>
      <c r="M106" s="16">
        <f t="shared" si="9"/>
        <v>0</v>
      </c>
      <c r="N106" s="16">
        <f t="shared" si="10"/>
        <v>1</v>
      </c>
      <c r="O106" s="36">
        <v>30000.0</v>
      </c>
      <c r="P106" s="21">
        <f t="shared" si="11"/>
        <v>0</v>
      </c>
      <c r="Q106" s="21">
        <f t="shared" si="12"/>
        <v>0</v>
      </c>
      <c r="R106" s="21">
        <f t="shared" si="13"/>
        <v>1</v>
      </c>
      <c r="S106" s="21">
        <f t="shared" si="14"/>
        <v>0</v>
      </c>
      <c r="T106" s="37" t="s">
        <v>159</v>
      </c>
      <c r="U106" s="21">
        <f t="shared" si="15"/>
        <v>0</v>
      </c>
      <c r="V106" s="37">
        <v>0.0</v>
      </c>
      <c r="W106" s="37">
        <v>0.0</v>
      </c>
      <c r="X106" s="37">
        <v>0.0</v>
      </c>
      <c r="Y106" s="37" t="s">
        <v>26</v>
      </c>
      <c r="Z106" s="21">
        <f t="shared" si="16"/>
        <v>0</v>
      </c>
      <c r="AA106" s="21">
        <f t="shared" si="17"/>
        <v>1</v>
      </c>
      <c r="AB106" s="21">
        <f t="shared" si="18"/>
        <v>0</v>
      </c>
      <c r="AC106" s="21">
        <f t="shared" si="19"/>
        <v>0</v>
      </c>
      <c r="AD106" s="21">
        <f t="shared" si="20"/>
        <v>0</v>
      </c>
      <c r="AE106" s="36" t="s">
        <v>180</v>
      </c>
      <c r="AF106" s="21">
        <f t="shared" si="21"/>
        <v>0</v>
      </c>
      <c r="AG106" s="21">
        <f t="shared" si="22"/>
        <v>0</v>
      </c>
      <c r="AH106" s="21">
        <f t="shared" si="23"/>
        <v>1</v>
      </c>
      <c r="AI106" s="21">
        <f t="shared" si="24"/>
        <v>0</v>
      </c>
      <c r="AJ106" s="27" t="s">
        <v>162</v>
      </c>
      <c r="AK106" s="21">
        <f t="shared" si="25"/>
        <v>0</v>
      </c>
      <c r="AL106" s="21">
        <f t="shared" si="26"/>
        <v>0</v>
      </c>
      <c r="AM106" s="21">
        <f t="shared" si="27"/>
        <v>0</v>
      </c>
      <c r="AN106" s="21">
        <f t="shared" si="28"/>
        <v>1</v>
      </c>
      <c r="AO106" s="27" t="s">
        <v>37</v>
      </c>
      <c r="AP106" s="21">
        <f t="shared" si="29"/>
        <v>1</v>
      </c>
      <c r="AQ106" s="21">
        <f t="shared" si="30"/>
        <v>0</v>
      </c>
      <c r="AR106" s="21">
        <f t="shared" si="31"/>
        <v>0</v>
      </c>
      <c r="AS106" s="21">
        <f t="shared" si="32"/>
        <v>0</v>
      </c>
      <c r="AT106" s="27" t="s">
        <v>44</v>
      </c>
      <c r="AU106" s="21">
        <f t="shared" si="33"/>
        <v>0</v>
      </c>
      <c r="AV106" s="21">
        <f t="shared" si="34"/>
        <v>1</v>
      </c>
      <c r="AW106" s="21">
        <f t="shared" si="35"/>
        <v>0</v>
      </c>
      <c r="AX106" s="21">
        <f t="shared" si="36"/>
        <v>0</v>
      </c>
      <c r="AY106" s="27" t="s">
        <v>37</v>
      </c>
      <c r="AZ106" s="21">
        <f t="shared" si="37"/>
        <v>0</v>
      </c>
      <c r="BA106" s="21">
        <f t="shared" si="38"/>
        <v>1</v>
      </c>
      <c r="BB106" s="21">
        <f t="shared" si="39"/>
        <v>0</v>
      </c>
      <c r="BC106" s="21">
        <f t="shared" si="40"/>
        <v>0</v>
      </c>
      <c r="BD106" s="27" t="s">
        <v>150</v>
      </c>
      <c r="BE106" s="21">
        <f t="shared" si="41"/>
        <v>0</v>
      </c>
      <c r="BF106" s="21">
        <f t="shared" si="42"/>
        <v>0</v>
      </c>
      <c r="BG106" s="21">
        <f t="shared" si="43"/>
        <v>1</v>
      </c>
      <c r="BH106" s="29">
        <v>1500.0</v>
      </c>
      <c r="BI106" s="21">
        <f t="shared" si="44"/>
        <v>0</v>
      </c>
      <c r="BJ106" s="21">
        <f t="shared" si="45"/>
        <v>1</v>
      </c>
      <c r="BK106" s="21">
        <f t="shared" si="46"/>
        <v>0</v>
      </c>
      <c r="BL106" s="29" t="s">
        <v>132</v>
      </c>
      <c r="BM106" s="21">
        <f t="shared" si="47"/>
        <v>0</v>
      </c>
      <c r="BN106" s="21">
        <f t="shared" si="48"/>
        <v>0</v>
      </c>
      <c r="BO106" s="21">
        <f t="shared" si="49"/>
        <v>1</v>
      </c>
      <c r="BP106" s="21">
        <f t="shared" si="50"/>
        <v>0</v>
      </c>
      <c r="BQ106" s="21">
        <f t="shared" si="51"/>
        <v>0</v>
      </c>
      <c r="BR106" s="29">
        <v>0.0</v>
      </c>
      <c r="BS106" s="29">
        <v>0.0</v>
      </c>
      <c r="BT106" s="29">
        <v>0.0</v>
      </c>
      <c r="BU106" s="29">
        <v>0.0</v>
      </c>
      <c r="BV106" s="29">
        <v>1.0</v>
      </c>
      <c r="BW106" s="29">
        <v>1.0</v>
      </c>
      <c r="BX106" s="29">
        <v>0.0</v>
      </c>
      <c r="BY106" s="29">
        <v>0.0</v>
      </c>
      <c r="BZ106" s="29">
        <v>1.0</v>
      </c>
      <c r="CA106" s="27" t="s">
        <v>164</v>
      </c>
      <c r="CB106" s="21">
        <f t="shared" si="52"/>
        <v>0</v>
      </c>
      <c r="CC106" s="21">
        <f t="shared" si="53"/>
        <v>0</v>
      </c>
      <c r="CD106" s="21">
        <f t="shared" si="54"/>
        <v>1</v>
      </c>
      <c r="CE106" s="21">
        <f t="shared" si="55"/>
        <v>0</v>
      </c>
      <c r="CF106" s="21">
        <f t="shared" si="56"/>
        <v>0</v>
      </c>
      <c r="CG106" s="27" t="s">
        <v>165</v>
      </c>
      <c r="CH106" s="21">
        <f t="shared" si="57"/>
        <v>0</v>
      </c>
      <c r="CI106" s="21">
        <f t="shared" si="58"/>
        <v>0</v>
      </c>
      <c r="CJ106" s="21">
        <f t="shared" si="59"/>
        <v>0</v>
      </c>
      <c r="CK106" s="21">
        <f t="shared" si="60"/>
        <v>1</v>
      </c>
      <c r="CL106" s="27" t="s">
        <v>135</v>
      </c>
      <c r="CM106" s="21">
        <f t="shared" si="61"/>
        <v>1</v>
      </c>
      <c r="CN106" s="21">
        <f t="shared" si="62"/>
        <v>0</v>
      </c>
      <c r="CO106" s="21">
        <f t="shared" si="63"/>
        <v>0</v>
      </c>
      <c r="CP106" s="21">
        <f t="shared" si="64"/>
        <v>0</v>
      </c>
      <c r="CQ106" s="21">
        <f t="shared" si="65"/>
        <v>0</v>
      </c>
      <c r="CR106" s="29">
        <v>3.0</v>
      </c>
      <c r="CS106" s="29">
        <v>2.0</v>
      </c>
      <c r="CT106" s="27" t="s">
        <v>137</v>
      </c>
      <c r="CU106" s="27" t="s">
        <v>140</v>
      </c>
      <c r="CV106" s="16">
        <f t="shared" si="66"/>
        <v>9</v>
      </c>
      <c r="CW106" s="27">
        <v>3.0</v>
      </c>
      <c r="CX106" s="31">
        <v>5.0</v>
      </c>
      <c r="CY106" s="41" t="s">
        <v>137</v>
      </c>
      <c r="CZ106" s="41" t="s">
        <v>140</v>
      </c>
      <c r="DA106" s="27">
        <v>3.0</v>
      </c>
      <c r="DB106" s="16">
        <f t="shared" si="67"/>
        <v>15</v>
      </c>
      <c r="DC106" s="29">
        <v>4.0</v>
      </c>
      <c r="DD106" s="27">
        <v>4.0</v>
      </c>
      <c r="DE106" s="29">
        <v>4.0</v>
      </c>
      <c r="DF106" s="29">
        <v>4.0</v>
      </c>
      <c r="DG106" s="29">
        <v>4.0</v>
      </c>
      <c r="DH106" s="27" t="s">
        <v>138</v>
      </c>
      <c r="DI106" s="16">
        <f t="shared" si="68"/>
        <v>25</v>
      </c>
      <c r="DJ106" s="27" t="s">
        <v>137</v>
      </c>
      <c r="DK106" s="29">
        <v>4.0</v>
      </c>
      <c r="DL106" s="27" t="s">
        <v>138</v>
      </c>
      <c r="DM106" s="27" t="s">
        <v>136</v>
      </c>
      <c r="DN106" s="27" t="s">
        <v>136</v>
      </c>
      <c r="DO106" s="16">
        <f t="shared" si="69"/>
        <v>20</v>
      </c>
      <c r="DP106" s="27" t="s">
        <v>136</v>
      </c>
      <c r="DQ106" s="27" t="s">
        <v>140</v>
      </c>
      <c r="DR106" s="27" t="s">
        <v>137</v>
      </c>
      <c r="DS106" s="27" t="s">
        <v>139</v>
      </c>
      <c r="DT106" s="27" t="s">
        <v>136</v>
      </c>
      <c r="DU106" s="25">
        <f t="shared" si="70"/>
        <v>14</v>
      </c>
      <c r="DV106" s="27" t="s">
        <v>136</v>
      </c>
      <c r="DW106" s="27" t="s">
        <v>136</v>
      </c>
      <c r="DX106" s="27" t="s">
        <v>136</v>
      </c>
      <c r="DY106" s="27" t="s">
        <v>137</v>
      </c>
      <c r="DZ106" s="27" t="s">
        <v>136</v>
      </c>
      <c r="EA106" s="26">
        <v>11.0</v>
      </c>
      <c r="EB106" s="27" t="s">
        <v>139</v>
      </c>
      <c r="EC106" s="27" t="s">
        <v>139</v>
      </c>
      <c r="ED106" s="27" t="s">
        <v>140</v>
      </c>
      <c r="EE106" s="27" t="s">
        <v>139</v>
      </c>
      <c r="EF106" s="16">
        <f t="shared" si="71"/>
        <v>7</v>
      </c>
      <c r="EG106" s="27" t="s">
        <v>136</v>
      </c>
      <c r="EH106" s="129">
        <v>3.0</v>
      </c>
      <c r="EI106" s="29">
        <v>3.0</v>
      </c>
      <c r="EJ106" s="29">
        <v>4.0</v>
      </c>
      <c r="EK106" s="16">
        <f t="shared" si="72"/>
        <v>14</v>
      </c>
    </row>
    <row r="107" ht="15.75" customHeight="1">
      <c r="A107" s="36" t="s">
        <v>125</v>
      </c>
      <c r="B107" s="16">
        <f t="shared" si="1"/>
        <v>1</v>
      </c>
      <c r="C107" s="17" t="s">
        <v>37</v>
      </c>
      <c r="D107" s="35">
        <v>28.0</v>
      </c>
      <c r="E107" s="16">
        <f t="shared" si="2"/>
        <v>0</v>
      </c>
      <c r="F107" s="16">
        <f t="shared" si="3"/>
        <v>1</v>
      </c>
      <c r="G107" s="16">
        <f t="shared" si="4"/>
        <v>0</v>
      </c>
      <c r="H107" s="16">
        <f t="shared" si="5"/>
        <v>0</v>
      </c>
      <c r="I107" s="35" t="s">
        <v>158</v>
      </c>
      <c r="J107" s="16">
        <f t="shared" si="6"/>
        <v>0</v>
      </c>
      <c r="K107" s="16">
        <f t="shared" si="7"/>
        <v>0</v>
      </c>
      <c r="L107" s="16">
        <f t="shared" si="8"/>
        <v>0</v>
      </c>
      <c r="M107" s="16">
        <f t="shared" si="9"/>
        <v>0</v>
      </c>
      <c r="N107" s="16">
        <f t="shared" si="10"/>
        <v>1</v>
      </c>
      <c r="O107" s="36">
        <v>1800.0</v>
      </c>
      <c r="P107" s="21">
        <f t="shared" si="11"/>
        <v>1</v>
      </c>
      <c r="Q107" s="21">
        <f t="shared" si="12"/>
        <v>0</v>
      </c>
      <c r="R107" s="21">
        <f t="shared" si="13"/>
        <v>0</v>
      </c>
      <c r="S107" s="21">
        <f t="shared" si="14"/>
        <v>0</v>
      </c>
      <c r="T107" s="37" t="s">
        <v>159</v>
      </c>
      <c r="U107" s="21">
        <f t="shared" si="15"/>
        <v>0</v>
      </c>
      <c r="V107" s="37">
        <v>0.0</v>
      </c>
      <c r="W107" s="37">
        <v>0.0</v>
      </c>
      <c r="X107" s="37">
        <v>0.0</v>
      </c>
      <c r="Y107" s="37" t="s">
        <v>26</v>
      </c>
      <c r="Z107" s="21">
        <f t="shared" si="16"/>
        <v>0</v>
      </c>
      <c r="AA107" s="21">
        <f t="shared" si="17"/>
        <v>1</v>
      </c>
      <c r="AB107" s="21">
        <f t="shared" si="18"/>
        <v>0</v>
      </c>
      <c r="AC107" s="21">
        <f t="shared" si="19"/>
        <v>0</v>
      </c>
      <c r="AD107" s="21">
        <f t="shared" si="20"/>
        <v>0</v>
      </c>
      <c r="AE107" s="36" t="s">
        <v>143</v>
      </c>
      <c r="AF107" s="21">
        <f t="shared" si="21"/>
        <v>0</v>
      </c>
      <c r="AG107" s="21">
        <f t="shared" si="22"/>
        <v>1</v>
      </c>
      <c r="AH107" s="21">
        <f t="shared" si="23"/>
        <v>0</v>
      </c>
      <c r="AI107" s="21">
        <f t="shared" si="24"/>
        <v>0</v>
      </c>
      <c r="AJ107" s="27" t="s">
        <v>128</v>
      </c>
      <c r="AK107" s="21">
        <f t="shared" si="25"/>
        <v>1</v>
      </c>
      <c r="AL107" s="21">
        <f t="shared" si="26"/>
        <v>0</v>
      </c>
      <c r="AM107" s="21">
        <f t="shared" si="27"/>
        <v>0</v>
      </c>
      <c r="AN107" s="21">
        <f t="shared" si="28"/>
        <v>0</v>
      </c>
      <c r="AO107" s="27" t="s">
        <v>40</v>
      </c>
      <c r="AP107" s="21">
        <f t="shared" si="29"/>
        <v>0</v>
      </c>
      <c r="AQ107" s="21">
        <f t="shared" si="30"/>
        <v>0</v>
      </c>
      <c r="AR107" s="21">
        <f t="shared" si="31"/>
        <v>0</v>
      </c>
      <c r="AS107" s="21">
        <f t="shared" si="32"/>
        <v>1</v>
      </c>
      <c r="AT107" s="27" t="s">
        <v>45</v>
      </c>
      <c r="AU107" s="21">
        <f t="shared" si="33"/>
        <v>0</v>
      </c>
      <c r="AV107" s="21">
        <f t="shared" si="34"/>
        <v>0</v>
      </c>
      <c r="AW107" s="21">
        <f t="shared" si="35"/>
        <v>1</v>
      </c>
      <c r="AX107" s="21">
        <f t="shared" si="36"/>
        <v>0</v>
      </c>
      <c r="AY107" s="38" t="s">
        <v>40</v>
      </c>
      <c r="AZ107" s="21">
        <f t="shared" si="37"/>
        <v>0</v>
      </c>
      <c r="BA107" s="21">
        <f t="shared" si="38"/>
        <v>0</v>
      </c>
      <c r="BB107" s="21">
        <f t="shared" si="39"/>
        <v>0</v>
      </c>
      <c r="BC107" s="21">
        <f t="shared" si="40"/>
        <v>1</v>
      </c>
      <c r="BD107" s="27" t="s">
        <v>155</v>
      </c>
      <c r="BE107" s="21">
        <f t="shared" si="41"/>
        <v>0</v>
      </c>
      <c r="BF107" s="21">
        <f t="shared" si="42"/>
        <v>0</v>
      </c>
      <c r="BG107" s="21">
        <f t="shared" si="43"/>
        <v>1</v>
      </c>
      <c r="BH107" s="27" t="s">
        <v>167</v>
      </c>
      <c r="BI107" s="21">
        <f t="shared" si="44"/>
        <v>0</v>
      </c>
      <c r="BJ107" s="21">
        <f t="shared" si="45"/>
        <v>0</v>
      </c>
      <c r="BK107" s="21">
        <f t="shared" si="46"/>
        <v>1</v>
      </c>
      <c r="BL107" s="29" t="s">
        <v>59</v>
      </c>
      <c r="BM107" s="21">
        <f t="shared" si="47"/>
        <v>1</v>
      </c>
      <c r="BN107" s="21">
        <f t="shared" si="48"/>
        <v>0</v>
      </c>
      <c r="BO107" s="21">
        <f t="shared" si="49"/>
        <v>0</v>
      </c>
      <c r="BP107" s="21">
        <f t="shared" si="50"/>
        <v>0</v>
      </c>
      <c r="BQ107" s="21">
        <f t="shared" si="51"/>
        <v>0</v>
      </c>
      <c r="BR107" s="29">
        <v>0.0</v>
      </c>
      <c r="BS107" s="29">
        <v>0.0</v>
      </c>
      <c r="BT107" s="29">
        <v>0.0</v>
      </c>
      <c r="BU107" s="29">
        <v>1.0</v>
      </c>
      <c r="BV107" s="29">
        <v>0.0</v>
      </c>
      <c r="BW107" s="29">
        <v>0.0</v>
      </c>
      <c r="BX107" s="29">
        <v>0.0</v>
      </c>
      <c r="BY107" s="29">
        <v>1.0</v>
      </c>
      <c r="BZ107" s="29">
        <v>1.0</v>
      </c>
      <c r="CA107" s="27" t="s">
        <v>168</v>
      </c>
      <c r="CB107" s="21">
        <f t="shared" si="52"/>
        <v>1</v>
      </c>
      <c r="CC107" s="21">
        <f t="shared" si="53"/>
        <v>0</v>
      </c>
      <c r="CD107" s="21">
        <f t="shared" si="54"/>
        <v>0</v>
      </c>
      <c r="CE107" s="21">
        <f t="shared" si="55"/>
        <v>0</v>
      </c>
      <c r="CF107" s="21">
        <f t="shared" si="56"/>
        <v>0</v>
      </c>
      <c r="CG107" s="27" t="s">
        <v>169</v>
      </c>
      <c r="CH107" s="21">
        <f t="shared" si="57"/>
        <v>0</v>
      </c>
      <c r="CI107" s="21">
        <f t="shared" si="58"/>
        <v>0</v>
      </c>
      <c r="CJ107" s="21">
        <f t="shared" si="59"/>
        <v>0</v>
      </c>
      <c r="CK107" s="21">
        <f t="shared" si="60"/>
        <v>1</v>
      </c>
      <c r="CL107" s="27" t="s">
        <v>170</v>
      </c>
      <c r="CM107" s="21">
        <f t="shared" si="61"/>
        <v>0</v>
      </c>
      <c r="CN107" s="21">
        <f t="shared" si="62"/>
        <v>1</v>
      </c>
      <c r="CO107" s="21">
        <f t="shared" si="63"/>
        <v>0</v>
      </c>
      <c r="CP107" s="21">
        <f t="shared" si="64"/>
        <v>0</v>
      </c>
      <c r="CQ107" s="21">
        <f t="shared" si="65"/>
        <v>0</v>
      </c>
      <c r="CR107" s="29">
        <v>3.0</v>
      </c>
      <c r="CS107" s="27" t="s">
        <v>139</v>
      </c>
      <c r="CT107" s="29">
        <v>1.0</v>
      </c>
      <c r="CU107" s="27" t="s">
        <v>139</v>
      </c>
      <c r="CV107" s="16">
        <f t="shared" si="66"/>
        <v>8</v>
      </c>
      <c r="CW107" s="27">
        <v>3.0</v>
      </c>
      <c r="CX107" s="31">
        <v>5.0</v>
      </c>
      <c r="CY107" s="31">
        <v>5.0</v>
      </c>
      <c r="CZ107" s="41" t="s">
        <v>139</v>
      </c>
      <c r="DA107" s="27" t="s">
        <v>139</v>
      </c>
      <c r="DB107" s="16">
        <f t="shared" si="67"/>
        <v>17</v>
      </c>
      <c r="DC107" s="27" t="s">
        <v>136</v>
      </c>
      <c r="DD107" s="29">
        <v>4.0</v>
      </c>
      <c r="DE107" s="29">
        <v>5.0</v>
      </c>
      <c r="DF107" s="29">
        <v>4.0</v>
      </c>
      <c r="DG107" s="27" t="s">
        <v>138</v>
      </c>
      <c r="DH107" s="29">
        <v>4.0</v>
      </c>
      <c r="DI107" s="16">
        <f t="shared" si="68"/>
        <v>26</v>
      </c>
      <c r="DJ107" s="27" t="s">
        <v>138</v>
      </c>
      <c r="DK107" s="29">
        <v>4.0</v>
      </c>
      <c r="DL107" s="27" t="s">
        <v>136</v>
      </c>
      <c r="DM107" s="27" t="s">
        <v>138</v>
      </c>
      <c r="DN107" s="29">
        <v>3.0</v>
      </c>
      <c r="DO107" s="16">
        <f t="shared" si="69"/>
        <v>21</v>
      </c>
      <c r="DP107" s="27" t="s">
        <v>139</v>
      </c>
      <c r="DQ107" s="27" t="s">
        <v>140</v>
      </c>
      <c r="DR107" s="27" t="s">
        <v>140</v>
      </c>
      <c r="DS107" s="27" t="s">
        <v>139</v>
      </c>
      <c r="DT107" s="27" t="s">
        <v>138</v>
      </c>
      <c r="DU107" s="25">
        <f t="shared" si="70"/>
        <v>11</v>
      </c>
      <c r="DV107" s="27" t="s">
        <v>137</v>
      </c>
      <c r="DW107" s="27" t="s">
        <v>138</v>
      </c>
      <c r="DX107" s="27" t="s">
        <v>136</v>
      </c>
      <c r="DY107" s="27" t="s">
        <v>138</v>
      </c>
      <c r="DZ107" s="27" t="s">
        <v>136</v>
      </c>
      <c r="EA107" s="21">
        <f t="shared" ref="EA107:EA110" si="77">DV107+DW107+DX107+DY107+DZ107</f>
        <v>21</v>
      </c>
      <c r="EB107" s="29">
        <v>2.0</v>
      </c>
      <c r="EC107" s="29">
        <v>2.0</v>
      </c>
      <c r="ED107" s="29">
        <v>2.0</v>
      </c>
      <c r="EE107" s="27" t="s">
        <v>139</v>
      </c>
      <c r="EF107" s="16">
        <f t="shared" si="71"/>
        <v>8</v>
      </c>
      <c r="EG107" s="27" t="s">
        <v>136</v>
      </c>
      <c r="EH107" s="129">
        <v>3.0</v>
      </c>
      <c r="EI107" s="29">
        <v>4.0</v>
      </c>
      <c r="EJ107" s="29">
        <v>4.0</v>
      </c>
      <c r="EK107" s="16">
        <f t="shared" si="72"/>
        <v>15</v>
      </c>
    </row>
    <row r="108" ht="15.75" customHeight="1">
      <c r="A108" s="36" t="s">
        <v>125</v>
      </c>
      <c r="B108" s="16">
        <f t="shared" si="1"/>
        <v>1</v>
      </c>
      <c r="C108" s="17" t="s">
        <v>37</v>
      </c>
      <c r="D108" s="35">
        <v>23.0</v>
      </c>
      <c r="E108" s="16">
        <f t="shared" si="2"/>
        <v>0</v>
      </c>
      <c r="F108" s="16">
        <f t="shared" si="3"/>
        <v>1</v>
      </c>
      <c r="G108" s="16">
        <f t="shared" si="4"/>
        <v>0</v>
      </c>
      <c r="H108" s="16">
        <f t="shared" si="5"/>
        <v>0</v>
      </c>
      <c r="I108" s="35" t="s">
        <v>158</v>
      </c>
      <c r="J108" s="16">
        <f t="shared" si="6"/>
        <v>0</v>
      </c>
      <c r="K108" s="16">
        <f t="shared" si="7"/>
        <v>0</v>
      </c>
      <c r="L108" s="16">
        <f t="shared" si="8"/>
        <v>0</v>
      </c>
      <c r="M108" s="16">
        <f t="shared" si="9"/>
        <v>0</v>
      </c>
      <c r="N108" s="16">
        <f t="shared" si="10"/>
        <v>1</v>
      </c>
      <c r="O108" s="36">
        <v>15000.0</v>
      </c>
      <c r="P108" s="21">
        <f t="shared" si="11"/>
        <v>0</v>
      </c>
      <c r="Q108" s="21">
        <f t="shared" si="12"/>
        <v>1</v>
      </c>
      <c r="R108" s="21">
        <f t="shared" si="13"/>
        <v>0</v>
      </c>
      <c r="S108" s="21">
        <f t="shared" si="14"/>
        <v>0</v>
      </c>
      <c r="T108" s="37" t="s">
        <v>159</v>
      </c>
      <c r="U108" s="21">
        <f t="shared" si="15"/>
        <v>0</v>
      </c>
      <c r="V108" s="37">
        <v>0.0</v>
      </c>
      <c r="W108" s="37">
        <v>0.0</v>
      </c>
      <c r="X108" s="37">
        <v>0.0</v>
      </c>
      <c r="Y108" s="37" t="s">
        <v>26</v>
      </c>
      <c r="Z108" s="21">
        <f t="shared" si="16"/>
        <v>0</v>
      </c>
      <c r="AA108" s="21">
        <f t="shared" si="17"/>
        <v>1</v>
      </c>
      <c r="AB108" s="21">
        <f t="shared" si="18"/>
        <v>0</v>
      </c>
      <c r="AC108" s="21">
        <f t="shared" si="19"/>
        <v>0</v>
      </c>
      <c r="AD108" s="21">
        <f t="shared" si="20"/>
        <v>0</v>
      </c>
      <c r="AE108" s="36" t="s">
        <v>161</v>
      </c>
      <c r="AF108" s="21">
        <f t="shared" si="21"/>
        <v>0</v>
      </c>
      <c r="AG108" s="21">
        <f t="shared" si="22"/>
        <v>0</v>
      </c>
      <c r="AH108" s="21">
        <f t="shared" si="23"/>
        <v>0</v>
      </c>
      <c r="AI108" s="21">
        <f t="shared" si="24"/>
        <v>1</v>
      </c>
      <c r="AJ108" s="27" t="s">
        <v>129</v>
      </c>
      <c r="AK108" s="21">
        <f t="shared" si="25"/>
        <v>0</v>
      </c>
      <c r="AL108" s="21">
        <f t="shared" si="26"/>
        <v>1</v>
      </c>
      <c r="AM108" s="21">
        <f t="shared" si="27"/>
        <v>0</v>
      </c>
      <c r="AN108" s="21">
        <f t="shared" si="28"/>
        <v>0</v>
      </c>
      <c r="AO108" s="27" t="s">
        <v>37</v>
      </c>
      <c r="AP108" s="21">
        <f t="shared" si="29"/>
        <v>1</v>
      </c>
      <c r="AQ108" s="21">
        <f t="shared" si="30"/>
        <v>0</v>
      </c>
      <c r="AR108" s="21">
        <f t="shared" si="31"/>
        <v>0</v>
      </c>
      <c r="AS108" s="21">
        <f t="shared" si="32"/>
        <v>0</v>
      </c>
      <c r="AT108" s="27" t="s">
        <v>45</v>
      </c>
      <c r="AU108" s="21">
        <f t="shared" si="33"/>
        <v>0</v>
      </c>
      <c r="AV108" s="21">
        <f t="shared" si="34"/>
        <v>0</v>
      </c>
      <c r="AW108" s="21">
        <f t="shared" si="35"/>
        <v>1</v>
      </c>
      <c r="AX108" s="21">
        <f t="shared" si="36"/>
        <v>0</v>
      </c>
      <c r="AY108" s="38" t="s">
        <v>131</v>
      </c>
      <c r="AZ108" s="21">
        <f t="shared" si="37"/>
        <v>1</v>
      </c>
      <c r="BA108" s="21">
        <f t="shared" si="38"/>
        <v>0</v>
      </c>
      <c r="BB108" s="21">
        <f t="shared" si="39"/>
        <v>0</v>
      </c>
      <c r="BC108" s="21">
        <f t="shared" si="40"/>
        <v>0</v>
      </c>
      <c r="BD108" s="27" t="s">
        <v>150</v>
      </c>
      <c r="BE108" s="21">
        <f t="shared" si="41"/>
        <v>0</v>
      </c>
      <c r="BF108" s="21">
        <f t="shared" si="42"/>
        <v>0</v>
      </c>
      <c r="BG108" s="21">
        <f t="shared" si="43"/>
        <v>1</v>
      </c>
      <c r="BH108" s="29">
        <v>800.0</v>
      </c>
      <c r="BI108" s="21">
        <f t="shared" si="44"/>
        <v>1</v>
      </c>
      <c r="BJ108" s="21">
        <f t="shared" si="45"/>
        <v>0</v>
      </c>
      <c r="BK108" s="21">
        <f t="shared" si="46"/>
        <v>0</v>
      </c>
      <c r="BL108" s="29" t="s">
        <v>132</v>
      </c>
      <c r="BM108" s="21">
        <f t="shared" si="47"/>
        <v>0</v>
      </c>
      <c r="BN108" s="21">
        <f t="shared" si="48"/>
        <v>0</v>
      </c>
      <c r="BO108" s="21">
        <f t="shared" si="49"/>
        <v>1</v>
      </c>
      <c r="BP108" s="21">
        <f t="shared" si="50"/>
        <v>0</v>
      </c>
      <c r="BQ108" s="21">
        <f t="shared" si="51"/>
        <v>0</v>
      </c>
      <c r="BR108" s="29">
        <v>0.0</v>
      </c>
      <c r="BS108" s="29">
        <v>0.0</v>
      </c>
      <c r="BT108" s="29">
        <v>0.0</v>
      </c>
      <c r="BU108" s="29">
        <v>0.0</v>
      </c>
      <c r="BV108" s="29">
        <v>0.0</v>
      </c>
      <c r="BW108" s="29">
        <v>1.0</v>
      </c>
      <c r="BX108" s="29">
        <v>0.0</v>
      </c>
      <c r="BY108" s="29">
        <v>0.0</v>
      </c>
      <c r="BZ108" s="29">
        <v>1.0</v>
      </c>
      <c r="CA108" s="27" t="s">
        <v>164</v>
      </c>
      <c r="CB108" s="21">
        <f t="shared" si="52"/>
        <v>0</v>
      </c>
      <c r="CC108" s="21">
        <f t="shared" si="53"/>
        <v>0</v>
      </c>
      <c r="CD108" s="21">
        <f t="shared" si="54"/>
        <v>1</v>
      </c>
      <c r="CE108" s="21">
        <f t="shared" si="55"/>
        <v>0</v>
      </c>
      <c r="CF108" s="21">
        <f t="shared" si="56"/>
        <v>0</v>
      </c>
      <c r="CG108" s="27" t="s">
        <v>80</v>
      </c>
      <c r="CH108" s="21">
        <f t="shared" si="57"/>
        <v>1</v>
      </c>
      <c r="CI108" s="21">
        <f t="shared" si="58"/>
        <v>0</v>
      </c>
      <c r="CJ108" s="21">
        <f t="shared" si="59"/>
        <v>0</v>
      </c>
      <c r="CK108" s="21">
        <f t="shared" si="60"/>
        <v>0</v>
      </c>
      <c r="CL108" s="27" t="s">
        <v>170</v>
      </c>
      <c r="CM108" s="21">
        <f t="shared" si="61"/>
        <v>0</v>
      </c>
      <c r="CN108" s="21">
        <f t="shared" si="62"/>
        <v>1</v>
      </c>
      <c r="CO108" s="21">
        <f t="shared" si="63"/>
        <v>0</v>
      </c>
      <c r="CP108" s="21">
        <f t="shared" si="64"/>
        <v>0</v>
      </c>
      <c r="CQ108" s="21">
        <f t="shared" si="65"/>
        <v>0</v>
      </c>
      <c r="CR108" s="29">
        <v>3.0</v>
      </c>
      <c r="CS108" s="29">
        <v>2.0</v>
      </c>
      <c r="CT108" s="27" t="s">
        <v>139</v>
      </c>
      <c r="CU108" s="29">
        <v>2.0</v>
      </c>
      <c r="CV108" s="16">
        <f t="shared" si="66"/>
        <v>9</v>
      </c>
      <c r="CW108" s="27">
        <v>3.0</v>
      </c>
      <c r="CX108" s="31">
        <v>5.0</v>
      </c>
      <c r="CY108" s="41" t="s">
        <v>139</v>
      </c>
      <c r="CZ108" s="41">
        <v>2.0</v>
      </c>
      <c r="DA108" s="27" t="s">
        <v>137</v>
      </c>
      <c r="DB108" s="16">
        <f t="shared" si="67"/>
        <v>15</v>
      </c>
      <c r="DC108" s="27" t="s">
        <v>138</v>
      </c>
      <c r="DD108" s="27" t="s">
        <v>136</v>
      </c>
      <c r="DE108" s="27" t="s">
        <v>137</v>
      </c>
      <c r="DF108" s="29">
        <v>4.0</v>
      </c>
      <c r="DG108" s="29">
        <v>4.0</v>
      </c>
      <c r="DH108" s="27" t="s">
        <v>138</v>
      </c>
      <c r="DI108" s="16">
        <f t="shared" si="68"/>
        <v>25</v>
      </c>
      <c r="DJ108" s="29">
        <v>3.0</v>
      </c>
      <c r="DK108" s="29">
        <v>3.0</v>
      </c>
      <c r="DL108" s="29">
        <v>3.0</v>
      </c>
      <c r="DM108" s="29">
        <v>3.0</v>
      </c>
      <c r="DN108" s="29">
        <v>3.0</v>
      </c>
      <c r="DO108" s="16">
        <f t="shared" si="69"/>
        <v>15</v>
      </c>
      <c r="DP108" s="27" t="s">
        <v>136</v>
      </c>
      <c r="DQ108" s="27" t="s">
        <v>140</v>
      </c>
      <c r="DR108" s="27" t="s">
        <v>139</v>
      </c>
      <c r="DS108" s="27" t="s">
        <v>139</v>
      </c>
      <c r="DT108" s="27" t="s">
        <v>138</v>
      </c>
      <c r="DU108" s="25">
        <f t="shared" si="70"/>
        <v>14</v>
      </c>
      <c r="DV108" s="27" t="s">
        <v>137</v>
      </c>
      <c r="DW108" s="27" t="s">
        <v>136</v>
      </c>
      <c r="DX108" s="27" t="s">
        <v>139</v>
      </c>
      <c r="DY108" s="27" t="s">
        <v>139</v>
      </c>
      <c r="DZ108" s="27" t="s">
        <v>137</v>
      </c>
      <c r="EA108" s="21">
        <f t="shared" si="77"/>
        <v>14</v>
      </c>
      <c r="EB108" s="27" t="s">
        <v>137</v>
      </c>
      <c r="EC108" s="27" t="s">
        <v>137</v>
      </c>
      <c r="ED108" s="27" t="s">
        <v>138</v>
      </c>
      <c r="EE108" s="27" t="s">
        <v>139</v>
      </c>
      <c r="EF108" s="16">
        <f t="shared" si="71"/>
        <v>13</v>
      </c>
      <c r="EG108" s="27" t="s">
        <v>136</v>
      </c>
      <c r="EH108" s="129">
        <v>4.0</v>
      </c>
      <c r="EI108" s="27" t="s">
        <v>139</v>
      </c>
      <c r="EJ108" s="29">
        <v>4.0</v>
      </c>
      <c r="EK108" s="16">
        <f t="shared" si="72"/>
        <v>14</v>
      </c>
    </row>
    <row r="109" ht="15.75" customHeight="1">
      <c r="A109" s="36" t="s">
        <v>125</v>
      </c>
      <c r="B109" s="16">
        <f t="shared" si="1"/>
        <v>1</v>
      </c>
      <c r="C109" s="17" t="s">
        <v>37</v>
      </c>
      <c r="D109" s="35">
        <v>27.0</v>
      </c>
      <c r="E109" s="16">
        <f t="shared" si="2"/>
        <v>0</v>
      </c>
      <c r="F109" s="16">
        <f t="shared" si="3"/>
        <v>1</v>
      </c>
      <c r="G109" s="16">
        <f t="shared" si="4"/>
        <v>0</v>
      </c>
      <c r="H109" s="16">
        <f t="shared" si="5"/>
        <v>0</v>
      </c>
      <c r="I109" s="35" t="s">
        <v>158</v>
      </c>
      <c r="J109" s="16">
        <f t="shared" si="6"/>
        <v>0</v>
      </c>
      <c r="K109" s="16">
        <f t="shared" si="7"/>
        <v>0</v>
      </c>
      <c r="L109" s="16">
        <f t="shared" si="8"/>
        <v>0</v>
      </c>
      <c r="M109" s="16">
        <f t="shared" si="9"/>
        <v>0</v>
      </c>
      <c r="N109" s="16">
        <f t="shared" si="10"/>
        <v>1</v>
      </c>
      <c r="O109" s="36">
        <v>20000.0</v>
      </c>
      <c r="P109" s="21">
        <f t="shared" si="11"/>
        <v>0</v>
      </c>
      <c r="Q109" s="21">
        <f t="shared" si="12"/>
        <v>1</v>
      </c>
      <c r="R109" s="21">
        <f t="shared" si="13"/>
        <v>0</v>
      </c>
      <c r="S109" s="21">
        <f t="shared" si="14"/>
        <v>0</v>
      </c>
      <c r="T109" s="37" t="s">
        <v>159</v>
      </c>
      <c r="U109" s="21">
        <f t="shared" si="15"/>
        <v>0</v>
      </c>
      <c r="V109" s="37">
        <v>0.0</v>
      </c>
      <c r="W109" s="37">
        <v>0.0</v>
      </c>
      <c r="X109" s="37">
        <v>0.0</v>
      </c>
      <c r="Y109" s="37" t="s">
        <v>26</v>
      </c>
      <c r="Z109" s="21">
        <f t="shared" si="16"/>
        <v>0</v>
      </c>
      <c r="AA109" s="21">
        <f t="shared" si="17"/>
        <v>1</v>
      </c>
      <c r="AB109" s="21">
        <f t="shared" si="18"/>
        <v>0</v>
      </c>
      <c r="AC109" s="21">
        <f t="shared" si="19"/>
        <v>0</v>
      </c>
      <c r="AD109" s="21">
        <f t="shared" si="20"/>
        <v>0</v>
      </c>
      <c r="AE109" s="36" t="s">
        <v>31</v>
      </c>
      <c r="AF109" s="21">
        <f t="shared" si="21"/>
        <v>1</v>
      </c>
      <c r="AG109" s="21">
        <f t="shared" si="22"/>
        <v>0</v>
      </c>
      <c r="AH109" s="21">
        <f t="shared" si="23"/>
        <v>0</v>
      </c>
      <c r="AI109" s="21">
        <f t="shared" si="24"/>
        <v>0</v>
      </c>
      <c r="AJ109" s="36" t="s">
        <v>171</v>
      </c>
      <c r="AK109" s="21">
        <f t="shared" si="25"/>
        <v>0</v>
      </c>
      <c r="AL109" s="21">
        <f t="shared" si="26"/>
        <v>0</v>
      </c>
      <c r="AM109" s="21">
        <f t="shared" si="27"/>
        <v>0</v>
      </c>
      <c r="AN109" s="21">
        <f t="shared" si="28"/>
        <v>1</v>
      </c>
      <c r="AO109" s="27" t="s">
        <v>37</v>
      </c>
      <c r="AP109" s="21">
        <f t="shared" si="29"/>
        <v>1</v>
      </c>
      <c r="AQ109" s="21">
        <f t="shared" si="30"/>
        <v>0</v>
      </c>
      <c r="AR109" s="21">
        <f t="shared" si="31"/>
        <v>0</v>
      </c>
      <c r="AS109" s="21">
        <f t="shared" si="32"/>
        <v>0</v>
      </c>
      <c r="AT109" s="27" t="s">
        <v>130</v>
      </c>
      <c r="AU109" s="21">
        <f t="shared" si="33"/>
        <v>1</v>
      </c>
      <c r="AV109" s="21">
        <f t="shared" si="34"/>
        <v>0</v>
      </c>
      <c r="AW109" s="21">
        <f t="shared" si="35"/>
        <v>0</v>
      </c>
      <c r="AX109" s="21">
        <f t="shared" si="36"/>
        <v>0</v>
      </c>
      <c r="AY109" s="38" t="s">
        <v>175</v>
      </c>
      <c r="AZ109" s="21">
        <f t="shared" si="37"/>
        <v>0</v>
      </c>
      <c r="BA109" s="21">
        <f t="shared" si="38"/>
        <v>0</v>
      </c>
      <c r="BB109" s="21">
        <f t="shared" si="39"/>
        <v>0</v>
      </c>
      <c r="BC109" s="21">
        <f t="shared" si="40"/>
        <v>1</v>
      </c>
      <c r="BD109" s="27" t="s">
        <v>136</v>
      </c>
      <c r="BE109" s="21">
        <f t="shared" si="41"/>
        <v>0</v>
      </c>
      <c r="BF109" s="21">
        <f t="shared" si="42"/>
        <v>0</v>
      </c>
      <c r="BG109" s="21">
        <f t="shared" si="43"/>
        <v>1</v>
      </c>
      <c r="BH109" s="29">
        <v>1500.0</v>
      </c>
      <c r="BI109" s="21">
        <f t="shared" si="44"/>
        <v>0</v>
      </c>
      <c r="BJ109" s="21">
        <f t="shared" si="45"/>
        <v>1</v>
      </c>
      <c r="BK109" s="21">
        <f t="shared" si="46"/>
        <v>0</v>
      </c>
      <c r="BL109" s="27" t="s">
        <v>151</v>
      </c>
      <c r="BM109" s="21">
        <f t="shared" si="47"/>
        <v>0</v>
      </c>
      <c r="BN109" s="21">
        <f t="shared" si="48"/>
        <v>1</v>
      </c>
      <c r="BO109" s="21">
        <f t="shared" si="49"/>
        <v>0</v>
      </c>
      <c r="BP109" s="21">
        <f t="shared" si="50"/>
        <v>0</v>
      </c>
      <c r="BQ109" s="21">
        <f t="shared" si="51"/>
        <v>0</v>
      </c>
      <c r="BR109" s="29">
        <v>0.0</v>
      </c>
      <c r="BS109" s="29">
        <v>0.0</v>
      </c>
      <c r="BT109" s="29">
        <v>1.0</v>
      </c>
      <c r="BU109" s="29">
        <v>1.0</v>
      </c>
      <c r="BV109" s="29">
        <v>1.0</v>
      </c>
      <c r="BW109" s="29">
        <v>1.0</v>
      </c>
      <c r="BX109" s="29">
        <v>1.0</v>
      </c>
      <c r="BY109" s="29">
        <v>0.0</v>
      </c>
      <c r="BZ109" s="29">
        <v>1.0</v>
      </c>
      <c r="CA109" s="27" t="s">
        <v>168</v>
      </c>
      <c r="CB109" s="21">
        <f t="shared" si="52"/>
        <v>1</v>
      </c>
      <c r="CC109" s="21">
        <f t="shared" si="53"/>
        <v>0</v>
      </c>
      <c r="CD109" s="21">
        <f t="shared" si="54"/>
        <v>0</v>
      </c>
      <c r="CE109" s="21">
        <f t="shared" si="55"/>
        <v>0</v>
      </c>
      <c r="CF109" s="21">
        <f t="shared" si="56"/>
        <v>0</v>
      </c>
      <c r="CG109" s="27" t="s">
        <v>157</v>
      </c>
      <c r="CH109" s="21">
        <f t="shared" si="57"/>
        <v>0</v>
      </c>
      <c r="CI109" s="21">
        <f t="shared" si="58"/>
        <v>1</v>
      </c>
      <c r="CJ109" s="21">
        <f t="shared" si="59"/>
        <v>0</v>
      </c>
      <c r="CK109" s="21">
        <f t="shared" si="60"/>
        <v>0</v>
      </c>
      <c r="CL109" s="27" t="s">
        <v>173</v>
      </c>
      <c r="CM109" s="21">
        <f t="shared" si="61"/>
        <v>0</v>
      </c>
      <c r="CN109" s="21">
        <f t="shared" si="62"/>
        <v>0</v>
      </c>
      <c r="CO109" s="21">
        <f t="shared" si="63"/>
        <v>1</v>
      </c>
      <c r="CP109" s="21">
        <f t="shared" si="64"/>
        <v>0</v>
      </c>
      <c r="CQ109" s="21">
        <f t="shared" si="65"/>
        <v>0</v>
      </c>
      <c r="CR109" s="29">
        <v>2.0</v>
      </c>
      <c r="CS109" s="27" t="s">
        <v>139</v>
      </c>
      <c r="CT109" s="29">
        <v>1.0</v>
      </c>
      <c r="CU109" s="27" t="s">
        <v>140</v>
      </c>
      <c r="CV109" s="16">
        <f t="shared" si="66"/>
        <v>6</v>
      </c>
      <c r="CW109" s="29">
        <v>5.0</v>
      </c>
      <c r="CX109" s="31">
        <v>5.0</v>
      </c>
      <c r="CY109" s="31">
        <v>5.0</v>
      </c>
      <c r="CZ109" s="41" t="s">
        <v>140</v>
      </c>
      <c r="DA109" s="27" t="s">
        <v>136</v>
      </c>
      <c r="DB109" s="16">
        <f t="shared" si="67"/>
        <v>20</v>
      </c>
      <c r="DC109" s="29">
        <v>5.0</v>
      </c>
      <c r="DD109" s="29">
        <v>4.0</v>
      </c>
      <c r="DE109" s="29">
        <v>4.0</v>
      </c>
      <c r="DF109" s="27">
        <v>4.0</v>
      </c>
      <c r="DG109" s="27" t="s">
        <v>140</v>
      </c>
      <c r="DH109" s="27" t="s">
        <v>139</v>
      </c>
      <c r="DI109" s="16">
        <f t="shared" si="68"/>
        <v>20</v>
      </c>
      <c r="DJ109" s="29">
        <v>3.0</v>
      </c>
      <c r="DK109" s="29">
        <v>3.0</v>
      </c>
      <c r="DL109" s="29">
        <v>3.0</v>
      </c>
      <c r="DM109" s="27" t="s">
        <v>137</v>
      </c>
      <c r="DN109" s="27" t="s">
        <v>137</v>
      </c>
      <c r="DO109" s="16">
        <f t="shared" si="69"/>
        <v>15</v>
      </c>
      <c r="DP109" s="27" t="s">
        <v>139</v>
      </c>
      <c r="DQ109" s="27" t="s">
        <v>136</v>
      </c>
      <c r="DR109" s="27" t="s">
        <v>136</v>
      </c>
      <c r="DS109" s="27" t="s">
        <v>138</v>
      </c>
      <c r="DT109" s="27" t="s">
        <v>138</v>
      </c>
      <c r="DU109" s="25">
        <f t="shared" si="70"/>
        <v>20</v>
      </c>
      <c r="DV109" s="27" t="s">
        <v>138</v>
      </c>
      <c r="DW109" s="27" t="s">
        <v>137</v>
      </c>
      <c r="DX109" s="27" t="s">
        <v>138</v>
      </c>
      <c r="DY109" s="29">
        <v>4.0</v>
      </c>
      <c r="DZ109" s="27" t="s">
        <v>137</v>
      </c>
      <c r="EA109" s="21">
        <f t="shared" si="77"/>
        <v>20</v>
      </c>
      <c r="EB109" s="27" t="s">
        <v>137</v>
      </c>
      <c r="EC109" s="27" t="s">
        <v>137</v>
      </c>
      <c r="ED109" s="27" t="s">
        <v>140</v>
      </c>
      <c r="EE109" s="27" t="s">
        <v>140</v>
      </c>
      <c r="EF109" s="16">
        <f t="shared" si="71"/>
        <v>8</v>
      </c>
      <c r="EG109" s="27" t="s">
        <v>136</v>
      </c>
      <c r="EH109" s="129">
        <v>4.0</v>
      </c>
      <c r="EI109" s="27" t="s">
        <v>137</v>
      </c>
      <c r="EJ109" s="29">
        <v>4.0</v>
      </c>
      <c r="EK109" s="16">
        <f t="shared" si="72"/>
        <v>15</v>
      </c>
    </row>
    <row r="110" ht="15.75" customHeight="1">
      <c r="A110" s="36" t="s">
        <v>125</v>
      </c>
      <c r="B110" s="16">
        <f t="shared" si="1"/>
        <v>1</v>
      </c>
      <c r="C110" s="17" t="s">
        <v>37</v>
      </c>
      <c r="D110" s="35">
        <v>34.0</v>
      </c>
      <c r="E110" s="16">
        <f t="shared" si="2"/>
        <v>0</v>
      </c>
      <c r="F110" s="16">
        <f t="shared" si="3"/>
        <v>1</v>
      </c>
      <c r="G110" s="16">
        <f t="shared" si="4"/>
        <v>0</v>
      </c>
      <c r="H110" s="16">
        <f t="shared" si="5"/>
        <v>0</v>
      </c>
      <c r="I110" s="35" t="s">
        <v>158</v>
      </c>
      <c r="J110" s="16">
        <f t="shared" si="6"/>
        <v>0</v>
      </c>
      <c r="K110" s="16">
        <f t="shared" si="7"/>
        <v>0</v>
      </c>
      <c r="L110" s="16">
        <f t="shared" si="8"/>
        <v>0</v>
      </c>
      <c r="M110" s="16">
        <f t="shared" si="9"/>
        <v>0</v>
      </c>
      <c r="N110" s="16">
        <f t="shared" si="10"/>
        <v>1</v>
      </c>
      <c r="O110" s="36">
        <v>35000.0</v>
      </c>
      <c r="P110" s="21">
        <f t="shared" si="11"/>
        <v>0</v>
      </c>
      <c r="Q110" s="21">
        <f t="shared" si="12"/>
        <v>0</v>
      </c>
      <c r="R110" s="21">
        <f t="shared" si="13"/>
        <v>1</v>
      </c>
      <c r="S110" s="21">
        <f t="shared" si="14"/>
        <v>0</v>
      </c>
      <c r="T110" s="37" t="s">
        <v>159</v>
      </c>
      <c r="U110" s="21">
        <f t="shared" si="15"/>
        <v>0</v>
      </c>
      <c r="V110" s="37">
        <v>0.0</v>
      </c>
      <c r="W110" s="37">
        <v>0.0</v>
      </c>
      <c r="X110" s="37">
        <v>0.0</v>
      </c>
      <c r="Y110" s="37" t="s">
        <v>26</v>
      </c>
      <c r="Z110" s="21">
        <f t="shared" si="16"/>
        <v>0</v>
      </c>
      <c r="AA110" s="21">
        <f t="shared" si="17"/>
        <v>1</v>
      </c>
      <c r="AB110" s="21">
        <f t="shared" si="18"/>
        <v>0</v>
      </c>
      <c r="AC110" s="21">
        <f t="shared" si="19"/>
        <v>0</v>
      </c>
      <c r="AD110" s="21">
        <f t="shared" si="20"/>
        <v>0</v>
      </c>
      <c r="AE110" s="36" t="s">
        <v>31</v>
      </c>
      <c r="AF110" s="21">
        <f t="shared" si="21"/>
        <v>1</v>
      </c>
      <c r="AG110" s="21">
        <f t="shared" si="22"/>
        <v>0</v>
      </c>
      <c r="AH110" s="21">
        <f t="shared" si="23"/>
        <v>0</v>
      </c>
      <c r="AI110" s="21">
        <f t="shared" si="24"/>
        <v>0</v>
      </c>
      <c r="AJ110" s="27" t="s">
        <v>129</v>
      </c>
      <c r="AK110" s="21">
        <f t="shared" si="25"/>
        <v>0</v>
      </c>
      <c r="AL110" s="21">
        <f t="shared" si="26"/>
        <v>1</v>
      </c>
      <c r="AM110" s="21">
        <f t="shared" si="27"/>
        <v>0</v>
      </c>
      <c r="AN110" s="21">
        <f t="shared" si="28"/>
        <v>0</v>
      </c>
      <c r="AO110" s="27" t="s">
        <v>37</v>
      </c>
      <c r="AP110" s="21">
        <f t="shared" si="29"/>
        <v>1</v>
      </c>
      <c r="AQ110" s="21">
        <f t="shared" si="30"/>
        <v>0</v>
      </c>
      <c r="AR110" s="21">
        <f t="shared" si="31"/>
        <v>0</v>
      </c>
      <c r="AS110" s="21">
        <f t="shared" si="32"/>
        <v>0</v>
      </c>
      <c r="AT110" s="27" t="s">
        <v>130</v>
      </c>
      <c r="AU110" s="21">
        <f t="shared" si="33"/>
        <v>1</v>
      </c>
      <c r="AV110" s="21">
        <f t="shared" si="34"/>
        <v>0</v>
      </c>
      <c r="AW110" s="21">
        <f t="shared" si="35"/>
        <v>0</v>
      </c>
      <c r="AX110" s="21">
        <f t="shared" si="36"/>
        <v>0</v>
      </c>
      <c r="AY110" s="38" t="s">
        <v>186</v>
      </c>
      <c r="AZ110" s="21">
        <f t="shared" si="37"/>
        <v>0</v>
      </c>
      <c r="BA110" s="21">
        <f t="shared" si="38"/>
        <v>0</v>
      </c>
      <c r="BB110" s="21">
        <f t="shared" si="39"/>
        <v>0</v>
      </c>
      <c r="BC110" s="21">
        <f t="shared" si="40"/>
        <v>1</v>
      </c>
      <c r="BD110" s="27" t="s">
        <v>138</v>
      </c>
      <c r="BE110" s="21">
        <f t="shared" si="41"/>
        <v>0</v>
      </c>
      <c r="BF110" s="21">
        <f t="shared" si="42"/>
        <v>0</v>
      </c>
      <c r="BG110" s="21">
        <f t="shared" si="43"/>
        <v>1</v>
      </c>
      <c r="BH110" s="29">
        <v>1500.0</v>
      </c>
      <c r="BI110" s="21">
        <f t="shared" si="44"/>
        <v>0</v>
      </c>
      <c r="BJ110" s="21">
        <f t="shared" si="45"/>
        <v>1</v>
      </c>
      <c r="BK110" s="21">
        <f t="shared" si="46"/>
        <v>0</v>
      </c>
      <c r="BL110" s="29" t="s">
        <v>156</v>
      </c>
      <c r="BM110" s="21">
        <f t="shared" si="47"/>
        <v>0</v>
      </c>
      <c r="BN110" s="21">
        <f t="shared" si="48"/>
        <v>0</v>
      </c>
      <c r="BO110" s="21">
        <f t="shared" si="49"/>
        <v>0</v>
      </c>
      <c r="BP110" s="21">
        <f t="shared" si="50"/>
        <v>1</v>
      </c>
      <c r="BQ110" s="21">
        <f t="shared" si="51"/>
        <v>0</v>
      </c>
      <c r="BR110" s="29">
        <v>1.0</v>
      </c>
      <c r="BS110" s="29">
        <v>0.0</v>
      </c>
      <c r="BT110" s="29">
        <v>0.0</v>
      </c>
      <c r="BU110" s="29">
        <v>0.0</v>
      </c>
      <c r="BV110" s="29">
        <v>0.0</v>
      </c>
      <c r="BW110" s="29">
        <v>0.0</v>
      </c>
      <c r="BX110" s="29">
        <v>0.0</v>
      </c>
      <c r="BY110" s="29">
        <v>0.0</v>
      </c>
      <c r="BZ110" s="29">
        <v>1.0</v>
      </c>
      <c r="CA110" s="27" t="s">
        <v>176</v>
      </c>
      <c r="CB110" s="21">
        <f t="shared" si="52"/>
        <v>0</v>
      </c>
      <c r="CC110" s="21">
        <f t="shared" si="53"/>
        <v>0</v>
      </c>
      <c r="CD110" s="21">
        <f t="shared" si="54"/>
        <v>0</v>
      </c>
      <c r="CE110" s="21">
        <f t="shared" si="55"/>
        <v>1</v>
      </c>
      <c r="CF110" s="21">
        <f t="shared" si="56"/>
        <v>0</v>
      </c>
      <c r="CG110" s="27" t="s">
        <v>177</v>
      </c>
      <c r="CH110" s="21">
        <f t="shared" si="57"/>
        <v>1</v>
      </c>
      <c r="CI110" s="21">
        <f t="shared" si="58"/>
        <v>0</v>
      </c>
      <c r="CJ110" s="21">
        <f t="shared" si="59"/>
        <v>0</v>
      </c>
      <c r="CK110" s="21">
        <f t="shared" si="60"/>
        <v>0</v>
      </c>
      <c r="CL110" s="27" t="s">
        <v>178</v>
      </c>
      <c r="CM110" s="21">
        <f t="shared" si="61"/>
        <v>0</v>
      </c>
      <c r="CN110" s="21">
        <f t="shared" si="62"/>
        <v>0</v>
      </c>
      <c r="CO110" s="21">
        <f t="shared" si="63"/>
        <v>0</v>
      </c>
      <c r="CP110" s="21">
        <f t="shared" si="64"/>
        <v>1</v>
      </c>
      <c r="CQ110" s="21">
        <f t="shared" si="65"/>
        <v>0</v>
      </c>
      <c r="CR110" s="27" t="s">
        <v>139</v>
      </c>
      <c r="CS110" s="29">
        <v>2.0</v>
      </c>
      <c r="CT110" s="27" t="s">
        <v>139</v>
      </c>
      <c r="CU110" s="27" t="s">
        <v>139</v>
      </c>
      <c r="CV110" s="16">
        <f t="shared" si="66"/>
        <v>8</v>
      </c>
      <c r="CW110" s="27" t="s">
        <v>139</v>
      </c>
      <c r="CX110" s="41">
        <v>2.0</v>
      </c>
      <c r="CY110" s="41" t="s">
        <v>139</v>
      </c>
      <c r="CZ110" s="41" t="s">
        <v>139</v>
      </c>
      <c r="DA110" s="29">
        <v>5.0</v>
      </c>
      <c r="DB110" s="16">
        <f t="shared" si="67"/>
        <v>13</v>
      </c>
      <c r="DC110" s="27" t="s">
        <v>136</v>
      </c>
      <c r="DD110" s="27" t="s">
        <v>136</v>
      </c>
      <c r="DE110" s="29">
        <v>4.0</v>
      </c>
      <c r="DF110" s="29">
        <v>4.0</v>
      </c>
      <c r="DG110" s="29">
        <v>5.0</v>
      </c>
      <c r="DH110" s="29">
        <v>4.0</v>
      </c>
      <c r="DI110" s="16">
        <f t="shared" si="68"/>
        <v>25</v>
      </c>
      <c r="DJ110" s="29">
        <v>2.0</v>
      </c>
      <c r="DK110" s="29">
        <v>2.0</v>
      </c>
      <c r="DL110" s="29">
        <v>2.0</v>
      </c>
      <c r="DM110" s="29">
        <v>2.0</v>
      </c>
      <c r="DN110" s="27" t="s">
        <v>139</v>
      </c>
      <c r="DO110" s="16">
        <f t="shared" si="69"/>
        <v>10</v>
      </c>
      <c r="DP110" s="27" t="s">
        <v>139</v>
      </c>
      <c r="DQ110" s="27" t="s">
        <v>136</v>
      </c>
      <c r="DR110" s="27" t="s">
        <v>136</v>
      </c>
      <c r="DS110" s="27" t="s">
        <v>137</v>
      </c>
      <c r="DT110" s="27" t="s">
        <v>138</v>
      </c>
      <c r="DU110" s="25">
        <f t="shared" si="70"/>
        <v>18</v>
      </c>
      <c r="DV110" s="27" t="s">
        <v>136</v>
      </c>
      <c r="DW110" s="27" t="s">
        <v>138</v>
      </c>
      <c r="DX110" s="27" t="s">
        <v>137</v>
      </c>
      <c r="DY110" s="27" t="s">
        <v>138</v>
      </c>
      <c r="DZ110" s="27" t="s">
        <v>136</v>
      </c>
      <c r="EA110" s="21">
        <f t="shared" si="77"/>
        <v>21</v>
      </c>
      <c r="EB110" s="27" t="s">
        <v>139</v>
      </c>
      <c r="EC110" s="27" t="s">
        <v>139</v>
      </c>
      <c r="ED110" s="27" t="s">
        <v>140</v>
      </c>
      <c r="EE110" s="27" t="s">
        <v>139</v>
      </c>
      <c r="EF110" s="16">
        <f t="shared" si="71"/>
        <v>7</v>
      </c>
      <c r="EG110" s="29">
        <v>2.0</v>
      </c>
      <c r="EH110" s="130" t="s">
        <v>140</v>
      </c>
      <c r="EI110" s="27" t="s">
        <v>139</v>
      </c>
      <c r="EJ110" s="27" t="s">
        <v>140</v>
      </c>
      <c r="EK110" s="16">
        <f t="shared" si="72"/>
        <v>6</v>
      </c>
    </row>
    <row r="111" ht="15.75" customHeight="1">
      <c r="A111" s="36" t="s">
        <v>125</v>
      </c>
      <c r="B111" s="16">
        <f t="shared" si="1"/>
        <v>1</v>
      </c>
      <c r="C111" s="17" t="s">
        <v>37</v>
      </c>
      <c r="D111" s="35">
        <v>22.0</v>
      </c>
      <c r="E111" s="16">
        <f t="shared" si="2"/>
        <v>0</v>
      </c>
      <c r="F111" s="16">
        <f t="shared" si="3"/>
        <v>1</v>
      </c>
      <c r="G111" s="16">
        <f t="shared" si="4"/>
        <v>0</v>
      </c>
      <c r="H111" s="16">
        <f t="shared" si="5"/>
        <v>0</v>
      </c>
      <c r="I111" s="35" t="s">
        <v>12</v>
      </c>
      <c r="J111" s="16">
        <f t="shared" si="6"/>
        <v>0</v>
      </c>
      <c r="K111" s="16">
        <f t="shared" si="7"/>
        <v>0</v>
      </c>
      <c r="L111" s="16">
        <f t="shared" si="8"/>
        <v>0</v>
      </c>
      <c r="M111" s="16">
        <f t="shared" si="9"/>
        <v>1</v>
      </c>
      <c r="N111" s="16">
        <f t="shared" si="10"/>
        <v>0</v>
      </c>
      <c r="O111" s="36">
        <v>20000.0</v>
      </c>
      <c r="P111" s="21">
        <f t="shared" si="11"/>
        <v>0</v>
      </c>
      <c r="Q111" s="21">
        <f t="shared" si="12"/>
        <v>1</v>
      </c>
      <c r="R111" s="21">
        <f t="shared" si="13"/>
        <v>0</v>
      </c>
      <c r="S111" s="21">
        <f t="shared" si="14"/>
        <v>0</v>
      </c>
      <c r="T111" s="37" t="s">
        <v>159</v>
      </c>
      <c r="U111" s="21">
        <f t="shared" si="15"/>
        <v>0</v>
      </c>
      <c r="V111" s="37">
        <v>0.0</v>
      </c>
      <c r="W111" s="37">
        <v>0.0</v>
      </c>
      <c r="X111" s="37">
        <v>0.0</v>
      </c>
      <c r="Y111" s="37" t="s">
        <v>26</v>
      </c>
      <c r="Z111" s="21">
        <f t="shared" si="16"/>
        <v>0</v>
      </c>
      <c r="AA111" s="21">
        <f t="shared" si="17"/>
        <v>1</v>
      </c>
      <c r="AB111" s="21">
        <f t="shared" si="18"/>
        <v>0</v>
      </c>
      <c r="AC111" s="21">
        <f t="shared" si="19"/>
        <v>0</v>
      </c>
      <c r="AD111" s="21">
        <f t="shared" si="20"/>
        <v>0</v>
      </c>
      <c r="AE111" s="36" t="s">
        <v>32</v>
      </c>
      <c r="AF111" s="21">
        <f t="shared" si="21"/>
        <v>0</v>
      </c>
      <c r="AG111" s="21">
        <f t="shared" si="22"/>
        <v>1</v>
      </c>
      <c r="AH111" s="21">
        <f t="shared" si="23"/>
        <v>0</v>
      </c>
      <c r="AI111" s="21">
        <f t="shared" si="24"/>
        <v>0</v>
      </c>
      <c r="AJ111" s="27" t="s">
        <v>128</v>
      </c>
      <c r="AK111" s="21">
        <f t="shared" si="25"/>
        <v>1</v>
      </c>
      <c r="AL111" s="21">
        <f t="shared" si="26"/>
        <v>0</v>
      </c>
      <c r="AM111" s="21">
        <f t="shared" si="27"/>
        <v>0</v>
      </c>
      <c r="AN111" s="21">
        <f t="shared" si="28"/>
        <v>0</v>
      </c>
      <c r="AO111" s="27" t="s">
        <v>37</v>
      </c>
      <c r="AP111" s="21">
        <f t="shared" si="29"/>
        <v>1</v>
      </c>
      <c r="AQ111" s="21">
        <f t="shared" si="30"/>
        <v>0</v>
      </c>
      <c r="AR111" s="21">
        <f t="shared" si="31"/>
        <v>0</v>
      </c>
      <c r="AS111" s="21">
        <f t="shared" si="32"/>
        <v>0</v>
      </c>
      <c r="AT111" s="27" t="s">
        <v>44</v>
      </c>
      <c r="AU111" s="21">
        <f t="shared" si="33"/>
        <v>0</v>
      </c>
      <c r="AV111" s="21">
        <f t="shared" si="34"/>
        <v>1</v>
      </c>
      <c r="AW111" s="21">
        <f t="shared" si="35"/>
        <v>0</v>
      </c>
      <c r="AX111" s="21">
        <f t="shared" si="36"/>
        <v>0</v>
      </c>
      <c r="AY111" s="38" t="s">
        <v>188</v>
      </c>
      <c r="AZ111" s="21">
        <f t="shared" si="37"/>
        <v>0</v>
      </c>
      <c r="BA111" s="21">
        <f t="shared" si="38"/>
        <v>0</v>
      </c>
      <c r="BB111" s="21">
        <f t="shared" si="39"/>
        <v>0</v>
      </c>
      <c r="BC111" s="21">
        <f t="shared" si="40"/>
        <v>1</v>
      </c>
      <c r="BD111" s="27" t="s">
        <v>138</v>
      </c>
      <c r="BE111" s="21">
        <f t="shared" si="41"/>
        <v>0</v>
      </c>
      <c r="BF111" s="21">
        <f t="shared" si="42"/>
        <v>0</v>
      </c>
      <c r="BG111" s="21">
        <f t="shared" si="43"/>
        <v>1</v>
      </c>
      <c r="BH111" s="27" t="s">
        <v>179</v>
      </c>
      <c r="BI111" s="21">
        <f t="shared" si="44"/>
        <v>0</v>
      </c>
      <c r="BJ111" s="21">
        <f t="shared" si="45"/>
        <v>0</v>
      </c>
      <c r="BK111" s="21">
        <f t="shared" si="46"/>
        <v>1</v>
      </c>
      <c r="BL111" s="29" t="s">
        <v>132</v>
      </c>
      <c r="BM111" s="21">
        <f t="shared" si="47"/>
        <v>0</v>
      </c>
      <c r="BN111" s="21">
        <f t="shared" si="48"/>
        <v>0</v>
      </c>
      <c r="BO111" s="21">
        <f t="shared" si="49"/>
        <v>1</v>
      </c>
      <c r="BP111" s="21">
        <f t="shared" si="50"/>
        <v>0</v>
      </c>
      <c r="BQ111" s="21">
        <f t="shared" si="51"/>
        <v>0</v>
      </c>
      <c r="BR111" s="29">
        <v>0.0</v>
      </c>
      <c r="BS111" s="29">
        <v>0.0</v>
      </c>
      <c r="BT111" s="29">
        <v>1.0</v>
      </c>
      <c r="BU111" s="29">
        <v>0.0</v>
      </c>
      <c r="BV111" s="29">
        <v>0.0</v>
      </c>
      <c r="BW111" s="29">
        <v>1.0</v>
      </c>
      <c r="BX111" s="29">
        <v>1.0</v>
      </c>
      <c r="BY111" s="29">
        <v>0.0</v>
      </c>
      <c r="BZ111" s="29">
        <v>0.0</v>
      </c>
      <c r="CA111" s="27" t="s">
        <v>133</v>
      </c>
      <c r="CB111" s="21">
        <f t="shared" si="52"/>
        <v>0</v>
      </c>
      <c r="CC111" s="21">
        <f t="shared" si="53"/>
        <v>1</v>
      </c>
      <c r="CD111" s="21">
        <f t="shared" si="54"/>
        <v>0</v>
      </c>
      <c r="CE111" s="21">
        <f t="shared" si="55"/>
        <v>0</v>
      </c>
      <c r="CF111" s="21">
        <f t="shared" si="56"/>
        <v>0</v>
      </c>
      <c r="CG111" s="27" t="s">
        <v>152</v>
      </c>
      <c r="CH111" s="21">
        <f t="shared" si="57"/>
        <v>0</v>
      </c>
      <c r="CI111" s="21">
        <f t="shared" si="58"/>
        <v>0</v>
      </c>
      <c r="CJ111" s="21">
        <f t="shared" si="59"/>
        <v>0</v>
      </c>
      <c r="CK111" s="21">
        <f t="shared" si="60"/>
        <v>1</v>
      </c>
      <c r="CL111" s="27" t="s">
        <v>135</v>
      </c>
      <c r="CM111" s="21">
        <f t="shared" si="61"/>
        <v>1</v>
      </c>
      <c r="CN111" s="21">
        <f t="shared" si="62"/>
        <v>0</v>
      </c>
      <c r="CO111" s="21">
        <f t="shared" si="63"/>
        <v>0</v>
      </c>
      <c r="CP111" s="21">
        <f t="shared" si="64"/>
        <v>0</v>
      </c>
      <c r="CQ111" s="21">
        <f t="shared" si="65"/>
        <v>0</v>
      </c>
      <c r="CR111" s="29">
        <v>2.0</v>
      </c>
      <c r="CS111" s="29">
        <v>3.0</v>
      </c>
      <c r="CT111" s="27" t="s">
        <v>136</v>
      </c>
      <c r="CU111" s="27" t="s">
        <v>139</v>
      </c>
      <c r="CV111" s="16">
        <f t="shared" si="66"/>
        <v>11</v>
      </c>
      <c r="CW111" s="27">
        <v>2.0</v>
      </c>
      <c r="CX111" s="41">
        <v>3.0</v>
      </c>
      <c r="CY111" s="41" t="s">
        <v>136</v>
      </c>
      <c r="CZ111" s="41" t="s">
        <v>139</v>
      </c>
      <c r="DA111" s="27" t="s">
        <v>139</v>
      </c>
      <c r="DB111" s="16">
        <f t="shared" si="67"/>
        <v>13</v>
      </c>
      <c r="DC111" s="27" t="s">
        <v>138</v>
      </c>
      <c r="DD111" s="27" t="s">
        <v>138</v>
      </c>
      <c r="DE111" s="27" t="s">
        <v>137</v>
      </c>
      <c r="DF111" s="27">
        <v>4.0</v>
      </c>
      <c r="DG111" s="27" t="s">
        <v>137</v>
      </c>
      <c r="DH111" s="27">
        <v>3.0</v>
      </c>
      <c r="DI111" s="16">
        <f t="shared" si="68"/>
        <v>23</v>
      </c>
      <c r="DJ111" s="27" t="s">
        <v>138</v>
      </c>
      <c r="DK111" s="27" t="s">
        <v>136</v>
      </c>
      <c r="DL111" s="27" t="s">
        <v>136</v>
      </c>
      <c r="DM111" s="29">
        <v>4.0</v>
      </c>
      <c r="DN111" s="27" t="s">
        <v>136</v>
      </c>
      <c r="DO111" s="16">
        <f t="shared" si="69"/>
        <v>21</v>
      </c>
      <c r="DP111" s="27" t="s">
        <v>139</v>
      </c>
      <c r="DQ111" s="27" t="s">
        <v>138</v>
      </c>
      <c r="DR111" s="27" t="s">
        <v>136</v>
      </c>
      <c r="DS111" s="27" t="s">
        <v>136</v>
      </c>
      <c r="DT111" s="27" t="s">
        <v>138</v>
      </c>
      <c r="DU111" s="25">
        <f t="shared" si="70"/>
        <v>20</v>
      </c>
      <c r="DV111" s="27" t="s">
        <v>138</v>
      </c>
      <c r="DW111" s="27" t="s">
        <v>139</v>
      </c>
      <c r="DX111" s="27" t="s">
        <v>139</v>
      </c>
      <c r="DY111" s="27" t="s">
        <v>139</v>
      </c>
      <c r="DZ111" s="27" t="s">
        <v>140</v>
      </c>
      <c r="EA111" s="26">
        <v>15.0</v>
      </c>
      <c r="EB111" s="27" t="s">
        <v>139</v>
      </c>
      <c r="EC111" s="27" t="s">
        <v>139</v>
      </c>
      <c r="ED111" s="27" t="s">
        <v>140</v>
      </c>
      <c r="EE111" s="27" t="s">
        <v>139</v>
      </c>
      <c r="EF111" s="16">
        <f t="shared" si="71"/>
        <v>7</v>
      </c>
      <c r="EG111" s="27" t="s">
        <v>139</v>
      </c>
      <c r="EH111" s="130" t="s">
        <v>137</v>
      </c>
      <c r="EI111" s="27" t="s">
        <v>137</v>
      </c>
      <c r="EJ111" s="27" t="s">
        <v>137</v>
      </c>
      <c r="EK111" s="16">
        <f t="shared" si="72"/>
        <v>11</v>
      </c>
    </row>
    <row r="112" ht="15.75" customHeight="1">
      <c r="A112" s="36" t="s">
        <v>125</v>
      </c>
      <c r="B112" s="16">
        <f t="shared" si="1"/>
        <v>1</v>
      </c>
      <c r="C112" s="17" t="s">
        <v>37</v>
      </c>
      <c r="D112" s="35">
        <v>27.0</v>
      </c>
      <c r="E112" s="16">
        <f t="shared" si="2"/>
        <v>0</v>
      </c>
      <c r="F112" s="16">
        <f t="shared" si="3"/>
        <v>1</v>
      </c>
      <c r="G112" s="16">
        <f t="shared" si="4"/>
        <v>0</v>
      </c>
      <c r="H112" s="16">
        <f t="shared" si="5"/>
        <v>0</v>
      </c>
      <c r="I112" s="35" t="s">
        <v>158</v>
      </c>
      <c r="J112" s="16">
        <f t="shared" si="6"/>
        <v>0</v>
      </c>
      <c r="K112" s="16">
        <f t="shared" si="7"/>
        <v>0</v>
      </c>
      <c r="L112" s="16">
        <f t="shared" si="8"/>
        <v>0</v>
      </c>
      <c r="M112" s="16">
        <f t="shared" si="9"/>
        <v>0</v>
      </c>
      <c r="N112" s="16">
        <f t="shared" si="10"/>
        <v>1</v>
      </c>
      <c r="O112" s="36">
        <v>25000.0</v>
      </c>
      <c r="P112" s="21">
        <f t="shared" si="11"/>
        <v>0</v>
      </c>
      <c r="Q112" s="21">
        <f t="shared" si="12"/>
        <v>1</v>
      </c>
      <c r="R112" s="21">
        <f t="shared" si="13"/>
        <v>0</v>
      </c>
      <c r="S112" s="21">
        <f t="shared" si="14"/>
        <v>0</v>
      </c>
      <c r="T112" s="37" t="s">
        <v>159</v>
      </c>
      <c r="U112" s="21">
        <f t="shared" si="15"/>
        <v>0</v>
      </c>
      <c r="V112" s="37">
        <v>0.0</v>
      </c>
      <c r="W112" s="37">
        <v>0.0</v>
      </c>
      <c r="X112" s="37">
        <v>0.0</v>
      </c>
      <c r="Y112" s="37" t="s">
        <v>26</v>
      </c>
      <c r="Z112" s="21">
        <f t="shared" si="16"/>
        <v>0</v>
      </c>
      <c r="AA112" s="21">
        <f t="shared" si="17"/>
        <v>1</v>
      </c>
      <c r="AB112" s="21">
        <f t="shared" si="18"/>
        <v>0</v>
      </c>
      <c r="AC112" s="21">
        <f t="shared" si="19"/>
        <v>0</v>
      </c>
      <c r="AD112" s="21">
        <f t="shared" si="20"/>
        <v>0</v>
      </c>
      <c r="AE112" s="36" t="s">
        <v>31</v>
      </c>
      <c r="AF112" s="21">
        <f t="shared" si="21"/>
        <v>1</v>
      </c>
      <c r="AG112" s="21">
        <f t="shared" si="22"/>
        <v>0</v>
      </c>
      <c r="AH112" s="21">
        <f t="shared" si="23"/>
        <v>0</v>
      </c>
      <c r="AI112" s="21">
        <f t="shared" si="24"/>
        <v>0</v>
      </c>
      <c r="AJ112" s="27" t="s">
        <v>128</v>
      </c>
      <c r="AK112" s="21">
        <f t="shared" si="25"/>
        <v>1</v>
      </c>
      <c r="AL112" s="21">
        <f t="shared" si="26"/>
        <v>0</v>
      </c>
      <c r="AM112" s="21">
        <f t="shared" si="27"/>
        <v>0</v>
      </c>
      <c r="AN112" s="21">
        <f t="shared" si="28"/>
        <v>0</v>
      </c>
      <c r="AO112" s="27" t="s">
        <v>40</v>
      </c>
      <c r="AP112" s="21">
        <f t="shared" si="29"/>
        <v>0</v>
      </c>
      <c r="AQ112" s="21">
        <f t="shared" si="30"/>
        <v>0</v>
      </c>
      <c r="AR112" s="21">
        <f t="shared" si="31"/>
        <v>0</v>
      </c>
      <c r="AS112" s="21">
        <f t="shared" si="32"/>
        <v>1</v>
      </c>
      <c r="AT112" s="27" t="s">
        <v>45</v>
      </c>
      <c r="AU112" s="21">
        <f t="shared" si="33"/>
        <v>0</v>
      </c>
      <c r="AV112" s="21">
        <f t="shared" si="34"/>
        <v>0</v>
      </c>
      <c r="AW112" s="21">
        <f t="shared" si="35"/>
        <v>1</v>
      </c>
      <c r="AX112" s="21">
        <f t="shared" si="36"/>
        <v>0</v>
      </c>
      <c r="AY112" s="38" t="s">
        <v>37</v>
      </c>
      <c r="AZ112" s="21">
        <f t="shared" si="37"/>
        <v>0</v>
      </c>
      <c r="BA112" s="21">
        <f t="shared" si="38"/>
        <v>1</v>
      </c>
      <c r="BB112" s="21">
        <f t="shared" si="39"/>
        <v>0</v>
      </c>
      <c r="BC112" s="21">
        <f t="shared" si="40"/>
        <v>0</v>
      </c>
      <c r="BD112" s="27" t="s">
        <v>155</v>
      </c>
      <c r="BE112" s="21">
        <f t="shared" si="41"/>
        <v>0</v>
      </c>
      <c r="BF112" s="21">
        <f t="shared" si="42"/>
        <v>0</v>
      </c>
      <c r="BG112" s="21">
        <f t="shared" si="43"/>
        <v>1</v>
      </c>
      <c r="BH112" s="29">
        <v>1500.0</v>
      </c>
      <c r="BI112" s="21">
        <f t="shared" si="44"/>
        <v>0</v>
      </c>
      <c r="BJ112" s="21">
        <f t="shared" si="45"/>
        <v>1</v>
      </c>
      <c r="BK112" s="21">
        <f t="shared" si="46"/>
        <v>0</v>
      </c>
      <c r="BL112" s="29" t="s">
        <v>132</v>
      </c>
      <c r="BM112" s="21">
        <f t="shared" si="47"/>
        <v>0</v>
      </c>
      <c r="BN112" s="21">
        <f t="shared" si="48"/>
        <v>0</v>
      </c>
      <c r="BO112" s="21">
        <f t="shared" si="49"/>
        <v>1</v>
      </c>
      <c r="BP112" s="21">
        <f t="shared" si="50"/>
        <v>0</v>
      </c>
      <c r="BQ112" s="21">
        <f t="shared" si="51"/>
        <v>0</v>
      </c>
      <c r="BR112" s="29">
        <v>1.0</v>
      </c>
      <c r="BS112" s="29">
        <v>0.0</v>
      </c>
      <c r="BT112" s="29">
        <v>0.0</v>
      </c>
      <c r="BU112" s="29">
        <v>0.0</v>
      </c>
      <c r="BV112" s="29">
        <v>0.0</v>
      </c>
      <c r="BW112" s="29">
        <v>1.0</v>
      </c>
      <c r="BX112" s="29">
        <v>0.0</v>
      </c>
      <c r="BY112" s="29">
        <v>0.0</v>
      </c>
      <c r="BZ112" s="29">
        <v>1.0</v>
      </c>
      <c r="CA112" s="27" t="s">
        <v>164</v>
      </c>
      <c r="CB112" s="21">
        <f t="shared" si="52"/>
        <v>0</v>
      </c>
      <c r="CC112" s="21">
        <f t="shared" si="53"/>
        <v>0</v>
      </c>
      <c r="CD112" s="21">
        <f t="shared" si="54"/>
        <v>1</v>
      </c>
      <c r="CE112" s="21">
        <f t="shared" si="55"/>
        <v>0</v>
      </c>
      <c r="CF112" s="21">
        <f t="shared" si="56"/>
        <v>0</v>
      </c>
      <c r="CG112" s="27" t="s">
        <v>157</v>
      </c>
      <c r="CH112" s="21">
        <f t="shared" si="57"/>
        <v>0</v>
      </c>
      <c r="CI112" s="21">
        <f t="shared" si="58"/>
        <v>1</v>
      </c>
      <c r="CJ112" s="21">
        <f t="shared" si="59"/>
        <v>0</v>
      </c>
      <c r="CK112" s="21">
        <f t="shared" si="60"/>
        <v>0</v>
      </c>
      <c r="CL112" s="27" t="s">
        <v>170</v>
      </c>
      <c r="CM112" s="21">
        <f t="shared" si="61"/>
        <v>0</v>
      </c>
      <c r="CN112" s="21">
        <f t="shared" si="62"/>
        <v>1</v>
      </c>
      <c r="CO112" s="21">
        <f t="shared" si="63"/>
        <v>0</v>
      </c>
      <c r="CP112" s="21">
        <f t="shared" si="64"/>
        <v>0</v>
      </c>
      <c r="CQ112" s="21">
        <f t="shared" si="65"/>
        <v>0</v>
      </c>
      <c r="CR112" s="27" t="s">
        <v>140</v>
      </c>
      <c r="CS112" s="27" t="s">
        <v>139</v>
      </c>
      <c r="CT112" s="27" t="s">
        <v>138</v>
      </c>
      <c r="CU112" s="27" t="s">
        <v>139</v>
      </c>
      <c r="CV112" s="16">
        <f t="shared" si="66"/>
        <v>10</v>
      </c>
      <c r="CW112" s="27" t="s">
        <v>140</v>
      </c>
      <c r="CX112" s="41" t="s">
        <v>139</v>
      </c>
      <c r="CY112" s="41" t="s">
        <v>138</v>
      </c>
      <c r="CZ112" s="41" t="s">
        <v>139</v>
      </c>
      <c r="DA112" s="27" t="s">
        <v>138</v>
      </c>
      <c r="DB112" s="16">
        <f t="shared" si="67"/>
        <v>15</v>
      </c>
      <c r="DC112" s="27" t="s">
        <v>136</v>
      </c>
      <c r="DD112" s="27" t="s">
        <v>136</v>
      </c>
      <c r="DE112" s="27" t="s">
        <v>136</v>
      </c>
      <c r="DF112" s="29">
        <v>3.0</v>
      </c>
      <c r="DG112" s="27" t="s">
        <v>138</v>
      </c>
      <c r="DH112" s="27" t="s">
        <v>137</v>
      </c>
      <c r="DI112" s="16">
        <f t="shared" si="68"/>
        <v>23</v>
      </c>
      <c r="DJ112" s="27" t="s">
        <v>138</v>
      </c>
      <c r="DK112" s="27" t="s">
        <v>138</v>
      </c>
      <c r="DL112" s="27" t="s">
        <v>138</v>
      </c>
      <c r="DM112" s="29">
        <v>4.0</v>
      </c>
      <c r="DN112" s="27" t="s">
        <v>136</v>
      </c>
      <c r="DO112" s="16">
        <f t="shared" si="69"/>
        <v>23</v>
      </c>
      <c r="DP112" s="27" t="s">
        <v>136</v>
      </c>
      <c r="DQ112" s="27" t="s">
        <v>140</v>
      </c>
      <c r="DR112" s="27" t="s">
        <v>140</v>
      </c>
      <c r="DS112" s="27" t="s">
        <v>139</v>
      </c>
      <c r="DT112" s="27" t="s">
        <v>138</v>
      </c>
      <c r="DU112" s="25">
        <f t="shared" si="70"/>
        <v>13</v>
      </c>
      <c r="DV112" s="27" t="s">
        <v>137</v>
      </c>
      <c r="DW112" s="27" t="s">
        <v>138</v>
      </c>
      <c r="DX112" s="27" t="s">
        <v>136</v>
      </c>
      <c r="DY112" s="27" t="s">
        <v>138</v>
      </c>
      <c r="DZ112" s="27" t="s">
        <v>136</v>
      </c>
      <c r="EA112" s="21">
        <f>DV112+DW112+DX112+DY112+DZ112</f>
        <v>21</v>
      </c>
      <c r="EB112" s="27" t="s">
        <v>139</v>
      </c>
      <c r="EC112" s="27" t="s">
        <v>139</v>
      </c>
      <c r="ED112" s="27" t="s">
        <v>140</v>
      </c>
      <c r="EE112" s="27" t="s">
        <v>137</v>
      </c>
      <c r="EF112" s="16">
        <f t="shared" si="71"/>
        <v>8</v>
      </c>
      <c r="EG112" s="27" t="s">
        <v>136</v>
      </c>
      <c r="EH112" s="130" t="s">
        <v>136</v>
      </c>
      <c r="EI112" s="27" t="s">
        <v>136</v>
      </c>
      <c r="EJ112" s="27" t="s">
        <v>136</v>
      </c>
      <c r="EK112" s="16">
        <f t="shared" si="72"/>
        <v>16</v>
      </c>
    </row>
    <row r="113" ht="15.75" customHeight="1">
      <c r="A113" s="36" t="s">
        <v>125</v>
      </c>
      <c r="B113" s="16">
        <f t="shared" si="1"/>
        <v>1</v>
      </c>
      <c r="C113" s="17" t="s">
        <v>37</v>
      </c>
      <c r="D113" s="35">
        <v>25.0</v>
      </c>
      <c r="E113" s="16">
        <f t="shared" si="2"/>
        <v>0</v>
      </c>
      <c r="F113" s="16">
        <f t="shared" si="3"/>
        <v>1</v>
      </c>
      <c r="G113" s="16">
        <f t="shared" si="4"/>
        <v>0</v>
      </c>
      <c r="H113" s="16">
        <f t="shared" si="5"/>
        <v>0</v>
      </c>
      <c r="I113" s="35" t="s">
        <v>158</v>
      </c>
      <c r="J113" s="16">
        <f t="shared" si="6"/>
        <v>0</v>
      </c>
      <c r="K113" s="16">
        <f t="shared" si="7"/>
        <v>0</v>
      </c>
      <c r="L113" s="16">
        <f t="shared" si="8"/>
        <v>0</v>
      </c>
      <c r="M113" s="16">
        <f t="shared" si="9"/>
        <v>0</v>
      </c>
      <c r="N113" s="16">
        <f t="shared" si="10"/>
        <v>1</v>
      </c>
      <c r="O113" s="36">
        <v>2800.0</v>
      </c>
      <c r="P113" s="21">
        <f t="shared" si="11"/>
        <v>1</v>
      </c>
      <c r="Q113" s="21">
        <f t="shared" si="12"/>
        <v>0</v>
      </c>
      <c r="R113" s="21">
        <f t="shared" si="13"/>
        <v>0</v>
      </c>
      <c r="S113" s="21">
        <f t="shared" si="14"/>
        <v>0</v>
      </c>
      <c r="T113" s="37" t="s">
        <v>159</v>
      </c>
      <c r="U113" s="21">
        <f t="shared" si="15"/>
        <v>0</v>
      </c>
      <c r="V113" s="37">
        <v>0.0</v>
      </c>
      <c r="W113" s="37">
        <v>0.0</v>
      </c>
      <c r="X113" s="37">
        <v>0.0</v>
      </c>
      <c r="Y113" s="37" t="s">
        <v>26</v>
      </c>
      <c r="Z113" s="21">
        <f t="shared" si="16"/>
        <v>0</v>
      </c>
      <c r="AA113" s="21">
        <f t="shared" si="17"/>
        <v>1</v>
      </c>
      <c r="AB113" s="21">
        <f t="shared" si="18"/>
        <v>0</v>
      </c>
      <c r="AC113" s="21">
        <f t="shared" si="19"/>
        <v>0</v>
      </c>
      <c r="AD113" s="21">
        <f t="shared" si="20"/>
        <v>0</v>
      </c>
      <c r="AE113" s="36" t="s">
        <v>31</v>
      </c>
      <c r="AF113" s="21">
        <f t="shared" si="21"/>
        <v>1</v>
      </c>
      <c r="AG113" s="21">
        <f t="shared" si="22"/>
        <v>0</v>
      </c>
      <c r="AH113" s="21">
        <f t="shared" si="23"/>
        <v>0</v>
      </c>
      <c r="AI113" s="21">
        <f t="shared" si="24"/>
        <v>0</v>
      </c>
      <c r="AJ113" s="27" t="s">
        <v>129</v>
      </c>
      <c r="AK113" s="21">
        <f t="shared" si="25"/>
        <v>0</v>
      </c>
      <c r="AL113" s="21">
        <f t="shared" si="26"/>
        <v>1</v>
      </c>
      <c r="AM113" s="21">
        <f t="shared" si="27"/>
        <v>0</v>
      </c>
      <c r="AN113" s="21">
        <f t="shared" si="28"/>
        <v>0</v>
      </c>
      <c r="AO113" s="27" t="s">
        <v>37</v>
      </c>
      <c r="AP113" s="21">
        <f t="shared" si="29"/>
        <v>1</v>
      </c>
      <c r="AQ113" s="21">
        <f t="shared" si="30"/>
        <v>0</v>
      </c>
      <c r="AR113" s="21">
        <f t="shared" si="31"/>
        <v>0</v>
      </c>
      <c r="AS113" s="21">
        <f t="shared" si="32"/>
        <v>0</v>
      </c>
      <c r="AT113" s="27" t="s">
        <v>130</v>
      </c>
      <c r="AU113" s="21">
        <f t="shared" si="33"/>
        <v>1</v>
      </c>
      <c r="AV113" s="21">
        <f t="shared" si="34"/>
        <v>0</v>
      </c>
      <c r="AW113" s="21">
        <f t="shared" si="35"/>
        <v>0</v>
      </c>
      <c r="AX113" s="21">
        <f t="shared" si="36"/>
        <v>0</v>
      </c>
      <c r="AY113" s="38" t="s">
        <v>188</v>
      </c>
      <c r="AZ113" s="21">
        <f t="shared" si="37"/>
        <v>0</v>
      </c>
      <c r="BA113" s="21">
        <f t="shared" si="38"/>
        <v>0</v>
      </c>
      <c r="BB113" s="21">
        <f t="shared" si="39"/>
        <v>0</v>
      </c>
      <c r="BC113" s="21">
        <f t="shared" si="40"/>
        <v>1</v>
      </c>
      <c r="BD113" s="27" t="s">
        <v>150</v>
      </c>
      <c r="BE113" s="21">
        <f t="shared" si="41"/>
        <v>0</v>
      </c>
      <c r="BF113" s="21">
        <f t="shared" si="42"/>
        <v>0</v>
      </c>
      <c r="BG113" s="21">
        <f t="shared" si="43"/>
        <v>1</v>
      </c>
      <c r="BH113" s="29">
        <v>800.0</v>
      </c>
      <c r="BI113" s="21">
        <f t="shared" si="44"/>
        <v>1</v>
      </c>
      <c r="BJ113" s="21">
        <f t="shared" si="45"/>
        <v>0</v>
      </c>
      <c r="BK113" s="21">
        <f t="shared" si="46"/>
        <v>0</v>
      </c>
      <c r="BL113" s="29" t="s">
        <v>132</v>
      </c>
      <c r="BM113" s="21">
        <f t="shared" si="47"/>
        <v>0</v>
      </c>
      <c r="BN113" s="21">
        <f t="shared" si="48"/>
        <v>0</v>
      </c>
      <c r="BO113" s="21">
        <f t="shared" si="49"/>
        <v>1</v>
      </c>
      <c r="BP113" s="21">
        <f t="shared" si="50"/>
        <v>0</v>
      </c>
      <c r="BQ113" s="21">
        <f t="shared" si="51"/>
        <v>0</v>
      </c>
      <c r="BR113" s="29">
        <v>0.0</v>
      </c>
      <c r="BS113" s="29">
        <v>0.0</v>
      </c>
      <c r="BT113" s="29">
        <v>0.0</v>
      </c>
      <c r="BU113" s="29">
        <v>0.0</v>
      </c>
      <c r="BV113" s="29">
        <v>0.0</v>
      </c>
      <c r="BW113" s="29">
        <v>1.0</v>
      </c>
      <c r="BX113" s="29">
        <v>1.0</v>
      </c>
      <c r="BY113" s="29">
        <v>0.0</v>
      </c>
      <c r="BZ113" s="29">
        <v>1.0</v>
      </c>
      <c r="CA113" s="27" t="s">
        <v>164</v>
      </c>
      <c r="CB113" s="21">
        <f t="shared" si="52"/>
        <v>0</v>
      </c>
      <c r="CC113" s="21">
        <f t="shared" si="53"/>
        <v>0</v>
      </c>
      <c r="CD113" s="21">
        <f t="shared" si="54"/>
        <v>1</v>
      </c>
      <c r="CE113" s="21">
        <f t="shared" si="55"/>
        <v>0</v>
      </c>
      <c r="CF113" s="21">
        <f t="shared" si="56"/>
        <v>0</v>
      </c>
      <c r="CG113" s="27" t="s">
        <v>177</v>
      </c>
      <c r="CH113" s="21">
        <f t="shared" si="57"/>
        <v>1</v>
      </c>
      <c r="CI113" s="21">
        <f t="shared" si="58"/>
        <v>0</v>
      </c>
      <c r="CJ113" s="21">
        <f t="shared" si="59"/>
        <v>0</v>
      </c>
      <c r="CK113" s="21">
        <f t="shared" si="60"/>
        <v>0</v>
      </c>
      <c r="CL113" s="27" t="s">
        <v>135</v>
      </c>
      <c r="CM113" s="21">
        <f t="shared" si="61"/>
        <v>1</v>
      </c>
      <c r="CN113" s="21">
        <f t="shared" si="62"/>
        <v>0</v>
      </c>
      <c r="CO113" s="21">
        <f t="shared" si="63"/>
        <v>0</v>
      </c>
      <c r="CP113" s="21">
        <f t="shared" si="64"/>
        <v>0</v>
      </c>
      <c r="CQ113" s="21">
        <f t="shared" si="65"/>
        <v>0</v>
      </c>
      <c r="CR113" s="27" t="s">
        <v>140</v>
      </c>
      <c r="CS113" s="29">
        <v>2.0</v>
      </c>
      <c r="CT113" s="27" t="s">
        <v>137</v>
      </c>
      <c r="CU113" s="27" t="s">
        <v>137</v>
      </c>
      <c r="CV113" s="16">
        <f t="shared" si="66"/>
        <v>9</v>
      </c>
      <c r="CW113" s="27" t="s">
        <v>140</v>
      </c>
      <c r="CX113" s="31">
        <v>5.0</v>
      </c>
      <c r="CY113" s="41" t="s">
        <v>137</v>
      </c>
      <c r="CZ113" s="41" t="s">
        <v>137</v>
      </c>
      <c r="DA113" s="27" t="s">
        <v>136</v>
      </c>
      <c r="DB113" s="16">
        <f t="shared" si="67"/>
        <v>16</v>
      </c>
      <c r="DC113" s="27" t="s">
        <v>136</v>
      </c>
      <c r="DD113" s="27" t="s">
        <v>136</v>
      </c>
      <c r="DE113" s="29">
        <v>4.0</v>
      </c>
      <c r="DF113" s="27">
        <v>5.0</v>
      </c>
      <c r="DG113" s="29">
        <v>4.0</v>
      </c>
      <c r="DH113" s="27" t="s">
        <v>138</v>
      </c>
      <c r="DI113" s="16">
        <f t="shared" si="68"/>
        <v>26</v>
      </c>
      <c r="DJ113" s="27" t="s">
        <v>138</v>
      </c>
      <c r="DK113" s="27" t="s">
        <v>137</v>
      </c>
      <c r="DL113" s="27" t="s">
        <v>138</v>
      </c>
      <c r="DM113" s="36">
        <v>3.0</v>
      </c>
      <c r="DN113" s="29">
        <v>3.0</v>
      </c>
      <c r="DO113" s="16">
        <f t="shared" si="69"/>
        <v>19</v>
      </c>
      <c r="DP113" s="27" t="s">
        <v>136</v>
      </c>
      <c r="DQ113" s="27" t="s">
        <v>140</v>
      </c>
      <c r="DR113" s="27" t="s">
        <v>139</v>
      </c>
      <c r="DS113" s="27" t="s">
        <v>139</v>
      </c>
      <c r="DT113" s="27" t="s">
        <v>138</v>
      </c>
      <c r="DU113" s="25">
        <f t="shared" si="70"/>
        <v>14</v>
      </c>
      <c r="DV113" s="27" t="s">
        <v>137</v>
      </c>
      <c r="DW113" s="27" t="s">
        <v>136</v>
      </c>
      <c r="DX113" s="27" t="s">
        <v>139</v>
      </c>
      <c r="DY113" s="27" t="s">
        <v>139</v>
      </c>
      <c r="DZ113" s="27" t="s">
        <v>137</v>
      </c>
      <c r="EA113" s="26">
        <v>11.0</v>
      </c>
      <c r="EB113" s="29">
        <v>1.0</v>
      </c>
      <c r="EC113" s="27" t="s">
        <v>139</v>
      </c>
      <c r="ED113" s="27" t="s">
        <v>140</v>
      </c>
      <c r="EE113" s="29">
        <v>1.0</v>
      </c>
      <c r="EF113" s="16">
        <f t="shared" si="71"/>
        <v>5</v>
      </c>
      <c r="EG113" s="27" t="s">
        <v>139</v>
      </c>
      <c r="EH113" s="130" t="s">
        <v>139</v>
      </c>
      <c r="EI113" s="27" t="s">
        <v>139</v>
      </c>
      <c r="EJ113" s="27" t="s">
        <v>139</v>
      </c>
      <c r="EK113" s="16">
        <f t="shared" si="72"/>
        <v>8</v>
      </c>
    </row>
    <row r="114" ht="15.75" customHeight="1">
      <c r="A114" s="36" t="s">
        <v>125</v>
      </c>
      <c r="B114" s="16">
        <f t="shared" si="1"/>
        <v>1</v>
      </c>
      <c r="C114" s="17" t="s">
        <v>37</v>
      </c>
      <c r="D114" s="35">
        <v>34.0</v>
      </c>
      <c r="E114" s="16">
        <f t="shared" si="2"/>
        <v>0</v>
      </c>
      <c r="F114" s="16">
        <f t="shared" si="3"/>
        <v>1</v>
      </c>
      <c r="G114" s="16">
        <f t="shared" si="4"/>
        <v>0</v>
      </c>
      <c r="H114" s="16">
        <f t="shared" si="5"/>
        <v>0</v>
      </c>
      <c r="I114" s="35" t="s">
        <v>158</v>
      </c>
      <c r="J114" s="16">
        <f t="shared" si="6"/>
        <v>0</v>
      </c>
      <c r="K114" s="16">
        <f t="shared" si="7"/>
        <v>0</v>
      </c>
      <c r="L114" s="16">
        <f t="shared" si="8"/>
        <v>0</v>
      </c>
      <c r="M114" s="16">
        <f t="shared" si="9"/>
        <v>0</v>
      </c>
      <c r="N114" s="16">
        <f t="shared" si="10"/>
        <v>1</v>
      </c>
      <c r="O114" s="36">
        <v>33000.0</v>
      </c>
      <c r="P114" s="21">
        <f t="shared" si="11"/>
        <v>0</v>
      </c>
      <c r="Q114" s="21">
        <f t="shared" si="12"/>
        <v>0</v>
      </c>
      <c r="R114" s="21">
        <f t="shared" si="13"/>
        <v>1</v>
      </c>
      <c r="S114" s="21">
        <f t="shared" si="14"/>
        <v>0</v>
      </c>
      <c r="T114" s="37" t="s">
        <v>159</v>
      </c>
      <c r="U114" s="21">
        <f t="shared" si="15"/>
        <v>0</v>
      </c>
      <c r="V114" s="37">
        <v>0.0</v>
      </c>
      <c r="W114" s="37">
        <v>0.0</v>
      </c>
      <c r="X114" s="37">
        <v>0.0</v>
      </c>
      <c r="Y114" s="37" t="s">
        <v>26</v>
      </c>
      <c r="Z114" s="21">
        <f t="shared" si="16"/>
        <v>0</v>
      </c>
      <c r="AA114" s="21">
        <f t="shared" si="17"/>
        <v>1</v>
      </c>
      <c r="AB114" s="21">
        <f t="shared" si="18"/>
        <v>0</v>
      </c>
      <c r="AC114" s="21">
        <f t="shared" si="19"/>
        <v>0</v>
      </c>
      <c r="AD114" s="21">
        <f t="shared" si="20"/>
        <v>0</v>
      </c>
      <c r="AE114" s="36" t="s">
        <v>31</v>
      </c>
      <c r="AF114" s="21">
        <f t="shared" si="21"/>
        <v>1</v>
      </c>
      <c r="AG114" s="21">
        <f t="shared" si="22"/>
        <v>0</v>
      </c>
      <c r="AH114" s="21">
        <f t="shared" si="23"/>
        <v>0</v>
      </c>
      <c r="AI114" s="21">
        <f t="shared" si="24"/>
        <v>0</v>
      </c>
      <c r="AJ114" s="27" t="s">
        <v>191</v>
      </c>
      <c r="AK114" s="21">
        <f t="shared" si="25"/>
        <v>0</v>
      </c>
      <c r="AL114" s="21">
        <f t="shared" si="26"/>
        <v>0</v>
      </c>
      <c r="AM114" s="21">
        <f t="shared" si="27"/>
        <v>0</v>
      </c>
      <c r="AN114" s="21">
        <f t="shared" si="28"/>
        <v>1</v>
      </c>
      <c r="AO114" s="27" t="s">
        <v>37</v>
      </c>
      <c r="AP114" s="21">
        <f t="shared" si="29"/>
        <v>1</v>
      </c>
      <c r="AQ114" s="21">
        <f t="shared" si="30"/>
        <v>0</v>
      </c>
      <c r="AR114" s="21">
        <f t="shared" si="31"/>
        <v>0</v>
      </c>
      <c r="AS114" s="21">
        <f t="shared" si="32"/>
        <v>0</v>
      </c>
      <c r="AT114" s="27" t="s">
        <v>44</v>
      </c>
      <c r="AU114" s="21">
        <f t="shared" si="33"/>
        <v>0</v>
      </c>
      <c r="AV114" s="21">
        <f t="shared" si="34"/>
        <v>1</v>
      </c>
      <c r="AW114" s="21">
        <f t="shared" si="35"/>
        <v>0</v>
      </c>
      <c r="AX114" s="21">
        <f t="shared" si="36"/>
        <v>0</v>
      </c>
      <c r="AY114" s="38" t="s">
        <v>37</v>
      </c>
      <c r="AZ114" s="21">
        <f t="shared" si="37"/>
        <v>0</v>
      </c>
      <c r="BA114" s="21">
        <f t="shared" si="38"/>
        <v>1</v>
      </c>
      <c r="BB114" s="21">
        <f t="shared" si="39"/>
        <v>0</v>
      </c>
      <c r="BC114" s="21">
        <f t="shared" si="40"/>
        <v>0</v>
      </c>
      <c r="BD114" s="27" t="s">
        <v>150</v>
      </c>
      <c r="BE114" s="21">
        <f t="shared" si="41"/>
        <v>0</v>
      </c>
      <c r="BF114" s="21">
        <f t="shared" si="42"/>
        <v>0</v>
      </c>
      <c r="BG114" s="21">
        <f t="shared" si="43"/>
        <v>1</v>
      </c>
      <c r="BH114" s="27" t="s">
        <v>184</v>
      </c>
      <c r="BI114" s="21">
        <f t="shared" si="44"/>
        <v>0</v>
      </c>
      <c r="BJ114" s="21">
        <f t="shared" si="45"/>
        <v>0</v>
      </c>
      <c r="BK114" s="21">
        <f t="shared" si="46"/>
        <v>1</v>
      </c>
      <c r="BL114" s="27" t="s">
        <v>185</v>
      </c>
      <c r="BM114" s="21">
        <f t="shared" si="47"/>
        <v>0</v>
      </c>
      <c r="BN114" s="21">
        <f t="shared" si="48"/>
        <v>0</v>
      </c>
      <c r="BO114" s="21">
        <f t="shared" si="49"/>
        <v>0</v>
      </c>
      <c r="BP114" s="21">
        <f t="shared" si="50"/>
        <v>0</v>
      </c>
      <c r="BQ114" s="21">
        <f t="shared" si="51"/>
        <v>1</v>
      </c>
      <c r="BR114" s="29">
        <v>0.0</v>
      </c>
      <c r="BS114" s="29">
        <v>0.0</v>
      </c>
      <c r="BT114" s="29">
        <v>0.0</v>
      </c>
      <c r="BU114" s="29">
        <v>1.0</v>
      </c>
      <c r="BV114" s="29">
        <v>0.0</v>
      </c>
      <c r="BW114" s="29">
        <v>0.0</v>
      </c>
      <c r="BX114" s="29">
        <v>0.0</v>
      </c>
      <c r="BY114" s="29">
        <v>1.0</v>
      </c>
      <c r="BZ114" s="29">
        <v>0.0</v>
      </c>
      <c r="CA114" s="27" t="s">
        <v>133</v>
      </c>
      <c r="CB114" s="21">
        <f t="shared" si="52"/>
        <v>0</v>
      </c>
      <c r="CC114" s="21">
        <f t="shared" si="53"/>
        <v>1</v>
      </c>
      <c r="CD114" s="21">
        <f t="shared" si="54"/>
        <v>0</v>
      </c>
      <c r="CE114" s="21">
        <f t="shared" si="55"/>
        <v>0</v>
      </c>
      <c r="CF114" s="21">
        <f t="shared" si="56"/>
        <v>0</v>
      </c>
      <c r="CG114" s="27" t="s">
        <v>146</v>
      </c>
      <c r="CH114" s="21">
        <f t="shared" si="57"/>
        <v>0</v>
      </c>
      <c r="CI114" s="21">
        <f t="shared" si="58"/>
        <v>0</v>
      </c>
      <c r="CJ114" s="21">
        <f t="shared" si="59"/>
        <v>1</v>
      </c>
      <c r="CK114" s="21">
        <f t="shared" si="60"/>
        <v>0</v>
      </c>
      <c r="CL114" s="27" t="s">
        <v>135</v>
      </c>
      <c r="CM114" s="21">
        <f t="shared" si="61"/>
        <v>1</v>
      </c>
      <c r="CN114" s="21">
        <f t="shared" si="62"/>
        <v>0</v>
      </c>
      <c r="CO114" s="21">
        <f t="shared" si="63"/>
        <v>0</v>
      </c>
      <c r="CP114" s="21">
        <f t="shared" si="64"/>
        <v>0</v>
      </c>
      <c r="CQ114" s="21">
        <f t="shared" si="65"/>
        <v>0</v>
      </c>
      <c r="CR114" s="29">
        <v>2.0</v>
      </c>
      <c r="CS114" s="27" t="s">
        <v>140</v>
      </c>
      <c r="CT114" s="27" t="s">
        <v>137</v>
      </c>
      <c r="CU114" s="27" t="s">
        <v>140</v>
      </c>
      <c r="CV114" s="16">
        <f t="shared" si="66"/>
        <v>7</v>
      </c>
      <c r="CW114" s="27">
        <v>2.0</v>
      </c>
      <c r="CX114" s="31">
        <v>5.0</v>
      </c>
      <c r="CY114" s="41" t="s">
        <v>137</v>
      </c>
      <c r="CZ114" s="41" t="s">
        <v>140</v>
      </c>
      <c r="DA114" s="29">
        <v>5.0</v>
      </c>
      <c r="DB114" s="16">
        <f t="shared" si="67"/>
        <v>16</v>
      </c>
      <c r="DC114" s="27" t="s">
        <v>139</v>
      </c>
      <c r="DD114" s="29">
        <v>2.0</v>
      </c>
      <c r="DE114" s="27" t="s">
        <v>139</v>
      </c>
      <c r="DF114" s="27" t="s">
        <v>139</v>
      </c>
      <c r="DG114" s="29">
        <v>1.0</v>
      </c>
      <c r="DH114" s="29">
        <v>1.0</v>
      </c>
      <c r="DI114" s="16">
        <f t="shared" si="68"/>
        <v>10</v>
      </c>
      <c r="DJ114" s="29">
        <v>5.0</v>
      </c>
      <c r="DK114" s="29">
        <v>5.0</v>
      </c>
      <c r="DL114" s="27" t="s">
        <v>136</v>
      </c>
      <c r="DM114" s="27" t="s">
        <v>138</v>
      </c>
      <c r="DN114" s="29">
        <v>4.0</v>
      </c>
      <c r="DO114" s="16">
        <f t="shared" si="69"/>
        <v>23</v>
      </c>
      <c r="DP114" s="29">
        <v>2.0</v>
      </c>
      <c r="DQ114" s="27" t="s">
        <v>140</v>
      </c>
      <c r="DR114" s="27" t="s">
        <v>137</v>
      </c>
      <c r="DS114" s="27" t="s">
        <v>139</v>
      </c>
      <c r="DT114" s="29">
        <v>2.0</v>
      </c>
      <c r="DU114" s="25">
        <f t="shared" si="70"/>
        <v>10</v>
      </c>
      <c r="DV114" s="29">
        <v>1.0</v>
      </c>
      <c r="DW114" s="29">
        <v>2.0</v>
      </c>
      <c r="DX114" s="29">
        <v>2.0</v>
      </c>
      <c r="DY114" s="27" t="s">
        <v>137</v>
      </c>
      <c r="DZ114" s="29">
        <v>2.0</v>
      </c>
      <c r="EA114" s="21">
        <f t="shared" ref="EA114:EA117" si="78">DV114+DW114+DX114+DY114+DZ114</f>
        <v>10</v>
      </c>
      <c r="EB114" s="27" t="s">
        <v>137</v>
      </c>
      <c r="EC114" s="27" t="s">
        <v>139</v>
      </c>
      <c r="ED114" s="27" t="s">
        <v>139</v>
      </c>
      <c r="EE114" s="27" t="s">
        <v>136</v>
      </c>
      <c r="EF114" s="16">
        <f t="shared" si="71"/>
        <v>11</v>
      </c>
      <c r="EG114" s="29">
        <v>4.0</v>
      </c>
      <c r="EH114" s="130" t="s">
        <v>136</v>
      </c>
      <c r="EI114" s="27" t="s">
        <v>138</v>
      </c>
      <c r="EJ114" s="27" t="s">
        <v>137</v>
      </c>
      <c r="EK114" s="16">
        <f t="shared" si="72"/>
        <v>16</v>
      </c>
    </row>
    <row r="115" ht="15.75" customHeight="1">
      <c r="A115" s="36" t="s">
        <v>194</v>
      </c>
      <c r="B115" s="16">
        <f t="shared" si="1"/>
        <v>0</v>
      </c>
      <c r="C115" s="17" t="s">
        <v>37</v>
      </c>
      <c r="D115" s="35">
        <v>24.0</v>
      </c>
      <c r="E115" s="16">
        <f t="shared" si="2"/>
        <v>0</v>
      </c>
      <c r="F115" s="16">
        <f t="shared" si="3"/>
        <v>1</v>
      </c>
      <c r="G115" s="16">
        <f t="shared" si="4"/>
        <v>0</v>
      </c>
      <c r="H115" s="16">
        <f t="shared" si="5"/>
        <v>0</v>
      </c>
      <c r="I115" s="35" t="s">
        <v>11</v>
      </c>
      <c r="J115" s="16">
        <f t="shared" si="6"/>
        <v>0</v>
      </c>
      <c r="K115" s="16">
        <f t="shared" si="7"/>
        <v>0</v>
      </c>
      <c r="L115" s="16">
        <f t="shared" si="8"/>
        <v>1</v>
      </c>
      <c r="M115" s="16">
        <f t="shared" si="9"/>
        <v>0</v>
      </c>
      <c r="N115" s="16">
        <f t="shared" si="10"/>
        <v>0</v>
      </c>
      <c r="O115" s="36">
        <v>32000.0</v>
      </c>
      <c r="P115" s="21">
        <f t="shared" si="11"/>
        <v>0</v>
      </c>
      <c r="Q115" s="21">
        <f t="shared" si="12"/>
        <v>0</v>
      </c>
      <c r="R115" s="21">
        <f t="shared" si="13"/>
        <v>1</v>
      </c>
      <c r="S115" s="21">
        <f t="shared" si="14"/>
        <v>0</v>
      </c>
      <c r="T115" s="37" t="s">
        <v>159</v>
      </c>
      <c r="U115" s="21">
        <f t="shared" si="15"/>
        <v>0</v>
      </c>
      <c r="V115" s="37">
        <v>0.0</v>
      </c>
      <c r="W115" s="37">
        <v>0.0</v>
      </c>
      <c r="X115" s="37">
        <v>0.0</v>
      </c>
      <c r="Y115" s="36" t="s">
        <v>207</v>
      </c>
      <c r="Z115" s="21">
        <f t="shared" si="16"/>
        <v>0</v>
      </c>
      <c r="AA115" s="21">
        <f t="shared" si="17"/>
        <v>0</v>
      </c>
      <c r="AB115" s="21">
        <f t="shared" si="18"/>
        <v>0</v>
      </c>
      <c r="AC115" s="21">
        <f t="shared" si="19"/>
        <v>0</v>
      </c>
      <c r="AD115" s="21">
        <f t="shared" si="20"/>
        <v>1</v>
      </c>
      <c r="AE115" s="36" t="s">
        <v>143</v>
      </c>
      <c r="AF115" s="21">
        <f t="shared" si="21"/>
        <v>0</v>
      </c>
      <c r="AG115" s="21">
        <f t="shared" si="22"/>
        <v>1</v>
      </c>
      <c r="AH115" s="21">
        <f t="shared" si="23"/>
        <v>0</v>
      </c>
      <c r="AI115" s="21">
        <f t="shared" si="24"/>
        <v>0</v>
      </c>
      <c r="AJ115" s="27" t="s">
        <v>128</v>
      </c>
      <c r="AK115" s="21">
        <f t="shared" si="25"/>
        <v>1</v>
      </c>
      <c r="AL115" s="21">
        <f t="shared" si="26"/>
        <v>0</v>
      </c>
      <c r="AM115" s="21">
        <f t="shared" si="27"/>
        <v>0</v>
      </c>
      <c r="AN115" s="21">
        <f t="shared" si="28"/>
        <v>0</v>
      </c>
      <c r="AO115" s="27" t="s">
        <v>144</v>
      </c>
      <c r="AP115" s="21">
        <f t="shared" si="29"/>
        <v>0</v>
      </c>
      <c r="AQ115" s="21">
        <f t="shared" si="30"/>
        <v>0</v>
      </c>
      <c r="AR115" s="21">
        <f t="shared" si="31"/>
        <v>0</v>
      </c>
      <c r="AS115" s="21">
        <f t="shared" si="32"/>
        <v>1</v>
      </c>
      <c r="AT115" s="27" t="s">
        <v>45</v>
      </c>
      <c r="AU115" s="21">
        <f t="shared" si="33"/>
        <v>0</v>
      </c>
      <c r="AV115" s="21">
        <f t="shared" si="34"/>
        <v>0</v>
      </c>
      <c r="AW115" s="21">
        <f t="shared" si="35"/>
        <v>1</v>
      </c>
      <c r="AX115" s="21">
        <f t="shared" si="36"/>
        <v>0</v>
      </c>
      <c r="AY115" s="38" t="s">
        <v>190</v>
      </c>
      <c r="AZ115" s="21">
        <f t="shared" si="37"/>
        <v>0</v>
      </c>
      <c r="BA115" s="21">
        <f t="shared" si="38"/>
        <v>0</v>
      </c>
      <c r="BB115" s="21">
        <f t="shared" si="39"/>
        <v>0</v>
      </c>
      <c r="BC115" s="21">
        <f t="shared" si="40"/>
        <v>1</v>
      </c>
      <c r="BD115" s="27" t="s">
        <v>155</v>
      </c>
      <c r="BE115" s="21">
        <f t="shared" si="41"/>
        <v>0</v>
      </c>
      <c r="BF115" s="21">
        <f t="shared" si="42"/>
        <v>0</v>
      </c>
      <c r="BG115" s="21">
        <f t="shared" si="43"/>
        <v>1</v>
      </c>
      <c r="BH115" s="29">
        <v>1500.0</v>
      </c>
      <c r="BI115" s="21">
        <f t="shared" si="44"/>
        <v>0</v>
      </c>
      <c r="BJ115" s="21">
        <f t="shared" si="45"/>
        <v>1</v>
      </c>
      <c r="BK115" s="21">
        <f t="shared" si="46"/>
        <v>0</v>
      </c>
      <c r="BL115" s="29" t="s">
        <v>156</v>
      </c>
      <c r="BM115" s="21">
        <f t="shared" si="47"/>
        <v>0</v>
      </c>
      <c r="BN115" s="21">
        <f t="shared" si="48"/>
        <v>0</v>
      </c>
      <c r="BO115" s="21">
        <f t="shared" si="49"/>
        <v>0</v>
      </c>
      <c r="BP115" s="21">
        <f t="shared" si="50"/>
        <v>1</v>
      </c>
      <c r="BQ115" s="21">
        <f t="shared" si="51"/>
        <v>0</v>
      </c>
      <c r="BR115" s="29">
        <v>1.0</v>
      </c>
      <c r="BS115" s="29">
        <v>0.0</v>
      </c>
      <c r="BT115" s="29">
        <v>0.0</v>
      </c>
      <c r="BU115" s="29">
        <v>0.0</v>
      </c>
      <c r="BV115" s="29">
        <v>0.0</v>
      </c>
      <c r="BW115" s="29">
        <v>0.0</v>
      </c>
      <c r="BX115" s="29">
        <v>0.0</v>
      </c>
      <c r="BY115" s="29">
        <v>0.0</v>
      </c>
      <c r="BZ115" s="29">
        <v>1.0</v>
      </c>
      <c r="CA115" s="27" t="s">
        <v>176</v>
      </c>
      <c r="CB115" s="21">
        <f t="shared" si="52"/>
        <v>0</v>
      </c>
      <c r="CC115" s="21">
        <f t="shared" si="53"/>
        <v>0</v>
      </c>
      <c r="CD115" s="21">
        <f t="shared" si="54"/>
        <v>0</v>
      </c>
      <c r="CE115" s="21">
        <f t="shared" si="55"/>
        <v>1</v>
      </c>
      <c r="CF115" s="21">
        <f t="shared" si="56"/>
        <v>0</v>
      </c>
      <c r="CG115" s="27" t="s">
        <v>177</v>
      </c>
      <c r="CH115" s="21">
        <f t="shared" si="57"/>
        <v>1</v>
      </c>
      <c r="CI115" s="21">
        <f t="shared" si="58"/>
        <v>0</v>
      </c>
      <c r="CJ115" s="21">
        <f t="shared" si="59"/>
        <v>0</v>
      </c>
      <c r="CK115" s="21">
        <f t="shared" si="60"/>
        <v>0</v>
      </c>
      <c r="CL115" s="27" t="s">
        <v>178</v>
      </c>
      <c r="CM115" s="21">
        <f t="shared" si="61"/>
        <v>0</v>
      </c>
      <c r="CN115" s="21">
        <f t="shared" si="62"/>
        <v>0</v>
      </c>
      <c r="CO115" s="21">
        <f t="shared" si="63"/>
        <v>0</v>
      </c>
      <c r="CP115" s="21">
        <f t="shared" si="64"/>
        <v>1</v>
      </c>
      <c r="CQ115" s="21">
        <f t="shared" si="65"/>
        <v>0</v>
      </c>
      <c r="CR115" s="29">
        <v>4.0</v>
      </c>
      <c r="CS115" s="29">
        <v>4.0</v>
      </c>
      <c r="CT115" s="27" t="s">
        <v>139</v>
      </c>
      <c r="CU115" s="29">
        <v>4.0</v>
      </c>
      <c r="CV115" s="16">
        <f t="shared" si="66"/>
        <v>14</v>
      </c>
      <c r="CW115" s="27">
        <v>4.0</v>
      </c>
      <c r="CX115" s="41">
        <v>4.0</v>
      </c>
      <c r="CY115" s="41" t="s">
        <v>139</v>
      </c>
      <c r="CZ115" s="41">
        <v>4.0</v>
      </c>
      <c r="DA115" s="27" t="s">
        <v>136</v>
      </c>
      <c r="DB115" s="16">
        <f t="shared" si="67"/>
        <v>18</v>
      </c>
      <c r="DC115" s="29">
        <v>2.0</v>
      </c>
      <c r="DD115" s="29">
        <v>3.0</v>
      </c>
      <c r="DE115" s="27" t="s">
        <v>139</v>
      </c>
      <c r="DF115" s="29">
        <v>3.0</v>
      </c>
      <c r="DG115" s="27" t="s">
        <v>140</v>
      </c>
      <c r="DH115" s="27" t="s">
        <v>139</v>
      </c>
      <c r="DI115" s="16">
        <f t="shared" si="68"/>
        <v>13</v>
      </c>
      <c r="DJ115" s="29">
        <v>3.0</v>
      </c>
      <c r="DK115" s="29">
        <v>2.0</v>
      </c>
      <c r="DL115" s="29">
        <v>2.0</v>
      </c>
      <c r="DM115" s="29">
        <v>2.0</v>
      </c>
      <c r="DN115" s="29">
        <v>2.0</v>
      </c>
      <c r="DO115" s="16">
        <f t="shared" si="69"/>
        <v>11</v>
      </c>
      <c r="DP115" s="29">
        <v>3.0</v>
      </c>
      <c r="DQ115" s="27" t="s">
        <v>140</v>
      </c>
      <c r="DR115" s="27" t="s">
        <v>140</v>
      </c>
      <c r="DS115" s="27" t="s">
        <v>139</v>
      </c>
      <c r="DT115" s="29">
        <v>2.0</v>
      </c>
      <c r="DU115" s="25">
        <f t="shared" si="70"/>
        <v>9</v>
      </c>
      <c r="DV115" s="27" t="s">
        <v>137</v>
      </c>
      <c r="DW115" s="29">
        <v>3.0</v>
      </c>
      <c r="DX115" s="29">
        <v>3.0</v>
      </c>
      <c r="DY115" s="29">
        <v>3.0</v>
      </c>
      <c r="DZ115" s="29">
        <v>3.0</v>
      </c>
      <c r="EA115" s="21">
        <f t="shared" si="78"/>
        <v>15</v>
      </c>
      <c r="EB115" s="27" t="s">
        <v>139</v>
      </c>
      <c r="EC115" s="27" t="s">
        <v>140</v>
      </c>
      <c r="ED115" s="27" t="s">
        <v>140</v>
      </c>
      <c r="EE115" s="27" t="s">
        <v>139</v>
      </c>
      <c r="EF115" s="16">
        <f t="shared" si="71"/>
        <v>6</v>
      </c>
      <c r="EG115" s="27" t="s">
        <v>136</v>
      </c>
      <c r="EH115" s="130" t="s">
        <v>136</v>
      </c>
      <c r="EI115" s="27" t="s">
        <v>136</v>
      </c>
      <c r="EJ115" s="29">
        <v>3.0</v>
      </c>
      <c r="EK115" s="16">
        <f t="shared" si="72"/>
        <v>15</v>
      </c>
    </row>
    <row r="116" ht="15.75" customHeight="1">
      <c r="A116" s="36" t="s">
        <v>194</v>
      </c>
      <c r="B116" s="16">
        <f t="shared" si="1"/>
        <v>0</v>
      </c>
      <c r="C116" s="17" t="s">
        <v>37</v>
      </c>
      <c r="D116" s="35">
        <v>26.0</v>
      </c>
      <c r="E116" s="16">
        <f t="shared" si="2"/>
        <v>0</v>
      </c>
      <c r="F116" s="16">
        <f t="shared" si="3"/>
        <v>1</v>
      </c>
      <c r="G116" s="16">
        <f t="shared" si="4"/>
        <v>0</v>
      </c>
      <c r="H116" s="16">
        <f t="shared" si="5"/>
        <v>0</v>
      </c>
      <c r="I116" s="35" t="s">
        <v>11</v>
      </c>
      <c r="J116" s="16">
        <f t="shared" si="6"/>
        <v>0</v>
      </c>
      <c r="K116" s="16">
        <f t="shared" si="7"/>
        <v>0</v>
      </c>
      <c r="L116" s="16">
        <f t="shared" si="8"/>
        <v>1</v>
      </c>
      <c r="M116" s="16">
        <f t="shared" si="9"/>
        <v>0</v>
      </c>
      <c r="N116" s="16">
        <f t="shared" si="10"/>
        <v>0</v>
      </c>
      <c r="O116" s="36">
        <v>30000.0</v>
      </c>
      <c r="P116" s="21">
        <f t="shared" si="11"/>
        <v>0</v>
      </c>
      <c r="Q116" s="21">
        <f t="shared" si="12"/>
        <v>0</v>
      </c>
      <c r="R116" s="21">
        <f t="shared" si="13"/>
        <v>1</v>
      </c>
      <c r="S116" s="21">
        <f t="shared" si="14"/>
        <v>0</v>
      </c>
      <c r="T116" s="37" t="s">
        <v>159</v>
      </c>
      <c r="U116" s="21">
        <f t="shared" si="15"/>
        <v>0</v>
      </c>
      <c r="V116" s="37">
        <v>1.0</v>
      </c>
      <c r="W116" s="37">
        <v>1.0</v>
      </c>
      <c r="X116" s="37">
        <v>1.0</v>
      </c>
      <c r="Y116" s="36" t="s">
        <v>207</v>
      </c>
      <c r="Z116" s="21">
        <f t="shared" si="16"/>
        <v>0</v>
      </c>
      <c r="AA116" s="21">
        <f t="shared" si="17"/>
        <v>0</v>
      </c>
      <c r="AB116" s="21">
        <f t="shared" si="18"/>
        <v>0</v>
      </c>
      <c r="AC116" s="21">
        <f t="shared" si="19"/>
        <v>0</v>
      </c>
      <c r="AD116" s="21">
        <f t="shared" si="20"/>
        <v>1</v>
      </c>
      <c r="AE116" s="36" t="s">
        <v>180</v>
      </c>
      <c r="AF116" s="21">
        <f t="shared" si="21"/>
        <v>0</v>
      </c>
      <c r="AG116" s="21">
        <f t="shared" si="22"/>
        <v>0</v>
      </c>
      <c r="AH116" s="21">
        <f t="shared" si="23"/>
        <v>1</v>
      </c>
      <c r="AI116" s="21">
        <f t="shared" si="24"/>
        <v>0</v>
      </c>
      <c r="AJ116" s="27" t="s">
        <v>129</v>
      </c>
      <c r="AK116" s="21">
        <f t="shared" si="25"/>
        <v>0</v>
      </c>
      <c r="AL116" s="21">
        <f t="shared" si="26"/>
        <v>1</v>
      </c>
      <c r="AM116" s="21">
        <f t="shared" si="27"/>
        <v>0</v>
      </c>
      <c r="AN116" s="21">
        <f t="shared" si="28"/>
        <v>0</v>
      </c>
      <c r="AO116" s="27" t="s">
        <v>37</v>
      </c>
      <c r="AP116" s="21">
        <f t="shared" si="29"/>
        <v>1</v>
      </c>
      <c r="AQ116" s="21">
        <f t="shared" si="30"/>
        <v>0</v>
      </c>
      <c r="AR116" s="21">
        <f t="shared" si="31"/>
        <v>0</v>
      </c>
      <c r="AS116" s="21">
        <f t="shared" si="32"/>
        <v>0</v>
      </c>
      <c r="AT116" s="27" t="s">
        <v>130</v>
      </c>
      <c r="AU116" s="21">
        <f t="shared" si="33"/>
        <v>1</v>
      </c>
      <c r="AV116" s="21">
        <f t="shared" si="34"/>
        <v>0</v>
      </c>
      <c r="AW116" s="21">
        <f t="shared" si="35"/>
        <v>0</v>
      </c>
      <c r="AX116" s="21">
        <f t="shared" si="36"/>
        <v>0</v>
      </c>
      <c r="AY116" s="38" t="s">
        <v>182</v>
      </c>
      <c r="AZ116" s="21">
        <f t="shared" si="37"/>
        <v>0</v>
      </c>
      <c r="BA116" s="21">
        <f t="shared" si="38"/>
        <v>0</v>
      </c>
      <c r="BB116" s="21">
        <f t="shared" si="39"/>
        <v>1</v>
      </c>
      <c r="BC116" s="21">
        <f t="shared" si="40"/>
        <v>0</v>
      </c>
      <c r="BD116" s="27" t="s">
        <v>150</v>
      </c>
      <c r="BE116" s="21">
        <f t="shared" si="41"/>
        <v>0</v>
      </c>
      <c r="BF116" s="21">
        <f t="shared" si="42"/>
        <v>0</v>
      </c>
      <c r="BG116" s="21">
        <f t="shared" si="43"/>
        <v>1</v>
      </c>
      <c r="BH116" s="27" t="s">
        <v>179</v>
      </c>
      <c r="BI116" s="21">
        <f t="shared" si="44"/>
        <v>0</v>
      </c>
      <c r="BJ116" s="21">
        <f t="shared" si="45"/>
        <v>0</v>
      </c>
      <c r="BK116" s="21">
        <f t="shared" si="46"/>
        <v>1</v>
      </c>
      <c r="BL116" s="29" t="s">
        <v>132</v>
      </c>
      <c r="BM116" s="21">
        <f t="shared" si="47"/>
        <v>0</v>
      </c>
      <c r="BN116" s="21">
        <f t="shared" si="48"/>
        <v>0</v>
      </c>
      <c r="BO116" s="21">
        <f t="shared" si="49"/>
        <v>1</v>
      </c>
      <c r="BP116" s="21">
        <f t="shared" si="50"/>
        <v>0</v>
      </c>
      <c r="BQ116" s="21">
        <f t="shared" si="51"/>
        <v>0</v>
      </c>
      <c r="BR116" s="29">
        <v>0.0</v>
      </c>
      <c r="BS116" s="29">
        <v>0.0</v>
      </c>
      <c r="BT116" s="29">
        <v>1.0</v>
      </c>
      <c r="BU116" s="29">
        <v>1.0</v>
      </c>
      <c r="BV116" s="29">
        <v>0.0</v>
      </c>
      <c r="BW116" s="29">
        <v>0.0</v>
      </c>
      <c r="BX116" s="29">
        <v>0.0</v>
      </c>
      <c r="BY116" s="29">
        <v>0.0</v>
      </c>
      <c r="BZ116" s="29">
        <v>0.0</v>
      </c>
      <c r="CA116" s="27" t="s">
        <v>133</v>
      </c>
      <c r="CB116" s="21">
        <f t="shared" si="52"/>
        <v>0</v>
      </c>
      <c r="CC116" s="21">
        <f t="shared" si="53"/>
        <v>1</v>
      </c>
      <c r="CD116" s="21">
        <f t="shared" si="54"/>
        <v>0</v>
      </c>
      <c r="CE116" s="21">
        <f t="shared" si="55"/>
        <v>0</v>
      </c>
      <c r="CF116" s="21">
        <f t="shared" si="56"/>
        <v>0</v>
      </c>
      <c r="CG116" s="27" t="s">
        <v>152</v>
      </c>
      <c r="CH116" s="21">
        <f t="shared" si="57"/>
        <v>0</v>
      </c>
      <c r="CI116" s="21">
        <f t="shared" si="58"/>
        <v>0</v>
      </c>
      <c r="CJ116" s="21">
        <f t="shared" si="59"/>
        <v>0</v>
      </c>
      <c r="CK116" s="21">
        <f t="shared" si="60"/>
        <v>1</v>
      </c>
      <c r="CL116" s="27" t="s">
        <v>135</v>
      </c>
      <c r="CM116" s="21">
        <f t="shared" si="61"/>
        <v>1</v>
      </c>
      <c r="CN116" s="21">
        <f t="shared" si="62"/>
        <v>0</v>
      </c>
      <c r="CO116" s="21">
        <f t="shared" si="63"/>
        <v>0</v>
      </c>
      <c r="CP116" s="21">
        <f t="shared" si="64"/>
        <v>0</v>
      </c>
      <c r="CQ116" s="21">
        <f t="shared" si="65"/>
        <v>0</v>
      </c>
      <c r="CR116" s="27" t="s">
        <v>136</v>
      </c>
      <c r="CS116" s="29">
        <v>3.0</v>
      </c>
      <c r="CT116" s="27" t="s">
        <v>136</v>
      </c>
      <c r="CU116" s="29">
        <v>5.0</v>
      </c>
      <c r="CV116" s="16">
        <f t="shared" si="66"/>
        <v>16</v>
      </c>
      <c r="CW116" s="27" t="s">
        <v>136</v>
      </c>
      <c r="CX116" s="41">
        <v>3.0</v>
      </c>
      <c r="CY116" s="41" t="s">
        <v>136</v>
      </c>
      <c r="CZ116" s="41">
        <v>5.0</v>
      </c>
      <c r="DA116" s="29">
        <v>5.0</v>
      </c>
      <c r="DB116" s="16">
        <f t="shared" si="67"/>
        <v>21</v>
      </c>
      <c r="DC116" s="27" t="s">
        <v>140</v>
      </c>
      <c r="DD116" s="27" t="s">
        <v>137</v>
      </c>
      <c r="DE116" s="27" t="s">
        <v>139</v>
      </c>
      <c r="DF116" s="27" t="s">
        <v>139</v>
      </c>
      <c r="DG116" s="29">
        <v>2.0</v>
      </c>
      <c r="DH116" s="29">
        <v>3.0</v>
      </c>
      <c r="DI116" s="16">
        <f t="shared" si="68"/>
        <v>13</v>
      </c>
      <c r="DJ116" s="29">
        <v>1.0</v>
      </c>
      <c r="DK116" s="29">
        <v>1.0</v>
      </c>
      <c r="DL116" s="27" t="s">
        <v>139</v>
      </c>
      <c r="DM116" s="27" t="s">
        <v>139</v>
      </c>
      <c r="DN116" s="29">
        <v>2.0</v>
      </c>
      <c r="DO116" s="16">
        <f t="shared" si="69"/>
        <v>8</v>
      </c>
      <c r="DP116" s="29">
        <v>3.0</v>
      </c>
      <c r="DQ116" s="27" t="s">
        <v>140</v>
      </c>
      <c r="DR116" s="27" t="s">
        <v>139</v>
      </c>
      <c r="DS116" s="27" t="s">
        <v>139</v>
      </c>
      <c r="DT116" s="29">
        <v>3.0</v>
      </c>
      <c r="DU116" s="25">
        <f t="shared" si="70"/>
        <v>11</v>
      </c>
      <c r="DV116" s="27" t="s">
        <v>137</v>
      </c>
      <c r="DW116" s="29">
        <v>2.0</v>
      </c>
      <c r="DX116" s="27" t="s">
        <v>139</v>
      </c>
      <c r="DY116" s="27" t="s">
        <v>139</v>
      </c>
      <c r="DZ116" s="29">
        <v>1.0</v>
      </c>
      <c r="EA116" s="21">
        <f t="shared" si="78"/>
        <v>10</v>
      </c>
      <c r="EB116" s="27" t="s">
        <v>139</v>
      </c>
      <c r="EC116" s="27" t="s">
        <v>139</v>
      </c>
      <c r="ED116" s="27" t="s">
        <v>140</v>
      </c>
      <c r="EE116" s="27" t="s">
        <v>139</v>
      </c>
      <c r="EF116" s="16">
        <f t="shared" si="71"/>
        <v>7</v>
      </c>
      <c r="EG116" s="29">
        <v>4.0</v>
      </c>
      <c r="EH116" s="129">
        <v>3.0</v>
      </c>
      <c r="EI116" s="29">
        <v>3.0</v>
      </c>
      <c r="EJ116" s="27" t="s">
        <v>138</v>
      </c>
      <c r="EK116" s="16">
        <f t="shared" si="72"/>
        <v>15</v>
      </c>
    </row>
    <row r="117" ht="15.75" customHeight="1">
      <c r="A117" s="36" t="s">
        <v>194</v>
      </c>
      <c r="B117" s="16">
        <f t="shared" si="1"/>
        <v>0</v>
      </c>
      <c r="C117" s="17" t="s">
        <v>37</v>
      </c>
      <c r="D117" s="35">
        <v>35.0</v>
      </c>
      <c r="E117" s="16">
        <f t="shared" si="2"/>
        <v>0</v>
      </c>
      <c r="F117" s="16">
        <f t="shared" si="3"/>
        <v>1</v>
      </c>
      <c r="G117" s="16">
        <f t="shared" si="4"/>
        <v>0</v>
      </c>
      <c r="H117" s="16">
        <f t="shared" si="5"/>
        <v>0</v>
      </c>
      <c r="I117" s="35" t="s">
        <v>158</v>
      </c>
      <c r="J117" s="16">
        <f t="shared" si="6"/>
        <v>0</v>
      </c>
      <c r="K117" s="16">
        <f t="shared" si="7"/>
        <v>0</v>
      </c>
      <c r="L117" s="16">
        <f t="shared" si="8"/>
        <v>0</v>
      </c>
      <c r="M117" s="16">
        <f t="shared" si="9"/>
        <v>0</v>
      </c>
      <c r="N117" s="16">
        <f t="shared" si="10"/>
        <v>1</v>
      </c>
      <c r="O117" s="36">
        <v>30000.0</v>
      </c>
      <c r="P117" s="21">
        <f t="shared" si="11"/>
        <v>0</v>
      </c>
      <c r="Q117" s="21">
        <f t="shared" si="12"/>
        <v>0</v>
      </c>
      <c r="R117" s="21">
        <f t="shared" si="13"/>
        <v>1</v>
      </c>
      <c r="S117" s="21">
        <f t="shared" si="14"/>
        <v>0</v>
      </c>
      <c r="T117" s="37" t="s">
        <v>127</v>
      </c>
      <c r="U117" s="21">
        <f t="shared" si="15"/>
        <v>1</v>
      </c>
      <c r="V117" s="37">
        <v>0.0</v>
      </c>
      <c r="W117" s="37">
        <v>0.0</v>
      </c>
      <c r="X117" s="37">
        <v>0.0</v>
      </c>
      <c r="Y117" s="36" t="s">
        <v>207</v>
      </c>
      <c r="Z117" s="21">
        <f t="shared" si="16"/>
        <v>0</v>
      </c>
      <c r="AA117" s="21">
        <f t="shared" si="17"/>
        <v>0</v>
      </c>
      <c r="AB117" s="21">
        <f t="shared" si="18"/>
        <v>0</v>
      </c>
      <c r="AC117" s="21">
        <f t="shared" si="19"/>
        <v>0</v>
      </c>
      <c r="AD117" s="21">
        <f t="shared" si="20"/>
        <v>1</v>
      </c>
      <c r="AE117" s="36" t="s">
        <v>204</v>
      </c>
      <c r="AF117" s="21">
        <f t="shared" si="21"/>
        <v>0</v>
      </c>
      <c r="AG117" s="21">
        <f t="shared" si="22"/>
        <v>0</v>
      </c>
      <c r="AH117" s="21">
        <f t="shared" si="23"/>
        <v>0</v>
      </c>
      <c r="AI117" s="21">
        <f t="shared" si="24"/>
        <v>1</v>
      </c>
      <c r="AJ117" s="36" t="s">
        <v>171</v>
      </c>
      <c r="AK117" s="21">
        <f t="shared" si="25"/>
        <v>0</v>
      </c>
      <c r="AL117" s="21">
        <f t="shared" si="26"/>
        <v>0</v>
      </c>
      <c r="AM117" s="21">
        <f t="shared" si="27"/>
        <v>0</v>
      </c>
      <c r="AN117" s="21">
        <f t="shared" si="28"/>
        <v>1</v>
      </c>
      <c r="AO117" s="27" t="s">
        <v>154</v>
      </c>
      <c r="AP117" s="21">
        <f t="shared" si="29"/>
        <v>0</v>
      </c>
      <c r="AQ117" s="21">
        <f t="shared" si="30"/>
        <v>0</v>
      </c>
      <c r="AR117" s="21">
        <f t="shared" si="31"/>
        <v>0</v>
      </c>
      <c r="AS117" s="21">
        <f t="shared" si="32"/>
        <v>1</v>
      </c>
      <c r="AT117" s="27" t="s">
        <v>130</v>
      </c>
      <c r="AU117" s="21">
        <f t="shared" si="33"/>
        <v>1</v>
      </c>
      <c r="AV117" s="21">
        <f t="shared" si="34"/>
        <v>0</v>
      </c>
      <c r="AW117" s="21">
        <f t="shared" si="35"/>
        <v>0</v>
      </c>
      <c r="AX117" s="21">
        <f t="shared" si="36"/>
        <v>0</v>
      </c>
      <c r="AY117" s="38" t="s">
        <v>201</v>
      </c>
      <c r="AZ117" s="21">
        <f t="shared" si="37"/>
        <v>0</v>
      </c>
      <c r="BA117" s="21">
        <f t="shared" si="38"/>
        <v>0</v>
      </c>
      <c r="BB117" s="21">
        <f t="shared" si="39"/>
        <v>0</v>
      </c>
      <c r="BC117" s="21">
        <f t="shared" si="40"/>
        <v>1</v>
      </c>
      <c r="BD117" s="27" t="s">
        <v>136</v>
      </c>
      <c r="BE117" s="21">
        <f t="shared" si="41"/>
        <v>0</v>
      </c>
      <c r="BF117" s="21">
        <f t="shared" si="42"/>
        <v>0</v>
      </c>
      <c r="BG117" s="21">
        <f t="shared" si="43"/>
        <v>1</v>
      </c>
      <c r="BH117" s="29">
        <v>1500.0</v>
      </c>
      <c r="BI117" s="21">
        <f t="shared" si="44"/>
        <v>0</v>
      </c>
      <c r="BJ117" s="21">
        <f t="shared" si="45"/>
        <v>1</v>
      </c>
      <c r="BK117" s="21">
        <f t="shared" si="46"/>
        <v>0</v>
      </c>
      <c r="BL117" s="29" t="s">
        <v>132</v>
      </c>
      <c r="BM117" s="21">
        <f t="shared" si="47"/>
        <v>0</v>
      </c>
      <c r="BN117" s="21">
        <f t="shared" si="48"/>
        <v>0</v>
      </c>
      <c r="BO117" s="21">
        <f t="shared" si="49"/>
        <v>1</v>
      </c>
      <c r="BP117" s="21">
        <f t="shared" si="50"/>
        <v>0</v>
      </c>
      <c r="BQ117" s="21">
        <f t="shared" si="51"/>
        <v>0</v>
      </c>
      <c r="BR117" s="29">
        <v>0.0</v>
      </c>
      <c r="BS117" s="29">
        <v>1.0</v>
      </c>
      <c r="BT117" s="29">
        <v>0.0</v>
      </c>
      <c r="BU117" s="29">
        <v>0.0</v>
      </c>
      <c r="BV117" s="29">
        <v>0.0</v>
      </c>
      <c r="BW117" s="29">
        <v>1.0</v>
      </c>
      <c r="BX117" s="29">
        <v>1.0</v>
      </c>
      <c r="BY117" s="29">
        <v>1.0</v>
      </c>
      <c r="BZ117" s="29">
        <v>1.0</v>
      </c>
      <c r="CA117" s="27" t="s">
        <v>164</v>
      </c>
      <c r="CB117" s="21">
        <f t="shared" si="52"/>
        <v>0</v>
      </c>
      <c r="CC117" s="21">
        <f t="shared" si="53"/>
        <v>0</v>
      </c>
      <c r="CD117" s="21">
        <f t="shared" si="54"/>
        <v>1</v>
      </c>
      <c r="CE117" s="21">
        <f t="shared" si="55"/>
        <v>0</v>
      </c>
      <c r="CF117" s="21">
        <f t="shared" si="56"/>
        <v>0</v>
      </c>
      <c r="CG117" s="27" t="s">
        <v>157</v>
      </c>
      <c r="CH117" s="21">
        <f t="shared" si="57"/>
        <v>0</v>
      </c>
      <c r="CI117" s="21">
        <f t="shared" si="58"/>
        <v>1</v>
      </c>
      <c r="CJ117" s="21">
        <f t="shared" si="59"/>
        <v>0</v>
      </c>
      <c r="CK117" s="21">
        <f t="shared" si="60"/>
        <v>0</v>
      </c>
      <c r="CL117" s="27" t="s">
        <v>170</v>
      </c>
      <c r="CM117" s="21">
        <f t="shared" si="61"/>
        <v>0</v>
      </c>
      <c r="CN117" s="21">
        <f t="shared" si="62"/>
        <v>1</v>
      </c>
      <c r="CO117" s="21">
        <f t="shared" si="63"/>
        <v>0</v>
      </c>
      <c r="CP117" s="21">
        <f t="shared" si="64"/>
        <v>0</v>
      </c>
      <c r="CQ117" s="21">
        <f t="shared" si="65"/>
        <v>0</v>
      </c>
      <c r="CR117" s="27" t="s">
        <v>140</v>
      </c>
      <c r="CS117" s="27" t="s">
        <v>137</v>
      </c>
      <c r="CT117" s="27" t="s">
        <v>139</v>
      </c>
      <c r="CU117" s="29">
        <v>2.0</v>
      </c>
      <c r="CV117" s="16">
        <f t="shared" si="66"/>
        <v>8</v>
      </c>
      <c r="CW117" s="27" t="s">
        <v>140</v>
      </c>
      <c r="CX117" s="41" t="s">
        <v>137</v>
      </c>
      <c r="CY117" s="41" t="s">
        <v>139</v>
      </c>
      <c r="CZ117" s="41">
        <v>2.0</v>
      </c>
      <c r="DA117" s="27">
        <v>5.0</v>
      </c>
      <c r="DB117" s="16">
        <f t="shared" si="67"/>
        <v>13</v>
      </c>
      <c r="DC117" s="29">
        <v>2.0</v>
      </c>
      <c r="DD117" s="27" t="s">
        <v>139</v>
      </c>
      <c r="DE117" s="27" t="s">
        <v>139</v>
      </c>
      <c r="DF117" s="27" t="s">
        <v>139</v>
      </c>
      <c r="DG117" s="29">
        <v>2.0</v>
      </c>
      <c r="DH117" s="27" t="s">
        <v>139</v>
      </c>
      <c r="DI117" s="16">
        <f t="shared" si="68"/>
        <v>12</v>
      </c>
      <c r="DJ117" s="29">
        <v>2.0</v>
      </c>
      <c r="DK117" s="29">
        <v>3.0</v>
      </c>
      <c r="DL117" s="29">
        <v>3.0</v>
      </c>
      <c r="DM117" s="29">
        <v>3.0</v>
      </c>
      <c r="DN117" s="29">
        <v>2.0</v>
      </c>
      <c r="DO117" s="16">
        <f t="shared" si="69"/>
        <v>13</v>
      </c>
      <c r="DP117" s="29">
        <v>2.0</v>
      </c>
      <c r="DQ117" s="29">
        <v>2.0</v>
      </c>
      <c r="DR117" s="29">
        <v>2.0</v>
      </c>
      <c r="DS117" s="29">
        <v>2.0</v>
      </c>
      <c r="DT117" s="29">
        <v>3.0</v>
      </c>
      <c r="DU117" s="25">
        <f t="shared" si="70"/>
        <v>11</v>
      </c>
      <c r="DV117" s="27" t="s">
        <v>138</v>
      </c>
      <c r="DW117" s="29">
        <v>4.0</v>
      </c>
      <c r="DX117" s="27" t="s">
        <v>138</v>
      </c>
      <c r="DY117" s="29">
        <v>4.0</v>
      </c>
      <c r="DZ117" s="29">
        <v>4.0</v>
      </c>
      <c r="EA117" s="21">
        <f t="shared" si="78"/>
        <v>22</v>
      </c>
      <c r="EB117" s="27" t="s">
        <v>137</v>
      </c>
      <c r="EC117" s="27" t="s">
        <v>139</v>
      </c>
      <c r="ED117" s="27" t="s">
        <v>140</v>
      </c>
      <c r="EE117" s="27" t="s">
        <v>137</v>
      </c>
      <c r="EF117" s="16">
        <f t="shared" si="71"/>
        <v>9</v>
      </c>
      <c r="EG117" s="27" t="s">
        <v>136</v>
      </c>
      <c r="EH117" s="130" t="s">
        <v>136</v>
      </c>
      <c r="EI117" s="27" t="s">
        <v>136</v>
      </c>
      <c r="EJ117" s="29">
        <v>5.0</v>
      </c>
      <c r="EK117" s="16">
        <f t="shared" si="72"/>
        <v>17</v>
      </c>
    </row>
    <row r="118" ht="15.75" customHeight="1">
      <c r="A118" s="36" t="s">
        <v>194</v>
      </c>
      <c r="B118" s="16">
        <f t="shared" si="1"/>
        <v>0</v>
      </c>
      <c r="C118" s="17" t="s">
        <v>37</v>
      </c>
      <c r="D118" s="35">
        <v>31.0</v>
      </c>
      <c r="E118" s="16">
        <f t="shared" si="2"/>
        <v>0</v>
      </c>
      <c r="F118" s="16">
        <f t="shared" si="3"/>
        <v>1</v>
      </c>
      <c r="G118" s="16">
        <f t="shared" si="4"/>
        <v>0</v>
      </c>
      <c r="H118" s="16">
        <f t="shared" si="5"/>
        <v>0</v>
      </c>
      <c r="I118" s="35" t="s">
        <v>158</v>
      </c>
      <c r="J118" s="16">
        <f t="shared" si="6"/>
        <v>0</v>
      </c>
      <c r="K118" s="16">
        <f t="shared" si="7"/>
        <v>0</v>
      </c>
      <c r="L118" s="16">
        <f t="shared" si="8"/>
        <v>0</v>
      </c>
      <c r="M118" s="16">
        <f t="shared" si="9"/>
        <v>0</v>
      </c>
      <c r="N118" s="16">
        <f t="shared" si="10"/>
        <v>1</v>
      </c>
      <c r="O118" s="36">
        <v>30000.0</v>
      </c>
      <c r="P118" s="21">
        <f t="shared" si="11"/>
        <v>0</v>
      </c>
      <c r="Q118" s="21">
        <f t="shared" si="12"/>
        <v>0</v>
      </c>
      <c r="R118" s="21">
        <f t="shared" si="13"/>
        <v>1</v>
      </c>
      <c r="S118" s="21">
        <f t="shared" si="14"/>
        <v>0</v>
      </c>
      <c r="T118" s="37" t="s">
        <v>127</v>
      </c>
      <c r="U118" s="21">
        <f t="shared" si="15"/>
        <v>1</v>
      </c>
      <c r="V118" s="37">
        <v>0.0</v>
      </c>
      <c r="W118" s="37">
        <v>0.0</v>
      </c>
      <c r="X118" s="37">
        <v>0.0</v>
      </c>
      <c r="Y118" s="36" t="s">
        <v>207</v>
      </c>
      <c r="Z118" s="21">
        <f t="shared" si="16"/>
        <v>0</v>
      </c>
      <c r="AA118" s="21">
        <f t="shared" si="17"/>
        <v>0</v>
      </c>
      <c r="AB118" s="21">
        <f t="shared" si="18"/>
        <v>0</v>
      </c>
      <c r="AC118" s="21">
        <f t="shared" si="19"/>
        <v>0</v>
      </c>
      <c r="AD118" s="21">
        <f t="shared" si="20"/>
        <v>1</v>
      </c>
      <c r="AE118" s="36" t="s">
        <v>32</v>
      </c>
      <c r="AF118" s="21">
        <f t="shared" si="21"/>
        <v>0</v>
      </c>
      <c r="AG118" s="21">
        <f t="shared" si="22"/>
        <v>1</v>
      </c>
      <c r="AH118" s="21">
        <f t="shared" si="23"/>
        <v>0</v>
      </c>
      <c r="AI118" s="21">
        <f t="shared" si="24"/>
        <v>0</v>
      </c>
      <c r="AJ118" s="27" t="s">
        <v>129</v>
      </c>
      <c r="AK118" s="21">
        <f t="shared" si="25"/>
        <v>0</v>
      </c>
      <c r="AL118" s="21">
        <f t="shared" si="26"/>
        <v>1</v>
      </c>
      <c r="AM118" s="21">
        <f t="shared" si="27"/>
        <v>0</v>
      </c>
      <c r="AN118" s="21">
        <f t="shared" si="28"/>
        <v>0</v>
      </c>
      <c r="AO118" s="27" t="s">
        <v>37</v>
      </c>
      <c r="AP118" s="21">
        <f t="shared" si="29"/>
        <v>1</v>
      </c>
      <c r="AQ118" s="21">
        <f t="shared" si="30"/>
        <v>0</v>
      </c>
      <c r="AR118" s="21">
        <f t="shared" si="31"/>
        <v>0</v>
      </c>
      <c r="AS118" s="21">
        <f t="shared" si="32"/>
        <v>0</v>
      </c>
      <c r="AT118" s="27" t="s">
        <v>130</v>
      </c>
      <c r="AU118" s="21">
        <f t="shared" si="33"/>
        <v>1</v>
      </c>
      <c r="AV118" s="21">
        <f t="shared" si="34"/>
        <v>0</v>
      </c>
      <c r="AW118" s="21">
        <f t="shared" si="35"/>
        <v>0</v>
      </c>
      <c r="AX118" s="21">
        <f t="shared" si="36"/>
        <v>0</v>
      </c>
      <c r="AY118" s="38" t="s">
        <v>186</v>
      </c>
      <c r="AZ118" s="21">
        <f t="shared" si="37"/>
        <v>0</v>
      </c>
      <c r="BA118" s="21">
        <f t="shared" si="38"/>
        <v>0</v>
      </c>
      <c r="BB118" s="21">
        <f t="shared" si="39"/>
        <v>0</v>
      </c>
      <c r="BC118" s="21">
        <f t="shared" si="40"/>
        <v>1</v>
      </c>
      <c r="BD118" s="27" t="s">
        <v>138</v>
      </c>
      <c r="BE118" s="21">
        <f t="shared" si="41"/>
        <v>0</v>
      </c>
      <c r="BF118" s="21">
        <f t="shared" si="42"/>
        <v>0</v>
      </c>
      <c r="BG118" s="21">
        <f t="shared" si="43"/>
        <v>1</v>
      </c>
      <c r="BH118" s="29">
        <v>800.0</v>
      </c>
      <c r="BI118" s="21">
        <f t="shared" si="44"/>
        <v>1</v>
      </c>
      <c r="BJ118" s="21">
        <f t="shared" si="45"/>
        <v>0</v>
      </c>
      <c r="BK118" s="21">
        <f t="shared" si="46"/>
        <v>0</v>
      </c>
      <c r="BL118" s="29" t="s">
        <v>132</v>
      </c>
      <c r="BM118" s="21">
        <f t="shared" si="47"/>
        <v>0</v>
      </c>
      <c r="BN118" s="21">
        <f t="shared" si="48"/>
        <v>0</v>
      </c>
      <c r="BO118" s="21">
        <f t="shared" si="49"/>
        <v>1</v>
      </c>
      <c r="BP118" s="21">
        <f t="shared" si="50"/>
        <v>0</v>
      </c>
      <c r="BQ118" s="21">
        <f t="shared" si="51"/>
        <v>0</v>
      </c>
      <c r="BR118" s="29">
        <v>0.0</v>
      </c>
      <c r="BS118" s="29">
        <v>0.0</v>
      </c>
      <c r="BT118" s="29">
        <v>1.0</v>
      </c>
      <c r="BU118" s="29">
        <v>0.0</v>
      </c>
      <c r="BV118" s="29">
        <v>0.0</v>
      </c>
      <c r="BW118" s="29">
        <v>0.0</v>
      </c>
      <c r="BX118" s="29">
        <v>1.0</v>
      </c>
      <c r="BY118" s="29">
        <v>0.0</v>
      </c>
      <c r="BZ118" s="29">
        <v>1.0</v>
      </c>
      <c r="CA118" s="27" t="s">
        <v>164</v>
      </c>
      <c r="CB118" s="21">
        <f t="shared" si="52"/>
        <v>0</v>
      </c>
      <c r="CC118" s="21">
        <f t="shared" si="53"/>
        <v>0</v>
      </c>
      <c r="CD118" s="21">
        <f t="shared" si="54"/>
        <v>1</v>
      </c>
      <c r="CE118" s="21">
        <f t="shared" si="55"/>
        <v>0</v>
      </c>
      <c r="CF118" s="21">
        <f t="shared" si="56"/>
        <v>0</v>
      </c>
      <c r="CG118" s="27" t="s">
        <v>177</v>
      </c>
      <c r="CH118" s="21">
        <f t="shared" si="57"/>
        <v>1</v>
      </c>
      <c r="CI118" s="21">
        <f t="shared" si="58"/>
        <v>0</v>
      </c>
      <c r="CJ118" s="21">
        <f t="shared" si="59"/>
        <v>0</v>
      </c>
      <c r="CK118" s="21">
        <f t="shared" si="60"/>
        <v>0</v>
      </c>
      <c r="CL118" s="27" t="s">
        <v>135</v>
      </c>
      <c r="CM118" s="21">
        <f t="shared" si="61"/>
        <v>1</v>
      </c>
      <c r="CN118" s="21">
        <f t="shared" si="62"/>
        <v>0</v>
      </c>
      <c r="CO118" s="21">
        <f t="shared" si="63"/>
        <v>0</v>
      </c>
      <c r="CP118" s="21">
        <f t="shared" si="64"/>
        <v>0</v>
      </c>
      <c r="CQ118" s="21">
        <f t="shared" si="65"/>
        <v>0</v>
      </c>
      <c r="CR118" s="27" t="s">
        <v>140</v>
      </c>
      <c r="CS118" s="29">
        <v>2.0</v>
      </c>
      <c r="CT118" s="27" t="s">
        <v>139</v>
      </c>
      <c r="CU118" s="29">
        <v>3.0</v>
      </c>
      <c r="CV118" s="16">
        <f t="shared" si="66"/>
        <v>8</v>
      </c>
      <c r="CW118" s="27" t="s">
        <v>140</v>
      </c>
      <c r="CX118" s="41">
        <v>2.0</v>
      </c>
      <c r="CY118" s="41" t="s">
        <v>139</v>
      </c>
      <c r="CZ118" s="41">
        <v>3.0</v>
      </c>
      <c r="DA118" s="27" t="s">
        <v>137</v>
      </c>
      <c r="DB118" s="16">
        <f t="shared" si="67"/>
        <v>11</v>
      </c>
      <c r="DC118" s="27" t="s">
        <v>140</v>
      </c>
      <c r="DD118" s="27" t="s">
        <v>139</v>
      </c>
      <c r="DE118" s="29">
        <v>2.0</v>
      </c>
      <c r="DF118" s="27">
        <v>3.0</v>
      </c>
      <c r="DG118" s="27" t="s">
        <v>137</v>
      </c>
      <c r="DH118" s="29">
        <v>2.0</v>
      </c>
      <c r="DI118" s="16">
        <f t="shared" si="68"/>
        <v>13</v>
      </c>
      <c r="DJ118" s="29">
        <v>2.0</v>
      </c>
      <c r="DK118" s="29">
        <v>2.0</v>
      </c>
      <c r="DL118" s="29">
        <v>2.0</v>
      </c>
      <c r="DM118" s="29">
        <v>3.0</v>
      </c>
      <c r="DN118" s="29">
        <v>3.0</v>
      </c>
      <c r="DO118" s="16">
        <f t="shared" si="69"/>
        <v>12</v>
      </c>
      <c r="DP118" s="29">
        <v>2.0</v>
      </c>
      <c r="DQ118" s="27" t="s">
        <v>136</v>
      </c>
      <c r="DR118" s="29">
        <v>2.0</v>
      </c>
      <c r="DS118" s="29">
        <v>2.0</v>
      </c>
      <c r="DT118" s="29">
        <v>2.0</v>
      </c>
      <c r="DU118" s="25">
        <f t="shared" si="70"/>
        <v>12</v>
      </c>
      <c r="DV118" s="29">
        <v>3.0</v>
      </c>
      <c r="DW118" s="29">
        <v>2.0</v>
      </c>
      <c r="DX118" s="27" t="s">
        <v>137</v>
      </c>
      <c r="DY118" s="29">
        <v>2.0</v>
      </c>
      <c r="DZ118" s="29">
        <v>2.0</v>
      </c>
      <c r="EA118" s="26">
        <v>15.0</v>
      </c>
      <c r="EB118" s="27" t="s">
        <v>140</v>
      </c>
      <c r="EC118" s="27" t="s">
        <v>139</v>
      </c>
      <c r="ED118" s="27" t="s">
        <v>140</v>
      </c>
      <c r="EE118" s="27" t="s">
        <v>137</v>
      </c>
      <c r="EF118" s="16">
        <f t="shared" si="71"/>
        <v>7</v>
      </c>
      <c r="EG118" s="27" t="s">
        <v>139</v>
      </c>
      <c r="EH118" s="130" t="s">
        <v>139</v>
      </c>
      <c r="EI118" s="27" t="s">
        <v>139</v>
      </c>
      <c r="EJ118" s="29">
        <v>3.0</v>
      </c>
      <c r="EK118" s="16">
        <f t="shared" si="72"/>
        <v>9</v>
      </c>
    </row>
    <row r="119" ht="15.75" customHeight="1">
      <c r="A119" s="36" t="s">
        <v>125</v>
      </c>
      <c r="B119" s="16">
        <f t="shared" si="1"/>
        <v>1</v>
      </c>
      <c r="C119" s="17" t="s">
        <v>37</v>
      </c>
      <c r="D119" s="35">
        <v>36.0</v>
      </c>
      <c r="E119" s="16">
        <f t="shared" si="2"/>
        <v>0</v>
      </c>
      <c r="F119" s="16">
        <f t="shared" si="3"/>
        <v>1</v>
      </c>
      <c r="G119" s="16">
        <f t="shared" si="4"/>
        <v>0</v>
      </c>
      <c r="H119" s="16">
        <f t="shared" si="5"/>
        <v>0</v>
      </c>
      <c r="I119" s="35" t="s">
        <v>158</v>
      </c>
      <c r="J119" s="16">
        <f t="shared" si="6"/>
        <v>0</v>
      </c>
      <c r="K119" s="16">
        <f t="shared" si="7"/>
        <v>0</v>
      </c>
      <c r="L119" s="16">
        <f t="shared" si="8"/>
        <v>0</v>
      </c>
      <c r="M119" s="16">
        <f t="shared" si="9"/>
        <v>0</v>
      </c>
      <c r="N119" s="16">
        <f t="shared" si="10"/>
        <v>1</v>
      </c>
      <c r="O119" s="36">
        <v>35000.0</v>
      </c>
      <c r="P119" s="21">
        <f t="shared" si="11"/>
        <v>0</v>
      </c>
      <c r="Q119" s="21">
        <f t="shared" si="12"/>
        <v>0</v>
      </c>
      <c r="R119" s="21">
        <f t="shared" si="13"/>
        <v>1</v>
      </c>
      <c r="S119" s="21">
        <f t="shared" si="14"/>
        <v>0</v>
      </c>
      <c r="T119" s="37" t="s">
        <v>127</v>
      </c>
      <c r="U119" s="21">
        <f t="shared" si="15"/>
        <v>1</v>
      </c>
      <c r="V119" s="37">
        <v>0.0</v>
      </c>
      <c r="W119" s="37">
        <v>0.0</v>
      </c>
      <c r="X119" s="37">
        <v>0.0</v>
      </c>
      <c r="Y119" s="36" t="s">
        <v>25</v>
      </c>
      <c r="Z119" s="21">
        <f t="shared" si="16"/>
        <v>1</v>
      </c>
      <c r="AA119" s="21">
        <f t="shared" si="17"/>
        <v>0</v>
      </c>
      <c r="AB119" s="21">
        <f t="shared" si="18"/>
        <v>0</v>
      </c>
      <c r="AC119" s="21">
        <f t="shared" si="19"/>
        <v>0</v>
      </c>
      <c r="AD119" s="21">
        <f t="shared" si="20"/>
        <v>0</v>
      </c>
      <c r="AE119" s="36" t="s">
        <v>191</v>
      </c>
      <c r="AF119" s="21">
        <f t="shared" si="21"/>
        <v>0</v>
      </c>
      <c r="AG119" s="21">
        <f t="shared" si="22"/>
        <v>0</v>
      </c>
      <c r="AH119" s="21">
        <f t="shared" si="23"/>
        <v>0</v>
      </c>
      <c r="AI119" s="21">
        <f t="shared" si="24"/>
        <v>1</v>
      </c>
      <c r="AJ119" s="27" t="s">
        <v>32</v>
      </c>
      <c r="AK119" s="21">
        <f t="shared" si="25"/>
        <v>0</v>
      </c>
      <c r="AL119" s="21">
        <f t="shared" si="26"/>
        <v>0</v>
      </c>
      <c r="AM119" s="21">
        <f t="shared" si="27"/>
        <v>1</v>
      </c>
      <c r="AN119" s="21">
        <f t="shared" si="28"/>
        <v>0</v>
      </c>
      <c r="AO119" s="27" t="s">
        <v>38</v>
      </c>
      <c r="AP119" s="21">
        <f t="shared" si="29"/>
        <v>0</v>
      </c>
      <c r="AQ119" s="21">
        <f t="shared" si="30"/>
        <v>1</v>
      </c>
      <c r="AR119" s="21">
        <f t="shared" si="31"/>
        <v>0</v>
      </c>
      <c r="AS119" s="21">
        <f t="shared" si="32"/>
        <v>0</v>
      </c>
      <c r="AT119" s="27" t="s">
        <v>130</v>
      </c>
      <c r="AU119" s="21">
        <f t="shared" si="33"/>
        <v>1</v>
      </c>
      <c r="AV119" s="21">
        <f t="shared" si="34"/>
        <v>0</v>
      </c>
      <c r="AW119" s="21">
        <f t="shared" si="35"/>
        <v>0</v>
      </c>
      <c r="AX119" s="21">
        <f t="shared" si="36"/>
        <v>0</v>
      </c>
      <c r="AY119" s="38" t="s">
        <v>188</v>
      </c>
      <c r="AZ119" s="21">
        <f t="shared" si="37"/>
        <v>0</v>
      </c>
      <c r="BA119" s="21">
        <f t="shared" si="38"/>
        <v>0</v>
      </c>
      <c r="BB119" s="21">
        <f t="shared" si="39"/>
        <v>0</v>
      </c>
      <c r="BC119" s="21">
        <f t="shared" si="40"/>
        <v>1</v>
      </c>
      <c r="BD119" s="27" t="s">
        <v>138</v>
      </c>
      <c r="BE119" s="21">
        <f t="shared" si="41"/>
        <v>0</v>
      </c>
      <c r="BF119" s="21">
        <f t="shared" si="42"/>
        <v>0</v>
      </c>
      <c r="BG119" s="21">
        <f t="shared" si="43"/>
        <v>1</v>
      </c>
      <c r="BH119" s="27" t="s">
        <v>184</v>
      </c>
      <c r="BI119" s="21">
        <f t="shared" si="44"/>
        <v>0</v>
      </c>
      <c r="BJ119" s="21">
        <f t="shared" si="45"/>
        <v>0</v>
      </c>
      <c r="BK119" s="21">
        <f t="shared" si="46"/>
        <v>1</v>
      </c>
      <c r="BL119" s="27" t="s">
        <v>185</v>
      </c>
      <c r="BM119" s="21">
        <f t="shared" si="47"/>
        <v>0</v>
      </c>
      <c r="BN119" s="21">
        <f t="shared" si="48"/>
        <v>0</v>
      </c>
      <c r="BO119" s="21">
        <f t="shared" si="49"/>
        <v>0</v>
      </c>
      <c r="BP119" s="21">
        <f t="shared" si="50"/>
        <v>0</v>
      </c>
      <c r="BQ119" s="21">
        <f t="shared" si="51"/>
        <v>1</v>
      </c>
      <c r="BR119" s="29">
        <v>0.0</v>
      </c>
      <c r="BS119" s="29">
        <v>1.0</v>
      </c>
      <c r="BT119" s="29">
        <v>0.0</v>
      </c>
      <c r="BU119" s="29">
        <v>0.0</v>
      </c>
      <c r="BV119" s="29">
        <v>1.0</v>
      </c>
      <c r="BW119" s="29">
        <v>1.0</v>
      </c>
      <c r="BX119" s="29">
        <v>0.0</v>
      </c>
      <c r="BY119" s="29">
        <v>0.0</v>
      </c>
      <c r="BZ119" s="29">
        <v>0.0</v>
      </c>
      <c r="CA119" s="29" t="s">
        <v>78</v>
      </c>
      <c r="CB119" s="21">
        <f t="shared" si="52"/>
        <v>0</v>
      </c>
      <c r="CC119" s="21">
        <f t="shared" si="53"/>
        <v>0</v>
      </c>
      <c r="CD119" s="21">
        <f t="shared" si="54"/>
        <v>0</v>
      </c>
      <c r="CE119" s="21">
        <f t="shared" si="55"/>
        <v>0</v>
      </c>
      <c r="CF119" s="21">
        <f t="shared" si="56"/>
        <v>1</v>
      </c>
      <c r="CG119" s="27" t="s">
        <v>146</v>
      </c>
      <c r="CH119" s="21">
        <f t="shared" si="57"/>
        <v>0</v>
      </c>
      <c r="CI119" s="21">
        <f t="shared" si="58"/>
        <v>0</v>
      </c>
      <c r="CJ119" s="21">
        <f t="shared" si="59"/>
        <v>1</v>
      </c>
      <c r="CK119" s="21">
        <f t="shared" si="60"/>
        <v>0</v>
      </c>
      <c r="CL119" s="27" t="s">
        <v>135</v>
      </c>
      <c r="CM119" s="21">
        <f t="shared" si="61"/>
        <v>1</v>
      </c>
      <c r="CN119" s="21">
        <f t="shared" si="62"/>
        <v>0</v>
      </c>
      <c r="CO119" s="21">
        <f t="shared" si="63"/>
        <v>0</v>
      </c>
      <c r="CP119" s="21">
        <f t="shared" si="64"/>
        <v>0</v>
      </c>
      <c r="CQ119" s="21">
        <f t="shared" si="65"/>
        <v>0</v>
      </c>
      <c r="CR119" s="29">
        <v>2.0</v>
      </c>
      <c r="CS119" s="29">
        <v>3.0</v>
      </c>
      <c r="CT119" s="27" t="s">
        <v>137</v>
      </c>
      <c r="CU119" s="27" t="s">
        <v>140</v>
      </c>
      <c r="CV119" s="16">
        <f t="shared" si="66"/>
        <v>9</v>
      </c>
      <c r="CW119" s="27">
        <v>2.0</v>
      </c>
      <c r="CX119" s="41">
        <v>3.0</v>
      </c>
      <c r="CY119" s="41" t="s">
        <v>137</v>
      </c>
      <c r="CZ119" s="41" t="s">
        <v>140</v>
      </c>
      <c r="DA119" s="27">
        <v>3.0</v>
      </c>
      <c r="DB119" s="16">
        <f t="shared" si="67"/>
        <v>12</v>
      </c>
      <c r="DC119" s="27" t="s">
        <v>140</v>
      </c>
      <c r="DD119" s="29">
        <v>3.0</v>
      </c>
      <c r="DE119" s="27" t="s">
        <v>139</v>
      </c>
      <c r="DF119" s="27" t="s">
        <v>140</v>
      </c>
      <c r="DG119" s="27" t="s">
        <v>139</v>
      </c>
      <c r="DH119" s="27" t="s">
        <v>140</v>
      </c>
      <c r="DI119" s="16">
        <f t="shared" si="68"/>
        <v>10</v>
      </c>
      <c r="DJ119" s="27" t="s">
        <v>138</v>
      </c>
      <c r="DK119" s="27" t="s">
        <v>137</v>
      </c>
      <c r="DL119" s="27" t="s">
        <v>138</v>
      </c>
      <c r="DM119" s="27" t="s">
        <v>136</v>
      </c>
      <c r="DN119" s="27" t="s">
        <v>136</v>
      </c>
      <c r="DO119" s="16">
        <f t="shared" si="69"/>
        <v>21</v>
      </c>
      <c r="DP119" s="29">
        <v>1.0</v>
      </c>
      <c r="DQ119" s="29">
        <v>3.0</v>
      </c>
      <c r="DR119" s="29">
        <v>3.0</v>
      </c>
      <c r="DS119" s="29">
        <v>3.0</v>
      </c>
      <c r="DT119" s="29">
        <v>2.0</v>
      </c>
      <c r="DU119" s="25">
        <f t="shared" si="70"/>
        <v>12</v>
      </c>
      <c r="DV119" s="27" t="s">
        <v>138</v>
      </c>
      <c r="DW119" s="27" t="s">
        <v>139</v>
      </c>
      <c r="DX119" s="27" t="s">
        <v>139</v>
      </c>
      <c r="DY119" s="27" t="s">
        <v>139</v>
      </c>
      <c r="DZ119" s="27" t="s">
        <v>140</v>
      </c>
      <c r="EA119" s="21">
        <f>DV119+DW119+DX119+DY119+DZ119</f>
        <v>12</v>
      </c>
      <c r="EB119" s="27" t="s">
        <v>139</v>
      </c>
      <c r="EC119" s="27" t="s">
        <v>139</v>
      </c>
      <c r="ED119" s="27" t="s">
        <v>139</v>
      </c>
      <c r="EE119" s="27" t="s">
        <v>136</v>
      </c>
      <c r="EF119" s="16">
        <f t="shared" si="71"/>
        <v>10</v>
      </c>
      <c r="EG119" s="27" t="s">
        <v>139</v>
      </c>
      <c r="EH119" s="130" t="s">
        <v>139</v>
      </c>
      <c r="EI119" s="27" t="s">
        <v>139</v>
      </c>
      <c r="EJ119" s="27" t="s">
        <v>139</v>
      </c>
      <c r="EK119" s="16">
        <f t="shared" si="72"/>
        <v>8</v>
      </c>
    </row>
    <row r="120" ht="15.75" customHeight="1">
      <c r="A120" s="36" t="s">
        <v>125</v>
      </c>
      <c r="B120" s="16">
        <f t="shared" si="1"/>
        <v>1</v>
      </c>
      <c r="C120" s="17" t="s">
        <v>37</v>
      </c>
      <c r="D120" s="35">
        <v>39.0</v>
      </c>
      <c r="E120" s="16">
        <f t="shared" si="2"/>
        <v>0</v>
      </c>
      <c r="F120" s="16">
        <f t="shared" si="3"/>
        <v>1</v>
      </c>
      <c r="G120" s="16">
        <f t="shared" si="4"/>
        <v>0</v>
      </c>
      <c r="H120" s="16">
        <f t="shared" si="5"/>
        <v>0</v>
      </c>
      <c r="I120" s="35" t="s">
        <v>158</v>
      </c>
      <c r="J120" s="16">
        <f t="shared" si="6"/>
        <v>0</v>
      </c>
      <c r="K120" s="16">
        <f t="shared" si="7"/>
        <v>0</v>
      </c>
      <c r="L120" s="16">
        <f t="shared" si="8"/>
        <v>0</v>
      </c>
      <c r="M120" s="16">
        <f t="shared" si="9"/>
        <v>0</v>
      </c>
      <c r="N120" s="16">
        <f t="shared" si="10"/>
        <v>1</v>
      </c>
      <c r="O120" s="36">
        <v>35000.0</v>
      </c>
      <c r="P120" s="21">
        <f t="shared" si="11"/>
        <v>0</v>
      </c>
      <c r="Q120" s="21">
        <f t="shared" si="12"/>
        <v>0</v>
      </c>
      <c r="R120" s="21">
        <f t="shared" si="13"/>
        <v>1</v>
      </c>
      <c r="S120" s="21">
        <f t="shared" si="14"/>
        <v>0</v>
      </c>
      <c r="T120" s="37" t="s">
        <v>127</v>
      </c>
      <c r="U120" s="21">
        <f t="shared" si="15"/>
        <v>1</v>
      </c>
      <c r="V120" s="37">
        <v>0.0</v>
      </c>
      <c r="W120" s="37">
        <v>0.0</v>
      </c>
      <c r="X120" s="37">
        <v>0.0</v>
      </c>
      <c r="Y120" s="36" t="s">
        <v>25</v>
      </c>
      <c r="Z120" s="21">
        <f t="shared" si="16"/>
        <v>1</v>
      </c>
      <c r="AA120" s="21">
        <f t="shared" si="17"/>
        <v>0</v>
      </c>
      <c r="AB120" s="21">
        <f t="shared" si="18"/>
        <v>0</v>
      </c>
      <c r="AC120" s="21">
        <f t="shared" si="19"/>
        <v>0</v>
      </c>
      <c r="AD120" s="21">
        <f t="shared" si="20"/>
        <v>0</v>
      </c>
      <c r="AE120" s="36" t="s">
        <v>191</v>
      </c>
      <c r="AF120" s="21">
        <f t="shared" si="21"/>
        <v>0</v>
      </c>
      <c r="AG120" s="21">
        <f t="shared" si="22"/>
        <v>0</v>
      </c>
      <c r="AH120" s="21">
        <f t="shared" si="23"/>
        <v>0</v>
      </c>
      <c r="AI120" s="21">
        <f t="shared" si="24"/>
        <v>1</v>
      </c>
      <c r="AJ120" s="27" t="s">
        <v>32</v>
      </c>
      <c r="AK120" s="21">
        <f t="shared" si="25"/>
        <v>0</v>
      </c>
      <c r="AL120" s="21">
        <f t="shared" si="26"/>
        <v>0</v>
      </c>
      <c r="AM120" s="21">
        <f t="shared" si="27"/>
        <v>1</v>
      </c>
      <c r="AN120" s="21">
        <f t="shared" si="28"/>
        <v>0</v>
      </c>
      <c r="AO120" s="27" t="s">
        <v>39</v>
      </c>
      <c r="AP120" s="21">
        <f t="shared" si="29"/>
        <v>0</v>
      </c>
      <c r="AQ120" s="21">
        <f t="shared" si="30"/>
        <v>0</v>
      </c>
      <c r="AR120" s="21">
        <f t="shared" si="31"/>
        <v>1</v>
      </c>
      <c r="AS120" s="21">
        <f t="shared" si="32"/>
        <v>0</v>
      </c>
      <c r="AT120" s="27" t="s">
        <v>130</v>
      </c>
      <c r="AU120" s="21">
        <f t="shared" si="33"/>
        <v>1</v>
      </c>
      <c r="AV120" s="21">
        <f t="shared" si="34"/>
        <v>0</v>
      </c>
      <c r="AW120" s="21">
        <f t="shared" si="35"/>
        <v>0</v>
      </c>
      <c r="AX120" s="21">
        <f t="shared" si="36"/>
        <v>0</v>
      </c>
      <c r="AY120" s="38" t="s">
        <v>37</v>
      </c>
      <c r="AZ120" s="21">
        <f t="shared" si="37"/>
        <v>0</v>
      </c>
      <c r="BA120" s="21">
        <f t="shared" si="38"/>
        <v>1</v>
      </c>
      <c r="BB120" s="21">
        <f t="shared" si="39"/>
        <v>0</v>
      </c>
      <c r="BC120" s="21">
        <f t="shared" si="40"/>
        <v>0</v>
      </c>
      <c r="BD120" s="27">
        <v>5.0</v>
      </c>
      <c r="BE120" s="21">
        <f t="shared" si="41"/>
        <v>0</v>
      </c>
      <c r="BF120" s="21">
        <f t="shared" si="42"/>
        <v>1</v>
      </c>
      <c r="BG120" s="21">
        <f t="shared" si="43"/>
        <v>0</v>
      </c>
      <c r="BH120" s="27">
        <v>800.0</v>
      </c>
      <c r="BI120" s="21">
        <f t="shared" si="44"/>
        <v>1</v>
      </c>
      <c r="BJ120" s="21">
        <f t="shared" si="45"/>
        <v>0</v>
      </c>
      <c r="BK120" s="21">
        <f t="shared" si="46"/>
        <v>0</v>
      </c>
      <c r="BL120" s="29" t="s">
        <v>132</v>
      </c>
      <c r="BM120" s="21">
        <f t="shared" si="47"/>
        <v>0</v>
      </c>
      <c r="BN120" s="21">
        <f t="shared" si="48"/>
        <v>0</v>
      </c>
      <c r="BO120" s="21">
        <f t="shared" si="49"/>
        <v>1</v>
      </c>
      <c r="BP120" s="21">
        <f t="shared" si="50"/>
        <v>0</v>
      </c>
      <c r="BQ120" s="21">
        <f t="shared" si="51"/>
        <v>0</v>
      </c>
      <c r="BR120" s="29">
        <v>0.0</v>
      </c>
      <c r="BS120" s="29">
        <v>0.0</v>
      </c>
      <c r="BT120" s="29">
        <v>0.0</v>
      </c>
      <c r="BU120" s="29">
        <v>0.0</v>
      </c>
      <c r="BV120" s="29">
        <v>0.0</v>
      </c>
      <c r="BW120" s="29">
        <v>0.0</v>
      </c>
      <c r="BX120" s="29">
        <v>0.0</v>
      </c>
      <c r="BY120" s="29">
        <v>1.0</v>
      </c>
      <c r="BZ120" s="29">
        <v>1.0</v>
      </c>
      <c r="CA120" s="29" t="s">
        <v>78</v>
      </c>
      <c r="CB120" s="21">
        <f t="shared" si="52"/>
        <v>0</v>
      </c>
      <c r="CC120" s="21">
        <f t="shared" si="53"/>
        <v>0</v>
      </c>
      <c r="CD120" s="21">
        <f t="shared" si="54"/>
        <v>0</v>
      </c>
      <c r="CE120" s="21">
        <f t="shared" si="55"/>
        <v>0</v>
      </c>
      <c r="CF120" s="21">
        <f t="shared" si="56"/>
        <v>1</v>
      </c>
      <c r="CG120" s="27" t="s">
        <v>134</v>
      </c>
      <c r="CH120" s="21">
        <f t="shared" si="57"/>
        <v>0</v>
      </c>
      <c r="CI120" s="21">
        <f t="shared" si="58"/>
        <v>0</v>
      </c>
      <c r="CJ120" s="21">
        <f t="shared" si="59"/>
        <v>0</v>
      </c>
      <c r="CK120" s="21">
        <f t="shared" si="60"/>
        <v>1</v>
      </c>
      <c r="CL120" s="27" t="s">
        <v>135</v>
      </c>
      <c r="CM120" s="21">
        <f t="shared" si="61"/>
        <v>1</v>
      </c>
      <c r="CN120" s="21">
        <f t="shared" si="62"/>
        <v>0</v>
      </c>
      <c r="CO120" s="21">
        <f t="shared" si="63"/>
        <v>0</v>
      </c>
      <c r="CP120" s="21">
        <f t="shared" si="64"/>
        <v>0</v>
      </c>
      <c r="CQ120" s="21">
        <f t="shared" si="65"/>
        <v>0</v>
      </c>
      <c r="CR120" s="29">
        <v>1.0</v>
      </c>
      <c r="CS120" s="27" t="s">
        <v>139</v>
      </c>
      <c r="CT120" s="29">
        <v>1.0</v>
      </c>
      <c r="CU120" s="27" t="s">
        <v>139</v>
      </c>
      <c r="CV120" s="16">
        <f t="shared" si="66"/>
        <v>6</v>
      </c>
      <c r="CW120" s="27">
        <v>1.0</v>
      </c>
      <c r="CX120" s="41" t="s">
        <v>139</v>
      </c>
      <c r="CY120" s="41">
        <v>1.0</v>
      </c>
      <c r="CZ120" s="41" t="s">
        <v>139</v>
      </c>
      <c r="DA120" s="29">
        <v>5.0</v>
      </c>
      <c r="DB120" s="16">
        <f t="shared" si="67"/>
        <v>11</v>
      </c>
      <c r="DC120" s="29">
        <v>3.0</v>
      </c>
      <c r="DD120" s="27" t="s">
        <v>139</v>
      </c>
      <c r="DE120" s="27" t="s">
        <v>139</v>
      </c>
      <c r="DF120" s="29">
        <v>3.0</v>
      </c>
      <c r="DG120" s="29">
        <v>3.0</v>
      </c>
      <c r="DH120" s="27" t="s">
        <v>139</v>
      </c>
      <c r="DI120" s="16">
        <f t="shared" si="68"/>
        <v>15</v>
      </c>
      <c r="DJ120" s="27" t="s">
        <v>136</v>
      </c>
      <c r="DK120" s="27" t="s">
        <v>139</v>
      </c>
      <c r="DL120" s="27" t="s">
        <v>136</v>
      </c>
      <c r="DM120" s="27" t="s">
        <v>136</v>
      </c>
      <c r="DN120" s="27" t="s">
        <v>139</v>
      </c>
      <c r="DO120" s="16">
        <f t="shared" si="69"/>
        <v>16</v>
      </c>
      <c r="DP120" s="27" t="s">
        <v>139</v>
      </c>
      <c r="DQ120" s="27" t="s">
        <v>140</v>
      </c>
      <c r="DR120" s="27" t="s">
        <v>140</v>
      </c>
      <c r="DS120" s="27" t="s">
        <v>140</v>
      </c>
      <c r="DT120" s="27" t="s">
        <v>139</v>
      </c>
      <c r="DU120" s="25">
        <f t="shared" si="70"/>
        <v>7</v>
      </c>
      <c r="DV120" s="27" t="s">
        <v>139</v>
      </c>
      <c r="DW120" s="29">
        <v>2.0</v>
      </c>
      <c r="DX120" s="29">
        <v>2.0</v>
      </c>
      <c r="DY120" s="27" t="s">
        <v>139</v>
      </c>
      <c r="DZ120" s="27" t="s">
        <v>139</v>
      </c>
      <c r="EA120" s="26">
        <v>13.0</v>
      </c>
      <c r="EB120" s="27" t="s">
        <v>136</v>
      </c>
      <c r="EC120" s="27" t="s">
        <v>136</v>
      </c>
      <c r="ED120" s="27" t="s">
        <v>140</v>
      </c>
      <c r="EE120" s="27" t="s">
        <v>137</v>
      </c>
      <c r="EF120" s="16">
        <f t="shared" si="71"/>
        <v>12</v>
      </c>
      <c r="EG120" s="29">
        <v>4.0</v>
      </c>
      <c r="EH120" s="129">
        <v>4.0</v>
      </c>
      <c r="EI120" s="29">
        <v>4.0</v>
      </c>
      <c r="EJ120" s="29">
        <v>3.0</v>
      </c>
      <c r="EK120" s="16">
        <f t="shared" si="72"/>
        <v>15</v>
      </c>
    </row>
    <row r="121" ht="15.75" customHeight="1">
      <c r="A121" s="36" t="s">
        <v>125</v>
      </c>
      <c r="B121" s="16">
        <f t="shared" si="1"/>
        <v>1</v>
      </c>
      <c r="C121" s="17" t="s">
        <v>37</v>
      </c>
      <c r="D121" s="35">
        <v>37.0</v>
      </c>
      <c r="E121" s="16">
        <f t="shared" si="2"/>
        <v>0</v>
      </c>
      <c r="F121" s="16">
        <f t="shared" si="3"/>
        <v>1</v>
      </c>
      <c r="G121" s="16">
        <f t="shared" si="4"/>
        <v>0</v>
      </c>
      <c r="H121" s="16">
        <f t="shared" si="5"/>
        <v>0</v>
      </c>
      <c r="I121" s="35" t="s">
        <v>158</v>
      </c>
      <c r="J121" s="16">
        <f t="shared" si="6"/>
        <v>0</v>
      </c>
      <c r="K121" s="16">
        <f t="shared" si="7"/>
        <v>0</v>
      </c>
      <c r="L121" s="16">
        <f t="shared" si="8"/>
        <v>0</v>
      </c>
      <c r="M121" s="16">
        <f t="shared" si="9"/>
        <v>0</v>
      </c>
      <c r="N121" s="16">
        <f t="shared" si="10"/>
        <v>1</v>
      </c>
      <c r="O121" s="36">
        <v>35000.0</v>
      </c>
      <c r="P121" s="21">
        <f t="shared" si="11"/>
        <v>0</v>
      </c>
      <c r="Q121" s="21">
        <f t="shared" si="12"/>
        <v>0</v>
      </c>
      <c r="R121" s="21">
        <f t="shared" si="13"/>
        <v>1</v>
      </c>
      <c r="S121" s="21">
        <f t="shared" si="14"/>
        <v>0</v>
      </c>
      <c r="T121" s="37" t="s">
        <v>127</v>
      </c>
      <c r="U121" s="21">
        <f t="shared" si="15"/>
        <v>1</v>
      </c>
      <c r="V121" s="37">
        <v>0.0</v>
      </c>
      <c r="W121" s="37">
        <v>0.0</v>
      </c>
      <c r="X121" s="37">
        <v>0.0</v>
      </c>
      <c r="Y121" s="36" t="s">
        <v>25</v>
      </c>
      <c r="Z121" s="21">
        <f t="shared" si="16"/>
        <v>1</v>
      </c>
      <c r="AA121" s="21">
        <f t="shared" si="17"/>
        <v>0</v>
      </c>
      <c r="AB121" s="21">
        <f t="shared" si="18"/>
        <v>0</v>
      </c>
      <c r="AC121" s="21">
        <f t="shared" si="19"/>
        <v>0</v>
      </c>
      <c r="AD121" s="21">
        <f t="shared" si="20"/>
        <v>0</v>
      </c>
      <c r="AE121" s="36" t="s">
        <v>191</v>
      </c>
      <c r="AF121" s="21">
        <f t="shared" si="21"/>
        <v>0</v>
      </c>
      <c r="AG121" s="21">
        <f t="shared" si="22"/>
        <v>0</v>
      </c>
      <c r="AH121" s="21">
        <f t="shared" si="23"/>
        <v>0</v>
      </c>
      <c r="AI121" s="21">
        <f t="shared" si="24"/>
        <v>1</v>
      </c>
      <c r="AJ121" s="27" t="s">
        <v>32</v>
      </c>
      <c r="AK121" s="21">
        <f t="shared" si="25"/>
        <v>0</v>
      </c>
      <c r="AL121" s="21">
        <f t="shared" si="26"/>
        <v>0</v>
      </c>
      <c r="AM121" s="21">
        <f t="shared" si="27"/>
        <v>1</v>
      </c>
      <c r="AN121" s="21">
        <f t="shared" si="28"/>
        <v>0</v>
      </c>
      <c r="AO121" s="27" t="s">
        <v>208</v>
      </c>
      <c r="AP121" s="21">
        <f t="shared" si="29"/>
        <v>0</v>
      </c>
      <c r="AQ121" s="21">
        <f t="shared" si="30"/>
        <v>0</v>
      </c>
      <c r="AR121" s="21">
        <f t="shared" si="31"/>
        <v>0</v>
      </c>
      <c r="AS121" s="21">
        <f t="shared" si="32"/>
        <v>1</v>
      </c>
      <c r="AT121" s="27" t="s">
        <v>130</v>
      </c>
      <c r="AU121" s="21">
        <f t="shared" si="33"/>
        <v>1</v>
      </c>
      <c r="AV121" s="21">
        <f t="shared" si="34"/>
        <v>0</v>
      </c>
      <c r="AW121" s="21">
        <f t="shared" si="35"/>
        <v>0</v>
      </c>
      <c r="AX121" s="21">
        <f t="shared" si="36"/>
        <v>0</v>
      </c>
      <c r="AY121" s="39" t="s">
        <v>190</v>
      </c>
      <c r="AZ121" s="21">
        <f t="shared" si="37"/>
        <v>0</v>
      </c>
      <c r="BA121" s="21">
        <f t="shared" si="38"/>
        <v>0</v>
      </c>
      <c r="BB121" s="21">
        <f t="shared" si="39"/>
        <v>0</v>
      </c>
      <c r="BC121" s="21">
        <f t="shared" si="40"/>
        <v>1</v>
      </c>
      <c r="BD121" s="27" t="s">
        <v>136</v>
      </c>
      <c r="BE121" s="21">
        <f t="shared" si="41"/>
        <v>0</v>
      </c>
      <c r="BF121" s="21">
        <f t="shared" si="42"/>
        <v>0</v>
      </c>
      <c r="BG121" s="21">
        <f t="shared" si="43"/>
        <v>1</v>
      </c>
      <c r="BH121" s="27" t="s">
        <v>145</v>
      </c>
      <c r="BI121" s="21">
        <f t="shared" si="44"/>
        <v>0</v>
      </c>
      <c r="BJ121" s="21">
        <f t="shared" si="45"/>
        <v>0</v>
      </c>
      <c r="BK121" s="21">
        <f t="shared" si="46"/>
        <v>1</v>
      </c>
      <c r="BL121" s="29" t="s">
        <v>132</v>
      </c>
      <c r="BM121" s="21">
        <f t="shared" si="47"/>
        <v>0</v>
      </c>
      <c r="BN121" s="21">
        <f t="shared" si="48"/>
        <v>0</v>
      </c>
      <c r="BO121" s="21">
        <f t="shared" si="49"/>
        <v>1</v>
      </c>
      <c r="BP121" s="21">
        <f t="shared" si="50"/>
        <v>0</v>
      </c>
      <c r="BQ121" s="21">
        <f t="shared" si="51"/>
        <v>0</v>
      </c>
      <c r="BR121" s="29">
        <v>1.0</v>
      </c>
      <c r="BS121" s="29">
        <v>0.0</v>
      </c>
      <c r="BT121" s="29">
        <v>0.0</v>
      </c>
      <c r="BU121" s="29">
        <v>0.0</v>
      </c>
      <c r="BV121" s="29">
        <v>0.0</v>
      </c>
      <c r="BW121" s="29">
        <v>1.0</v>
      </c>
      <c r="BX121" s="29">
        <v>0.0</v>
      </c>
      <c r="BY121" s="29">
        <v>0.0</v>
      </c>
      <c r="BZ121" s="29">
        <v>0.0</v>
      </c>
      <c r="CA121" s="29" t="s">
        <v>78</v>
      </c>
      <c r="CB121" s="21">
        <f t="shared" si="52"/>
        <v>0</v>
      </c>
      <c r="CC121" s="21">
        <f t="shared" si="53"/>
        <v>0</v>
      </c>
      <c r="CD121" s="21">
        <f t="shared" si="54"/>
        <v>0</v>
      </c>
      <c r="CE121" s="21">
        <f t="shared" si="55"/>
        <v>0</v>
      </c>
      <c r="CF121" s="21">
        <f t="shared" si="56"/>
        <v>1</v>
      </c>
      <c r="CG121" s="27" t="s">
        <v>146</v>
      </c>
      <c r="CH121" s="21">
        <f t="shared" si="57"/>
        <v>0</v>
      </c>
      <c r="CI121" s="21">
        <f t="shared" si="58"/>
        <v>0</v>
      </c>
      <c r="CJ121" s="21">
        <f t="shared" si="59"/>
        <v>1</v>
      </c>
      <c r="CK121" s="21">
        <f t="shared" si="60"/>
        <v>0</v>
      </c>
      <c r="CL121" s="27" t="s">
        <v>147</v>
      </c>
      <c r="CM121" s="21">
        <f t="shared" si="61"/>
        <v>0</v>
      </c>
      <c r="CN121" s="21">
        <f t="shared" si="62"/>
        <v>0</v>
      </c>
      <c r="CO121" s="21">
        <f t="shared" si="63"/>
        <v>0</v>
      </c>
      <c r="CP121" s="21">
        <f t="shared" si="64"/>
        <v>0</v>
      </c>
      <c r="CQ121" s="21">
        <f t="shared" si="65"/>
        <v>1</v>
      </c>
      <c r="CR121" s="29">
        <v>1.0</v>
      </c>
      <c r="CS121" s="29">
        <v>1.0</v>
      </c>
      <c r="CT121" s="27" t="s">
        <v>139</v>
      </c>
      <c r="CU121" s="29">
        <v>2.0</v>
      </c>
      <c r="CV121" s="16">
        <f t="shared" si="66"/>
        <v>6</v>
      </c>
      <c r="CW121" s="27">
        <v>1.0</v>
      </c>
      <c r="CX121" s="41">
        <v>1.0</v>
      </c>
      <c r="CY121" s="41" t="s">
        <v>139</v>
      </c>
      <c r="CZ121" s="41">
        <v>2.0</v>
      </c>
      <c r="DA121" s="27" t="s">
        <v>137</v>
      </c>
      <c r="DB121" s="16">
        <f t="shared" si="67"/>
        <v>9</v>
      </c>
      <c r="DC121" s="29">
        <v>2.0</v>
      </c>
      <c r="DD121" s="29">
        <v>2.0</v>
      </c>
      <c r="DE121" s="27" t="s">
        <v>137</v>
      </c>
      <c r="DF121" s="27" t="s">
        <v>139</v>
      </c>
      <c r="DG121" s="29">
        <v>2.0</v>
      </c>
      <c r="DH121" s="29">
        <v>2.0</v>
      </c>
      <c r="DI121" s="16">
        <f t="shared" si="68"/>
        <v>13</v>
      </c>
      <c r="DJ121" s="27" t="s">
        <v>136</v>
      </c>
      <c r="DK121" s="27" t="s">
        <v>138</v>
      </c>
      <c r="DL121" s="27" t="s">
        <v>138</v>
      </c>
      <c r="DM121" s="27" t="s">
        <v>138</v>
      </c>
      <c r="DN121" s="27" t="s">
        <v>136</v>
      </c>
      <c r="DO121" s="16">
        <f t="shared" si="69"/>
        <v>23</v>
      </c>
      <c r="DP121" s="29">
        <v>2.0</v>
      </c>
      <c r="DQ121" s="27" t="s">
        <v>139</v>
      </c>
      <c r="DR121" s="27" t="s">
        <v>140</v>
      </c>
      <c r="DS121" s="29">
        <v>2.0</v>
      </c>
      <c r="DT121" s="27" t="s">
        <v>137</v>
      </c>
      <c r="DU121" s="25">
        <f t="shared" si="70"/>
        <v>10</v>
      </c>
      <c r="DV121" s="27" t="s">
        <v>136</v>
      </c>
      <c r="DW121" s="27" t="s">
        <v>138</v>
      </c>
      <c r="DX121" s="29">
        <v>4.0</v>
      </c>
      <c r="DY121" s="27" t="s">
        <v>136</v>
      </c>
      <c r="DZ121" s="27" t="s">
        <v>136</v>
      </c>
      <c r="EA121" s="21">
        <f t="shared" ref="EA121:EA122" si="79">DV121+DW121+DX121+DY121+DZ121</f>
        <v>21</v>
      </c>
      <c r="EB121" s="27" t="s">
        <v>139</v>
      </c>
      <c r="EC121" s="27" t="s">
        <v>140</v>
      </c>
      <c r="ED121" s="27" t="s">
        <v>138</v>
      </c>
      <c r="EE121" s="27" t="s">
        <v>139</v>
      </c>
      <c r="EF121" s="16">
        <f t="shared" si="71"/>
        <v>10</v>
      </c>
      <c r="EG121" s="29">
        <v>4.0</v>
      </c>
      <c r="EH121" s="129">
        <v>5.0</v>
      </c>
      <c r="EI121" s="29">
        <v>5.0</v>
      </c>
      <c r="EJ121" s="29">
        <v>5.0</v>
      </c>
      <c r="EK121" s="16">
        <f t="shared" si="72"/>
        <v>19</v>
      </c>
    </row>
    <row r="122" ht="15.75" customHeight="1">
      <c r="A122" s="36" t="s">
        <v>125</v>
      </c>
      <c r="B122" s="16">
        <f t="shared" si="1"/>
        <v>1</v>
      </c>
      <c r="C122" s="17" t="s">
        <v>37</v>
      </c>
      <c r="D122" s="35">
        <v>39.0</v>
      </c>
      <c r="E122" s="16">
        <f t="shared" si="2"/>
        <v>0</v>
      </c>
      <c r="F122" s="16">
        <f t="shared" si="3"/>
        <v>1</v>
      </c>
      <c r="G122" s="16">
        <f t="shared" si="4"/>
        <v>0</v>
      </c>
      <c r="H122" s="16">
        <f t="shared" si="5"/>
        <v>0</v>
      </c>
      <c r="I122" s="35" t="s">
        <v>158</v>
      </c>
      <c r="J122" s="16">
        <f t="shared" si="6"/>
        <v>0</v>
      </c>
      <c r="K122" s="16">
        <f t="shared" si="7"/>
        <v>0</v>
      </c>
      <c r="L122" s="16">
        <f t="shared" si="8"/>
        <v>0</v>
      </c>
      <c r="M122" s="16">
        <f t="shared" si="9"/>
        <v>0</v>
      </c>
      <c r="N122" s="16">
        <f t="shared" si="10"/>
        <v>1</v>
      </c>
      <c r="O122" s="36">
        <v>35000.0</v>
      </c>
      <c r="P122" s="21">
        <f t="shared" si="11"/>
        <v>0</v>
      </c>
      <c r="Q122" s="21">
        <f t="shared" si="12"/>
        <v>0</v>
      </c>
      <c r="R122" s="21">
        <f t="shared" si="13"/>
        <v>1</v>
      </c>
      <c r="S122" s="21">
        <f t="shared" si="14"/>
        <v>0</v>
      </c>
      <c r="T122" s="37" t="s">
        <v>127</v>
      </c>
      <c r="U122" s="21">
        <f t="shared" si="15"/>
        <v>1</v>
      </c>
      <c r="V122" s="37">
        <v>1.0</v>
      </c>
      <c r="W122" s="37">
        <v>1.0</v>
      </c>
      <c r="X122" s="37">
        <v>1.0</v>
      </c>
      <c r="Y122" s="36" t="s">
        <v>25</v>
      </c>
      <c r="Z122" s="21">
        <f t="shared" si="16"/>
        <v>1</v>
      </c>
      <c r="AA122" s="21">
        <f t="shared" si="17"/>
        <v>0</v>
      </c>
      <c r="AB122" s="21">
        <f t="shared" si="18"/>
        <v>0</v>
      </c>
      <c r="AC122" s="21">
        <f t="shared" si="19"/>
        <v>0</v>
      </c>
      <c r="AD122" s="21">
        <f t="shared" si="20"/>
        <v>0</v>
      </c>
      <c r="AE122" s="36" t="s">
        <v>191</v>
      </c>
      <c r="AF122" s="21">
        <f t="shared" si="21"/>
        <v>0</v>
      </c>
      <c r="AG122" s="21">
        <f t="shared" si="22"/>
        <v>0</v>
      </c>
      <c r="AH122" s="21">
        <f t="shared" si="23"/>
        <v>0</v>
      </c>
      <c r="AI122" s="21">
        <f t="shared" si="24"/>
        <v>1</v>
      </c>
      <c r="AJ122" s="27" t="s">
        <v>32</v>
      </c>
      <c r="AK122" s="21">
        <f t="shared" si="25"/>
        <v>0</v>
      </c>
      <c r="AL122" s="21">
        <f t="shared" si="26"/>
        <v>0</v>
      </c>
      <c r="AM122" s="21">
        <f t="shared" si="27"/>
        <v>1</v>
      </c>
      <c r="AN122" s="21">
        <f t="shared" si="28"/>
        <v>0</v>
      </c>
      <c r="AO122" s="27" t="s">
        <v>208</v>
      </c>
      <c r="AP122" s="21">
        <f t="shared" si="29"/>
        <v>0</v>
      </c>
      <c r="AQ122" s="21">
        <f t="shared" si="30"/>
        <v>0</v>
      </c>
      <c r="AR122" s="21">
        <f t="shared" si="31"/>
        <v>0</v>
      </c>
      <c r="AS122" s="21">
        <f t="shared" si="32"/>
        <v>1</v>
      </c>
      <c r="AT122" s="27" t="s">
        <v>130</v>
      </c>
      <c r="AU122" s="21">
        <f t="shared" si="33"/>
        <v>1</v>
      </c>
      <c r="AV122" s="21">
        <f t="shared" si="34"/>
        <v>0</v>
      </c>
      <c r="AW122" s="21">
        <f t="shared" si="35"/>
        <v>0</v>
      </c>
      <c r="AX122" s="21">
        <f t="shared" si="36"/>
        <v>0</v>
      </c>
      <c r="AY122" s="27" t="s">
        <v>131</v>
      </c>
      <c r="AZ122" s="21">
        <f t="shared" si="37"/>
        <v>1</v>
      </c>
      <c r="BA122" s="21">
        <f t="shared" si="38"/>
        <v>0</v>
      </c>
      <c r="BB122" s="21">
        <f t="shared" si="39"/>
        <v>0</v>
      </c>
      <c r="BC122" s="21">
        <f t="shared" si="40"/>
        <v>0</v>
      </c>
      <c r="BD122" s="27" t="s">
        <v>150</v>
      </c>
      <c r="BE122" s="21">
        <f t="shared" si="41"/>
        <v>0</v>
      </c>
      <c r="BF122" s="21">
        <f t="shared" si="42"/>
        <v>0</v>
      </c>
      <c r="BG122" s="21">
        <f t="shared" si="43"/>
        <v>1</v>
      </c>
      <c r="BH122" s="29">
        <v>800.0</v>
      </c>
      <c r="BI122" s="21">
        <f t="shared" si="44"/>
        <v>1</v>
      </c>
      <c r="BJ122" s="21">
        <f t="shared" si="45"/>
        <v>0</v>
      </c>
      <c r="BK122" s="21">
        <f t="shared" si="46"/>
        <v>0</v>
      </c>
      <c r="BL122" s="27" t="s">
        <v>151</v>
      </c>
      <c r="BM122" s="21">
        <f t="shared" si="47"/>
        <v>0</v>
      </c>
      <c r="BN122" s="21">
        <f t="shared" si="48"/>
        <v>1</v>
      </c>
      <c r="BO122" s="21">
        <f t="shared" si="49"/>
        <v>0</v>
      </c>
      <c r="BP122" s="21">
        <f t="shared" si="50"/>
        <v>0</v>
      </c>
      <c r="BQ122" s="21">
        <f t="shared" si="51"/>
        <v>0</v>
      </c>
      <c r="BR122" s="29">
        <v>0.0</v>
      </c>
      <c r="BS122" s="29">
        <v>0.0</v>
      </c>
      <c r="BT122" s="29">
        <v>1.0</v>
      </c>
      <c r="BU122" s="29">
        <v>0.0</v>
      </c>
      <c r="BV122" s="29">
        <v>1.0</v>
      </c>
      <c r="BW122" s="29">
        <v>1.0</v>
      </c>
      <c r="BX122" s="29">
        <v>1.0</v>
      </c>
      <c r="BY122" s="29">
        <v>0.0</v>
      </c>
      <c r="BZ122" s="29">
        <v>1.0</v>
      </c>
      <c r="CA122" s="29" t="s">
        <v>78</v>
      </c>
      <c r="CB122" s="21">
        <f t="shared" si="52"/>
        <v>0</v>
      </c>
      <c r="CC122" s="21">
        <f t="shared" si="53"/>
        <v>0</v>
      </c>
      <c r="CD122" s="21">
        <f t="shared" si="54"/>
        <v>0</v>
      </c>
      <c r="CE122" s="21">
        <f t="shared" si="55"/>
        <v>0</v>
      </c>
      <c r="CF122" s="21">
        <f t="shared" si="56"/>
        <v>1</v>
      </c>
      <c r="CG122" s="27" t="s">
        <v>152</v>
      </c>
      <c r="CH122" s="21">
        <f t="shared" si="57"/>
        <v>0</v>
      </c>
      <c r="CI122" s="21">
        <f t="shared" si="58"/>
        <v>0</v>
      </c>
      <c r="CJ122" s="21">
        <f t="shared" si="59"/>
        <v>0</v>
      </c>
      <c r="CK122" s="21">
        <f t="shared" si="60"/>
        <v>1</v>
      </c>
      <c r="CL122" s="27" t="s">
        <v>135</v>
      </c>
      <c r="CM122" s="21">
        <f t="shared" si="61"/>
        <v>1</v>
      </c>
      <c r="CN122" s="21">
        <f t="shared" si="62"/>
        <v>0</v>
      </c>
      <c r="CO122" s="21">
        <f t="shared" si="63"/>
        <v>0</v>
      </c>
      <c r="CP122" s="21">
        <f t="shared" si="64"/>
        <v>0</v>
      </c>
      <c r="CQ122" s="21">
        <f t="shared" si="65"/>
        <v>0</v>
      </c>
      <c r="CR122" s="29">
        <v>2.0</v>
      </c>
      <c r="CS122" s="27" t="s">
        <v>139</v>
      </c>
      <c r="CT122" s="29">
        <v>3.0</v>
      </c>
      <c r="CU122" s="27" t="s">
        <v>140</v>
      </c>
      <c r="CV122" s="16">
        <f t="shared" si="66"/>
        <v>8</v>
      </c>
      <c r="CW122" s="27">
        <v>2.0</v>
      </c>
      <c r="CX122" s="41" t="s">
        <v>139</v>
      </c>
      <c r="CY122" s="41">
        <v>3.0</v>
      </c>
      <c r="CZ122" s="41" t="s">
        <v>140</v>
      </c>
      <c r="DA122" s="27" t="s">
        <v>136</v>
      </c>
      <c r="DB122" s="16">
        <f t="shared" si="67"/>
        <v>12</v>
      </c>
      <c r="DC122" s="29">
        <v>2.0</v>
      </c>
      <c r="DD122" s="27" t="s">
        <v>139</v>
      </c>
      <c r="DE122" s="29">
        <v>1.0</v>
      </c>
      <c r="DF122" s="29">
        <v>1.0</v>
      </c>
      <c r="DG122" s="27" t="s">
        <v>140</v>
      </c>
      <c r="DH122" s="29">
        <v>1.0</v>
      </c>
      <c r="DI122" s="16">
        <f t="shared" si="68"/>
        <v>8</v>
      </c>
      <c r="DJ122" s="29">
        <v>2.0</v>
      </c>
      <c r="DK122" s="29">
        <v>2.0</v>
      </c>
      <c r="DL122" s="27" t="s">
        <v>139</v>
      </c>
      <c r="DM122" s="29">
        <v>2.0</v>
      </c>
      <c r="DN122" s="29">
        <v>2.0</v>
      </c>
      <c r="DO122" s="16">
        <f t="shared" si="69"/>
        <v>10</v>
      </c>
      <c r="DP122" s="27" t="s">
        <v>139</v>
      </c>
      <c r="DQ122" s="27" t="s">
        <v>140</v>
      </c>
      <c r="DR122" s="27" t="s">
        <v>137</v>
      </c>
      <c r="DS122" s="27" t="s">
        <v>139</v>
      </c>
      <c r="DT122" s="29">
        <v>3.0</v>
      </c>
      <c r="DU122" s="25">
        <f t="shared" si="70"/>
        <v>11</v>
      </c>
      <c r="DV122" s="29">
        <v>2.0</v>
      </c>
      <c r="DW122" s="29">
        <v>2.0</v>
      </c>
      <c r="DX122" s="29">
        <v>2.0</v>
      </c>
      <c r="DY122" s="29">
        <v>1.0</v>
      </c>
      <c r="DZ122" s="29">
        <v>1.0</v>
      </c>
      <c r="EA122" s="21">
        <f t="shared" si="79"/>
        <v>8</v>
      </c>
      <c r="EB122" s="27" t="s">
        <v>139</v>
      </c>
      <c r="EC122" s="27" t="s">
        <v>139</v>
      </c>
      <c r="ED122" s="27" t="s">
        <v>140</v>
      </c>
      <c r="EE122" s="27" t="s">
        <v>139</v>
      </c>
      <c r="EF122" s="16">
        <f t="shared" si="71"/>
        <v>7</v>
      </c>
      <c r="EG122" s="29">
        <v>5.0</v>
      </c>
      <c r="EH122" s="129">
        <v>5.0</v>
      </c>
      <c r="EI122" s="29">
        <v>5.0</v>
      </c>
      <c r="EJ122" s="29">
        <v>5.0</v>
      </c>
      <c r="EK122" s="16">
        <f t="shared" si="72"/>
        <v>20</v>
      </c>
    </row>
    <row r="123" ht="15.75" customHeight="1">
      <c r="A123" s="36" t="s">
        <v>125</v>
      </c>
      <c r="B123" s="16">
        <f t="shared" si="1"/>
        <v>1</v>
      </c>
      <c r="C123" s="17" t="s">
        <v>37</v>
      </c>
      <c r="D123" s="35">
        <v>36.0</v>
      </c>
      <c r="E123" s="16">
        <f t="shared" si="2"/>
        <v>0</v>
      </c>
      <c r="F123" s="16">
        <f t="shared" si="3"/>
        <v>1</v>
      </c>
      <c r="G123" s="16">
        <f t="shared" si="4"/>
        <v>0</v>
      </c>
      <c r="H123" s="16">
        <f t="shared" si="5"/>
        <v>0</v>
      </c>
      <c r="I123" s="35" t="s">
        <v>158</v>
      </c>
      <c r="J123" s="16">
        <f t="shared" si="6"/>
        <v>0</v>
      </c>
      <c r="K123" s="16">
        <f t="shared" si="7"/>
        <v>0</v>
      </c>
      <c r="L123" s="16">
        <f t="shared" si="8"/>
        <v>0</v>
      </c>
      <c r="M123" s="16">
        <f t="shared" si="9"/>
        <v>0</v>
      </c>
      <c r="N123" s="16">
        <f t="shared" si="10"/>
        <v>1</v>
      </c>
      <c r="O123" s="36">
        <v>35000.0</v>
      </c>
      <c r="P123" s="21">
        <f t="shared" si="11"/>
        <v>0</v>
      </c>
      <c r="Q123" s="21">
        <f t="shared" si="12"/>
        <v>0</v>
      </c>
      <c r="R123" s="21">
        <f t="shared" si="13"/>
        <v>1</v>
      </c>
      <c r="S123" s="21">
        <f t="shared" si="14"/>
        <v>0</v>
      </c>
      <c r="T123" s="37" t="s">
        <v>127</v>
      </c>
      <c r="U123" s="21">
        <f t="shared" si="15"/>
        <v>1</v>
      </c>
      <c r="V123" s="37">
        <v>0.0</v>
      </c>
      <c r="W123" s="37">
        <v>0.0</v>
      </c>
      <c r="X123" s="37">
        <v>0.0</v>
      </c>
      <c r="Y123" s="36" t="s">
        <v>25</v>
      </c>
      <c r="Z123" s="21">
        <f t="shared" si="16"/>
        <v>1</v>
      </c>
      <c r="AA123" s="21">
        <f t="shared" si="17"/>
        <v>0</v>
      </c>
      <c r="AB123" s="21">
        <f t="shared" si="18"/>
        <v>0</v>
      </c>
      <c r="AC123" s="21">
        <f t="shared" si="19"/>
        <v>0</v>
      </c>
      <c r="AD123" s="21">
        <f t="shared" si="20"/>
        <v>0</v>
      </c>
      <c r="AE123" s="36" t="s">
        <v>31</v>
      </c>
      <c r="AF123" s="21">
        <f t="shared" si="21"/>
        <v>1</v>
      </c>
      <c r="AG123" s="21">
        <f t="shared" si="22"/>
        <v>0</v>
      </c>
      <c r="AH123" s="21">
        <f t="shared" si="23"/>
        <v>0</v>
      </c>
      <c r="AI123" s="21">
        <f t="shared" si="24"/>
        <v>0</v>
      </c>
      <c r="AJ123" s="27" t="s">
        <v>32</v>
      </c>
      <c r="AK123" s="21">
        <f t="shared" si="25"/>
        <v>0</v>
      </c>
      <c r="AL123" s="21">
        <f t="shared" si="26"/>
        <v>0</v>
      </c>
      <c r="AM123" s="21">
        <f t="shared" si="27"/>
        <v>1</v>
      </c>
      <c r="AN123" s="21">
        <f t="shared" si="28"/>
        <v>0</v>
      </c>
      <c r="AO123" s="27" t="s">
        <v>208</v>
      </c>
      <c r="AP123" s="21">
        <f t="shared" si="29"/>
        <v>0</v>
      </c>
      <c r="AQ123" s="21">
        <f t="shared" si="30"/>
        <v>0</v>
      </c>
      <c r="AR123" s="21">
        <f t="shared" si="31"/>
        <v>0</v>
      </c>
      <c r="AS123" s="21">
        <f t="shared" si="32"/>
        <v>1</v>
      </c>
      <c r="AT123" s="27" t="s">
        <v>44</v>
      </c>
      <c r="AU123" s="21">
        <f t="shared" si="33"/>
        <v>0</v>
      </c>
      <c r="AV123" s="21">
        <f t="shared" si="34"/>
        <v>1</v>
      </c>
      <c r="AW123" s="21">
        <f t="shared" si="35"/>
        <v>0</v>
      </c>
      <c r="AX123" s="21">
        <f t="shared" si="36"/>
        <v>0</v>
      </c>
      <c r="AY123" s="27" t="s">
        <v>144</v>
      </c>
      <c r="AZ123" s="21">
        <f t="shared" si="37"/>
        <v>0</v>
      </c>
      <c r="BA123" s="21">
        <f t="shared" si="38"/>
        <v>0</v>
      </c>
      <c r="BB123" s="21">
        <f t="shared" si="39"/>
        <v>0</v>
      </c>
      <c r="BC123" s="21">
        <f t="shared" si="40"/>
        <v>1</v>
      </c>
      <c r="BD123" s="27" t="s">
        <v>155</v>
      </c>
      <c r="BE123" s="21">
        <f t="shared" si="41"/>
        <v>0</v>
      </c>
      <c r="BF123" s="21">
        <f t="shared" si="42"/>
        <v>0</v>
      </c>
      <c r="BG123" s="21">
        <f t="shared" si="43"/>
        <v>1</v>
      </c>
      <c r="BH123" s="29">
        <v>1500.0</v>
      </c>
      <c r="BI123" s="21">
        <f t="shared" si="44"/>
        <v>0</v>
      </c>
      <c r="BJ123" s="21">
        <f t="shared" si="45"/>
        <v>1</v>
      </c>
      <c r="BK123" s="21">
        <f t="shared" si="46"/>
        <v>0</v>
      </c>
      <c r="BL123" s="29" t="s">
        <v>156</v>
      </c>
      <c r="BM123" s="21">
        <f t="shared" si="47"/>
        <v>0</v>
      </c>
      <c r="BN123" s="21">
        <f t="shared" si="48"/>
        <v>0</v>
      </c>
      <c r="BO123" s="21">
        <f t="shared" si="49"/>
        <v>0</v>
      </c>
      <c r="BP123" s="21">
        <f t="shared" si="50"/>
        <v>1</v>
      </c>
      <c r="BQ123" s="21">
        <f t="shared" si="51"/>
        <v>0</v>
      </c>
      <c r="BR123" s="29">
        <v>0.0</v>
      </c>
      <c r="BS123" s="29">
        <v>0.0</v>
      </c>
      <c r="BT123" s="29">
        <v>0.0</v>
      </c>
      <c r="BU123" s="29">
        <v>1.0</v>
      </c>
      <c r="BV123" s="29">
        <v>0.0</v>
      </c>
      <c r="BW123" s="29">
        <v>0.0</v>
      </c>
      <c r="BX123" s="29">
        <v>0.0</v>
      </c>
      <c r="BY123" s="29">
        <v>0.0</v>
      </c>
      <c r="BZ123" s="29">
        <v>1.0</v>
      </c>
      <c r="CA123" s="29" t="s">
        <v>78</v>
      </c>
      <c r="CB123" s="21">
        <f t="shared" si="52"/>
        <v>0</v>
      </c>
      <c r="CC123" s="21">
        <f t="shared" si="53"/>
        <v>0</v>
      </c>
      <c r="CD123" s="21">
        <f t="shared" si="54"/>
        <v>0</v>
      </c>
      <c r="CE123" s="21">
        <f t="shared" si="55"/>
        <v>0</v>
      </c>
      <c r="CF123" s="21">
        <f t="shared" si="56"/>
        <v>1</v>
      </c>
      <c r="CG123" s="27" t="s">
        <v>157</v>
      </c>
      <c r="CH123" s="21">
        <f t="shared" si="57"/>
        <v>0</v>
      </c>
      <c r="CI123" s="21">
        <f t="shared" si="58"/>
        <v>1</v>
      </c>
      <c r="CJ123" s="21">
        <f t="shared" si="59"/>
        <v>0</v>
      </c>
      <c r="CK123" s="21">
        <f t="shared" si="60"/>
        <v>0</v>
      </c>
      <c r="CL123" s="27" t="s">
        <v>135</v>
      </c>
      <c r="CM123" s="21">
        <f t="shared" si="61"/>
        <v>1</v>
      </c>
      <c r="CN123" s="21">
        <f t="shared" si="62"/>
        <v>0</v>
      </c>
      <c r="CO123" s="21">
        <f t="shared" si="63"/>
        <v>0</v>
      </c>
      <c r="CP123" s="21">
        <f t="shared" si="64"/>
        <v>0</v>
      </c>
      <c r="CQ123" s="21">
        <f t="shared" si="65"/>
        <v>0</v>
      </c>
      <c r="CR123" s="27" t="s">
        <v>139</v>
      </c>
      <c r="CS123" s="29">
        <v>1.0</v>
      </c>
      <c r="CT123" s="27" t="s">
        <v>139</v>
      </c>
      <c r="CU123" s="27" t="s">
        <v>139</v>
      </c>
      <c r="CV123" s="16">
        <f t="shared" si="66"/>
        <v>7</v>
      </c>
      <c r="CW123" s="27" t="s">
        <v>139</v>
      </c>
      <c r="CX123" s="41">
        <v>1.0</v>
      </c>
      <c r="CY123" s="41" t="s">
        <v>139</v>
      </c>
      <c r="CZ123" s="41" t="s">
        <v>139</v>
      </c>
      <c r="DA123" s="29">
        <v>5.0</v>
      </c>
      <c r="DB123" s="16">
        <f t="shared" si="67"/>
        <v>12</v>
      </c>
      <c r="DC123" s="29">
        <v>2.0</v>
      </c>
      <c r="DD123" s="29">
        <v>1.0</v>
      </c>
      <c r="DE123" s="27" t="s">
        <v>139</v>
      </c>
      <c r="DF123" s="27" t="s">
        <v>139</v>
      </c>
      <c r="DG123" s="27" t="s">
        <v>139</v>
      </c>
      <c r="DH123" s="27" t="s">
        <v>140</v>
      </c>
      <c r="DI123" s="16">
        <f t="shared" si="68"/>
        <v>10</v>
      </c>
      <c r="DJ123" s="29">
        <v>1.0</v>
      </c>
      <c r="DK123" s="29">
        <v>1.0</v>
      </c>
      <c r="DL123" s="29">
        <v>1.0</v>
      </c>
      <c r="DM123" s="29">
        <v>1.0</v>
      </c>
      <c r="DN123" s="27" t="s">
        <v>139</v>
      </c>
      <c r="DO123" s="16">
        <f t="shared" si="69"/>
        <v>6</v>
      </c>
      <c r="DP123" s="27" t="s">
        <v>139</v>
      </c>
      <c r="DQ123" s="27" t="s">
        <v>140</v>
      </c>
      <c r="DR123" s="27" t="s">
        <v>140</v>
      </c>
      <c r="DS123" s="27" t="s">
        <v>139</v>
      </c>
      <c r="DT123" s="29">
        <v>3.0</v>
      </c>
      <c r="DU123" s="25">
        <f t="shared" si="70"/>
        <v>9</v>
      </c>
      <c r="DV123" s="29">
        <v>1.0</v>
      </c>
      <c r="DW123" s="29">
        <v>2.0</v>
      </c>
      <c r="DX123" s="29">
        <v>2.0</v>
      </c>
      <c r="DY123" s="29">
        <v>2.0</v>
      </c>
      <c r="DZ123" s="29">
        <v>2.0</v>
      </c>
      <c r="EA123" s="26">
        <v>14.0</v>
      </c>
      <c r="EB123" s="27" t="s">
        <v>137</v>
      </c>
      <c r="EC123" s="27" t="s">
        <v>139</v>
      </c>
      <c r="ED123" s="27" t="s">
        <v>140</v>
      </c>
      <c r="EE123" s="27" t="s">
        <v>140</v>
      </c>
      <c r="EF123" s="16">
        <f t="shared" si="71"/>
        <v>7</v>
      </c>
      <c r="EG123" s="29">
        <v>4.0</v>
      </c>
      <c r="EH123" s="129">
        <v>4.0</v>
      </c>
      <c r="EI123" s="29">
        <v>4.0</v>
      </c>
      <c r="EJ123" s="29">
        <v>4.0</v>
      </c>
      <c r="EK123" s="16">
        <f t="shared" si="72"/>
        <v>16</v>
      </c>
    </row>
    <row r="124" ht="15.75" customHeight="1">
      <c r="A124" s="36" t="s">
        <v>125</v>
      </c>
      <c r="B124" s="16">
        <f t="shared" si="1"/>
        <v>1</v>
      </c>
      <c r="C124" s="17" t="s">
        <v>37</v>
      </c>
      <c r="D124" s="35">
        <v>21.0</v>
      </c>
      <c r="E124" s="16">
        <f t="shared" si="2"/>
        <v>0</v>
      </c>
      <c r="F124" s="16">
        <f t="shared" si="3"/>
        <v>1</v>
      </c>
      <c r="G124" s="16">
        <f t="shared" si="4"/>
        <v>0</v>
      </c>
      <c r="H124" s="16">
        <f t="shared" si="5"/>
        <v>0</v>
      </c>
      <c r="I124" s="35" t="s">
        <v>11</v>
      </c>
      <c r="J124" s="16">
        <f t="shared" si="6"/>
        <v>0</v>
      </c>
      <c r="K124" s="16">
        <f t="shared" si="7"/>
        <v>0</v>
      </c>
      <c r="L124" s="16">
        <f t="shared" si="8"/>
        <v>1</v>
      </c>
      <c r="M124" s="16">
        <f t="shared" si="9"/>
        <v>0</v>
      </c>
      <c r="N124" s="16">
        <f t="shared" si="10"/>
        <v>0</v>
      </c>
      <c r="O124" s="36">
        <v>15000.0</v>
      </c>
      <c r="P124" s="21">
        <f t="shared" si="11"/>
        <v>0</v>
      </c>
      <c r="Q124" s="21">
        <f t="shared" si="12"/>
        <v>1</v>
      </c>
      <c r="R124" s="21">
        <f t="shared" si="13"/>
        <v>0</v>
      </c>
      <c r="S124" s="21">
        <f t="shared" si="14"/>
        <v>0</v>
      </c>
      <c r="T124" s="37" t="s">
        <v>159</v>
      </c>
      <c r="U124" s="21">
        <f t="shared" si="15"/>
        <v>0</v>
      </c>
      <c r="V124" s="37">
        <v>0.0</v>
      </c>
      <c r="W124" s="37">
        <v>0.0</v>
      </c>
      <c r="X124" s="37">
        <v>0.0</v>
      </c>
      <c r="Y124" s="36" t="s">
        <v>27</v>
      </c>
      <c r="Z124" s="21">
        <f t="shared" si="16"/>
        <v>0</v>
      </c>
      <c r="AA124" s="21">
        <f t="shared" si="17"/>
        <v>0</v>
      </c>
      <c r="AB124" s="21">
        <f t="shared" si="18"/>
        <v>1</v>
      </c>
      <c r="AC124" s="21">
        <f t="shared" si="19"/>
        <v>0</v>
      </c>
      <c r="AD124" s="21">
        <f t="shared" si="20"/>
        <v>0</v>
      </c>
      <c r="AE124" s="36" t="s">
        <v>180</v>
      </c>
      <c r="AF124" s="21">
        <f t="shared" si="21"/>
        <v>0</v>
      </c>
      <c r="AG124" s="21">
        <f t="shared" si="22"/>
        <v>0</v>
      </c>
      <c r="AH124" s="21">
        <f t="shared" si="23"/>
        <v>1</v>
      </c>
      <c r="AI124" s="21">
        <f t="shared" si="24"/>
        <v>0</v>
      </c>
      <c r="AJ124" s="27" t="s">
        <v>32</v>
      </c>
      <c r="AK124" s="21">
        <f t="shared" si="25"/>
        <v>0</v>
      </c>
      <c r="AL124" s="21">
        <f t="shared" si="26"/>
        <v>0</v>
      </c>
      <c r="AM124" s="21">
        <f t="shared" si="27"/>
        <v>1</v>
      </c>
      <c r="AN124" s="21">
        <f t="shared" si="28"/>
        <v>0</v>
      </c>
      <c r="AO124" s="27" t="s">
        <v>208</v>
      </c>
      <c r="AP124" s="21">
        <f t="shared" si="29"/>
        <v>0</v>
      </c>
      <c r="AQ124" s="21">
        <f t="shared" si="30"/>
        <v>0</v>
      </c>
      <c r="AR124" s="21">
        <f t="shared" si="31"/>
        <v>0</v>
      </c>
      <c r="AS124" s="21">
        <f t="shared" si="32"/>
        <v>1</v>
      </c>
      <c r="AT124" s="27" t="s">
        <v>163</v>
      </c>
      <c r="AU124" s="21">
        <f t="shared" si="33"/>
        <v>0</v>
      </c>
      <c r="AV124" s="21">
        <f t="shared" si="34"/>
        <v>0</v>
      </c>
      <c r="AW124" s="21">
        <f t="shared" si="35"/>
        <v>0</v>
      </c>
      <c r="AX124" s="21">
        <f t="shared" si="36"/>
        <v>1</v>
      </c>
      <c r="AY124" s="27" t="s">
        <v>175</v>
      </c>
      <c r="AZ124" s="21">
        <f t="shared" si="37"/>
        <v>0</v>
      </c>
      <c r="BA124" s="21">
        <f t="shared" si="38"/>
        <v>0</v>
      </c>
      <c r="BB124" s="21">
        <f t="shared" si="39"/>
        <v>0</v>
      </c>
      <c r="BC124" s="21">
        <f t="shared" si="40"/>
        <v>1</v>
      </c>
      <c r="BD124" s="27" t="s">
        <v>150</v>
      </c>
      <c r="BE124" s="21">
        <f t="shared" si="41"/>
        <v>0</v>
      </c>
      <c r="BF124" s="21">
        <f t="shared" si="42"/>
        <v>0</v>
      </c>
      <c r="BG124" s="21">
        <f t="shared" si="43"/>
        <v>1</v>
      </c>
      <c r="BH124" s="29">
        <v>1500.0</v>
      </c>
      <c r="BI124" s="21">
        <f t="shared" si="44"/>
        <v>0</v>
      </c>
      <c r="BJ124" s="21">
        <f t="shared" si="45"/>
        <v>1</v>
      </c>
      <c r="BK124" s="21">
        <f t="shared" si="46"/>
        <v>0</v>
      </c>
      <c r="BL124" s="29" t="s">
        <v>132</v>
      </c>
      <c r="BM124" s="21">
        <f t="shared" si="47"/>
        <v>0</v>
      </c>
      <c r="BN124" s="21">
        <f t="shared" si="48"/>
        <v>0</v>
      </c>
      <c r="BO124" s="21">
        <f t="shared" si="49"/>
        <v>1</v>
      </c>
      <c r="BP124" s="21">
        <f t="shared" si="50"/>
        <v>0</v>
      </c>
      <c r="BQ124" s="21">
        <f t="shared" si="51"/>
        <v>0</v>
      </c>
      <c r="BR124" s="29">
        <v>0.0</v>
      </c>
      <c r="BS124" s="29">
        <v>0.0</v>
      </c>
      <c r="BT124" s="29">
        <v>1.0</v>
      </c>
      <c r="BU124" s="29">
        <v>0.0</v>
      </c>
      <c r="BV124" s="29">
        <v>0.0</v>
      </c>
      <c r="BW124" s="29">
        <v>1.0</v>
      </c>
      <c r="BX124" s="29">
        <v>1.0</v>
      </c>
      <c r="BY124" s="29">
        <v>0.0</v>
      </c>
      <c r="BZ124" s="29">
        <v>1.0</v>
      </c>
      <c r="CA124" s="27" t="s">
        <v>164</v>
      </c>
      <c r="CB124" s="21">
        <f t="shared" si="52"/>
        <v>0</v>
      </c>
      <c r="CC124" s="21">
        <f t="shared" si="53"/>
        <v>0</v>
      </c>
      <c r="CD124" s="21">
        <f t="shared" si="54"/>
        <v>1</v>
      </c>
      <c r="CE124" s="21">
        <f t="shared" si="55"/>
        <v>0</v>
      </c>
      <c r="CF124" s="21">
        <f t="shared" si="56"/>
        <v>0</v>
      </c>
      <c r="CG124" s="27" t="s">
        <v>165</v>
      </c>
      <c r="CH124" s="21">
        <f t="shared" si="57"/>
        <v>0</v>
      </c>
      <c r="CI124" s="21">
        <f t="shared" si="58"/>
        <v>0</v>
      </c>
      <c r="CJ124" s="21">
        <f t="shared" si="59"/>
        <v>0</v>
      </c>
      <c r="CK124" s="21">
        <f t="shared" si="60"/>
        <v>1</v>
      </c>
      <c r="CL124" s="27" t="s">
        <v>135</v>
      </c>
      <c r="CM124" s="21">
        <f t="shared" si="61"/>
        <v>1</v>
      </c>
      <c r="CN124" s="21">
        <f t="shared" si="62"/>
        <v>0</v>
      </c>
      <c r="CO124" s="21">
        <f t="shared" si="63"/>
        <v>0</v>
      </c>
      <c r="CP124" s="21">
        <f t="shared" si="64"/>
        <v>0</v>
      </c>
      <c r="CQ124" s="21">
        <f t="shared" si="65"/>
        <v>0</v>
      </c>
      <c r="CR124" s="27" t="s">
        <v>136</v>
      </c>
      <c r="CS124" s="27" t="s">
        <v>138</v>
      </c>
      <c r="CT124" s="27" t="s">
        <v>136</v>
      </c>
      <c r="CU124" s="29">
        <v>3.0</v>
      </c>
      <c r="CV124" s="16">
        <f t="shared" si="66"/>
        <v>16</v>
      </c>
      <c r="CW124" s="27" t="s">
        <v>136</v>
      </c>
      <c r="CX124" s="41" t="s">
        <v>138</v>
      </c>
      <c r="CY124" s="41" t="s">
        <v>136</v>
      </c>
      <c r="CZ124" s="41">
        <v>3.0</v>
      </c>
      <c r="DA124" s="29">
        <v>4.0</v>
      </c>
      <c r="DB124" s="16">
        <f t="shared" si="67"/>
        <v>20</v>
      </c>
      <c r="DC124" s="29">
        <v>2.0</v>
      </c>
      <c r="DD124" s="29">
        <v>2.0</v>
      </c>
      <c r="DE124" s="27" t="s">
        <v>137</v>
      </c>
      <c r="DF124" s="29">
        <v>1.0</v>
      </c>
      <c r="DG124" s="29">
        <v>1.0</v>
      </c>
      <c r="DH124" s="27">
        <v>3.0</v>
      </c>
      <c r="DI124" s="16">
        <f t="shared" si="68"/>
        <v>12</v>
      </c>
      <c r="DJ124" s="27" t="s">
        <v>138</v>
      </c>
      <c r="DK124" s="27" t="s">
        <v>136</v>
      </c>
      <c r="DL124" s="27" t="s">
        <v>136</v>
      </c>
      <c r="DM124" s="27" t="s">
        <v>136</v>
      </c>
      <c r="DN124" s="27" t="s">
        <v>136</v>
      </c>
      <c r="DO124" s="16">
        <f t="shared" si="69"/>
        <v>21</v>
      </c>
      <c r="DP124" s="27" t="s">
        <v>139</v>
      </c>
      <c r="DQ124" s="29">
        <v>2.0</v>
      </c>
      <c r="DR124" s="27" t="s">
        <v>139</v>
      </c>
      <c r="DS124" s="27" t="s">
        <v>139</v>
      </c>
      <c r="DT124" s="29">
        <v>3.0</v>
      </c>
      <c r="DU124" s="25">
        <f t="shared" si="70"/>
        <v>11</v>
      </c>
      <c r="DV124" s="27" t="s">
        <v>137</v>
      </c>
      <c r="DW124" s="27" t="s">
        <v>136</v>
      </c>
      <c r="DX124" s="29">
        <v>4.0</v>
      </c>
      <c r="DY124" s="29">
        <v>4.0</v>
      </c>
      <c r="DZ124" s="27" t="s">
        <v>137</v>
      </c>
      <c r="EA124" s="26">
        <v>13.0</v>
      </c>
      <c r="EB124" s="27" t="s">
        <v>140</v>
      </c>
      <c r="EC124" s="27" t="s">
        <v>139</v>
      </c>
      <c r="ED124" s="27" t="s">
        <v>140</v>
      </c>
      <c r="EE124" s="27" t="s">
        <v>139</v>
      </c>
      <c r="EF124" s="16">
        <f t="shared" si="71"/>
        <v>6</v>
      </c>
      <c r="EG124" s="27" t="s">
        <v>136</v>
      </c>
      <c r="EH124" s="130" t="s">
        <v>137</v>
      </c>
      <c r="EI124" s="29">
        <v>4.0</v>
      </c>
      <c r="EJ124" s="29">
        <v>5.0</v>
      </c>
      <c r="EK124" s="16">
        <f t="shared" si="72"/>
        <v>16</v>
      </c>
    </row>
    <row r="125" ht="15.75" customHeight="1">
      <c r="A125" s="36" t="s">
        <v>125</v>
      </c>
      <c r="B125" s="16">
        <f t="shared" si="1"/>
        <v>1</v>
      </c>
      <c r="C125" s="17" t="s">
        <v>37</v>
      </c>
      <c r="D125" s="35">
        <v>27.0</v>
      </c>
      <c r="E125" s="16">
        <f t="shared" si="2"/>
        <v>0</v>
      </c>
      <c r="F125" s="16">
        <f t="shared" si="3"/>
        <v>1</v>
      </c>
      <c r="G125" s="16">
        <f t="shared" si="4"/>
        <v>0</v>
      </c>
      <c r="H125" s="16">
        <f t="shared" si="5"/>
        <v>0</v>
      </c>
      <c r="I125" s="35" t="s">
        <v>11</v>
      </c>
      <c r="J125" s="16">
        <f t="shared" si="6"/>
        <v>0</v>
      </c>
      <c r="K125" s="16">
        <f t="shared" si="7"/>
        <v>0</v>
      </c>
      <c r="L125" s="16">
        <f t="shared" si="8"/>
        <v>1</v>
      </c>
      <c r="M125" s="16">
        <f t="shared" si="9"/>
        <v>0</v>
      </c>
      <c r="N125" s="16">
        <f t="shared" si="10"/>
        <v>0</v>
      </c>
      <c r="O125" s="36">
        <v>30000.0</v>
      </c>
      <c r="P125" s="21">
        <f t="shared" si="11"/>
        <v>0</v>
      </c>
      <c r="Q125" s="21">
        <f t="shared" si="12"/>
        <v>0</v>
      </c>
      <c r="R125" s="21">
        <f t="shared" si="13"/>
        <v>1</v>
      </c>
      <c r="S125" s="21">
        <f t="shared" si="14"/>
        <v>0</v>
      </c>
      <c r="T125" s="37" t="s">
        <v>159</v>
      </c>
      <c r="U125" s="21">
        <f t="shared" si="15"/>
        <v>0</v>
      </c>
      <c r="V125" s="37">
        <v>0.0</v>
      </c>
      <c r="W125" s="37">
        <v>0.0</v>
      </c>
      <c r="X125" s="37">
        <v>0.0</v>
      </c>
      <c r="Y125" s="36" t="s">
        <v>27</v>
      </c>
      <c r="Z125" s="21">
        <f t="shared" si="16"/>
        <v>0</v>
      </c>
      <c r="AA125" s="21">
        <f t="shared" si="17"/>
        <v>0</v>
      </c>
      <c r="AB125" s="21">
        <f t="shared" si="18"/>
        <v>1</v>
      </c>
      <c r="AC125" s="21">
        <f t="shared" si="19"/>
        <v>0</v>
      </c>
      <c r="AD125" s="21">
        <f t="shared" si="20"/>
        <v>0</v>
      </c>
      <c r="AE125" s="36" t="s">
        <v>143</v>
      </c>
      <c r="AF125" s="21">
        <f t="shared" si="21"/>
        <v>0</v>
      </c>
      <c r="AG125" s="21">
        <f t="shared" si="22"/>
        <v>1</v>
      </c>
      <c r="AH125" s="21">
        <f t="shared" si="23"/>
        <v>0</v>
      </c>
      <c r="AI125" s="21">
        <f t="shared" si="24"/>
        <v>0</v>
      </c>
      <c r="AJ125" s="27" t="s">
        <v>32</v>
      </c>
      <c r="AK125" s="21">
        <f t="shared" si="25"/>
        <v>0</v>
      </c>
      <c r="AL125" s="21">
        <f t="shared" si="26"/>
        <v>0</v>
      </c>
      <c r="AM125" s="21">
        <f t="shared" si="27"/>
        <v>1</v>
      </c>
      <c r="AN125" s="21">
        <f t="shared" si="28"/>
        <v>0</v>
      </c>
      <c r="AO125" s="27" t="s">
        <v>208</v>
      </c>
      <c r="AP125" s="21">
        <f t="shared" si="29"/>
        <v>0</v>
      </c>
      <c r="AQ125" s="21">
        <f t="shared" si="30"/>
        <v>0</v>
      </c>
      <c r="AR125" s="21">
        <f t="shared" si="31"/>
        <v>0</v>
      </c>
      <c r="AS125" s="21">
        <f t="shared" si="32"/>
        <v>1</v>
      </c>
      <c r="AT125" s="27" t="s">
        <v>163</v>
      </c>
      <c r="AU125" s="21">
        <f t="shared" si="33"/>
        <v>0</v>
      </c>
      <c r="AV125" s="21">
        <f t="shared" si="34"/>
        <v>0</v>
      </c>
      <c r="AW125" s="21">
        <f t="shared" si="35"/>
        <v>0</v>
      </c>
      <c r="AX125" s="21">
        <f t="shared" si="36"/>
        <v>1</v>
      </c>
      <c r="AY125" s="27" t="s">
        <v>182</v>
      </c>
      <c r="AZ125" s="21">
        <f t="shared" si="37"/>
        <v>0</v>
      </c>
      <c r="BA125" s="21">
        <f t="shared" si="38"/>
        <v>0</v>
      </c>
      <c r="BB125" s="21">
        <f t="shared" si="39"/>
        <v>1</v>
      </c>
      <c r="BC125" s="21">
        <f t="shared" si="40"/>
        <v>0</v>
      </c>
      <c r="BD125" s="27" t="s">
        <v>136</v>
      </c>
      <c r="BE125" s="21">
        <f t="shared" si="41"/>
        <v>0</v>
      </c>
      <c r="BF125" s="21">
        <f t="shared" si="42"/>
        <v>0</v>
      </c>
      <c r="BG125" s="21">
        <f t="shared" si="43"/>
        <v>1</v>
      </c>
      <c r="BH125" s="27" t="s">
        <v>167</v>
      </c>
      <c r="BI125" s="21">
        <f t="shared" si="44"/>
        <v>0</v>
      </c>
      <c r="BJ125" s="21">
        <f t="shared" si="45"/>
        <v>0</v>
      </c>
      <c r="BK125" s="21">
        <f t="shared" si="46"/>
        <v>1</v>
      </c>
      <c r="BL125" s="29" t="s">
        <v>59</v>
      </c>
      <c r="BM125" s="21">
        <f t="shared" si="47"/>
        <v>1</v>
      </c>
      <c r="BN125" s="21">
        <f t="shared" si="48"/>
        <v>0</v>
      </c>
      <c r="BO125" s="21">
        <f t="shared" si="49"/>
        <v>0</v>
      </c>
      <c r="BP125" s="21">
        <f t="shared" si="50"/>
        <v>0</v>
      </c>
      <c r="BQ125" s="21">
        <f t="shared" si="51"/>
        <v>0</v>
      </c>
      <c r="BR125" s="29">
        <v>0.0</v>
      </c>
      <c r="BS125" s="29">
        <v>0.0</v>
      </c>
      <c r="BT125" s="29">
        <v>0.0</v>
      </c>
      <c r="BU125" s="29">
        <v>0.0</v>
      </c>
      <c r="BV125" s="29">
        <v>0.0</v>
      </c>
      <c r="BW125" s="29">
        <v>1.0</v>
      </c>
      <c r="BX125" s="29">
        <v>0.0</v>
      </c>
      <c r="BY125" s="29">
        <v>0.0</v>
      </c>
      <c r="BZ125" s="29">
        <v>1.0</v>
      </c>
      <c r="CA125" s="27" t="s">
        <v>168</v>
      </c>
      <c r="CB125" s="21">
        <f t="shared" si="52"/>
        <v>1</v>
      </c>
      <c r="CC125" s="21">
        <f t="shared" si="53"/>
        <v>0</v>
      </c>
      <c r="CD125" s="21">
        <f t="shared" si="54"/>
        <v>0</v>
      </c>
      <c r="CE125" s="21">
        <f t="shared" si="55"/>
        <v>0</v>
      </c>
      <c r="CF125" s="21">
        <f t="shared" si="56"/>
        <v>0</v>
      </c>
      <c r="CG125" s="27" t="s">
        <v>169</v>
      </c>
      <c r="CH125" s="21">
        <f t="shared" si="57"/>
        <v>0</v>
      </c>
      <c r="CI125" s="21">
        <f t="shared" si="58"/>
        <v>0</v>
      </c>
      <c r="CJ125" s="21">
        <f t="shared" si="59"/>
        <v>0</v>
      </c>
      <c r="CK125" s="21">
        <f t="shared" si="60"/>
        <v>1</v>
      </c>
      <c r="CL125" s="27" t="s">
        <v>170</v>
      </c>
      <c r="CM125" s="21">
        <f t="shared" si="61"/>
        <v>0</v>
      </c>
      <c r="CN125" s="21">
        <f t="shared" si="62"/>
        <v>1</v>
      </c>
      <c r="CO125" s="21">
        <f t="shared" si="63"/>
        <v>0</v>
      </c>
      <c r="CP125" s="21">
        <f t="shared" si="64"/>
        <v>0</v>
      </c>
      <c r="CQ125" s="21">
        <f t="shared" si="65"/>
        <v>0</v>
      </c>
      <c r="CR125" s="27" t="s">
        <v>136</v>
      </c>
      <c r="CS125" s="29">
        <v>4.0</v>
      </c>
      <c r="CT125" s="27" t="s">
        <v>138</v>
      </c>
      <c r="CU125" s="29">
        <v>4.0</v>
      </c>
      <c r="CV125" s="16">
        <f t="shared" si="66"/>
        <v>17</v>
      </c>
      <c r="CW125" s="27" t="s">
        <v>136</v>
      </c>
      <c r="CX125" s="41">
        <v>4.0</v>
      </c>
      <c r="CY125" s="41" t="s">
        <v>138</v>
      </c>
      <c r="CZ125" s="41">
        <v>4.0</v>
      </c>
      <c r="DA125" s="27" t="s">
        <v>138</v>
      </c>
      <c r="DB125" s="16">
        <f t="shared" si="67"/>
        <v>22</v>
      </c>
      <c r="DC125" s="29">
        <v>1.0</v>
      </c>
      <c r="DD125" s="29">
        <v>2.0</v>
      </c>
      <c r="DE125" s="29">
        <v>2.0</v>
      </c>
      <c r="DF125" s="27" t="s">
        <v>139</v>
      </c>
      <c r="DG125" s="29">
        <v>1.0</v>
      </c>
      <c r="DH125" s="27" t="s">
        <v>137</v>
      </c>
      <c r="DI125" s="16">
        <f t="shared" si="68"/>
        <v>11</v>
      </c>
      <c r="DJ125" s="27" t="s">
        <v>138</v>
      </c>
      <c r="DK125" s="27" t="s">
        <v>138</v>
      </c>
      <c r="DL125" s="27" t="s">
        <v>138</v>
      </c>
      <c r="DM125" s="27" t="s">
        <v>139</v>
      </c>
      <c r="DN125" s="27" t="s">
        <v>136</v>
      </c>
      <c r="DO125" s="16">
        <f t="shared" si="69"/>
        <v>21</v>
      </c>
      <c r="DP125" s="27" t="s">
        <v>136</v>
      </c>
      <c r="DQ125" s="29">
        <v>2.0</v>
      </c>
      <c r="DR125" s="29">
        <v>2.0</v>
      </c>
      <c r="DS125" s="29">
        <v>3.0</v>
      </c>
      <c r="DT125" s="29">
        <v>3.0</v>
      </c>
      <c r="DU125" s="25">
        <f t="shared" si="70"/>
        <v>14</v>
      </c>
      <c r="DV125" s="27" t="s">
        <v>138</v>
      </c>
      <c r="DW125" s="27" t="s">
        <v>137</v>
      </c>
      <c r="DX125" s="27" t="s">
        <v>138</v>
      </c>
      <c r="DY125" s="29">
        <v>4.0</v>
      </c>
      <c r="DZ125" s="27" t="s">
        <v>137</v>
      </c>
      <c r="EA125" s="26">
        <v>16.0</v>
      </c>
      <c r="EB125" s="27" t="s">
        <v>139</v>
      </c>
      <c r="EC125" s="27" t="s">
        <v>139</v>
      </c>
      <c r="ED125" s="27" t="s">
        <v>138</v>
      </c>
      <c r="EE125" s="27" t="s">
        <v>139</v>
      </c>
      <c r="EF125" s="16">
        <f t="shared" si="71"/>
        <v>11</v>
      </c>
      <c r="EG125" s="27" t="s">
        <v>136</v>
      </c>
      <c r="EH125" s="130" t="s">
        <v>136</v>
      </c>
      <c r="EI125" s="27" t="s">
        <v>136</v>
      </c>
      <c r="EJ125" s="27" t="s">
        <v>136</v>
      </c>
      <c r="EK125" s="16">
        <f t="shared" si="72"/>
        <v>16</v>
      </c>
    </row>
    <row r="126" ht="15.75" customHeight="1">
      <c r="A126" s="36" t="s">
        <v>125</v>
      </c>
      <c r="B126" s="16">
        <f t="shared" si="1"/>
        <v>1</v>
      </c>
      <c r="C126" s="17" t="s">
        <v>37</v>
      </c>
      <c r="D126" s="35">
        <v>15.0</v>
      </c>
      <c r="E126" s="16">
        <f t="shared" si="2"/>
        <v>1</v>
      </c>
      <c r="F126" s="16">
        <f t="shared" si="3"/>
        <v>0</v>
      </c>
      <c r="G126" s="16">
        <f t="shared" si="4"/>
        <v>0</v>
      </c>
      <c r="H126" s="16">
        <f t="shared" si="5"/>
        <v>0</v>
      </c>
      <c r="I126" s="35" t="s">
        <v>11</v>
      </c>
      <c r="J126" s="16">
        <f t="shared" si="6"/>
        <v>0</v>
      </c>
      <c r="K126" s="16">
        <f t="shared" si="7"/>
        <v>0</v>
      </c>
      <c r="L126" s="16">
        <f t="shared" si="8"/>
        <v>1</v>
      </c>
      <c r="M126" s="16">
        <f t="shared" si="9"/>
        <v>0</v>
      </c>
      <c r="N126" s="16">
        <f t="shared" si="10"/>
        <v>0</v>
      </c>
      <c r="O126" s="36">
        <v>30000.0</v>
      </c>
      <c r="P126" s="21">
        <f t="shared" si="11"/>
        <v>0</v>
      </c>
      <c r="Q126" s="21">
        <f t="shared" si="12"/>
        <v>0</v>
      </c>
      <c r="R126" s="21">
        <f t="shared" si="13"/>
        <v>1</v>
      </c>
      <c r="S126" s="21">
        <f t="shared" si="14"/>
        <v>0</v>
      </c>
      <c r="T126" s="37" t="s">
        <v>159</v>
      </c>
      <c r="U126" s="21">
        <f t="shared" si="15"/>
        <v>0</v>
      </c>
      <c r="V126" s="37">
        <v>0.0</v>
      </c>
      <c r="W126" s="37">
        <v>0.0</v>
      </c>
      <c r="X126" s="37">
        <v>0.0</v>
      </c>
      <c r="Y126" s="36" t="s">
        <v>27</v>
      </c>
      <c r="Z126" s="21">
        <f t="shared" si="16"/>
        <v>0</v>
      </c>
      <c r="AA126" s="21">
        <f t="shared" si="17"/>
        <v>0</v>
      </c>
      <c r="AB126" s="21">
        <f t="shared" si="18"/>
        <v>1</v>
      </c>
      <c r="AC126" s="21">
        <f t="shared" si="19"/>
        <v>0</v>
      </c>
      <c r="AD126" s="21">
        <f t="shared" si="20"/>
        <v>0</v>
      </c>
      <c r="AE126" s="36" t="s">
        <v>161</v>
      </c>
      <c r="AF126" s="21">
        <f t="shared" si="21"/>
        <v>0</v>
      </c>
      <c r="AG126" s="21">
        <f t="shared" si="22"/>
        <v>0</v>
      </c>
      <c r="AH126" s="21">
        <f t="shared" si="23"/>
        <v>0</v>
      </c>
      <c r="AI126" s="21">
        <f t="shared" si="24"/>
        <v>1</v>
      </c>
      <c r="AJ126" s="27" t="s">
        <v>32</v>
      </c>
      <c r="AK126" s="21">
        <f t="shared" si="25"/>
        <v>0</v>
      </c>
      <c r="AL126" s="21">
        <f t="shared" si="26"/>
        <v>0</v>
      </c>
      <c r="AM126" s="21">
        <f t="shared" si="27"/>
        <v>1</v>
      </c>
      <c r="AN126" s="21">
        <f t="shared" si="28"/>
        <v>0</v>
      </c>
      <c r="AO126" s="27" t="s">
        <v>208</v>
      </c>
      <c r="AP126" s="21">
        <f t="shared" si="29"/>
        <v>0</v>
      </c>
      <c r="AQ126" s="21">
        <f t="shared" si="30"/>
        <v>0</v>
      </c>
      <c r="AR126" s="21">
        <f t="shared" si="31"/>
        <v>0</v>
      </c>
      <c r="AS126" s="21">
        <f t="shared" si="32"/>
        <v>1</v>
      </c>
      <c r="AT126" s="27" t="s">
        <v>163</v>
      </c>
      <c r="AU126" s="21">
        <f t="shared" si="33"/>
        <v>0</v>
      </c>
      <c r="AV126" s="21">
        <f t="shared" si="34"/>
        <v>0</v>
      </c>
      <c r="AW126" s="21">
        <f t="shared" si="35"/>
        <v>0</v>
      </c>
      <c r="AX126" s="21">
        <f t="shared" si="36"/>
        <v>1</v>
      </c>
      <c r="AY126" s="27" t="s">
        <v>131</v>
      </c>
      <c r="AZ126" s="21">
        <f t="shared" si="37"/>
        <v>1</v>
      </c>
      <c r="BA126" s="21">
        <f t="shared" si="38"/>
        <v>0</v>
      </c>
      <c r="BB126" s="21">
        <f t="shared" si="39"/>
        <v>0</v>
      </c>
      <c r="BC126" s="21">
        <f t="shared" si="40"/>
        <v>0</v>
      </c>
      <c r="BD126" s="27" t="s">
        <v>138</v>
      </c>
      <c r="BE126" s="21">
        <f t="shared" si="41"/>
        <v>0</v>
      </c>
      <c r="BF126" s="21">
        <f t="shared" si="42"/>
        <v>0</v>
      </c>
      <c r="BG126" s="21">
        <f t="shared" si="43"/>
        <v>1</v>
      </c>
      <c r="BH126" s="29">
        <v>800.0</v>
      </c>
      <c r="BI126" s="21">
        <f t="shared" si="44"/>
        <v>1</v>
      </c>
      <c r="BJ126" s="21">
        <f t="shared" si="45"/>
        <v>0</v>
      </c>
      <c r="BK126" s="21">
        <f t="shared" si="46"/>
        <v>0</v>
      </c>
      <c r="BL126" s="29" t="s">
        <v>132</v>
      </c>
      <c r="BM126" s="21">
        <f t="shared" si="47"/>
        <v>0</v>
      </c>
      <c r="BN126" s="21">
        <f t="shared" si="48"/>
        <v>0</v>
      </c>
      <c r="BO126" s="21">
        <f t="shared" si="49"/>
        <v>1</v>
      </c>
      <c r="BP126" s="21">
        <f t="shared" si="50"/>
        <v>0</v>
      </c>
      <c r="BQ126" s="21">
        <f t="shared" si="51"/>
        <v>0</v>
      </c>
      <c r="BR126" s="29">
        <v>0.0</v>
      </c>
      <c r="BS126" s="29">
        <v>0.0</v>
      </c>
      <c r="BT126" s="29">
        <v>0.0</v>
      </c>
      <c r="BU126" s="29">
        <v>0.0</v>
      </c>
      <c r="BV126" s="29">
        <v>0.0</v>
      </c>
      <c r="BW126" s="29">
        <v>1.0</v>
      </c>
      <c r="BX126" s="29">
        <v>1.0</v>
      </c>
      <c r="BY126" s="29">
        <v>0.0</v>
      </c>
      <c r="BZ126" s="29">
        <v>1.0</v>
      </c>
      <c r="CA126" s="27" t="s">
        <v>164</v>
      </c>
      <c r="CB126" s="21">
        <f t="shared" si="52"/>
        <v>0</v>
      </c>
      <c r="CC126" s="21">
        <f t="shared" si="53"/>
        <v>0</v>
      </c>
      <c r="CD126" s="21">
        <f t="shared" si="54"/>
        <v>1</v>
      </c>
      <c r="CE126" s="21">
        <f t="shared" si="55"/>
        <v>0</v>
      </c>
      <c r="CF126" s="21">
        <f t="shared" si="56"/>
        <v>0</v>
      </c>
      <c r="CG126" s="27" t="s">
        <v>80</v>
      </c>
      <c r="CH126" s="21">
        <f t="shared" si="57"/>
        <v>1</v>
      </c>
      <c r="CI126" s="21">
        <f t="shared" si="58"/>
        <v>0</v>
      </c>
      <c r="CJ126" s="21">
        <f t="shared" si="59"/>
        <v>0</v>
      </c>
      <c r="CK126" s="21">
        <f t="shared" si="60"/>
        <v>0</v>
      </c>
      <c r="CL126" s="27" t="s">
        <v>170</v>
      </c>
      <c r="CM126" s="21">
        <f t="shared" si="61"/>
        <v>0</v>
      </c>
      <c r="CN126" s="21">
        <f t="shared" si="62"/>
        <v>1</v>
      </c>
      <c r="CO126" s="21">
        <f t="shared" si="63"/>
        <v>0</v>
      </c>
      <c r="CP126" s="21">
        <f t="shared" si="64"/>
        <v>0</v>
      </c>
      <c r="CQ126" s="21">
        <f t="shared" si="65"/>
        <v>0</v>
      </c>
      <c r="CR126" s="29">
        <v>4.0</v>
      </c>
      <c r="CS126" s="27" t="s">
        <v>138</v>
      </c>
      <c r="CT126" s="27" t="s">
        <v>137</v>
      </c>
      <c r="CU126" s="29">
        <v>4.0</v>
      </c>
      <c r="CV126" s="16">
        <f t="shared" si="66"/>
        <v>16</v>
      </c>
      <c r="CW126" s="27">
        <v>4.0</v>
      </c>
      <c r="CX126" s="41" t="s">
        <v>138</v>
      </c>
      <c r="CY126" s="41" t="s">
        <v>137</v>
      </c>
      <c r="CZ126" s="41">
        <v>4.0</v>
      </c>
      <c r="DA126" s="27" t="s">
        <v>136</v>
      </c>
      <c r="DB126" s="16">
        <f t="shared" si="67"/>
        <v>20</v>
      </c>
      <c r="DC126" s="29">
        <v>1.0</v>
      </c>
      <c r="DD126" s="29">
        <v>1.0</v>
      </c>
      <c r="DE126" s="27" t="s">
        <v>140</v>
      </c>
      <c r="DF126" s="29">
        <v>1.0</v>
      </c>
      <c r="DG126" s="27" t="s">
        <v>140</v>
      </c>
      <c r="DH126" s="29">
        <v>1.0</v>
      </c>
      <c r="DI126" s="16">
        <f t="shared" si="68"/>
        <v>6</v>
      </c>
      <c r="DJ126" s="27" t="s">
        <v>138</v>
      </c>
      <c r="DK126" s="27" t="s">
        <v>137</v>
      </c>
      <c r="DL126" s="27" t="s">
        <v>136</v>
      </c>
      <c r="DM126" s="29">
        <v>3.0</v>
      </c>
      <c r="DN126" s="29">
        <v>4.0</v>
      </c>
      <c r="DO126" s="16">
        <f t="shared" si="69"/>
        <v>19</v>
      </c>
      <c r="DP126" s="27" t="s">
        <v>136</v>
      </c>
      <c r="DQ126" s="29">
        <v>1.0</v>
      </c>
      <c r="DR126" s="29">
        <v>3.0</v>
      </c>
      <c r="DS126" s="27" t="s">
        <v>137</v>
      </c>
      <c r="DT126" s="29">
        <v>3.0</v>
      </c>
      <c r="DU126" s="25">
        <f t="shared" si="70"/>
        <v>14</v>
      </c>
      <c r="DV126" s="27" t="s">
        <v>136</v>
      </c>
      <c r="DW126" s="27" t="s">
        <v>138</v>
      </c>
      <c r="DX126" s="27" t="s">
        <v>137</v>
      </c>
      <c r="DY126" s="27" t="s">
        <v>138</v>
      </c>
      <c r="DZ126" s="27" t="s">
        <v>136</v>
      </c>
      <c r="EA126" s="21">
        <f>DV126+DW126+DX126+DY126+DZ126</f>
        <v>21</v>
      </c>
      <c r="EB126" s="27" t="s">
        <v>136</v>
      </c>
      <c r="EC126" s="27" t="s">
        <v>136</v>
      </c>
      <c r="ED126" s="27" t="s">
        <v>138</v>
      </c>
      <c r="EE126" s="27" t="s">
        <v>139</v>
      </c>
      <c r="EF126" s="16">
        <f t="shared" si="71"/>
        <v>15</v>
      </c>
      <c r="EG126" s="27" t="s">
        <v>136</v>
      </c>
      <c r="EH126" s="129">
        <v>4.0</v>
      </c>
      <c r="EI126" s="29">
        <v>4.0</v>
      </c>
      <c r="EJ126" s="29">
        <v>5.0</v>
      </c>
      <c r="EK126" s="16">
        <f t="shared" si="72"/>
        <v>17</v>
      </c>
    </row>
    <row r="127" ht="15.75" customHeight="1">
      <c r="A127" s="36" t="s">
        <v>125</v>
      </c>
      <c r="B127" s="16">
        <f t="shared" si="1"/>
        <v>1</v>
      </c>
      <c r="C127" s="17" t="s">
        <v>37</v>
      </c>
      <c r="D127" s="35">
        <v>25.0</v>
      </c>
      <c r="E127" s="16">
        <f t="shared" si="2"/>
        <v>0</v>
      </c>
      <c r="F127" s="16">
        <f t="shared" si="3"/>
        <v>1</v>
      </c>
      <c r="G127" s="16">
        <f t="shared" si="4"/>
        <v>0</v>
      </c>
      <c r="H127" s="16">
        <f t="shared" si="5"/>
        <v>0</v>
      </c>
      <c r="I127" s="35" t="s">
        <v>11</v>
      </c>
      <c r="J127" s="16">
        <f t="shared" si="6"/>
        <v>0</v>
      </c>
      <c r="K127" s="16">
        <f t="shared" si="7"/>
        <v>0</v>
      </c>
      <c r="L127" s="16">
        <f t="shared" si="8"/>
        <v>1</v>
      </c>
      <c r="M127" s="16">
        <f t="shared" si="9"/>
        <v>0</v>
      </c>
      <c r="N127" s="16">
        <f t="shared" si="10"/>
        <v>0</v>
      </c>
      <c r="O127" s="36">
        <v>30000.0</v>
      </c>
      <c r="P127" s="21">
        <f t="shared" si="11"/>
        <v>0</v>
      </c>
      <c r="Q127" s="21">
        <f t="shared" si="12"/>
        <v>0</v>
      </c>
      <c r="R127" s="21">
        <f t="shared" si="13"/>
        <v>1</v>
      </c>
      <c r="S127" s="21">
        <f t="shared" si="14"/>
        <v>0</v>
      </c>
      <c r="T127" s="37" t="s">
        <v>159</v>
      </c>
      <c r="U127" s="21">
        <f t="shared" si="15"/>
        <v>0</v>
      </c>
      <c r="V127" s="37">
        <v>0.0</v>
      </c>
      <c r="W127" s="37">
        <v>0.0</v>
      </c>
      <c r="X127" s="37">
        <v>0.0</v>
      </c>
      <c r="Y127" s="36" t="s">
        <v>27</v>
      </c>
      <c r="Z127" s="21">
        <f t="shared" si="16"/>
        <v>0</v>
      </c>
      <c r="AA127" s="21">
        <f t="shared" si="17"/>
        <v>0</v>
      </c>
      <c r="AB127" s="21">
        <f t="shared" si="18"/>
        <v>1</v>
      </c>
      <c r="AC127" s="21">
        <f t="shared" si="19"/>
        <v>0</v>
      </c>
      <c r="AD127" s="21">
        <f t="shared" si="20"/>
        <v>0</v>
      </c>
      <c r="AE127" s="36" t="s">
        <v>31</v>
      </c>
      <c r="AF127" s="21">
        <f t="shared" si="21"/>
        <v>1</v>
      </c>
      <c r="AG127" s="21">
        <f t="shared" si="22"/>
        <v>0</v>
      </c>
      <c r="AH127" s="21">
        <f t="shared" si="23"/>
        <v>0</v>
      </c>
      <c r="AI127" s="21">
        <f t="shared" si="24"/>
        <v>0</v>
      </c>
      <c r="AJ127" s="27" t="s">
        <v>32</v>
      </c>
      <c r="AK127" s="21">
        <f t="shared" si="25"/>
        <v>0</v>
      </c>
      <c r="AL127" s="21">
        <f t="shared" si="26"/>
        <v>0</v>
      </c>
      <c r="AM127" s="21">
        <f t="shared" si="27"/>
        <v>1</v>
      </c>
      <c r="AN127" s="21">
        <f t="shared" si="28"/>
        <v>0</v>
      </c>
      <c r="AO127" s="27" t="s">
        <v>208</v>
      </c>
      <c r="AP127" s="21">
        <f t="shared" si="29"/>
        <v>0</v>
      </c>
      <c r="AQ127" s="21">
        <f t="shared" si="30"/>
        <v>0</v>
      </c>
      <c r="AR127" s="21">
        <f t="shared" si="31"/>
        <v>0</v>
      </c>
      <c r="AS127" s="21">
        <f t="shared" si="32"/>
        <v>1</v>
      </c>
      <c r="AT127" s="27" t="s">
        <v>44</v>
      </c>
      <c r="AU127" s="21">
        <f t="shared" si="33"/>
        <v>0</v>
      </c>
      <c r="AV127" s="21">
        <f t="shared" si="34"/>
        <v>1</v>
      </c>
      <c r="AW127" s="21">
        <f t="shared" si="35"/>
        <v>0</v>
      </c>
      <c r="AX127" s="21">
        <f t="shared" si="36"/>
        <v>0</v>
      </c>
      <c r="AY127" s="27" t="s">
        <v>131</v>
      </c>
      <c r="AZ127" s="21">
        <f t="shared" si="37"/>
        <v>1</v>
      </c>
      <c r="BA127" s="21">
        <f t="shared" si="38"/>
        <v>0</v>
      </c>
      <c r="BB127" s="21">
        <f t="shared" si="39"/>
        <v>0</v>
      </c>
      <c r="BC127" s="21">
        <f t="shared" si="40"/>
        <v>0</v>
      </c>
      <c r="BD127" s="27" t="s">
        <v>138</v>
      </c>
      <c r="BE127" s="21">
        <f t="shared" si="41"/>
        <v>0</v>
      </c>
      <c r="BF127" s="21">
        <f t="shared" si="42"/>
        <v>0</v>
      </c>
      <c r="BG127" s="21">
        <f t="shared" si="43"/>
        <v>1</v>
      </c>
      <c r="BH127" s="29">
        <v>1500.0</v>
      </c>
      <c r="BI127" s="21">
        <f t="shared" si="44"/>
        <v>0</v>
      </c>
      <c r="BJ127" s="21">
        <f t="shared" si="45"/>
        <v>1</v>
      </c>
      <c r="BK127" s="21">
        <f t="shared" si="46"/>
        <v>0</v>
      </c>
      <c r="BL127" s="27" t="s">
        <v>151</v>
      </c>
      <c r="BM127" s="21">
        <f t="shared" si="47"/>
        <v>0</v>
      </c>
      <c r="BN127" s="21">
        <f t="shared" si="48"/>
        <v>1</v>
      </c>
      <c r="BO127" s="21">
        <f t="shared" si="49"/>
        <v>0</v>
      </c>
      <c r="BP127" s="21">
        <f t="shared" si="50"/>
        <v>0</v>
      </c>
      <c r="BQ127" s="21">
        <f t="shared" si="51"/>
        <v>0</v>
      </c>
      <c r="BR127" s="29">
        <v>0.0</v>
      </c>
      <c r="BS127" s="29">
        <v>0.0</v>
      </c>
      <c r="BT127" s="29">
        <v>0.0</v>
      </c>
      <c r="BU127" s="29">
        <v>1.0</v>
      </c>
      <c r="BV127" s="29">
        <v>0.0</v>
      </c>
      <c r="BW127" s="29">
        <v>0.0</v>
      </c>
      <c r="BX127" s="29">
        <v>0.0</v>
      </c>
      <c r="BY127" s="29">
        <v>1.0</v>
      </c>
      <c r="BZ127" s="29">
        <v>1.0</v>
      </c>
      <c r="CA127" s="27" t="s">
        <v>168</v>
      </c>
      <c r="CB127" s="21">
        <f t="shared" si="52"/>
        <v>1</v>
      </c>
      <c r="CC127" s="21">
        <f t="shared" si="53"/>
        <v>0</v>
      </c>
      <c r="CD127" s="21">
        <f t="shared" si="54"/>
        <v>0</v>
      </c>
      <c r="CE127" s="21">
        <f t="shared" si="55"/>
        <v>0</v>
      </c>
      <c r="CF127" s="21">
        <f t="shared" si="56"/>
        <v>0</v>
      </c>
      <c r="CG127" s="27" t="s">
        <v>157</v>
      </c>
      <c r="CH127" s="21">
        <f t="shared" si="57"/>
        <v>0</v>
      </c>
      <c r="CI127" s="21">
        <f t="shared" si="58"/>
        <v>1</v>
      </c>
      <c r="CJ127" s="21">
        <f t="shared" si="59"/>
        <v>0</v>
      </c>
      <c r="CK127" s="21">
        <f t="shared" si="60"/>
        <v>0</v>
      </c>
      <c r="CL127" s="27" t="s">
        <v>173</v>
      </c>
      <c r="CM127" s="21">
        <f t="shared" si="61"/>
        <v>0</v>
      </c>
      <c r="CN127" s="21">
        <f t="shared" si="62"/>
        <v>0</v>
      </c>
      <c r="CO127" s="21">
        <f t="shared" si="63"/>
        <v>1</v>
      </c>
      <c r="CP127" s="21">
        <f t="shared" si="64"/>
        <v>0</v>
      </c>
      <c r="CQ127" s="21">
        <f t="shared" si="65"/>
        <v>0</v>
      </c>
      <c r="CR127" s="29">
        <v>5.0</v>
      </c>
      <c r="CS127" s="29">
        <v>4.0</v>
      </c>
      <c r="CT127" s="27" t="s">
        <v>137</v>
      </c>
      <c r="CU127" s="29">
        <v>3.0</v>
      </c>
      <c r="CV127" s="16">
        <f t="shared" si="66"/>
        <v>15</v>
      </c>
      <c r="CW127" s="27">
        <v>5.0</v>
      </c>
      <c r="CX127" s="41">
        <v>4.0</v>
      </c>
      <c r="CY127" s="41" t="s">
        <v>137</v>
      </c>
      <c r="CZ127" s="41">
        <v>3.0</v>
      </c>
      <c r="DA127" s="29">
        <v>4.0</v>
      </c>
      <c r="DB127" s="16">
        <f t="shared" si="67"/>
        <v>19</v>
      </c>
      <c r="DC127" s="27" t="s">
        <v>139</v>
      </c>
      <c r="DD127" s="29">
        <v>2.0</v>
      </c>
      <c r="DE127" s="27" t="s">
        <v>139</v>
      </c>
      <c r="DF127" s="29">
        <v>2.0</v>
      </c>
      <c r="DG127" s="29">
        <v>2.0</v>
      </c>
      <c r="DH127" s="29">
        <v>2.0</v>
      </c>
      <c r="DI127" s="16">
        <f t="shared" si="68"/>
        <v>12</v>
      </c>
      <c r="DJ127" s="27" t="s">
        <v>138</v>
      </c>
      <c r="DK127" s="29">
        <v>4.0</v>
      </c>
      <c r="DL127" s="27" t="s">
        <v>136</v>
      </c>
      <c r="DM127" s="36">
        <v>3.0</v>
      </c>
      <c r="DN127" s="29">
        <v>3.0</v>
      </c>
      <c r="DO127" s="16">
        <f t="shared" si="69"/>
        <v>19</v>
      </c>
      <c r="DP127" s="27" t="s">
        <v>138</v>
      </c>
      <c r="DQ127" s="29">
        <v>2.0</v>
      </c>
      <c r="DR127" s="29">
        <v>2.0</v>
      </c>
      <c r="DS127" s="29">
        <v>2.0</v>
      </c>
      <c r="DT127" s="29">
        <v>2.0</v>
      </c>
      <c r="DU127" s="25">
        <f t="shared" si="70"/>
        <v>13</v>
      </c>
      <c r="DV127" s="27" t="s">
        <v>138</v>
      </c>
      <c r="DW127" s="27" t="s">
        <v>139</v>
      </c>
      <c r="DX127" s="29">
        <v>4.0</v>
      </c>
      <c r="DY127" s="27" t="s">
        <v>139</v>
      </c>
      <c r="DZ127" s="27" t="s">
        <v>140</v>
      </c>
      <c r="EA127" s="26">
        <v>15.0</v>
      </c>
      <c r="EB127" s="27" t="s">
        <v>137</v>
      </c>
      <c r="EC127" s="27" t="s">
        <v>137</v>
      </c>
      <c r="ED127" s="27" t="s">
        <v>140</v>
      </c>
      <c r="EE127" s="27" t="s">
        <v>140</v>
      </c>
      <c r="EF127" s="16">
        <f t="shared" si="71"/>
        <v>8</v>
      </c>
      <c r="EG127" s="29">
        <v>2.0</v>
      </c>
      <c r="EH127" s="129">
        <v>2.0</v>
      </c>
      <c r="EI127" s="29">
        <v>1.0</v>
      </c>
      <c r="EJ127" s="29">
        <v>1.0</v>
      </c>
      <c r="EK127" s="16">
        <f t="shared" si="72"/>
        <v>6</v>
      </c>
    </row>
    <row r="128" ht="15.75" customHeight="1">
      <c r="A128" s="36" t="s">
        <v>125</v>
      </c>
      <c r="B128" s="16">
        <f t="shared" si="1"/>
        <v>1</v>
      </c>
      <c r="C128" s="17" t="s">
        <v>37</v>
      </c>
      <c r="D128" s="35">
        <v>45.0</v>
      </c>
      <c r="E128" s="16">
        <f t="shared" si="2"/>
        <v>0</v>
      </c>
      <c r="F128" s="16">
        <f t="shared" si="3"/>
        <v>0</v>
      </c>
      <c r="G128" s="16">
        <f t="shared" si="4"/>
        <v>1</v>
      </c>
      <c r="H128" s="16">
        <f t="shared" si="5"/>
        <v>0</v>
      </c>
      <c r="I128" s="35" t="s">
        <v>12</v>
      </c>
      <c r="J128" s="16">
        <f t="shared" si="6"/>
        <v>0</v>
      </c>
      <c r="K128" s="16">
        <f t="shared" si="7"/>
        <v>0</v>
      </c>
      <c r="L128" s="16">
        <f t="shared" si="8"/>
        <v>0</v>
      </c>
      <c r="M128" s="16">
        <f t="shared" si="9"/>
        <v>1</v>
      </c>
      <c r="N128" s="16">
        <f t="shared" si="10"/>
        <v>0</v>
      </c>
      <c r="O128" s="36">
        <v>25000.0</v>
      </c>
      <c r="P128" s="21">
        <f t="shared" si="11"/>
        <v>0</v>
      </c>
      <c r="Q128" s="21">
        <f t="shared" si="12"/>
        <v>1</v>
      </c>
      <c r="R128" s="21">
        <f t="shared" si="13"/>
        <v>0</v>
      </c>
      <c r="S128" s="21">
        <f t="shared" si="14"/>
        <v>0</v>
      </c>
      <c r="T128" s="37" t="s">
        <v>127</v>
      </c>
      <c r="U128" s="21">
        <f t="shared" si="15"/>
        <v>1</v>
      </c>
      <c r="V128" s="37">
        <v>0.0</v>
      </c>
      <c r="W128" s="37">
        <v>0.0</v>
      </c>
      <c r="X128" s="37">
        <v>0.0</v>
      </c>
      <c r="Y128" s="36" t="s">
        <v>25</v>
      </c>
      <c r="Z128" s="21">
        <f t="shared" si="16"/>
        <v>1</v>
      </c>
      <c r="AA128" s="21">
        <f t="shared" si="17"/>
        <v>0</v>
      </c>
      <c r="AB128" s="21">
        <f t="shared" si="18"/>
        <v>0</v>
      </c>
      <c r="AC128" s="21">
        <f t="shared" si="19"/>
        <v>0</v>
      </c>
      <c r="AD128" s="21">
        <f t="shared" si="20"/>
        <v>0</v>
      </c>
      <c r="AE128" s="36" t="s">
        <v>31</v>
      </c>
      <c r="AF128" s="21">
        <f t="shared" si="21"/>
        <v>1</v>
      </c>
      <c r="AG128" s="21">
        <f t="shared" si="22"/>
        <v>0</v>
      </c>
      <c r="AH128" s="21">
        <f t="shared" si="23"/>
        <v>0</v>
      </c>
      <c r="AI128" s="21">
        <f t="shared" si="24"/>
        <v>0</v>
      </c>
      <c r="AJ128" s="27" t="s">
        <v>32</v>
      </c>
      <c r="AK128" s="21">
        <f t="shared" si="25"/>
        <v>0</v>
      </c>
      <c r="AL128" s="21">
        <f t="shared" si="26"/>
        <v>0</v>
      </c>
      <c r="AM128" s="21">
        <f t="shared" si="27"/>
        <v>1</v>
      </c>
      <c r="AN128" s="21">
        <f t="shared" si="28"/>
        <v>0</v>
      </c>
      <c r="AO128" s="27" t="s">
        <v>208</v>
      </c>
      <c r="AP128" s="21">
        <f t="shared" si="29"/>
        <v>0</v>
      </c>
      <c r="AQ128" s="21">
        <f t="shared" si="30"/>
        <v>0</v>
      </c>
      <c r="AR128" s="21">
        <f t="shared" si="31"/>
        <v>0</v>
      </c>
      <c r="AS128" s="21">
        <f t="shared" si="32"/>
        <v>1</v>
      </c>
      <c r="AT128" s="27" t="s">
        <v>130</v>
      </c>
      <c r="AU128" s="21">
        <f t="shared" si="33"/>
        <v>1</v>
      </c>
      <c r="AV128" s="21">
        <f t="shared" si="34"/>
        <v>0</v>
      </c>
      <c r="AW128" s="21">
        <f t="shared" si="35"/>
        <v>0</v>
      </c>
      <c r="AX128" s="21">
        <f t="shared" si="36"/>
        <v>0</v>
      </c>
      <c r="AY128" s="38" t="s">
        <v>188</v>
      </c>
      <c r="AZ128" s="21">
        <f t="shared" si="37"/>
        <v>0</v>
      </c>
      <c r="BA128" s="21">
        <f t="shared" si="38"/>
        <v>0</v>
      </c>
      <c r="BB128" s="21">
        <f t="shared" si="39"/>
        <v>0</v>
      </c>
      <c r="BC128" s="21">
        <f t="shared" si="40"/>
        <v>1</v>
      </c>
      <c r="BD128" s="27" t="s">
        <v>137</v>
      </c>
      <c r="BE128" s="21">
        <f t="shared" si="41"/>
        <v>0</v>
      </c>
      <c r="BF128" s="21">
        <f t="shared" si="42"/>
        <v>0</v>
      </c>
      <c r="BG128" s="21">
        <f t="shared" si="43"/>
        <v>1</v>
      </c>
      <c r="BH128" s="29">
        <v>800.0</v>
      </c>
      <c r="BI128" s="21">
        <f t="shared" si="44"/>
        <v>1</v>
      </c>
      <c r="BJ128" s="21">
        <f t="shared" si="45"/>
        <v>0</v>
      </c>
      <c r="BK128" s="21">
        <f t="shared" si="46"/>
        <v>0</v>
      </c>
      <c r="BL128" s="29" t="s">
        <v>132</v>
      </c>
      <c r="BM128" s="21">
        <f t="shared" si="47"/>
        <v>0</v>
      </c>
      <c r="BN128" s="21">
        <f t="shared" si="48"/>
        <v>0</v>
      </c>
      <c r="BO128" s="21">
        <f t="shared" si="49"/>
        <v>1</v>
      </c>
      <c r="BP128" s="21">
        <f t="shared" si="50"/>
        <v>0</v>
      </c>
      <c r="BQ128" s="21">
        <f t="shared" si="51"/>
        <v>0</v>
      </c>
      <c r="BR128" s="29">
        <v>0.0</v>
      </c>
      <c r="BS128" s="29">
        <v>0.0</v>
      </c>
      <c r="BT128" s="29">
        <v>0.0</v>
      </c>
      <c r="BU128" s="29">
        <v>0.0</v>
      </c>
      <c r="BV128" s="29">
        <v>0.0</v>
      </c>
      <c r="BW128" s="29">
        <v>0.0</v>
      </c>
      <c r="BX128" s="29">
        <v>0.0</v>
      </c>
      <c r="BY128" s="29">
        <v>0.0</v>
      </c>
      <c r="BZ128" s="29">
        <v>1.0</v>
      </c>
      <c r="CA128" s="27" t="s">
        <v>164</v>
      </c>
      <c r="CB128" s="21">
        <f t="shared" si="52"/>
        <v>0</v>
      </c>
      <c r="CC128" s="21">
        <f t="shared" si="53"/>
        <v>0</v>
      </c>
      <c r="CD128" s="21">
        <f t="shared" si="54"/>
        <v>1</v>
      </c>
      <c r="CE128" s="21">
        <f t="shared" si="55"/>
        <v>0</v>
      </c>
      <c r="CF128" s="21">
        <f t="shared" si="56"/>
        <v>0</v>
      </c>
      <c r="CG128" s="27" t="s">
        <v>80</v>
      </c>
      <c r="CH128" s="21">
        <f t="shared" si="57"/>
        <v>1</v>
      </c>
      <c r="CI128" s="21">
        <f t="shared" si="58"/>
        <v>0</v>
      </c>
      <c r="CJ128" s="21">
        <f t="shared" si="59"/>
        <v>0</v>
      </c>
      <c r="CK128" s="21">
        <f t="shared" si="60"/>
        <v>0</v>
      </c>
      <c r="CL128" s="27" t="s">
        <v>170</v>
      </c>
      <c r="CM128" s="21">
        <f t="shared" si="61"/>
        <v>0</v>
      </c>
      <c r="CN128" s="21">
        <f t="shared" si="62"/>
        <v>1</v>
      </c>
      <c r="CO128" s="21">
        <f t="shared" si="63"/>
        <v>0</v>
      </c>
      <c r="CP128" s="21">
        <f t="shared" si="64"/>
        <v>0</v>
      </c>
      <c r="CQ128" s="21">
        <f t="shared" si="65"/>
        <v>0</v>
      </c>
      <c r="CR128" s="29">
        <v>5.0</v>
      </c>
      <c r="CS128" s="27" t="s">
        <v>136</v>
      </c>
      <c r="CT128" s="29">
        <v>5.0</v>
      </c>
      <c r="CU128" s="29">
        <v>5.0</v>
      </c>
      <c r="CV128" s="16">
        <f t="shared" si="66"/>
        <v>19</v>
      </c>
      <c r="CW128" s="27">
        <v>5.0</v>
      </c>
      <c r="CX128" s="41" t="s">
        <v>136</v>
      </c>
      <c r="CY128" s="41">
        <v>5.0</v>
      </c>
      <c r="CZ128" s="41">
        <v>5.0</v>
      </c>
      <c r="DA128" s="27" t="s">
        <v>136</v>
      </c>
      <c r="DB128" s="16">
        <f t="shared" si="67"/>
        <v>23</v>
      </c>
      <c r="DC128" s="27" t="s">
        <v>136</v>
      </c>
      <c r="DD128" s="27" t="s">
        <v>136</v>
      </c>
      <c r="DE128" s="29">
        <v>4.0</v>
      </c>
      <c r="DF128" s="27">
        <v>3.0</v>
      </c>
      <c r="DG128" s="29">
        <v>4.0</v>
      </c>
      <c r="DH128" s="29">
        <v>5.0</v>
      </c>
      <c r="DI128" s="16">
        <f t="shared" si="68"/>
        <v>24</v>
      </c>
      <c r="DJ128" s="27" t="s">
        <v>136</v>
      </c>
      <c r="DK128" s="27" t="s">
        <v>136</v>
      </c>
      <c r="DL128" s="27" t="s">
        <v>136</v>
      </c>
      <c r="DM128" s="27" t="s">
        <v>138</v>
      </c>
      <c r="DN128" s="27" t="s">
        <v>136</v>
      </c>
      <c r="DO128" s="16">
        <f t="shared" si="69"/>
        <v>21</v>
      </c>
      <c r="DP128" s="27" t="s">
        <v>136</v>
      </c>
      <c r="DQ128" s="27" t="s">
        <v>139</v>
      </c>
      <c r="DR128" s="27" t="s">
        <v>139</v>
      </c>
      <c r="DS128" s="27" t="s">
        <v>140</v>
      </c>
      <c r="DT128" s="27" t="s">
        <v>136</v>
      </c>
      <c r="DU128" s="25">
        <f t="shared" si="70"/>
        <v>13</v>
      </c>
      <c r="DV128" s="27" t="s">
        <v>136</v>
      </c>
      <c r="DW128" s="27" t="s">
        <v>138</v>
      </c>
      <c r="DX128" s="29">
        <v>4.0</v>
      </c>
      <c r="DY128" s="27" t="s">
        <v>138</v>
      </c>
      <c r="DZ128" s="27" t="s">
        <v>136</v>
      </c>
      <c r="EA128" s="21">
        <f t="shared" ref="EA128:EA129" si="80">DV128+DW128+DX128+DY128+DZ128</f>
        <v>22</v>
      </c>
      <c r="EB128" s="27" t="s">
        <v>137</v>
      </c>
      <c r="EC128" s="27" t="s">
        <v>137</v>
      </c>
      <c r="ED128" s="27" t="s">
        <v>138</v>
      </c>
      <c r="EE128" s="27" t="s">
        <v>139</v>
      </c>
      <c r="EF128" s="16">
        <f t="shared" si="71"/>
        <v>13</v>
      </c>
      <c r="EG128" s="29">
        <v>1.0</v>
      </c>
      <c r="EH128" s="129">
        <v>1.0</v>
      </c>
      <c r="EI128" s="29">
        <v>1.0</v>
      </c>
      <c r="EJ128" s="29">
        <v>1.0</v>
      </c>
      <c r="EK128" s="16">
        <f t="shared" si="72"/>
        <v>4</v>
      </c>
    </row>
    <row r="129" ht="15.75" customHeight="1">
      <c r="A129" s="36" t="s">
        <v>125</v>
      </c>
      <c r="B129" s="16">
        <f t="shared" si="1"/>
        <v>1</v>
      </c>
      <c r="C129" s="17" t="s">
        <v>37</v>
      </c>
      <c r="D129" s="35">
        <v>47.0</v>
      </c>
      <c r="E129" s="16">
        <f t="shared" si="2"/>
        <v>0</v>
      </c>
      <c r="F129" s="16">
        <f t="shared" si="3"/>
        <v>0</v>
      </c>
      <c r="G129" s="16">
        <f t="shared" si="4"/>
        <v>1</v>
      </c>
      <c r="H129" s="16">
        <f t="shared" si="5"/>
        <v>0</v>
      </c>
      <c r="I129" s="35" t="s">
        <v>12</v>
      </c>
      <c r="J129" s="16">
        <f t="shared" si="6"/>
        <v>0</v>
      </c>
      <c r="K129" s="16">
        <f t="shared" si="7"/>
        <v>0</v>
      </c>
      <c r="L129" s="16">
        <f t="shared" si="8"/>
        <v>0</v>
      </c>
      <c r="M129" s="16">
        <f t="shared" si="9"/>
        <v>1</v>
      </c>
      <c r="N129" s="16">
        <f t="shared" si="10"/>
        <v>0</v>
      </c>
      <c r="O129" s="36">
        <v>25000.0</v>
      </c>
      <c r="P129" s="21">
        <f t="shared" si="11"/>
        <v>0</v>
      </c>
      <c r="Q129" s="21">
        <f t="shared" si="12"/>
        <v>1</v>
      </c>
      <c r="R129" s="21">
        <f t="shared" si="13"/>
        <v>0</v>
      </c>
      <c r="S129" s="21">
        <f t="shared" si="14"/>
        <v>0</v>
      </c>
      <c r="T129" s="37" t="s">
        <v>127</v>
      </c>
      <c r="U129" s="21">
        <f t="shared" si="15"/>
        <v>1</v>
      </c>
      <c r="V129" s="37">
        <v>0.0</v>
      </c>
      <c r="W129" s="37">
        <v>0.0</v>
      </c>
      <c r="X129" s="37">
        <v>0.0</v>
      </c>
      <c r="Y129" s="36" t="s">
        <v>149</v>
      </c>
      <c r="Z129" s="21">
        <f t="shared" si="16"/>
        <v>0</v>
      </c>
      <c r="AA129" s="21">
        <f t="shared" si="17"/>
        <v>1</v>
      </c>
      <c r="AB129" s="21">
        <f t="shared" si="18"/>
        <v>0</v>
      </c>
      <c r="AC129" s="21">
        <f t="shared" si="19"/>
        <v>0</v>
      </c>
      <c r="AD129" s="21">
        <f t="shared" si="20"/>
        <v>0</v>
      </c>
      <c r="AE129" s="36" t="s">
        <v>32</v>
      </c>
      <c r="AF129" s="21">
        <f t="shared" si="21"/>
        <v>0</v>
      </c>
      <c r="AG129" s="21">
        <f t="shared" si="22"/>
        <v>1</v>
      </c>
      <c r="AH129" s="21">
        <f t="shared" si="23"/>
        <v>0</v>
      </c>
      <c r="AI129" s="21">
        <f t="shared" si="24"/>
        <v>0</v>
      </c>
      <c r="AJ129" s="27" t="s">
        <v>32</v>
      </c>
      <c r="AK129" s="21">
        <f t="shared" si="25"/>
        <v>0</v>
      </c>
      <c r="AL129" s="21">
        <f t="shared" si="26"/>
        <v>0</v>
      </c>
      <c r="AM129" s="21">
        <f t="shared" si="27"/>
        <v>1</v>
      </c>
      <c r="AN129" s="21">
        <f t="shared" si="28"/>
        <v>0</v>
      </c>
      <c r="AO129" s="27" t="s">
        <v>208</v>
      </c>
      <c r="AP129" s="21">
        <f t="shared" si="29"/>
        <v>0</v>
      </c>
      <c r="AQ129" s="21">
        <f t="shared" si="30"/>
        <v>0</v>
      </c>
      <c r="AR129" s="21">
        <f t="shared" si="31"/>
        <v>0</v>
      </c>
      <c r="AS129" s="21">
        <f t="shared" si="32"/>
        <v>1</v>
      </c>
      <c r="AT129" s="27" t="s">
        <v>45</v>
      </c>
      <c r="AU129" s="21">
        <f t="shared" si="33"/>
        <v>0</v>
      </c>
      <c r="AV129" s="21">
        <f t="shared" si="34"/>
        <v>0</v>
      </c>
      <c r="AW129" s="21">
        <f t="shared" si="35"/>
        <v>1</v>
      </c>
      <c r="AX129" s="21">
        <f t="shared" si="36"/>
        <v>0</v>
      </c>
      <c r="AY129" s="38" t="s">
        <v>37</v>
      </c>
      <c r="AZ129" s="21">
        <f t="shared" si="37"/>
        <v>0</v>
      </c>
      <c r="BA129" s="21">
        <f t="shared" si="38"/>
        <v>1</v>
      </c>
      <c r="BB129" s="21">
        <f t="shared" si="39"/>
        <v>0</v>
      </c>
      <c r="BC129" s="21">
        <f t="shared" si="40"/>
        <v>0</v>
      </c>
      <c r="BD129" s="27" t="s">
        <v>150</v>
      </c>
      <c r="BE129" s="21">
        <f t="shared" si="41"/>
        <v>0</v>
      </c>
      <c r="BF129" s="21">
        <f t="shared" si="42"/>
        <v>0</v>
      </c>
      <c r="BG129" s="21">
        <f t="shared" si="43"/>
        <v>1</v>
      </c>
      <c r="BH129" s="29">
        <v>1500.0</v>
      </c>
      <c r="BI129" s="21">
        <f t="shared" si="44"/>
        <v>0</v>
      </c>
      <c r="BJ129" s="21">
        <f t="shared" si="45"/>
        <v>1</v>
      </c>
      <c r="BK129" s="21">
        <f t="shared" si="46"/>
        <v>0</v>
      </c>
      <c r="BL129" s="27" t="s">
        <v>151</v>
      </c>
      <c r="BM129" s="21">
        <f t="shared" si="47"/>
        <v>0</v>
      </c>
      <c r="BN129" s="21">
        <f t="shared" si="48"/>
        <v>1</v>
      </c>
      <c r="BO129" s="21">
        <f t="shared" si="49"/>
        <v>0</v>
      </c>
      <c r="BP129" s="21">
        <f t="shared" si="50"/>
        <v>0</v>
      </c>
      <c r="BQ129" s="21">
        <f t="shared" si="51"/>
        <v>0</v>
      </c>
      <c r="BR129" s="29">
        <v>1.0</v>
      </c>
      <c r="BS129" s="29">
        <v>0.0</v>
      </c>
      <c r="BT129" s="29">
        <v>1.0</v>
      </c>
      <c r="BU129" s="29">
        <v>1.0</v>
      </c>
      <c r="BV129" s="29">
        <v>0.0</v>
      </c>
      <c r="BW129" s="29">
        <v>0.0</v>
      </c>
      <c r="BX129" s="29">
        <v>0.0</v>
      </c>
      <c r="BY129" s="29">
        <v>0.0</v>
      </c>
      <c r="BZ129" s="29">
        <v>1.0</v>
      </c>
      <c r="CA129" s="27" t="s">
        <v>168</v>
      </c>
      <c r="CB129" s="21">
        <f t="shared" si="52"/>
        <v>1</v>
      </c>
      <c r="CC129" s="21">
        <f t="shared" si="53"/>
        <v>0</v>
      </c>
      <c r="CD129" s="21">
        <f t="shared" si="54"/>
        <v>0</v>
      </c>
      <c r="CE129" s="21">
        <f t="shared" si="55"/>
        <v>0</v>
      </c>
      <c r="CF129" s="21">
        <f t="shared" si="56"/>
        <v>0</v>
      </c>
      <c r="CG129" s="27" t="s">
        <v>157</v>
      </c>
      <c r="CH129" s="21">
        <f t="shared" si="57"/>
        <v>0</v>
      </c>
      <c r="CI129" s="21">
        <f t="shared" si="58"/>
        <v>1</v>
      </c>
      <c r="CJ129" s="21">
        <f t="shared" si="59"/>
        <v>0</v>
      </c>
      <c r="CK129" s="21">
        <f t="shared" si="60"/>
        <v>0</v>
      </c>
      <c r="CL129" s="27" t="s">
        <v>173</v>
      </c>
      <c r="CM129" s="21">
        <f t="shared" si="61"/>
        <v>0</v>
      </c>
      <c r="CN129" s="21">
        <f t="shared" si="62"/>
        <v>0</v>
      </c>
      <c r="CO129" s="21">
        <f t="shared" si="63"/>
        <v>1</v>
      </c>
      <c r="CP129" s="21">
        <f t="shared" si="64"/>
        <v>0</v>
      </c>
      <c r="CQ129" s="21">
        <f t="shared" si="65"/>
        <v>0</v>
      </c>
      <c r="CR129" s="29">
        <v>5.0</v>
      </c>
      <c r="CS129" s="29">
        <v>4.0</v>
      </c>
      <c r="CT129" s="29">
        <v>5.0</v>
      </c>
      <c r="CU129" s="29">
        <v>4.0</v>
      </c>
      <c r="CV129" s="16">
        <f t="shared" si="66"/>
        <v>18</v>
      </c>
      <c r="CW129" s="27">
        <v>5.0</v>
      </c>
      <c r="CX129" s="41">
        <v>4.0</v>
      </c>
      <c r="CY129" s="41">
        <v>5.0</v>
      </c>
      <c r="CZ129" s="41">
        <v>4.0</v>
      </c>
      <c r="DA129" s="29">
        <v>4.0</v>
      </c>
      <c r="DB129" s="16">
        <f t="shared" si="67"/>
        <v>22</v>
      </c>
      <c r="DC129" s="29">
        <v>4.0</v>
      </c>
      <c r="DD129" s="29">
        <v>4.0</v>
      </c>
      <c r="DE129" s="29">
        <v>5.0</v>
      </c>
      <c r="DF129" s="29">
        <v>4.0</v>
      </c>
      <c r="DG129" s="29">
        <v>3.0</v>
      </c>
      <c r="DH129" s="27">
        <v>5.0</v>
      </c>
      <c r="DI129" s="16">
        <f t="shared" si="68"/>
        <v>25</v>
      </c>
      <c r="DJ129" s="27" t="s">
        <v>136</v>
      </c>
      <c r="DK129" s="29">
        <v>4.0</v>
      </c>
      <c r="DL129" s="27" t="s">
        <v>136</v>
      </c>
      <c r="DM129" s="27" t="s">
        <v>136</v>
      </c>
      <c r="DN129" s="29">
        <v>4.0</v>
      </c>
      <c r="DO129" s="16">
        <f t="shared" si="69"/>
        <v>20</v>
      </c>
      <c r="DP129" s="27" t="s">
        <v>136</v>
      </c>
      <c r="DQ129" s="27" t="s">
        <v>140</v>
      </c>
      <c r="DR129" s="27" t="s">
        <v>139</v>
      </c>
      <c r="DS129" s="27" t="s">
        <v>139</v>
      </c>
      <c r="DT129" s="27" t="s">
        <v>138</v>
      </c>
      <c r="DU129" s="25">
        <f t="shared" si="70"/>
        <v>14</v>
      </c>
      <c r="DV129" s="27" t="s">
        <v>138</v>
      </c>
      <c r="DW129" s="27" t="s">
        <v>136</v>
      </c>
      <c r="DX129" s="29">
        <v>4.0</v>
      </c>
      <c r="DY129" s="29">
        <v>3.0</v>
      </c>
      <c r="DZ129" s="27" t="s">
        <v>136</v>
      </c>
      <c r="EA129" s="21">
        <f t="shared" si="80"/>
        <v>20</v>
      </c>
      <c r="EB129" s="27" t="s">
        <v>139</v>
      </c>
      <c r="EC129" s="27" t="s">
        <v>139</v>
      </c>
      <c r="ED129" s="27" t="s">
        <v>140</v>
      </c>
      <c r="EE129" s="27" t="s">
        <v>140</v>
      </c>
      <c r="EF129" s="16">
        <f t="shared" si="71"/>
        <v>6</v>
      </c>
      <c r="EG129" s="29">
        <v>2.0</v>
      </c>
      <c r="EH129" s="129">
        <v>2.0</v>
      </c>
      <c r="EI129" s="27" t="s">
        <v>139</v>
      </c>
      <c r="EJ129" s="29">
        <v>2.0</v>
      </c>
      <c r="EK129" s="16">
        <f t="shared" si="72"/>
        <v>8</v>
      </c>
    </row>
    <row r="130" ht="15.75" customHeight="1">
      <c r="A130" s="36" t="s">
        <v>125</v>
      </c>
      <c r="B130" s="16">
        <f t="shared" si="1"/>
        <v>1</v>
      </c>
      <c r="C130" s="17" t="s">
        <v>37</v>
      </c>
      <c r="D130" s="35">
        <v>48.0</v>
      </c>
      <c r="E130" s="16">
        <f t="shared" si="2"/>
        <v>0</v>
      </c>
      <c r="F130" s="16">
        <f t="shared" si="3"/>
        <v>0</v>
      </c>
      <c r="G130" s="16">
        <f t="shared" si="4"/>
        <v>1</v>
      </c>
      <c r="H130" s="16">
        <f t="shared" si="5"/>
        <v>0</v>
      </c>
      <c r="I130" s="35" t="s">
        <v>12</v>
      </c>
      <c r="J130" s="16">
        <f t="shared" si="6"/>
        <v>0</v>
      </c>
      <c r="K130" s="16">
        <f t="shared" si="7"/>
        <v>0</v>
      </c>
      <c r="L130" s="16">
        <f t="shared" si="8"/>
        <v>0</v>
      </c>
      <c r="M130" s="16">
        <f t="shared" si="9"/>
        <v>1</v>
      </c>
      <c r="N130" s="16">
        <f t="shared" si="10"/>
        <v>0</v>
      </c>
      <c r="O130" s="36">
        <v>25000.0</v>
      </c>
      <c r="P130" s="21">
        <f t="shared" si="11"/>
        <v>0</v>
      </c>
      <c r="Q130" s="21">
        <f t="shared" si="12"/>
        <v>1</v>
      </c>
      <c r="R130" s="21">
        <f t="shared" si="13"/>
        <v>0</v>
      </c>
      <c r="S130" s="21">
        <f t="shared" si="14"/>
        <v>0</v>
      </c>
      <c r="T130" s="37" t="s">
        <v>127</v>
      </c>
      <c r="U130" s="21">
        <f t="shared" si="15"/>
        <v>1</v>
      </c>
      <c r="V130" s="37">
        <v>0.0</v>
      </c>
      <c r="W130" s="37">
        <v>0.0</v>
      </c>
      <c r="X130" s="37">
        <v>0.0</v>
      </c>
      <c r="Y130" s="36" t="s">
        <v>149</v>
      </c>
      <c r="Z130" s="21">
        <f t="shared" si="16"/>
        <v>0</v>
      </c>
      <c r="AA130" s="21">
        <f t="shared" si="17"/>
        <v>1</v>
      </c>
      <c r="AB130" s="21">
        <f t="shared" si="18"/>
        <v>0</v>
      </c>
      <c r="AC130" s="21">
        <f t="shared" si="19"/>
        <v>0</v>
      </c>
      <c r="AD130" s="21">
        <f t="shared" si="20"/>
        <v>0</v>
      </c>
      <c r="AE130" s="36" t="s">
        <v>31</v>
      </c>
      <c r="AF130" s="21">
        <f t="shared" si="21"/>
        <v>1</v>
      </c>
      <c r="AG130" s="21">
        <f t="shared" si="22"/>
        <v>0</v>
      </c>
      <c r="AH130" s="21">
        <f t="shared" si="23"/>
        <v>0</v>
      </c>
      <c r="AI130" s="21">
        <f t="shared" si="24"/>
        <v>0</v>
      </c>
      <c r="AJ130" s="27" t="s">
        <v>32</v>
      </c>
      <c r="AK130" s="21">
        <f t="shared" si="25"/>
        <v>0</v>
      </c>
      <c r="AL130" s="21">
        <f t="shared" si="26"/>
        <v>0</v>
      </c>
      <c r="AM130" s="21">
        <f t="shared" si="27"/>
        <v>1</v>
      </c>
      <c r="AN130" s="21">
        <f t="shared" si="28"/>
        <v>0</v>
      </c>
      <c r="AO130" s="27" t="s">
        <v>208</v>
      </c>
      <c r="AP130" s="21">
        <f t="shared" si="29"/>
        <v>0</v>
      </c>
      <c r="AQ130" s="21">
        <f t="shared" si="30"/>
        <v>0</v>
      </c>
      <c r="AR130" s="21">
        <f t="shared" si="31"/>
        <v>0</v>
      </c>
      <c r="AS130" s="21">
        <f t="shared" si="32"/>
        <v>1</v>
      </c>
      <c r="AT130" s="27" t="s">
        <v>130</v>
      </c>
      <c r="AU130" s="21">
        <f t="shared" si="33"/>
        <v>1</v>
      </c>
      <c r="AV130" s="21">
        <f t="shared" si="34"/>
        <v>0</v>
      </c>
      <c r="AW130" s="21">
        <f t="shared" si="35"/>
        <v>0</v>
      </c>
      <c r="AX130" s="21">
        <f t="shared" si="36"/>
        <v>0</v>
      </c>
      <c r="AY130" s="38" t="s">
        <v>190</v>
      </c>
      <c r="AZ130" s="21">
        <f t="shared" si="37"/>
        <v>0</v>
      </c>
      <c r="BA130" s="21">
        <f t="shared" si="38"/>
        <v>0</v>
      </c>
      <c r="BB130" s="21">
        <f t="shared" si="39"/>
        <v>0</v>
      </c>
      <c r="BC130" s="21">
        <f t="shared" si="40"/>
        <v>1</v>
      </c>
      <c r="BD130" s="27" t="s">
        <v>136</v>
      </c>
      <c r="BE130" s="21">
        <f t="shared" si="41"/>
        <v>0</v>
      </c>
      <c r="BF130" s="21">
        <f t="shared" si="42"/>
        <v>0</v>
      </c>
      <c r="BG130" s="21">
        <f t="shared" si="43"/>
        <v>1</v>
      </c>
      <c r="BH130" s="29">
        <v>1500.0</v>
      </c>
      <c r="BI130" s="21">
        <f t="shared" si="44"/>
        <v>0</v>
      </c>
      <c r="BJ130" s="21">
        <f t="shared" si="45"/>
        <v>1</v>
      </c>
      <c r="BK130" s="21">
        <f t="shared" si="46"/>
        <v>0</v>
      </c>
      <c r="BL130" s="29" t="s">
        <v>156</v>
      </c>
      <c r="BM130" s="21">
        <f t="shared" si="47"/>
        <v>0</v>
      </c>
      <c r="BN130" s="21">
        <f t="shared" si="48"/>
        <v>0</v>
      </c>
      <c r="BO130" s="21">
        <f t="shared" si="49"/>
        <v>0</v>
      </c>
      <c r="BP130" s="21">
        <f t="shared" si="50"/>
        <v>1</v>
      </c>
      <c r="BQ130" s="21">
        <f t="shared" si="51"/>
        <v>0</v>
      </c>
      <c r="BR130" s="29">
        <v>0.0</v>
      </c>
      <c r="BS130" s="29">
        <v>1.0</v>
      </c>
      <c r="BT130" s="29">
        <v>0.0</v>
      </c>
      <c r="BU130" s="29">
        <v>0.0</v>
      </c>
      <c r="BV130" s="29">
        <v>0.0</v>
      </c>
      <c r="BW130" s="29">
        <v>1.0</v>
      </c>
      <c r="BX130" s="29">
        <v>1.0</v>
      </c>
      <c r="BY130" s="29">
        <v>1.0</v>
      </c>
      <c r="BZ130" s="29">
        <v>1.0</v>
      </c>
      <c r="CA130" s="27" t="s">
        <v>176</v>
      </c>
      <c r="CB130" s="21">
        <f t="shared" si="52"/>
        <v>0</v>
      </c>
      <c r="CC130" s="21">
        <f t="shared" si="53"/>
        <v>0</v>
      </c>
      <c r="CD130" s="21">
        <f t="shared" si="54"/>
        <v>0</v>
      </c>
      <c r="CE130" s="21">
        <f t="shared" si="55"/>
        <v>1</v>
      </c>
      <c r="CF130" s="21">
        <f t="shared" si="56"/>
        <v>0</v>
      </c>
      <c r="CG130" s="27" t="s">
        <v>177</v>
      </c>
      <c r="CH130" s="21">
        <f t="shared" si="57"/>
        <v>1</v>
      </c>
      <c r="CI130" s="21">
        <f t="shared" si="58"/>
        <v>0</v>
      </c>
      <c r="CJ130" s="21">
        <f t="shared" si="59"/>
        <v>0</v>
      </c>
      <c r="CK130" s="21">
        <f t="shared" si="60"/>
        <v>0</v>
      </c>
      <c r="CL130" s="27" t="s">
        <v>178</v>
      </c>
      <c r="CM130" s="21">
        <f t="shared" si="61"/>
        <v>0</v>
      </c>
      <c r="CN130" s="21">
        <f t="shared" si="62"/>
        <v>0</v>
      </c>
      <c r="CO130" s="21">
        <f t="shared" si="63"/>
        <v>0</v>
      </c>
      <c r="CP130" s="21">
        <f t="shared" si="64"/>
        <v>1</v>
      </c>
      <c r="CQ130" s="21">
        <f t="shared" si="65"/>
        <v>0</v>
      </c>
      <c r="CR130" s="29">
        <v>2.0</v>
      </c>
      <c r="CS130" s="29">
        <v>3.0</v>
      </c>
      <c r="CT130" s="29">
        <v>3.0</v>
      </c>
      <c r="CU130" s="29">
        <v>3.0</v>
      </c>
      <c r="CV130" s="16">
        <f t="shared" si="66"/>
        <v>11</v>
      </c>
      <c r="CW130" s="27">
        <v>4.0</v>
      </c>
      <c r="CX130" s="41">
        <v>5.0</v>
      </c>
      <c r="CY130" s="41">
        <v>3.0</v>
      </c>
      <c r="CZ130" s="41" t="s">
        <v>136</v>
      </c>
      <c r="DA130" s="27">
        <v>5.0</v>
      </c>
      <c r="DB130" s="16">
        <f t="shared" si="67"/>
        <v>21</v>
      </c>
      <c r="DC130" s="27" t="s">
        <v>136</v>
      </c>
      <c r="DD130" s="29">
        <v>4.0</v>
      </c>
      <c r="DE130" s="29">
        <v>3.0</v>
      </c>
      <c r="DF130" s="29">
        <v>4.0</v>
      </c>
      <c r="DG130" s="27" t="s">
        <v>136</v>
      </c>
      <c r="DH130" s="29">
        <v>4.0</v>
      </c>
      <c r="DI130" s="16">
        <f t="shared" si="68"/>
        <v>23</v>
      </c>
      <c r="DJ130" s="29">
        <v>1.0</v>
      </c>
      <c r="DK130" s="29">
        <v>1.0</v>
      </c>
      <c r="DL130" s="29">
        <v>2.0</v>
      </c>
      <c r="DM130" s="27" t="s">
        <v>139</v>
      </c>
      <c r="DN130" s="29">
        <v>2.0</v>
      </c>
      <c r="DO130" s="16">
        <f t="shared" si="69"/>
        <v>8</v>
      </c>
      <c r="DP130" s="29">
        <v>2.0</v>
      </c>
      <c r="DQ130" s="27" t="s">
        <v>140</v>
      </c>
      <c r="DR130" s="27" t="s">
        <v>137</v>
      </c>
      <c r="DS130" s="27" t="s">
        <v>140</v>
      </c>
      <c r="DT130" s="27" t="s">
        <v>139</v>
      </c>
      <c r="DU130" s="25">
        <f t="shared" si="70"/>
        <v>9</v>
      </c>
      <c r="DV130" s="27" t="s">
        <v>139</v>
      </c>
      <c r="DW130" s="29">
        <v>1.0</v>
      </c>
      <c r="DX130" s="29">
        <v>1.0</v>
      </c>
      <c r="DY130" s="27" t="s">
        <v>137</v>
      </c>
      <c r="DZ130" s="29">
        <v>3.0</v>
      </c>
      <c r="EA130" s="26">
        <v>13.0</v>
      </c>
      <c r="EB130" s="27" t="s">
        <v>139</v>
      </c>
      <c r="EC130" s="27" t="s">
        <v>139</v>
      </c>
      <c r="ED130" s="27" t="s">
        <v>140</v>
      </c>
      <c r="EE130" s="27" t="s">
        <v>139</v>
      </c>
      <c r="EF130" s="16">
        <f t="shared" si="71"/>
        <v>7</v>
      </c>
      <c r="EG130" s="29">
        <v>2.0</v>
      </c>
      <c r="EH130" s="129">
        <v>3.0</v>
      </c>
      <c r="EI130" s="29">
        <v>2.0</v>
      </c>
      <c r="EJ130" s="29">
        <v>3.0</v>
      </c>
      <c r="EK130" s="16">
        <f t="shared" si="72"/>
        <v>10</v>
      </c>
    </row>
    <row r="131" ht="15.75" customHeight="1">
      <c r="A131" s="36" t="s">
        <v>125</v>
      </c>
      <c r="B131" s="16">
        <f t="shared" si="1"/>
        <v>1</v>
      </c>
      <c r="C131" s="17" t="s">
        <v>37</v>
      </c>
      <c r="D131" s="35">
        <v>59.0</v>
      </c>
      <c r="E131" s="16">
        <f t="shared" si="2"/>
        <v>0</v>
      </c>
      <c r="F131" s="16">
        <f t="shared" si="3"/>
        <v>0</v>
      </c>
      <c r="G131" s="16">
        <f t="shared" si="4"/>
        <v>1</v>
      </c>
      <c r="H131" s="16">
        <f t="shared" si="5"/>
        <v>0</v>
      </c>
      <c r="I131" s="35" t="s">
        <v>126</v>
      </c>
      <c r="J131" s="16">
        <f t="shared" si="6"/>
        <v>0</v>
      </c>
      <c r="K131" s="16">
        <f t="shared" si="7"/>
        <v>1</v>
      </c>
      <c r="L131" s="16">
        <f t="shared" si="8"/>
        <v>0</v>
      </c>
      <c r="M131" s="16">
        <f t="shared" si="9"/>
        <v>0</v>
      </c>
      <c r="N131" s="16">
        <f t="shared" si="10"/>
        <v>0</v>
      </c>
      <c r="O131" s="36">
        <v>9000.0</v>
      </c>
      <c r="P131" s="21">
        <f t="shared" si="11"/>
        <v>1</v>
      </c>
      <c r="Q131" s="21">
        <f t="shared" si="12"/>
        <v>0</v>
      </c>
      <c r="R131" s="21">
        <f t="shared" si="13"/>
        <v>0</v>
      </c>
      <c r="S131" s="21">
        <f t="shared" si="14"/>
        <v>0</v>
      </c>
      <c r="T131" s="37" t="s">
        <v>127</v>
      </c>
      <c r="U131" s="21">
        <f t="shared" si="15"/>
        <v>1</v>
      </c>
      <c r="V131" s="37">
        <v>0.0</v>
      </c>
      <c r="W131" s="37">
        <v>0.0</v>
      </c>
      <c r="X131" s="37">
        <v>0.0</v>
      </c>
      <c r="Y131" s="36" t="s">
        <v>198</v>
      </c>
      <c r="Z131" s="21">
        <f t="shared" si="16"/>
        <v>0</v>
      </c>
      <c r="AA131" s="21">
        <f t="shared" si="17"/>
        <v>0</v>
      </c>
      <c r="AB131" s="21">
        <f t="shared" si="18"/>
        <v>0</v>
      </c>
      <c r="AC131" s="21">
        <f t="shared" si="19"/>
        <v>0</v>
      </c>
      <c r="AD131" s="21">
        <f t="shared" si="20"/>
        <v>1</v>
      </c>
      <c r="AE131" s="36" t="s">
        <v>31</v>
      </c>
      <c r="AF131" s="21">
        <f t="shared" si="21"/>
        <v>1</v>
      </c>
      <c r="AG131" s="21">
        <f t="shared" si="22"/>
        <v>0</v>
      </c>
      <c r="AH131" s="21">
        <f t="shared" si="23"/>
        <v>0</v>
      </c>
      <c r="AI131" s="21">
        <f t="shared" si="24"/>
        <v>0</v>
      </c>
      <c r="AJ131" s="27" t="s">
        <v>32</v>
      </c>
      <c r="AK131" s="21">
        <f t="shared" si="25"/>
        <v>0</v>
      </c>
      <c r="AL131" s="21">
        <f t="shared" si="26"/>
        <v>0</v>
      </c>
      <c r="AM131" s="21">
        <f t="shared" si="27"/>
        <v>1</v>
      </c>
      <c r="AN131" s="21">
        <f t="shared" si="28"/>
        <v>0</v>
      </c>
      <c r="AO131" s="27" t="s">
        <v>208</v>
      </c>
      <c r="AP131" s="21">
        <f t="shared" si="29"/>
        <v>0</v>
      </c>
      <c r="AQ131" s="21">
        <f t="shared" si="30"/>
        <v>0</v>
      </c>
      <c r="AR131" s="21">
        <f t="shared" si="31"/>
        <v>0</v>
      </c>
      <c r="AS131" s="21">
        <f t="shared" si="32"/>
        <v>1</v>
      </c>
      <c r="AT131" s="27" t="s">
        <v>130</v>
      </c>
      <c r="AU131" s="21">
        <f t="shared" si="33"/>
        <v>1</v>
      </c>
      <c r="AV131" s="21">
        <f t="shared" si="34"/>
        <v>0</v>
      </c>
      <c r="AW131" s="21">
        <f t="shared" si="35"/>
        <v>0</v>
      </c>
      <c r="AX131" s="21">
        <f t="shared" si="36"/>
        <v>0</v>
      </c>
      <c r="AY131" s="38" t="s">
        <v>182</v>
      </c>
      <c r="AZ131" s="21">
        <f t="shared" si="37"/>
        <v>0</v>
      </c>
      <c r="BA131" s="21">
        <f t="shared" si="38"/>
        <v>0</v>
      </c>
      <c r="BB131" s="21">
        <f t="shared" si="39"/>
        <v>1</v>
      </c>
      <c r="BC131" s="21">
        <f t="shared" si="40"/>
        <v>0</v>
      </c>
      <c r="BD131" s="27" t="s">
        <v>150</v>
      </c>
      <c r="BE131" s="21">
        <f t="shared" si="41"/>
        <v>0</v>
      </c>
      <c r="BF131" s="21">
        <f t="shared" si="42"/>
        <v>0</v>
      </c>
      <c r="BG131" s="21">
        <f t="shared" si="43"/>
        <v>1</v>
      </c>
      <c r="BH131" s="27" t="s">
        <v>179</v>
      </c>
      <c r="BI131" s="21">
        <f t="shared" si="44"/>
        <v>0</v>
      </c>
      <c r="BJ131" s="21">
        <f t="shared" si="45"/>
        <v>0</v>
      </c>
      <c r="BK131" s="21">
        <f t="shared" si="46"/>
        <v>1</v>
      </c>
      <c r="BL131" s="29" t="s">
        <v>132</v>
      </c>
      <c r="BM131" s="21">
        <f t="shared" si="47"/>
        <v>0</v>
      </c>
      <c r="BN131" s="21">
        <f t="shared" si="48"/>
        <v>0</v>
      </c>
      <c r="BO131" s="21">
        <f t="shared" si="49"/>
        <v>1</v>
      </c>
      <c r="BP131" s="21">
        <f t="shared" si="50"/>
        <v>0</v>
      </c>
      <c r="BQ131" s="21">
        <f t="shared" si="51"/>
        <v>0</v>
      </c>
      <c r="BR131" s="29">
        <v>1.0</v>
      </c>
      <c r="BS131" s="29">
        <v>0.0</v>
      </c>
      <c r="BT131" s="29">
        <v>1.0</v>
      </c>
      <c r="BU131" s="29">
        <v>0.0</v>
      </c>
      <c r="BV131" s="29">
        <v>0.0</v>
      </c>
      <c r="BW131" s="29">
        <v>0.0</v>
      </c>
      <c r="BX131" s="29">
        <v>1.0</v>
      </c>
      <c r="BY131" s="29">
        <v>0.0</v>
      </c>
      <c r="BZ131" s="29">
        <v>0.0</v>
      </c>
      <c r="CA131" s="27" t="s">
        <v>133</v>
      </c>
      <c r="CB131" s="21">
        <f t="shared" si="52"/>
        <v>0</v>
      </c>
      <c r="CC131" s="21">
        <f t="shared" si="53"/>
        <v>1</v>
      </c>
      <c r="CD131" s="21">
        <f t="shared" si="54"/>
        <v>0</v>
      </c>
      <c r="CE131" s="21">
        <f t="shared" si="55"/>
        <v>0</v>
      </c>
      <c r="CF131" s="21">
        <f t="shared" si="56"/>
        <v>0</v>
      </c>
      <c r="CG131" s="27" t="s">
        <v>152</v>
      </c>
      <c r="CH131" s="21">
        <f t="shared" si="57"/>
        <v>0</v>
      </c>
      <c r="CI131" s="21">
        <f t="shared" si="58"/>
        <v>0</v>
      </c>
      <c r="CJ131" s="21">
        <f t="shared" si="59"/>
        <v>0</v>
      </c>
      <c r="CK131" s="21">
        <f t="shared" si="60"/>
        <v>1</v>
      </c>
      <c r="CL131" s="27" t="s">
        <v>135</v>
      </c>
      <c r="CM131" s="21">
        <f t="shared" si="61"/>
        <v>1</v>
      </c>
      <c r="CN131" s="21">
        <f t="shared" si="62"/>
        <v>0</v>
      </c>
      <c r="CO131" s="21">
        <f t="shared" si="63"/>
        <v>0</v>
      </c>
      <c r="CP131" s="21">
        <f t="shared" si="64"/>
        <v>0</v>
      </c>
      <c r="CQ131" s="21">
        <f t="shared" si="65"/>
        <v>0</v>
      </c>
      <c r="CR131" s="29">
        <v>3.0</v>
      </c>
      <c r="CS131" s="29">
        <v>4.0</v>
      </c>
      <c r="CT131" s="29">
        <v>3.0</v>
      </c>
      <c r="CU131" s="29">
        <v>5.0</v>
      </c>
      <c r="CV131" s="16">
        <f t="shared" si="66"/>
        <v>15</v>
      </c>
      <c r="CW131" s="27" t="s">
        <v>136</v>
      </c>
      <c r="CX131" s="41" t="s">
        <v>138</v>
      </c>
      <c r="CY131" s="41" t="s">
        <v>139</v>
      </c>
      <c r="CZ131" s="41" t="s">
        <v>136</v>
      </c>
      <c r="DA131" s="27" t="s">
        <v>137</v>
      </c>
      <c r="DB131" s="16">
        <f t="shared" si="67"/>
        <v>18</v>
      </c>
      <c r="DC131" s="29">
        <v>5.0</v>
      </c>
      <c r="DD131" s="27" t="s">
        <v>139</v>
      </c>
      <c r="DE131" s="27" t="s">
        <v>136</v>
      </c>
      <c r="DF131" s="27">
        <v>4.0</v>
      </c>
      <c r="DG131" s="27" t="s">
        <v>137</v>
      </c>
      <c r="DH131" s="27">
        <v>4.0</v>
      </c>
      <c r="DI131" s="16">
        <f t="shared" si="68"/>
        <v>22</v>
      </c>
      <c r="DJ131" s="27" t="s">
        <v>138</v>
      </c>
      <c r="DK131" s="27" t="s">
        <v>136</v>
      </c>
      <c r="DL131" s="27" t="s">
        <v>138</v>
      </c>
      <c r="DM131" s="27" t="s">
        <v>136</v>
      </c>
      <c r="DN131" s="27" t="s">
        <v>140</v>
      </c>
      <c r="DO131" s="16">
        <f t="shared" si="69"/>
        <v>19</v>
      </c>
      <c r="DP131" s="27" t="s">
        <v>137</v>
      </c>
      <c r="DQ131" s="27" t="s">
        <v>136</v>
      </c>
      <c r="DR131" s="29">
        <v>4.0</v>
      </c>
      <c r="DS131" s="27" t="s">
        <v>139</v>
      </c>
      <c r="DT131" s="29">
        <v>3.0</v>
      </c>
      <c r="DU131" s="25">
        <f t="shared" si="70"/>
        <v>16</v>
      </c>
      <c r="DV131" s="27" t="s">
        <v>138</v>
      </c>
      <c r="DW131" s="27" t="s">
        <v>136</v>
      </c>
      <c r="DX131" s="27" t="s">
        <v>139</v>
      </c>
      <c r="DY131" s="27" t="s">
        <v>138</v>
      </c>
      <c r="DZ131" s="27" t="s">
        <v>138</v>
      </c>
      <c r="EA131" s="21">
        <f t="shared" ref="EA131:EA134" si="81">DV131+DW131+DX131+DY131+DZ131</f>
        <v>21</v>
      </c>
      <c r="EB131" s="27" t="s">
        <v>139</v>
      </c>
      <c r="EC131" s="27" t="s">
        <v>139</v>
      </c>
      <c r="ED131" s="27" t="s">
        <v>140</v>
      </c>
      <c r="EE131" s="27" t="s">
        <v>139</v>
      </c>
      <c r="EF131" s="16">
        <f t="shared" si="71"/>
        <v>7</v>
      </c>
      <c r="EG131" s="27" t="s">
        <v>139</v>
      </c>
      <c r="EH131" s="130" t="s">
        <v>139</v>
      </c>
      <c r="EI131" s="27" t="s">
        <v>139</v>
      </c>
      <c r="EJ131" s="27" t="s">
        <v>140</v>
      </c>
      <c r="EK131" s="16">
        <f t="shared" si="72"/>
        <v>7</v>
      </c>
    </row>
    <row r="132" ht="15.75" customHeight="1">
      <c r="A132" s="36" t="s">
        <v>125</v>
      </c>
      <c r="B132" s="16">
        <f t="shared" si="1"/>
        <v>1</v>
      </c>
      <c r="C132" s="17" t="s">
        <v>37</v>
      </c>
      <c r="D132" s="35">
        <v>58.0</v>
      </c>
      <c r="E132" s="16">
        <f t="shared" si="2"/>
        <v>0</v>
      </c>
      <c r="F132" s="16">
        <f t="shared" si="3"/>
        <v>0</v>
      </c>
      <c r="G132" s="16">
        <f t="shared" si="4"/>
        <v>1</v>
      </c>
      <c r="H132" s="16">
        <f t="shared" si="5"/>
        <v>0</v>
      </c>
      <c r="I132" s="35" t="s">
        <v>126</v>
      </c>
      <c r="J132" s="16">
        <f t="shared" si="6"/>
        <v>0</v>
      </c>
      <c r="K132" s="16">
        <f t="shared" si="7"/>
        <v>1</v>
      </c>
      <c r="L132" s="16">
        <f t="shared" si="8"/>
        <v>0</v>
      </c>
      <c r="M132" s="16">
        <f t="shared" si="9"/>
        <v>0</v>
      </c>
      <c r="N132" s="16">
        <f t="shared" si="10"/>
        <v>0</v>
      </c>
      <c r="O132" s="36">
        <v>6000.0</v>
      </c>
      <c r="P132" s="21">
        <f t="shared" si="11"/>
        <v>1</v>
      </c>
      <c r="Q132" s="21">
        <f t="shared" si="12"/>
        <v>0</v>
      </c>
      <c r="R132" s="21">
        <f t="shared" si="13"/>
        <v>0</v>
      </c>
      <c r="S132" s="21">
        <f t="shared" si="14"/>
        <v>0</v>
      </c>
      <c r="T132" s="37" t="s">
        <v>127</v>
      </c>
      <c r="U132" s="21">
        <f t="shared" si="15"/>
        <v>1</v>
      </c>
      <c r="V132" s="37">
        <v>0.0</v>
      </c>
      <c r="W132" s="37">
        <v>0.0</v>
      </c>
      <c r="X132" s="37">
        <v>0.0</v>
      </c>
      <c r="Y132" s="36" t="s">
        <v>198</v>
      </c>
      <c r="Z132" s="21">
        <f t="shared" si="16"/>
        <v>0</v>
      </c>
      <c r="AA132" s="21">
        <f t="shared" si="17"/>
        <v>0</v>
      </c>
      <c r="AB132" s="21">
        <f t="shared" si="18"/>
        <v>0</v>
      </c>
      <c r="AC132" s="21">
        <f t="shared" si="19"/>
        <v>0</v>
      </c>
      <c r="AD132" s="21">
        <f t="shared" si="20"/>
        <v>1</v>
      </c>
      <c r="AE132" s="36" t="s">
        <v>31</v>
      </c>
      <c r="AF132" s="21">
        <f t="shared" si="21"/>
        <v>1</v>
      </c>
      <c r="AG132" s="21">
        <f t="shared" si="22"/>
        <v>0</v>
      </c>
      <c r="AH132" s="21">
        <f t="shared" si="23"/>
        <v>0</v>
      </c>
      <c r="AI132" s="21">
        <f t="shared" si="24"/>
        <v>0</v>
      </c>
      <c r="AJ132" s="27" t="s">
        <v>32</v>
      </c>
      <c r="AK132" s="21">
        <f t="shared" si="25"/>
        <v>0</v>
      </c>
      <c r="AL132" s="21">
        <f t="shared" si="26"/>
        <v>0</v>
      </c>
      <c r="AM132" s="21">
        <f t="shared" si="27"/>
        <v>1</v>
      </c>
      <c r="AN132" s="21">
        <f t="shared" si="28"/>
        <v>0</v>
      </c>
      <c r="AO132" s="27" t="s">
        <v>37</v>
      </c>
      <c r="AP132" s="21">
        <f t="shared" si="29"/>
        <v>1</v>
      </c>
      <c r="AQ132" s="21">
        <f t="shared" si="30"/>
        <v>0</v>
      </c>
      <c r="AR132" s="21">
        <f t="shared" si="31"/>
        <v>0</v>
      </c>
      <c r="AS132" s="21">
        <f t="shared" si="32"/>
        <v>0</v>
      </c>
      <c r="AT132" s="27" t="s">
        <v>130</v>
      </c>
      <c r="AU132" s="21">
        <f t="shared" si="33"/>
        <v>1</v>
      </c>
      <c r="AV132" s="21">
        <f t="shared" si="34"/>
        <v>0</v>
      </c>
      <c r="AW132" s="21">
        <f t="shared" si="35"/>
        <v>0</v>
      </c>
      <c r="AX132" s="21">
        <f t="shared" si="36"/>
        <v>0</v>
      </c>
      <c r="AY132" s="38" t="s">
        <v>201</v>
      </c>
      <c r="AZ132" s="21">
        <f t="shared" si="37"/>
        <v>0</v>
      </c>
      <c r="BA132" s="21">
        <f t="shared" si="38"/>
        <v>0</v>
      </c>
      <c r="BB132" s="21">
        <f t="shared" si="39"/>
        <v>0</v>
      </c>
      <c r="BC132" s="21">
        <f t="shared" si="40"/>
        <v>1</v>
      </c>
      <c r="BD132" s="27" t="s">
        <v>138</v>
      </c>
      <c r="BE132" s="21">
        <f t="shared" si="41"/>
        <v>0</v>
      </c>
      <c r="BF132" s="21">
        <f t="shared" si="42"/>
        <v>0</v>
      </c>
      <c r="BG132" s="21">
        <f t="shared" si="43"/>
        <v>1</v>
      </c>
      <c r="BH132" s="29">
        <v>1500.0</v>
      </c>
      <c r="BI132" s="21">
        <f t="shared" si="44"/>
        <v>0</v>
      </c>
      <c r="BJ132" s="21">
        <f t="shared" si="45"/>
        <v>1</v>
      </c>
      <c r="BK132" s="21">
        <f t="shared" si="46"/>
        <v>0</v>
      </c>
      <c r="BL132" s="29" t="s">
        <v>132</v>
      </c>
      <c r="BM132" s="21">
        <f t="shared" si="47"/>
        <v>0</v>
      </c>
      <c r="BN132" s="21">
        <f t="shared" si="48"/>
        <v>0</v>
      </c>
      <c r="BO132" s="21">
        <f t="shared" si="49"/>
        <v>1</v>
      </c>
      <c r="BP132" s="21">
        <f t="shared" si="50"/>
        <v>0</v>
      </c>
      <c r="BQ132" s="21">
        <f t="shared" si="51"/>
        <v>0</v>
      </c>
      <c r="BR132" s="29">
        <v>0.0</v>
      </c>
      <c r="BS132" s="29">
        <v>1.0</v>
      </c>
      <c r="BT132" s="29">
        <v>0.0</v>
      </c>
      <c r="BU132" s="29">
        <v>0.0</v>
      </c>
      <c r="BV132" s="29">
        <v>1.0</v>
      </c>
      <c r="BW132" s="29">
        <v>1.0</v>
      </c>
      <c r="BX132" s="29">
        <v>0.0</v>
      </c>
      <c r="BY132" s="29">
        <v>0.0</v>
      </c>
      <c r="BZ132" s="29">
        <v>1.0</v>
      </c>
      <c r="CA132" s="27" t="s">
        <v>164</v>
      </c>
      <c r="CB132" s="21">
        <f t="shared" si="52"/>
        <v>0</v>
      </c>
      <c r="CC132" s="21">
        <f t="shared" si="53"/>
        <v>0</v>
      </c>
      <c r="CD132" s="21">
        <f t="shared" si="54"/>
        <v>1</v>
      </c>
      <c r="CE132" s="21">
        <f t="shared" si="55"/>
        <v>0</v>
      </c>
      <c r="CF132" s="21">
        <f t="shared" si="56"/>
        <v>0</v>
      </c>
      <c r="CG132" s="27" t="s">
        <v>157</v>
      </c>
      <c r="CH132" s="21">
        <f t="shared" si="57"/>
        <v>0</v>
      </c>
      <c r="CI132" s="21">
        <f t="shared" si="58"/>
        <v>1</v>
      </c>
      <c r="CJ132" s="21">
        <f t="shared" si="59"/>
        <v>0</v>
      </c>
      <c r="CK132" s="21">
        <f t="shared" si="60"/>
        <v>0</v>
      </c>
      <c r="CL132" s="27" t="s">
        <v>170</v>
      </c>
      <c r="CM132" s="21">
        <f t="shared" si="61"/>
        <v>0</v>
      </c>
      <c r="CN132" s="21">
        <f t="shared" si="62"/>
        <v>1</v>
      </c>
      <c r="CO132" s="21">
        <f t="shared" si="63"/>
        <v>0</v>
      </c>
      <c r="CP132" s="21">
        <f t="shared" si="64"/>
        <v>0</v>
      </c>
      <c r="CQ132" s="21">
        <f t="shared" si="65"/>
        <v>0</v>
      </c>
      <c r="CR132" s="29">
        <v>3.0</v>
      </c>
      <c r="CS132" s="27" t="s">
        <v>136</v>
      </c>
      <c r="CT132" s="27" t="s">
        <v>137</v>
      </c>
      <c r="CU132" s="29">
        <v>4.0</v>
      </c>
      <c r="CV132" s="16">
        <f t="shared" si="66"/>
        <v>14</v>
      </c>
      <c r="CW132" s="29">
        <v>4.0</v>
      </c>
      <c r="CX132" s="41" t="s">
        <v>136</v>
      </c>
      <c r="CY132" s="41" t="s">
        <v>137</v>
      </c>
      <c r="CZ132" s="31">
        <v>4.0</v>
      </c>
      <c r="DA132" s="29">
        <v>5.0</v>
      </c>
      <c r="DB132" s="16">
        <f t="shared" si="67"/>
        <v>20</v>
      </c>
      <c r="DC132" s="29">
        <v>5.0</v>
      </c>
      <c r="DD132" s="27">
        <v>4.0</v>
      </c>
      <c r="DE132" s="27" t="s">
        <v>139</v>
      </c>
      <c r="DF132" s="29">
        <v>4.0</v>
      </c>
      <c r="DG132" s="27" t="s">
        <v>139</v>
      </c>
      <c r="DH132" s="29">
        <v>3.0</v>
      </c>
      <c r="DI132" s="16">
        <f t="shared" si="68"/>
        <v>20</v>
      </c>
      <c r="DJ132" s="27" t="s">
        <v>139</v>
      </c>
      <c r="DK132" s="27" t="s">
        <v>137</v>
      </c>
      <c r="DL132" s="27" t="s">
        <v>138</v>
      </c>
      <c r="DM132" s="27" t="s">
        <v>138</v>
      </c>
      <c r="DN132" s="27" t="s">
        <v>136</v>
      </c>
      <c r="DO132" s="16">
        <f t="shared" si="69"/>
        <v>19</v>
      </c>
      <c r="DP132" s="29">
        <v>2.0</v>
      </c>
      <c r="DQ132" s="27" t="s">
        <v>139</v>
      </c>
      <c r="DR132" s="27" t="s">
        <v>137</v>
      </c>
      <c r="DS132" s="27" t="s">
        <v>139</v>
      </c>
      <c r="DT132" s="29">
        <v>2.0</v>
      </c>
      <c r="DU132" s="25">
        <f t="shared" si="70"/>
        <v>11</v>
      </c>
      <c r="DV132" s="27" t="s">
        <v>136</v>
      </c>
      <c r="DW132" s="27" t="s">
        <v>138</v>
      </c>
      <c r="DX132" s="29">
        <v>5.0</v>
      </c>
      <c r="DY132" s="29">
        <v>3.0</v>
      </c>
      <c r="DZ132" s="27" t="s">
        <v>139</v>
      </c>
      <c r="EA132" s="21">
        <f t="shared" si="81"/>
        <v>19</v>
      </c>
      <c r="EB132" s="29">
        <v>1.0</v>
      </c>
      <c r="EC132" s="29">
        <v>1.0</v>
      </c>
      <c r="ED132" s="27" t="s">
        <v>140</v>
      </c>
      <c r="EE132" s="29">
        <v>1.0</v>
      </c>
      <c r="EF132" s="16">
        <f t="shared" si="71"/>
        <v>4</v>
      </c>
      <c r="EG132" s="27" t="s">
        <v>136</v>
      </c>
      <c r="EH132" s="130" t="s">
        <v>139</v>
      </c>
      <c r="EI132" s="27" t="s">
        <v>139</v>
      </c>
      <c r="EJ132" s="27" t="s">
        <v>139</v>
      </c>
      <c r="EK132" s="16">
        <f t="shared" si="72"/>
        <v>10</v>
      </c>
    </row>
    <row r="133" ht="15.75" customHeight="1">
      <c r="A133" s="36" t="s">
        <v>125</v>
      </c>
      <c r="B133" s="16">
        <f t="shared" si="1"/>
        <v>1</v>
      </c>
      <c r="C133" s="17" t="s">
        <v>37</v>
      </c>
      <c r="D133" s="35">
        <v>53.0</v>
      </c>
      <c r="E133" s="16">
        <f t="shared" si="2"/>
        <v>0</v>
      </c>
      <c r="F133" s="16">
        <f t="shared" si="3"/>
        <v>0</v>
      </c>
      <c r="G133" s="16">
        <f t="shared" si="4"/>
        <v>1</v>
      </c>
      <c r="H133" s="16">
        <f t="shared" si="5"/>
        <v>0</v>
      </c>
      <c r="I133" s="35" t="s">
        <v>126</v>
      </c>
      <c r="J133" s="16">
        <f t="shared" si="6"/>
        <v>0</v>
      </c>
      <c r="K133" s="16">
        <f t="shared" si="7"/>
        <v>1</v>
      </c>
      <c r="L133" s="16">
        <f t="shared" si="8"/>
        <v>0</v>
      </c>
      <c r="M133" s="16">
        <f t="shared" si="9"/>
        <v>0</v>
      </c>
      <c r="N133" s="16">
        <f t="shared" si="10"/>
        <v>0</v>
      </c>
      <c r="O133" s="36">
        <v>9000.0</v>
      </c>
      <c r="P133" s="21">
        <f t="shared" si="11"/>
        <v>1</v>
      </c>
      <c r="Q133" s="21">
        <f t="shared" si="12"/>
        <v>0</v>
      </c>
      <c r="R133" s="21">
        <f t="shared" si="13"/>
        <v>0</v>
      </c>
      <c r="S133" s="21">
        <f t="shared" si="14"/>
        <v>0</v>
      </c>
      <c r="T133" s="37" t="s">
        <v>127</v>
      </c>
      <c r="U133" s="21">
        <f t="shared" si="15"/>
        <v>1</v>
      </c>
      <c r="V133" s="37">
        <v>0.0</v>
      </c>
      <c r="W133" s="37">
        <v>0.0</v>
      </c>
      <c r="X133" s="37">
        <v>0.0</v>
      </c>
      <c r="Y133" s="36" t="s">
        <v>198</v>
      </c>
      <c r="Z133" s="21">
        <f t="shared" si="16"/>
        <v>0</v>
      </c>
      <c r="AA133" s="21">
        <f t="shared" si="17"/>
        <v>0</v>
      </c>
      <c r="AB133" s="21">
        <f t="shared" si="18"/>
        <v>0</v>
      </c>
      <c r="AC133" s="21">
        <f t="shared" si="19"/>
        <v>0</v>
      </c>
      <c r="AD133" s="21">
        <f t="shared" si="20"/>
        <v>1</v>
      </c>
      <c r="AE133" s="36" t="s">
        <v>31</v>
      </c>
      <c r="AF133" s="21">
        <f t="shared" si="21"/>
        <v>1</v>
      </c>
      <c r="AG133" s="21">
        <f t="shared" si="22"/>
        <v>0</v>
      </c>
      <c r="AH133" s="21">
        <f t="shared" si="23"/>
        <v>0</v>
      </c>
      <c r="AI133" s="21">
        <f t="shared" si="24"/>
        <v>0</v>
      </c>
      <c r="AJ133" s="27" t="s">
        <v>32</v>
      </c>
      <c r="AK133" s="21">
        <f t="shared" si="25"/>
        <v>0</v>
      </c>
      <c r="AL133" s="21">
        <f t="shared" si="26"/>
        <v>0</v>
      </c>
      <c r="AM133" s="21">
        <f t="shared" si="27"/>
        <v>1</v>
      </c>
      <c r="AN133" s="21">
        <f t="shared" si="28"/>
        <v>0</v>
      </c>
      <c r="AO133" s="27" t="s">
        <v>38</v>
      </c>
      <c r="AP133" s="21">
        <f t="shared" si="29"/>
        <v>0</v>
      </c>
      <c r="AQ133" s="21">
        <f t="shared" si="30"/>
        <v>1</v>
      </c>
      <c r="AR133" s="21">
        <f t="shared" si="31"/>
        <v>0</v>
      </c>
      <c r="AS133" s="21">
        <f t="shared" si="32"/>
        <v>0</v>
      </c>
      <c r="AT133" s="27" t="s">
        <v>130</v>
      </c>
      <c r="AU133" s="21">
        <f t="shared" si="33"/>
        <v>1</v>
      </c>
      <c r="AV133" s="21">
        <f t="shared" si="34"/>
        <v>0</v>
      </c>
      <c r="AW133" s="21">
        <f t="shared" si="35"/>
        <v>0</v>
      </c>
      <c r="AX133" s="21">
        <f t="shared" si="36"/>
        <v>0</v>
      </c>
      <c r="AY133" s="38" t="s">
        <v>186</v>
      </c>
      <c r="AZ133" s="21">
        <f t="shared" si="37"/>
        <v>0</v>
      </c>
      <c r="BA133" s="21">
        <f t="shared" si="38"/>
        <v>0</v>
      </c>
      <c r="BB133" s="21">
        <f t="shared" si="39"/>
        <v>0</v>
      </c>
      <c r="BC133" s="21">
        <f t="shared" si="40"/>
        <v>1</v>
      </c>
      <c r="BD133" s="27">
        <v>5.0</v>
      </c>
      <c r="BE133" s="21">
        <f t="shared" si="41"/>
        <v>0</v>
      </c>
      <c r="BF133" s="21">
        <f t="shared" si="42"/>
        <v>1</v>
      </c>
      <c r="BG133" s="21">
        <f t="shared" si="43"/>
        <v>0</v>
      </c>
      <c r="BH133" s="29">
        <v>800.0</v>
      </c>
      <c r="BI133" s="21">
        <f t="shared" si="44"/>
        <v>1</v>
      </c>
      <c r="BJ133" s="21">
        <f t="shared" si="45"/>
        <v>0</v>
      </c>
      <c r="BK133" s="21">
        <f t="shared" si="46"/>
        <v>0</v>
      </c>
      <c r="BL133" s="29" t="s">
        <v>132</v>
      </c>
      <c r="BM133" s="21">
        <f t="shared" si="47"/>
        <v>0</v>
      </c>
      <c r="BN133" s="21">
        <f t="shared" si="48"/>
        <v>0</v>
      </c>
      <c r="BO133" s="21">
        <f t="shared" si="49"/>
        <v>1</v>
      </c>
      <c r="BP133" s="21">
        <f t="shared" si="50"/>
        <v>0</v>
      </c>
      <c r="BQ133" s="21">
        <f t="shared" si="51"/>
        <v>0</v>
      </c>
      <c r="BR133" s="29">
        <v>0.0</v>
      </c>
      <c r="BS133" s="29">
        <v>0.0</v>
      </c>
      <c r="BT133" s="29">
        <v>0.0</v>
      </c>
      <c r="BU133" s="29">
        <v>0.0</v>
      </c>
      <c r="BV133" s="29">
        <v>0.0</v>
      </c>
      <c r="BW133" s="29">
        <v>0.0</v>
      </c>
      <c r="BX133" s="29">
        <v>0.0</v>
      </c>
      <c r="BY133" s="29">
        <v>1.0</v>
      </c>
      <c r="BZ133" s="29">
        <v>1.0</v>
      </c>
      <c r="CA133" s="27" t="s">
        <v>164</v>
      </c>
      <c r="CB133" s="21">
        <f t="shared" si="52"/>
        <v>0</v>
      </c>
      <c r="CC133" s="21">
        <f t="shared" si="53"/>
        <v>0</v>
      </c>
      <c r="CD133" s="21">
        <f t="shared" si="54"/>
        <v>1</v>
      </c>
      <c r="CE133" s="21">
        <f t="shared" si="55"/>
        <v>0</v>
      </c>
      <c r="CF133" s="21">
        <f t="shared" si="56"/>
        <v>0</v>
      </c>
      <c r="CG133" s="27" t="s">
        <v>177</v>
      </c>
      <c r="CH133" s="21">
        <f t="shared" si="57"/>
        <v>1</v>
      </c>
      <c r="CI133" s="21">
        <f t="shared" si="58"/>
        <v>0</v>
      </c>
      <c r="CJ133" s="21">
        <f t="shared" si="59"/>
        <v>0</v>
      </c>
      <c r="CK133" s="21">
        <f t="shared" si="60"/>
        <v>0</v>
      </c>
      <c r="CL133" s="27" t="s">
        <v>135</v>
      </c>
      <c r="CM133" s="21">
        <f t="shared" si="61"/>
        <v>1</v>
      </c>
      <c r="CN133" s="21">
        <f t="shared" si="62"/>
        <v>0</v>
      </c>
      <c r="CO133" s="21">
        <f t="shared" si="63"/>
        <v>0</v>
      </c>
      <c r="CP133" s="21">
        <f t="shared" si="64"/>
        <v>0</v>
      </c>
      <c r="CQ133" s="21">
        <f t="shared" si="65"/>
        <v>0</v>
      </c>
      <c r="CR133" s="29">
        <v>3.0</v>
      </c>
      <c r="CS133" s="29">
        <v>4.0</v>
      </c>
      <c r="CT133" s="27" t="s">
        <v>136</v>
      </c>
      <c r="CU133" s="29">
        <v>5.0</v>
      </c>
      <c r="CV133" s="16">
        <f t="shared" si="66"/>
        <v>16</v>
      </c>
      <c r="CW133" s="29">
        <v>4.0</v>
      </c>
      <c r="CX133" s="41" t="s">
        <v>139</v>
      </c>
      <c r="CY133" s="41" t="s">
        <v>136</v>
      </c>
      <c r="CZ133" s="31">
        <v>4.0</v>
      </c>
      <c r="DA133" s="29">
        <v>5.0</v>
      </c>
      <c r="DB133" s="16">
        <f t="shared" si="67"/>
        <v>19</v>
      </c>
      <c r="DC133" s="27" t="s">
        <v>136</v>
      </c>
      <c r="DD133" s="27" t="s">
        <v>139</v>
      </c>
      <c r="DE133" s="29">
        <v>4.0</v>
      </c>
      <c r="DF133" s="27">
        <v>4.0</v>
      </c>
      <c r="DG133" s="27" t="s">
        <v>138</v>
      </c>
      <c r="DH133" s="27" t="s">
        <v>139</v>
      </c>
      <c r="DI133" s="16">
        <f t="shared" si="68"/>
        <v>21</v>
      </c>
      <c r="DJ133" s="27" t="s">
        <v>136</v>
      </c>
      <c r="DK133" s="27" t="s">
        <v>139</v>
      </c>
      <c r="DL133" s="27" t="s">
        <v>136</v>
      </c>
      <c r="DM133" s="27" t="s">
        <v>136</v>
      </c>
      <c r="DN133" s="27" t="s">
        <v>139</v>
      </c>
      <c r="DO133" s="16">
        <f t="shared" si="69"/>
        <v>16</v>
      </c>
      <c r="DP133" s="29">
        <v>4.0</v>
      </c>
      <c r="DQ133" s="29">
        <v>3.0</v>
      </c>
      <c r="DR133" s="29">
        <v>4.0</v>
      </c>
      <c r="DS133" s="29">
        <v>3.0</v>
      </c>
      <c r="DT133" s="27" t="s">
        <v>139</v>
      </c>
      <c r="DU133" s="25">
        <f t="shared" si="70"/>
        <v>16</v>
      </c>
      <c r="DV133" s="29">
        <v>3.0</v>
      </c>
      <c r="DW133" s="27" t="s">
        <v>136</v>
      </c>
      <c r="DX133" s="27" t="s">
        <v>136</v>
      </c>
      <c r="DY133" s="27" t="s">
        <v>139</v>
      </c>
      <c r="DZ133" s="27" t="s">
        <v>139</v>
      </c>
      <c r="EA133" s="21">
        <f t="shared" si="81"/>
        <v>15</v>
      </c>
      <c r="EB133" s="29">
        <v>1.0</v>
      </c>
      <c r="EC133" s="27" t="s">
        <v>139</v>
      </c>
      <c r="ED133" s="27" t="s">
        <v>140</v>
      </c>
      <c r="EE133" s="29">
        <v>2.0</v>
      </c>
      <c r="EF133" s="16">
        <f t="shared" si="71"/>
        <v>6</v>
      </c>
      <c r="EG133" s="27" t="s">
        <v>139</v>
      </c>
      <c r="EH133" s="129">
        <v>3.0</v>
      </c>
      <c r="EI133" s="27" t="s">
        <v>140</v>
      </c>
      <c r="EJ133" s="29">
        <v>2.0</v>
      </c>
      <c r="EK133" s="16">
        <f t="shared" si="72"/>
        <v>8</v>
      </c>
    </row>
    <row r="134" ht="15.75" customHeight="1">
      <c r="A134" s="36" t="s">
        <v>125</v>
      </c>
      <c r="B134" s="16">
        <f t="shared" si="1"/>
        <v>1</v>
      </c>
      <c r="C134" s="17" t="s">
        <v>37</v>
      </c>
      <c r="D134" s="35">
        <v>65.0</v>
      </c>
      <c r="E134" s="16">
        <f t="shared" si="2"/>
        <v>0</v>
      </c>
      <c r="F134" s="16">
        <f t="shared" si="3"/>
        <v>0</v>
      </c>
      <c r="G134" s="16">
        <f t="shared" si="4"/>
        <v>0</v>
      </c>
      <c r="H134" s="16">
        <f t="shared" si="5"/>
        <v>1</v>
      </c>
      <c r="I134" s="35" t="s">
        <v>126</v>
      </c>
      <c r="J134" s="16">
        <f t="shared" si="6"/>
        <v>0</v>
      </c>
      <c r="K134" s="16">
        <f t="shared" si="7"/>
        <v>1</v>
      </c>
      <c r="L134" s="16">
        <f t="shared" si="8"/>
        <v>0</v>
      </c>
      <c r="M134" s="16">
        <f t="shared" si="9"/>
        <v>0</v>
      </c>
      <c r="N134" s="16">
        <f t="shared" si="10"/>
        <v>0</v>
      </c>
      <c r="O134" s="36">
        <v>7000.0</v>
      </c>
      <c r="P134" s="21">
        <f t="shared" si="11"/>
        <v>1</v>
      </c>
      <c r="Q134" s="21">
        <f t="shared" si="12"/>
        <v>0</v>
      </c>
      <c r="R134" s="21">
        <f t="shared" si="13"/>
        <v>0</v>
      </c>
      <c r="S134" s="21">
        <f t="shared" si="14"/>
        <v>0</v>
      </c>
      <c r="T134" s="37" t="s">
        <v>127</v>
      </c>
      <c r="U134" s="21">
        <f t="shared" si="15"/>
        <v>1</v>
      </c>
      <c r="V134" s="37">
        <v>0.0</v>
      </c>
      <c r="W134" s="37">
        <v>0.0</v>
      </c>
      <c r="X134" s="37">
        <v>0.0</v>
      </c>
      <c r="Y134" s="36" t="s">
        <v>198</v>
      </c>
      <c r="Z134" s="21">
        <f t="shared" si="16"/>
        <v>0</v>
      </c>
      <c r="AA134" s="21">
        <f t="shared" si="17"/>
        <v>0</v>
      </c>
      <c r="AB134" s="21">
        <f t="shared" si="18"/>
        <v>0</v>
      </c>
      <c r="AC134" s="21">
        <f t="shared" si="19"/>
        <v>0</v>
      </c>
      <c r="AD134" s="21">
        <f t="shared" si="20"/>
        <v>1</v>
      </c>
      <c r="AE134" s="36" t="s">
        <v>180</v>
      </c>
      <c r="AF134" s="21">
        <f t="shared" si="21"/>
        <v>0</v>
      </c>
      <c r="AG134" s="21">
        <f t="shared" si="22"/>
        <v>0</v>
      </c>
      <c r="AH134" s="21">
        <f t="shared" si="23"/>
        <v>1</v>
      </c>
      <c r="AI134" s="21">
        <f t="shared" si="24"/>
        <v>0</v>
      </c>
      <c r="AJ134" s="27" t="s">
        <v>32</v>
      </c>
      <c r="AK134" s="21">
        <f t="shared" si="25"/>
        <v>0</v>
      </c>
      <c r="AL134" s="21">
        <f t="shared" si="26"/>
        <v>0</v>
      </c>
      <c r="AM134" s="21">
        <f t="shared" si="27"/>
        <v>1</v>
      </c>
      <c r="AN134" s="21">
        <f t="shared" si="28"/>
        <v>0</v>
      </c>
      <c r="AO134" s="27" t="s">
        <v>39</v>
      </c>
      <c r="AP134" s="21">
        <f t="shared" si="29"/>
        <v>0</v>
      </c>
      <c r="AQ134" s="21">
        <f t="shared" si="30"/>
        <v>0</v>
      </c>
      <c r="AR134" s="21">
        <f t="shared" si="31"/>
        <v>1</v>
      </c>
      <c r="AS134" s="21">
        <f t="shared" si="32"/>
        <v>0</v>
      </c>
      <c r="AT134" s="27" t="s">
        <v>130</v>
      </c>
      <c r="AU134" s="21">
        <f t="shared" si="33"/>
        <v>1</v>
      </c>
      <c r="AV134" s="21">
        <f t="shared" si="34"/>
        <v>0</v>
      </c>
      <c r="AW134" s="21">
        <f t="shared" si="35"/>
        <v>0</v>
      </c>
      <c r="AX134" s="21">
        <f t="shared" si="36"/>
        <v>0</v>
      </c>
      <c r="AY134" s="38" t="s">
        <v>188</v>
      </c>
      <c r="AZ134" s="21">
        <f t="shared" si="37"/>
        <v>0</v>
      </c>
      <c r="BA134" s="21">
        <f t="shared" si="38"/>
        <v>0</v>
      </c>
      <c r="BB134" s="21">
        <f t="shared" si="39"/>
        <v>0</v>
      </c>
      <c r="BC134" s="21">
        <f t="shared" si="40"/>
        <v>1</v>
      </c>
      <c r="BD134" s="27" t="s">
        <v>136</v>
      </c>
      <c r="BE134" s="21">
        <f t="shared" si="41"/>
        <v>0</v>
      </c>
      <c r="BF134" s="21">
        <f t="shared" si="42"/>
        <v>0</v>
      </c>
      <c r="BG134" s="21">
        <f t="shared" si="43"/>
        <v>1</v>
      </c>
      <c r="BH134" s="27" t="s">
        <v>184</v>
      </c>
      <c r="BI134" s="21">
        <f t="shared" si="44"/>
        <v>0</v>
      </c>
      <c r="BJ134" s="21">
        <f t="shared" si="45"/>
        <v>0</v>
      </c>
      <c r="BK134" s="21">
        <f t="shared" si="46"/>
        <v>1</v>
      </c>
      <c r="BL134" s="27" t="s">
        <v>185</v>
      </c>
      <c r="BM134" s="21">
        <f t="shared" si="47"/>
        <v>0</v>
      </c>
      <c r="BN134" s="21">
        <f t="shared" si="48"/>
        <v>0</v>
      </c>
      <c r="BO134" s="21">
        <f t="shared" si="49"/>
        <v>0</v>
      </c>
      <c r="BP134" s="21">
        <f t="shared" si="50"/>
        <v>0</v>
      </c>
      <c r="BQ134" s="21">
        <f t="shared" si="51"/>
        <v>1</v>
      </c>
      <c r="BR134" s="29">
        <v>1.0</v>
      </c>
      <c r="BS134" s="29">
        <v>0.0</v>
      </c>
      <c r="BT134" s="29">
        <v>0.0</v>
      </c>
      <c r="BU134" s="29">
        <v>0.0</v>
      </c>
      <c r="BV134" s="29">
        <v>0.0</v>
      </c>
      <c r="BW134" s="29">
        <v>1.0</v>
      </c>
      <c r="BX134" s="29">
        <v>0.0</v>
      </c>
      <c r="BY134" s="29">
        <v>0.0</v>
      </c>
      <c r="BZ134" s="29">
        <v>0.0</v>
      </c>
      <c r="CA134" s="27" t="s">
        <v>133</v>
      </c>
      <c r="CB134" s="21">
        <f t="shared" si="52"/>
        <v>0</v>
      </c>
      <c r="CC134" s="21">
        <f t="shared" si="53"/>
        <v>1</v>
      </c>
      <c r="CD134" s="21">
        <f t="shared" si="54"/>
        <v>0</v>
      </c>
      <c r="CE134" s="21">
        <f t="shared" si="55"/>
        <v>0</v>
      </c>
      <c r="CF134" s="21">
        <f t="shared" si="56"/>
        <v>0</v>
      </c>
      <c r="CG134" s="27" t="s">
        <v>146</v>
      </c>
      <c r="CH134" s="21">
        <f t="shared" si="57"/>
        <v>0</v>
      </c>
      <c r="CI134" s="21">
        <f t="shared" si="58"/>
        <v>0</v>
      </c>
      <c r="CJ134" s="21">
        <f t="shared" si="59"/>
        <v>1</v>
      </c>
      <c r="CK134" s="21">
        <f t="shared" si="60"/>
        <v>0</v>
      </c>
      <c r="CL134" s="27" t="s">
        <v>135</v>
      </c>
      <c r="CM134" s="21">
        <f t="shared" si="61"/>
        <v>1</v>
      </c>
      <c r="CN134" s="21">
        <f t="shared" si="62"/>
        <v>0</v>
      </c>
      <c r="CO134" s="21">
        <f t="shared" si="63"/>
        <v>0</v>
      </c>
      <c r="CP134" s="21">
        <f t="shared" si="64"/>
        <v>0</v>
      </c>
      <c r="CQ134" s="21">
        <f t="shared" si="65"/>
        <v>0</v>
      </c>
      <c r="CR134" s="27" t="s">
        <v>136</v>
      </c>
      <c r="CS134" s="27" t="s">
        <v>136</v>
      </c>
      <c r="CT134" s="27" t="s">
        <v>139</v>
      </c>
      <c r="CU134" s="27" t="s">
        <v>136</v>
      </c>
      <c r="CV134" s="16">
        <f t="shared" si="66"/>
        <v>14</v>
      </c>
      <c r="CW134" s="27" t="s">
        <v>136</v>
      </c>
      <c r="CX134" s="41" t="s">
        <v>136</v>
      </c>
      <c r="CY134" s="31">
        <v>4.0</v>
      </c>
      <c r="CZ134" s="41" t="s">
        <v>136</v>
      </c>
      <c r="DA134" s="27" t="s">
        <v>137</v>
      </c>
      <c r="DB134" s="16">
        <f t="shared" si="67"/>
        <v>19</v>
      </c>
      <c r="DC134" s="27" t="s">
        <v>138</v>
      </c>
      <c r="DD134" s="27" t="s">
        <v>136</v>
      </c>
      <c r="DE134" s="27" t="s">
        <v>137</v>
      </c>
      <c r="DF134" s="29">
        <v>4.0</v>
      </c>
      <c r="DG134" s="27" t="s">
        <v>140</v>
      </c>
      <c r="DH134" s="27" t="s">
        <v>138</v>
      </c>
      <c r="DI134" s="16">
        <f t="shared" si="68"/>
        <v>22</v>
      </c>
      <c r="DJ134" s="27" t="s">
        <v>136</v>
      </c>
      <c r="DK134" s="27" t="s">
        <v>138</v>
      </c>
      <c r="DL134" s="27" t="s">
        <v>138</v>
      </c>
      <c r="DM134" s="27" t="s">
        <v>136</v>
      </c>
      <c r="DN134" s="27" t="s">
        <v>136</v>
      </c>
      <c r="DO134" s="16">
        <f t="shared" si="69"/>
        <v>22</v>
      </c>
      <c r="DP134" s="29">
        <v>2.0</v>
      </c>
      <c r="DQ134" s="27" t="s">
        <v>139</v>
      </c>
      <c r="DR134" s="27" t="s">
        <v>140</v>
      </c>
      <c r="DS134" s="29">
        <v>1.0</v>
      </c>
      <c r="DT134" s="29">
        <v>2.0</v>
      </c>
      <c r="DU134" s="25">
        <f t="shared" si="70"/>
        <v>8</v>
      </c>
      <c r="DV134" s="27" t="s">
        <v>136</v>
      </c>
      <c r="DW134" s="27" t="s">
        <v>138</v>
      </c>
      <c r="DX134" s="27" t="s">
        <v>137</v>
      </c>
      <c r="DY134" s="27" t="s">
        <v>136</v>
      </c>
      <c r="DZ134" s="27" t="s">
        <v>136</v>
      </c>
      <c r="EA134" s="21">
        <f t="shared" si="81"/>
        <v>20</v>
      </c>
      <c r="EB134" s="29">
        <v>1.0</v>
      </c>
      <c r="EC134" s="27" t="s">
        <v>140</v>
      </c>
      <c r="ED134" s="27" t="s">
        <v>139</v>
      </c>
      <c r="EE134" s="29">
        <v>1.0</v>
      </c>
      <c r="EF134" s="16">
        <f t="shared" si="71"/>
        <v>5</v>
      </c>
      <c r="EG134" s="27" t="s">
        <v>139</v>
      </c>
      <c r="EH134" s="130" t="s">
        <v>139</v>
      </c>
      <c r="EI134" s="27" t="s">
        <v>139</v>
      </c>
      <c r="EJ134" s="27" t="s">
        <v>140</v>
      </c>
      <c r="EK134" s="16">
        <f t="shared" si="72"/>
        <v>7</v>
      </c>
    </row>
    <row r="135" ht="15.75" customHeight="1">
      <c r="A135" s="36" t="s">
        <v>125</v>
      </c>
      <c r="B135" s="16">
        <f t="shared" si="1"/>
        <v>1</v>
      </c>
      <c r="C135" s="17" t="s">
        <v>37</v>
      </c>
      <c r="D135" s="35">
        <v>69.0</v>
      </c>
      <c r="E135" s="16">
        <f t="shared" si="2"/>
        <v>0</v>
      </c>
      <c r="F135" s="16">
        <f t="shared" si="3"/>
        <v>0</v>
      </c>
      <c r="G135" s="16">
        <f t="shared" si="4"/>
        <v>0</v>
      </c>
      <c r="H135" s="16">
        <f t="shared" si="5"/>
        <v>1</v>
      </c>
      <c r="I135" s="35" t="s">
        <v>126</v>
      </c>
      <c r="J135" s="16">
        <f t="shared" si="6"/>
        <v>0</v>
      </c>
      <c r="K135" s="16">
        <f t="shared" si="7"/>
        <v>1</v>
      </c>
      <c r="L135" s="16">
        <f t="shared" si="8"/>
        <v>0</v>
      </c>
      <c r="M135" s="16">
        <f t="shared" si="9"/>
        <v>0</v>
      </c>
      <c r="N135" s="16">
        <f t="shared" si="10"/>
        <v>0</v>
      </c>
      <c r="O135" s="36">
        <v>800.0</v>
      </c>
      <c r="P135" s="21">
        <f t="shared" si="11"/>
        <v>1</v>
      </c>
      <c r="Q135" s="21">
        <f t="shared" si="12"/>
        <v>0</v>
      </c>
      <c r="R135" s="21">
        <f t="shared" si="13"/>
        <v>0</v>
      </c>
      <c r="S135" s="21">
        <f t="shared" si="14"/>
        <v>0</v>
      </c>
      <c r="T135" s="37" t="s">
        <v>127</v>
      </c>
      <c r="U135" s="21">
        <f t="shared" si="15"/>
        <v>1</v>
      </c>
      <c r="V135" s="37">
        <v>0.0</v>
      </c>
      <c r="W135" s="37">
        <v>0.0</v>
      </c>
      <c r="X135" s="37">
        <v>0.0</v>
      </c>
      <c r="Y135" s="36" t="s">
        <v>198</v>
      </c>
      <c r="Z135" s="21">
        <f t="shared" si="16"/>
        <v>0</v>
      </c>
      <c r="AA135" s="21">
        <f t="shared" si="17"/>
        <v>0</v>
      </c>
      <c r="AB135" s="21">
        <f t="shared" si="18"/>
        <v>0</v>
      </c>
      <c r="AC135" s="21">
        <f t="shared" si="19"/>
        <v>0</v>
      </c>
      <c r="AD135" s="21">
        <f t="shared" si="20"/>
        <v>1</v>
      </c>
      <c r="AE135" s="36" t="s">
        <v>31</v>
      </c>
      <c r="AF135" s="21">
        <f t="shared" si="21"/>
        <v>1</v>
      </c>
      <c r="AG135" s="21">
        <f t="shared" si="22"/>
        <v>0</v>
      </c>
      <c r="AH135" s="21">
        <f t="shared" si="23"/>
        <v>0</v>
      </c>
      <c r="AI135" s="21">
        <f t="shared" si="24"/>
        <v>0</v>
      </c>
      <c r="AJ135" s="27" t="s">
        <v>32</v>
      </c>
      <c r="AK135" s="21">
        <f t="shared" si="25"/>
        <v>0</v>
      </c>
      <c r="AL135" s="21">
        <f t="shared" si="26"/>
        <v>0</v>
      </c>
      <c r="AM135" s="21">
        <f t="shared" si="27"/>
        <v>1</v>
      </c>
      <c r="AN135" s="21">
        <f t="shared" si="28"/>
        <v>0</v>
      </c>
      <c r="AO135" s="27" t="s">
        <v>172</v>
      </c>
      <c r="AP135" s="21">
        <f t="shared" si="29"/>
        <v>0</v>
      </c>
      <c r="AQ135" s="21">
        <f t="shared" si="30"/>
        <v>0</v>
      </c>
      <c r="AR135" s="21">
        <f t="shared" si="31"/>
        <v>0</v>
      </c>
      <c r="AS135" s="21">
        <f t="shared" si="32"/>
        <v>1</v>
      </c>
      <c r="AT135" s="27" t="s">
        <v>197</v>
      </c>
      <c r="AU135" s="21">
        <f t="shared" si="33"/>
        <v>0</v>
      </c>
      <c r="AV135" s="21">
        <f t="shared" si="34"/>
        <v>0</v>
      </c>
      <c r="AW135" s="21">
        <f t="shared" si="35"/>
        <v>0</v>
      </c>
      <c r="AX135" s="21">
        <f t="shared" si="36"/>
        <v>1</v>
      </c>
      <c r="AY135" s="38" t="s">
        <v>37</v>
      </c>
      <c r="AZ135" s="21">
        <f t="shared" si="37"/>
        <v>0</v>
      </c>
      <c r="BA135" s="21">
        <f t="shared" si="38"/>
        <v>1</v>
      </c>
      <c r="BB135" s="21">
        <f t="shared" si="39"/>
        <v>0</v>
      </c>
      <c r="BC135" s="21">
        <f t="shared" si="40"/>
        <v>0</v>
      </c>
      <c r="BD135" s="27" t="s">
        <v>150</v>
      </c>
      <c r="BE135" s="21">
        <f t="shared" si="41"/>
        <v>0</v>
      </c>
      <c r="BF135" s="21">
        <f t="shared" si="42"/>
        <v>0</v>
      </c>
      <c r="BG135" s="21">
        <f t="shared" si="43"/>
        <v>1</v>
      </c>
      <c r="BH135" s="27">
        <v>800.0</v>
      </c>
      <c r="BI135" s="21">
        <f t="shared" si="44"/>
        <v>1</v>
      </c>
      <c r="BJ135" s="21">
        <f t="shared" si="45"/>
        <v>0</v>
      </c>
      <c r="BK135" s="21">
        <f t="shared" si="46"/>
        <v>0</v>
      </c>
      <c r="BL135" s="29" t="s">
        <v>132</v>
      </c>
      <c r="BM135" s="21">
        <f t="shared" si="47"/>
        <v>0</v>
      </c>
      <c r="BN135" s="21">
        <f t="shared" si="48"/>
        <v>0</v>
      </c>
      <c r="BO135" s="21">
        <f t="shared" si="49"/>
        <v>1</v>
      </c>
      <c r="BP135" s="21">
        <f t="shared" si="50"/>
        <v>0</v>
      </c>
      <c r="BQ135" s="21">
        <f t="shared" si="51"/>
        <v>0</v>
      </c>
      <c r="BR135" s="29">
        <v>0.0</v>
      </c>
      <c r="BS135" s="29">
        <v>0.0</v>
      </c>
      <c r="BT135" s="29">
        <v>1.0</v>
      </c>
      <c r="BU135" s="29">
        <v>0.0</v>
      </c>
      <c r="BV135" s="29">
        <v>1.0</v>
      </c>
      <c r="BW135" s="29">
        <v>1.0</v>
      </c>
      <c r="BX135" s="29">
        <v>1.0</v>
      </c>
      <c r="BY135" s="29">
        <v>0.0</v>
      </c>
      <c r="BZ135" s="29">
        <v>1.0</v>
      </c>
      <c r="CA135" s="27" t="s">
        <v>133</v>
      </c>
      <c r="CB135" s="21">
        <f t="shared" si="52"/>
        <v>0</v>
      </c>
      <c r="CC135" s="21">
        <f t="shared" si="53"/>
        <v>1</v>
      </c>
      <c r="CD135" s="21">
        <f t="shared" si="54"/>
        <v>0</v>
      </c>
      <c r="CE135" s="21">
        <f t="shared" si="55"/>
        <v>0</v>
      </c>
      <c r="CF135" s="21">
        <f t="shared" si="56"/>
        <v>0</v>
      </c>
      <c r="CG135" s="27" t="s">
        <v>134</v>
      </c>
      <c r="CH135" s="21">
        <f t="shared" si="57"/>
        <v>0</v>
      </c>
      <c r="CI135" s="21">
        <f t="shared" si="58"/>
        <v>0</v>
      </c>
      <c r="CJ135" s="21">
        <f t="shared" si="59"/>
        <v>0</v>
      </c>
      <c r="CK135" s="21">
        <f t="shared" si="60"/>
        <v>1</v>
      </c>
      <c r="CL135" s="27" t="s">
        <v>135</v>
      </c>
      <c r="CM135" s="21">
        <f t="shared" si="61"/>
        <v>1</v>
      </c>
      <c r="CN135" s="21">
        <f t="shared" si="62"/>
        <v>0</v>
      </c>
      <c r="CO135" s="21">
        <f t="shared" si="63"/>
        <v>0</v>
      </c>
      <c r="CP135" s="21">
        <f t="shared" si="64"/>
        <v>0</v>
      </c>
      <c r="CQ135" s="21">
        <f t="shared" si="65"/>
        <v>0</v>
      </c>
      <c r="CR135" s="27" t="s">
        <v>137</v>
      </c>
      <c r="CS135" s="29">
        <v>5.0</v>
      </c>
      <c r="CT135" s="27" t="s">
        <v>136</v>
      </c>
      <c r="CU135" s="29">
        <v>4.0</v>
      </c>
      <c r="CV135" s="16">
        <f t="shared" si="66"/>
        <v>16</v>
      </c>
      <c r="CW135" s="29">
        <v>5.0</v>
      </c>
      <c r="CX135" s="41" t="s">
        <v>139</v>
      </c>
      <c r="CY135" s="41" t="s">
        <v>136</v>
      </c>
      <c r="CZ135" s="31">
        <v>5.0</v>
      </c>
      <c r="DA135" s="27" t="s">
        <v>136</v>
      </c>
      <c r="DB135" s="16">
        <f t="shared" si="67"/>
        <v>20</v>
      </c>
      <c r="DC135" s="29">
        <v>5.0</v>
      </c>
      <c r="DD135" s="29">
        <v>4.0</v>
      </c>
      <c r="DE135" s="27" t="s">
        <v>137</v>
      </c>
      <c r="DF135" s="27">
        <v>5.0</v>
      </c>
      <c r="DG135" s="29">
        <v>3.0</v>
      </c>
      <c r="DH135" s="27" t="s">
        <v>139</v>
      </c>
      <c r="DI135" s="16">
        <f t="shared" si="68"/>
        <v>22</v>
      </c>
      <c r="DJ135" s="27" t="s">
        <v>137</v>
      </c>
      <c r="DK135" s="27" t="s">
        <v>136</v>
      </c>
      <c r="DL135" s="27" t="s">
        <v>139</v>
      </c>
      <c r="DM135" s="27" t="s">
        <v>138</v>
      </c>
      <c r="DN135" s="27" t="s">
        <v>137</v>
      </c>
      <c r="DO135" s="16">
        <f t="shared" si="69"/>
        <v>17</v>
      </c>
      <c r="DP135" s="27" t="s">
        <v>139</v>
      </c>
      <c r="DQ135" s="29">
        <v>4.0</v>
      </c>
      <c r="DR135" s="27" t="s">
        <v>137</v>
      </c>
      <c r="DS135" s="27" t="s">
        <v>139</v>
      </c>
      <c r="DT135" s="27" t="s">
        <v>136</v>
      </c>
      <c r="DU135" s="25">
        <f t="shared" si="70"/>
        <v>15</v>
      </c>
      <c r="DV135" s="27" t="s">
        <v>136</v>
      </c>
      <c r="DW135" s="27" t="s">
        <v>136</v>
      </c>
      <c r="DX135" s="27" t="s">
        <v>136</v>
      </c>
      <c r="DY135" s="27" t="s">
        <v>137</v>
      </c>
      <c r="DZ135" s="27" t="s">
        <v>136</v>
      </c>
      <c r="EA135" s="26">
        <v>12.0</v>
      </c>
      <c r="EB135" s="27" t="s">
        <v>139</v>
      </c>
      <c r="EC135" s="27" t="s">
        <v>139</v>
      </c>
      <c r="ED135" s="27" t="s">
        <v>140</v>
      </c>
      <c r="EE135" s="27" t="s">
        <v>137</v>
      </c>
      <c r="EF135" s="16">
        <f t="shared" si="71"/>
        <v>8</v>
      </c>
      <c r="EG135" s="27" t="s">
        <v>140</v>
      </c>
      <c r="EH135" s="130" t="s">
        <v>140</v>
      </c>
      <c r="EI135" s="27" t="s">
        <v>137</v>
      </c>
      <c r="EJ135" s="27" t="s">
        <v>139</v>
      </c>
      <c r="EK135" s="16">
        <f t="shared" si="72"/>
        <v>7</v>
      </c>
    </row>
    <row r="136" ht="15.75" customHeight="1">
      <c r="A136" s="36" t="s">
        <v>125</v>
      </c>
      <c r="B136" s="16">
        <f t="shared" si="1"/>
        <v>1</v>
      </c>
      <c r="C136" s="17" t="s">
        <v>37</v>
      </c>
      <c r="D136" s="35">
        <v>32.0</v>
      </c>
      <c r="E136" s="16">
        <f t="shared" si="2"/>
        <v>0</v>
      </c>
      <c r="F136" s="16">
        <f t="shared" si="3"/>
        <v>1</v>
      </c>
      <c r="G136" s="16">
        <f t="shared" si="4"/>
        <v>0</v>
      </c>
      <c r="H136" s="16">
        <f t="shared" si="5"/>
        <v>0</v>
      </c>
      <c r="I136" s="35" t="s">
        <v>158</v>
      </c>
      <c r="J136" s="16">
        <f t="shared" si="6"/>
        <v>0</v>
      </c>
      <c r="K136" s="16">
        <f t="shared" si="7"/>
        <v>0</v>
      </c>
      <c r="L136" s="16">
        <f t="shared" si="8"/>
        <v>0</v>
      </c>
      <c r="M136" s="16">
        <f t="shared" si="9"/>
        <v>0</v>
      </c>
      <c r="N136" s="16">
        <f t="shared" si="10"/>
        <v>1</v>
      </c>
      <c r="O136" s="36">
        <v>50000.0</v>
      </c>
      <c r="P136" s="21">
        <f t="shared" si="11"/>
        <v>0</v>
      </c>
      <c r="Q136" s="21">
        <f t="shared" si="12"/>
        <v>0</v>
      </c>
      <c r="R136" s="21">
        <f t="shared" si="13"/>
        <v>0</v>
      </c>
      <c r="S136" s="21">
        <f t="shared" si="14"/>
        <v>1</v>
      </c>
      <c r="T136" s="37" t="s">
        <v>127</v>
      </c>
      <c r="U136" s="21">
        <f t="shared" si="15"/>
        <v>1</v>
      </c>
      <c r="V136" s="37">
        <v>1.0</v>
      </c>
      <c r="W136" s="37">
        <v>1.0</v>
      </c>
      <c r="X136" s="37">
        <v>1.0</v>
      </c>
      <c r="Y136" s="37" t="s">
        <v>26</v>
      </c>
      <c r="Z136" s="21">
        <f t="shared" si="16"/>
        <v>0</v>
      </c>
      <c r="AA136" s="21">
        <f t="shared" si="17"/>
        <v>1</v>
      </c>
      <c r="AB136" s="21">
        <f t="shared" si="18"/>
        <v>0</v>
      </c>
      <c r="AC136" s="21">
        <f t="shared" si="19"/>
        <v>0</v>
      </c>
      <c r="AD136" s="21">
        <f t="shared" si="20"/>
        <v>0</v>
      </c>
      <c r="AE136" s="36" t="s">
        <v>191</v>
      </c>
      <c r="AF136" s="21">
        <f t="shared" si="21"/>
        <v>0</v>
      </c>
      <c r="AG136" s="21">
        <f t="shared" si="22"/>
        <v>0</v>
      </c>
      <c r="AH136" s="21">
        <f t="shared" si="23"/>
        <v>0</v>
      </c>
      <c r="AI136" s="21">
        <f t="shared" si="24"/>
        <v>1</v>
      </c>
      <c r="AJ136" s="27" t="s">
        <v>128</v>
      </c>
      <c r="AK136" s="21">
        <f t="shared" si="25"/>
        <v>1</v>
      </c>
      <c r="AL136" s="21">
        <f t="shared" si="26"/>
        <v>0</v>
      </c>
      <c r="AM136" s="21">
        <f t="shared" si="27"/>
        <v>0</v>
      </c>
      <c r="AN136" s="21">
        <f t="shared" si="28"/>
        <v>0</v>
      </c>
      <c r="AO136" s="27" t="s">
        <v>37</v>
      </c>
      <c r="AP136" s="21">
        <f t="shared" si="29"/>
        <v>1</v>
      </c>
      <c r="AQ136" s="21">
        <f t="shared" si="30"/>
        <v>0</v>
      </c>
      <c r="AR136" s="21">
        <f t="shared" si="31"/>
        <v>0</v>
      </c>
      <c r="AS136" s="21">
        <f t="shared" si="32"/>
        <v>0</v>
      </c>
      <c r="AT136" s="27" t="s">
        <v>197</v>
      </c>
      <c r="AU136" s="21">
        <f t="shared" si="33"/>
        <v>0</v>
      </c>
      <c r="AV136" s="21">
        <f t="shared" si="34"/>
        <v>0</v>
      </c>
      <c r="AW136" s="21">
        <f t="shared" si="35"/>
        <v>0</v>
      </c>
      <c r="AX136" s="21">
        <f t="shared" si="36"/>
        <v>1</v>
      </c>
      <c r="AY136" s="39" t="s">
        <v>190</v>
      </c>
      <c r="AZ136" s="21">
        <f t="shared" si="37"/>
        <v>0</v>
      </c>
      <c r="BA136" s="21">
        <f t="shared" si="38"/>
        <v>0</v>
      </c>
      <c r="BB136" s="21">
        <f t="shared" si="39"/>
        <v>0</v>
      </c>
      <c r="BC136" s="21">
        <f t="shared" si="40"/>
        <v>1</v>
      </c>
      <c r="BD136" s="27" t="s">
        <v>155</v>
      </c>
      <c r="BE136" s="21">
        <f t="shared" si="41"/>
        <v>0</v>
      </c>
      <c r="BF136" s="21">
        <f t="shared" si="42"/>
        <v>0</v>
      </c>
      <c r="BG136" s="21">
        <f t="shared" si="43"/>
        <v>1</v>
      </c>
      <c r="BH136" s="27" t="s">
        <v>145</v>
      </c>
      <c r="BI136" s="21">
        <f t="shared" si="44"/>
        <v>0</v>
      </c>
      <c r="BJ136" s="21">
        <f t="shared" si="45"/>
        <v>0</v>
      </c>
      <c r="BK136" s="21">
        <f t="shared" si="46"/>
        <v>1</v>
      </c>
      <c r="BL136" s="29" t="s">
        <v>132</v>
      </c>
      <c r="BM136" s="21">
        <f t="shared" si="47"/>
        <v>0</v>
      </c>
      <c r="BN136" s="21">
        <f t="shared" si="48"/>
        <v>0</v>
      </c>
      <c r="BO136" s="21">
        <f t="shared" si="49"/>
        <v>1</v>
      </c>
      <c r="BP136" s="21">
        <f t="shared" si="50"/>
        <v>0</v>
      </c>
      <c r="BQ136" s="21">
        <f t="shared" si="51"/>
        <v>0</v>
      </c>
      <c r="BR136" s="29">
        <v>0.0</v>
      </c>
      <c r="BS136" s="29">
        <v>0.0</v>
      </c>
      <c r="BT136" s="29">
        <v>0.0</v>
      </c>
      <c r="BU136" s="29">
        <v>1.0</v>
      </c>
      <c r="BV136" s="29">
        <v>0.0</v>
      </c>
      <c r="BW136" s="29">
        <v>0.0</v>
      </c>
      <c r="BX136" s="29">
        <v>0.0</v>
      </c>
      <c r="BY136" s="29">
        <v>0.0</v>
      </c>
      <c r="BZ136" s="29">
        <v>0.0</v>
      </c>
      <c r="CA136" s="27" t="s">
        <v>133</v>
      </c>
      <c r="CB136" s="21">
        <f t="shared" si="52"/>
        <v>0</v>
      </c>
      <c r="CC136" s="21">
        <f t="shared" si="53"/>
        <v>1</v>
      </c>
      <c r="CD136" s="21">
        <f t="shared" si="54"/>
        <v>0</v>
      </c>
      <c r="CE136" s="21">
        <f t="shared" si="55"/>
        <v>0</v>
      </c>
      <c r="CF136" s="21">
        <f t="shared" si="56"/>
        <v>0</v>
      </c>
      <c r="CG136" s="27" t="s">
        <v>146</v>
      </c>
      <c r="CH136" s="21">
        <f t="shared" si="57"/>
        <v>0</v>
      </c>
      <c r="CI136" s="21">
        <f t="shared" si="58"/>
        <v>0</v>
      </c>
      <c r="CJ136" s="21">
        <f t="shared" si="59"/>
        <v>1</v>
      </c>
      <c r="CK136" s="21">
        <f t="shared" si="60"/>
        <v>0</v>
      </c>
      <c r="CL136" s="27" t="s">
        <v>147</v>
      </c>
      <c r="CM136" s="21">
        <f t="shared" si="61"/>
        <v>0</v>
      </c>
      <c r="CN136" s="21">
        <f t="shared" si="62"/>
        <v>0</v>
      </c>
      <c r="CO136" s="21">
        <f t="shared" si="63"/>
        <v>0</v>
      </c>
      <c r="CP136" s="21">
        <f t="shared" si="64"/>
        <v>0</v>
      </c>
      <c r="CQ136" s="21">
        <f t="shared" si="65"/>
        <v>1</v>
      </c>
      <c r="CR136" s="29">
        <v>1.0</v>
      </c>
      <c r="CS136" s="29">
        <v>2.0</v>
      </c>
      <c r="CT136" s="29">
        <v>3.0</v>
      </c>
      <c r="CU136" s="29">
        <v>2.0</v>
      </c>
      <c r="CV136" s="16">
        <f t="shared" si="66"/>
        <v>8</v>
      </c>
      <c r="CW136" s="27" t="s">
        <v>139</v>
      </c>
      <c r="CX136" s="41" t="s">
        <v>136</v>
      </c>
      <c r="CY136" s="41" t="s">
        <v>139</v>
      </c>
      <c r="CZ136" s="31">
        <v>1.0</v>
      </c>
      <c r="DA136" s="27" t="s">
        <v>139</v>
      </c>
      <c r="DB136" s="16">
        <f t="shared" si="67"/>
        <v>11</v>
      </c>
      <c r="DC136" s="29">
        <v>1.0</v>
      </c>
      <c r="DD136" s="29">
        <v>2.0</v>
      </c>
      <c r="DE136" s="27" t="s">
        <v>139</v>
      </c>
      <c r="DF136" s="27" t="s">
        <v>139</v>
      </c>
      <c r="DG136" s="27" t="s">
        <v>139</v>
      </c>
      <c r="DH136" s="27" t="s">
        <v>140</v>
      </c>
      <c r="DI136" s="16">
        <f t="shared" si="68"/>
        <v>10</v>
      </c>
      <c r="DJ136" s="27" t="s">
        <v>138</v>
      </c>
      <c r="DK136" s="27" t="s">
        <v>136</v>
      </c>
      <c r="DL136" s="27" t="s">
        <v>136</v>
      </c>
      <c r="DM136" s="27" t="s">
        <v>136</v>
      </c>
      <c r="DN136" s="27" t="s">
        <v>139</v>
      </c>
      <c r="DO136" s="16">
        <f t="shared" si="69"/>
        <v>19</v>
      </c>
      <c r="DP136" s="27" t="s">
        <v>139</v>
      </c>
      <c r="DQ136" s="29">
        <v>4.0</v>
      </c>
      <c r="DR136" s="29">
        <v>4.0</v>
      </c>
      <c r="DS136" s="29">
        <v>3.0</v>
      </c>
      <c r="DT136" s="27" t="s">
        <v>138</v>
      </c>
      <c r="DU136" s="25">
        <f t="shared" si="70"/>
        <v>18</v>
      </c>
      <c r="DV136" s="27" t="s">
        <v>137</v>
      </c>
      <c r="DW136" s="29">
        <v>1.0</v>
      </c>
      <c r="DX136" s="29">
        <v>3.0</v>
      </c>
      <c r="DY136" s="29">
        <v>2.0</v>
      </c>
      <c r="DZ136" s="27" t="s">
        <v>136</v>
      </c>
      <c r="EA136" s="21">
        <f t="shared" ref="EA136:EA142" si="82">DV136+DW136+DX136+DY136+DZ136</f>
        <v>13</v>
      </c>
      <c r="EB136" s="27" t="s">
        <v>137</v>
      </c>
      <c r="EC136" s="27" t="s">
        <v>139</v>
      </c>
      <c r="ED136" s="29">
        <v>2.0</v>
      </c>
      <c r="EE136" s="27" t="s">
        <v>139</v>
      </c>
      <c r="EF136" s="16">
        <f t="shared" si="71"/>
        <v>9</v>
      </c>
      <c r="EG136" s="27" t="s">
        <v>139</v>
      </c>
      <c r="EH136" s="129">
        <v>3.0</v>
      </c>
      <c r="EI136" s="29">
        <v>4.0</v>
      </c>
      <c r="EJ136" s="27" t="s">
        <v>140</v>
      </c>
      <c r="EK136" s="16">
        <f t="shared" si="72"/>
        <v>10</v>
      </c>
    </row>
    <row r="137" ht="15.75" customHeight="1">
      <c r="A137" s="36" t="s">
        <v>125</v>
      </c>
      <c r="B137" s="16">
        <f t="shared" si="1"/>
        <v>1</v>
      </c>
      <c r="C137" s="17" t="s">
        <v>37</v>
      </c>
      <c r="D137" s="35">
        <v>32.0</v>
      </c>
      <c r="E137" s="16">
        <f t="shared" si="2"/>
        <v>0</v>
      </c>
      <c r="F137" s="16">
        <f t="shared" si="3"/>
        <v>1</v>
      </c>
      <c r="G137" s="16">
        <f t="shared" si="4"/>
        <v>0</v>
      </c>
      <c r="H137" s="16">
        <f t="shared" si="5"/>
        <v>0</v>
      </c>
      <c r="I137" s="35" t="s">
        <v>158</v>
      </c>
      <c r="J137" s="16">
        <f t="shared" si="6"/>
        <v>0</v>
      </c>
      <c r="K137" s="16">
        <f t="shared" si="7"/>
        <v>0</v>
      </c>
      <c r="L137" s="16">
        <f t="shared" si="8"/>
        <v>0</v>
      </c>
      <c r="M137" s="16">
        <f t="shared" si="9"/>
        <v>0</v>
      </c>
      <c r="N137" s="16">
        <f t="shared" si="10"/>
        <v>1</v>
      </c>
      <c r="O137" s="36">
        <v>45000.0</v>
      </c>
      <c r="P137" s="21">
        <f t="shared" si="11"/>
        <v>0</v>
      </c>
      <c r="Q137" s="21">
        <f t="shared" si="12"/>
        <v>0</v>
      </c>
      <c r="R137" s="21">
        <f t="shared" si="13"/>
        <v>0</v>
      </c>
      <c r="S137" s="21">
        <f t="shared" si="14"/>
        <v>1</v>
      </c>
      <c r="T137" s="37" t="s">
        <v>127</v>
      </c>
      <c r="U137" s="21">
        <f t="shared" si="15"/>
        <v>1</v>
      </c>
      <c r="V137" s="37">
        <v>1.0</v>
      </c>
      <c r="W137" s="37">
        <v>1.0</v>
      </c>
      <c r="X137" s="37">
        <v>1.0</v>
      </c>
      <c r="Y137" s="37" t="s">
        <v>26</v>
      </c>
      <c r="Z137" s="21">
        <f t="shared" si="16"/>
        <v>0</v>
      </c>
      <c r="AA137" s="21">
        <f t="shared" si="17"/>
        <v>1</v>
      </c>
      <c r="AB137" s="21">
        <f t="shared" si="18"/>
        <v>0</v>
      </c>
      <c r="AC137" s="21">
        <f t="shared" si="19"/>
        <v>0</v>
      </c>
      <c r="AD137" s="21">
        <f t="shared" si="20"/>
        <v>0</v>
      </c>
      <c r="AE137" s="36" t="s">
        <v>31</v>
      </c>
      <c r="AF137" s="21">
        <f t="shared" si="21"/>
        <v>1</v>
      </c>
      <c r="AG137" s="21">
        <f t="shared" si="22"/>
        <v>0</v>
      </c>
      <c r="AH137" s="21">
        <f t="shared" si="23"/>
        <v>0</v>
      </c>
      <c r="AI137" s="21">
        <f t="shared" si="24"/>
        <v>0</v>
      </c>
      <c r="AJ137" s="27" t="s">
        <v>128</v>
      </c>
      <c r="AK137" s="21">
        <f t="shared" si="25"/>
        <v>1</v>
      </c>
      <c r="AL137" s="21">
        <f t="shared" si="26"/>
        <v>0</v>
      </c>
      <c r="AM137" s="21">
        <f t="shared" si="27"/>
        <v>0</v>
      </c>
      <c r="AN137" s="21">
        <f t="shared" si="28"/>
        <v>0</v>
      </c>
      <c r="AO137" s="27" t="s">
        <v>37</v>
      </c>
      <c r="AP137" s="21">
        <f t="shared" si="29"/>
        <v>1</v>
      </c>
      <c r="AQ137" s="21">
        <f t="shared" si="30"/>
        <v>0</v>
      </c>
      <c r="AR137" s="21">
        <f t="shared" si="31"/>
        <v>0</v>
      </c>
      <c r="AS137" s="21">
        <f t="shared" si="32"/>
        <v>0</v>
      </c>
      <c r="AT137" s="27" t="s">
        <v>44</v>
      </c>
      <c r="AU137" s="21">
        <f t="shared" si="33"/>
        <v>0</v>
      </c>
      <c r="AV137" s="21">
        <f t="shared" si="34"/>
        <v>1</v>
      </c>
      <c r="AW137" s="21">
        <f t="shared" si="35"/>
        <v>0</v>
      </c>
      <c r="AX137" s="21">
        <f t="shared" si="36"/>
        <v>0</v>
      </c>
      <c r="AY137" s="27" t="s">
        <v>131</v>
      </c>
      <c r="AZ137" s="21">
        <f t="shared" si="37"/>
        <v>1</v>
      </c>
      <c r="BA137" s="21">
        <f t="shared" si="38"/>
        <v>0</v>
      </c>
      <c r="BB137" s="21">
        <f t="shared" si="39"/>
        <v>0</v>
      </c>
      <c r="BC137" s="21">
        <f t="shared" si="40"/>
        <v>0</v>
      </c>
      <c r="BD137" s="27" t="s">
        <v>150</v>
      </c>
      <c r="BE137" s="21">
        <f t="shared" si="41"/>
        <v>0</v>
      </c>
      <c r="BF137" s="21">
        <f t="shared" si="42"/>
        <v>0</v>
      </c>
      <c r="BG137" s="21">
        <f t="shared" si="43"/>
        <v>1</v>
      </c>
      <c r="BH137" s="29">
        <v>800.0</v>
      </c>
      <c r="BI137" s="21">
        <f t="shared" si="44"/>
        <v>1</v>
      </c>
      <c r="BJ137" s="21">
        <f t="shared" si="45"/>
        <v>0</v>
      </c>
      <c r="BK137" s="21">
        <f t="shared" si="46"/>
        <v>0</v>
      </c>
      <c r="BL137" s="27" t="s">
        <v>151</v>
      </c>
      <c r="BM137" s="21">
        <f t="shared" si="47"/>
        <v>0</v>
      </c>
      <c r="BN137" s="21">
        <f t="shared" si="48"/>
        <v>1</v>
      </c>
      <c r="BO137" s="21">
        <f t="shared" si="49"/>
        <v>0</v>
      </c>
      <c r="BP137" s="21">
        <f t="shared" si="50"/>
        <v>0</v>
      </c>
      <c r="BQ137" s="21">
        <f t="shared" si="51"/>
        <v>0</v>
      </c>
      <c r="BR137" s="29">
        <v>0.0</v>
      </c>
      <c r="BS137" s="29">
        <v>0.0</v>
      </c>
      <c r="BT137" s="29">
        <v>1.0</v>
      </c>
      <c r="BU137" s="29">
        <v>0.0</v>
      </c>
      <c r="BV137" s="29">
        <v>0.0</v>
      </c>
      <c r="BW137" s="29">
        <v>1.0</v>
      </c>
      <c r="BX137" s="29">
        <v>1.0</v>
      </c>
      <c r="BY137" s="29">
        <v>0.0</v>
      </c>
      <c r="BZ137" s="29">
        <v>1.0</v>
      </c>
      <c r="CA137" s="27" t="s">
        <v>133</v>
      </c>
      <c r="CB137" s="21">
        <f t="shared" si="52"/>
        <v>0</v>
      </c>
      <c r="CC137" s="21">
        <f t="shared" si="53"/>
        <v>1</v>
      </c>
      <c r="CD137" s="21">
        <f t="shared" si="54"/>
        <v>0</v>
      </c>
      <c r="CE137" s="21">
        <f t="shared" si="55"/>
        <v>0</v>
      </c>
      <c r="CF137" s="21">
        <f t="shared" si="56"/>
        <v>0</v>
      </c>
      <c r="CG137" s="27" t="s">
        <v>152</v>
      </c>
      <c r="CH137" s="21">
        <f t="shared" si="57"/>
        <v>0</v>
      </c>
      <c r="CI137" s="21">
        <f t="shared" si="58"/>
        <v>0</v>
      </c>
      <c r="CJ137" s="21">
        <f t="shared" si="59"/>
        <v>0</v>
      </c>
      <c r="CK137" s="21">
        <f t="shared" si="60"/>
        <v>1</v>
      </c>
      <c r="CL137" s="27" t="s">
        <v>135</v>
      </c>
      <c r="CM137" s="21">
        <f t="shared" si="61"/>
        <v>1</v>
      </c>
      <c r="CN137" s="21">
        <f t="shared" si="62"/>
        <v>0</v>
      </c>
      <c r="CO137" s="21">
        <f t="shared" si="63"/>
        <v>0</v>
      </c>
      <c r="CP137" s="21">
        <f t="shared" si="64"/>
        <v>0</v>
      </c>
      <c r="CQ137" s="21">
        <f t="shared" si="65"/>
        <v>0</v>
      </c>
      <c r="CR137" s="29">
        <v>2.0</v>
      </c>
      <c r="CS137" s="29">
        <v>3.0</v>
      </c>
      <c r="CT137" s="29">
        <v>3.0</v>
      </c>
      <c r="CU137" s="29">
        <v>2.0</v>
      </c>
      <c r="CV137" s="16">
        <f t="shared" si="66"/>
        <v>10</v>
      </c>
      <c r="CW137" s="29">
        <v>2.0</v>
      </c>
      <c r="CX137" s="31">
        <v>1.0</v>
      </c>
      <c r="CY137" s="41" t="s">
        <v>136</v>
      </c>
      <c r="CZ137" s="41" t="s">
        <v>139</v>
      </c>
      <c r="DA137" s="27" t="s">
        <v>139</v>
      </c>
      <c r="DB137" s="16">
        <f t="shared" si="67"/>
        <v>11</v>
      </c>
      <c r="DC137" s="29">
        <v>2.0</v>
      </c>
      <c r="DD137" s="29">
        <v>2.0</v>
      </c>
      <c r="DE137" s="29">
        <v>1.0</v>
      </c>
      <c r="DF137" s="29">
        <v>1.0</v>
      </c>
      <c r="DG137" s="27" t="s">
        <v>137</v>
      </c>
      <c r="DH137" s="29">
        <v>2.0</v>
      </c>
      <c r="DI137" s="16">
        <f t="shared" si="68"/>
        <v>11</v>
      </c>
      <c r="DJ137" s="27" t="s">
        <v>138</v>
      </c>
      <c r="DK137" s="27" t="s">
        <v>136</v>
      </c>
      <c r="DL137" s="27" t="s">
        <v>136</v>
      </c>
      <c r="DM137" s="27" t="s">
        <v>137</v>
      </c>
      <c r="DN137" s="27" t="s">
        <v>136</v>
      </c>
      <c r="DO137" s="16">
        <f t="shared" si="69"/>
        <v>20</v>
      </c>
      <c r="DP137" s="27" t="s">
        <v>139</v>
      </c>
      <c r="DQ137" s="29">
        <v>4.0</v>
      </c>
      <c r="DR137" s="27" t="s">
        <v>139</v>
      </c>
      <c r="DS137" s="27" t="s">
        <v>139</v>
      </c>
      <c r="DT137" s="27" t="s">
        <v>138</v>
      </c>
      <c r="DU137" s="25">
        <f t="shared" si="70"/>
        <v>15</v>
      </c>
      <c r="DV137" s="27" t="s">
        <v>137</v>
      </c>
      <c r="DW137" s="29">
        <v>2.0</v>
      </c>
      <c r="DX137" s="27" t="s">
        <v>139</v>
      </c>
      <c r="DY137" s="27" t="s">
        <v>139</v>
      </c>
      <c r="DZ137" s="29">
        <v>1.0</v>
      </c>
      <c r="EA137" s="21">
        <f t="shared" si="82"/>
        <v>10</v>
      </c>
      <c r="EB137" s="27" t="s">
        <v>140</v>
      </c>
      <c r="EC137" s="27" t="s">
        <v>139</v>
      </c>
      <c r="ED137" s="27" t="s">
        <v>140</v>
      </c>
      <c r="EE137" s="27" t="s">
        <v>139</v>
      </c>
      <c r="EF137" s="16">
        <f t="shared" si="71"/>
        <v>6</v>
      </c>
      <c r="EG137" s="27" t="s">
        <v>139</v>
      </c>
      <c r="EH137" s="130" t="s">
        <v>137</v>
      </c>
      <c r="EI137" s="29">
        <v>4.0</v>
      </c>
      <c r="EJ137" s="27" t="s">
        <v>137</v>
      </c>
      <c r="EK137" s="16">
        <f t="shared" si="72"/>
        <v>12</v>
      </c>
    </row>
    <row r="138" ht="15.75" customHeight="1">
      <c r="A138" s="36" t="s">
        <v>125</v>
      </c>
      <c r="B138" s="16">
        <f t="shared" si="1"/>
        <v>1</v>
      </c>
      <c r="C138" s="17" t="s">
        <v>37</v>
      </c>
      <c r="D138" s="35">
        <v>25.0</v>
      </c>
      <c r="E138" s="16">
        <f t="shared" si="2"/>
        <v>0</v>
      </c>
      <c r="F138" s="16">
        <f t="shared" si="3"/>
        <v>1</v>
      </c>
      <c r="G138" s="16">
        <f t="shared" si="4"/>
        <v>0</v>
      </c>
      <c r="H138" s="16">
        <f t="shared" si="5"/>
        <v>0</v>
      </c>
      <c r="I138" s="35" t="s">
        <v>12</v>
      </c>
      <c r="J138" s="16">
        <f t="shared" si="6"/>
        <v>0</v>
      </c>
      <c r="K138" s="16">
        <f t="shared" si="7"/>
        <v>0</v>
      </c>
      <c r="L138" s="16">
        <f t="shared" si="8"/>
        <v>0</v>
      </c>
      <c r="M138" s="16">
        <f t="shared" si="9"/>
        <v>1</v>
      </c>
      <c r="N138" s="16">
        <f t="shared" si="10"/>
        <v>0</v>
      </c>
      <c r="O138" s="36">
        <v>21000.0</v>
      </c>
      <c r="P138" s="21">
        <f t="shared" si="11"/>
        <v>0</v>
      </c>
      <c r="Q138" s="21">
        <f t="shared" si="12"/>
        <v>1</v>
      </c>
      <c r="R138" s="21">
        <f t="shared" si="13"/>
        <v>0</v>
      </c>
      <c r="S138" s="21">
        <f t="shared" si="14"/>
        <v>0</v>
      </c>
      <c r="T138" s="37" t="s">
        <v>127</v>
      </c>
      <c r="U138" s="21">
        <f t="shared" si="15"/>
        <v>1</v>
      </c>
      <c r="V138" s="37">
        <v>0.0</v>
      </c>
      <c r="W138" s="37">
        <v>0.0</v>
      </c>
      <c r="X138" s="37">
        <v>0.0</v>
      </c>
      <c r="Y138" s="37" t="s">
        <v>26</v>
      </c>
      <c r="Z138" s="21">
        <f t="shared" si="16"/>
        <v>0</v>
      </c>
      <c r="AA138" s="21">
        <f t="shared" si="17"/>
        <v>1</v>
      </c>
      <c r="AB138" s="21">
        <f t="shared" si="18"/>
        <v>0</v>
      </c>
      <c r="AC138" s="21">
        <f t="shared" si="19"/>
        <v>0</v>
      </c>
      <c r="AD138" s="21">
        <f t="shared" si="20"/>
        <v>0</v>
      </c>
      <c r="AE138" s="36" t="s">
        <v>31</v>
      </c>
      <c r="AF138" s="21">
        <f t="shared" si="21"/>
        <v>1</v>
      </c>
      <c r="AG138" s="21">
        <f t="shared" si="22"/>
        <v>0</v>
      </c>
      <c r="AH138" s="21">
        <f t="shared" si="23"/>
        <v>0</v>
      </c>
      <c r="AI138" s="21">
        <f t="shared" si="24"/>
        <v>0</v>
      </c>
      <c r="AJ138" s="27" t="s">
        <v>129</v>
      </c>
      <c r="AK138" s="21">
        <f t="shared" si="25"/>
        <v>0</v>
      </c>
      <c r="AL138" s="21">
        <f t="shared" si="26"/>
        <v>1</v>
      </c>
      <c r="AM138" s="21">
        <f t="shared" si="27"/>
        <v>0</v>
      </c>
      <c r="AN138" s="21">
        <f t="shared" si="28"/>
        <v>0</v>
      </c>
      <c r="AO138" s="27" t="s">
        <v>40</v>
      </c>
      <c r="AP138" s="21">
        <f t="shared" si="29"/>
        <v>0</v>
      </c>
      <c r="AQ138" s="21">
        <f t="shared" si="30"/>
        <v>0</v>
      </c>
      <c r="AR138" s="21">
        <f t="shared" si="31"/>
        <v>0</v>
      </c>
      <c r="AS138" s="21">
        <f t="shared" si="32"/>
        <v>1</v>
      </c>
      <c r="AT138" s="27" t="s">
        <v>197</v>
      </c>
      <c r="AU138" s="21">
        <f t="shared" si="33"/>
        <v>0</v>
      </c>
      <c r="AV138" s="21">
        <f t="shared" si="34"/>
        <v>0</v>
      </c>
      <c r="AW138" s="21">
        <f t="shared" si="35"/>
        <v>0</v>
      </c>
      <c r="AX138" s="21">
        <f t="shared" si="36"/>
        <v>1</v>
      </c>
      <c r="AY138" s="27" t="s">
        <v>144</v>
      </c>
      <c r="AZ138" s="21">
        <f t="shared" si="37"/>
        <v>0</v>
      </c>
      <c r="BA138" s="21">
        <f t="shared" si="38"/>
        <v>0</v>
      </c>
      <c r="BB138" s="21">
        <f t="shared" si="39"/>
        <v>0</v>
      </c>
      <c r="BC138" s="21">
        <f t="shared" si="40"/>
        <v>1</v>
      </c>
      <c r="BD138" s="27" t="s">
        <v>150</v>
      </c>
      <c r="BE138" s="21">
        <f t="shared" si="41"/>
        <v>0</v>
      </c>
      <c r="BF138" s="21">
        <f t="shared" si="42"/>
        <v>0</v>
      </c>
      <c r="BG138" s="21">
        <f t="shared" si="43"/>
        <v>1</v>
      </c>
      <c r="BH138" s="29">
        <v>1500.0</v>
      </c>
      <c r="BI138" s="21">
        <f t="shared" si="44"/>
        <v>0</v>
      </c>
      <c r="BJ138" s="21">
        <f t="shared" si="45"/>
        <v>1</v>
      </c>
      <c r="BK138" s="21">
        <f t="shared" si="46"/>
        <v>0</v>
      </c>
      <c r="BL138" s="29" t="s">
        <v>156</v>
      </c>
      <c r="BM138" s="21">
        <f t="shared" si="47"/>
        <v>0</v>
      </c>
      <c r="BN138" s="21">
        <f t="shared" si="48"/>
        <v>0</v>
      </c>
      <c r="BO138" s="21">
        <f t="shared" si="49"/>
        <v>0</v>
      </c>
      <c r="BP138" s="21">
        <f t="shared" si="50"/>
        <v>1</v>
      </c>
      <c r="BQ138" s="21">
        <f t="shared" si="51"/>
        <v>0</v>
      </c>
      <c r="BR138" s="29">
        <v>0.0</v>
      </c>
      <c r="BS138" s="29">
        <v>0.0</v>
      </c>
      <c r="BT138" s="29">
        <v>0.0</v>
      </c>
      <c r="BU138" s="29">
        <v>0.0</v>
      </c>
      <c r="BV138" s="29">
        <v>0.0</v>
      </c>
      <c r="BW138" s="29">
        <v>1.0</v>
      </c>
      <c r="BX138" s="29">
        <v>0.0</v>
      </c>
      <c r="BY138" s="29">
        <v>0.0</v>
      </c>
      <c r="BZ138" s="29">
        <v>1.0</v>
      </c>
      <c r="CA138" s="27" t="s">
        <v>133</v>
      </c>
      <c r="CB138" s="21">
        <f t="shared" si="52"/>
        <v>0</v>
      </c>
      <c r="CC138" s="21">
        <f t="shared" si="53"/>
        <v>1</v>
      </c>
      <c r="CD138" s="21">
        <f t="shared" si="54"/>
        <v>0</v>
      </c>
      <c r="CE138" s="21">
        <f t="shared" si="55"/>
        <v>0</v>
      </c>
      <c r="CF138" s="21">
        <f t="shared" si="56"/>
        <v>0</v>
      </c>
      <c r="CG138" s="27" t="s">
        <v>157</v>
      </c>
      <c r="CH138" s="21">
        <f t="shared" si="57"/>
        <v>0</v>
      </c>
      <c r="CI138" s="21">
        <f t="shared" si="58"/>
        <v>1</v>
      </c>
      <c r="CJ138" s="21">
        <f t="shared" si="59"/>
        <v>0</v>
      </c>
      <c r="CK138" s="21">
        <f t="shared" si="60"/>
        <v>0</v>
      </c>
      <c r="CL138" s="27" t="s">
        <v>135</v>
      </c>
      <c r="CM138" s="21">
        <f t="shared" si="61"/>
        <v>1</v>
      </c>
      <c r="CN138" s="21">
        <f t="shared" si="62"/>
        <v>0</v>
      </c>
      <c r="CO138" s="21">
        <f t="shared" si="63"/>
        <v>0</v>
      </c>
      <c r="CP138" s="21">
        <f t="shared" si="64"/>
        <v>0</v>
      </c>
      <c r="CQ138" s="21">
        <f t="shared" si="65"/>
        <v>0</v>
      </c>
      <c r="CR138" s="27" t="s">
        <v>139</v>
      </c>
      <c r="CS138" s="27" t="s">
        <v>139</v>
      </c>
      <c r="CT138" s="29">
        <v>4.0</v>
      </c>
      <c r="CU138" s="27" t="s">
        <v>139</v>
      </c>
      <c r="CV138" s="16">
        <f t="shared" si="66"/>
        <v>10</v>
      </c>
      <c r="CW138" s="27" t="s">
        <v>139</v>
      </c>
      <c r="CX138" s="41" t="s">
        <v>139</v>
      </c>
      <c r="CY138" s="41" t="s">
        <v>138</v>
      </c>
      <c r="CZ138" s="31">
        <v>3.0</v>
      </c>
      <c r="DA138" s="27" t="s">
        <v>138</v>
      </c>
      <c r="DB138" s="16">
        <f t="shared" si="67"/>
        <v>17</v>
      </c>
      <c r="DC138" s="29">
        <v>2.0</v>
      </c>
      <c r="DD138" s="29">
        <v>2.0</v>
      </c>
      <c r="DE138" s="27" t="s">
        <v>136</v>
      </c>
      <c r="DF138" s="27" t="s">
        <v>139</v>
      </c>
      <c r="DG138" s="29">
        <v>2.0</v>
      </c>
      <c r="DH138" s="27" t="s">
        <v>137</v>
      </c>
      <c r="DI138" s="16">
        <f t="shared" si="68"/>
        <v>15</v>
      </c>
      <c r="DJ138" s="27" t="s">
        <v>137</v>
      </c>
      <c r="DK138" s="27" t="s">
        <v>138</v>
      </c>
      <c r="DL138" s="27" t="s">
        <v>138</v>
      </c>
      <c r="DM138" s="27" t="s">
        <v>136</v>
      </c>
      <c r="DN138" s="27" t="s">
        <v>136</v>
      </c>
      <c r="DO138" s="16">
        <f t="shared" si="69"/>
        <v>21</v>
      </c>
      <c r="DP138" s="29">
        <v>3.0</v>
      </c>
      <c r="DQ138" s="27" t="s">
        <v>140</v>
      </c>
      <c r="DR138" s="27" t="s">
        <v>137</v>
      </c>
      <c r="DS138" s="27" t="s">
        <v>139</v>
      </c>
      <c r="DT138" s="29">
        <v>2.0</v>
      </c>
      <c r="DU138" s="25">
        <f t="shared" si="70"/>
        <v>11</v>
      </c>
      <c r="DV138" s="29">
        <v>2.0</v>
      </c>
      <c r="DW138" s="29">
        <v>2.0</v>
      </c>
      <c r="DX138" s="27" t="s">
        <v>136</v>
      </c>
      <c r="DY138" s="27" t="s">
        <v>137</v>
      </c>
      <c r="DZ138" s="27" t="s">
        <v>136</v>
      </c>
      <c r="EA138" s="21">
        <f t="shared" si="82"/>
        <v>15</v>
      </c>
      <c r="EB138" s="29">
        <v>4.0</v>
      </c>
      <c r="EC138" s="29">
        <v>4.0</v>
      </c>
      <c r="ED138" s="29">
        <v>4.0</v>
      </c>
      <c r="EE138" s="29">
        <v>4.0</v>
      </c>
      <c r="EF138" s="16">
        <f t="shared" si="71"/>
        <v>16</v>
      </c>
      <c r="EG138" s="29">
        <v>3.0</v>
      </c>
      <c r="EH138" s="130" t="s">
        <v>136</v>
      </c>
      <c r="EI138" s="27" t="s">
        <v>136</v>
      </c>
      <c r="EJ138" s="27" t="s">
        <v>136</v>
      </c>
      <c r="EK138" s="16">
        <f t="shared" si="72"/>
        <v>15</v>
      </c>
    </row>
    <row r="139" ht="15.75" customHeight="1">
      <c r="A139" s="36" t="s">
        <v>125</v>
      </c>
      <c r="B139" s="16">
        <f t="shared" si="1"/>
        <v>1</v>
      </c>
      <c r="C139" s="17" t="s">
        <v>37</v>
      </c>
      <c r="D139" s="35">
        <v>15.0</v>
      </c>
      <c r="E139" s="16">
        <f t="shared" si="2"/>
        <v>1</v>
      </c>
      <c r="F139" s="16">
        <f t="shared" si="3"/>
        <v>0</v>
      </c>
      <c r="G139" s="16">
        <f t="shared" si="4"/>
        <v>0</v>
      </c>
      <c r="H139" s="16">
        <f t="shared" si="5"/>
        <v>0</v>
      </c>
      <c r="I139" s="35" t="s">
        <v>11</v>
      </c>
      <c r="J139" s="16">
        <f t="shared" si="6"/>
        <v>0</v>
      </c>
      <c r="K139" s="16">
        <f t="shared" si="7"/>
        <v>0</v>
      </c>
      <c r="L139" s="16">
        <f t="shared" si="8"/>
        <v>1</v>
      </c>
      <c r="M139" s="16">
        <f t="shared" si="9"/>
        <v>0</v>
      </c>
      <c r="N139" s="16">
        <f t="shared" si="10"/>
        <v>0</v>
      </c>
      <c r="O139" s="36">
        <v>25000.0</v>
      </c>
      <c r="P139" s="21">
        <f t="shared" si="11"/>
        <v>0</v>
      </c>
      <c r="Q139" s="21">
        <f t="shared" si="12"/>
        <v>1</v>
      </c>
      <c r="R139" s="21">
        <f t="shared" si="13"/>
        <v>0</v>
      </c>
      <c r="S139" s="21">
        <f t="shared" si="14"/>
        <v>0</v>
      </c>
      <c r="T139" s="37" t="s">
        <v>159</v>
      </c>
      <c r="U139" s="21">
        <f t="shared" si="15"/>
        <v>0</v>
      </c>
      <c r="V139" s="37">
        <v>0.0</v>
      </c>
      <c r="W139" s="37">
        <v>0.0</v>
      </c>
      <c r="X139" s="37">
        <v>0.0</v>
      </c>
      <c r="Y139" s="37" t="s">
        <v>26</v>
      </c>
      <c r="Z139" s="21">
        <f t="shared" si="16"/>
        <v>0</v>
      </c>
      <c r="AA139" s="21">
        <f t="shared" si="17"/>
        <v>1</v>
      </c>
      <c r="AB139" s="21">
        <f t="shared" si="18"/>
        <v>0</v>
      </c>
      <c r="AC139" s="21">
        <f t="shared" si="19"/>
        <v>0</v>
      </c>
      <c r="AD139" s="21">
        <f t="shared" si="20"/>
        <v>0</v>
      </c>
      <c r="AE139" s="36" t="s">
        <v>31</v>
      </c>
      <c r="AF139" s="21">
        <f t="shared" si="21"/>
        <v>1</v>
      </c>
      <c r="AG139" s="21">
        <f t="shared" si="22"/>
        <v>0</v>
      </c>
      <c r="AH139" s="21">
        <f t="shared" si="23"/>
        <v>0</v>
      </c>
      <c r="AI139" s="21">
        <f t="shared" si="24"/>
        <v>0</v>
      </c>
      <c r="AJ139" s="27" t="s">
        <v>191</v>
      </c>
      <c r="AK139" s="21">
        <f t="shared" si="25"/>
        <v>0</v>
      </c>
      <c r="AL139" s="21">
        <f t="shared" si="26"/>
        <v>0</v>
      </c>
      <c r="AM139" s="21">
        <f t="shared" si="27"/>
        <v>0</v>
      </c>
      <c r="AN139" s="21">
        <f t="shared" si="28"/>
        <v>1</v>
      </c>
      <c r="AO139" s="27" t="s">
        <v>37</v>
      </c>
      <c r="AP139" s="21">
        <f t="shared" si="29"/>
        <v>1</v>
      </c>
      <c r="AQ139" s="21">
        <f t="shared" si="30"/>
        <v>0</v>
      </c>
      <c r="AR139" s="21">
        <f t="shared" si="31"/>
        <v>0</v>
      </c>
      <c r="AS139" s="21">
        <f t="shared" si="32"/>
        <v>0</v>
      </c>
      <c r="AT139" s="27" t="s">
        <v>197</v>
      </c>
      <c r="AU139" s="21">
        <f t="shared" si="33"/>
        <v>0</v>
      </c>
      <c r="AV139" s="21">
        <f t="shared" si="34"/>
        <v>0</v>
      </c>
      <c r="AW139" s="21">
        <f t="shared" si="35"/>
        <v>0</v>
      </c>
      <c r="AX139" s="21">
        <f t="shared" si="36"/>
        <v>1</v>
      </c>
      <c r="AY139" s="27" t="s">
        <v>175</v>
      </c>
      <c r="AZ139" s="21">
        <f t="shared" si="37"/>
        <v>0</v>
      </c>
      <c r="BA139" s="21">
        <f t="shared" si="38"/>
        <v>0</v>
      </c>
      <c r="BB139" s="21">
        <f t="shared" si="39"/>
        <v>0</v>
      </c>
      <c r="BC139" s="21">
        <f t="shared" si="40"/>
        <v>1</v>
      </c>
      <c r="BD139" s="27" t="s">
        <v>155</v>
      </c>
      <c r="BE139" s="21">
        <f t="shared" si="41"/>
        <v>0</v>
      </c>
      <c r="BF139" s="21">
        <f t="shared" si="42"/>
        <v>0</v>
      </c>
      <c r="BG139" s="21">
        <f t="shared" si="43"/>
        <v>1</v>
      </c>
      <c r="BH139" s="29">
        <v>1500.0</v>
      </c>
      <c r="BI139" s="21">
        <f t="shared" si="44"/>
        <v>0</v>
      </c>
      <c r="BJ139" s="21">
        <f t="shared" si="45"/>
        <v>1</v>
      </c>
      <c r="BK139" s="21">
        <f t="shared" si="46"/>
        <v>0</v>
      </c>
      <c r="BL139" s="29" t="s">
        <v>132</v>
      </c>
      <c r="BM139" s="21">
        <f t="shared" si="47"/>
        <v>0</v>
      </c>
      <c r="BN139" s="21">
        <f t="shared" si="48"/>
        <v>0</v>
      </c>
      <c r="BO139" s="21">
        <f t="shared" si="49"/>
        <v>1</v>
      </c>
      <c r="BP139" s="21">
        <f t="shared" si="50"/>
        <v>0</v>
      </c>
      <c r="BQ139" s="21">
        <f t="shared" si="51"/>
        <v>0</v>
      </c>
      <c r="BR139" s="29">
        <v>0.0</v>
      </c>
      <c r="BS139" s="29">
        <v>0.0</v>
      </c>
      <c r="BT139" s="29">
        <v>0.0</v>
      </c>
      <c r="BU139" s="29">
        <v>0.0</v>
      </c>
      <c r="BV139" s="29">
        <v>0.0</v>
      </c>
      <c r="BW139" s="29">
        <v>1.0</v>
      </c>
      <c r="BX139" s="29">
        <v>1.0</v>
      </c>
      <c r="BY139" s="29">
        <v>0.0</v>
      </c>
      <c r="BZ139" s="29">
        <v>1.0</v>
      </c>
      <c r="CA139" s="27" t="s">
        <v>164</v>
      </c>
      <c r="CB139" s="21">
        <f t="shared" si="52"/>
        <v>0</v>
      </c>
      <c r="CC139" s="21">
        <f t="shared" si="53"/>
        <v>0</v>
      </c>
      <c r="CD139" s="21">
        <f t="shared" si="54"/>
        <v>1</v>
      </c>
      <c r="CE139" s="21">
        <f t="shared" si="55"/>
        <v>0</v>
      </c>
      <c r="CF139" s="21">
        <f t="shared" si="56"/>
        <v>0</v>
      </c>
      <c r="CG139" s="27" t="s">
        <v>165</v>
      </c>
      <c r="CH139" s="21">
        <f t="shared" si="57"/>
        <v>0</v>
      </c>
      <c r="CI139" s="21">
        <f t="shared" si="58"/>
        <v>0</v>
      </c>
      <c r="CJ139" s="21">
        <f t="shared" si="59"/>
        <v>0</v>
      </c>
      <c r="CK139" s="21">
        <f t="shared" si="60"/>
        <v>1</v>
      </c>
      <c r="CL139" s="27" t="s">
        <v>135</v>
      </c>
      <c r="CM139" s="21">
        <f t="shared" si="61"/>
        <v>1</v>
      </c>
      <c r="CN139" s="21">
        <f t="shared" si="62"/>
        <v>0</v>
      </c>
      <c r="CO139" s="21">
        <f t="shared" si="63"/>
        <v>0</v>
      </c>
      <c r="CP139" s="21">
        <f t="shared" si="64"/>
        <v>0</v>
      </c>
      <c r="CQ139" s="21">
        <f t="shared" si="65"/>
        <v>0</v>
      </c>
      <c r="CR139" s="27" t="s">
        <v>136</v>
      </c>
      <c r="CS139" s="29">
        <v>3.0</v>
      </c>
      <c r="CT139" s="27" t="s">
        <v>137</v>
      </c>
      <c r="CU139" s="27" t="s">
        <v>137</v>
      </c>
      <c r="CV139" s="16">
        <f t="shared" si="66"/>
        <v>13</v>
      </c>
      <c r="CW139" s="29">
        <v>2.0</v>
      </c>
      <c r="CX139" s="31">
        <v>2.0</v>
      </c>
      <c r="CY139" s="41" t="s">
        <v>137</v>
      </c>
      <c r="CZ139" s="41" t="s">
        <v>137</v>
      </c>
      <c r="DA139" s="27" t="s">
        <v>136</v>
      </c>
      <c r="DB139" s="16">
        <f t="shared" si="67"/>
        <v>14</v>
      </c>
      <c r="DC139" s="29">
        <v>2.0</v>
      </c>
      <c r="DD139" s="27" t="s">
        <v>136</v>
      </c>
      <c r="DE139" s="27" t="s">
        <v>140</v>
      </c>
      <c r="DF139" s="27" t="s">
        <v>139</v>
      </c>
      <c r="DG139" s="27" t="s">
        <v>140</v>
      </c>
      <c r="DH139" s="29">
        <v>1.0</v>
      </c>
      <c r="DI139" s="16">
        <f t="shared" si="68"/>
        <v>11</v>
      </c>
      <c r="DJ139" s="27" t="s">
        <v>138</v>
      </c>
      <c r="DK139" s="27" t="s">
        <v>137</v>
      </c>
      <c r="DL139" s="27" t="s">
        <v>136</v>
      </c>
      <c r="DM139" s="27" t="s">
        <v>139</v>
      </c>
      <c r="DN139" s="27" t="s">
        <v>140</v>
      </c>
      <c r="DO139" s="16">
        <f t="shared" si="69"/>
        <v>15</v>
      </c>
      <c r="DP139" s="27" t="s">
        <v>136</v>
      </c>
      <c r="DQ139" s="27" t="s">
        <v>140</v>
      </c>
      <c r="DR139" s="27" t="s">
        <v>140</v>
      </c>
      <c r="DS139" s="27" t="s">
        <v>139</v>
      </c>
      <c r="DT139" s="29">
        <v>2.0</v>
      </c>
      <c r="DU139" s="25">
        <f t="shared" si="70"/>
        <v>10</v>
      </c>
      <c r="DV139" s="27" t="s">
        <v>137</v>
      </c>
      <c r="DW139" s="29">
        <v>1.0</v>
      </c>
      <c r="DX139" s="27" t="s">
        <v>136</v>
      </c>
      <c r="DY139" s="29">
        <v>3.0</v>
      </c>
      <c r="DZ139" s="27" t="s">
        <v>136</v>
      </c>
      <c r="EA139" s="21">
        <f t="shared" si="82"/>
        <v>15</v>
      </c>
      <c r="EB139" s="27" t="s">
        <v>136</v>
      </c>
      <c r="EC139" s="27" t="s">
        <v>136</v>
      </c>
      <c r="ED139" s="29">
        <v>4.0</v>
      </c>
      <c r="EE139" s="29">
        <v>4.0</v>
      </c>
      <c r="EF139" s="16">
        <f t="shared" si="71"/>
        <v>16</v>
      </c>
      <c r="EG139" s="27" t="s">
        <v>136</v>
      </c>
      <c r="EH139" s="130" t="s">
        <v>139</v>
      </c>
      <c r="EI139" s="29">
        <v>4.0</v>
      </c>
      <c r="EJ139" s="27" t="s">
        <v>139</v>
      </c>
      <c r="EK139" s="16">
        <f t="shared" si="72"/>
        <v>12</v>
      </c>
    </row>
    <row r="140" ht="15.75" customHeight="1">
      <c r="A140" s="36" t="s">
        <v>125</v>
      </c>
      <c r="B140" s="16">
        <f t="shared" si="1"/>
        <v>1</v>
      </c>
      <c r="C140" s="17" t="s">
        <v>37</v>
      </c>
      <c r="D140" s="35">
        <v>17.0</v>
      </c>
      <c r="E140" s="16">
        <f t="shared" si="2"/>
        <v>1</v>
      </c>
      <c r="F140" s="16">
        <f t="shared" si="3"/>
        <v>0</v>
      </c>
      <c r="G140" s="16">
        <f t="shared" si="4"/>
        <v>0</v>
      </c>
      <c r="H140" s="16">
        <f t="shared" si="5"/>
        <v>0</v>
      </c>
      <c r="I140" s="35" t="s">
        <v>11</v>
      </c>
      <c r="J140" s="16">
        <f t="shared" si="6"/>
        <v>0</v>
      </c>
      <c r="K140" s="16">
        <f t="shared" si="7"/>
        <v>0</v>
      </c>
      <c r="L140" s="16">
        <f t="shared" si="8"/>
        <v>1</v>
      </c>
      <c r="M140" s="16">
        <f t="shared" si="9"/>
        <v>0</v>
      </c>
      <c r="N140" s="16">
        <f t="shared" si="10"/>
        <v>0</v>
      </c>
      <c r="O140" s="36">
        <v>12000.0</v>
      </c>
      <c r="P140" s="21">
        <f t="shared" si="11"/>
        <v>1</v>
      </c>
      <c r="Q140" s="21">
        <f t="shared" si="12"/>
        <v>0</v>
      </c>
      <c r="R140" s="21">
        <f t="shared" si="13"/>
        <v>0</v>
      </c>
      <c r="S140" s="21">
        <f t="shared" si="14"/>
        <v>0</v>
      </c>
      <c r="T140" s="37" t="s">
        <v>159</v>
      </c>
      <c r="U140" s="21">
        <f t="shared" si="15"/>
        <v>0</v>
      </c>
      <c r="V140" s="37">
        <v>0.0</v>
      </c>
      <c r="W140" s="37">
        <v>0.0</v>
      </c>
      <c r="X140" s="37">
        <v>0.0</v>
      </c>
      <c r="Y140" s="37" t="s">
        <v>26</v>
      </c>
      <c r="Z140" s="21">
        <f t="shared" si="16"/>
        <v>0</v>
      </c>
      <c r="AA140" s="21">
        <f t="shared" si="17"/>
        <v>1</v>
      </c>
      <c r="AB140" s="21">
        <f t="shared" si="18"/>
        <v>0</v>
      </c>
      <c r="AC140" s="21">
        <f t="shared" si="19"/>
        <v>0</v>
      </c>
      <c r="AD140" s="21">
        <f t="shared" si="20"/>
        <v>0</v>
      </c>
      <c r="AE140" s="36" t="s">
        <v>31</v>
      </c>
      <c r="AF140" s="21">
        <f t="shared" si="21"/>
        <v>1</v>
      </c>
      <c r="AG140" s="21">
        <f t="shared" si="22"/>
        <v>0</v>
      </c>
      <c r="AH140" s="21">
        <f t="shared" si="23"/>
        <v>0</v>
      </c>
      <c r="AI140" s="21">
        <f t="shared" si="24"/>
        <v>0</v>
      </c>
      <c r="AJ140" s="27" t="s">
        <v>128</v>
      </c>
      <c r="AK140" s="21">
        <f t="shared" si="25"/>
        <v>1</v>
      </c>
      <c r="AL140" s="21">
        <f t="shared" si="26"/>
        <v>0</v>
      </c>
      <c r="AM140" s="21">
        <f t="shared" si="27"/>
        <v>0</v>
      </c>
      <c r="AN140" s="21">
        <f t="shared" si="28"/>
        <v>0</v>
      </c>
      <c r="AO140" s="27" t="s">
        <v>37</v>
      </c>
      <c r="AP140" s="21">
        <f t="shared" si="29"/>
        <v>1</v>
      </c>
      <c r="AQ140" s="21">
        <f t="shared" si="30"/>
        <v>0</v>
      </c>
      <c r="AR140" s="21">
        <f t="shared" si="31"/>
        <v>0</v>
      </c>
      <c r="AS140" s="21">
        <f t="shared" si="32"/>
        <v>0</v>
      </c>
      <c r="AT140" s="27" t="s">
        <v>44</v>
      </c>
      <c r="AU140" s="21">
        <f t="shared" si="33"/>
        <v>0</v>
      </c>
      <c r="AV140" s="21">
        <f t="shared" si="34"/>
        <v>1</v>
      </c>
      <c r="AW140" s="21">
        <f t="shared" si="35"/>
        <v>0</v>
      </c>
      <c r="AX140" s="21">
        <f t="shared" si="36"/>
        <v>0</v>
      </c>
      <c r="AY140" s="27" t="s">
        <v>182</v>
      </c>
      <c r="AZ140" s="21">
        <f t="shared" si="37"/>
        <v>0</v>
      </c>
      <c r="BA140" s="21">
        <f t="shared" si="38"/>
        <v>0</v>
      </c>
      <c r="BB140" s="21">
        <f t="shared" si="39"/>
        <v>1</v>
      </c>
      <c r="BC140" s="21">
        <f t="shared" si="40"/>
        <v>0</v>
      </c>
      <c r="BD140" s="27" t="s">
        <v>150</v>
      </c>
      <c r="BE140" s="21">
        <f t="shared" si="41"/>
        <v>0</v>
      </c>
      <c r="BF140" s="21">
        <f t="shared" si="42"/>
        <v>0</v>
      </c>
      <c r="BG140" s="21">
        <f t="shared" si="43"/>
        <v>1</v>
      </c>
      <c r="BH140" s="27" t="s">
        <v>167</v>
      </c>
      <c r="BI140" s="21">
        <f t="shared" si="44"/>
        <v>0</v>
      </c>
      <c r="BJ140" s="21">
        <f t="shared" si="45"/>
        <v>0</v>
      </c>
      <c r="BK140" s="21">
        <f t="shared" si="46"/>
        <v>1</v>
      </c>
      <c r="BL140" s="29" t="s">
        <v>59</v>
      </c>
      <c r="BM140" s="21">
        <f t="shared" si="47"/>
        <v>1</v>
      </c>
      <c r="BN140" s="21">
        <f t="shared" si="48"/>
        <v>0</v>
      </c>
      <c r="BO140" s="21">
        <f t="shared" si="49"/>
        <v>0</v>
      </c>
      <c r="BP140" s="21">
        <f t="shared" si="50"/>
        <v>0</v>
      </c>
      <c r="BQ140" s="21">
        <f t="shared" si="51"/>
        <v>0</v>
      </c>
      <c r="BR140" s="29">
        <v>0.0</v>
      </c>
      <c r="BS140" s="29">
        <v>0.0</v>
      </c>
      <c r="BT140" s="29">
        <v>0.0</v>
      </c>
      <c r="BU140" s="29">
        <v>1.0</v>
      </c>
      <c r="BV140" s="29">
        <v>0.0</v>
      </c>
      <c r="BW140" s="29">
        <v>0.0</v>
      </c>
      <c r="BX140" s="29">
        <v>0.0</v>
      </c>
      <c r="BY140" s="29">
        <v>1.0</v>
      </c>
      <c r="BZ140" s="29">
        <v>1.0</v>
      </c>
      <c r="CA140" s="27" t="s">
        <v>168</v>
      </c>
      <c r="CB140" s="21">
        <f t="shared" si="52"/>
        <v>1</v>
      </c>
      <c r="CC140" s="21">
        <f t="shared" si="53"/>
        <v>0</v>
      </c>
      <c r="CD140" s="21">
        <f t="shared" si="54"/>
        <v>0</v>
      </c>
      <c r="CE140" s="21">
        <f t="shared" si="55"/>
        <v>0</v>
      </c>
      <c r="CF140" s="21">
        <f t="shared" si="56"/>
        <v>0</v>
      </c>
      <c r="CG140" s="27" t="s">
        <v>169</v>
      </c>
      <c r="CH140" s="21">
        <f t="shared" si="57"/>
        <v>0</v>
      </c>
      <c r="CI140" s="21">
        <f t="shared" si="58"/>
        <v>0</v>
      </c>
      <c r="CJ140" s="21">
        <f t="shared" si="59"/>
        <v>0</v>
      </c>
      <c r="CK140" s="21">
        <f t="shared" si="60"/>
        <v>1</v>
      </c>
      <c r="CL140" s="27" t="s">
        <v>170</v>
      </c>
      <c r="CM140" s="21">
        <f t="shared" si="61"/>
        <v>0</v>
      </c>
      <c r="CN140" s="21">
        <f t="shared" si="62"/>
        <v>1</v>
      </c>
      <c r="CO140" s="21">
        <f t="shared" si="63"/>
        <v>0</v>
      </c>
      <c r="CP140" s="21">
        <f t="shared" si="64"/>
        <v>0</v>
      </c>
      <c r="CQ140" s="21">
        <f t="shared" si="65"/>
        <v>0</v>
      </c>
      <c r="CR140" s="27" t="s">
        <v>136</v>
      </c>
      <c r="CS140" s="29">
        <v>2.0</v>
      </c>
      <c r="CT140" s="27" t="s">
        <v>137</v>
      </c>
      <c r="CU140" s="29">
        <v>2.0</v>
      </c>
      <c r="CV140" s="16">
        <f t="shared" si="66"/>
        <v>11</v>
      </c>
      <c r="CW140" s="27" t="s">
        <v>136</v>
      </c>
      <c r="CX140" s="31">
        <v>4.0</v>
      </c>
      <c r="CY140" s="41" t="s">
        <v>137</v>
      </c>
      <c r="CZ140" s="31">
        <v>3.0</v>
      </c>
      <c r="DA140" s="27" t="s">
        <v>139</v>
      </c>
      <c r="DB140" s="16">
        <f t="shared" si="67"/>
        <v>16</v>
      </c>
      <c r="DC140" s="29">
        <v>4.0</v>
      </c>
      <c r="DD140" s="27" t="s">
        <v>137</v>
      </c>
      <c r="DE140" s="27" t="s">
        <v>139</v>
      </c>
      <c r="DF140" s="27">
        <v>3.0</v>
      </c>
      <c r="DG140" s="27" t="s">
        <v>136</v>
      </c>
      <c r="DH140" s="27">
        <v>4.0</v>
      </c>
      <c r="DI140" s="16">
        <f t="shared" si="68"/>
        <v>20</v>
      </c>
      <c r="DJ140" s="27" t="s">
        <v>138</v>
      </c>
      <c r="DK140" s="27" t="s">
        <v>140</v>
      </c>
      <c r="DL140" s="27" t="s">
        <v>136</v>
      </c>
      <c r="DM140" s="27" t="s">
        <v>140</v>
      </c>
      <c r="DN140" s="27" t="s">
        <v>139</v>
      </c>
      <c r="DO140" s="16">
        <f t="shared" si="69"/>
        <v>13</v>
      </c>
      <c r="DP140" s="27" t="s">
        <v>138</v>
      </c>
      <c r="DQ140" s="27" t="s">
        <v>140</v>
      </c>
      <c r="DR140" s="27" t="s">
        <v>139</v>
      </c>
      <c r="DS140" s="27" t="s">
        <v>139</v>
      </c>
      <c r="DT140" s="27" t="s">
        <v>138</v>
      </c>
      <c r="DU140" s="25">
        <f t="shared" si="70"/>
        <v>15</v>
      </c>
      <c r="DV140" s="27" t="s">
        <v>137</v>
      </c>
      <c r="DW140" s="29">
        <v>5.0</v>
      </c>
      <c r="DX140" s="29">
        <v>3.0</v>
      </c>
      <c r="DY140" s="27" t="s">
        <v>139</v>
      </c>
      <c r="DZ140" s="27" t="s">
        <v>137</v>
      </c>
      <c r="EA140" s="21">
        <f t="shared" si="82"/>
        <v>16</v>
      </c>
      <c r="EB140" s="27" t="s">
        <v>137</v>
      </c>
      <c r="EC140" s="29">
        <v>3.0</v>
      </c>
      <c r="ED140" s="29">
        <v>2.0</v>
      </c>
      <c r="EE140" s="29">
        <v>1.0</v>
      </c>
      <c r="EF140" s="16">
        <f t="shared" si="71"/>
        <v>9</v>
      </c>
      <c r="EG140" s="27" t="s">
        <v>136</v>
      </c>
      <c r="EH140" s="130" t="s">
        <v>136</v>
      </c>
      <c r="EI140" s="27" t="s">
        <v>138</v>
      </c>
      <c r="EJ140" s="27" t="s">
        <v>137</v>
      </c>
      <c r="EK140" s="16">
        <f t="shared" si="72"/>
        <v>16</v>
      </c>
    </row>
    <row r="141" ht="15.75" customHeight="1">
      <c r="A141" s="36" t="s">
        <v>125</v>
      </c>
      <c r="B141" s="16">
        <f t="shared" si="1"/>
        <v>1</v>
      </c>
      <c r="C141" s="17" t="s">
        <v>37</v>
      </c>
      <c r="D141" s="35">
        <v>16.0</v>
      </c>
      <c r="E141" s="16">
        <f t="shared" si="2"/>
        <v>1</v>
      </c>
      <c r="F141" s="16">
        <f t="shared" si="3"/>
        <v>0</v>
      </c>
      <c r="G141" s="16">
        <f t="shared" si="4"/>
        <v>0</v>
      </c>
      <c r="H141" s="16">
        <f t="shared" si="5"/>
        <v>0</v>
      </c>
      <c r="I141" s="35" t="s">
        <v>11</v>
      </c>
      <c r="J141" s="16">
        <f t="shared" si="6"/>
        <v>0</v>
      </c>
      <c r="K141" s="16">
        <f t="shared" si="7"/>
        <v>0</v>
      </c>
      <c r="L141" s="16">
        <f t="shared" si="8"/>
        <v>1</v>
      </c>
      <c r="M141" s="16">
        <f t="shared" si="9"/>
        <v>0</v>
      </c>
      <c r="N141" s="16">
        <f t="shared" si="10"/>
        <v>0</v>
      </c>
      <c r="O141" s="36">
        <v>15000.0</v>
      </c>
      <c r="P141" s="21">
        <f t="shared" si="11"/>
        <v>0</v>
      </c>
      <c r="Q141" s="21">
        <f t="shared" si="12"/>
        <v>1</v>
      </c>
      <c r="R141" s="21">
        <f t="shared" si="13"/>
        <v>0</v>
      </c>
      <c r="S141" s="21">
        <f t="shared" si="14"/>
        <v>0</v>
      </c>
      <c r="T141" s="37" t="s">
        <v>159</v>
      </c>
      <c r="U141" s="21">
        <f t="shared" si="15"/>
        <v>0</v>
      </c>
      <c r="V141" s="37">
        <v>0.0</v>
      </c>
      <c r="W141" s="37">
        <v>0.0</v>
      </c>
      <c r="X141" s="37">
        <v>0.0</v>
      </c>
      <c r="Y141" s="37" t="s">
        <v>26</v>
      </c>
      <c r="Z141" s="21">
        <f t="shared" si="16"/>
        <v>0</v>
      </c>
      <c r="AA141" s="21">
        <f t="shared" si="17"/>
        <v>1</v>
      </c>
      <c r="AB141" s="21">
        <f t="shared" si="18"/>
        <v>0</v>
      </c>
      <c r="AC141" s="21">
        <f t="shared" si="19"/>
        <v>0</v>
      </c>
      <c r="AD141" s="21">
        <f t="shared" si="20"/>
        <v>0</v>
      </c>
      <c r="AE141" s="36" t="s">
        <v>31</v>
      </c>
      <c r="AF141" s="21">
        <f t="shared" si="21"/>
        <v>1</v>
      </c>
      <c r="AG141" s="21">
        <f t="shared" si="22"/>
        <v>0</v>
      </c>
      <c r="AH141" s="21">
        <f t="shared" si="23"/>
        <v>0</v>
      </c>
      <c r="AI141" s="21">
        <f t="shared" si="24"/>
        <v>0</v>
      </c>
      <c r="AJ141" s="27" t="s">
        <v>129</v>
      </c>
      <c r="AK141" s="21">
        <f t="shared" si="25"/>
        <v>0</v>
      </c>
      <c r="AL141" s="21">
        <f t="shared" si="26"/>
        <v>1</v>
      </c>
      <c r="AM141" s="21">
        <f t="shared" si="27"/>
        <v>0</v>
      </c>
      <c r="AN141" s="21">
        <f t="shared" si="28"/>
        <v>0</v>
      </c>
      <c r="AO141" s="27" t="s">
        <v>37</v>
      </c>
      <c r="AP141" s="21">
        <f t="shared" si="29"/>
        <v>1</v>
      </c>
      <c r="AQ141" s="21">
        <f t="shared" si="30"/>
        <v>0</v>
      </c>
      <c r="AR141" s="21">
        <f t="shared" si="31"/>
        <v>0</v>
      </c>
      <c r="AS141" s="21">
        <f t="shared" si="32"/>
        <v>0</v>
      </c>
      <c r="AT141" s="27" t="s">
        <v>44</v>
      </c>
      <c r="AU141" s="21">
        <f t="shared" si="33"/>
        <v>0</v>
      </c>
      <c r="AV141" s="21">
        <f t="shared" si="34"/>
        <v>1</v>
      </c>
      <c r="AW141" s="21">
        <f t="shared" si="35"/>
        <v>0</v>
      </c>
      <c r="AX141" s="21">
        <f t="shared" si="36"/>
        <v>0</v>
      </c>
      <c r="AY141" s="27" t="s">
        <v>131</v>
      </c>
      <c r="AZ141" s="21">
        <f t="shared" si="37"/>
        <v>1</v>
      </c>
      <c r="BA141" s="21">
        <f t="shared" si="38"/>
        <v>0</v>
      </c>
      <c r="BB141" s="21">
        <f t="shared" si="39"/>
        <v>0</v>
      </c>
      <c r="BC141" s="21">
        <f t="shared" si="40"/>
        <v>0</v>
      </c>
      <c r="BD141" s="27" t="s">
        <v>136</v>
      </c>
      <c r="BE141" s="21">
        <f t="shared" si="41"/>
        <v>0</v>
      </c>
      <c r="BF141" s="21">
        <f t="shared" si="42"/>
        <v>0</v>
      </c>
      <c r="BG141" s="21">
        <f t="shared" si="43"/>
        <v>1</v>
      </c>
      <c r="BH141" s="29">
        <v>800.0</v>
      </c>
      <c r="BI141" s="21">
        <f t="shared" si="44"/>
        <v>1</v>
      </c>
      <c r="BJ141" s="21">
        <f t="shared" si="45"/>
        <v>0</v>
      </c>
      <c r="BK141" s="21">
        <f t="shared" si="46"/>
        <v>0</v>
      </c>
      <c r="BL141" s="29" t="s">
        <v>132</v>
      </c>
      <c r="BM141" s="21">
        <f t="shared" si="47"/>
        <v>0</v>
      </c>
      <c r="BN141" s="21">
        <f t="shared" si="48"/>
        <v>0</v>
      </c>
      <c r="BO141" s="21">
        <f t="shared" si="49"/>
        <v>1</v>
      </c>
      <c r="BP141" s="21">
        <f t="shared" si="50"/>
        <v>0</v>
      </c>
      <c r="BQ141" s="21">
        <f t="shared" si="51"/>
        <v>0</v>
      </c>
      <c r="BR141" s="29">
        <v>0.0</v>
      </c>
      <c r="BS141" s="29">
        <v>0.0</v>
      </c>
      <c r="BT141" s="29">
        <v>0.0</v>
      </c>
      <c r="BU141" s="29">
        <v>0.0</v>
      </c>
      <c r="BV141" s="29">
        <v>0.0</v>
      </c>
      <c r="BW141" s="29">
        <v>0.0</v>
      </c>
      <c r="BX141" s="29">
        <v>0.0</v>
      </c>
      <c r="BY141" s="29">
        <v>0.0</v>
      </c>
      <c r="BZ141" s="29">
        <v>1.0</v>
      </c>
      <c r="CA141" s="27" t="s">
        <v>164</v>
      </c>
      <c r="CB141" s="21">
        <f t="shared" si="52"/>
        <v>0</v>
      </c>
      <c r="CC141" s="21">
        <f t="shared" si="53"/>
        <v>0</v>
      </c>
      <c r="CD141" s="21">
        <f t="shared" si="54"/>
        <v>1</v>
      </c>
      <c r="CE141" s="21">
        <f t="shared" si="55"/>
        <v>0</v>
      </c>
      <c r="CF141" s="21">
        <f t="shared" si="56"/>
        <v>0</v>
      </c>
      <c r="CG141" s="27" t="s">
        <v>80</v>
      </c>
      <c r="CH141" s="21">
        <f t="shared" si="57"/>
        <v>1</v>
      </c>
      <c r="CI141" s="21">
        <f t="shared" si="58"/>
        <v>0</v>
      </c>
      <c r="CJ141" s="21">
        <f t="shared" si="59"/>
        <v>0</v>
      </c>
      <c r="CK141" s="21">
        <f t="shared" si="60"/>
        <v>0</v>
      </c>
      <c r="CL141" s="27" t="s">
        <v>170</v>
      </c>
      <c r="CM141" s="21">
        <f t="shared" si="61"/>
        <v>0</v>
      </c>
      <c r="CN141" s="21">
        <f t="shared" si="62"/>
        <v>1</v>
      </c>
      <c r="CO141" s="21">
        <f t="shared" si="63"/>
        <v>0</v>
      </c>
      <c r="CP141" s="21">
        <f t="shared" si="64"/>
        <v>0</v>
      </c>
      <c r="CQ141" s="21">
        <f t="shared" si="65"/>
        <v>0</v>
      </c>
      <c r="CR141" s="27" t="s">
        <v>139</v>
      </c>
      <c r="CS141" s="27" t="s">
        <v>136</v>
      </c>
      <c r="CT141" s="27" t="s">
        <v>139</v>
      </c>
      <c r="CU141" s="27" t="s">
        <v>136</v>
      </c>
      <c r="CV141" s="16">
        <f t="shared" si="66"/>
        <v>12</v>
      </c>
      <c r="CW141" s="27" t="s">
        <v>139</v>
      </c>
      <c r="CX141" s="41" t="s">
        <v>136</v>
      </c>
      <c r="CY141" s="41" t="s">
        <v>139</v>
      </c>
      <c r="CZ141" s="41" t="s">
        <v>136</v>
      </c>
      <c r="DA141" s="27" t="s">
        <v>136</v>
      </c>
      <c r="DB141" s="16">
        <f t="shared" si="67"/>
        <v>16</v>
      </c>
      <c r="DC141" s="27" t="s">
        <v>136</v>
      </c>
      <c r="DD141" s="27" t="s">
        <v>136</v>
      </c>
      <c r="DE141" s="27" t="s">
        <v>139</v>
      </c>
      <c r="DF141" s="27">
        <v>3.0</v>
      </c>
      <c r="DG141" s="29">
        <v>5.0</v>
      </c>
      <c r="DH141" s="27" t="s">
        <v>139</v>
      </c>
      <c r="DI141" s="16">
        <f t="shared" si="68"/>
        <v>20</v>
      </c>
      <c r="DJ141" s="27" t="s">
        <v>138</v>
      </c>
      <c r="DK141" s="27" t="s">
        <v>136</v>
      </c>
      <c r="DL141" s="27" t="s">
        <v>136</v>
      </c>
      <c r="DM141" s="36">
        <v>3.0</v>
      </c>
      <c r="DN141" s="27" t="s">
        <v>136</v>
      </c>
      <c r="DO141" s="16">
        <f t="shared" si="69"/>
        <v>20</v>
      </c>
      <c r="DP141" s="29">
        <v>5.0</v>
      </c>
      <c r="DQ141" s="27" t="s">
        <v>136</v>
      </c>
      <c r="DR141" s="29">
        <v>3.0</v>
      </c>
      <c r="DS141" s="29">
        <v>5.0</v>
      </c>
      <c r="DT141" s="29">
        <v>3.0</v>
      </c>
      <c r="DU141" s="25">
        <f t="shared" si="70"/>
        <v>20</v>
      </c>
      <c r="DV141" s="27" t="s">
        <v>138</v>
      </c>
      <c r="DW141" s="27" t="s">
        <v>137</v>
      </c>
      <c r="DX141" s="27" t="s">
        <v>138</v>
      </c>
      <c r="DY141" s="27" t="s">
        <v>140</v>
      </c>
      <c r="DZ141" s="27" t="s">
        <v>137</v>
      </c>
      <c r="EA141" s="21">
        <f t="shared" si="82"/>
        <v>17</v>
      </c>
      <c r="EB141" s="27" t="s">
        <v>137</v>
      </c>
      <c r="EC141" s="29">
        <v>1.0</v>
      </c>
      <c r="ED141" s="29">
        <v>3.0</v>
      </c>
      <c r="EE141" s="29">
        <v>3.0</v>
      </c>
      <c r="EF141" s="16">
        <f t="shared" si="71"/>
        <v>10</v>
      </c>
      <c r="EG141" s="27" t="s">
        <v>136</v>
      </c>
      <c r="EH141" s="130" t="s">
        <v>136</v>
      </c>
      <c r="EI141" s="27" t="s">
        <v>136</v>
      </c>
      <c r="EJ141" s="29">
        <v>3.0</v>
      </c>
      <c r="EK141" s="16">
        <f t="shared" si="72"/>
        <v>15</v>
      </c>
    </row>
    <row r="142" ht="15.75" customHeight="1">
      <c r="A142" s="36" t="s">
        <v>125</v>
      </c>
      <c r="B142" s="16">
        <f t="shared" si="1"/>
        <v>1</v>
      </c>
      <c r="C142" s="17" t="s">
        <v>37</v>
      </c>
      <c r="D142" s="35">
        <v>19.0</v>
      </c>
      <c r="E142" s="16">
        <f t="shared" si="2"/>
        <v>1</v>
      </c>
      <c r="F142" s="16">
        <f t="shared" si="3"/>
        <v>0</v>
      </c>
      <c r="G142" s="16">
        <f t="shared" si="4"/>
        <v>0</v>
      </c>
      <c r="H142" s="16">
        <f t="shared" si="5"/>
        <v>0</v>
      </c>
      <c r="I142" s="35" t="s">
        <v>11</v>
      </c>
      <c r="J142" s="16">
        <f t="shared" si="6"/>
        <v>0</v>
      </c>
      <c r="K142" s="16">
        <f t="shared" si="7"/>
        <v>0</v>
      </c>
      <c r="L142" s="16">
        <f t="shared" si="8"/>
        <v>1</v>
      </c>
      <c r="M142" s="16">
        <f t="shared" si="9"/>
        <v>0</v>
      </c>
      <c r="N142" s="16">
        <f t="shared" si="10"/>
        <v>0</v>
      </c>
      <c r="O142" s="36">
        <v>1800.0</v>
      </c>
      <c r="P142" s="21">
        <f t="shared" si="11"/>
        <v>1</v>
      </c>
      <c r="Q142" s="21">
        <f t="shared" si="12"/>
        <v>0</v>
      </c>
      <c r="R142" s="21">
        <f t="shared" si="13"/>
        <v>0</v>
      </c>
      <c r="S142" s="21">
        <f t="shared" si="14"/>
        <v>0</v>
      </c>
      <c r="T142" s="37" t="s">
        <v>159</v>
      </c>
      <c r="U142" s="21">
        <f t="shared" si="15"/>
        <v>0</v>
      </c>
      <c r="V142" s="37">
        <v>0.0</v>
      </c>
      <c r="W142" s="37">
        <v>0.0</v>
      </c>
      <c r="X142" s="37">
        <v>0.0</v>
      </c>
      <c r="Y142" s="37" t="s">
        <v>26</v>
      </c>
      <c r="Z142" s="21">
        <f t="shared" si="16"/>
        <v>0</v>
      </c>
      <c r="AA142" s="21">
        <f t="shared" si="17"/>
        <v>1</v>
      </c>
      <c r="AB142" s="21">
        <f t="shared" si="18"/>
        <v>0</v>
      </c>
      <c r="AC142" s="21">
        <f t="shared" si="19"/>
        <v>0</v>
      </c>
      <c r="AD142" s="21">
        <f t="shared" si="20"/>
        <v>0</v>
      </c>
      <c r="AE142" s="36" t="s">
        <v>180</v>
      </c>
      <c r="AF142" s="21">
        <f t="shared" si="21"/>
        <v>0</v>
      </c>
      <c r="AG142" s="21">
        <f t="shared" si="22"/>
        <v>0</v>
      </c>
      <c r="AH142" s="21">
        <f t="shared" si="23"/>
        <v>1</v>
      </c>
      <c r="AI142" s="21">
        <f t="shared" si="24"/>
        <v>0</v>
      </c>
      <c r="AJ142" s="36" t="s">
        <v>171</v>
      </c>
      <c r="AK142" s="21">
        <f t="shared" si="25"/>
        <v>0</v>
      </c>
      <c r="AL142" s="21">
        <f t="shared" si="26"/>
        <v>0</v>
      </c>
      <c r="AM142" s="21">
        <f t="shared" si="27"/>
        <v>0</v>
      </c>
      <c r="AN142" s="21">
        <f t="shared" si="28"/>
        <v>1</v>
      </c>
      <c r="AO142" s="27" t="s">
        <v>37</v>
      </c>
      <c r="AP142" s="21">
        <f t="shared" si="29"/>
        <v>1</v>
      </c>
      <c r="AQ142" s="21">
        <f t="shared" si="30"/>
        <v>0</v>
      </c>
      <c r="AR142" s="21">
        <f t="shared" si="31"/>
        <v>0</v>
      </c>
      <c r="AS142" s="21">
        <f t="shared" si="32"/>
        <v>0</v>
      </c>
      <c r="AT142" s="27" t="s">
        <v>130</v>
      </c>
      <c r="AU142" s="21">
        <f t="shared" si="33"/>
        <v>1</v>
      </c>
      <c r="AV142" s="21">
        <f t="shared" si="34"/>
        <v>0</v>
      </c>
      <c r="AW142" s="21">
        <f t="shared" si="35"/>
        <v>0</v>
      </c>
      <c r="AX142" s="21">
        <f t="shared" si="36"/>
        <v>0</v>
      </c>
      <c r="AY142" s="27" t="s">
        <v>131</v>
      </c>
      <c r="AZ142" s="21">
        <f t="shared" si="37"/>
        <v>1</v>
      </c>
      <c r="BA142" s="21">
        <f t="shared" si="38"/>
        <v>0</v>
      </c>
      <c r="BB142" s="21">
        <f t="shared" si="39"/>
        <v>0</v>
      </c>
      <c r="BC142" s="21">
        <f t="shared" si="40"/>
        <v>0</v>
      </c>
      <c r="BD142" s="27" t="s">
        <v>138</v>
      </c>
      <c r="BE142" s="21">
        <f t="shared" si="41"/>
        <v>0</v>
      </c>
      <c r="BF142" s="21">
        <f t="shared" si="42"/>
        <v>0</v>
      </c>
      <c r="BG142" s="21">
        <f t="shared" si="43"/>
        <v>1</v>
      </c>
      <c r="BH142" s="29">
        <v>1500.0</v>
      </c>
      <c r="BI142" s="21">
        <f t="shared" si="44"/>
        <v>0</v>
      </c>
      <c r="BJ142" s="21">
        <f t="shared" si="45"/>
        <v>1</v>
      </c>
      <c r="BK142" s="21">
        <f t="shared" si="46"/>
        <v>0</v>
      </c>
      <c r="BL142" s="27" t="s">
        <v>151</v>
      </c>
      <c r="BM142" s="21">
        <f t="shared" si="47"/>
        <v>0</v>
      </c>
      <c r="BN142" s="21">
        <f t="shared" si="48"/>
        <v>1</v>
      </c>
      <c r="BO142" s="21">
        <f t="shared" si="49"/>
        <v>0</v>
      </c>
      <c r="BP142" s="21">
        <f t="shared" si="50"/>
        <v>0</v>
      </c>
      <c r="BQ142" s="21">
        <f t="shared" si="51"/>
        <v>0</v>
      </c>
      <c r="BR142" s="29">
        <v>1.0</v>
      </c>
      <c r="BS142" s="29">
        <v>0.0</v>
      </c>
      <c r="BT142" s="29">
        <v>1.0</v>
      </c>
      <c r="BU142" s="29">
        <v>1.0</v>
      </c>
      <c r="BV142" s="29">
        <v>0.0</v>
      </c>
      <c r="BW142" s="29">
        <v>0.0</v>
      </c>
      <c r="BX142" s="29">
        <v>0.0</v>
      </c>
      <c r="BY142" s="29">
        <v>0.0</v>
      </c>
      <c r="BZ142" s="29">
        <v>1.0</v>
      </c>
      <c r="CA142" s="27" t="s">
        <v>168</v>
      </c>
      <c r="CB142" s="21">
        <f t="shared" si="52"/>
        <v>1</v>
      </c>
      <c r="CC142" s="21">
        <f t="shared" si="53"/>
        <v>0</v>
      </c>
      <c r="CD142" s="21">
        <f t="shared" si="54"/>
        <v>0</v>
      </c>
      <c r="CE142" s="21">
        <f t="shared" si="55"/>
        <v>0</v>
      </c>
      <c r="CF142" s="21">
        <f t="shared" si="56"/>
        <v>0</v>
      </c>
      <c r="CG142" s="27" t="s">
        <v>157</v>
      </c>
      <c r="CH142" s="21">
        <f t="shared" si="57"/>
        <v>0</v>
      </c>
      <c r="CI142" s="21">
        <f t="shared" si="58"/>
        <v>1</v>
      </c>
      <c r="CJ142" s="21">
        <f t="shared" si="59"/>
        <v>0</v>
      </c>
      <c r="CK142" s="21">
        <f t="shared" si="60"/>
        <v>0</v>
      </c>
      <c r="CL142" s="27" t="s">
        <v>173</v>
      </c>
      <c r="CM142" s="21">
        <f t="shared" si="61"/>
        <v>0</v>
      </c>
      <c r="CN142" s="21">
        <f t="shared" si="62"/>
        <v>0</v>
      </c>
      <c r="CO142" s="21">
        <f t="shared" si="63"/>
        <v>1</v>
      </c>
      <c r="CP142" s="21">
        <f t="shared" si="64"/>
        <v>0</v>
      </c>
      <c r="CQ142" s="21">
        <f t="shared" si="65"/>
        <v>0</v>
      </c>
      <c r="CR142" s="27" t="s">
        <v>136</v>
      </c>
      <c r="CS142" s="29">
        <v>3.0</v>
      </c>
      <c r="CT142" s="27" t="s">
        <v>136</v>
      </c>
      <c r="CU142" s="27" t="s">
        <v>139</v>
      </c>
      <c r="CV142" s="16">
        <f t="shared" si="66"/>
        <v>13</v>
      </c>
      <c r="CW142" s="27" t="s">
        <v>136</v>
      </c>
      <c r="CX142" s="41" t="s">
        <v>139</v>
      </c>
      <c r="CY142" s="41" t="s">
        <v>136</v>
      </c>
      <c r="CZ142" s="31">
        <v>5.0</v>
      </c>
      <c r="DA142" s="29">
        <v>5.0</v>
      </c>
      <c r="DB142" s="16">
        <f t="shared" si="67"/>
        <v>20</v>
      </c>
      <c r="DC142" s="29">
        <v>4.0</v>
      </c>
      <c r="DD142" s="27" t="s">
        <v>137</v>
      </c>
      <c r="DE142" s="27" t="s">
        <v>139</v>
      </c>
      <c r="DF142" s="29">
        <v>3.0</v>
      </c>
      <c r="DG142" s="27" t="s">
        <v>136</v>
      </c>
      <c r="DH142" s="27">
        <v>5.0</v>
      </c>
      <c r="DI142" s="16">
        <f t="shared" si="68"/>
        <v>21</v>
      </c>
      <c r="DJ142" s="27" t="s">
        <v>138</v>
      </c>
      <c r="DK142" s="29">
        <v>4.0</v>
      </c>
      <c r="DL142" s="27" t="s">
        <v>136</v>
      </c>
      <c r="DM142" s="27" t="s">
        <v>138</v>
      </c>
      <c r="DN142" s="29">
        <v>3.0</v>
      </c>
      <c r="DO142" s="16">
        <f t="shared" si="69"/>
        <v>21</v>
      </c>
      <c r="DP142" s="29">
        <v>1.0</v>
      </c>
      <c r="DQ142" s="27" t="s">
        <v>136</v>
      </c>
      <c r="DR142" s="27" t="s">
        <v>136</v>
      </c>
      <c r="DS142" s="27" t="s">
        <v>137</v>
      </c>
      <c r="DT142" s="29">
        <v>2.0</v>
      </c>
      <c r="DU142" s="25">
        <f t="shared" si="70"/>
        <v>14</v>
      </c>
      <c r="DV142" s="27" t="s">
        <v>136</v>
      </c>
      <c r="DW142" s="27" t="s">
        <v>138</v>
      </c>
      <c r="DX142" s="27" t="s">
        <v>137</v>
      </c>
      <c r="DY142" s="27" t="s">
        <v>138</v>
      </c>
      <c r="DZ142" s="27" t="s">
        <v>136</v>
      </c>
      <c r="EA142" s="21">
        <f t="shared" si="82"/>
        <v>21</v>
      </c>
      <c r="EB142" s="27" t="s">
        <v>139</v>
      </c>
      <c r="EC142" s="27" t="s">
        <v>139</v>
      </c>
      <c r="ED142" s="27" t="s">
        <v>140</v>
      </c>
      <c r="EE142" s="27" t="s">
        <v>140</v>
      </c>
      <c r="EF142" s="16">
        <f t="shared" si="71"/>
        <v>6</v>
      </c>
      <c r="EG142" s="27" t="s">
        <v>136</v>
      </c>
      <c r="EH142" s="129">
        <v>4.0</v>
      </c>
      <c r="EI142" s="27" t="s">
        <v>139</v>
      </c>
      <c r="EJ142" s="27" t="s">
        <v>138</v>
      </c>
      <c r="EK142" s="16">
        <f t="shared" si="72"/>
        <v>15</v>
      </c>
    </row>
    <row r="143" ht="15.75" customHeight="1">
      <c r="A143" s="36" t="s">
        <v>125</v>
      </c>
      <c r="B143" s="16">
        <f t="shared" si="1"/>
        <v>1</v>
      </c>
      <c r="C143" s="17" t="s">
        <v>37</v>
      </c>
      <c r="D143" s="35">
        <v>45.0</v>
      </c>
      <c r="E143" s="16">
        <f t="shared" si="2"/>
        <v>0</v>
      </c>
      <c r="F143" s="16">
        <f t="shared" si="3"/>
        <v>0</v>
      </c>
      <c r="G143" s="16">
        <f t="shared" si="4"/>
        <v>1</v>
      </c>
      <c r="H143" s="16">
        <f t="shared" si="5"/>
        <v>0</v>
      </c>
      <c r="I143" s="35" t="s">
        <v>126</v>
      </c>
      <c r="J143" s="16">
        <f t="shared" si="6"/>
        <v>0</v>
      </c>
      <c r="K143" s="16">
        <f t="shared" si="7"/>
        <v>1</v>
      </c>
      <c r="L143" s="16">
        <f t="shared" si="8"/>
        <v>0</v>
      </c>
      <c r="M143" s="16">
        <f t="shared" si="9"/>
        <v>0</v>
      </c>
      <c r="N143" s="16">
        <f t="shared" si="10"/>
        <v>0</v>
      </c>
      <c r="O143" s="36">
        <v>7000.0</v>
      </c>
      <c r="P143" s="21">
        <f t="shared" si="11"/>
        <v>1</v>
      </c>
      <c r="Q143" s="21">
        <f t="shared" si="12"/>
        <v>0</v>
      </c>
      <c r="R143" s="21">
        <f t="shared" si="13"/>
        <v>0</v>
      </c>
      <c r="S143" s="21">
        <f t="shared" si="14"/>
        <v>0</v>
      </c>
      <c r="T143" s="37" t="s">
        <v>127</v>
      </c>
      <c r="U143" s="21">
        <f t="shared" si="15"/>
        <v>1</v>
      </c>
      <c r="V143" s="37">
        <v>0.0</v>
      </c>
      <c r="W143" s="37">
        <v>0.0</v>
      </c>
      <c r="X143" s="37">
        <v>0.0</v>
      </c>
      <c r="Y143" s="36" t="s">
        <v>187</v>
      </c>
      <c r="Z143" s="21">
        <f t="shared" si="16"/>
        <v>0</v>
      </c>
      <c r="AA143" s="21">
        <f t="shared" si="17"/>
        <v>0</v>
      </c>
      <c r="AB143" s="21">
        <f t="shared" si="18"/>
        <v>0</v>
      </c>
      <c r="AC143" s="21">
        <f t="shared" si="19"/>
        <v>0</v>
      </c>
      <c r="AD143" s="21">
        <f t="shared" si="20"/>
        <v>1</v>
      </c>
      <c r="AE143" s="36" t="s">
        <v>143</v>
      </c>
      <c r="AF143" s="21">
        <f t="shared" si="21"/>
        <v>0</v>
      </c>
      <c r="AG143" s="21">
        <f t="shared" si="22"/>
        <v>1</v>
      </c>
      <c r="AH143" s="21">
        <f t="shared" si="23"/>
        <v>0</v>
      </c>
      <c r="AI143" s="21">
        <f t="shared" si="24"/>
        <v>0</v>
      </c>
      <c r="AJ143" s="27" t="s">
        <v>129</v>
      </c>
      <c r="AK143" s="21">
        <f t="shared" si="25"/>
        <v>0</v>
      </c>
      <c r="AL143" s="21">
        <f t="shared" si="26"/>
        <v>1</v>
      </c>
      <c r="AM143" s="21">
        <f t="shared" si="27"/>
        <v>0</v>
      </c>
      <c r="AN143" s="21">
        <f t="shared" si="28"/>
        <v>0</v>
      </c>
      <c r="AO143" s="27" t="s">
        <v>144</v>
      </c>
      <c r="AP143" s="21">
        <f t="shared" si="29"/>
        <v>0</v>
      </c>
      <c r="AQ143" s="21">
        <f t="shared" si="30"/>
        <v>0</v>
      </c>
      <c r="AR143" s="21">
        <f t="shared" si="31"/>
        <v>0</v>
      </c>
      <c r="AS143" s="21">
        <f t="shared" si="32"/>
        <v>1</v>
      </c>
      <c r="AT143" s="27" t="s">
        <v>45</v>
      </c>
      <c r="AU143" s="21">
        <f t="shared" si="33"/>
        <v>0</v>
      </c>
      <c r="AV143" s="21">
        <f t="shared" si="34"/>
        <v>0</v>
      </c>
      <c r="AW143" s="21">
        <f t="shared" si="35"/>
        <v>1</v>
      </c>
      <c r="AX143" s="21">
        <f t="shared" si="36"/>
        <v>0</v>
      </c>
      <c r="AY143" s="27" t="s">
        <v>131</v>
      </c>
      <c r="AZ143" s="21">
        <f t="shared" si="37"/>
        <v>1</v>
      </c>
      <c r="BA143" s="21">
        <f t="shared" si="38"/>
        <v>0</v>
      </c>
      <c r="BB143" s="21">
        <f t="shared" si="39"/>
        <v>0</v>
      </c>
      <c r="BC143" s="21">
        <f t="shared" si="40"/>
        <v>0</v>
      </c>
      <c r="BD143" s="27" t="s">
        <v>138</v>
      </c>
      <c r="BE143" s="21">
        <f t="shared" si="41"/>
        <v>0</v>
      </c>
      <c r="BF143" s="21">
        <f t="shared" si="42"/>
        <v>0</v>
      </c>
      <c r="BG143" s="21">
        <f t="shared" si="43"/>
        <v>1</v>
      </c>
      <c r="BH143" s="29">
        <v>1500.0</v>
      </c>
      <c r="BI143" s="21">
        <f t="shared" si="44"/>
        <v>0</v>
      </c>
      <c r="BJ143" s="21">
        <f t="shared" si="45"/>
        <v>1</v>
      </c>
      <c r="BK143" s="21">
        <f t="shared" si="46"/>
        <v>0</v>
      </c>
      <c r="BL143" s="29" t="s">
        <v>156</v>
      </c>
      <c r="BM143" s="21">
        <f t="shared" si="47"/>
        <v>0</v>
      </c>
      <c r="BN143" s="21">
        <f t="shared" si="48"/>
        <v>0</v>
      </c>
      <c r="BO143" s="21">
        <f t="shared" si="49"/>
        <v>0</v>
      </c>
      <c r="BP143" s="21">
        <f t="shared" si="50"/>
        <v>1</v>
      </c>
      <c r="BQ143" s="21">
        <f t="shared" si="51"/>
        <v>0</v>
      </c>
      <c r="BR143" s="29">
        <v>0.0</v>
      </c>
      <c r="BS143" s="29">
        <v>1.0</v>
      </c>
      <c r="BT143" s="29">
        <v>0.0</v>
      </c>
      <c r="BU143" s="29">
        <v>0.0</v>
      </c>
      <c r="BV143" s="29">
        <v>0.0</v>
      </c>
      <c r="BW143" s="29">
        <v>1.0</v>
      </c>
      <c r="BX143" s="29">
        <v>1.0</v>
      </c>
      <c r="BY143" s="29">
        <v>1.0</v>
      </c>
      <c r="BZ143" s="29">
        <v>1.0</v>
      </c>
      <c r="CA143" s="27" t="s">
        <v>176</v>
      </c>
      <c r="CB143" s="21">
        <f t="shared" si="52"/>
        <v>0</v>
      </c>
      <c r="CC143" s="21">
        <f t="shared" si="53"/>
        <v>0</v>
      </c>
      <c r="CD143" s="21">
        <f t="shared" si="54"/>
        <v>0</v>
      </c>
      <c r="CE143" s="21">
        <f t="shared" si="55"/>
        <v>1</v>
      </c>
      <c r="CF143" s="21">
        <f t="shared" si="56"/>
        <v>0</v>
      </c>
      <c r="CG143" s="27" t="s">
        <v>177</v>
      </c>
      <c r="CH143" s="21">
        <f t="shared" si="57"/>
        <v>1</v>
      </c>
      <c r="CI143" s="21">
        <f t="shared" si="58"/>
        <v>0</v>
      </c>
      <c r="CJ143" s="21">
        <f t="shared" si="59"/>
        <v>0</v>
      </c>
      <c r="CK143" s="21">
        <f t="shared" si="60"/>
        <v>0</v>
      </c>
      <c r="CL143" s="27" t="s">
        <v>178</v>
      </c>
      <c r="CM143" s="21">
        <f t="shared" si="61"/>
        <v>0</v>
      </c>
      <c r="CN143" s="21">
        <f t="shared" si="62"/>
        <v>0</v>
      </c>
      <c r="CO143" s="21">
        <f t="shared" si="63"/>
        <v>0</v>
      </c>
      <c r="CP143" s="21">
        <f t="shared" si="64"/>
        <v>1</v>
      </c>
      <c r="CQ143" s="21">
        <f t="shared" si="65"/>
        <v>0</v>
      </c>
      <c r="CR143" s="29">
        <v>4.0</v>
      </c>
      <c r="CS143" s="29">
        <v>4.0</v>
      </c>
      <c r="CT143" s="29">
        <v>3.0</v>
      </c>
      <c r="CU143" s="27" t="s">
        <v>136</v>
      </c>
      <c r="CV143" s="16">
        <f t="shared" si="66"/>
        <v>15</v>
      </c>
      <c r="CW143" s="29">
        <v>4.0</v>
      </c>
      <c r="CX143" s="31">
        <v>5.0</v>
      </c>
      <c r="CY143" s="41" t="s">
        <v>139</v>
      </c>
      <c r="CZ143" s="41" t="s">
        <v>136</v>
      </c>
      <c r="DA143" s="27">
        <v>5.0</v>
      </c>
      <c r="DB143" s="16">
        <f t="shared" si="67"/>
        <v>20</v>
      </c>
      <c r="DC143" s="27" t="s">
        <v>136</v>
      </c>
      <c r="DD143" s="27" t="s">
        <v>139</v>
      </c>
      <c r="DE143" s="29">
        <v>5.0</v>
      </c>
      <c r="DF143" s="27" t="s">
        <v>139</v>
      </c>
      <c r="DG143" s="27" t="s">
        <v>136</v>
      </c>
      <c r="DH143" s="29">
        <v>3.0</v>
      </c>
      <c r="DI143" s="16">
        <f t="shared" si="68"/>
        <v>20</v>
      </c>
      <c r="DJ143" s="27" t="s">
        <v>138</v>
      </c>
      <c r="DK143" s="27" t="s">
        <v>138</v>
      </c>
      <c r="DL143" s="27" t="s">
        <v>136</v>
      </c>
      <c r="DM143" s="27" t="s">
        <v>136</v>
      </c>
      <c r="DN143" s="27" t="s">
        <v>136</v>
      </c>
      <c r="DO143" s="16">
        <f t="shared" si="69"/>
        <v>22</v>
      </c>
      <c r="DP143" s="27" t="s">
        <v>136</v>
      </c>
      <c r="DQ143" s="29">
        <v>2.0</v>
      </c>
      <c r="DR143" s="27" t="s">
        <v>136</v>
      </c>
      <c r="DS143" s="27" t="s">
        <v>136</v>
      </c>
      <c r="DT143" s="29">
        <v>1.0</v>
      </c>
      <c r="DU143" s="25">
        <f t="shared" si="70"/>
        <v>15</v>
      </c>
      <c r="DV143" s="27" t="s">
        <v>138</v>
      </c>
      <c r="DW143" s="27" t="s">
        <v>139</v>
      </c>
      <c r="DX143" s="29">
        <v>5.0</v>
      </c>
      <c r="DY143" s="27" t="s">
        <v>139</v>
      </c>
      <c r="DZ143" s="29">
        <v>4.0</v>
      </c>
      <c r="EA143" s="26">
        <v>11.0</v>
      </c>
      <c r="EB143" s="27" t="s">
        <v>139</v>
      </c>
      <c r="EC143" s="27" t="s">
        <v>139</v>
      </c>
      <c r="ED143" s="27" t="s">
        <v>140</v>
      </c>
      <c r="EE143" s="27" t="s">
        <v>139</v>
      </c>
      <c r="EF143" s="16">
        <f t="shared" si="71"/>
        <v>7</v>
      </c>
      <c r="EG143" s="27" t="s">
        <v>136</v>
      </c>
      <c r="EH143" s="130" t="s">
        <v>136</v>
      </c>
      <c r="EI143" s="27" t="s">
        <v>136</v>
      </c>
      <c r="EJ143" s="27" t="s">
        <v>139</v>
      </c>
      <c r="EK143" s="16">
        <f t="shared" si="72"/>
        <v>14</v>
      </c>
    </row>
    <row r="144" ht="15.75" customHeight="1">
      <c r="A144" s="36" t="s">
        <v>125</v>
      </c>
      <c r="B144" s="16">
        <f t="shared" si="1"/>
        <v>1</v>
      </c>
      <c r="C144" s="17" t="s">
        <v>37</v>
      </c>
      <c r="D144" s="35">
        <v>47.0</v>
      </c>
      <c r="E144" s="16">
        <f t="shared" si="2"/>
        <v>0</v>
      </c>
      <c r="F144" s="16">
        <f t="shared" si="3"/>
        <v>0</v>
      </c>
      <c r="G144" s="16">
        <f t="shared" si="4"/>
        <v>1</v>
      </c>
      <c r="H144" s="16">
        <f t="shared" si="5"/>
        <v>0</v>
      </c>
      <c r="I144" s="35" t="s">
        <v>126</v>
      </c>
      <c r="J144" s="16">
        <f t="shared" si="6"/>
        <v>0</v>
      </c>
      <c r="K144" s="16">
        <f t="shared" si="7"/>
        <v>1</v>
      </c>
      <c r="L144" s="16">
        <f t="shared" si="8"/>
        <v>0</v>
      </c>
      <c r="M144" s="16">
        <f t="shared" si="9"/>
        <v>0</v>
      </c>
      <c r="N144" s="16">
        <f t="shared" si="10"/>
        <v>0</v>
      </c>
      <c r="O144" s="36">
        <v>9000.0</v>
      </c>
      <c r="P144" s="21">
        <f t="shared" si="11"/>
        <v>1</v>
      </c>
      <c r="Q144" s="21">
        <f t="shared" si="12"/>
        <v>0</v>
      </c>
      <c r="R144" s="21">
        <f t="shared" si="13"/>
        <v>0</v>
      </c>
      <c r="S144" s="21">
        <f t="shared" si="14"/>
        <v>0</v>
      </c>
      <c r="T144" s="37" t="s">
        <v>127</v>
      </c>
      <c r="U144" s="21">
        <f t="shared" si="15"/>
        <v>1</v>
      </c>
      <c r="V144" s="37">
        <v>0.0</v>
      </c>
      <c r="W144" s="37">
        <v>0.0</v>
      </c>
      <c r="X144" s="37">
        <v>0.0</v>
      </c>
      <c r="Y144" s="36" t="s">
        <v>187</v>
      </c>
      <c r="Z144" s="21">
        <f t="shared" si="16"/>
        <v>0</v>
      </c>
      <c r="AA144" s="21">
        <f t="shared" si="17"/>
        <v>0</v>
      </c>
      <c r="AB144" s="21">
        <f t="shared" si="18"/>
        <v>0</v>
      </c>
      <c r="AC144" s="21">
        <f t="shared" si="19"/>
        <v>0</v>
      </c>
      <c r="AD144" s="21">
        <f t="shared" si="20"/>
        <v>1</v>
      </c>
      <c r="AE144" s="36" t="s">
        <v>161</v>
      </c>
      <c r="AF144" s="21">
        <f t="shared" si="21"/>
        <v>0</v>
      </c>
      <c r="AG144" s="21">
        <f t="shared" si="22"/>
        <v>0</v>
      </c>
      <c r="AH144" s="21">
        <f t="shared" si="23"/>
        <v>0</v>
      </c>
      <c r="AI144" s="21">
        <f t="shared" si="24"/>
        <v>1</v>
      </c>
      <c r="AJ144" s="27" t="s">
        <v>128</v>
      </c>
      <c r="AK144" s="21">
        <f t="shared" si="25"/>
        <v>1</v>
      </c>
      <c r="AL144" s="21">
        <f t="shared" si="26"/>
        <v>0</v>
      </c>
      <c r="AM144" s="21">
        <f t="shared" si="27"/>
        <v>0</v>
      </c>
      <c r="AN144" s="21">
        <f t="shared" si="28"/>
        <v>0</v>
      </c>
      <c r="AO144" s="27" t="s">
        <v>37</v>
      </c>
      <c r="AP144" s="21">
        <f t="shared" si="29"/>
        <v>1</v>
      </c>
      <c r="AQ144" s="21">
        <f t="shared" si="30"/>
        <v>0</v>
      </c>
      <c r="AR144" s="21">
        <f t="shared" si="31"/>
        <v>0</v>
      </c>
      <c r="AS144" s="21">
        <f t="shared" si="32"/>
        <v>0</v>
      </c>
      <c r="AT144" s="27" t="s">
        <v>130</v>
      </c>
      <c r="AU144" s="21">
        <f t="shared" si="33"/>
        <v>1</v>
      </c>
      <c r="AV144" s="21">
        <f t="shared" si="34"/>
        <v>0</v>
      </c>
      <c r="AW144" s="21">
        <f t="shared" si="35"/>
        <v>0</v>
      </c>
      <c r="AX144" s="21">
        <f t="shared" si="36"/>
        <v>0</v>
      </c>
      <c r="AY144" s="38" t="s">
        <v>188</v>
      </c>
      <c r="AZ144" s="21">
        <f t="shared" si="37"/>
        <v>0</v>
      </c>
      <c r="BA144" s="21">
        <f t="shared" si="38"/>
        <v>0</v>
      </c>
      <c r="BB144" s="21">
        <f t="shared" si="39"/>
        <v>0</v>
      </c>
      <c r="BC144" s="21">
        <f t="shared" si="40"/>
        <v>1</v>
      </c>
      <c r="BD144" s="27">
        <v>5.0</v>
      </c>
      <c r="BE144" s="21">
        <f t="shared" si="41"/>
        <v>0</v>
      </c>
      <c r="BF144" s="21">
        <f t="shared" si="42"/>
        <v>1</v>
      </c>
      <c r="BG144" s="21">
        <f t="shared" si="43"/>
        <v>0</v>
      </c>
      <c r="BH144" s="29">
        <v>1500.0</v>
      </c>
      <c r="BI144" s="21">
        <f t="shared" si="44"/>
        <v>0</v>
      </c>
      <c r="BJ144" s="21">
        <f t="shared" si="45"/>
        <v>1</v>
      </c>
      <c r="BK144" s="21">
        <f t="shared" si="46"/>
        <v>0</v>
      </c>
      <c r="BL144" s="29" t="s">
        <v>156</v>
      </c>
      <c r="BM144" s="21">
        <f t="shared" si="47"/>
        <v>0</v>
      </c>
      <c r="BN144" s="21">
        <f t="shared" si="48"/>
        <v>0</v>
      </c>
      <c r="BO144" s="21">
        <f t="shared" si="49"/>
        <v>0</v>
      </c>
      <c r="BP144" s="21">
        <f t="shared" si="50"/>
        <v>1</v>
      </c>
      <c r="BQ144" s="21">
        <f t="shared" si="51"/>
        <v>0</v>
      </c>
      <c r="BR144" s="29">
        <v>1.0</v>
      </c>
      <c r="BS144" s="29">
        <v>0.0</v>
      </c>
      <c r="BT144" s="29">
        <v>1.0</v>
      </c>
      <c r="BU144" s="29">
        <v>0.0</v>
      </c>
      <c r="BV144" s="29">
        <v>0.0</v>
      </c>
      <c r="BW144" s="29">
        <v>0.0</v>
      </c>
      <c r="BX144" s="29">
        <v>1.0</v>
      </c>
      <c r="BY144" s="29">
        <v>0.0</v>
      </c>
      <c r="BZ144" s="29">
        <v>1.0</v>
      </c>
      <c r="CA144" s="27" t="s">
        <v>176</v>
      </c>
      <c r="CB144" s="21">
        <f t="shared" si="52"/>
        <v>0</v>
      </c>
      <c r="CC144" s="21">
        <f t="shared" si="53"/>
        <v>0</v>
      </c>
      <c r="CD144" s="21">
        <f t="shared" si="54"/>
        <v>0</v>
      </c>
      <c r="CE144" s="21">
        <f t="shared" si="55"/>
        <v>1</v>
      </c>
      <c r="CF144" s="21">
        <f t="shared" si="56"/>
        <v>0</v>
      </c>
      <c r="CG144" s="27" t="s">
        <v>177</v>
      </c>
      <c r="CH144" s="21">
        <f t="shared" si="57"/>
        <v>1</v>
      </c>
      <c r="CI144" s="21">
        <f t="shared" si="58"/>
        <v>0</v>
      </c>
      <c r="CJ144" s="21">
        <f t="shared" si="59"/>
        <v>0</v>
      </c>
      <c r="CK144" s="21">
        <f t="shared" si="60"/>
        <v>0</v>
      </c>
      <c r="CL144" s="27" t="s">
        <v>178</v>
      </c>
      <c r="CM144" s="21">
        <f t="shared" si="61"/>
        <v>0</v>
      </c>
      <c r="CN144" s="21">
        <f t="shared" si="62"/>
        <v>0</v>
      </c>
      <c r="CO144" s="21">
        <f t="shared" si="63"/>
        <v>0</v>
      </c>
      <c r="CP144" s="21">
        <f t="shared" si="64"/>
        <v>1</v>
      </c>
      <c r="CQ144" s="21">
        <f t="shared" si="65"/>
        <v>0</v>
      </c>
      <c r="CR144" s="29">
        <v>4.0</v>
      </c>
      <c r="CS144" s="27" t="s">
        <v>138</v>
      </c>
      <c r="CT144" s="29">
        <v>3.0</v>
      </c>
      <c r="CU144" s="27" t="s">
        <v>136</v>
      </c>
      <c r="CV144" s="16">
        <f t="shared" si="66"/>
        <v>16</v>
      </c>
      <c r="CW144" s="29">
        <v>5.0</v>
      </c>
      <c r="CX144" s="41" t="s">
        <v>138</v>
      </c>
      <c r="CY144" s="31">
        <v>4.0</v>
      </c>
      <c r="CZ144" s="41" t="s">
        <v>136</v>
      </c>
      <c r="DA144" s="27" t="s">
        <v>137</v>
      </c>
      <c r="DB144" s="16">
        <f t="shared" si="67"/>
        <v>21</v>
      </c>
      <c r="DC144" s="29">
        <v>4.0</v>
      </c>
      <c r="DD144" s="27" t="s">
        <v>139</v>
      </c>
      <c r="DE144" s="27" t="s">
        <v>136</v>
      </c>
      <c r="DF144" s="27">
        <v>4.0</v>
      </c>
      <c r="DG144" s="27" t="s">
        <v>137</v>
      </c>
      <c r="DH144" s="27">
        <v>4.0</v>
      </c>
      <c r="DI144" s="16">
        <f t="shared" si="68"/>
        <v>21</v>
      </c>
      <c r="DJ144" s="27" t="s">
        <v>136</v>
      </c>
      <c r="DK144" s="27" t="s">
        <v>136</v>
      </c>
      <c r="DL144" s="27" t="s">
        <v>138</v>
      </c>
      <c r="DM144" s="27" t="s">
        <v>139</v>
      </c>
      <c r="DN144" s="27" t="s">
        <v>140</v>
      </c>
      <c r="DO144" s="16">
        <f t="shared" si="69"/>
        <v>16</v>
      </c>
      <c r="DP144" s="27" t="s">
        <v>137</v>
      </c>
      <c r="DQ144" s="27" t="s">
        <v>140</v>
      </c>
      <c r="DR144" s="27" t="s">
        <v>140</v>
      </c>
      <c r="DS144" s="27" t="s">
        <v>140</v>
      </c>
      <c r="DT144" s="27" t="s">
        <v>139</v>
      </c>
      <c r="DU144" s="25">
        <f t="shared" si="70"/>
        <v>8</v>
      </c>
      <c r="DV144" s="29">
        <v>3.0</v>
      </c>
      <c r="DW144" s="27" t="s">
        <v>136</v>
      </c>
      <c r="DX144" s="27" t="s">
        <v>136</v>
      </c>
      <c r="DY144" s="29">
        <v>4.0</v>
      </c>
      <c r="DZ144" s="27" t="s">
        <v>139</v>
      </c>
      <c r="EA144" s="21">
        <f>DV144+DW144+DX144+DY144+DZ144</f>
        <v>17</v>
      </c>
      <c r="EB144" s="27" t="s">
        <v>139</v>
      </c>
      <c r="EC144" s="27" t="s">
        <v>139</v>
      </c>
      <c r="ED144" s="27" t="s">
        <v>140</v>
      </c>
      <c r="EE144" s="27" t="s">
        <v>139</v>
      </c>
      <c r="EF144" s="16">
        <f t="shared" si="71"/>
        <v>7</v>
      </c>
      <c r="EG144" s="27" t="s">
        <v>136</v>
      </c>
      <c r="EH144" s="130" t="s">
        <v>139</v>
      </c>
      <c r="EI144" s="29">
        <v>3.0</v>
      </c>
      <c r="EJ144" s="27" t="s">
        <v>140</v>
      </c>
      <c r="EK144" s="16">
        <f t="shared" si="72"/>
        <v>10</v>
      </c>
    </row>
    <row r="145" ht="15.75" customHeight="1">
      <c r="A145" s="36" t="s">
        <v>125</v>
      </c>
      <c r="B145" s="16">
        <f t="shared" si="1"/>
        <v>1</v>
      </c>
      <c r="C145" s="17" t="s">
        <v>37</v>
      </c>
      <c r="D145" s="35">
        <v>80.0</v>
      </c>
      <c r="E145" s="16">
        <f t="shared" si="2"/>
        <v>0</v>
      </c>
      <c r="F145" s="16">
        <f t="shared" si="3"/>
        <v>0</v>
      </c>
      <c r="G145" s="16">
        <f t="shared" si="4"/>
        <v>0</v>
      </c>
      <c r="H145" s="16">
        <f t="shared" si="5"/>
        <v>1</v>
      </c>
      <c r="I145" s="35" t="s">
        <v>11</v>
      </c>
      <c r="J145" s="16">
        <f t="shared" si="6"/>
        <v>0</v>
      </c>
      <c r="K145" s="16">
        <f t="shared" si="7"/>
        <v>0</v>
      </c>
      <c r="L145" s="16">
        <f t="shared" si="8"/>
        <v>1</v>
      </c>
      <c r="M145" s="16">
        <f t="shared" si="9"/>
        <v>0</v>
      </c>
      <c r="N145" s="16">
        <f t="shared" si="10"/>
        <v>0</v>
      </c>
      <c r="O145" s="36">
        <v>10000.0</v>
      </c>
      <c r="P145" s="21">
        <f t="shared" si="11"/>
        <v>1</v>
      </c>
      <c r="Q145" s="21">
        <f t="shared" si="12"/>
        <v>0</v>
      </c>
      <c r="R145" s="21">
        <f t="shared" si="13"/>
        <v>0</v>
      </c>
      <c r="S145" s="21">
        <f t="shared" si="14"/>
        <v>0</v>
      </c>
      <c r="T145" s="37" t="s">
        <v>127</v>
      </c>
      <c r="U145" s="21">
        <f t="shared" si="15"/>
        <v>1</v>
      </c>
      <c r="V145" s="37">
        <v>0.0</v>
      </c>
      <c r="W145" s="37">
        <v>0.0</v>
      </c>
      <c r="X145" s="37">
        <v>0.0</v>
      </c>
      <c r="Y145" s="36" t="s">
        <v>187</v>
      </c>
      <c r="Z145" s="21">
        <f t="shared" si="16"/>
        <v>0</v>
      </c>
      <c r="AA145" s="21">
        <f t="shared" si="17"/>
        <v>0</v>
      </c>
      <c r="AB145" s="21">
        <f t="shared" si="18"/>
        <v>0</v>
      </c>
      <c r="AC145" s="21">
        <f t="shared" si="19"/>
        <v>0</v>
      </c>
      <c r="AD145" s="21">
        <f t="shared" si="20"/>
        <v>1</v>
      </c>
      <c r="AE145" s="36" t="s">
        <v>31</v>
      </c>
      <c r="AF145" s="21">
        <f t="shared" si="21"/>
        <v>1</v>
      </c>
      <c r="AG145" s="21">
        <f t="shared" si="22"/>
        <v>0</v>
      </c>
      <c r="AH145" s="21">
        <f t="shared" si="23"/>
        <v>0</v>
      </c>
      <c r="AI145" s="21">
        <f t="shared" si="24"/>
        <v>0</v>
      </c>
      <c r="AJ145" s="27" t="s">
        <v>128</v>
      </c>
      <c r="AK145" s="21">
        <f t="shared" si="25"/>
        <v>1</v>
      </c>
      <c r="AL145" s="21">
        <f t="shared" si="26"/>
        <v>0</v>
      </c>
      <c r="AM145" s="21">
        <f t="shared" si="27"/>
        <v>0</v>
      </c>
      <c r="AN145" s="21">
        <f t="shared" si="28"/>
        <v>0</v>
      </c>
      <c r="AO145" s="27" t="s">
        <v>37</v>
      </c>
      <c r="AP145" s="21">
        <f t="shared" si="29"/>
        <v>1</v>
      </c>
      <c r="AQ145" s="21">
        <f t="shared" si="30"/>
        <v>0</v>
      </c>
      <c r="AR145" s="21">
        <f t="shared" si="31"/>
        <v>0</v>
      </c>
      <c r="AS145" s="21">
        <f t="shared" si="32"/>
        <v>0</v>
      </c>
      <c r="AT145" s="27" t="s">
        <v>197</v>
      </c>
      <c r="AU145" s="21">
        <f t="shared" si="33"/>
        <v>0</v>
      </c>
      <c r="AV145" s="21">
        <f t="shared" si="34"/>
        <v>0</v>
      </c>
      <c r="AW145" s="21">
        <f t="shared" si="35"/>
        <v>0</v>
      </c>
      <c r="AX145" s="21">
        <f t="shared" si="36"/>
        <v>1</v>
      </c>
      <c r="AY145" s="38" t="s">
        <v>37</v>
      </c>
      <c r="AZ145" s="21">
        <f t="shared" si="37"/>
        <v>0</v>
      </c>
      <c r="BA145" s="21">
        <f t="shared" si="38"/>
        <v>1</v>
      </c>
      <c r="BB145" s="21">
        <f t="shared" si="39"/>
        <v>0</v>
      </c>
      <c r="BC145" s="21">
        <f t="shared" si="40"/>
        <v>0</v>
      </c>
      <c r="BD145" s="27" t="s">
        <v>136</v>
      </c>
      <c r="BE145" s="21">
        <f t="shared" si="41"/>
        <v>0</v>
      </c>
      <c r="BF145" s="21">
        <f t="shared" si="42"/>
        <v>0</v>
      </c>
      <c r="BG145" s="21">
        <f t="shared" si="43"/>
        <v>1</v>
      </c>
      <c r="BH145" s="27" t="s">
        <v>179</v>
      </c>
      <c r="BI145" s="21">
        <f t="shared" si="44"/>
        <v>0</v>
      </c>
      <c r="BJ145" s="21">
        <f t="shared" si="45"/>
        <v>0</v>
      </c>
      <c r="BK145" s="21">
        <f t="shared" si="46"/>
        <v>1</v>
      </c>
      <c r="BL145" s="29" t="s">
        <v>132</v>
      </c>
      <c r="BM145" s="21">
        <f t="shared" si="47"/>
        <v>0</v>
      </c>
      <c r="BN145" s="21">
        <f t="shared" si="48"/>
        <v>0</v>
      </c>
      <c r="BO145" s="21">
        <f t="shared" si="49"/>
        <v>1</v>
      </c>
      <c r="BP145" s="21">
        <f t="shared" si="50"/>
        <v>0</v>
      </c>
      <c r="BQ145" s="21">
        <f t="shared" si="51"/>
        <v>0</v>
      </c>
      <c r="BR145" s="29">
        <v>0.0</v>
      </c>
      <c r="BS145" s="29">
        <v>1.0</v>
      </c>
      <c r="BT145" s="29">
        <v>0.0</v>
      </c>
      <c r="BU145" s="29">
        <v>0.0</v>
      </c>
      <c r="BV145" s="29">
        <v>1.0</v>
      </c>
      <c r="BW145" s="29">
        <v>1.0</v>
      </c>
      <c r="BX145" s="29">
        <v>0.0</v>
      </c>
      <c r="BY145" s="29">
        <v>0.0</v>
      </c>
      <c r="BZ145" s="29">
        <v>0.0</v>
      </c>
      <c r="CA145" s="27" t="s">
        <v>133</v>
      </c>
      <c r="CB145" s="21">
        <f t="shared" si="52"/>
        <v>0</v>
      </c>
      <c r="CC145" s="21">
        <f t="shared" si="53"/>
        <v>1</v>
      </c>
      <c r="CD145" s="21">
        <f t="shared" si="54"/>
        <v>0</v>
      </c>
      <c r="CE145" s="21">
        <f t="shared" si="55"/>
        <v>0</v>
      </c>
      <c r="CF145" s="21">
        <f t="shared" si="56"/>
        <v>0</v>
      </c>
      <c r="CG145" s="27" t="s">
        <v>152</v>
      </c>
      <c r="CH145" s="21">
        <f t="shared" si="57"/>
        <v>0</v>
      </c>
      <c r="CI145" s="21">
        <f t="shared" si="58"/>
        <v>0</v>
      </c>
      <c r="CJ145" s="21">
        <f t="shared" si="59"/>
        <v>0</v>
      </c>
      <c r="CK145" s="21">
        <f t="shared" si="60"/>
        <v>1</v>
      </c>
      <c r="CL145" s="27" t="s">
        <v>135</v>
      </c>
      <c r="CM145" s="21">
        <f t="shared" si="61"/>
        <v>1</v>
      </c>
      <c r="CN145" s="21">
        <f t="shared" si="62"/>
        <v>0</v>
      </c>
      <c r="CO145" s="21">
        <f t="shared" si="63"/>
        <v>0</v>
      </c>
      <c r="CP145" s="21">
        <f t="shared" si="64"/>
        <v>0</v>
      </c>
      <c r="CQ145" s="21">
        <f t="shared" si="65"/>
        <v>0</v>
      </c>
      <c r="CR145" s="27" t="s">
        <v>136</v>
      </c>
      <c r="CS145" s="27" t="s">
        <v>136</v>
      </c>
      <c r="CT145" s="27" t="s">
        <v>137</v>
      </c>
      <c r="CU145" s="29">
        <v>3.0</v>
      </c>
      <c r="CV145" s="16">
        <f t="shared" si="66"/>
        <v>14</v>
      </c>
      <c r="CW145" s="27" t="s">
        <v>136</v>
      </c>
      <c r="CX145" s="41" t="s">
        <v>136</v>
      </c>
      <c r="CY145" s="41" t="s">
        <v>137</v>
      </c>
      <c r="CZ145" s="31">
        <v>5.0</v>
      </c>
      <c r="DA145" s="27">
        <v>3.0</v>
      </c>
      <c r="DB145" s="16">
        <f t="shared" si="67"/>
        <v>19</v>
      </c>
      <c r="DC145" s="29">
        <v>5.0</v>
      </c>
      <c r="DD145" s="27">
        <v>4.0</v>
      </c>
      <c r="DE145" s="27" t="s">
        <v>139</v>
      </c>
      <c r="DF145" s="29">
        <v>4.0</v>
      </c>
      <c r="DG145" s="27" t="s">
        <v>139</v>
      </c>
      <c r="DH145" s="29">
        <v>3.0</v>
      </c>
      <c r="DI145" s="16">
        <f t="shared" si="68"/>
        <v>20</v>
      </c>
      <c r="DJ145" s="27" t="s">
        <v>136</v>
      </c>
      <c r="DK145" s="27" t="s">
        <v>137</v>
      </c>
      <c r="DL145" s="27" t="s">
        <v>138</v>
      </c>
      <c r="DM145" s="27" t="s">
        <v>136</v>
      </c>
      <c r="DN145" s="27" t="s">
        <v>136</v>
      </c>
      <c r="DO145" s="16">
        <f t="shared" si="69"/>
        <v>20</v>
      </c>
      <c r="DP145" s="27" t="s">
        <v>136</v>
      </c>
      <c r="DQ145" s="27" t="s">
        <v>139</v>
      </c>
      <c r="DR145" s="29">
        <v>5.0</v>
      </c>
      <c r="DS145" s="27" t="s">
        <v>136</v>
      </c>
      <c r="DT145" s="27" t="s">
        <v>137</v>
      </c>
      <c r="DU145" s="25">
        <f t="shared" si="70"/>
        <v>18</v>
      </c>
      <c r="DV145" s="27" t="s">
        <v>136</v>
      </c>
      <c r="DW145" s="27" t="s">
        <v>138</v>
      </c>
      <c r="DX145" s="27" t="s">
        <v>137</v>
      </c>
      <c r="DY145" s="27" t="s">
        <v>136</v>
      </c>
      <c r="DZ145" s="27" t="s">
        <v>136</v>
      </c>
      <c r="EA145" s="26">
        <v>14.0</v>
      </c>
      <c r="EB145" s="27" t="s">
        <v>137</v>
      </c>
      <c r="EC145" s="27" t="s">
        <v>139</v>
      </c>
      <c r="ED145" s="27" t="s">
        <v>140</v>
      </c>
      <c r="EE145" s="27" t="s">
        <v>139</v>
      </c>
      <c r="EF145" s="16">
        <f t="shared" si="71"/>
        <v>8</v>
      </c>
      <c r="EG145" s="27" t="s">
        <v>139</v>
      </c>
      <c r="EH145" s="130" t="s">
        <v>139</v>
      </c>
      <c r="EI145" s="27" t="s">
        <v>139</v>
      </c>
      <c r="EJ145" s="29">
        <v>1.0</v>
      </c>
      <c r="EK145" s="16">
        <f t="shared" si="72"/>
        <v>7</v>
      </c>
    </row>
    <row r="146" ht="15.75" customHeight="1">
      <c r="A146" s="36" t="s">
        <v>125</v>
      </c>
      <c r="B146" s="16">
        <f t="shared" si="1"/>
        <v>1</v>
      </c>
      <c r="C146" s="17" t="s">
        <v>37</v>
      </c>
      <c r="D146" s="35">
        <v>75.0</v>
      </c>
      <c r="E146" s="16">
        <f t="shared" si="2"/>
        <v>0</v>
      </c>
      <c r="F146" s="16">
        <f t="shared" si="3"/>
        <v>0</v>
      </c>
      <c r="G146" s="16">
        <f t="shared" si="4"/>
        <v>0</v>
      </c>
      <c r="H146" s="16">
        <f t="shared" si="5"/>
        <v>1</v>
      </c>
      <c r="I146" s="35" t="s">
        <v>11</v>
      </c>
      <c r="J146" s="16">
        <f t="shared" si="6"/>
        <v>0</v>
      </c>
      <c r="K146" s="16">
        <f t="shared" si="7"/>
        <v>0</v>
      </c>
      <c r="L146" s="16">
        <f t="shared" si="8"/>
        <v>1</v>
      </c>
      <c r="M146" s="16">
        <f t="shared" si="9"/>
        <v>0</v>
      </c>
      <c r="N146" s="16">
        <f t="shared" si="10"/>
        <v>0</v>
      </c>
      <c r="O146" s="36">
        <v>6000.0</v>
      </c>
      <c r="P146" s="21">
        <f t="shared" si="11"/>
        <v>1</v>
      </c>
      <c r="Q146" s="21">
        <f t="shared" si="12"/>
        <v>0</v>
      </c>
      <c r="R146" s="21">
        <f t="shared" si="13"/>
        <v>0</v>
      </c>
      <c r="S146" s="21">
        <f t="shared" si="14"/>
        <v>0</v>
      </c>
      <c r="T146" s="37" t="s">
        <v>127</v>
      </c>
      <c r="U146" s="21">
        <f t="shared" si="15"/>
        <v>1</v>
      </c>
      <c r="V146" s="37">
        <v>0.0</v>
      </c>
      <c r="W146" s="37">
        <v>0.0</v>
      </c>
      <c r="X146" s="37">
        <v>0.0</v>
      </c>
      <c r="Y146" s="36" t="s">
        <v>187</v>
      </c>
      <c r="Z146" s="21">
        <f t="shared" si="16"/>
        <v>0</v>
      </c>
      <c r="AA146" s="21">
        <f t="shared" si="17"/>
        <v>0</v>
      </c>
      <c r="AB146" s="21">
        <f t="shared" si="18"/>
        <v>0</v>
      </c>
      <c r="AC146" s="21">
        <f t="shared" si="19"/>
        <v>0</v>
      </c>
      <c r="AD146" s="21">
        <f t="shared" si="20"/>
        <v>1</v>
      </c>
      <c r="AE146" s="36" t="s">
        <v>31</v>
      </c>
      <c r="AF146" s="21">
        <f t="shared" si="21"/>
        <v>1</v>
      </c>
      <c r="AG146" s="21">
        <f t="shared" si="22"/>
        <v>0</v>
      </c>
      <c r="AH146" s="21">
        <f t="shared" si="23"/>
        <v>0</v>
      </c>
      <c r="AI146" s="21">
        <f t="shared" si="24"/>
        <v>0</v>
      </c>
      <c r="AJ146" s="27" t="s">
        <v>129</v>
      </c>
      <c r="AK146" s="21">
        <f t="shared" si="25"/>
        <v>0</v>
      </c>
      <c r="AL146" s="21">
        <f t="shared" si="26"/>
        <v>1</v>
      </c>
      <c r="AM146" s="21">
        <f t="shared" si="27"/>
        <v>0</v>
      </c>
      <c r="AN146" s="21">
        <f t="shared" si="28"/>
        <v>0</v>
      </c>
      <c r="AO146" s="27" t="s">
        <v>37</v>
      </c>
      <c r="AP146" s="21">
        <f t="shared" si="29"/>
        <v>1</v>
      </c>
      <c r="AQ146" s="21">
        <f t="shared" si="30"/>
        <v>0</v>
      </c>
      <c r="AR146" s="21">
        <f t="shared" si="31"/>
        <v>0</v>
      </c>
      <c r="AS146" s="21">
        <f t="shared" si="32"/>
        <v>0</v>
      </c>
      <c r="AT146" s="27" t="s">
        <v>44</v>
      </c>
      <c r="AU146" s="21">
        <f t="shared" si="33"/>
        <v>0</v>
      </c>
      <c r="AV146" s="21">
        <f t="shared" si="34"/>
        <v>1</v>
      </c>
      <c r="AW146" s="21">
        <f t="shared" si="35"/>
        <v>0</v>
      </c>
      <c r="AX146" s="21">
        <f t="shared" si="36"/>
        <v>0</v>
      </c>
      <c r="AY146" s="38" t="s">
        <v>190</v>
      </c>
      <c r="AZ146" s="21">
        <f t="shared" si="37"/>
        <v>0</v>
      </c>
      <c r="BA146" s="21">
        <f t="shared" si="38"/>
        <v>0</v>
      </c>
      <c r="BB146" s="21">
        <f t="shared" si="39"/>
        <v>0</v>
      </c>
      <c r="BC146" s="21">
        <f t="shared" si="40"/>
        <v>1</v>
      </c>
      <c r="BD146" s="27" t="s">
        <v>150</v>
      </c>
      <c r="BE146" s="21">
        <f t="shared" si="41"/>
        <v>0</v>
      </c>
      <c r="BF146" s="21">
        <f t="shared" si="42"/>
        <v>0</v>
      </c>
      <c r="BG146" s="21">
        <f t="shared" si="43"/>
        <v>1</v>
      </c>
      <c r="BH146" s="29">
        <v>1500.0</v>
      </c>
      <c r="BI146" s="21">
        <f t="shared" si="44"/>
        <v>0</v>
      </c>
      <c r="BJ146" s="21">
        <f t="shared" si="45"/>
        <v>1</v>
      </c>
      <c r="BK146" s="21">
        <f t="shared" si="46"/>
        <v>0</v>
      </c>
      <c r="BL146" s="29" t="s">
        <v>132</v>
      </c>
      <c r="BM146" s="21">
        <f t="shared" si="47"/>
        <v>0</v>
      </c>
      <c r="BN146" s="21">
        <f t="shared" si="48"/>
        <v>0</v>
      </c>
      <c r="BO146" s="21">
        <f t="shared" si="49"/>
        <v>1</v>
      </c>
      <c r="BP146" s="21">
        <f t="shared" si="50"/>
        <v>0</v>
      </c>
      <c r="BQ146" s="21">
        <f t="shared" si="51"/>
        <v>0</v>
      </c>
      <c r="BR146" s="29">
        <v>0.0</v>
      </c>
      <c r="BS146" s="29">
        <v>0.0</v>
      </c>
      <c r="BT146" s="29">
        <v>0.0</v>
      </c>
      <c r="BU146" s="29">
        <v>0.0</v>
      </c>
      <c r="BV146" s="29">
        <v>0.0</v>
      </c>
      <c r="BW146" s="29">
        <v>0.0</v>
      </c>
      <c r="BX146" s="29">
        <v>0.0</v>
      </c>
      <c r="BY146" s="29">
        <v>1.0</v>
      </c>
      <c r="BZ146" s="29">
        <v>1.0</v>
      </c>
      <c r="CA146" s="27" t="s">
        <v>164</v>
      </c>
      <c r="CB146" s="21">
        <f t="shared" si="52"/>
        <v>0</v>
      </c>
      <c r="CC146" s="21">
        <f t="shared" si="53"/>
        <v>0</v>
      </c>
      <c r="CD146" s="21">
        <f t="shared" si="54"/>
        <v>1</v>
      </c>
      <c r="CE146" s="21">
        <f t="shared" si="55"/>
        <v>0</v>
      </c>
      <c r="CF146" s="21">
        <f t="shared" si="56"/>
        <v>0</v>
      </c>
      <c r="CG146" s="27" t="s">
        <v>157</v>
      </c>
      <c r="CH146" s="21">
        <f t="shared" si="57"/>
        <v>0</v>
      </c>
      <c r="CI146" s="21">
        <f t="shared" si="58"/>
        <v>1</v>
      </c>
      <c r="CJ146" s="21">
        <f t="shared" si="59"/>
        <v>0</v>
      </c>
      <c r="CK146" s="21">
        <f t="shared" si="60"/>
        <v>0</v>
      </c>
      <c r="CL146" s="27" t="s">
        <v>170</v>
      </c>
      <c r="CM146" s="21">
        <f t="shared" si="61"/>
        <v>0</v>
      </c>
      <c r="CN146" s="21">
        <f t="shared" si="62"/>
        <v>1</v>
      </c>
      <c r="CO146" s="21">
        <f t="shared" si="63"/>
        <v>0</v>
      </c>
      <c r="CP146" s="21">
        <f t="shared" si="64"/>
        <v>0</v>
      </c>
      <c r="CQ146" s="21">
        <f t="shared" si="65"/>
        <v>0</v>
      </c>
      <c r="CR146" s="29">
        <v>2.0</v>
      </c>
      <c r="CS146" s="27" t="s">
        <v>139</v>
      </c>
      <c r="CT146" s="27" t="s">
        <v>136</v>
      </c>
      <c r="CU146" s="27" t="s">
        <v>139</v>
      </c>
      <c r="CV146" s="16">
        <f t="shared" si="66"/>
        <v>10</v>
      </c>
      <c r="CW146" s="29">
        <v>3.0</v>
      </c>
      <c r="CX146" s="41" t="s">
        <v>139</v>
      </c>
      <c r="CY146" s="41" t="s">
        <v>136</v>
      </c>
      <c r="CZ146" s="31">
        <v>4.0</v>
      </c>
      <c r="DA146" s="29">
        <v>5.0</v>
      </c>
      <c r="DB146" s="16">
        <f t="shared" si="67"/>
        <v>18</v>
      </c>
      <c r="DC146" s="27" t="s">
        <v>136</v>
      </c>
      <c r="DD146" s="29">
        <v>5.0</v>
      </c>
      <c r="DE146" s="29">
        <v>5.0</v>
      </c>
      <c r="DF146" s="27">
        <v>4.0</v>
      </c>
      <c r="DG146" s="27" t="s">
        <v>138</v>
      </c>
      <c r="DH146" s="27" t="s">
        <v>139</v>
      </c>
      <c r="DI146" s="16">
        <f t="shared" si="68"/>
        <v>25</v>
      </c>
      <c r="DJ146" s="27" t="s">
        <v>137</v>
      </c>
      <c r="DK146" s="27" t="s">
        <v>139</v>
      </c>
      <c r="DL146" s="27" t="s">
        <v>136</v>
      </c>
      <c r="DM146" s="27" t="s">
        <v>138</v>
      </c>
      <c r="DN146" s="27" t="s">
        <v>139</v>
      </c>
      <c r="DO146" s="16">
        <f t="shared" si="69"/>
        <v>16</v>
      </c>
      <c r="DP146" s="27" t="s">
        <v>139</v>
      </c>
      <c r="DQ146" s="27" t="s">
        <v>140</v>
      </c>
      <c r="DR146" s="27" t="s">
        <v>137</v>
      </c>
      <c r="DS146" s="27" t="s">
        <v>139</v>
      </c>
      <c r="DT146" s="27" t="s">
        <v>136</v>
      </c>
      <c r="DU146" s="25">
        <f t="shared" si="70"/>
        <v>12</v>
      </c>
      <c r="DV146" s="27" t="s">
        <v>136</v>
      </c>
      <c r="DW146" s="27" t="s">
        <v>136</v>
      </c>
      <c r="DX146" s="27" t="s">
        <v>136</v>
      </c>
      <c r="DY146" s="27" t="s">
        <v>137</v>
      </c>
      <c r="DZ146" s="27" t="s">
        <v>136</v>
      </c>
      <c r="EA146" s="21">
        <f>DV146+DW146+DX146+DY146+DZ146</f>
        <v>19</v>
      </c>
      <c r="EB146" s="27" t="s">
        <v>137</v>
      </c>
      <c r="EC146" s="27" t="s">
        <v>139</v>
      </c>
      <c r="ED146" s="27" t="s">
        <v>140</v>
      </c>
      <c r="EE146" s="27" t="s">
        <v>137</v>
      </c>
      <c r="EF146" s="16">
        <f t="shared" si="71"/>
        <v>9</v>
      </c>
      <c r="EG146" s="29">
        <v>3.0</v>
      </c>
      <c r="EH146" s="130" t="s">
        <v>139</v>
      </c>
      <c r="EI146" s="27" t="s">
        <v>140</v>
      </c>
      <c r="EJ146" s="27" t="s">
        <v>140</v>
      </c>
      <c r="EK146" s="16">
        <f t="shared" si="72"/>
        <v>7</v>
      </c>
    </row>
    <row r="147" ht="15.75" customHeight="1">
      <c r="A147" s="36" t="s">
        <v>125</v>
      </c>
      <c r="B147" s="16">
        <f t="shared" si="1"/>
        <v>1</v>
      </c>
      <c r="C147" s="17" t="s">
        <v>37</v>
      </c>
      <c r="D147" s="35">
        <v>30.0</v>
      </c>
      <c r="E147" s="16">
        <f t="shared" si="2"/>
        <v>0</v>
      </c>
      <c r="F147" s="16">
        <f t="shared" si="3"/>
        <v>1</v>
      </c>
      <c r="G147" s="16">
        <f t="shared" si="4"/>
        <v>0</v>
      </c>
      <c r="H147" s="16">
        <f t="shared" si="5"/>
        <v>0</v>
      </c>
      <c r="I147" s="35" t="s">
        <v>12</v>
      </c>
      <c r="J147" s="16">
        <f t="shared" si="6"/>
        <v>0</v>
      </c>
      <c r="K147" s="16">
        <f t="shared" si="7"/>
        <v>0</v>
      </c>
      <c r="L147" s="16">
        <f t="shared" si="8"/>
        <v>0</v>
      </c>
      <c r="M147" s="16">
        <f t="shared" si="9"/>
        <v>1</v>
      </c>
      <c r="N147" s="16">
        <f t="shared" si="10"/>
        <v>0</v>
      </c>
      <c r="O147" s="36">
        <v>30000.0</v>
      </c>
      <c r="P147" s="21">
        <f t="shared" si="11"/>
        <v>0</v>
      </c>
      <c r="Q147" s="21">
        <f t="shared" si="12"/>
        <v>0</v>
      </c>
      <c r="R147" s="21">
        <f t="shared" si="13"/>
        <v>1</v>
      </c>
      <c r="S147" s="21">
        <f t="shared" si="14"/>
        <v>0</v>
      </c>
      <c r="T147" s="37" t="s">
        <v>159</v>
      </c>
      <c r="U147" s="21">
        <f t="shared" si="15"/>
        <v>0</v>
      </c>
      <c r="V147" s="37">
        <v>0.0</v>
      </c>
      <c r="W147" s="37">
        <v>0.0</v>
      </c>
      <c r="X147" s="37">
        <v>0.0</v>
      </c>
      <c r="Y147" s="36" t="s">
        <v>149</v>
      </c>
      <c r="Z147" s="21">
        <f t="shared" si="16"/>
        <v>0</v>
      </c>
      <c r="AA147" s="21">
        <f t="shared" si="17"/>
        <v>1</v>
      </c>
      <c r="AB147" s="21">
        <f t="shared" si="18"/>
        <v>0</v>
      </c>
      <c r="AC147" s="21">
        <f t="shared" si="19"/>
        <v>0</v>
      </c>
      <c r="AD147" s="21">
        <f t="shared" si="20"/>
        <v>0</v>
      </c>
      <c r="AE147" s="36" t="s">
        <v>32</v>
      </c>
      <c r="AF147" s="21">
        <f t="shared" si="21"/>
        <v>0</v>
      </c>
      <c r="AG147" s="21">
        <f t="shared" si="22"/>
        <v>1</v>
      </c>
      <c r="AH147" s="21">
        <f t="shared" si="23"/>
        <v>0</v>
      </c>
      <c r="AI147" s="21">
        <f t="shared" si="24"/>
        <v>0</v>
      </c>
      <c r="AJ147" s="27" t="s">
        <v>162</v>
      </c>
      <c r="AK147" s="21">
        <f t="shared" si="25"/>
        <v>0</v>
      </c>
      <c r="AL147" s="21">
        <f t="shared" si="26"/>
        <v>0</v>
      </c>
      <c r="AM147" s="21">
        <f t="shared" si="27"/>
        <v>0</v>
      </c>
      <c r="AN147" s="21">
        <f t="shared" si="28"/>
        <v>1</v>
      </c>
      <c r="AO147" s="27" t="s">
        <v>40</v>
      </c>
      <c r="AP147" s="21">
        <f t="shared" si="29"/>
        <v>0</v>
      </c>
      <c r="AQ147" s="21">
        <f t="shared" si="30"/>
        <v>0</v>
      </c>
      <c r="AR147" s="21">
        <f t="shared" si="31"/>
        <v>0</v>
      </c>
      <c r="AS147" s="21">
        <f t="shared" si="32"/>
        <v>1</v>
      </c>
      <c r="AT147" s="27" t="s">
        <v>45</v>
      </c>
      <c r="AU147" s="21">
        <f t="shared" si="33"/>
        <v>0</v>
      </c>
      <c r="AV147" s="21">
        <f t="shared" si="34"/>
        <v>0</v>
      </c>
      <c r="AW147" s="21">
        <f t="shared" si="35"/>
        <v>1</v>
      </c>
      <c r="AX147" s="21">
        <f t="shared" si="36"/>
        <v>0</v>
      </c>
      <c r="AY147" s="38" t="s">
        <v>182</v>
      </c>
      <c r="AZ147" s="21">
        <f t="shared" si="37"/>
        <v>0</v>
      </c>
      <c r="BA147" s="21">
        <f t="shared" si="38"/>
        <v>0</v>
      </c>
      <c r="BB147" s="21">
        <f t="shared" si="39"/>
        <v>1</v>
      </c>
      <c r="BC147" s="21">
        <f t="shared" si="40"/>
        <v>0</v>
      </c>
      <c r="BD147" s="27" t="s">
        <v>155</v>
      </c>
      <c r="BE147" s="21">
        <f t="shared" si="41"/>
        <v>0</v>
      </c>
      <c r="BF147" s="21">
        <f t="shared" si="42"/>
        <v>0</v>
      </c>
      <c r="BG147" s="21">
        <f t="shared" si="43"/>
        <v>1</v>
      </c>
      <c r="BH147" s="29">
        <v>800.0</v>
      </c>
      <c r="BI147" s="21">
        <f t="shared" si="44"/>
        <v>1</v>
      </c>
      <c r="BJ147" s="21">
        <f t="shared" si="45"/>
        <v>0</v>
      </c>
      <c r="BK147" s="21">
        <f t="shared" si="46"/>
        <v>0</v>
      </c>
      <c r="BL147" s="29" t="s">
        <v>132</v>
      </c>
      <c r="BM147" s="21">
        <f t="shared" si="47"/>
        <v>0</v>
      </c>
      <c r="BN147" s="21">
        <f t="shared" si="48"/>
        <v>0</v>
      </c>
      <c r="BO147" s="21">
        <f t="shared" si="49"/>
        <v>1</v>
      </c>
      <c r="BP147" s="21">
        <f t="shared" si="50"/>
        <v>0</v>
      </c>
      <c r="BQ147" s="21">
        <f t="shared" si="51"/>
        <v>0</v>
      </c>
      <c r="BR147" s="29">
        <v>1.0</v>
      </c>
      <c r="BS147" s="29">
        <v>0.0</v>
      </c>
      <c r="BT147" s="29">
        <v>0.0</v>
      </c>
      <c r="BU147" s="29">
        <v>1.0</v>
      </c>
      <c r="BV147" s="29">
        <v>0.0</v>
      </c>
      <c r="BW147" s="29">
        <v>1.0</v>
      </c>
      <c r="BX147" s="29">
        <v>0.0</v>
      </c>
      <c r="BY147" s="29">
        <v>0.0</v>
      </c>
      <c r="BZ147" s="29">
        <v>1.0</v>
      </c>
      <c r="CA147" s="27" t="s">
        <v>164</v>
      </c>
      <c r="CB147" s="21">
        <f t="shared" si="52"/>
        <v>0</v>
      </c>
      <c r="CC147" s="21">
        <f t="shared" si="53"/>
        <v>0</v>
      </c>
      <c r="CD147" s="21">
        <f t="shared" si="54"/>
        <v>1</v>
      </c>
      <c r="CE147" s="21">
        <f t="shared" si="55"/>
        <v>0</v>
      </c>
      <c r="CF147" s="21">
        <f t="shared" si="56"/>
        <v>0</v>
      </c>
      <c r="CG147" s="27" t="s">
        <v>177</v>
      </c>
      <c r="CH147" s="21">
        <f t="shared" si="57"/>
        <v>1</v>
      </c>
      <c r="CI147" s="21">
        <f t="shared" si="58"/>
        <v>0</v>
      </c>
      <c r="CJ147" s="21">
        <f t="shared" si="59"/>
        <v>0</v>
      </c>
      <c r="CK147" s="21">
        <f t="shared" si="60"/>
        <v>0</v>
      </c>
      <c r="CL147" s="27" t="s">
        <v>135</v>
      </c>
      <c r="CM147" s="21">
        <f t="shared" si="61"/>
        <v>1</v>
      </c>
      <c r="CN147" s="21">
        <f t="shared" si="62"/>
        <v>0</v>
      </c>
      <c r="CO147" s="21">
        <f t="shared" si="63"/>
        <v>0</v>
      </c>
      <c r="CP147" s="21">
        <f t="shared" si="64"/>
        <v>0</v>
      </c>
      <c r="CQ147" s="21">
        <f t="shared" si="65"/>
        <v>0</v>
      </c>
      <c r="CR147" s="27" t="s">
        <v>140</v>
      </c>
      <c r="CS147" s="27" t="s">
        <v>136</v>
      </c>
      <c r="CT147" s="27" t="s">
        <v>139</v>
      </c>
      <c r="CU147" s="29">
        <v>3.0</v>
      </c>
      <c r="CV147" s="16">
        <f t="shared" si="66"/>
        <v>10</v>
      </c>
      <c r="CW147" s="27" t="s">
        <v>140</v>
      </c>
      <c r="CX147" s="31">
        <v>2.0</v>
      </c>
      <c r="CY147" s="41" t="s">
        <v>139</v>
      </c>
      <c r="CZ147" s="41" t="s">
        <v>136</v>
      </c>
      <c r="DA147" s="27" t="s">
        <v>137</v>
      </c>
      <c r="DB147" s="16">
        <f t="shared" si="67"/>
        <v>12</v>
      </c>
      <c r="DC147" s="29">
        <v>2.0</v>
      </c>
      <c r="DD147" s="29">
        <v>3.0</v>
      </c>
      <c r="DE147" s="27" t="s">
        <v>137</v>
      </c>
      <c r="DF147" s="27" t="s">
        <v>139</v>
      </c>
      <c r="DG147" s="29">
        <v>4.0</v>
      </c>
      <c r="DH147" s="29">
        <v>1.0</v>
      </c>
      <c r="DI147" s="16">
        <f t="shared" si="68"/>
        <v>15</v>
      </c>
      <c r="DJ147" s="27" t="s">
        <v>138</v>
      </c>
      <c r="DK147" s="27" t="s">
        <v>138</v>
      </c>
      <c r="DL147" s="27" t="s">
        <v>138</v>
      </c>
      <c r="DM147" s="27" t="s">
        <v>136</v>
      </c>
      <c r="DN147" s="27" t="s">
        <v>136</v>
      </c>
      <c r="DO147" s="16">
        <f t="shared" si="69"/>
        <v>23</v>
      </c>
      <c r="DP147" s="27" t="s">
        <v>136</v>
      </c>
      <c r="DQ147" s="29">
        <v>5.0</v>
      </c>
      <c r="DR147" s="29">
        <v>3.0</v>
      </c>
      <c r="DS147" s="27" t="s">
        <v>139</v>
      </c>
      <c r="DT147" s="27" t="s">
        <v>138</v>
      </c>
      <c r="DU147" s="25">
        <f t="shared" si="70"/>
        <v>19</v>
      </c>
      <c r="DV147" s="27" t="s">
        <v>137</v>
      </c>
      <c r="DW147" s="29">
        <v>2.0</v>
      </c>
      <c r="DX147" s="29">
        <v>1.0</v>
      </c>
      <c r="DY147" s="29">
        <v>2.0</v>
      </c>
      <c r="DZ147" s="27" t="s">
        <v>136</v>
      </c>
      <c r="EA147" s="26">
        <v>15.0</v>
      </c>
      <c r="EB147" s="27" t="s">
        <v>139</v>
      </c>
      <c r="EC147" s="29">
        <v>4.0</v>
      </c>
      <c r="ED147" s="29">
        <v>3.0</v>
      </c>
      <c r="EE147" s="27" t="s">
        <v>137</v>
      </c>
      <c r="EF147" s="16">
        <f t="shared" si="71"/>
        <v>12</v>
      </c>
      <c r="EG147" s="29">
        <v>3.0</v>
      </c>
      <c r="EH147" s="130" t="s">
        <v>139</v>
      </c>
      <c r="EI147" s="29">
        <v>4.0</v>
      </c>
      <c r="EJ147" s="27" t="s">
        <v>140</v>
      </c>
      <c r="EK147" s="16">
        <f t="shared" si="72"/>
        <v>10</v>
      </c>
    </row>
    <row r="148" ht="15.75" customHeight="1">
      <c r="A148" s="36" t="s">
        <v>194</v>
      </c>
      <c r="B148" s="16">
        <f t="shared" si="1"/>
        <v>0</v>
      </c>
      <c r="C148" s="17" t="s">
        <v>37</v>
      </c>
      <c r="D148" s="35">
        <v>28.0</v>
      </c>
      <c r="E148" s="16">
        <f t="shared" si="2"/>
        <v>0</v>
      </c>
      <c r="F148" s="16">
        <f t="shared" si="3"/>
        <v>1</v>
      </c>
      <c r="G148" s="16">
        <f t="shared" si="4"/>
        <v>0</v>
      </c>
      <c r="H148" s="16">
        <f t="shared" si="5"/>
        <v>0</v>
      </c>
      <c r="I148" s="35" t="s">
        <v>158</v>
      </c>
      <c r="J148" s="16">
        <f t="shared" si="6"/>
        <v>0</v>
      </c>
      <c r="K148" s="16">
        <f t="shared" si="7"/>
        <v>0</v>
      </c>
      <c r="L148" s="16">
        <f t="shared" si="8"/>
        <v>0</v>
      </c>
      <c r="M148" s="16">
        <f t="shared" si="9"/>
        <v>0</v>
      </c>
      <c r="N148" s="16">
        <f t="shared" si="10"/>
        <v>1</v>
      </c>
      <c r="O148" s="36">
        <v>22000.0</v>
      </c>
      <c r="P148" s="21">
        <f t="shared" si="11"/>
        <v>0</v>
      </c>
      <c r="Q148" s="21">
        <f t="shared" si="12"/>
        <v>1</v>
      </c>
      <c r="R148" s="21">
        <f t="shared" si="13"/>
        <v>0</v>
      </c>
      <c r="S148" s="21">
        <f t="shared" si="14"/>
        <v>0</v>
      </c>
      <c r="T148" s="37" t="s">
        <v>159</v>
      </c>
      <c r="U148" s="21">
        <f t="shared" si="15"/>
        <v>0</v>
      </c>
      <c r="V148" s="37">
        <v>0.0</v>
      </c>
      <c r="W148" s="37">
        <v>0.0</v>
      </c>
      <c r="X148" s="37">
        <v>0.0</v>
      </c>
      <c r="Y148" s="36" t="s">
        <v>149</v>
      </c>
      <c r="Z148" s="21">
        <f t="shared" si="16"/>
        <v>0</v>
      </c>
      <c r="AA148" s="21">
        <f t="shared" si="17"/>
        <v>1</v>
      </c>
      <c r="AB148" s="21">
        <f t="shared" si="18"/>
        <v>0</v>
      </c>
      <c r="AC148" s="21">
        <f t="shared" si="19"/>
        <v>0</v>
      </c>
      <c r="AD148" s="21">
        <f t="shared" si="20"/>
        <v>0</v>
      </c>
      <c r="AE148" s="36" t="s">
        <v>31</v>
      </c>
      <c r="AF148" s="21">
        <f t="shared" si="21"/>
        <v>1</v>
      </c>
      <c r="AG148" s="21">
        <f t="shared" si="22"/>
        <v>0</v>
      </c>
      <c r="AH148" s="21">
        <f t="shared" si="23"/>
        <v>0</v>
      </c>
      <c r="AI148" s="21">
        <f t="shared" si="24"/>
        <v>0</v>
      </c>
      <c r="AJ148" s="27" t="s">
        <v>128</v>
      </c>
      <c r="AK148" s="21">
        <f t="shared" si="25"/>
        <v>1</v>
      </c>
      <c r="AL148" s="21">
        <f t="shared" si="26"/>
        <v>0</v>
      </c>
      <c r="AM148" s="21">
        <f t="shared" si="27"/>
        <v>0</v>
      </c>
      <c r="AN148" s="21">
        <f t="shared" si="28"/>
        <v>0</v>
      </c>
      <c r="AO148" s="27" t="s">
        <v>37</v>
      </c>
      <c r="AP148" s="21">
        <f t="shared" si="29"/>
        <v>1</v>
      </c>
      <c r="AQ148" s="21">
        <f t="shared" si="30"/>
        <v>0</v>
      </c>
      <c r="AR148" s="21">
        <f t="shared" si="31"/>
        <v>0</v>
      </c>
      <c r="AS148" s="21">
        <f t="shared" si="32"/>
        <v>0</v>
      </c>
      <c r="AT148" s="27" t="s">
        <v>130</v>
      </c>
      <c r="AU148" s="21">
        <f t="shared" si="33"/>
        <v>1</v>
      </c>
      <c r="AV148" s="21">
        <f t="shared" si="34"/>
        <v>0</v>
      </c>
      <c r="AW148" s="21">
        <f t="shared" si="35"/>
        <v>0</v>
      </c>
      <c r="AX148" s="21">
        <f t="shared" si="36"/>
        <v>0</v>
      </c>
      <c r="AY148" s="38" t="s">
        <v>201</v>
      </c>
      <c r="AZ148" s="21">
        <f t="shared" si="37"/>
        <v>0</v>
      </c>
      <c r="BA148" s="21">
        <f t="shared" si="38"/>
        <v>0</v>
      </c>
      <c r="BB148" s="21">
        <f t="shared" si="39"/>
        <v>0</v>
      </c>
      <c r="BC148" s="21">
        <f t="shared" si="40"/>
        <v>1</v>
      </c>
      <c r="BD148" s="27" t="s">
        <v>150</v>
      </c>
      <c r="BE148" s="21">
        <f t="shared" si="41"/>
        <v>0</v>
      </c>
      <c r="BF148" s="21">
        <f t="shared" si="42"/>
        <v>0</v>
      </c>
      <c r="BG148" s="21">
        <f t="shared" si="43"/>
        <v>1</v>
      </c>
      <c r="BH148" s="27" t="s">
        <v>184</v>
      </c>
      <c r="BI148" s="21">
        <f t="shared" si="44"/>
        <v>0</v>
      </c>
      <c r="BJ148" s="21">
        <f t="shared" si="45"/>
        <v>0</v>
      </c>
      <c r="BK148" s="21">
        <f t="shared" si="46"/>
        <v>1</v>
      </c>
      <c r="BL148" s="27" t="s">
        <v>185</v>
      </c>
      <c r="BM148" s="21">
        <f t="shared" si="47"/>
        <v>0</v>
      </c>
      <c r="BN148" s="21">
        <f t="shared" si="48"/>
        <v>0</v>
      </c>
      <c r="BO148" s="21">
        <f t="shared" si="49"/>
        <v>0</v>
      </c>
      <c r="BP148" s="21">
        <f t="shared" si="50"/>
        <v>0</v>
      </c>
      <c r="BQ148" s="21">
        <f t="shared" si="51"/>
        <v>1</v>
      </c>
      <c r="BR148" s="29">
        <v>0.0</v>
      </c>
      <c r="BS148" s="29">
        <v>0.0</v>
      </c>
      <c r="BT148" s="29">
        <v>0.0</v>
      </c>
      <c r="BU148" s="29">
        <v>0.0</v>
      </c>
      <c r="BV148" s="29">
        <v>1.0</v>
      </c>
      <c r="BW148" s="29">
        <v>1.0</v>
      </c>
      <c r="BX148" s="29">
        <v>1.0</v>
      </c>
      <c r="BY148" s="29">
        <v>0.0</v>
      </c>
      <c r="BZ148" s="29">
        <v>0.0</v>
      </c>
      <c r="CA148" s="27" t="s">
        <v>133</v>
      </c>
      <c r="CB148" s="21">
        <f t="shared" si="52"/>
        <v>0</v>
      </c>
      <c r="CC148" s="21">
        <f t="shared" si="53"/>
        <v>1</v>
      </c>
      <c r="CD148" s="21">
        <f t="shared" si="54"/>
        <v>0</v>
      </c>
      <c r="CE148" s="21">
        <f t="shared" si="55"/>
        <v>0</v>
      </c>
      <c r="CF148" s="21">
        <f t="shared" si="56"/>
        <v>0</v>
      </c>
      <c r="CG148" s="27" t="s">
        <v>146</v>
      </c>
      <c r="CH148" s="21">
        <f t="shared" si="57"/>
        <v>0</v>
      </c>
      <c r="CI148" s="21">
        <f t="shared" si="58"/>
        <v>0</v>
      </c>
      <c r="CJ148" s="21">
        <f t="shared" si="59"/>
        <v>1</v>
      </c>
      <c r="CK148" s="21">
        <f t="shared" si="60"/>
        <v>0</v>
      </c>
      <c r="CL148" s="27" t="s">
        <v>135</v>
      </c>
      <c r="CM148" s="21">
        <f t="shared" si="61"/>
        <v>1</v>
      </c>
      <c r="CN148" s="21">
        <f t="shared" si="62"/>
        <v>0</v>
      </c>
      <c r="CO148" s="21">
        <f t="shared" si="63"/>
        <v>0</v>
      </c>
      <c r="CP148" s="21">
        <f t="shared" si="64"/>
        <v>0</v>
      </c>
      <c r="CQ148" s="21">
        <f t="shared" si="65"/>
        <v>0</v>
      </c>
      <c r="CR148" s="29">
        <v>3.0</v>
      </c>
      <c r="CS148" s="27" t="s">
        <v>139</v>
      </c>
      <c r="CT148" s="29">
        <v>2.0</v>
      </c>
      <c r="CU148" s="27" t="s">
        <v>140</v>
      </c>
      <c r="CV148" s="16">
        <f t="shared" si="66"/>
        <v>8</v>
      </c>
      <c r="CW148" s="27" t="s">
        <v>136</v>
      </c>
      <c r="CX148" s="41" t="s">
        <v>139</v>
      </c>
      <c r="CY148" s="41" t="s">
        <v>136</v>
      </c>
      <c r="CZ148" s="41" t="s">
        <v>140</v>
      </c>
      <c r="DA148" s="27" t="s">
        <v>136</v>
      </c>
      <c r="DB148" s="16">
        <f t="shared" si="67"/>
        <v>15</v>
      </c>
      <c r="DC148" s="27" t="s">
        <v>140</v>
      </c>
      <c r="DD148" s="27" t="s">
        <v>139</v>
      </c>
      <c r="DE148" s="27" t="s">
        <v>137</v>
      </c>
      <c r="DF148" s="29">
        <v>2.0</v>
      </c>
      <c r="DG148" s="27" t="s">
        <v>140</v>
      </c>
      <c r="DH148" s="27" t="s">
        <v>139</v>
      </c>
      <c r="DI148" s="16">
        <f t="shared" si="68"/>
        <v>11</v>
      </c>
      <c r="DJ148" s="29">
        <v>2.0</v>
      </c>
      <c r="DK148" s="27" t="s">
        <v>136</v>
      </c>
      <c r="DL148" s="27" t="s">
        <v>139</v>
      </c>
      <c r="DM148" s="27" t="s">
        <v>136</v>
      </c>
      <c r="DN148" s="27" t="s">
        <v>137</v>
      </c>
      <c r="DO148" s="16">
        <f t="shared" si="69"/>
        <v>15</v>
      </c>
      <c r="DP148" s="27" t="s">
        <v>139</v>
      </c>
      <c r="DQ148" s="27" t="s">
        <v>140</v>
      </c>
      <c r="DR148" s="27" t="s">
        <v>139</v>
      </c>
      <c r="DS148" s="27" t="s">
        <v>139</v>
      </c>
      <c r="DT148" s="29">
        <v>2.0</v>
      </c>
      <c r="DU148" s="25">
        <f t="shared" si="70"/>
        <v>9</v>
      </c>
      <c r="DV148" s="27" t="s">
        <v>137</v>
      </c>
      <c r="DW148" s="27" t="s">
        <v>136</v>
      </c>
      <c r="DX148" s="27" t="s">
        <v>139</v>
      </c>
      <c r="DY148" s="27" t="s">
        <v>139</v>
      </c>
      <c r="DZ148" s="27" t="s">
        <v>137</v>
      </c>
      <c r="EA148" s="26">
        <v>9.0</v>
      </c>
      <c r="EB148" s="29">
        <v>4.0</v>
      </c>
      <c r="EC148" s="29">
        <v>4.0</v>
      </c>
      <c r="ED148" s="27" t="s">
        <v>139</v>
      </c>
      <c r="EE148" s="27" t="s">
        <v>136</v>
      </c>
      <c r="EF148" s="16">
        <f t="shared" si="71"/>
        <v>14</v>
      </c>
      <c r="EG148" s="27" t="s">
        <v>139</v>
      </c>
      <c r="EH148" s="130" t="s">
        <v>139</v>
      </c>
      <c r="EI148" s="27" t="s">
        <v>140</v>
      </c>
      <c r="EJ148" s="27" t="s">
        <v>139</v>
      </c>
      <c r="EK148" s="16">
        <f t="shared" si="72"/>
        <v>7</v>
      </c>
    </row>
    <row r="149" ht="15.75" customHeight="1">
      <c r="A149" s="36" t="s">
        <v>194</v>
      </c>
      <c r="B149" s="16">
        <f t="shared" si="1"/>
        <v>0</v>
      </c>
      <c r="C149" s="17" t="s">
        <v>37</v>
      </c>
      <c r="D149" s="35">
        <v>20.0</v>
      </c>
      <c r="E149" s="16">
        <f t="shared" si="2"/>
        <v>0</v>
      </c>
      <c r="F149" s="16">
        <f t="shared" si="3"/>
        <v>1</v>
      </c>
      <c r="G149" s="16">
        <f t="shared" si="4"/>
        <v>0</v>
      </c>
      <c r="H149" s="16">
        <f t="shared" si="5"/>
        <v>0</v>
      </c>
      <c r="I149" s="35" t="s">
        <v>11</v>
      </c>
      <c r="J149" s="16">
        <f t="shared" si="6"/>
        <v>0</v>
      </c>
      <c r="K149" s="16">
        <f t="shared" si="7"/>
        <v>0</v>
      </c>
      <c r="L149" s="16">
        <f t="shared" si="8"/>
        <v>1</v>
      </c>
      <c r="M149" s="16">
        <f t="shared" si="9"/>
        <v>0</v>
      </c>
      <c r="N149" s="16">
        <f t="shared" si="10"/>
        <v>0</v>
      </c>
      <c r="O149" s="36">
        <v>15000.0</v>
      </c>
      <c r="P149" s="21">
        <f t="shared" si="11"/>
        <v>0</v>
      </c>
      <c r="Q149" s="21">
        <f t="shared" si="12"/>
        <v>1</v>
      </c>
      <c r="R149" s="21">
        <f t="shared" si="13"/>
        <v>0</v>
      </c>
      <c r="S149" s="21">
        <f t="shared" si="14"/>
        <v>0</v>
      </c>
      <c r="T149" s="37" t="s">
        <v>159</v>
      </c>
      <c r="U149" s="21">
        <f t="shared" si="15"/>
        <v>0</v>
      </c>
      <c r="V149" s="37">
        <v>0.0</v>
      </c>
      <c r="W149" s="37">
        <v>0.0</v>
      </c>
      <c r="X149" s="37">
        <v>0.0</v>
      </c>
      <c r="Y149" s="36" t="s">
        <v>149</v>
      </c>
      <c r="Z149" s="21">
        <f t="shared" si="16"/>
        <v>0</v>
      </c>
      <c r="AA149" s="21">
        <f t="shared" si="17"/>
        <v>1</v>
      </c>
      <c r="AB149" s="21">
        <f t="shared" si="18"/>
        <v>0</v>
      </c>
      <c r="AC149" s="21">
        <f t="shared" si="19"/>
        <v>0</v>
      </c>
      <c r="AD149" s="21">
        <f t="shared" si="20"/>
        <v>0</v>
      </c>
      <c r="AE149" s="36" t="s">
        <v>31</v>
      </c>
      <c r="AF149" s="21">
        <f t="shared" si="21"/>
        <v>1</v>
      </c>
      <c r="AG149" s="21">
        <f t="shared" si="22"/>
        <v>0</v>
      </c>
      <c r="AH149" s="21">
        <f t="shared" si="23"/>
        <v>0</v>
      </c>
      <c r="AI149" s="21">
        <f t="shared" si="24"/>
        <v>0</v>
      </c>
      <c r="AJ149" s="27" t="s">
        <v>129</v>
      </c>
      <c r="AK149" s="21">
        <f t="shared" si="25"/>
        <v>0</v>
      </c>
      <c r="AL149" s="21">
        <f t="shared" si="26"/>
        <v>1</v>
      </c>
      <c r="AM149" s="21">
        <f t="shared" si="27"/>
        <v>0</v>
      </c>
      <c r="AN149" s="21">
        <f t="shared" si="28"/>
        <v>0</v>
      </c>
      <c r="AO149" s="27" t="s">
        <v>37</v>
      </c>
      <c r="AP149" s="21">
        <f t="shared" si="29"/>
        <v>1</v>
      </c>
      <c r="AQ149" s="21">
        <f t="shared" si="30"/>
        <v>0</v>
      </c>
      <c r="AR149" s="21">
        <f t="shared" si="31"/>
        <v>0</v>
      </c>
      <c r="AS149" s="21">
        <f t="shared" si="32"/>
        <v>0</v>
      </c>
      <c r="AT149" s="27" t="s">
        <v>130</v>
      </c>
      <c r="AU149" s="21">
        <f t="shared" si="33"/>
        <v>1</v>
      </c>
      <c r="AV149" s="21">
        <f t="shared" si="34"/>
        <v>0</v>
      </c>
      <c r="AW149" s="21">
        <f t="shared" si="35"/>
        <v>0</v>
      </c>
      <c r="AX149" s="21">
        <f t="shared" si="36"/>
        <v>0</v>
      </c>
      <c r="AY149" s="38" t="s">
        <v>186</v>
      </c>
      <c r="AZ149" s="21">
        <f t="shared" si="37"/>
        <v>0</v>
      </c>
      <c r="BA149" s="21">
        <f t="shared" si="38"/>
        <v>0</v>
      </c>
      <c r="BB149" s="21">
        <f t="shared" si="39"/>
        <v>0</v>
      </c>
      <c r="BC149" s="21">
        <f t="shared" si="40"/>
        <v>1</v>
      </c>
      <c r="BD149" s="27" t="s">
        <v>136</v>
      </c>
      <c r="BE149" s="21">
        <f t="shared" si="41"/>
        <v>0</v>
      </c>
      <c r="BF149" s="21">
        <f t="shared" si="42"/>
        <v>0</v>
      </c>
      <c r="BG149" s="21">
        <f t="shared" si="43"/>
        <v>1</v>
      </c>
      <c r="BH149" s="27">
        <v>800.0</v>
      </c>
      <c r="BI149" s="21">
        <f t="shared" si="44"/>
        <v>1</v>
      </c>
      <c r="BJ149" s="21">
        <f t="shared" si="45"/>
        <v>0</v>
      </c>
      <c r="BK149" s="21">
        <f t="shared" si="46"/>
        <v>0</v>
      </c>
      <c r="BL149" s="29" t="s">
        <v>132</v>
      </c>
      <c r="BM149" s="21">
        <f t="shared" si="47"/>
        <v>0</v>
      </c>
      <c r="BN149" s="21">
        <f t="shared" si="48"/>
        <v>0</v>
      </c>
      <c r="BO149" s="21">
        <f t="shared" si="49"/>
        <v>1</v>
      </c>
      <c r="BP149" s="21">
        <f t="shared" si="50"/>
        <v>0</v>
      </c>
      <c r="BQ149" s="21">
        <f t="shared" si="51"/>
        <v>0</v>
      </c>
      <c r="BR149" s="29">
        <v>0.0</v>
      </c>
      <c r="BS149" s="29">
        <v>0.0</v>
      </c>
      <c r="BT149" s="29">
        <v>0.0</v>
      </c>
      <c r="BU149" s="29">
        <v>1.0</v>
      </c>
      <c r="BV149" s="29">
        <v>0.0</v>
      </c>
      <c r="BW149" s="29">
        <v>0.0</v>
      </c>
      <c r="BX149" s="29">
        <v>0.0</v>
      </c>
      <c r="BY149" s="29">
        <v>0.0</v>
      </c>
      <c r="BZ149" s="29">
        <v>1.0</v>
      </c>
      <c r="CA149" s="27" t="s">
        <v>133</v>
      </c>
      <c r="CB149" s="21">
        <f t="shared" si="52"/>
        <v>0</v>
      </c>
      <c r="CC149" s="21">
        <f t="shared" si="53"/>
        <v>1</v>
      </c>
      <c r="CD149" s="21">
        <f t="shared" si="54"/>
        <v>0</v>
      </c>
      <c r="CE149" s="21">
        <f t="shared" si="55"/>
        <v>0</v>
      </c>
      <c r="CF149" s="21">
        <f t="shared" si="56"/>
        <v>0</v>
      </c>
      <c r="CG149" s="27" t="s">
        <v>134</v>
      </c>
      <c r="CH149" s="21">
        <f t="shared" si="57"/>
        <v>0</v>
      </c>
      <c r="CI149" s="21">
        <f t="shared" si="58"/>
        <v>0</v>
      </c>
      <c r="CJ149" s="21">
        <f t="shared" si="59"/>
        <v>0</v>
      </c>
      <c r="CK149" s="21">
        <f t="shared" si="60"/>
        <v>1</v>
      </c>
      <c r="CL149" s="27" t="s">
        <v>135</v>
      </c>
      <c r="CM149" s="21">
        <f t="shared" si="61"/>
        <v>1</v>
      </c>
      <c r="CN149" s="21">
        <f t="shared" si="62"/>
        <v>0</v>
      </c>
      <c r="CO149" s="21">
        <f t="shared" si="63"/>
        <v>0</v>
      </c>
      <c r="CP149" s="21">
        <f t="shared" si="64"/>
        <v>0</v>
      </c>
      <c r="CQ149" s="21">
        <f t="shared" si="65"/>
        <v>0</v>
      </c>
      <c r="CR149" s="27" t="s">
        <v>137</v>
      </c>
      <c r="CS149" s="27" t="s">
        <v>136</v>
      </c>
      <c r="CT149" s="29">
        <v>4.0</v>
      </c>
      <c r="CU149" s="27" t="s">
        <v>139</v>
      </c>
      <c r="CV149" s="16">
        <f t="shared" si="66"/>
        <v>13</v>
      </c>
      <c r="CW149" s="27" t="s">
        <v>137</v>
      </c>
      <c r="CX149" s="41" t="s">
        <v>136</v>
      </c>
      <c r="CY149" s="31">
        <v>4.0</v>
      </c>
      <c r="CZ149" s="41" t="s">
        <v>139</v>
      </c>
      <c r="DA149" s="27" t="s">
        <v>139</v>
      </c>
      <c r="DB149" s="16">
        <f t="shared" si="67"/>
        <v>15</v>
      </c>
      <c r="DC149" s="29">
        <v>2.0</v>
      </c>
      <c r="DD149" s="27" t="s">
        <v>136</v>
      </c>
      <c r="DE149" s="27" t="s">
        <v>139</v>
      </c>
      <c r="DF149" s="27" t="s">
        <v>139</v>
      </c>
      <c r="DG149" s="27" t="s">
        <v>139</v>
      </c>
      <c r="DH149" s="29">
        <v>2.0</v>
      </c>
      <c r="DI149" s="16">
        <f t="shared" si="68"/>
        <v>14</v>
      </c>
      <c r="DJ149" s="29">
        <v>1.0</v>
      </c>
      <c r="DK149" s="27" t="s">
        <v>136</v>
      </c>
      <c r="DL149" s="27" t="s">
        <v>136</v>
      </c>
      <c r="DM149" s="29">
        <v>3.0</v>
      </c>
      <c r="DN149" s="27" t="s">
        <v>139</v>
      </c>
      <c r="DO149" s="16">
        <f t="shared" si="69"/>
        <v>14</v>
      </c>
      <c r="DP149" s="27" t="s">
        <v>136</v>
      </c>
      <c r="DQ149" s="27" t="s">
        <v>136</v>
      </c>
      <c r="DR149" s="27" t="s">
        <v>136</v>
      </c>
      <c r="DS149" s="27" t="s">
        <v>138</v>
      </c>
      <c r="DT149" s="27" t="s">
        <v>138</v>
      </c>
      <c r="DU149" s="25">
        <f t="shared" si="70"/>
        <v>22</v>
      </c>
      <c r="DV149" s="27" t="s">
        <v>138</v>
      </c>
      <c r="DW149" s="27" t="s">
        <v>137</v>
      </c>
      <c r="DX149" s="27" t="s">
        <v>138</v>
      </c>
      <c r="DY149" s="27" t="s">
        <v>140</v>
      </c>
      <c r="DZ149" s="27" t="s">
        <v>137</v>
      </c>
      <c r="EA149" s="26">
        <v>14.0</v>
      </c>
      <c r="EB149" s="27" t="s">
        <v>137</v>
      </c>
      <c r="EC149" s="27" t="s">
        <v>139</v>
      </c>
      <c r="ED149" s="27" t="s">
        <v>140</v>
      </c>
      <c r="EE149" s="27" t="s">
        <v>137</v>
      </c>
      <c r="EF149" s="16">
        <f t="shared" si="71"/>
        <v>9</v>
      </c>
      <c r="EG149" s="27" t="s">
        <v>140</v>
      </c>
      <c r="EH149" s="129">
        <v>3.0</v>
      </c>
      <c r="EI149" s="27" t="s">
        <v>139</v>
      </c>
      <c r="EJ149" s="27" t="s">
        <v>140</v>
      </c>
      <c r="EK149" s="16">
        <f t="shared" si="72"/>
        <v>7</v>
      </c>
    </row>
    <row r="150" ht="15.75" customHeight="1">
      <c r="A150" s="36" t="s">
        <v>194</v>
      </c>
      <c r="B150" s="16">
        <f t="shared" si="1"/>
        <v>0</v>
      </c>
      <c r="C150" s="17" t="s">
        <v>37</v>
      </c>
      <c r="D150" s="35">
        <v>25.0</v>
      </c>
      <c r="E150" s="16">
        <f t="shared" si="2"/>
        <v>0</v>
      </c>
      <c r="F150" s="16">
        <f t="shared" si="3"/>
        <v>1</v>
      </c>
      <c r="G150" s="16">
        <f t="shared" si="4"/>
        <v>0</v>
      </c>
      <c r="H150" s="16">
        <f t="shared" si="5"/>
        <v>0</v>
      </c>
      <c r="I150" s="35" t="s">
        <v>12</v>
      </c>
      <c r="J150" s="16">
        <f t="shared" si="6"/>
        <v>0</v>
      </c>
      <c r="K150" s="16">
        <f t="shared" si="7"/>
        <v>0</v>
      </c>
      <c r="L150" s="16">
        <f t="shared" si="8"/>
        <v>0</v>
      </c>
      <c r="M150" s="16">
        <f t="shared" si="9"/>
        <v>1</v>
      </c>
      <c r="N150" s="16">
        <f t="shared" si="10"/>
        <v>0</v>
      </c>
      <c r="O150" s="36">
        <v>20000.0</v>
      </c>
      <c r="P150" s="21">
        <f t="shared" si="11"/>
        <v>0</v>
      </c>
      <c r="Q150" s="21">
        <f t="shared" si="12"/>
        <v>1</v>
      </c>
      <c r="R150" s="21">
        <f t="shared" si="13"/>
        <v>0</v>
      </c>
      <c r="S150" s="21">
        <f t="shared" si="14"/>
        <v>0</v>
      </c>
      <c r="T150" s="37" t="s">
        <v>159</v>
      </c>
      <c r="U150" s="21">
        <f t="shared" si="15"/>
        <v>0</v>
      </c>
      <c r="V150" s="37">
        <v>0.0</v>
      </c>
      <c r="W150" s="37">
        <v>0.0</v>
      </c>
      <c r="X150" s="37">
        <v>0.0</v>
      </c>
      <c r="Y150" s="36" t="s">
        <v>149</v>
      </c>
      <c r="Z150" s="21">
        <f t="shared" si="16"/>
        <v>0</v>
      </c>
      <c r="AA150" s="21">
        <f t="shared" si="17"/>
        <v>1</v>
      </c>
      <c r="AB150" s="21">
        <f t="shared" si="18"/>
        <v>0</v>
      </c>
      <c r="AC150" s="21">
        <f t="shared" si="19"/>
        <v>0</v>
      </c>
      <c r="AD150" s="21">
        <f t="shared" si="20"/>
        <v>0</v>
      </c>
      <c r="AE150" s="36" t="s">
        <v>31</v>
      </c>
      <c r="AF150" s="21">
        <f t="shared" si="21"/>
        <v>1</v>
      </c>
      <c r="AG150" s="21">
        <f t="shared" si="22"/>
        <v>0</v>
      </c>
      <c r="AH150" s="21">
        <f t="shared" si="23"/>
        <v>0</v>
      </c>
      <c r="AI150" s="21">
        <f t="shared" si="24"/>
        <v>0</v>
      </c>
      <c r="AJ150" s="36" t="s">
        <v>171</v>
      </c>
      <c r="AK150" s="21">
        <f t="shared" si="25"/>
        <v>0</v>
      </c>
      <c r="AL150" s="21">
        <f t="shared" si="26"/>
        <v>0</v>
      </c>
      <c r="AM150" s="21">
        <f t="shared" si="27"/>
        <v>0</v>
      </c>
      <c r="AN150" s="21">
        <f t="shared" si="28"/>
        <v>1</v>
      </c>
      <c r="AO150" s="27" t="s">
        <v>144</v>
      </c>
      <c r="AP150" s="21">
        <f t="shared" si="29"/>
        <v>0</v>
      </c>
      <c r="AQ150" s="21">
        <f t="shared" si="30"/>
        <v>0</v>
      </c>
      <c r="AR150" s="21">
        <f t="shared" si="31"/>
        <v>0</v>
      </c>
      <c r="AS150" s="21">
        <f t="shared" si="32"/>
        <v>1</v>
      </c>
      <c r="AT150" s="27" t="s">
        <v>45</v>
      </c>
      <c r="AU150" s="21">
        <f t="shared" si="33"/>
        <v>0</v>
      </c>
      <c r="AV150" s="21">
        <f t="shared" si="34"/>
        <v>0</v>
      </c>
      <c r="AW150" s="21">
        <f t="shared" si="35"/>
        <v>1</v>
      </c>
      <c r="AX150" s="21">
        <f t="shared" si="36"/>
        <v>0</v>
      </c>
      <c r="AY150" s="38" t="s">
        <v>188</v>
      </c>
      <c r="AZ150" s="21">
        <f t="shared" si="37"/>
        <v>0</v>
      </c>
      <c r="BA150" s="21">
        <f t="shared" si="38"/>
        <v>0</v>
      </c>
      <c r="BB150" s="21">
        <f t="shared" si="39"/>
        <v>0</v>
      </c>
      <c r="BC150" s="21">
        <f t="shared" si="40"/>
        <v>1</v>
      </c>
      <c r="BD150" s="27" t="s">
        <v>138</v>
      </c>
      <c r="BE150" s="21">
        <f t="shared" si="41"/>
        <v>0</v>
      </c>
      <c r="BF150" s="21">
        <f t="shared" si="42"/>
        <v>0</v>
      </c>
      <c r="BG150" s="21">
        <f t="shared" si="43"/>
        <v>1</v>
      </c>
      <c r="BH150" s="27" t="s">
        <v>145</v>
      </c>
      <c r="BI150" s="21">
        <f t="shared" si="44"/>
        <v>0</v>
      </c>
      <c r="BJ150" s="21">
        <f t="shared" si="45"/>
        <v>0</v>
      </c>
      <c r="BK150" s="21">
        <f t="shared" si="46"/>
        <v>1</v>
      </c>
      <c r="BL150" s="29" t="s">
        <v>132</v>
      </c>
      <c r="BM150" s="21">
        <f t="shared" si="47"/>
        <v>0</v>
      </c>
      <c r="BN150" s="21">
        <f t="shared" si="48"/>
        <v>0</v>
      </c>
      <c r="BO150" s="21">
        <f t="shared" si="49"/>
        <v>1</v>
      </c>
      <c r="BP150" s="21">
        <f t="shared" si="50"/>
        <v>0</v>
      </c>
      <c r="BQ150" s="21">
        <f t="shared" si="51"/>
        <v>0</v>
      </c>
      <c r="BR150" s="29">
        <v>0.0</v>
      </c>
      <c r="BS150" s="29">
        <v>0.0</v>
      </c>
      <c r="BT150" s="29">
        <v>1.0</v>
      </c>
      <c r="BU150" s="29">
        <v>0.0</v>
      </c>
      <c r="BV150" s="29">
        <v>0.0</v>
      </c>
      <c r="BW150" s="29">
        <v>1.0</v>
      </c>
      <c r="BX150" s="29">
        <v>1.0</v>
      </c>
      <c r="BY150" s="29">
        <v>0.0</v>
      </c>
      <c r="BZ150" s="29">
        <v>0.0</v>
      </c>
      <c r="CA150" s="27" t="s">
        <v>133</v>
      </c>
      <c r="CB150" s="21">
        <f t="shared" si="52"/>
        <v>0</v>
      </c>
      <c r="CC150" s="21">
        <f t="shared" si="53"/>
        <v>1</v>
      </c>
      <c r="CD150" s="21">
        <f t="shared" si="54"/>
        <v>0</v>
      </c>
      <c r="CE150" s="21">
        <f t="shared" si="55"/>
        <v>0</v>
      </c>
      <c r="CF150" s="21">
        <f t="shared" si="56"/>
        <v>0</v>
      </c>
      <c r="CG150" s="27" t="s">
        <v>146</v>
      </c>
      <c r="CH150" s="21">
        <f t="shared" si="57"/>
        <v>0</v>
      </c>
      <c r="CI150" s="21">
        <f t="shared" si="58"/>
        <v>0</v>
      </c>
      <c r="CJ150" s="21">
        <f t="shared" si="59"/>
        <v>1</v>
      </c>
      <c r="CK150" s="21">
        <f t="shared" si="60"/>
        <v>0</v>
      </c>
      <c r="CL150" s="27" t="s">
        <v>147</v>
      </c>
      <c r="CM150" s="21">
        <f t="shared" si="61"/>
        <v>0</v>
      </c>
      <c r="CN150" s="21">
        <f t="shared" si="62"/>
        <v>0</v>
      </c>
      <c r="CO150" s="21">
        <f t="shared" si="63"/>
        <v>0</v>
      </c>
      <c r="CP150" s="21">
        <f t="shared" si="64"/>
        <v>0</v>
      </c>
      <c r="CQ150" s="21">
        <f t="shared" si="65"/>
        <v>1</v>
      </c>
      <c r="CR150" s="27" t="s">
        <v>139</v>
      </c>
      <c r="CS150" s="29">
        <v>3.0</v>
      </c>
      <c r="CT150" s="27" t="s">
        <v>136</v>
      </c>
      <c r="CU150" s="27" t="s">
        <v>139</v>
      </c>
      <c r="CV150" s="16">
        <f t="shared" si="66"/>
        <v>11</v>
      </c>
      <c r="CW150" s="27" t="s">
        <v>139</v>
      </c>
      <c r="CX150" s="41" t="s">
        <v>138</v>
      </c>
      <c r="CY150" s="41" t="s">
        <v>136</v>
      </c>
      <c r="CZ150" s="31">
        <v>3.0</v>
      </c>
      <c r="DA150" s="27" t="s">
        <v>139</v>
      </c>
      <c r="DB150" s="16">
        <f t="shared" si="67"/>
        <v>16</v>
      </c>
      <c r="DC150" s="29">
        <v>2.0</v>
      </c>
      <c r="DD150" s="29">
        <v>2.0</v>
      </c>
      <c r="DE150" s="27" t="s">
        <v>137</v>
      </c>
      <c r="DF150" s="27">
        <v>4.0</v>
      </c>
      <c r="DG150" s="27" t="s">
        <v>137</v>
      </c>
      <c r="DH150" s="27" t="s">
        <v>139</v>
      </c>
      <c r="DI150" s="16">
        <f t="shared" si="68"/>
        <v>16</v>
      </c>
      <c r="DJ150" s="29">
        <v>2.0</v>
      </c>
      <c r="DK150" s="27" t="s">
        <v>136</v>
      </c>
      <c r="DL150" s="27" t="s">
        <v>136</v>
      </c>
      <c r="DM150" s="29">
        <v>1.0</v>
      </c>
      <c r="DN150" s="27" t="s">
        <v>136</v>
      </c>
      <c r="DO150" s="16">
        <f t="shared" si="69"/>
        <v>15</v>
      </c>
      <c r="DP150" s="29">
        <v>5.0</v>
      </c>
      <c r="DQ150" s="27" t="s">
        <v>136</v>
      </c>
      <c r="DR150" s="27" t="s">
        <v>136</v>
      </c>
      <c r="DS150" s="29">
        <v>5.0</v>
      </c>
      <c r="DT150" s="27" t="s">
        <v>138</v>
      </c>
      <c r="DU150" s="25">
        <f t="shared" si="70"/>
        <v>23</v>
      </c>
      <c r="DV150" s="27" t="s">
        <v>136</v>
      </c>
      <c r="DW150" s="29">
        <v>3.0</v>
      </c>
      <c r="DX150" s="27" t="s">
        <v>137</v>
      </c>
      <c r="DY150" s="29">
        <v>1.0</v>
      </c>
      <c r="DZ150" s="27" t="s">
        <v>136</v>
      </c>
      <c r="EA150" s="21">
        <f t="shared" ref="EA150:EA152" si="83">DV150+DW150+DX150+DY150+DZ150</f>
        <v>15</v>
      </c>
      <c r="EB150" s="29">
        <v>4.0</v>
      </c>
      <c r="EC150" s="27" t="s">
        <v>139</v>
      </c>
      <c r="ED150" s="27" t="s">
        <v>138</v>
      </c>
      <c r="EE150" s="29">
        <v>3.0</v>
      </c>
      <c r="EF150" s="16">
        <f t="shared" si="71"/>
        <v>14</v>
      </c>
      <c r="EG150" s="27" t="s">
        <v>139</v>
      </c>
      <c r="EH150" s="130" t="s">
        <v>140</v>
      </c>
      <c r="EI150" s="27" t="s">
        <v>137</v>
      </c>
      <c r="EJ150" s="27" t="s">
        <v>137</v>
      </c>
      <c r="EK150" s="16">
        <f t="shared" si="72"/>
        <v>9</v>
      </c>
    </row>
    <row r="151" ht="15.75" customHeight="1">
      <c r="A151" s="36" t="s">
        <v>194</v>
      </c>
      <c r="B151" s="16">
        <f t="shared" si="1"/>
        <v>0</v>
      </c>
      <c r="C151" s="17" t="s">
        <v>37</v>
      </c>
      <c r="D151" s="35">
        <v>37.0</v>
      </c>
      <c r="E151" s="16">
        <f t="shared" si="2"/>
        <v>0</v>
      </c>
      <c r="F151" s="16">
        <f t="shared" si="3"/>
        <v>1</v>
      </c>
      <c r="G151" s="16">
        <f t="shared" si="4"/>
        <v>0</v>
      </c>
      <c r="H151" s="16">
        <f t="shared" si="5"/>
        <v>0</v>
      </c>
      <c r="I151" s="35" t="s">
        <v>11</v>
      </c>
      <c r="J151" s="16">
        <f t="shared" si="6"/>
        <v>0</v>
      </c>
      <c r="K151" s="16">
        <f t="shared" si="7"/>
        <v>0</v>
      </c>
      <c r="L151" s="16">
        <f t="shared" si="8"/>
        <v>1</v>
      </c>
      <c r="M151" s="16">
        <f t="shared" si="9"/>
        <v>0</v>
      </c>
      <c r="N151" s="16">
        <f t="shared" si="10"/>
        <v>0</v>
      </c>
      <c r="O151" s="36">
        <v>14000.0</v>
      </c>
      <c r="P151" s="21">
        <f t="shared" si="11"/>
        <v>1</v>
      </c>
      <c r="Q151" s="21">
        <f t="shared" si="12"/>
        <v>0</v>
      </c>
      <c r="R151" s="21">
        <f t="shared" si="13"/>
        <v>0</v>
      </c>
      <c r="S151" s="21">
        <f t="shared" si="14"/>
        <v>0</v>
      </c>
      <c r="T151" s="37" t="s">
        <v>159</v>
      </c>
      <c r="U151" s="21">
        <f t="shared" si="15"/>
        <v>0</v>
      </c>
      <c r="V151" s="37">
        <v>0.0</v>
      </c>
      <c r="W151" s="37">
        <v>0.0</v>
      </c>
      <c r="X151" s="37">
        <v>0.0</v>
      </c>
      <c r="Y151" s="36" t="s">
        <v>149</v>
      </c>
      <c r="Z151" s="21">
        <f t="shared" si="16"/>
        <v>0</v>
      </c>
      <c r="AA151" s="21">
        <f t="shared" si="17"/>
        <v>1</v>
      </c>
      <c r="AB151" s="21">
        <f t="shared" si="18"/>
        <v>0</v>
      </c>
      <c r="AC151" s="21">
        <f t="shared" si="19"/>
        <v>0</v>
      </c>
      <c r="AD151" s="21">
        <f t="shared" si="20"/>
        <v>0</v>
      </c>
      <c r="AE151" s="36" t="s">
        <v>143</v>
      </c>
      <c r="AF151" s="21">
        <f t="shared" si="21"/>
        <v>0</v>
      </c>
      <c r="AG151" s="21">
        <f t="shared" si="22"/>
        <v>1</v>
      </c>
      <c r="AH151" s="21">
        <f t="shared" si="23"/>
        <v>0</v>
      </c>
      <c r="AI151" s="21">
        <f t="shared" si="24"/>
        <v>0</v>
      </c>
      <c r="AJ151" s="27" t="s">
        <v>129</v>
      </c>
      <c r="AK151" s="21">
        <f t="shared" si="25"/>
        <v>0</v>
      </c>
      <c r="AL151" s="21">
        <f t="shared" si="26"/>
        <v>1</v>
      </c>
      <c r="AM151" s="21">
        <f t="shared" si="27"/>
        <v>0</v>
      </c>
      <c r="AN151" s="21">
        <f t="shared" si="28"/>
        <v>0</v>
      </c>
      <c r="AO151" s="27" t="s">
        <v>37</v>
      </c>
      <c r="AP151" s="21">
        <f t="shared" si="29"/>
        <v>1</v>
      </c>
      <c r="AQ151" s="21">
        <f t="shared" si="30"/>
        <v>0</v>
      </c>
      <c r="AR151" s="21">
        <f t="shared" si="31"/>
        <v>0</v>
      </c>
      <c r="AS151" s="21">
        <f t="shared" si="32"/>
        <v>0</v>
      </c>
      <c r="AT151" s="27" t="s">
        <v>44</v>
      </c>
      <c r="AU151" s="21">
        <f t="shared" si="33"/>
        <v>0</v>
      </c>
      <c r="AV151" s="21">
        <f t="shared" si="34"/>
        <v>1</v>
      </c>
      <c r="AW151" s="21">
        <f t="shared" si="35"/>
        <v>0</v>
      </c>
      <c r="AX151" s="21">
        <f t="shared" si="36"/>
        <v>0</v>
      </c>
      <c r="AY151" s="38" t="s">
        <v>37</v>
      </c>
      <c r="AZ151" s="21">
        <f t="shared" si="37"/>
        <v>0</v>
      </c>
      <c r="BA151" s="21">
        <f t="shared" si="38"/>
        <v>1</v>
      </c>
      <c r="BB151" s="21">
        <f t="shared" si="39"/>
        <v>0</v>
      </c>
      <c r="BC151" s="21">
        <f t="shared" si="40"/>
        <v>0</v>
      </c>
      <c r="BD151" s="27" t="s">
        <v>138</v>
      </c>
      <c r="BE151" s="21">
        <f t="shared" si="41"/>
        <v>0</v>
      </c>
      <c r="BF151" s="21">
        <f t="shared" si="42"/>
        <v>0</v>
      </c>
      <c r="BG151" s="21">
        <f t="shared" si="43"/>
        <v>1</v>
      </c>
      <c r="BH151" s="29">
        <v>800.0</v>
      </c>
      <c r="BI151" s="21">
        <f t="shared" si="44"/>
        <v>1</v>
      </c>
      <c r="BJ151" s="21">
        <f t="shared" si="45"/>
        <v>0</v>
      </c>
      <c r="BK151" s="21">
        <f t="shared" si="46"/>
        <v>0</v>
      </c>
      <c r="BL151" s="27" t="s">
        <v>151</v>
      </c>
      <c r="BM151" s="21">
        <f t="shared" si="47"/>
        <v>0</v>
      </c>
      <c r="BN151" s="21">
        <f t="shared" si="48"/>
        <v>1</v>
      </c>
      <c r="BO151" s="21">
        <f t="shared" si="49"/>
        <v>0</v>
      </c>
      <c r="BP151" s="21">
        <f t="shared" si="50"/>
        <v>0</v>
      </c>
      <c r="BQ151" s="21">
        <f t="shared" si="51"/>
        <v>0</v>
      </c>
      <c r="BR151" s="29">
        <v>0.0</v>
      </c>
      <c r="BS151" s="29">
        <v>0.0</v>
      </c>
      <c r="BT151" s="29">
        <v>0.0</v>
      </c>
      <c r="BU151" s="29">
        <v>0.0</v>
      </c>
      <c r="BV151" s="29">
        <v>0.0</v>
      </c>
      <c r="BW151" s="29">
        <v>1.0</v>
      </c>
      <c r="BX151" s="29">
        <v>0.0</v>
      </c>
      <c r="BY151" s="29">
        <v>0.0</v>
      </c>
      <c r="BZ151" s="29">
        <v>1.0</v>
      </c>
      <c r="CA151" s="27" t="s">
        <v>133</v>
      </c>
      <c r="CB151" s="21">
        <f t="shared" si="52"/>
        <v>0</v>
      </c>
      <c r="CC151" s="21">
        <f t="shared" si="53"/>
        <v>1</v>
      </c>
      <c r="CD151" s="21">
        <f t="shared" si="54"/>
        <v>0</v>
      </c>
      <c r="CE151" s="21">
        <f t="shared" si="55"/>
        <v>0</v>
      </c>
      <c r="CF151" s="21">
        <f t="shared" si="56"/>
        <v>0</v>
      </c>
      <c r="CG151" s="27" t="s">
        <v>152</v>
      </c>
      <c r="CH151" s="21">
        <f t="shared" si="57"/>
        <v>0</v>
      </c>
      <c r="CI151" s="21">
        <f t="shared" si="58"/>
        <v>0</v>
      </c>
      <c r="CJ151" s="21">
        <f t="shared" si="59"/>
        <v>0</v>
      </c>
      <c r="CK151" s="21">
        <f t="shared" si="60"/>
        <v>1</v>
      </c>
      <c r="CL151" s="27" t="s">
        <v>135</v>
      </c>
      <c r="CM151" s="21">
        <f t="shared" si="61"/>
        <v>1</v>
      </c>
      <c r="CN151" s="21">
        <f t="shared" si="62"/>
        <v>0</v>
      </c>
      <c r="CO151" s="21">
        <f t="shared" si="63"/>
        <v>0</v>
      </c>
      <c r="CP151" s="21">
        <f t="shared" si="64"/>
        <v>0</v>
      </c>
      <c r="CQ151" s="21">
        <f t="shared" si="65"/>
        <v>0</v>
      </c>
      <c r="CR151" s="27" t="s">
        <v>136</v>
      </c>
      <c r="CS151" s="27" t="s">
        <v>139</v>
      </c>
      <c r="CT151" s="29">
        <v>4.0</v>
      </c>
      <c r="CU151" s="29">
        <v>5.0</v>
      </c>
      <c r="CV151" s="16">
        <f t="shared" si="66"/>
        <v>15</v>
      </c>
      <c r="CW151" s="27" t="s">
        <v>136</v>
      </c>
      <c r="CX151" s="41" t="s">
        <v>139</v>
      </c>
      <c r="CY151" s="41" t="s">
        <v>138</v>
      </c>
      <c r="CZ151" s="31">
        <v>4.0</v>
      </c>
      <c r="DA151" s="27" t="s">
        <v>138</v>
      </c>
      <c r="DB151" s="16">
        <f t="shared" si="67"/>
        <v>20</v>
      </c>
      <c r="DC151" s="27" t="s">
        <v>136</v>
      </c>
      <c r="DD151" s="27" t="s">
        <v>136</v>
      </c>
      <c r="DE151" s="27" t="s">
        <v>136</v>
      </c>
      <c r="DF151" s="27" t="s">
        <v>139</v>
      </c>
      <c r="DG151" s="27" t="s">
        <v>138</v>
      </c>
      <c r="DH151" s="29">
        <v>3.0</v>
      </c>
      <c r="DI151" s="16">
        <f t="shared" si="68"/>
        <v>22</v>
      </c>
      <c r="DJ151" s="29">
        <v>2.0</v>
      </c>
      <c r="DK151" s="29">
        <v>2.0</v>
      </c>
      <c r="DL151" s="29">
        <v>3.0</v>
      </c>
      <c r="DM151" s="27" t="s">
        <v>137</v>
      </c>
      <c r="DN151" s="27" t="s">
        <v>136</v>
      </c>
      <c r="DO151" s="16">
        <f t="shared" si="69"/>
        <v>14</v>
      </c>
      <c r="DP151" s="27" t="s">
        <v>139</v>
      </c>
      <c r="DQ151" s="27" t="s">
        <v>138</v>
      </c>
      <c r="DR151" s="27" t="s">
        <v>136</v>
      </c>
      <c r="DS151" s="27" t="s">
        <v>136</v>
      </c>
      <c r="DT151" s="27" t="s">
        <v>138</v>
      </c>
      <c r="DU151" s="25">
        <f t="shared" si="70"/>
        <v>20</v>
      </c>
      <c r="DV151" s="27" t="s">
        <v>138</v>
      </c>
      <c r="DW151" s="27" t="s">
        <v>139</v>
      </c>
      <c r="DX151" s="27" t="s">
        <v>139</v>
      </c>
      <c r="DY151" s="27" t="s">
        <v>139</v>
      </c>
      <c r="DZ151" s="27" t="s">
        <v>140</v>
      </c>
      <c r="EA151" s="21">
        <f t="shared" si="83"/>
        <v>12</v>
      </c>
      <c r="EB151" s="27" t="s">
        <v>139</v>
      </c>
      <c r="EC151" s="27" t="s">
        <v>139</v>
      </c>
      <c r="ED151" s="27" t="s">
        <v>140</v>
      </c>
      <c r="EE151" s="27" t="s">
        <v>139</v>
      </c>
      <c r="EF151" s="16">
        <f t="shared" si="71"/>
        <v>7</v>
      </c>
      <c r="EG151" s="27" t="s">
        <v>139</v>
      </c>
      <c r="EH151" s="130" t="s">
        <v>140</v>
      </c>
      <c r="EI151" s="27" t="s">
        <v>139</v>
      </c>
      <c r="EJ151" s="29">
        <v>1.0</v>
      </c>
      <c r="EK151" s="16">
        <f t="shared" si="72"/>
        <v>6</v>
      </c>
    </row>
    <row r="152" ht="15.75" customHeight="1">
      <c r="A152" s="36" t="s">
        <v>194</v>
      </c>
      <c r="B152" s="16">
        <f t="shared" si="1"/>
        <v>0</v>
      </c>
      <c r="C152" s="17" t="s">
        <v>37</v>
      </c>
      <c r="D152" s="35">
        <v>36.0</v>
      </c>
      <c r="E152" s="16">
        <f t="shared" si="2"/>
        <v>0</v>
      </c>
      <c r="F152" s="16">
        <f t="shared" si="3"/>
        <v>1</v>
      </c>
      <c r="G152" s="16">
        <f t="shared" si="4"/>
        <v>0</v>
      </c>
      <c r="H152" s="16">
        <f t="shared" si="5"/>
        <v>0</v>
      </c>
      <c r="I152" s="35" t="s">
        <v>158</v>
      </c>
      <c r="J152" s="16">
        <f t="shared" si="6"/>
        <v>0</v>
      </c>
      <c r="K152" s="16">
        <f t="shared" si="7"/>
        <v>0</v>
      </c>
      <c r="L152" s="16">
        <f t="shared" si="8"/>
        <v>0</v>
      </c>
      <c r="M152" s="16">
        <f t="shared" si="9"/>
        <v>0</v>
      </c>
      <c r="N152" s="16">
        <f t="shared" si="10"/>
        <v>1</v>
      </c>
      <c r="O152" s="36">
        <v>25000.0</v>
      </c>
      <c r="P152" s="21">
        <f t="shared" si="11"/>
        <v>0</v>
      </c>
      <c r="Q152" s="21">
        <f t="shared" si="12"/>
        <v>1</v>
      </c>
      <c r="R152" s="21">
        <f t="shared" si="13"/>
        <v>0</v>
      </c>
      <c r="S152" s="21">
        <f t="shared" si="14"/>
        <v>0</v>
      </c>
      <c r="T152" s="37" t="s">
        <v>159</v>
      </c>
      <c r="U152" s="21">
        <f t="shared" si="15"/>
        <v>0</v>
      </c>
      <c r="V152" s="37">
        <v>0.0</v>
      </c>
      <c r="W152" s="37">
        <v>0.0</v>
      </c>
      <c r="X152" s="37">
        <v>0.0</v>
      </c>
      <c r="Y152" s="36" t="s">
        <v>149</v>
      </c>
      <c r="Z152" s="21">
        <f t="shared" si="16"/>
        <v>0</v>
      </c>
      <c r="AA152" s="21">
        <f t="shared" si="17"/>
        <v>1</v>
      </c>
      <c r="AB152" s="21">
        <f t="shared" si="18"/>
        <v>0</v>
      </c>
      <c r="AC152" s="21">
        <f t="shared" si="19"/>
        <v>0</v>
      </c>
      <c r="AD152" s="21">
        <f t="shared" si="20"/>
        <v>0</v>
      </c>
      <c r="AE152" s="36" t="s">
        <v>180</v>
      </c>
      <c r="AF152" s="21">
        <f t="shared" si="21"/>
        <v>0</v>
      </c>
      <c r="AG152" s="21">
        <f t="shared" si="22"/>
        <v>0</v>
      </c>
      <c r="AH152" s="21">
        <f t="shared" si="23"/>
        <v>1</v>
      </c>
      <c r="AI152" s="21">
        <f t="shared" si="24"/>
        <v>0</v>
      </c>
      <c r="AJ152" s="27" t="s">
        <v>128</v>
      </c>
      <c r="AK152" s="21">
        <f t="shared" si="25"/>
        <v>1</v>
      </c>
      <c r="AL152" s="21">
        <f t="shared" si="26"/>
        <v>0</v>
      </c>
      <c r="AM152" s="21">
        <f t="shared" si="27"/>
        <v>0</v>
      </c>
      <c r="AN152" s="21">
        <f t="shared" si="28"/>
        <v>0</v>
      </c>
      <c r="AO152" s="27" t="s">
        <v>154</v>
      </c>
      <c r="AP152" s="21">
        <f t="shared" si="29"/>
        <v>0</v>
      </c>
      <c r="AQ152" s="21">
        <f t="shared" si="30"/>
        <v>0</v>
      </c>
      <c r="AR152" s="21">
        <f t="shared" si="31"/>
        <v>0</v>
      </c>
      <c r="AS152" s="21">
        <f t="shared" si="32"/>
        <v>1</v>
      </c>
      <c r="AT152" s="27" t="s">
        <v>44</v>
      </c>
      <c r="AU152" s="21">
        <f t="shared" si="33"/>
        <v>0</v>
      </c>
      <c r="AV152" s="21">
        <f t="shared" si="34"/>
        <v>1</v>
      </c>
      <c r="AW152" s="21">
        <f t="shared" si="35"/>
        <v>0</v>
      </c>
      <c r="AX152" s="21">
        <f t="shared" si="36"/>
        <v>0</v>
      </c>
      <c r="AY152" s="39" t="s">
        <v>190</v>
      </c>
      <c r="AZ152" s="21">
        <f t="shared" si="37"/>
        <v>0</v>
      </c>
      <c r="BA152" s="21">
        <f t="shared" si="38"/>
        <v>0</v>
      </c>
      <c r="BB152" s="21">
        <f t="shared" si="39"/>
        <v>0</v>
      </c>
      <c r="BC152" s="21">
        <f t="shared" si="40"/>
        <v>1</v>
      </c>
      <c r="BD152" s="27" t="s">
        <v>137</v>
      </c>
      <c r="BE152" s="21">
        <f t="shared" si="41"/>
        <v>0</v>
      </c>
      <c r="BF152" s="21">
        <f t="shared" si="42"/>
        <v>0</v>
      </c>
      <c r="BG152" s="21">
        <f t="shared" si="43"/>
        <v>1</v>
      </c>
      <c r="BH152" s="29">
        <v>1500.0</v>
      </c>
      <c r="BI152" s="21">
        <f t="shared" si="44"/>
        <v>0</v>
      </c>
      <c r="BJ152" s="21">
        <f t="shared" si="45"/>
        <v>1</v>
      </c>
      <c r="BK152" s="21">
        <f t="shared" si="46"/>
        <v>0</v>
      </c>
      <c r="BL152" s="29" t="s">
        <v>156</v>
      </c>
      <c r="BM152" s="21">
        <f t="shared" si="47"/>
        <v>0</v>
      </c>
      <c r="BN152" s="21">
        <f t="shared" si="48"/>
        <v>0</v>
      </c>
      <c r="BO152" s="21">
        <f t="shared" si="49"/>
        <v>0</v>
      </c>
      <c r="BP152" s="21">
        <f t="shared" si="50"/>
        <v>1</v>
      </c>
      <c r="BQ152" s="21">
        <f t="shared" si="51"/>
        <v>0</v>
      </c>
      <c r="BR152" s="29">
        <v>0.0</v>
      </c>
      <c r="BS152" s="29">
        <v>0.0</v>
      </c>
      <c r="BT152" s="29">
        <v>1.0</v>
      </c>
      <c r="BU152" s="29">
        <v>0.0</v>
      </c>
      <c r="BV152" s="29">
        <v>0.0</v>
      </c>
      <c r="BW152" s="29">
        <v>1.0</v>
      </c>
      <c r="BX152" s="29">
        <v>1.0</v>
      </c>
      <c r="BY152" s="29">
        <v>0.0</v>
      </c>
      <c r="BZ152" s="29">
        <v>1.0</v>
      </c>
      <c r="CA152" s="27" t="s">
        <v>133</v>
      </c>
      <c r="CB152" s="21">
        <f t="shared" si="52"/>
        <v>0</v>
      </c>
      <c r="CC152" s="21">
        <f t="shared" si="53"/>
        <v>1</v>
      </c>
      <c r="CD152" s="21">
        <f t="shared" si="54"/>
        <v>0</v>
      </c>
      <c r="CE152" s="21">
        <f t="shared" si="55"/>
        <v>0</v>
      </c>
      <c r="CF152" s="21">
        <f t="shared" si="56"/>
        <v>0</v>
      </c>
      <c r="CG152" s="27" t="s">
        <v>157</v>
      </c>
      <c r="CH152" s="21">
        <f t="shared" si="57"/>
        <v>0</v>
      </c>
      <c r="CI152" s="21">
        <f t="shared" si="58"/>
        <v>1</v>
      </c>
      <c r="CJ152" s="21">
        <f t="shared" si="59"/>
        <v>0</v>
      </c>
      <c r="CK152" s="21">
        <f t="shared" si="60"/>
        <v>0</v>
      </c>
      <c r="CL152" s="27" t="s">
        <v>135</v>
      </c>
      <c r="CM152" s="21">
        <f t="shared" si="61"/>
        <v>1</v>
      </c>
      <c r="CN152" s="21">
        <f t="shared" si="62"/>
        <v>0</v>
      </c>
      <c r="CO152" s="21">
        <f t="shared" si="63"/>
        <v>0</v>
      </c>
      <c r="CP152" s="21">
        <f t="shared" si="64"/>
        <v>0</v>
      </c>
      <c r="CQ152" s="21">
        <f t="shared" si="65"/>
        <v>0</v>
      </c>
      <c r="CR152" s="27" t="s">
        <v>139</v>
      </c>
      <c r="CS152" s="27" t="s">
        <v>138</v>
      </c>
      <c r="CT152" s="27" t="s">
        <v>137</v>
      </c>
      <c r="CU152" s="27" t="s">
        <v>137</v>
      </c>
      <c r="CV152" s="16">
        <f t="shared" si="66"/>
        <v>13</v>
      </c>
      <c r="CW152" s="27" t="s">
        <v>139</v>
      </c>
      <c r="CX152" s="31">
        <v>2.0</v>
      </c>
      <c r="CY152" s="41" t="s">
        <v>137</v>
      </c>
      <c r="CZ152" s="41" t="s">
        <v>137</v>
      </c>
      <c r="DA152" s="29">
        <v>2.0</v>
      </c>
      <c r="DB152" s="16">
        <f t="shared" si="67"/>
        <v>12</v>
      </c>
      <c r="DC152" s="29">
        <v>2.0</v>
      </c>
      <c r="DD152" s="29">
        <v>2.0</v>
      </c>
      <c r="DE152" s="27" t="s">
        <v>140</v>
      </c>
      <c r="DF152" s="27" t="s">
        <v>139</v>
      </c>
      <c r="DG152" s="27" t="s">
        <v>140</v>
      </c>
      <c r="DH152" s="27">
        <v>3.0</v>
      </c>
      <c r="DI152" s="16">
        <f t="shared" si="68"/>
        <v>11</v>
      </c>
      <c r="DJ152" s="29">
        <v>2.0</v>
      </c>
      <c r="DK152" s="27" t="s">
        <v>137</v>
      </c>
      <c r="DL152" s="27" t="s">
        <v>136</v>
      </c>
      <c r="DM152" s="27" t="s">
        <v>136</v>
      </c>
      <c r="DN152" s="27" t="s">
        <v>140</v>
      </c>
      <c r="DO152" s="16">
        <f t="shared" si="69"/>
        <v>14</v>
      </c>
      <c r="DP152" s="27" t="s">
        <v>139</v>
      </c>
      <c r="DQ152" s="27" t="s">
        <v>139</v>
      </c>
      <c r="DR152" s="27" t="s">
        <v>139</v>
      </c>
      <c r="DS152" s="27" t="s">
        <v>140</v>
      </c>
      <c r="DT152" s="27" t="s">
        <v>136</v>
      </c>
      <c r="DU152" s="25">
        <f t="shared" si="70"/>
        <v>11</v>
      </c>
      <c r="DV152" s="27" t="s">
        <v>136</v>
      </c>
      <c r="DW152" s="27" t="s">
        <v>138</v>
      </c>
      <c r="DX152" s="27" t="s">
        <v>139</v>
      </c>
      <c r="DY152" s="27" t="s">
        <v>138</v>
      </c>
      <c r="DZ152" s="27" t="s">
        <v>136</v>
      </c>
      <c r="EA152" s="21">
        <f t="shared" si="83"/>
        <v>20</v>
      </c>
      <c r="EB152" s="27" t="s">
        <v>136</v>
      </c>
      <c r="EC152" s="27" t="s">
        <v>136</v>
      </c>
      <c r="ED152" s="29">
        <v>3.0</v>
      </c>
      <c r="EE152" s="29">
        <v>3.0</v>
      </c>
      <c r="EF152" s="16">
        <f t="shared" si="71"/>
        <v>14</v>
      </c>
      <c r="EG152" s="27" t="s">
        <v>139</v>
      </c>
      <c r="EH152" s="129">
        <v>2.0</v>
      </c>
      <c r="EI152" s="27" t="s">
        <v>137</v>
      </c>
      <c r="EJ152" s="27" t="s">
        <v>139</v>
      </c>
      <c r="EK152" s="16">
        <f t="shared" si="72"/>
        <v>9</v>
      </c>
    </row>
    <row r="153" ht="15.75" customHeight="1">
      <c r="A153" s="36" t="s">
        <v>194</v>
      </c>
      <c r="B153" s="16">
        <f t="shared" si="1"/>
        <v>0</v>
      </c>
      <c r="C153" s="17" t="s">
        <v>37</v>
      </c>
      <c r="D153" s="35">
        <v>24.0</v>
      </c>
      <c r="E153" s="16">
        <f t="shared" si="2"/>
        <v>0</v>
      </c>
      <c r="F153" s="16">
        <f t="shared" si="3"/>
        <v>1</v>
      </c>
      <c r="G153" s="16">
        <f t="shared" si="4"/>
        <v>0</v>
      </c>
      <c r="H153" s="16">
        <f t="shared" si="5"/>
        <v>0</v>
      </c>
      <c r="I153" s="35" t="s">
        <v>126</v>
      </c>
      <c r="J153" s="16">
        <f t="shared" si="6"/>
        <v>0</v>
      </c>
      <c r="K153" s="16">
        <f t="shared" si="7"/>
        <v>1</v>
      </c>
      <c r="L153" s="16">
        <f t="shared" si="8"/>
        <v>0</v>
      </c>
      <c r="M153" s="16">
        <f t="shared" si="9"/>
        <v>0</v>
      </c>
      <c r="N153" s="16">
        <f t="shared" si="10"/>
        <v>0</v>
      </c>
      <c r="O153" s="36">
        <v>15000.0</v>
      </c>
      <c r="P153" s="21">
        <f t="shared" si="11"/>
        <v>0</v>
      </c>
      <c r="Q153" s="21">
        <f t="shared" si="12"/>
        <v>1</v>
      </c>
      <c r="R153" s="21">
        <f t="shared" si="13"/>
        <v>0</v>
      </c>
      <c r="S153" s="21">
        <f t="shared" si="14"/>
        <v>0</v>
      </c>
      <c r="T153" s="37" t="s">
        <v>159</v>
      </c>
      <c r="U153" s="21">
        <f t="shared" si="15"/>
        <v>0</v>
      </c>
      <c r="V153" s="37">
        <v>0.0</v>
      </c>
      <c r="W153" s="37">
        <v>0.0</v>
      </c>
      <c r="X153" s="37">
        <v>0.0</v>
      </c>
      <c r="Y153" s="36" t="s">
        <v>149</v>
      </c>
      <c r="Z153" s="21">
        <f t="shared" si="16"/>
        <v>0</v>
      </c>
      <c r="AA153" s="21">
        <f t="shared" si="17"/>
        <v>1</v>
      </c>
      <c r="AB153" s="21">
        <f t="shared" si="18"/>
        <v>0</v>
      </c>
      <c r="AC153" s="21">
        <f t="shared" si="19"/>
        <v>0</v>
      </c>
      <c r="AD153" s="21">
        <f t="shared" si="20"/>
        <v>0</v>
      </c>
      <c r="AE153" s="36" t="s">
        <v>204</v>
      </c>
      <c r="AF153" s="21">
        <f t="shared" si="21"/>
        <v>0</v>
      </c>
      <c r="AG153" s="21">
        <f t="shared" si="22"/>
        <v>0</v>
      </c>
      <c r="AH153" s="21">
        <f t="shared" si="23"/>
        <v>0</v>
      </c>
      <c r="AI153" s="21">
        <f t="shared" si="24"/>
        <v>1</v>
      </c>
      <c r="AJ153" s="27" t="s">
        <v>128</v>
      </c>
      <c r="AK153" s="21">
        <f t="shared" si="25"/>
        <v>1</v>
      </c>
      <c r="AL153" s="21">
        <f t="shared" si="26"/>
        <v>0</v>
      </c>
      <c r="AM153" s="21">
        <f t="shared" si="27"/>
        <v>0</v>
      </c>
      <c r="AN153" s="21">
        <f t="shared" si="28"/>
        <v>0</v>
      </c>
      <c r="AO153" s="27" t="s">
        <v>37</v>
      </c>
      <c r="AP153" s="21">
        <f t="shared" si="29"/>
        <v>1</v>
      </c>
      <c r="AQ153" s="21">
        <f t="shared" si="30"/>
        <v>0</v>
      </c>
      <c r="AR153" s="21">
        <f t="shared" si="31"/>
        <v>0</v>
      </c>
      <c r="AS153" s="21">
        <f t="shared" si="32"/>
        <v>0</v>
      </c>
      <c r="AT153" s="27" t="s">
        <v>130</v>
      </c>
      <c r="AU153" s="21">
        <f t="shared" si="33"/>
        <v>1</v>
      </c>
      <c r="AV153" s="21">
        <f t="shared" si="34"/>
        <v>0</v>
      </c>
      <c r="AW153" s="21">
        <f t="shared" si="35"/>
        <v>0</v>
      </c>
      <c r="AX153" s="21">
        <f t="shared" si="36"/>
        <v>0</v>
      </c>
      <c r="AY153" s="27" t="s">
        <v>131</v>
      </c>
      <c r="AZ153" s="21">
        <f t="shared" si="37"/>
        <v>1</v>
      </c>
      <c r="BA153" s="21">
        <f t="shared" si="38"/>
        <v>0</v>
      </c>
      <c r="BB153" s="21">
        <f t="shared" si="39"/>
        <v>0</v>
      </c>
      <c r="BC153" s="21">
        <f t="shared" si="40"/>
        <v>0</v>
      </c>
      <c r="BD153" s="27" t="s">
        <v>150</v>
      </c>
      <c r="BE153" s="21">
        <f t="shared" si="41"/>
        <v>0</v>
      </c>
      <c r="BF153" s="21">
        <f t="shared" si="42"/>
        <v>0</v>
      </c>
      <c r="BG153" s="21">
        <f t="shared" si="43"/>
        <v>1</v>
      </c>
      <c r="BH153" s="29">
        <v>1500.0</v>
      </c>
      <c r="BI153" s="21">
        <f t="shared" si="44"/>
        <v>0</v>
      </c>
      <c r="BJ153" s="21">
        <f t="shared" si="45"/>
        <v>1</v>
      </c>
      <c r="BK153" s="21">
        <f t="shared" si="46"/>
        <v>0</v>
      </c>
      <c r="BL153" s="29" t="s">
        <v>132</v>
      </c>
      <c r="BM153" s="21">
        <f t="shared" si="47"/>
        <v>0</v>
      </c>
      <c r="BN153" s="21">
        <f t="shared" si="48"/>
        <v>0</v>
      </c>
      <c r="BO153" s="21">
        <f t="shared" si="49"/>
        <v>1</v>
      </c>
      <c r="BP153" s="21">
        <f t="shared" si="50"/>
        <v>0</v>
      </c>
      <c r="BQ153" s="21">
        <f t="shared" si="51"/>
        <v>0</v>
      </c>
      <c r="BR153" s="29">
        <v>0.0</v>
      </c>
      <c r="BS153" s="29">
        <v>0.0</v>
      </c>
      <c r="BT153" s="29">
        <v>0.0</v>
      </c>
      <c r="BU153" s="29">
        <v>0.0</v>
      </c>
      <c r="BV153" s="29">
        <v>0.0</v>
      </c>
      <c r="BW153" s="29">
        <v>0.0</v>
      </c>
      <c r="BX153" s="29">
        <v>0.0</v>
      </c>
      <c r="BY153" s="29">
        <v>1.0</v>
      </c>
      <c r="BZ153" s="29">
        <v>1.0</v>
      </c>
      <c r="CA153" s="27" t="s">
        <v>164</v>
      </c>
      <c r="CB153" s="21">
        <f t="shared" si="52"/>
        <v>0</v>
      </c>
      <c r="CC153" s="21">
        <f t="shared" si="53"/>
        <v>0</v>
      </c>
      <c r="CD153" s="21">
        <f t="shared" si="54"/>
        <v>1</v>
      </c>
      <c r="CE153" s="21">
        <f t="shared" si="55"/>
        <v>0</v>
      </c>
      <c r="CF153" s="21">
        <f t="shared" si="56"/>
        <v>0</v>
      </c>
      <c r="CG153" s="27" t="s">
        <v>165</v>
      </c>
      <c r="CH153" s="21">
        <f t="shared" si="57"/>
        <v>0</v>
      </c>
      <c r="CI153" s="21">
        <f t="shared" si="58"/>
        <v>0</v>
      </c>
      <c r="CJ153" s="21">
        <f t="shared" si="59"/>
        <v>0</v>
      </c>
      <c r="CK153" s="21">
        <f t="shared" si="60"/>
        <v>1</v>
      </c>
      <c r="CL153" s="27" t="s">
        <v>135</v>
      </c>
      <c r="CM153" s="21">
        <f t="shared" si="61"/>
        <v>1</v>
      </c>
      <c r="CN153" s="21">
        <f t="shared" si="62"/>
        <v>0</v>
      </c>
      <c r="CO153" s="21">
        <f t="shared" si="63"/>
        <v>0</v>
      </c>
      <c r="CP153" s="21">
        <f t="shared" si="64"/>
        <v>0</v>
      </c>
      <c r="CQ153" s="21">
        <f t="shared" si="65"/>
        <v>0</v>
      </c>
      <c r="CR153" s="29">
        <v>3.0</v>
      </c>
      <c r="CS153" s="27" t="s">
        <v>140</v>
      </c>
      <c r="CT153" s="27" t="s">
        <v>137</v>
      </c>
      <c r="CU153" s="27" t="s">
        <v>140</v>
      </c>
      <c r="CV153" s="16">
        <f t="shared" si="66"/>
        <v>8</v>
      </c>
      <c r="CW153" s="27" t="s">
        <v>136</v>
      </c>
      <c r="CX153" s="31">
        <v>4.0</v>
      </c>
      <c r="CY153" s="41" t="s">
        <v>137</v>
      </c>
      <c r="CZ153" s="31">
        <v>3.0</v>
      </c>
      <c r="DA153" s="27" t="s">
        <v>139</v>
      </c>
      <c r="DB153" s="16">
        <f t="shared" si="67"/>
        <v>16</v>
      </c>
      <c r="DC153" s="29">
        <v>4.0</v>
      </c>
      <c r="DD153" s="27" t="s">
        <v>137</v>
      </c>
      <c r="DE153" s="27" t="s">
        <v>139</v>
      </c>
      <c r="DF153" s="27">
        <v>3.0</v>
      </c>
      <c r="DG153" s="27" t="s">
        <v>136</v>
      </c>
      <c r="DH153" s="27" t="s">
        <v>137</v>
      </c>
      <c r="DI153" s="16">
        <f t="shared" si="68"/>
        <v>19</v>
      </c>
      <c r="DJ153" s="27" t="s">
        <v>136</v>
      </c>
      <c r="DK153" s="27" t="s">
        <v>140</v>
      </c>
      <c r="DL153" s="27" t="s">
        <v>136</v>
      </c>
      <c r="DM153" s="27" t="s">
        <v>139</v>
      </c>
      <c r="DN153" s="27" t="s">
        <v>139</v>
      </c>
      <c r="DO153" s="16">
        <f t="shared" si="69"/>
        <v>13</v>
      </c>
      <c r="DP153" s="27" t="s">
        <v>136</v>
      </c>
      <c r="DQ153" s="27" t="s">
        <v>140</v>
      </c>
      <c r="DR153" s="27" t="s">
        <v>139</v>
      </c>
      <c r="DS153" s="27" t="s">
        <v>139</v>
      </c>
      <c r="DT153" s="27" t="s">
        <v>138</v>
      </c>
      <c r="DU153" s="25">
        <f t="shared" si="70"/>
        <v>14</v>
      </c>
      <c r="DV153" s="27" t="s">
        <v>138</v>
      </c>
      <c r="DW153" s="27" t="s">
        <v>136</v>
      </c>
      <c r="DX153" s="27" t="s">
        <v>139</v>
      </c>
      <c r="DY153" s="27" t="s">
        <v>139</v>
      </c>
      <c r="DZ153" s="27" t="s">
        <v>136</v>
      </c>
      <c r="EA153" s="26">
        <v>15.0</v>
      </c>
      <c r="EB153" s="27" t="s">
        <v>137</v>
      </c>
      <c r="EC153" s="27" t="s">
        <v>137</v>
      </c>
      <c r="ED153" s="27" t="s">
        <v>140</v>
      </c>
      <c r="EE153" s="27" t="s">
        <v>139</v>
      </c>
      <c r="EF153" s="16">
        <f t="shared" si="71"/>
        <v>9</v>
      </c>
      <c r="EG153" s="29">
        <v>2.0</v>
      </c>
      <c r="EH153" s="130" t="s">
        <v>136</v>
      </c>
      <c r="EI153" s="27" t="s">
        <v>136</v>
      </c>
      <c r="EJ153" s="27" t="s">
        <v>137</v>
      </c>
      <c r="EK153" s="16">
        <f t="shared" si="72"/>
        <v>13</v>
      </c>
    </row>
    <row r="154" ht="15.75" customHeight="1">
      <c r="A154" s="36" t="s">
        <v>194</v>
      </c>
      <c r="B154" s="16">
        <f t="shared" si="1"/>
        <v>0</v>
      </c>
      <c r="C154" s="17" t="s">
        <v>37</v>
      </c>
      <c r="D154" s="35">
        <v>36.0</v>
      </c>
      <c r="E154" s="16">
        <f t="shared" si="2"/>
        <v>0</v>
      </c>
      <c r="F154" s="16">
        <f t="shared" si="3"/>
        <v>1</v>
      </c>
      <c r="G154" s="16">
        <f t="shared" si="4"/>
        <v>0</v>
      </c>
      <c r="H154" s="16">
        <f t="shared" si="5"/>
        <v>0</v>
      </c>
      <c r="I154" s="35" t="s">
        <v>126</v>
      </c>
      <c r="J154" s="16">
        <f t="shared" si="6"/>
        <v>0</v>
      </c>
      <c r="K154" s="16">
        <f t="shared" si="7"/>
        <v>1</v>
      </c>
      <c r="L154" s="16">
        <f t="shared" si="8"/>
        <v>0</v>
      </c>
      <c r="M154" s="16">
        <f t="shared" si="9"/>
        <v>0</v>
      </c>
      <c r="N154" s="16">
        <f t="shared" si="10"/>
        <v>0</v>
      </c>
      <c r="O154" s="36">
        <v>20000.0</v>
      </c>
      <c r="P154" s="21">
        <f t="shared" si="11"/>
        <v>0</v>
      </c>
      <c r="Q154" s="21">
        <f t="shared" si="12"/>
        <v>1</v>
      </c>
      <c r="R154" s="21">
        <f t="shared" si="13"/>
        <v>0</v>
      </c>
      <c r="S154" s="21">
        <f t="shared" si="14"/>
        <v>0</v>
      </c>
      <c r="T154" s="37" t="s">
        <v>127</v>
      </c>
      <c r="U154" s="21">
        <f t="shared" si="15"/>
        <v>1</v>
      </c>
      <c r="V154" s="37">
        <v>0.0</v>
      </c>
      <c r="W154" s="37">
        <v>0.0</v>
      </c>
      <c r="X154" s="37">
        <v>0.0</v>
      </c>
      <c r="Y154" s="36" t="s">
        <v>142</v>
      </c>
      <c r="Z154" s="21">
        <f t="shared" si="16"/>
        <v>0</v>
      </c>
      <c r="AA154" s="21">
        <f t="shared" si="17"/>
        <v>0</v>
      </c>
      <c r="AB154" s="21">
        <f t="shared" si="18"/>
        <v>0</v>
      </c>
      <c r="AC154" s="21">
        <f t="shared" si="19"/>
        <v>1</v>
      </c>
      <c r="AD154" s="21">
        <f t="shared" si="20"/>
        <v>0</v>
      </c>
      <c r="AE154" s="36" t="s">
        <v>32</v>
      </c>
      <c r="AF154" s="21">
        <f t="shared" si="21"/>
        <v>0</v>
      </c>
      <c r="AG154" s="21">
        <f t="shared" si="22"/>
        <v>1</v>
      </c>
      <c r="AH154" s="21">
        <f t="shared" si="23"/>
        <v>0</v>
      </c>
      <c r="AI154" s="21">
        <f t="shared" si="24"/>
        <v>0</v>
      </c>
      <c r="AJ154" s="27" t="s">
        <v>129</v>
      </c>
      <c r="AK154" s="21">
        <f t="shared" si="25"/>
        <v>0</v>
      </c>
      <c r="AL154" s="21">
        <f t="shared" si="26"/>
        <v>1</v>
      </c>
      <c r="AM154" s="21">
        <f t="shared" si="27"/>
        <v>0</v>
      </c>
      <c r="AN154" s="21">
        <f t="shared" si="28"/>
        <v>0</v>
      </c>
      <c r="AO154" s="27" t="s">
        <v>38</v>
      </c>
      <c r="AP154" s="21">
        <f t="shared" si="29"/>
        <v>0</v>
      </c>
      <c r="AQ154" s="21">
        <f t="shared" si="30"/>
        <v>1</v>
      </c>
      <c r="AR154" s="21">
        <f t="shared" si="31"/>
        <v>0</v>
      </c>
      <c r="AS154" s="21">
        <f t="shared" si="32"/>
        <v>0</v>
      </c>
      <c r="AT154" s="27" t="s">
        <v>130</v>
      </c>
      <c r="AU154" s="21">
        <f t="shared" si="33"/>
        <v>1</v>
      </c>
      <c r="AV154" s="21">
        <f t="shared" si="34"/>
        <v>0</v>
      </c>
      <c r="AW154" s="21">
        <f t="shared" si="35"/>
        <v>0</v>
      </c>
      <c r="AX154" s="21">
        <f t="shared" si="36"/>
        <v>0</v>
      </c>
      <c r="AY154" s="27" t="s">
        <v>144</v>
      </c>
      <c r="AZ154" s="21">
        <f t="shared" si="37"/>
        <v>0</v>
      </c>
      <c r="BA154" s="21">
        <f t="shared" si="38"/>
        <v>0</v>
      </c>
      <c r="BB154" s="21">
        <f t="shared" si="39"/>
        <v>0</v>
      </c>
      <c r="BC154" s="21">
        <f t="shared" si="40"/>
        <v>1</v>
      </c>
      <c r="BD154" s="27" t="s">
        <v>136</v>
      </c>
      <c r="BE154" s="21">
        <f t="shared" si="41"/>
        <v>0</v>
      </c>
      <c r="BF154" s="21">
        <f t="shared" si="42"/>
        <v>0</v>
      </c>
      <c r="BG154" s="21">
        <f t="shared" si="43"/>
        <v>1</v>
      </c>
      <c r="BH154" s="27" t="s">
        <v>167</v>
      </c>
      <c r="BI154" s="21">
        <f t="shared" si="44"/>
        <v>0</v>
      </c>
      <c r="BJ154" s="21">
        <f t="shared" si="45"/>
        <v>0</v>
      </c>
      <c r="BK154" s="21">
        <f t="shared" si="46"/>
        <v>1</v>
      </c>
      <c r="BL154" s="29" t="s">
        <v>59</v>
      </c>
      <c r="BM154" s="21">
        <f t="shared" si="47"/>
        <v>1</v>
      </c>
      <c r="BN154" s="21">
        <f t="shared" si="48"/>
        <v>0</v>
      </c>
      <c r="BO154" s="21">
        <f t="shared" si="49"/>
        <v>0</v>
      </c>
      <c r="BP154" s="21">
        <f t="shared" si="50"/>
        <v>0</v>
      </c>
      <c r="BQ154" s="21">
        <f t="shared" si="51"/>
        <v>0</v>
      </c>
      <c r="BR154" s="29">
        <v>0.0</v>
      </c>
      <c r="BS154" s="29">
        <v>0.0</v>
      </c>
      <c r="BT154" s="29">
        <v>0.0</v>
      </c>
      <c r="BU154" s="29">
        <v>0.0</v>
      </c>
      <c r="BV154" s="29">
        <v>0.0</v>
      </c>
      <c r="BW154" s="29">
        <v>0.0</v>
      </c>
      <c r="BX154" s="29">
        <v>0.0</v>
      </c>
      <c r="BY154" s="29">
        <v>0.0</v>
      </c>
      <c r="BZ154" s="29">
        <v>1.0</v>
      </c>
      <c r="CA154" s="27" t="s">
        <v>168</v>
      </c>
      <c r="CB154" s="21">
        <f t="shared" si="52"/>
        <v>1</v>
      </c>
      <c r="CC154" s="21">
        <f t="shared" si="53"/>
        <v>0</v>
      </c>
      <c r="CD154" s="21">
        <f t="shared" si="54"/>
        <v>0</v>
      </c>
      <c r="CE154" s="21">
        <f t="shared" si="55"/>
        <v>0</v>
      </c>
      <c r="CF154" s="21">
        <f t="shared" si="56"/>
        <v>0</v>
      </c>
      <c r="CG154" s="27" t="s">
        <v>169</v>
      </c>
      <c r="CH154" s="21">
        <f t="shared" si="57"/>
        <v>0</v>
      </c>
      <c r="CI154" s="21">
        <f t="shared" si="58"/>
        <v>0</v>
      </c>
      <c r="CJ154" s="21">
        <f t="shared" si="59"/>
        <v>0</v>
      </c>
      <c r="CK154" s="21">
        <f t="shared" si="60"/>
        <v>1</v>
      </c>
      <c r="CL154" s="27" t="s">
        <v>170</v>
      </c>
      <c r="CM154" s="21">
        <f t="shared" si="61"/>
        <v>0</v>
      </c>
      <c r="CN154" s="21">
        <f t="shared" si="62"/>
        <v>1</v>
      </c>
      <c r="CO154" s="21">
        <f t="shared" si="63"/>
        <v>0</v>
      </c>
      <c r="CP154" s="21">
        <f t="shared" si="64"/>
        <v>0</v>
      </c>
      <c r="CQ154" s="21">
        <f t="shared" si="65"/>
        <v>0</v>
      </c>
      <c r="CR154" s="27" t="s">
        <v>136</v>
      </c>
      <c r="CS154" s="27" t="s">
        <v>136</v>
      </c>
      <c r="CT154" s="27" t="s">
        <v>139</v>
      </c>
      <c r="CU154" s="27" t="s">
        <v>136</v>
      </c>
      <c r="CV154" s="16">
        <f t="shared" si="66"/>
        <v>14</v>
      </c>
      <c r="CW154" s="29">
        <v>2.0</v>
      </c>
      <c r="CX154" s="41" t="s">
        <v>136</v>
      </c>
      <c r="CY154" s="41" t="s">
        <v>139</v>
      </c>
      <c r="CZ154" s="41" t="s">
        <v>136</v>
      </c>
      <c r="DA154" s="27" t="s">
        <v>136</v>
      </c>
      <c r="DB154" s="16">
        <f t="shared" si="67"/>
        <v>16</v>
      </c>
      <c r="DC154" s="29">
        <v>2.0</v>
      </c>
      <c r="DD154" s="27" t="s">
        <v>136</v>
      </c>
      <c r="DE154" s="27" t="s">
        <v>139</v>
      </c>
      <c r="DF154" s="27" t="s">
        <v>140</v>
      </c>
      <c r="DG154" s="27" t="s">
        <v>140</v>
      </c>
      <c r="DH154" s="27" t="s">
        <v>138</v>
      </c>
      <c r="DI154" s="16">
        <f t="shared" si="68"/>
        <v>15</v>
      </c>
      <c r="DJ154" s="29">
        <v>1.0</v>
      </c>
      <c r="DK154" s="27" t="s">
        <v>136</v>
      </c>
      <c r="DL154" s="27" t="s">
        <v>136</v>
      </c>
      <c r="DM154" s="27" t="s">
        <v>140</v>
      </c>
      <c r="DN154" s="27" t="s">
        <v>136</v>
      </c>
      <c r="DO154" s="16">
        <f t="shared" si="69"/>
        <v>14</v>
      </c>
      <c r="DP154" s="27" t="s">
        <v>136</v>
      </c>
      <c r="DQ154" s="29">
        <v>2.0</v>
      </c>
      <c r="DR154" s="27" t="s">
        <v>137</v>
      </c>
      <c r="DS154" s="27" t="s">
        <v>140</v>
      </c>
      <c r="DT154" s="27" t="s">
        <v>139</v>
      </c>
      <c r="DU154" s="25">
        <f t="shared" si="70"/>
        <v>12</v>
      </c>
      <c r="DV154" s="27" t="s">
        <v>139</v>
      </c>
      <c r="DW154" s="27" t="s">
        <v>136</v>
      </c>
      <c r="DX154" s="27" t="s">
        <v>139</v>
      </c>
      <c r="DY154" s="27" t="s">
        <v>137</v>
      </c>
      <c r="DZ154" s="27" t="s">
        <v>139</v>
      </c>
      <c r="EA154" s="21">
        <f t="shared" ref="EA154:EA157" si="84">DV154+DW154+DX154+DY154+DZ154</f>
        <v>13</v>
      </c>
      <c r="EB154" s="27" t="s">
        <v>137</v>
      </c>
      <c r="EC154" s="27" t="s">
        <v>137</v>
      </c>
      <c r="ED154" s="27" t="s">
        <v>138</v>
      </c>
      <c r="EE154" s="27" t="s">
        <v>139</v>
      </c>
      <c r="EF154" s="16">
        <f t="shared" si="71"/>
        <v>13</v>
      </c>
      <c r="EG154" s="29">
        <v>1.0</v>
      </c>
      <c r="EH154" s="130" t="s">
        <v>139</v>
      </c>
      <c r="EI154" s="29">
        <v>1.0</v>
      </c>
      <c r="EJ154" s="27" t="s">
        <v>139</v>
      </c>
      <c r="EK154" s="16">
        <f t="shared" si="72"/>
        <v>6</v>
      </c>
    </row>
    <row r="155" ht="15.75" customHeight="1">
      <c r="A155" s="36" t="s">
        <v>194</v>
      </c>
      <c r="B155" s="16">
        <f t="shared" si="1"/>
        <v>0</v>
      </c>
      <c r="C155" s="17" t="s">
        <v>37</v>
      </c>
      <c r="D155" s="35">
        <v>32.0</v>
      </c>
      <c r="E155" s="16">
        <f t="shared" si="2"/>
        <v>0</v>
      </c>
      <c r="F155" s="16">
        <f t="shared" si="3"/>
        <v>1</v>
      </c>
      <c r="G155" s="16">
        <f t="shared" si="4"/>
        <v>0</v>
      </c>
      <c r="H155" s="16">
        <f t="shared" si="5"/>
        <v>0</v>
      </c>
      <c r="I155" s="35" t="s">
        <v>126</v>
      </c>
      <c r="J155" s="16">
        <f t="shared" si="6"/>
        <v>0</v>
      </c>
      <c r="K155" s="16">
        <f t="shared" si="7"/>
        <v>1</v>
      </c>
      <c r="L155" s="16">
        <f t="shared" si="8"/>
        <v>0</v>
      </c>
      <c r="M155" s="16">
        <f t="shared" si="9"/>
        <v>0</v>
      </c>
      <c r="N155" s="16">
        <f t="shared" si="10"/>
        <v>0</v>
      </c>
      <c r="O155" s="36">
        <v>26000.0</v>
      </c>
      <c r="P155" s="21">
        <f t="shared" si="11"/>
        <v>0</v>
      </c>
      <c r="Q155" s="21">
        <f t="shared" si="12"/>
        <v>0</v>
      </c>
      <c r="R155" s="21">
        <f t="shared" si="13"/>
        <v>1</v>
      </c>
      <c r="S155" s="21">
        <f t="shared" si="14"/>
        <v>0</v>
      </c>
      <c r="T155" s="37" t="s">
        <v>127</v>
      </c>
      <c r="U155" s="21">
        <f t="shared" si="15"/>
        <v>1</v>
      </c>
      <c r="V155" s="37">
        <v>0.0</v>
      </c>
      <c r="W155" s="37">
        <v>0.0</v>
      </c>
      <c r="X155" s="37">
        <v>0.0</v>
      </c>
      <c r="Y155" s="36" t="s">
        <v>142</v>
      </c>
      <c r="Z155" s="21">
        <f t="shared" si="16"/>
        <v>0</v>
      </c>
      <c r="AA155" s="21">
        <f t="shared" si="17"/>
        <v>0</v>
      </c>
      <c r="AB155" s="21">
        <f t="shared" si="18"/>
        <v>0</v>
      </c>
      <c r="AC155" s="21">
        <f t="shared" si="19"/>
        <v>1</v>
      </c>
      <c r="AD155" s="21">
        <f t="shared" si="20"/>
        <v>0</v>
      </c>
      <c r="AE155" s="36" t="s">
        <v>153</v>
      </c>
      <c r="AF155" s="21">
        <f t="shared" si="21"/>
        <v>0</v>
      </c>
      <c r="AG155" s="21">
        <f t="shared" si="22"/>
        <v>0</v>
      </c>
      <c r="AH155" s="21">
        <f t="shared" si="23"/>
        <v>0</v>
      </c>
      <c r="AI155" s="21">
        <f t="shared" si="24"/>
        <v>1</v>
      </c>
      <c r="AJ155" s="27" t="s">
        <v>191</v>
      </c>
      <c r="AK155" s="21">
        <f t="shared" si="25"/>
        <v>0</v>
      </c>
      <c r="AL155" s="21">
        <f t="shared" si="26"/>
        <v>0</v>
      </c>
      <c r="AM155" s="21">
        <f t="shared" si="27"/>
        <v>0</v>
      </c>
      <c r="AN155" s="21">
        <f t="shared" si="28"/>
        <v>1</v>
      </c>
      <c r="AO155" s="27" t="s">
        <v>39</v>
      </c>
      <c r="AP155" s="21">
        <f t="shared" si="29"/>
        <v>0</v>
      </c>
      <c r="AQ155" s="21">
        <f t="shared" si="30"/>
        <v>0</v>
      </c>
      <c r="AR155" s="21">
        <f t="shared" si="31"/>
        <v>1</v>
      </c>
      <c r="AS155" s="21">
        <f t="shared" si="32"/>
        <v>0</v>
      </c>
      <c r="AT155" s="27" t="s">
        <v>130</v>
      </c>
      <c r="AU155" s="21">
        <f t="shared" si="33"/>
        <v>1</v>
      </c>
      <c r="AV155" s="21">
        <f t="shared" si="34"/>
        <v>0</v>
      </c>
      <c r="AW155" s="21">
        <f t="shared" si="35"/>
        <v>0</v>
      </c>
      <c r="AX155" s="21">
        <f t="shared" si="36"/>
        <v>0</v>
      </c>
      <c r="AY155" s="27" t="s">
        <v>175</v>
      </c>
      <c r="AZ155" s="21">
        <f t="shared" si="37"/>
        <v>0</v>
      </c>
      <c r="BA155" s="21">
        <f t="shared" si="38"/>
        <v>0</v>
      </c>
      <c r="BB155" s="21">
        <f t="shared" si="39"/>
        <v>0</v>
      </c>
      <c r="BC155" s="21">
        <f t="shared" si="40"/>
        <v>1</v>
      </c>
      <c r="BD155" s="27" t="s">
        <v>150</v>
      </c>
      <c r="BE155" s="21">
        <f t="shared" si="41"/>
        <v>0</v>
      </c>
      <c r="BF155" s="21">
        <f t="shared" si="42"/>
        <v>0</v>
      </c>
      <c r="BG155" s="21">
        <f t="shared" si="43"/>
        <v>1</v>
      </c>
      <c r="BH155" s="29">
        <v>800.0</v>
      </c>
      <c r="BI155" s="21">
        <f t="shared" si="44"/>
        <v>1</v>
      </c>
      <c r="BJ155" s="21">
        <f t="shared" si="45"/>
        <v>0</v>
      </c>
      <c r="BK155" s="21">
        <f t="shared" si="46"/>
        <v>0</v>
      </c>
      <c r="BL155" s="29" t="s">
        <v>132</v>
      </c>
      <c r="BM155" s="21">
        <f t="shared" si="47"/>
        <v>0</v>
      </c>
      <c r="BN155" s="21">
        <f t="shared" si="48"/>
        <v>0</v>
      </c>
      <c r="BO155" s="21">
        <f t="shared" si="49"/>
        <v>1</v>
      </c>
      <c r="BP155" s="21">
        <f t="shared" si="50"/>
        <v>0</v>
      </c>
      <c r="BQ155" s="21">
        <f t="shared" si="51"/>
        <v>0</v>
      </c>
      <c r="BR155" s="29">
        <v>1.0</v>
      </c>
      <c r="BS155" s="29">
        <v>0.0</v>
      </c>
      <c r="BT155" s="29">
        <v>0.0</v>
      </c>
      <c r="BU155" s="29">
        <v>0.0</v>
      </c>
      <c r="BV155" s="29">
        <v>0.0</v>
      </c>
      <c r="BW155" s="29">
        <v>0.0</v>
      </c>
      <c r="BX155" s="29">
        <v>0.0</v>
      </c>
      <c r="BY155" s="29">
        <v>0.0</v>
      </c>
      <c r="BZ155" s="29">
        <v>1.0</v>
      </c>
      <c r="CA155" s="27" t="s">
        <v>164</v>
      </c>
      <c r="CB155" s="21">
        <f t="shared" si="52"/>
        <v>0</v>
      </c>
      <c r="CC155" s="21">
        <f t="shared" si="53"/>
        <v>0</v>
      </c>
      <c r="CD155" s="21">
        <f t="shared" si="54"/>
        <v>1</v>
      </c>
      <c r="CE155" s="21">
        <f t="shared" si="55"/>
        <v>0</v>
      </c>
      <c r="CF155" s="21">
        <f t="shared" si="56"/>
        <v>0</v>
      </c>
      <c r="CG155" s="27" t="s">
        <v>80</v>
      </c>
      <c r="CH155" s="21">
        <f t="shared" si="57"/>
        <v>1</v>
      </c>
      <c r="CI155" s="21">
        <f t="shared" si="58"/>
        <v>0</v>
      </c>
      <c r="CJ155" s="21">
        <f t="shared" si="59"/>
        <v>0</v>
      </c>
      <c r="CK155" s="21">
        <f t="shared" si="60"/>
        <v>0</v>
      </c>
      <c r="CL155" s="27" t="s">
        <v>170</v>
      </c>
      <c r="CM155" s="21">
        <f t="shared" si="61"/>
        <v>0</v>
      </c>
      <c r="CN155" s="21">
        <f t="shared" si="62"/>
        <v>1</v>
      </c>
      <c r="CO155" s="21">
        <f t="shared" si="63"/>
        <v>0</v>
      </c>
      <c r="CP155" s="21">
        <f t="shared" si="64"/>
        <v>0</v>
      </c>
      <c r="CQ155" s="21">
        <f t="shared" si="65"/>
        <v>0</v>
      </c>
      <c r="CR155" s="29">
        <v>3.0</v>
      </c>
      <c r="CS155" s="29">
        <v>5.0</v>
      </c>
      <c r="CT155" s="27" t="s">
        <v>136</v>
      </c>
      <c r="CU155" s="29">
        <v>3.0</v>
      </c>
      <c r="CV155" s="16">
        <f t="shared" si="66"/>
        <v>15</v>
      </c>
      <c r="CW155" s="27" t="s">
        <v>139</v>
      </c>
      <c r="CX155" s="41" t="s">
        <v>139</v>
      </c>
      <c r="CY155" s="31">
        <v>3.0</v>
      </c>
      <c r="CZ155" s="41" t="s">
        <v>139</v>
      </c>
      <c r="DA155" s="27" t="s">
        <v>139</v>
      </c>
      <c r="DB155" s="16">
        <f t="shared" si="67"/>
        <v>11</v>
      </c>
      <c r="DC155" s="27" t="s">
        <v>140</v>
      </c>
      <c r="DD155" s="27" t="s">
        <v>137</v>
      </c>
      <c r="DE155" s="27" t="s">
        <v>139</v>
      </c>
      <c r="DF155" s="29">
        <v>1.0</v>
      </c>
      <c r="DG155" s="27" t="s">
        <v>136</v>
      </c>
      <c r="DH155" s="27">
        <v>4.0</v>
      </c>
      <c r="DI155" s="16">
        <f t="shared" si="68"/>
        <v>15</v>
      </c>
      <c r="DJ155" s="29">
        <v>2.0</v>
      </c>
      <c r="DK155" s="27" t="s">
        <v>140</v>
      </c>
      <c r="DL155" s="29">
        <v>2.0</v>
      </c>
      <c r="DM155" s="36">
        <v>3.0</v>
      </c>
      <c r="DN155" s="27" t="s">
        <v>140</v>
      </c>
      <c r="DO155" s="16">
        <f t="shared" si="69"/>
        <v>9</v>
      </c>
      <c r="DP155" s="27" t="s">
        <v>138</v>
      </c>
      <c r="DQ155" s="27" t="s">
        <v>136</v>
      </c>
      <c r="DR155" s="27" t="s">
        <v>139</v>
      </c>
      <c r="DS155" s="29">
        <v>5.0</v>
      </c>
      <c r="DT155" s="27" t="s">
        <v>139</v>
      </c>
      <c r="DU155" s="25">
        <f t="shared" si="70"/>
        <v>18</v>
      </c>
      <c r="DV155" s="29">
        <v>2.0</v>
      </c>
      <c r="DW155" s="27" t="s">
        <v>136</v>
      </c>
      <c r="DX155" s="27" t="s">
        <v>139</v>
      </c>
      <c r="DY155" s="29">
        <v>2.0</v>
      </c>
      <c r="DZ155" s="29">
        <v>3.0</v>
      </c>
      <c r="EA155" s="21">
        <f t="shared" si="84"/>
        <v>13</v>
      </c>
      <c r="EB155" s="29">
        <v>4.0</v>
      </c>
      <c r="EC155" s="29">
        <v>4.0</v>
      </c>
      <c r="ED155" s="27" t="s">
        <v>138</v>
      </c>
      <c r="EE155" s="27" t="s">
        <v>139</v>
      </c>
      <c r="EF155" s="16">
        <f t="shared" si="71"/>
        <v>15</v>
      </c>
      <c r="EG155" s="27" t="s">
        <v>136</v>
      </c>
      <c r="EH155" s="130" t="s">
        <v>136</v>
      </c>
      <c r="EI155" s="27" t="s">
        <v>138</v>
      </c>
      <c r="EJ155" s="29">
        <v>3.0</v>
      </c>
      <c r="EK155" s="16">
        <f t="shared" si="72"/>
        <v>16</v>
      </c>
    </row>
    <row r="156" ht="15.75" customHeight="1">
      <c r="A156" s="36" t="s">
        <v>194</v>
      </c>
      <c r="B156" s="16">
        <f t="shared" si="1"/>
        <v>0</v>
      </c>
      <c r="C156" s="17" t="s">
        <v>37</v>
      </c>
      <c r="D156" s="35">
        <v>25.0</v>
      </c>
      <c r="E156" s="16">
        <f t="shared" si="2"/>
        <v>0</v>
      </c>
      <c r="F156" s="16">
        <f t="shared" si="3"/>
        <v>1</v>
      </c>
      <c r="G156" s="16">
        <f t="shared" si="4"/>
        <v>0</v>
      </c>
      <c r="H156" s="16">
        <f t="shared" si="5"/>
        <v>0</v>
      </c>
      <c r="I156" s="35" t="s">
        <v>11</v>
      </c>
      <c r="J156" s="16">
        <f t="shared" si="6"/>
        <v>0</v>
      </c>
      <c r="K156" s="16">
        <f t="shared" si="7"/>
        <v>0</v>
      </c>
      <c r="L156" s="16">
        <f t="shared" si="8"/>
        <v>1</v>
      </c>
      <c r="M156" s="16">
        <f t="shared" si="9"/>
        <v>0</v>
      </c>
      <c r="N156" s="16">
        <f t="shared" si="10"/>
        <v>0</v>
      </c>
      <c r="O156" s="36">
        <v>17000.0</v>
      </c>
      <c r="P156" s="21">
        <f t="shared" si="11"/>
        <v>0</v>
      </c>
      <c r="Q156" s="21">
        <f t="shared" si="12"/>
        <v>1</v>
      </c>
      <c r="R156" s="21">
        <f t="shared" si="13"/>
        <v>0</v>
      </c>
      <c r="S156" s="21">
        <f t="shared" si="14"/>
        <v>0</v>
      </c>
      <c r="T156" s="37" t="s">
        <v>127</v>
      </c>
      <c r="U156" s="21">
        <f t="shared" si="15"/>
        <v>1</v>
      </c>
      <c r="V156" s="37">
        <v>0.0</v>
      </c>
      <c r="W156" s="37">
        <v>0.0</v>
      </c>
      <c r="X156" s="37">
        <v>0.0</v>
      </c>
      <c r="Y156" s="36" t="s">
        <v>142</v>
      </c>
      <c r="Z156" s="21">
        <f t="shared" si="16"/>
        <v>0</v>
      </c>
      <c r="AA156" s="21">
        <f t="shared" si="17"/>
        <v>0</v>
      </c>
      <c r="AB156" s="21">
        <f t="shared" si="18"/>
        <v>0</v>
      </c>
      <c r="AC156" s="21">
        <f t="shared" si="19"/>
        <v>1</v>
      </c>
      <c r="AD156" s="21">
        <f t="shared" si="20"/>
        <v>0</v>
      </c>
      <c r="AE156" s="36" t="s">
        <v>153</v>
      </c>
      <c r="AF156" s="21">
        <f t="shared" si="21"/>
        <v>0</v>
      </c>
      <c r="AG156" s="21">
        <f t="shared" si="22"/>
        <v>0</v>
      </c>
      <c r="AH156" s="21">
        <f t="shared" si="23"/>
        <v>0</v>
      </c>
      <c r="AI156" s="21">
        <f t="shared" si="24"/>
        <v>1</v>
      </c>
      <c r="AJ156" s="27" t="s">
        <v>128</v>
      </c>
      <c r="AK156" s="21">
        <f t="shared" si="25"/>
        <v>1</v>
      </c>
      <c r="AL156" s="21">
        <f t="shared" si="26"/>
        <v>0</v>
      </c>
      <c r="AM156" s="21">
        <f t="shared" si="27"/>
        <v>0</v>
      </c>
      <c r="AN156" s="21">
        <f t="shared" si="28"/>
        <v>0</v>
      </c>
      <c r="AO156" s="27" t="s">
        <v>172</v>
      </c>
      <c r="AP156" s="21">
        <f t="shared" si="29"/>
        <v>0</v>
      </c>
      <c r="AQ156" s="21">
        <f t="shared" si="30"/>
        <v>0</v>
      </c>
      <c r="AR156" s="21">
        <f t="shared" si="31"/>
        <v>0</v>
      </c>
      <c r="AS156" s="21">
        <f t="shared" si="32"/>
        <v>1</v>
      </c>
      <c r="AT156" s="27" t="s">
        <v>197</v>
      </c>
      <c r="AU156" s="21">
        <f t="shared" si="33"/>
        <v>0</v>
      </c>
      <c r="AV156" s="21">
        <f t="shared" si="34"/>
        <v>0</v>
      </c>
      <c r="AW156" s="21">
        <f t="shared" si="35"/>
        <v>0</v>
      </c>
      <c r="AX156" s="21">
        <f t="shared" si="36"/>
        <v>1</v>
      </c>
      <c r="AY156" s="27" t="s">
        <v>182</v>
      </c>
      <c r="AZ156" s="21">
        <f t="shared" si="37"/>
        <v>0</v>
      </c>
      <c r="BA156" s="21">
        <f t="shared" si="38"/>
        <v>0</v>
      </c>
      <c r="BB156" s="21">
        <f t="shared" si="39"/>
        <v>1</v>
      </c>
      <c r="BC156" s="21">
        <f t="shared" si="40"/>
        <v>0</v>
      </c>
      <c r="BD156" s="27" t="s">
        <v>138</v>
      </c>
      <c r="BE156" s="21">
        <f t="shared" si="41"/>
        <v>0</v>
      </c>
      <c r="BF156" s="21">
        <f t="shared" si="42"/>
        <v>0</v>
      </c>
      <c r="BG156" s="21">
        <f t="shared" si="43"/>
        <v>1</v>
      </c>
      <c r="BH156" s="29">
        <v>1500.0</v>
      </c>
      <c r="BI156" s="21">
        <f t="shared" si="44"/>
        <v>0</v>
      </c>
      <c r="BJ156" s="21">
        <f t="shared" si="45"/>
        <v>1</v>
      </c>
      <c r="BK156" s="21">
        <f t="shared" si="46"/>
        <v>0</v>
      </c>
      <c r="BL156" s="27" t="s">
        <v>151</v>
      </c>
      <c r="BM156" s="21">
        <f t="shared" si="47"/>
        <v>0</v>
      </c>
      <c r="BN156" s="21">
        <f t="shared" si="48"/>
        <v>1</v>
      </c>
      <c r="BO156" s="21">
        <f t="shared" si="49"/>
        <v>0</v>
      </c>
      <c r="BP156" s="21">
        <f t="shared" si="50"/>
        <v>0</v>
      </c>
      <c r="BQ156" s="21">
        <f t="shared" si="51"/>
        <v>0</v>
      </c>
      <c r="BR156" s="29">
        <v>0.0</v>
      </c>
      <c r="BS156" s="29">
        <v>0.0</v>
      </c>
      <c r="BT156" s="29">
        <v>0.0</v>
      </c>
      <c r="BU156" s="29">
        <v>1.0</v>
      </c>
      <c r="BV156" s="29">
        <v>0.0</v>
      </c>
      <c r="BW156" s="29">
        <v>1.0</v>
      </c>
      <c r="BX156" s="29">
        <v>1.0</v>
      </c>
      <c r="BY156" s="29">
        <v>1.0</v>
      </c>
      <c r="BZ156" s="29">
        <v>1.0</v>
      </c>
      <c r="CA156" s="27" t="s">
        <v>168</v>
      </c>
      <c r="CB156" s="21">
        <f t="shared" si="52"/>
        <v>1</v>
      </c>
      <c r="CC156" s="21">
        <f t="shared" si="53"/>
        <v>0</v>
      </c>
      <c r="CD156" s="21">
        <f t="shared" si="54"/>
        <v>0</v>
      </c>
      <c r="CE156" s="21">
        <f t="shared" si="55"/>
        <v>0</v>
      </c>
      <c r="CF156" s="21">
        <f t="shared" si="56"/>
        <v>0</v>
      </c>
      <c r="CG156" s="27" t="s">
        <v>157</v>
      </c>
      <c r="CH156" s="21">
        <f t="shared" si="57"/>
        <v>0</v>
      </c>
      <c r="CI156" s="21">
        <f t="shared" si="58"/>
        <v>1</v>
      </c>
      <c r="CJ156" s="21">
        <f t="shared" si="59"/>
        <v>0</v>
      </c>
      <c r="CK156" s="21">
        <f t="shared" si="60"/>
        <v>0</v>
      </c>
      <c r="CL156" s="27" t="s">
        <v>173</v>
      </c>
      <c r="CM156" s="21">
        <f t="shared" si="61"/>
        <v>0</v>
      </c>
      <c r="CN156" s="21">
        <f t="shared" si="62"/>
        <v>0</v>
      </c>
      <c r="CO156" s="21">
        <f t="shared" si="63"/>
        <v>1</v>
      </c>
      <c r="CP156" s="21">
        <f t="shared" si="64"/>
        <v>0</v>
      </c>
      <c r="CQ156" s="21">
        <f t="shared" si="65"/>
        <v>0</v>
      </c>
      <c r="CR156" s="27" t="s">
        <v>136</v>
      </c>
      <c r="CS156" s="27" t="s">
        <v>137</v>
      </c>
      <c r="CT156" s="27" t="s">
        <v>139</v>
      </c>
      <c r="CU156" s="27" t="s">
        <v>136</v>
      </c>
      <c r="CV156" s="16">
        <f t="shared" si="66"/>
        <v>13</v>
      </c>
      <c r="CW156" s="27" t="s">
        <v>136</v>
      </c>
      <c r="CX156" s="41" t="s">
        <v>137</v>
      </c>
      <c r="CY156" s="41" t="s">
        <v>139</v>
      </c>
      <c r="CZ156" s="41" t="s">
        <v>136</v>
      </c>
      <c r="DA156" s="29">
        <v>3.0</v>
      </c>
      <c r="DB156" s="16">
        <f t="shared" si="67"/>
        <v>16</v>
      </c>
      <c r="DC156" s="29">
        <v>2.0</v>
      </c>
      <c r="DD156" s="27" t="s">
        <v>139</v>
      </c>
      <c r="DE156" s="27" t="s">
        <v>139</v>
      </c>
      <c r="DF156" s="27" t="s">
        <v>139</v>
      </c>
      <c r="DG156" s="27" t="s">
        <v>136</v>
      </c>
      <c r="DH156" s="27" t="s">
        <v>139</v>
      </c>
      <c r="DI156" s="16">
        <f t="shared" si="68"/>
        <v>14</v>
      </c>
      <c r="DJ156" s="27" t="s">
        <v>139</v>
      </c>
      <c r="DK156" s="27" t="s">
        <v>138</v>
      </c>
      <c r="DL156" s="27" t="s">
        <v>136</v>
      </c>
      <c r="DM156" s="27" t="s">
        <v>138</v>
      </c>
      <c r="DN156" s="27" t="s">
        <v>136</v>
      </c>
      <c r="DO156" s="16">
        <f t="shared" si="69"/>
        <v>20</v>
      </c>
      <c r="DP156" s="27" t="s">
        <v>136</v>
      </c>
      <c r="DQ156" s="27" t="s">
        <v>139</v>
      </c>
      <c r="DR156" s="27" t="s">
        <v>137</v>
      </c>
      <c r="DS156" s="27" t="s">
        <v>139</v>
      </c>
      <c r="DT156" s="29">
        <v>1.0</v>
      </c>
      <c r="DU156" s="25">
        <f t="shared" si="70"/>
        <v>12</v>
      </c>
      <c r="DV156" s="27" t="s">
        <v>136</v>
      </c>
      <c r="DW156" s="27" t="s">
        <v>138</v>
      </c>
      <c r="DX156" s="29">
        <v>3.0</v>
      </c>
      <c r="DY156" s="29">
        <v>2.0</v>
      </c>
      <c r="DZ156" s="29">
        <v>4.0</v>
      </c>
      <c r="EA156" s="21">
        <f t="shared" si="84"/>
        <v>18</v>
      </c>
      <c r="EB156" s="27" t="s">
        <v>139</v>
      </c>
      <c r="EC156" s="27" t="s">
        <v>139</v>
      </c>
      <c r="ED156" s="27" t="s">
        <v>140</v>
      </c>
      <c r="EE156" s="27" t="s">
        <v>140</v>
      </c>
      <c r="EF156" s="16">
        <f t="shared" si="71"/>
        <v>6</v>
      </c>
      <c r="EG156" s="29">
        <v>2.0</v>
      </c>
      <c r="EH156" s="130" t="s">
        <v>136</v>
      </c>
      <c r="EI156" s="29">
        <v>1.0</v>
      </c>
      <c r="EJ156" s="27" t="s">
        <v>139</v>
      </c>
      <c r="EK156" s="16">
        <f t="shared" si="72"/>
        <v>9</v>
      </c>
    </row>
    <row r="157" ht="15.75" customHeight="1">
      <c r="A157" s="36" t="s">
        <v>194</v>
      </c>
      <c r="B157" s="16">
        <f t="shared" si="1"/>
        <v>0</v>
      </c>
      <c r="C157" s="17" t="s">
        <v>37</v>
      </c>
      <c r="D157" s="35">
        <v>48.0</v>
      </c>
      <c r="E157" s="16">
        <f t="shared" si="2"/>
        <v>0</v>
      </c>
      <c r="F157" s="16">
        <f t="shared" si="3"/>
        <v>0</v>
      </c>
      <c r="G157" s="16">
        <f t="shared" si="4"/>
        <v>1</v>
      </c>
      <c r="H157" s="16">
        <f t="shared" si="5"/>
        <v>0</v>
      </c>
      <c r="I157" s="35" t="s">
        <v>148</v>
      </c>
      <c r="J157" s="16">
        <f t="shared" si="6"/>
        <v>1</v>
      </c>
      <c r="K157" s="16">
        <f t="shared" si="7"/>
        <v>0</v>
      </c>
      <c r="L157" s="16">
        <f t="shared" si="8"/>
        <v>0</v>
      </c>
      <c r="M157" s="16">
        <f t="shared" si="9"/>
        <v>0</v>
      </c>
      <c r="N157" s="16">
        <f t="shared" si="10"/>
        <v>0</v>
      </c>
      <c r="O157" s="36">
        <v>32000.0</v>
      </c>
      <c r="P157" s="21">
        <f t="shared" si="11"/>
        <v>0</v>
      </c>
      <c r="Q157" s="21">
        <f t="shared" si="12"/>
        <v>0</v>
      </c>
      <c r="R157" s="21">
        <f t="shared" si="13"/>
        <v>1</v>
      </c>
      <c r="S157" s="21">
        <f t="shared" si="14"/>
        <v>0</v>
      </c>
      <c r="T157" s="37" t="s">
        <v>127</v>
      </c>
      <c r="U157" s="21">
        <f t="shared" si="15"/>
        <v>1</v>
      </c>
      <c r="V157" s="37">
        <v>0.0</v>
      </c>
      <c r="W157" s="37">
        <v>0.0</v>
      </c>
      <c r="X157" s="37">
        <v>0.0</v>
      </c>
      <c r="Y157" s="36" t="s">
        <v>142</v>
      </c>
      <c r="Z157" s="21">
        <f t="shared" si="16"/>
        <v>0</v>
      </c>
      <c r="AA157" s="21">
        <f t="shared" si="17"/>
        <v>0</v>
      </c>
      <c r="AB157" s="21">
        <f t="shared" si="18"/>
        <v>0</v>
      </c>
      <c r="AC157" s="21">
        <f t="shared" si="19"/>
        <v>1</v>
      </c>
      <c r="AD157" s="21">
        <f t="shared" si="20"/>
        <v>0</v>
      </c>
      <c r="AE157" s="36" t="s">
        <v>153</v>
      </c>
      <c r="AF157" s="21">
        <f t="shared" si="21"/>
        <v>0</v>
      </c>
      <c r="AG157" s="21">
        <f t="shared" si="22"/>
        <v>0</v>
      </c>
      <c r="AH157" s="21">
        <f t="shared" si="23"/>
        <v>0</v>
      </c>
      <c r="AI157" s="21">
        <f t="shared" si="24"/>
        <v>1</v>
      </c>
      <c r="AJ157" s="27" t="s">
        <v>129</v>
      </c>
      <c r="AK157" s="21">
        <f t="shared" si="25"/>
        <v>0</v>
      </c>
      <c r="AL157" s="21">
        <f t="shared" si="26"/>
        <v>1</v>
      </c>
      <c r="AM157" s="21">
        <f t="shared" si="27"/>
        <v>0</v>
      </c>
      <c r="AN157" s="21">
        <f t="shared" si="28"/>
        <v>0</v>
      </c>
      <c r="AO157" s="27" t="s">
        <v>37</v>
      </c>
      <c r="AP157" s="21">
        <f t="shared" si="29"/>
        <v>1</v>
      </c>
      <c r="AQ157" s="21">
        <f t="shared" si="30"/>
        <v>0</v>
      </c>
      <c r="AR157" s="21">
        <f t="shared" si="31"/>
        <v>0</v>
      </c>
      <c r="AS157" s="21">
        <f t="shared" si="32"/>
        <v>0</v>
      </c>
      <c r="AT157" s="27" t="s">
        <v>130</v>
      </c>
      <c r="AU157" s="21">
        <f t="shared" si="33"/>
        <v>1</v>
      </c>
      <c r="AV157" s="21">
        <f t="shared" si="34"/>
        <v>0</v>
      </c>
      <c r="AW157" s="21">
        <f t="shared" si="35"/>
        <v>0</v>
      </c>
      <c r="AX157" s="21">
        <f t="shared" si="36"/>
        <v>0</v>
      </c>
      <c r="AY157" s="27" t="s">
        <v>131</v>
      </c>
      <c r="AZ157" s="21">
        <f t="shared" si="37"/>
        <v>1</v>
      </c>
      <c r="BA157" s="21">
        <f t="shared" si="38"/>
        <v>0</v>
      </c>
      <c r="BB157" s="21">
        <f t="shared" si="39"/>
        <v>0</v>
      </c>
      <c r="BC157" s="21">
        <f t="shared" si="40"/>
        <v>0</v>
      </c>
      <c r="BD157" s="27">
        <v>5.0</v>
      </c>
      <c r="BE157" s="21">
        <f t="shared" si="41"/>
        <v>0</v>
      </c>
      <c r="BF157" s="21">
        <f t="shared" si="42"/>
        <v>1</v>
      </c>
      <c r="BG157" s="21">
        <f t="shared" si="43"/>
        <v>0</v>
      </c>
      <c r="BH157" s="29">
        <v>800.0</v>
      </c>
      <c r="BI157" s="21">
        <f t="shared" si="44"/>
        <v>1</v>
      </c>
      <c r="BJ157" s="21">
        <f t="shared" si="45"/>
        <v>0</v>
      </c>
      <c r="BK157" s="21">
        <f t="shared" si="46"/>
        <v>0</v>
      </c>
      <c r="BL157" s="29" t="s">
        <v>132</v>
      </c>
      <c r="BM157" s="21">
        <f t="shared" si="47"/>
        <v>0</v>
      </c>
      <c r="BN157" s="21">
        <f t="shared" si="48"/>
        <v>0</v>
      </c>
      <c r="BO157" s="21">
        <f t="shared" si="49"/>
        <v>1</v>
      </c>
      <c r="BP157" s="21">
        <f t="shared" si="50"/>
        <v>0</v>
      </c>
      <c r="BQ157" s="21">
        <f t="shared" si="51"/>
        <v>0</v>
      </c>
      <c r="BR157" s="29">
        <v>1.0</v>
      </c>
      <c r="BS157" s="29">
        <v>0.0</v>
      </c>
      <c r="BT157" s="29">
        <v>1.0</v>
      </c>
      <c r="BU157" s="29">
        <v>0.0</v>
      </c>
      <c r="BV157" s="29">
        <v>0.0</v>
      </c>
      <c r="BW157" s="29">
        <v>0.0</v>
      </c>
      <c r="BX157" s="29">
        <v>1.0</v>
      </c>
      <c r="BY157" s="29">
        <v>0.0</v>
      </c>
      <c r="BZ157" s="29">
        <v>1.0</v>
      </c>
      <c r="CA157" s="27" t="s">
        <v>164</v>
      </c>
      <c r="CB157" s="21">
        <f t="shared" si="52"/>
        <v>0</v>
      </c>
      <c r="CC157" s="21">
        <f t="shared" si="53"/>
        <v>0</v>
      </c>
      <c r="CD157" s="21">
        <f t="shared" si="54"/>
        <v>1</v>
      </c>
      <c r="CE157" s="21">
        <f t="shared" si="55"/>
        <v>0</v>
      </c>
      <c r="CF157" s="21">
        <f t="shared" si="56"/>
        <v>0</v>
      </c>
      <c r="CG157" s="27" t="s">
        <v>80</v>
      </c>
      <c r="CH157" s="21">
        <f t="shared" si="57"/>
        <v>1</v>
      </c>
      <c r="CI157" s="21">
        <f t="shared" si="58"/>
        <v>0</v>
      </c>
      <c r="CJ157" s="21">
        <f t="shared" si="59"/>
        <v>0</v>
      </c>
      <c r="CK157" s="21">
        <f t="shared" si="60"/>
        <v>0</v>
      </c>
      <c r="CL157" s="27" t="s">
        <v>170</v>
      </c>
      <c r="CM157" s="21">
        <f t="shared" si="61"/>
        <v>0</v>
      </c>
      <c r="CN157" s="21">
        <f t="shared" si="62"/>
        <v>1</v>
      </c>
      <c r="CO157" s="21">
        <f t="shared" si="63"/>
        <v>0</v>
      </c>
      <c r="CP157" s="21">
        <f t="shared" si="64"/>
        <v>0</v>
      </c>
      <c r="CQ157" s="21">
        <f t="shared" si="65"/>
        <v>0</v>
      </c>
      <c r="CR157" s="29">
        <v>4.0</v>
      </c>
      <c r="CS157" s="27" t="s">
        <v>138</v>
      </c>
      <c r="CT157" s="27" t="s">
        <v>139</v>
      </c>
      <c r="CU157" s="27" t="s">
        <v>136</v>
      </c>
      <c r="CV157" s="16">
        <f t="shared" si="66"/>
        <v>15</v>
      </c>
      <c r="CW157" s="27" t="s">
        <v>139</v>
      </c>
      <c r="CX157" s="31">
        <v>1.0</v>
      </c>
      <c r="CY157" s="41" t="s">
        <v>139</v>
      </c>
      <c r="CZ157" s="41" t="s">
        <v>136</v>
      </c>
      <c r="DA157" s="29">
        <v>2.0</v>
      </c>
      <c r="DB157" s="16">
        <f t="shared" si="67"/>
        <v>11</v>
      </c>
      <c r="DC157" s="27" t="s">
        <v>140</v>
      </c>
      <c r="DD157" s="27" t="s">
        <v>139</v>
      </c>
      <c r="DE157" s="29">
        <v>2.0</v>
      </c>
      <c r="DF157" s="27">
        <v>5.0</v>
      </c>
      <c r="DG157" s="27" t="s">
        <v>137</v>
      </c>
      <c r="DH157" s="29">
        <v>1.0</v>
      </c>
      <c r="DI157" s="16">
        <f t="shared" si="68"/>
        <v>14</v>
      </c>
      <c r="DJ157" s="29">
        <v>2.0</v>
      </c>
      <c r="DK157" s="27" t="s">
        <v>136</v>
      </c>
      <c r="DL157" s="29">
        <v>1.0</v>
      </c>
      <c r="DM157" s="27" t="s">
        <v>136</v>
      </c>
      <c r="DN157" s="27" t="s">
        <v>140</v>
      </c>
      <c r="DO157" s="16">
        <f t="shared" si="69"/>
        <v>12</v>
      </c>
      <c r="DP157" s="27" t="s">
        <v>136</v>
      </c>
      <c r="DQ157" s="29">
        <v>5.0</v>
      </c>
      <c r="DR157" s="29">
        <v>4.0</v>
      </c>
      <c r="DS157" s="29">
        <v>3.0</v>
      </c>
      <c r="DT157" s="27" t="s">
        <v>139</v>
      </c>
      <c r="DU157" s="25">
        <f t="shared" si="70"/>
        <v>18</v>
      </c>
      <c r="DV157" s="27" t="s">
        <v>139</v>
      </c>
      <c r="DW157" s="27" t="s">
        <v>136</v>
      </c>
      <c r="DX157" s="27" t="s">
        <v>136</v>
      </c>
      <c r="DY157" s="27" t="s">
        <v>139</v>
      </c>
      <c r="DZ157" s="27" t="s">
        <v>139</v>
      </c>
      <c r="EA157" s="21">
        <f t="shared" si="84"/>
        <v>14</v>
      </c>
      <c r="EB157" s="29">
        <v>4.0</v>
      </c>
      <c r="EC157" s="27" t="s">
        <v>139</v>
      </c>
      <c r="ED157" s="27" t="s">
        <v>138</v>
      </c>
      <c r="EE157" s="29">
        <v>3.0</v>
      </c>
      <c r="EF157" s="16">
        <f t="shared" si="71"/>
        <v>14</v>
      </c>
      <c r="EG157" s="29">
        <v>2.0</v>
      </c>
      <c r="EH157" s="130" t="s">
        <v>140</v>
      </c>
      <c r="EI157" s="27" t="s">
        <v>139</v>
      </c>
      <c r="EJ157" s="27" t="s">
        <v>140</v>
      </c>
      <c r="EK157" s="16">
        <f t="shared" si="72"/>
        <v>6</v>
      </c>
    </row>
    <row r="158" ht="15.75" customHeight="1">
      <c r="A158" s="36" t="s">
        <v>194</v>
      </c>
      <c r="B158" s="16">
        <f t="shared" si="1"/>
        <v>0</v>
      </c>
      <c r="C158" s="17" t="s">
        <v>37</v>
      </c>
      <c r="D158" s="35">
        <v>57.0</v>
      </c>
      <c r="E158" s="16">
        <f t="shared" si="2"/>
        <v>0</v>
      </c>
      <c r="F158" s="16">
        <f t="shared" si="3"/>
        <v>0</v>
      </c>
      <c r="G158" s="16">
        <f t="shared" si="4"/>
        <v>1</v>
      </c>
      <c r="H158" s="16">
        <f t="shared" si="5"/>
        <v>0</v>
      </c>
      <c r="I158" s="35" t="s">
        <v>126</v>
      </c>
      <c r="J158" s="16">
        <f t="shared" si="6"/>
        <v>0</v>
      </c>
      <c r="K158" s="16">
        <f t="shared" si="7"/>
        <v>1</v>
      </c>
      <c r="L158" s="16">
        <f t="shared" si="8"/>
        <v>0</v>
      </c>
      <c r="M158" s="16">
        <f t="shared" si="9"/>
        <v>0</v>
      </c>
      <c r="N158" s="16">
        <f t="shared" si="10"/>
        <v>0</v>
      </c>
      <c r="O158" s="36">
        <v>22000.0</v>
      </c>
      <c r="P158" s="21">
        <f t="shared" si="11"/>
        <v>0</v>
      </c>
      <c r="Q158" s="21">
        <f t="shared" si="12"/>
        <v>1</v>
      </c>
      <c r="R158" s="21">
        <f t="shared" si="13"/>
        <v>0</v>
      </c>
      <c r="S158" s="21">
        <f t="shared" si="14"/>
        <v>0</v>
      </c>
      <c r="T158" s="37" t="s">
        <v>127</v>
      </c>
      <c r="U158" s="21">
        <f t="shared" si="15"/>
        <v>1</v>
      </c>
      <c r="V158" s="37">
        <v>0.0</v>
      </c>
      <c r="W158" s="37">
        <v>0.0</v>
      </c>
      <c r="X158" s="37">
        <v>0.0</v>
      </c>
      <c r="Y158" s="36" t="s">
        <v>142</v>
      </c>
      <c r="Z158" s="21">
        <f t="shared" si="16"/>
        <v>0</v>
      </c>
      <c r="AA158" s="21">
        <f t="shared" si="17"/>
        <v>0</v>
      </c>
      <c r="AB158" s="21">
        <f t="shared" si="18"/>
        <v>0</v>
      </c>
      <c r="AC158" s="21">
        <f t="shared" si="19"/>
        <v>1</v>
      </c>
      <c r="AD158" s="21">
        <f t="shared" si="20"/>
        <v>0</v>
      </c>
      <c r="AE158" s="36" t="s">
        <v>31</v>
      </c>
      <c r="AF158" s="21">
        <f t="shared" si="21"/>
        <v>1</v>
      </c>
      <c r="AG158" s="21">
        <f t="shared" si="22"/>
        <v>0</v>
      </c>
      <c r="AH158" s="21">
        <f t="shared" si="23"/>
        <v>0</v>
      </c>
      <c r="AI158" s="21">
        <f t="shared" si="24"/>
        <v>0</v>
      </c>
      <c r="AJ158" s="36" t="s">
        <v>171</v>
      </c>
      <c r="AK158" s="21">
        <f t="shared" si="25"/>
        <v>0</v>
      </c>
      <c r="AL158" s="21">
        <f t="shared" si="26"/>
        <v>0</v>
      </c>
      <c r="AM158" s="21">
        <f t="shared" si="27"/>
        <v>0</v>
      </c>
      <c r="AN158" s="21">
        <f t="shared" si="28"/>
        <v>1</v>
      </c>
      <c r="AO158" s="27" t="s">
        <v>37</v>
      </c>
      <c r="AP158" s="21">
        <f t="shared" si="29"/>
        <v>1</v>
      </c>
      <c r="AQ158" s="21">
        <f t="shared" si="30"/>
        <v>0</v>
      </c>
      <c r="AR158" s="21">
        <f t="shared" si="31"/>
        <v>0</v>
      </c>
      <c r="AS158" s="21">
        <f t="shared" si="32"/>
        <v>0</v>
      </c>
      <c r="AT158" s="27" t="s">
        <v>130</v>
      </c>
      <c r="AU158" s="21">
        <f t="shared" si="33"/>
        <v>1</v>
      </c>
      <c r="AV158" s="21">
        <f t="shared" si="34"/>
        <v>0</v>
      </c>
      <c r="AW158" s="21">
        <f t="shared" si="35"/>
        <v>0</v>
      </c>
      <c r="AX158" s="21">
        <f t="shared" si="36"/>
        <v>0</v>
      </c>
      <c r="AY158" s="27" t="s">
        <v>131</v>
      </c>
      <c r="AZ158" s="21">
        <f t="shared" si="37"/>
        <v>1</v>
      </c>
      <c r="BA158" s="21">
        <f t="shared" si="38"/>
        <v>0</v>
      </c>
      <c r="BB158" s="21">
        <f t="shared" si="39"/>
        <v>0</v>
      </c>
      <c r="BC158" s="21">
        <f t="shared" si="40"/>
        <v>0</v>
      </c>
      <c r="BD158" s="27" t="s">
        <v>136</v>
      </c>
      <c r="BE158" s="21">
        <f t="shared" si="41"/>
        <v>0</v>
      </c>
      <c r="BF158" s="21">
        <f t="shared" si="42"/>
        <v>0</v>
      </c>
      <c r="BG158" s="21">
        <f t="shared" si="43"/>
        <v>1</v>
      </c>
      <c r="BH158" s="29">
        <v>1500.0</v>
      </c>
      <c r="BI158" s="21">
        <f t="shared" si="44"/>
        <v>0</v>
      </c>
      <c r="BJ158" s="21">
        <f t="shared" si="45"/>
        <v>1</v>
      </c>
      <c r="BK158" s="21">
        <f t="shared" si="46"/>
        <v>0</v>
      </c>
      <c r="BL158" s="27" t="s">
        <v>151</v>
      </c>
      <c r="BM158" s="21">
        <f t="shared" si="47"/>
        <v>0</v>
      </c>
      <c r="BN158" s="21">
        <f t="shared" si="48"/>
        <v>1</v>
      </c>
      <c r="BO158" s="21">
        <f t="shared" si="49"/>
        <v>0</v>
      </c>
      <c r="BP158" s="21">
        <f t="shared" si="50"/>
        <v>0</v>
      </c>
      <c r="BQ158" s="21">
        <f t="shared" si="51"/>
        <v>0</v>
      </c>
      <c r="BR158" s="29">
        <v>0.0</v>
      </c>
      <c r="BS158" s="29">
        <v>1.0</v>
      </c>
      <c r="BT158" s="29">
        <v>0.0</v>
      </c>
      <c r="BU158" s="29">
        <v>0.0</v>
      </c>
      <c r="BV158" s="29">
        <v>1.0</v>
      </c>
      <c r="BW158" s="29">
        <v>1.0</v>
      </c>
      <c r="BX158" s="29">
        <v>0.0</v>
      </c>
      <c r="BY158" s="29">
        <v>0.0</v>
      </c>
      <c r="BZ158" s="29">
        <v>1.0</v>
      </c>
      <c r="CA158" s="27" t="s">
        <v>168</v>
      </c>
      <c r="CB158" s="21">
        <f t="shared" si="52"/>
        <v>1</v>
      </c>
      <c r="CC158" s="21">
        <f t="shared" si="53"/>
        <v>0</v>
      </c>
      <c r="CD158" s="21">
        <f t="shared" si="54"/>
        <v>0</v>
      </c>
      <c r="CE158" s="21">
        <f t="shared" si="55"/>
        <v>0</v>
      </c>
      <c r="CF158" s="21">
        <f t="shared" si="56"/>
        <v>0</v>
      </c>
      <c r="CG158" s="27" t="s">
        <v>157</v>
      </c>
      <c r="CH158" s="21">
        <f t="shared" si="57"/>
        <v>0</v>
      </c>
      <c r="CI158" s="21">
        <f t="shared" si="58"/>
        <v>1</v>
      </c>
      <c r="CJ158" s="21">
        <f t="shared" si="59"/>
        <v>0</v>
      </c>
      <c r="CK158" s="21">
        <f t="shared" si="60"/>
        <v>0</v>
      </c>
      <c r="CL158" s="27" t="s">
        <v>173</v>
      </c>
      <c r="CM158" s="21">
        <f t="shared" si="61"/>
        <v>0</v>
      </c>
      <c r="CN158" s="21">
        <f t="shared" si="62"/>
        <v>0</v>
      </c>
      <c r="CO158" s="21">
        <f t="shared" si="63"/>
        <v>1</v>
      </c>
      <c r="CP158" s="21">
        <f t="shared" si="64"/>
        <v>0</v>
      </c>
      <c r="CQ158" s="21">
        <f t="shared" si="65"/>
        <v>0</v>
      </c>
      <c r="CR158" s="27" t="s">
        <v>136</v>
      </c>
      <c r="CS158" s="27" t="s">
        <v>136</v>
      </c>
      <c r="CT158" s="27" t="s">
        <v>137</v>
      </c>
      <c r="CU158" s="29">
        <v>3.0</v>
      </c>
      <c r="CV158" s="16">
        <f t="shared" si="66"/>
        <v>14</v>
      </c>
      <c r="CW158" s="29">
        <v>2.0</v>
      </c>
      <c r="CX158" s="41" t="s">
        <v>136</v>
      </c>
      <c r="CY158" s="41" t="s">
        <v>137</v>
      </c>
      <c r="CZ158" s="41" t="s">
        <v>140</v>
      </c>
      <c r="DA158" s="27">
        <v>3.0</v>
      </c>
      <c r="DB158" s="16">
        <f t="shared" si="67"/>
        <v>13</v>
      </c>
      <c r="DC158" s="27" t="s">
        <v>140</v>
      </c>
      <c r="DD158" s="27">
        <v>4.0</v>
      </c>
      <c r="DE158" s="27" t="s">
        <v>139</v>
      </c>
      <c r="DF158" s="27" t="s">
        <v>139</v>
      </c>
      <c r="DG158" s="27" t="s">
        <v>139</v>
      </c>
      <c r="DH158" s="27" t="s">
        <v>139</v>
      </c>
      <c r="DI158" s="16">
        <f t="shared" si="68"/>
        <v>13</v>
      </c>
      <c r="DJ158" s="27" t="s">
        <v>136</v>
      </c>
      <c r="DK158" s="27" t="s">
        <v>137</v>
      </c>
      <c r="DL158" s="29">
        <v>1.0</v>
      </c>
      <c r="DM158" s="27" t="s">
        <v>139</v>
      </c>
      <c r="DN158" s="27" t="s">
        <v>136</v>
      </c>
      <c r="DO158" s="16">
        <f t="shared" si="69"/>
        <v>14</v>
      </c>
      <c r="DP158" s="27" t="s">
        <v>136</v>
      </c>
      <c r="DQ158" s="27" t="s">
        <v>139</v>
      </c>
      <c r="DR158" s="27" t="s">
        <v>140</v>
      </c>
      <c r="DS158" s="27" t="s">
        <v>136</v>
      </c>
      <c r="DT158" s="27" t="s">
        <v>137</v>
      </c>
      <c r="DU158" s="25">
        <f t="shared" si="70"/>
        <v>14</v>
      </c>
      <c r="DV158" s="27" t="s">
        <v>136</v>
      </c>
      <c r="DW158" s="27" t="s">
        <v>138</v>
      </c>
      <c r="DX158" s="27" t="s">
        <v>137</v>
      </c>
      <c r="DY158" s="27" t="s">
        <v>136</v>
      </c>
      <c r="DZ158" s="27" t="s">
        <v>136</v>
      </c>
      <c r="EA158" s="26">
        <v>16.0</v>
      </c>
      <c r="EB158" s="27" t="s">
        <v>137</v>
      </c>
      <c r="EC158" s="27" t="s">
        <v>139</v>
      </c>
      <c r="ED158" s="29">
        <v>4.0</v>
      </c>
      <c r="EE158" s="29">
        <v>4.0</v>
      </c>
      <c r="EF158" s="16">
        <f t="shared" si="71"/>
        <v>13</v>
      </c>
      <c r="EG158" s="29">
        <v>2.0</v>
      </c>
      <c r="EH158" s="129">
        <v>1.0</v>
      </c>
      <c r="EI158" s="29">
        <v>3.0</v>
      </c>
      <c r="EJ158" s="27" t="s">
        <v>139</v>
      </c>
      <c r="EK158" s="16">
        <f t="shared" si="72"/>
        <v>8</v>
      </c>
    </row>
    <row r="159" ht="15.75" customHeight="1">
      <c r="A159" s="36" t="s">
        <v>194</v>
      </c>
      <c r="B159" s="16">
        <f t="shared" si="1"/>
        <v>0</v>
      </c>
      <c r="C159" s="17" t="s">
        <v>37</v>
      </c>
      <c r="D159" s="35">
        <v>78.0</v>
      </c>
      <c r="E159" s="16">
        <f t="shared" si="2"/>
        <v>0</v>
      </c>
      <c r="F159" s="16">
        <f t="shared" si="3"/>
        <v>0</v>
      </c>
      <c r="G159" s="16">
        <f t="shared" si="4"/>
        <v>0</v>
      </c>
      <c r="H159" s="16">
        <f t="shared" si="5"/>
        <v>1</v>
      </c>
      <c r="I159" s="35" t="s">
        <v>12</v>
      </c>
      <c r="J159" s="16">
        <f t="shared" si="6"/>
        <v>0</v>
      </c>
      <c r="K159" s="16">
        <f t="shared" si="7"/>
        <v>0</v>
      </c>
      <c r="L159" s="16">
        <f t="shared" si="8"/>
        <v>0</v>
      </c>
      <c r="M159" s="16">
        <f t="shared" si="9"/>
        <v>1</v>
      </c>
      <c r="N159" s="16">
        <f t="shared" si="10"/>
        <v>0</v>
      </c>
      <c r="O159" s="36">
        <v>22000.0</v>
      </c>
      <c r="P159" s="21">
        <f t="shared" si="11"/>
        <v>0</v>
      </c>
      <c r="Q159" s="21">
        <f t="shared" si="12"/>
        <v>1</v>
      </c>
      <c r="R159" s="21">
        <f t="shared" si="13"/>
        <v>0</v>
      </c>
      <c r="S159" s="21">
        <f t="shared" si="14"/>
        <v>0</v>
      </c>
      <c r="T159" s="37" t="s">
        <v>127</v>
      </c>
      <c r="U159" s="21">
        <f t="shared" si="15"/>
        <v>1</v>
      </c>
      <c r="V159" s="37">
        <v>0.0</v>
      </c>
      <c r="W159" s="37">
        <v>0.0</v>
      </c>
      <c r="X159" s="37">
        <v>0.0</v>
      </c>
      <c r="Y159" s="36" t="s">
        <v>207</v>
      </c>
      <c r="Z159" s="21">
        <f t="shared" si="16"/>
        <v>0</v>
      </c>
      <c r="AA159" s="21">
        <f t="shared" si="17"/>
        <v>0</v>
      </c>
      <c r="AB159" s="21">
        <f t="shared" si="18"/>
        <v>0</v>
      </c>
      <c r="AC159" s="21">
        <f t="shared" si="19"/>
        <v>0</v>
      </c>
      <c r="AD159" s="21">
        <f t="shared" si="20"/>
        <v>1</v>
      </c>
      <c r="AE159" s="36" t="s">
        <v>31</v>
      </c>
      <c r="AF159" s="21">
        <f t="shared" si="21"/>
        <v>1</v>
      </c>
      <c r="AG159" s="21">
        <f t="shared" si="22"/>
        <v>0</v>
      </c>
      <c r="AH159" s="21">
        <f t="shared" si="23"/>
        <v>0</v>
      </c>
      <c r="AI159" s="21">
        <f t="shared" si="24"/>
        <v>0</v>
      </c>
      <c r="AJ159" s="27" t="s">
        <v>129</v>
      </c>
      <c r="AK159" s="21">
        <f t="shared" si="25"/>
        <v>0</v>
      </c>
      <c r="AL159" s="21">
        <f t="shared" si="26"/>
        <v>1</v>
      </c>
      <c r="AM159" s="21">
        <f t="shared" si="27"/>
        <v>0</v>
      </c>
      <c r="AN159" s="21">
        <f t="shared" si="28"/>
        <v>0</v>
      </c>
      <c r="AO159" s="27" t="s">
        <v>40</v>
      </c>
      <c r="AP159" s="21">
        <f t="shared" si="29"/>
        <v>0</v>
      </c>
      <c r="AQ159" s="21">
        <f t="shared" si="30"/>
        <v>0</v>
      </c>
      <c r="AR159" s="21">
        <f t="shared" si="31"/>
        <v>0</v>
      </c>
      <c r="AS159" s="21">
        <f t="shared" si="32"/>
        <v>1</v>
      </c>
      <c r="AT159" s="27" t="s">
        <v>130</v>
      </c>
      <c r="AU159" s="21">
        <f t="shared" si="33"/>
        <v>1</v>
      </c>
      <c r="AV159" s="21">
        <f t="shared" si="34"/>
        <v>0</v>
      </c>
      <c r="AW159" s="21">
        <f t="shared" si="35"/>
        <v>0</v>
      </c>
      <c r="AX159" s="21">
        <f t="shared" si="36"/>
        <v>0</v>
      </c>
      <c r="AY159" s="38" t="s">
        <v>188</v>
      </c>
      <c r="AZ159" s="21">
        <f t="shared" si="37"/>
        <v>0</v>
      </c>
      <c r="BA159" s="21">
        <f t="shared" si="38"/>
        <v>0</v>
      </c>
      <c r="BB159" s="21">
        <f t="shared" si="39"/>
        <v>0</v>
      </c>
      <c r="BC159" s="21">
        <f t="shared" si="40"/>
        <v>1</v>
      </c>
      <c r="BD159" s="27" t="s">
        <v>150</v>
      </c>
      <c r="BE159" s="21">
        <f t="shared" si="41"/>
        <v>0</v>
      </c>
      <c r="BF159" s="21">
        <f t="shared" si="42"/>
        <v>0</v>
      </c>
      <c r="BG159" s="21">
        <f t="shared" si="43"/>
        <v>1</v>
      </c>
      <c r="BH159" s="29">
        <v>1500.0</v>
      </c>
      <c r="BI159" s="21">
        <f t="shared" si="44"/>
        <v>0</v>
      </c>
      <c r="BJ159" s="21">
        <f t="shared" si="45"/>
        <v>1</v>
      </c>
      <c r="BK159" s="21">
        <f t="shared" si="46"/>
        <v>0</v>
      </c>
      <c r="BL159" s="29" t="s">
        <v>156</v>
      </c>
      <c r="BM159" s="21">
        <f t="shared" si="47"/>
        <v>0</v>
      </c>
      <c r="BN159" s="21">
        <f t="shared" si="48"/>
        <v>0</v>
      </c>
      <c r="BO159" s="21">
        <f t="shared" si="49"/>
        <v>0</v>
      </c>
      <c r="BP159" s="21">
        <f t="shared" si="50"/>
        <v>1</v>
      </c>
      <c r="BQ159" s="21">
        <f t="shared" si="51"/>
        <v>0</v>
      </c>
      <c r="BR159" s="29">
        <v>0.0</v>
      </c>
      <c r="BS159" s="29">
        <v>0.0</v>
      </c>
      <c r="BT159" s="29">
        <v>1.0</v>
      </c>
      <c r="BU159" s="29">
        <v>0.0</v>
      </c>
      <c r="BV159" s="29">
        <v>0.0</v>
      </c>
      <c r="BW159" s="29">
        <v>0.0</v>
      </c>
      <c r="BX159" s="29">
        <v>0.0</v>
      </c>
      <c r="BY159" s="29">
        <v>1.0</v>
      </c>
      <c r="BZ159" s="29">
        <v>1.0</v>
      </c>
      <c r="CA159" s="27" t="s">
        <v>176</v>
      </c>
      <c r="CB159" s="21">
        <f t="shared" si="52"/>
        <v>0</v>
      </c>
      <c r="CC159" s="21">
        <f t="shared" si="53"/>
        <v>0</v>
      </c>
      <c r="CD159" s="21">
        <f t="shared" si="54"/>
        <v>0</v>
      </c>
      <c r="CE159" s="21">
        <f t="shared" si="55"/>
        <v>1</v>
      </c>
      <c r="CF159" s="21">
        <f t="shared" si="56"/>
        <v>0</v>
      </c>
      <c r="CG159" s="27" t="s">
        <v>177</v>
      </c>
      <c r="CH159" s="21">
        <f t="shared" si="57"/>
        <v>1</v>
      </c>
      <c r="CI159" s="21">
        <f t="shared" si="58"/>
        <v>0</v>
      </c>
      <c r="CJ159" s="21">
        <f t="shared" si="59"/>
        <v>0</v>
      </c>
      <c r="CK159" s="21">
        <f t="shared" si="60"/>
        <v>0</v>
      </c>
      <c r="CL159" s="27" t="s">
        <v>178</v>
      </c>
      <c r="CM159" s="21">
        <f t="shared" si="61"/>
        <v>0</v>
      </c>
      <c r="CN159" s="21">
        <f t="shared" si="62"/>
        <v>0</v>
      </c>
      <c r="CO159" s="21">
        <f t="shared" si="63"/>
        <v>0</v>
      </c>
      <c r="CP159" s="21">
        <f t="shared" si="64"/>
        <v>1</v>
      </c>
      <c r="CQ159" s="21">
        <f t="shared" si="65"/>
        <v>0</v>
      </c>
      <c r="CR159" s="27" t="s">
        <v>139</v>
      </c>
      <c r="CS159" s="27" t="s">
        <v>139</v>
      </c>
      <c r="CT159" s="27" t="s">
        <v>136</v>
      </c>
      <c r="CU159" s="27" t="s">
        <v>139</v>
      </c>
      <c r="CV159" s="16">
        <f t="shared" si="66"/>
        <v>10</v>
      </c>
      <c r="CW159" s="27" t="s">
        <v>139</v>
      </c>
      <c r="CX159" s="41" t="s">
        <v>139</v>
      </c>
      <c r="CY159" s="41" t="s">
        <v>136</v>
      </c>
      <c r="CZ159" s="41" t="s">
        <v>139</v>
      </c>
      <c r="DA159" s="27" t="s">
        <v>139</v>
      </c>
      <c r="DB159" s="16">
        <f t="shared" si="67"/>
        <v>12</v>
      </c>
      <c r="DC159" s="29">
        <v>1.0</v>
      </c>
      <c r="DD159" s="27" t="s">
        <v>139</v>
      </c>
      <c r="DE159" s="27" t="s">
        <v>139</v>
      </c>
      <c r="DF159" s="27">
        <v>4.0</v>
      </c>
      <c r="DG159" s="29">
        <v>1.0</v>
      </c>
      <c r="DH159" s="27">
        <v>4.0</v>
      </c>
      <c r="DI159" s="16">
        <f t="shared" si="68"/>
        <v>14</v>
      </c>
      <c r="DJ159" s="27" t="s">
        <v>137</v>
      </c>
      <c r="DK159" s="27" t="s">
        <v>139</v>
      </c>
      <c r="DL159" s="27" t="s">
        <v>136</v>
      </c>
      <c r="DM159" s="27" t="s">
        <v>136</v>
      </c>
      <c r="DN159" s="27" t="s">
        <v>139</v>
      </c>
      <c r="DO159" s="16">
        <f t="shared" si="69"/>
        <v>15</v>
      </c>
      <c r="DP159" s="27" t="s">
        <v>137</v>
      </c>
      <c r="DQ159" s="27" t="s">
        <v>140</v>
      </c>
      <c r="DR159" s="27" t="s">
        <v>137</v>
      </c>
      <c r="DS159" s="27" t="s">
        <v>139</v>
      </c>
      <c r="DT159" s="27" t="s">
        <v>136</v>
      </c>
      <c r="DU159" s="25">
        <f t="shared" si="70"/>
        <v>13</v>
      </c>
      <c r="DV159" s="27" t="s">
        <v>136</v>
      </c>
      <c r="DW159" s="27" t="s">
        <v>136</v>
      </c>
      <c r="DX159" s="27" t="s">
        <v>136</v>
      </c>
      <c r="DY159" s="27" t="s">
        <v>137</v>
      </c>
      <c r="DZ159" s="27" t="s">
        <v>136</v>
      </c>
      <c r="EA159" s="21">
        <f t="shared" ref="EA159:EA160" si="85">DV159+DW159+DX159+DY159+DZ159</f>
        <v>19</v>
      </c>
      <c r="EB159" s="27" t="s">
        <v>137</v>
      </c>
      <c r="EC159" s="29">
        <v>4.0</v>
      </c>
      <c r="ED159" s="29">
        <v>4.0</v>
      </c>
      <c r="EE159" s="27" t="s">
        <v>139</v>
      </c>
      <c r="EF159" s="16">
        <f t="shared" si="71"/>
        <v>13</v>
      </c>
      <c r="EG159" s="29">
        <v>1.0</v>
      </c>
      <c r="EH159" s="130" t="s">
        <v>139</v>
      </c>
      <c r="EI159" s="27" t="s">
        <v>139</v>
      </c>
      <c r="EJ159" s="27" t="s">
        <v>140</v>
      </c>
      <c r="EK159" s="16">
        <f t="shared" si="72"/>
        <v>6</v>
      </c>
    </row>
    <row r="160" ht="15.75" customHeight="1">
      <c r="A160" s="36" t="s">
        <v>194</v>
      </c>
      <c r="B160" s="16">
        <f t="shared" si="1"/>
        <v>0</v>
      </c>
      <c r="C160" s="17" t="s">
        <v>37</v>
      </c>
      <c r="D160" s="35">
        <v>21.0</v>
      </c>
      <c r="E160" s="16">
        <f t="shared" si="2"/>
        <v>0</v>
      </c>
      <c r="F160" s="16">
        <f t="shared" si="3"/>
        <v>1</v>
      </c>
      <c r="G160" s="16">
        <f t="shared" si="4"/>
        <v>0</v>
      </c>
      <c r="H160" s="16">
        <f t="shared" si="5"/>
        <v>0</v>
      </c>
      <c r="I160" s="35" t="s">
        <v>12</v>
      </c>
      <c r="J160" s="16">
        <f t="shared" si="6"/>
        <v>0</v>
      </c>
      <c r="K160" s="16">
        <f t="shared" si="7"/>
        <v>0</v>
      </c>
      <c r="L160" s="16">
        <f t="shared" si="8"/>
        <v>0</v>
      </c>
      <c r="M160" s="16">
        <f t="shared" si="9"/>
        <v>1</v>
      </c>
      <c r="N160" s="16">
        <f t="shared" si="10"/>
        <v>0</v>
      </c>
      <c r="O160" s="36">
        <v>22000.0</v>
      </c>
      <c r="P160" s="21">
        <f t="shared" si="11"/>
        <v>0</v>
      </c>
      <c r="Q160" s="21">
        <f t="shared" si="12"/>
        <v>1</v>
      </c>
      <c r="R160" s="21">
        <f t="shared" si="13"/>
        <v>0</v>
      </c>
      <c r="S160" s="21">
        <f t="shared" si="14"/>
        <v>0</v>
      </c>
      <c r="T160" s="37" t="s">
        <v>159</v>
      </c>
      <c r="U160" s="21">
        <f t="shared" si="15"/>
        <v>0</v>
      </c>
      <c r="V160" s="37">
        <v>0.0</v>
      </c>
      <c r="W160" s="37">
        <v>0.0</v>
      </c>
      <c r="X160" s="37">
        <v>0.0</v>
      </c>
      <c r="Y160" s="36" t="s">
        <v>149</v>
      </c>
      <c r="Z160" s="21">
        <f t="shared" si="16"/>
        <v>0</v>
      </c>
      <c r="AA160" s="21">
        <f t="shared" si="17"/>
        <v>1</v>
      </c>
      <c r="AB160" s="21">
        <f t="shared" si="18"/>
        <v>0</v>
      </c>
      <c r="AC160" s="21">
        <f t="shared" si="19"/>
        <v>0</v>
      </c>
      <c r="AD160" s="21">
        <f t="shared" si="20"/>
        <v>0</v>
      </c>
      <c r="AE160" s="36" t="s">
        <v>180</v>
      </c>
      <c r="AF160" s="21">
        <f t="shared" si="21"/>
        <v>0</v>
      </c>
      <c r="AG160" s="21">
        <f t="shared" si="22"/>
        <v>0</v>
      </c>
      <c r="AH160" s="21">
        <f t="shared" si="23"/>
        <v>1</v>
      </c>
      <c r="AI160" s="21">
        <f t="shared" si="24"/>
        <v>0</v>
      </c>
      <c r="AJ160" s="27" t="s">
        <v>128</v>
      </c>
      <c r="AK160" s="21">
        <f t="shared" si="25"/>
        <v>1</v>
      </c>
      <c r="AL160" s="21">
        <f t="shared" si="26"/>
        <v>0</v>
      </c>
      <c r="AM160" s="21">
        <f t="shared" si="27"/>
        <v>0</v>
      </c>
      <c r="AN160" s="21">
        <f t="shared" si="28"/>
        <v>0</v>
      </c>
      <c r="AO160" s="27" t="s">
        <v>37</v>
      </c>
      <c r="AP160" s="21">
        <f t="shared" si="29"/>
        <v>1</v>
      </c>
      <c r="AQ160" s="21">
        <f t="shared" si="30"/>
        <v>0</v>
      </c>
      <c r="AR160" s="21">
        <f t="shared" si="31"/>
        <v>0</v>
      </c>
      <c r="AS160" s="21">
        <f t="shared" si="32"/>
        <v>0</v>
      </c>
      <c r="AT160" s="27" t="s">
        <v>197</v>
      </c>
      <c r="AU160" s="21">
        <f t="shared" si="33"/>
        <v>0</v>
      </c>
      <c r="AV160" s="21">
        <f t="shared" si="34"/>
        <v>0</v>
      </c>
      <c r="AW160" s="21">
        <f t="shared" si="35"/>
        <v>0</v>
      </c>
      <c r="AX160" s="21">
        <f t="shared" si="36"/>
        <v>1</v>
      </c>
      <c r="AY160" s="38" t="s">
        <v>37</v>
      </c>
      <c r="AZ160" s="21">
        <f t="shared" si="37"/>
        <v>0</v>
      </c>
      <c r="BA160" s="21">
        <f t="shared" si="38"/>
        <v>1</v>
      </c>
      <c r="BB160" s="21">
        <f t="shared" si="39"/>
        <v>0</v>
      </c>
      <c r="BC160" s="21">
        <f t="shared" si="40"/>
        <v>0</v>
      </c>
      <c r="BD160" s="27" t="s">
        <v>155</v>
      </c>
      <c r="BE160" s="21">
        <f t="shared" si="41"/>
        <v>0</v>
      </c>
      <c r="BF160" s="21">
        <f t="shared" si="42"/>
        <v>0</v>
      </c>
      <c r="BG160" s="21">
        <f t="shared" si="43"/>
        <v>1</v>
      </c>
      <c r="BH160" s="27" t="s">
        <v>179</v>
      </c>
      <c r="BI160" s="21">
        <f t="shared" si="44"/>
        <v>0</v>
      </c>
      <c r="BJ160" s="21">
        <f t="shared" si="45"/>
        <v>0</v>
      </c>
      <c r="BK160" s="21">
        <f t="shared" si="46"/>
        <v>1</v>
      </c>
      <c r="BL160" s="29" t="s">
        <v>132</v>
      </c>
      <c r="BM160" s="21">
        <f t="shared" si="47"/>
        <v>0</v>
      </c>
      <c r="BN160" s="21">
        <f t="shared" si="48"/>
        <v>0</v>
      </c>
      <c r="BO160" s="21">
        <f t="shared" si="49"/>
        <v>1</v>
      </c>
      <c r="BP160" s="21">
        <f t="shared" si="50"/>
        <v>0</v>
      </c>
      <c r="BQ160" s="21">
        <f t="shared" si="51"/>
        <v>0</v>
      </c>
      <c r="BR160" s="29">
        <v>1.0</v>
      </c>
      <c r="BS160" s="29">
        <v>1.0</v>
      </c>
      <c r="BT160" s="29">
        <v>0.0</v>
      </c>
      <c r="BU160" s="29">
        <v>1.0</v>
      </c>
      <c r="BV160" s="29">
        <v>0.0</v>
      </c>
      <c r="BW160" s="29">
        <v>1.0</v>
      </c>
      <c r="BX160" s="29">
        <v>0.0</v>
      </c>
      <c r="BY160" s="29">
        <v>0.0</v>
      </c>
      <c r="BZ160" s="29">
        <v>0.0</v>
      </c>
      <c r="CA160" s="27" t="s">
        <v>133</v>
      </c>
      <c r="CB160" s="21">
        <f t="shared" si="52"/>
        <v>0</v>
      </c>
      <c r="CC160" s="21">
        <f t="shared" si="53"/>
        <v>1</v>
      </c>
      <c r="CD160" s="21">
        <f t="shared" si="54"/>
        <v>0</v>
      </c>
      <c r="CE160" s="21">
        <f t="shared" si="55"/>
        <v>0</v>
      </c>
      <c r="CF160" s="21">
        <f t="shared" si="56"/>
        <v>0</v>
      </c>
      <c r="CG160" s="27" t="s">
        <v>152</v>
      </c>
      <c r="CH160" s="21">
        <f t="shared" si="57"/>
        <v>0</v>
      </c>
      <c r="CI160" s="21">
        <f t="shared" si="58"/>
        <v>0</v>
      </c>
      <c r="CJ160" s="21">
        <f t="shared" si="59"/>
        <v>0</v>
      </c>
      <c r="CK160" s="21">
        <f t="shared" si="60"/>
        <v>1</v>
      </c>
      <c r="CL160" s="27" t="s">
        <v>135</v>
      </c>
      <c r="CM160" s="21">
        <f t="shared" si="61"/>
        <v>1</v>
      </c>
      <c r="CN160" s="21">
        <f t="shared" si="62"/>
        <v>0</v>
      </c>
      <c r="CO160" s="21">
        <f t="shared" si="63"/>
        <v>0</v>
      </c>
      <c r="CP160" s="21">
        <f t="shared" si="64"/>
        <v>0</v>
      </c>
      <c r="CQ160" s="21">
        <f t="shared" si="65"/>
        <v>0</v>
      </c>
      <c r="CR160" s="29">
        <v>2.0</v>
      </c>
      <c r="CS160" s="27" t="s">
        <v>136</v>
      </c>
      <c r="CT160" s="27" t="s">
        <v>139</v>
      </c>
      <c r="CU160" s="29">
        <v>3.0</v>
      </c>
      <c r="CV160" s="16">
        <f t="shared" si="66"/>
        <v>11</v>
      </c>
      <c r="CW160" s="29">
        <v>1.0</v>
      </c>
      <c r="CX160" s="31">
        <v>2.0</v>
      </c>
      <c r="CY160" s="41" t="s">
        <v>139</v>
      </c>
      <c r="CZ160" s="41" t="s">
        <v>136</v>
      </c>
      <c r="DA160" s="27" t="s">
        <v>137</v>
      </c>
      <c r="DB160" s="16">
        <f t="shared" si="67"/>
        <v>12</v>
      </c>
      <c r="DC160" s="29">
        <v>1.0</v>
      </c>
      <c r="DD160" s="29">
        <v>3.0</v>
      </c>
      <c r="DE160" s="27" t="s">
        <v>137</v>
      </c>
      <c r="DF160" s="27" t="s">
        <v>139</v>
      </c>
      <c r="DG160" s="27" t="s">
        <v>140</v>
      </c>
      <c r="DH160" s="27" t="s">
        <v>140</v>
      </c>
      <c r="DI160" s="16">
        <f t="shared" si="68"/>
        <v>11</v>
      </c>
      <c r="DJ160" s="27" t="s">
        <v>138</v>
      </c>
      <c r="DK160" s="29">
        <v>3.0</v>
      </c>
      <c r="DL160" s="27" t="s">
        <v>138</v>
      </c>
      <c r="DM160" s="29">
        <v>4.0</v>
      </c>
      <c r="DN160" s="27" t="s">
        <v>136</v>
      </c>
      <c r="DO160" s="16">
        <f t="shared" si="69"/>
        <v>21</v>
      </c>
      <c r="DP160" s="27" t="s">
        <v>136</v>
      </c>
      <c r="DQ160" s="29">
        <v>3.0</v>
      </c>
      <c r="DR160" s="29">
        <v>5.0</v>
      </c>
      <c r="DS160" s="27" t="s">
        <v>139</v>
      </c>
      <c r="DT160" s="27" t="s">
        <v>138</v>
      </c>
      <c r="DU160" s="25">
        <f t="shared" si="70"/>
        <v>19</v>
      </c>
      <c r="DV160" s="27" t="s">
        <v>137</v>
      </c>
      <c r="DW160" s="29">
        <v>2.0</v>
      </c>
      <c r="DX160" s="27" t="s">
        <v>136</v>
      </c>
      <c r="DY160" s="29">
        <v>3.0</v>
      </c>
      <c r="DZ160" s="27" t="s">
        <v>136</v>
      </c>
      <c r="EA160" s="21">
        <f t="shared" si="85"/>
        <v>16</v>
      </c>
      <c r="EB160" s="27" t="s">
        <v>139</v>
      </c>
      <c r="EC160" s="29">
        <v>5.0</v>
      </c>
      <c r="ED160" s="29">
        <v>3.0</v>
      </c>
      <c r="EE160" s="27" t="s">
        <v>139</v>
      </c>
      <c r="EF160" s="16">
        <f t="shared" si="71"/>
        <v>12</v>
      </c>
      <c r="EG160" s="29">
        <v>3.0</v>
      </c>
      <c r="EH160" s="130" t="s">
        <v>139</v>
      </c>
      <c r="EI160" s="27" t="s">
        <v>139</v>
      </c>
      <c r="EJ160" s="27" t="s">
        <v>140</v>
      </c>
      <c r="EK160" s="16">
        <f t="shared" si="72"/>
        <v>8</v>
      </c>
    </row>
    <row r="161" ht="15.75" customHeight="1">
      <c r="A161" s="36" t="s">
        <v>194</v>
      </c>
      <c r="B161" s="16">
        <f t="shared" si="1"/>
        <v>0</v>
      </c>
      <c r="C161" s="17" t="s">
        <v>37</v>
      </c>
      <c r="D161" s="35">
        <v>25.0</v>
      </c>
      <c r="E161" s="16">
        <f t="shared" si="2"/>
        <v>0</v>
      </c>
      <c r="F161" s="16">
        <f t="shared" si="3"/>
        <v>1</v>
      </c>
      <c r="G161" s="16">
        <f t="shared" si="4"/>
        <v>0</v>
      </c>
      <c r="H161" s="16">
        <f t="shared" si="5"/>
        <v>0</v>
      </c>
      <c r="I161" s="35" t="s">
        <v>12</v>
      </c>
      <c r="J161" s="16">
        <f t="shared" si="6"/>
        <v>0</v>
      </c>
      <c r="K161" s="16">
        <f t="shared" si="7"/>
        <v>0</v>
      </c>
      <c r="L161" s="16">
        <f t="shared" si="8"/>
        <v>0</v>
      </c>
      <c r="M161" s="16">
        <f t="shared" si="9"/>
        <v>1</v>
      </c>
      <c r="N161" s="16">
        <f t="shared" si="10"/>
        <v>0</v>
      </c>
      <c r="O161" s="36">
        <v>10000.0</v>
      </c>
      <c r="P161" s="21">
        <f t="shared" si="11"/>
        <v>1</v>
      </c>
      <c r="Q161" s="21">
        <f t="shared" si="12"/>
        <v>0</v>
      </c>
      <c r="R161" s="21">
        <f t="shared" si="13"/>
        <v>0</v>
      </c>
      <c r="S161" s="21">
        <f t="shared" si="14"/>
        <v>0</v>
      </c>
      <c r="T161" s="37" t="s">
        <v>159</v>
      </c>
      <c r="U161" s="21">
        <f t="shared" si="15"/>
        <v>0</v>
      </c>
      <c r="V161" s="37">
        <v>0.0</v>
      </c>
      <c r="W161" s="37">
        <v>0.0</v>
      </c>
      <c r="X161" s="37">
        <v>0.0</v>
      </c>
      <c r="Y161" s="36" t="s">
        <v>149</v>
      </c>
      <c r="Z161" s="21">
        <f t="shared" si="16"/>
        <v>0</v>
      </c>
      <c r="AA161" s="21">
        <f t="shared" si="17"/>
        <v>1</v>
      </c>
      <c r="AB161" s="21">
        <f t="shared" si="18"/>
        <v>0</v>
      </c>
      <c r="AC161" s="21">
        <f t="shared" si="19"/>
        <v>0</v>
      </c>
      <c r="AD161" s="21">
        <f t="shared" si="20"/>
        <v>0</v>
      </c>
      <c r="AE161" s="36" t="s">
        <v>143</v>
      </c>
      <c r="AF161" s="21">
        <f t="shared" si="21"/>
        <v>0</v>
      </c>
      <c r="AG161" s="21">
        <f t="shared" si="22"/>
        <v>1</v>
      </c>
      <c r="AH161" s="21">
        <f t="shared" si="23"/>
        <v>0</v>
      </c>
      <c r="AI161" s="21">
        <f t="shared" si="24"/>
        <v>0</v>
      </c>
      <c r="AJ161" s="27" t="s">
        <v>128</v>
      </c>
      <c r="AK161" s="21">
        <f t="shared" si="25"/>
        <v>1</v>
      </c>
      <c r="AL161" s="21">
        <f t="shared" si="26"/>
        <v>0</v>
      </c>
      <c r="AM161" s="21">
        <f t="shared" si="27"/>
        <v>0</v>
      </c>
      <c r="AN161" s="21">
        <f t="shared" si="28"/>
        <v>0</v>
      </c>
      <c r="AO161" s="27" t="s">
        <v>37</v>
      </c>
      <c r="AP161" s="21">
        <f t="shared" si="29"/>
        <v>1</v>
      </c>
      <c r="AQ161" s="21">
        <f t="shared" si="30"/>
        <v>0</v>
      </c>
      <c r="AR161" s="21">
        <f t="shared" si="31"/>
        <v>0</v>
      </c>
      <c r="AS161" s="21">
        <f t="shared" si="32"/>
        <v>0</v>
      </c>
      <c r="AT161" s="27" t="s">
        <v>197</v>
      </c>
      <c r="AU161" s="21">
        <f t="shared" si="33"/>
        <v>0</v>
      </c>
      <c r="AV161" s="21">
        <f t="shared" si="34"/>
        <v>0</v>
      </c>
      <c r="AW161" s="21">
        <f t="shared" si="35"/>
        <v>0</v>
      </c>
      <c r="AX161" s="21">
        <f t="shared" si="36"/>
        <v>1</v>
      </c>
      <c r="AY161" s="38" t="s">
        <v>190</v>
      </c>
      <c r="AZ161" s="21">
        <f t="shared" si="37"/>
        <v>0</v>
      </c>
      <c r="BA161" s="21">
        <f t="shared" si="38"/>
        <v>0</v>
      </c>
      <c r="BB161" s="21">
        <f t="shared" si="39"/>
        <v>0</v>
      </c>
      <c r="BC161" s="21">
        <f t="shared" si="40"/>
        <v>1</v>
      </c>
      <c r="BD161" s="27" t="s">
        <v>150</v>
      </c>
      <c r="BE161" s="21">
        <f t="shared" si="41"/>
        <v>0</v>
      </c>
      <c r="BF161" s="21">
        <f t="shared" si="42"/>
        <v>0</v>
      </c>
      <c r="BG161" s="21">
        <f t="shared" si="43"/>
        <v>1</v>
      </c>
      <c r="BH161" s="29">
        <v>1500.0</v>
      </c>
      <c r="BI161" s="21">
        <f t="shared" si="44"/>
        <v>0</v>
      </c>
      <c r="BJ161" s="21">
        <f t="shared" si="45"/>
        <v>1</v>
      </c>
      <c r="BK161" s="21">
        <f t="shared" si="46"/>
        <v>0</v>
      </c>
      <c r="BL161" s="29" t="s">
        <v>132</v>
      </c>
      <c r="BM161" s="21">
        <f t="shared" si="47"/>
        <v>0</v>
      </c>
      <c r="BN161" s="21">
        <f t="shared" si="48"/>
        <v>0</v>
      </c>
      <c r="BO161" s="21">
        <f t="shared" si="49"/>
        <v>1</v>
      </c>
      <c r="BP161" s="21">
        <f t="shared" si="50"/>
        <v>0</v>
      </c>
      <c r="BQ161" s="21">
        <f t="shared" si="51"/>
        <v>0</v>
      </c>
      <c r="BR161" s="29">
        <v>0.0</v>
      </c>
      <c r="BS161" s="29">
        <v>0.0</v>
      </c>
      <c r="BT161" s="29">
        <v>0.0</v>
      </c>
      <c r="BU161" s="29">
        <v>0.0</v>
      </c>
      <c r="BV161" s="29">
        <v>1.0</v>
      </c>
      <c r="BW161" s="29">
        <v>1.0</v>
      </c>
      <c r="BX161" s="29">
        <v>1.0</v>
      </c>
      <c r="BY161" s="29">
        <v>0.0</v>
      </c>
      <c r="BZ161" s="29">
        <v>1.0</v>
      </c>
      <c r="CA161" s="27" t="s">
        <v>164</v>
      </c>
      <c r="CB161" s="21">
        <f t="shared" si="52"/>
        <v>0</v>
      </c>
      <c r="CC161" s="21">
        <f t="shared" si="53"/>
        <v>0</v>
      </c>
      <c r="CD161" s="21">
        <f t="shared" si="54"/>
        <v>1</v>
      </c>
      <c r="CE161" s="21">
        <f t="shared" si="55"/>
        <v>0</v>
      </c>
      <c r="CF161" s="21">
        <f t="shared" si="56"/>
        <v>0</v>
      </c>
      <c r="CG161" s="27" t="s">
        <v>157</v>
      </c>
      <c r="CH161" s="21">
        <f t="shared" si="57"/>
        <v>0</v>
      </c>
      <c r="CI161" s="21">
        <f t="shared" si="58"/>
        <v>1</v>
      </c>
      <c r="CJ161" s="21">
        <f t="shared" si="59"/>
        <v>0</v>
      </c>
      <c r="CK161" s="21">
        <f t="shared" si="60"/>
        <v>0</v>
      </c>
      <c r="CL161" s="27" t="s">
        <v>170</v>
      </c>
      <c r="CM161" s="21">
        <f t="shared" si="61"/>
        <v>0</v>
      </c>
      <c r="CN161" s="21">
        <f t="shared" si="62"/>
        <v>1</v>
      </c>
      <c r="CO161" s="21">
        <f t="shared" si="63"/>
        <v>0</v>
      </c>
      <c r="CP161" s="21">
        <f t="shared" si="64"/>
        <v>0</v>
      </c>
      <c r="CQ161" s="21">
        <f t="shared" si="65"/>
        <v>0</v>
      </c>
      <c r="CR161" s="27" t="s">
        <v>140</v>
      </c>
      <c r="CS161" s="27" t="s">
        <v>139</v>
      </c>
      <c r="CT161" s="29">
        <v>3.0</v>
      </c>
      <c r="CU161" s="27" t="s">
        <v>140</v>
      </c>
      <c r="CV161" s="16">
        <f t="shared" si="66"/>
        <v>7</v>
      </c>
      <c r="CW161" s="29">
        <v>5.0</v>
      </c>
      <c r="CX161" s="31">
        <v>4.0</v>
      </c>
      <c r="CY161" s="31">
        <v>2.0</v>
      </c>
      <c r="CZ161" s="31">
        <v>4.0</v>
      </c>
      <c r="DA161" s="27" t="s">
        <v>136</v>
      </c>
      <c r="DB161" s="16">
        <f t="shared" si="67"/>
        <v>19</v>
      </c>
      <c r="DC161" s="29">
        <v>4.0</v>
      </c>
      <c r="DD161" s="27" t="s">
        <v>139</v>
      </c>
      <c r="DE161" s="27" t="s">
        <v>137</v>
      </c>
      <c r="DF161" s="27" t="s">
        <v>139</v>
      </c>
      <c r="DG161" s="29">
        <v>5.0</v>
      </c>
      <c r="DH161" s="27" t="s">
        <v>139</v>
      </c>
      <c r="DI161" s="16">
        <f t="shared" si="68"/>
        <v>18</v>
      </c>
      <c r="DJ161" s="29">
        <v>1.0</v>
      </c>
      <c r="DK161" s="27" t="s">
        <v>136</v>
      </c>
      <c r="DL161" s="27" t="s">
        <v>139</v>
      </c>
      <c r="DM161" s="27" t="s">
        <v>136</v>
      </c>
      <c r="DN161" s="27" t="s">
        <v>137</v>
      </c>
      <c r="DO161" s="16">
        <f t="shared" si="69"/>
        <v>14</v>
      </c>
      <c r="DP161" s="27" t="s">
        <v>139</v>
      </c>
      <c r="DQ161" s="27" t="s">
        <v>140</v>
      </c>
      <c r="DR161" s="27" t="s">
        <v>139</v>
      </c>
      <c r="DS161" s="27" t="s">
        <v>139</v>
      </c>
      <c r="DT161" s="27" t="s">
        <v>138</v>
      </c>
      <c r="DU161" s="25">
        <f t="shared" si="70"/>
        <v>12</v>
      </c>
      <c r="DV161" s="27" t="s">
        <v>137</v>
      </c>
      <c r="DW161" s="27" t="s">
        <v>136</v>
      </c>
      <c r="DX161" s="27" t="s">
        <v>139</v>
      </c>
      <c r="DY161" s="27" t="s">
        <v>139</v>
      </c>
      <c r="DZ161" s="27" t="s">
        <v>137</v>
      </c>
      <c r="EA161" s="26">
        <v>24.0</v>
      </c>
      <c r="EB161" s="27" t="s">
        <v>139</v>
      </c>
      <c r="EC161" s="27" t="s">
        <v>139</v>
      </c>
      <c r="ED161" s="27" t="s">
        <v>140</v>
      </c>
      <c r="EE161" s="27" t="s">
        <v>137</v>
      </c>
      <c r="EF161" s="16">
        <f t="shared" si="71"/>
        <v>8</v>
      </c>
      <c r="EG161" s="29">
        <v>3.0</v>
      </c>
      <c r="EH161" s="130" t="s">
        <v>139</v>
      </c>
      <c r="EI161" s="27" t="s">
        <v>140</v>
      </c>
      <c r="EJ161" s="27" t="s">
        <v>139</v>
      </c>
      <c r="EK161" s="16">
        <f t="shared" si="72"/>
        <v>8</v>
      </c>
    </row>
    <row r="162" ht="15.75" customHeight="1">
      <c r="A162" s="36" t="s">
        <v>194</v>
      </c>
      <c r="B162" s="16">
        <f t="shared" si="1"/>
        <v>0</v>
      </c>
      <c r="C162" s="17" t="s">
        <v>37</v>
      </c>
      <c r="D162" s="35">
        <v>36.0</v>
      </c>
      <c r="E162" s="16">
        <f t="shared" si="2"/>
        <v>0</v>
      </c>
      <c r="F162" s="16">
        <f t="shared" si="3"/>
        <v>1</v>
      </c>
      <c r="G162" s="16">
        <f t="shared" si="4"/>
        <v>0</v>
      </c>
      <c r="H162" s="16">
        <f t="shared" si="5"/>
        <v>0</v>
      </c>
      <c r="I162" s="35" t="s">
        <v>12</v>
      </c>
      <c r="J162" s="16">
        <f t="shared" si="6"/>
        <v>0</v>
      </c>
      <c r="K162" s="16">
        <f t="shared" si="7"/>
        <v>0</v>
      </c>
      <c r="L162" s="16">
        <f t="shared" si="8"/>
        <v>0</v>
      </c>
      <c r="M162" s="16">
        <f t="shared" si="9"/>
        <v>1</v>
      </c>
      <c r="N162" s="16">
        <f t="shared" si="10"/>
        <v>0</v>
      </c>
      <c r="O162" s="36">
        <v>40000.0</v>
      </c>
      <c r="P162" s="21">
        <f t="shared" si="11"/>
        <v>0</v>
      </c>
      <c r="Q162" s="21">
        <f t="shared" si="12"/>
        <v>0</v>
      </c>
      <c r="R162" s="21">
        <f t="shared" si="13"/>
        <v>1</v>
      </c>
      <c r="S162" s="21">
        <f t="shared" si="14"/>
        <v>0</v>
      </c>
      <c r="T162" s="37" t="s">
        <v>159</v>
      </c>
      <c r="U162" s="21">
        <f t="shared" si="15"/>
        <v>0</v>
      </c>
      <c r="V162" s="37">
        <v>0.0</v>
      </c>
      <c r="W162" s="37">
        <v>0.0</v>
      </c>
      <c r="X162" s="37">
        <v>0.0</v>
      </c>
      <c r="Y162" s="36" t="s">
        <v>149</v>
      </c>
      <c r="Z162" s="21">
        <f t="shared" si="16"/>
        <v>0</v>
      </c>
      <c r="AA162" s="21">
        <f t="shared" si="17"/>
        <v>1</v>
      </c>
      <c r="AB162" s="21">
        <f t="shared" si="18"/>
        <v>0</v>
      </c>
      <c r="AC162" s="21">
        <f t="shared" si="19"/>
        <v>0</v>
      </c>
      <c r="AD162" s="21">
        <f t="shared" si="20"/>
        <v>0</v>
      </c>
      <c r="AE162" s="36" t="s">
        <v>161</v>
      </c>
      <c r="AF162" s="21">
        <f t="shared" si="21"/>
        <v>0</v>
      </c>
      <c r="AG162" s="21">
        <f t="shared" si="22"/>
        <v>0</v>
      </c>
      <c r="AH162" s="21">
        <f t="shared" si="23"/>
        <v>0</v>
      </c>
      <c r="AI162" s="21">
        <f t="shared" si="24"/>
        <v>1</v>
      </c>
      <c r="AJ162" s="27" t="s">
        <v>129</v>
      </c>
      <c r="AK162" s="21">
        <f t="shared" si="25"/>
        <v>0</v>
      </c>
      <c r="AL162" s="21">
        <f t="shared" si="26"/>
        <v>1</v>
      </c>
      <c r="AM162" s="21">
        <f t="shared" si="27"/>
        <v>0</v>
      </c>
      <c r="AN162" s="21">
        <f t="shared" si="28"/>
        <v>0</v>
      </c>
      <c r="AO162" s="27" t="s">
        <v>37</v>
      </c>
      <c r="AP162" s="21">
        <f t="shared" si="29"/>
        <v>1</v>
      </c>
      <c r="AQ162" s="21">
        <f t="shared" si="30"/>
        <v>0</v>
      </c>
      <c r="AR162" s="21">
        <f t="shared" si="31"/>
        <v>0</v>
      </c>
      <c r="AS162" s="21">
        <f t="shared" si="32"/>
        <v>0</v>
      </c>
      <c r="AT162" s="27" t="s">
        <v>44</v>
      </c>
      <c r="AU162" s="21">
        <f t="shared" si="33"/>
        <v>0</v>
      </c>
      <c r="AV162" s="21">
        <f t="shared" si="34"/>
        <v>1</v>
      </c>
      <c r="AW162" s="21">
        <f t="shared" si="35"/>
        <v>0</v>
      </c>
      <c r="AX162" s="21">
        <f t="shared" si="36"/>
        <v>0</v>
      </c>
      <c r="AY162" s="38" t="s">
        <v>182</v>
      </c>
      <c r="AZ162" s="21">
        <f t="shared" si="37"/>
        <v>0</v>
      </c>
      <c r="BA162" s="21">
        <f t="shared" si="38"/>
        <v>0</v>
      </c>
      <c r="BB162" s="21">
        <f t="shared" si="39"/>
        <v>1</v>
      </c>
      <c r="BC162" s="21">
        <f t="shared" si="40"/>
        <v>0</v>
      </c>
      <c r="BD162" s="27" t="s">
        <v>136</v>
      </c>
      <c r="BE162" s="21">
        <f t="shared" si="41"/>
        <v>0</v>
      </c>
      <c r="BF162" s="21">
        <f t="shared" si="42"/>
        <v>0</v>
      </c>
      <c r="BG162" s="21">
        <f t="shared" si="43"/>
        <v>1</v>
      </c>
      <c r="BH162" s="29">
        <v>800.0</v>
      </c>
      <c r="BI162" s="21">
        <f t="shared" si="44"/>
        <v>1</v>
      </c>
      <c r="BJ162" s="21">
        <f t="shared" si="45"/>
        <v>0</v>
      </c>
      <c r="BK162" s="21">
        <f t="shared" si="46"/>
        <v>0</v>
      </c>
      <c r="BL162" s="29" t="s">
        <v>132</v>
      </c>
      <c r="BM162" s="21">
        <f t="shared" si="47"/>
        <v>0</v>
      </c>
      <c r="BN162" s="21">
        <f t="shared" si="48"/>
        <v>0</v>
      </c>
      <c r="BO162" s="21">
        <f t="shared" si="49"/>
        <v>1</v>
      </c>
      <c r="BP162" s="21">
        <f t="shared" si="50"/>
        <v>0</v>
      </c>
      <c r="BQ162" s="21">
        <f t="shared" si="51"/>
        <v>0</v>
      </c>
      <c r="BR162" s="29">
        <v>0.0</v>
      </c>
      <c r="BS162" s="29">
        <v>0.0</v>
      </c>
      <c r="BT162" s="29">
        <v>0.0</v>
      </c>
      <c r="BU162" s="29">
        <v>1.0</v>
      </c>
      <c r="BV162" s="29">
        <v>0.0</v>
      </c>
      <c r="BW162" s="29">
        <v>0.0</v>
      </c>
      <c r="BX162" s="29">
        <v>0.0</v>
      </c>
      <c r="BY162" s="29">
        <v>0.0</v>
      </c>
      <c r="BZ162" s="29">
        <v>1.0</v>
      </c>
      <c r="CA162" s="27" t="s">
        <v>164</v>
      </c>
      <c r="CB162" s="21">
        <f t="shared" si="52"/>
        <v>0</v>
      </c>
      <c r="CC162" s="21">
        <f t="shared" si="53"/>
        <v>0</v>
      </c>
      <c r="CD162" s="21">
        <f t="shared" si="54"/>
        <v>1</v>
      </c>
      <c r="CE162" s="21">
        <f t="shared" si="55"/>
        <v>0</v>
      </c>
      <c r="CF162" s="21">
        <f t="shared" si="56"/>
        <v>0</v>
      </c>
      <c r="CG162" s="27" t="s">
        <v>177</v>
      </c>
      <c r="CH162" s="21">
        <f t="shared" si="57"/>
        <v>1</v>
      </c>
      <c r="CI162" s="21">
        <f t="shared" si="58"/>
        <v>0</v>
      </c>
      <c r="CJ162" s="21">
        <f t="shared" si="59"/>
        <v>0</v>
      </c>
      <c r="CK162" s="21">
        <f t="shared" si="60"/>
        <v>0</v>
      </c>
      <c r="CL162" s="27" t="s">
        <v>135</v>
      </c>
      <c r="CM162" s="21">
        <f t="shared" si="61"/>
        <v>1</v>
      </c>
      <c r="CN162" s="21">
        <f t="shared" si="62"/>
        <v>0</v>
      </c>
      <c r="CO162" s="21">
        <f t="shared" si="63"/>
        <v>0</v>
      </c>
      <c r="CP162" s="21">
        <f t="shared" si="64"/>
        <v>0</v>
      </c>
      <c r="CQ162" s="21">
        <f t="shared" si="65"/>
        <v>0</v>
      </c>
      <c r="CR162" s="27" t="s">
        <v>140</v>
      </c>
      <c r="CS162" s="27" t="s">
        <v>136</v>
      </c>
      <c r="CT162" s="27" t="s">
        <v>139</v>
      </c>
      <c r="CU162" s="27" t="s">
        <v>139</v>
      </c>
      <c r="CV162" s="16">
        <f t="shared" si="66"/>
        <v>9</v>
      </c>
      <c r="CW162" s="27" t="s">
        <v>140</v>
      </c>
      <c r="CX162" s="31">
        <v>1.0</v>
      </c>
      <c r="CY162" s="41" t="s">
        <v>139</v>
      </c>
      <c r="CZ162" s="41" t="s">
        <v>139</v>
      </c>
      <c r="DA162" s="27" t="s">
        <v>139</v>
      </c>
      <c r="DB162" s="16">
        <f t="shared" si="67"/>
        <v>8</v>
      </c>
      <c r="DC162" s="29">
        <v>1.0</v>
      </c>
      <c r="DD162" s="29">
        <v>1.0</v>
      </c>
      <c r="DE162" s="27" t="s">
        <v>139</v>
      </c>
      <c r="DF162" s="27">
        <v>3.0</v>
      </c>
      <c r="DG162" s="27" t="s">
        <v>139</v>
      </c>
      <c r="DH162" s="29">
        <v>2.0</v>
      </c>
      <c r="DI162" s="16">
        <f t="shared" si="68"/>
        <v>11</v>
      </c>
      <c r="DJ162" s="29">
        <v>1.0</v>
      </c>
      <c r="DK162" s="27" t="s">
        <v>136</v>
      </c>
      <c r="DL162" s="27" t="s">
        <v>136</v>
      </c>
      <c r="DM162" s="27" t="s">
        <v>136</v>
      </c>
      <c r="DN162" s="27" t="s">
        <v>139</v>
      </c>
      <c r="DO162" s="16">
        <f t="shared" si="69"/>
        <v>15</v>
      </c>
      <c r="DP162" s="27" t="s">
        <v>136</v>
      </c>
      <c r="DQ162" s="27" t="s">
        <v>136</v>
      </c>
      <c r="DR162" s="27" t="s">
        <v>136</v>
      </c>
      <c r="DS162" s="27" t="s">
        <v>138</v>
      </c>
      <c r="DT162" s="27" t="s">
        <v>138</v>
      </c>
      <c r="DU162" s="25">
        <f t="shared" si="70"/>
        <v>22</v>
      </c>
      <c r="DV162" s="29">
        <v>2.0</v>
      </c>
      <c r="DW162" s="27" t="s">
        <v>137</v>
      </c>
      <c r="DX162" s="29">
        <v>2.0</v>
      </c>
      <c r="DY162" s="27" t="s">
        <v>140</v>
      </c>
      <c r="DZ162" s="27" t="s">
        <v>137</v>
      </c>
      <c r="EA162" s="26">
        <v>11.0</v>
      </c>
      <c r="EB162" s="27" t="s">
        <v>136</v>
      </c>
      <c r="EC162" s="29">
        <v>2.0</v>
      </c>
      <c r="ED162" s="27" t="s">
        <v>140</v>
      </c>
      <c r="EE162" s="27" t="s">
        <v>137</v>
      </c>
      <c r="EF162" s="16">
        <f t="shared" si="71"/>
        <v>10</v>
      </c>
      <c r="EG162" s="27" t="s">
        <v>139</v>
      </c>
      <c r="EH162" s="130" t="s">
        <v>139</v>
      </c>
      <c r="EI162" s="27" t="s">
        <v>139</v>
      </c>
      <c r="EJ162" s="27" t="s">
        <v>140</v>
      </c>
      <c r="EK162" s="16">
        <f t="shared" si="72"/>
        <v>7</v>
      </c>
    </row>
    <row r="163" ht="15.75" customHeight="1">
      <c r="A163" s="36" t="s">
        <v>194</v>
      </c>
      <c r="B163" s="16">
        <f t="shared" si="1"/>
        <v>0</v>
      </c>
      <c r="C163" s="17" t="s">
        <v>37</v>
      </c>
      <c r="D163" s="35">
        <v>35.0</v>
      </c>
      <c r="E163" s="16">
        <f t="shared" si="2"/>
        <v>0</v>
      </c>
      <c r="F163" s="16">
        <f t="shared" si="3"/>
        <v>1</v>
      </c>
      <c r="G163" s="16">
        <f t="shared" si="4"/>
        <v>0</v>
      </c>
      <c r="H163" s="16">
        <f t="shared" si="5"/>
        <v>0</v>
      </c>
      <c r="I163" s="35" t="s">
        <v>158</v>
      </c>
      <c r="J163" s="16">
        <f t="shared" si="6"/>
        <v>0</v>
      </c>
      <c r="K163" s="16">
        <f t="shared" si="7"/>
        <v>0</v>
      </c>
      <c r="L163" s="16">
        <f t="shared" si="8"/>
        <v>0</v>
      </c>
      <c r="M163" s="16">
        <f t="shared" si="9"/>
        <v>0</v>
      </c>
      <c r="N163" s="16">
        <f t="shared" si="10"/>
        <v>1</v>
      </c>
      <c r="O163" s="36">
        <v>10000.0</v>
      </c>
      <c r="P163" s="21">
        <f t="shared" si="11"/>
        <v>1</v>
      </c>
      <c r="Q163" s="21">
        <f t="shared" si="12"/>
        <v>0</v>
      </c>
      <c r="R163" s="21">
        <f t="shared" si="13"/>
        <v>0</v>
      </c>
      <c r="S163" s="21">
        <f t="shared" si="14"/>
        <v>0</v>
      </c>
      <c r="T163" s="37" t="s">
        <v>159</v>
      </c>
      <c r="U163" s="21">
        <f t="shared" si="15"/>
        <v>0</v>
      </c>
      <c r="V163" s="37">
        <v>0.0</v>
      </c>
      <c r="W163" s="37">
        <v>0.0</v>
      </c>
      <c r="X163" s="37">
        <v>0.0</v>
      </c>
      <c r="Y163" s="36" t="s">
        <v>149</v>
      </c>
      <c r="Z163" s="21">
        <f t="shared" si="16"/>
        <v>0</v>
      </c>
      <c r="AA163" s="21">
        <f t="shared" si="17"/>
        <v>1</v>
      </c>
      <c r="AB163" s="21">
        <f t="shared" si="18"/>
        <v>0</v>
      </c>
      <c r="AC163" s="21">
        <f t="shared" si="19"/>
        <v>0</v>
      </c>
      <c r="AD163" s="21">
        <f t="shared" si="20"/>
        <v>0</v>
      </c>
      <c r="AE163" s="36" t="s">
        <v>31</v>
      </c>
      <c r="AF163" s="21">
        <f t="shared" si="21"/>
        <v>1</v>
      </c>
      <c r="AG163" s="21">
        <f t="shared" si="22"/>
        <v>0</v>
      </c>
      <c r="AH163" s="21">
        <f t="shared" si="23"/>
        <v>0</v>
      </c>
      <c r="AI163" s="21">
        <f t="shared" si="24"/>
        <v>0</v>
      </c>
      <c r="AJ163" s="27" t="s">
        <v>162</v>
      </c>
      <c r="AK163" s="21">
        <f t="shared" si="25"/>
        <v>0</v>
      </c>
      <c r="AL163" s="21">
        <f t="shared" si="26"/>
        <v>0</v>
      </c>
      <c r="AM163" s="21">
        <f t="shared" si="27"/>
        <v>0</v>
      </c>
      <c r="AN163" s="21">
        <f t="shared" si="28"/>
        <v>1</v>
      </c>
      <c r="AO163" s="27" t="s">
        <v>37</v>
      </c>
      <c r="AP163" s="21">
        <f t="shared" si="29"/>
        <v>1</v>
      </c>
      <c r="AQ163" s="21">
        <f t="shared" si="30"/>
        <v>0</v>
      </c>
      <c r="AR163" s="21">
        <f t="shared" si="31"/>
        <v>0</v>
      </c>
      <c r="AS163" s="21">
        <f t="shared" si="32"/>
        <v>0</v>
      </c>
      <c r="AT163" s="27" t="s">
        <v>130</v>
      </c>
      <c r="AU163" s="21">
        <f t="shared" si="33"/>
        <v>1</v>
      </c>
      <c r="AV163" s="21">
        <f t="shared" si="34"/>
        <v>0</v>
      </c>
      <c r="AW163" s="21">
        <f t="shared" si="35"/>
        <v>0</v>
      </c>
      <c r="AX163" s="21">
        <f t="shared" si="36"/>
        <v>0</v>
      </c>
      <c r="AY163" s="38" t="s">
        <v>201</v>
      </c>
      <c r="AZ163" s="21">
        <f t="shared" si="37"/>
        <v>0</v>
      </c>
      <c r="BA163" s="21">
        <f t="shared" si="38"/>
        <v>0</v>
      </c>
      <c r="BB163" s="21">
        <f t="shared" si="39"/>
        <v>0</v>
      </c>
      <c r="BC163" s="21">
        <f t="shared" si="40"/>
        <v>1</v>
      </c>
      <c r="BD163" s="27" t="s">
        <v>138</v>
      </c>
      <c r="BE163" s="21">
        <f t="shared" si="41"/>
        <v>0</v>
      </c>
      <c r="BF163" s="21">
        <f t="shared" si="42"/>
        <v>0</v>
      </c>
      <c r="BG163" s="21">
        <f t="shared" si="43"/>
        <v>1</v>
      </c>
      <c r="BH163" s="27" t="s">
        <v>184</v>
      </c>
      <c r="BI163" s="21">
        <f t="shared" si="44"/>
        <v>0</v>
      </c>
      <c r="BJ163" s="21">
        <f t="shared" si="45"/>
        <v>0</v>
      </c>
      <c r="BK163" s="21">
        <f t="shared" si="46"/>
        <v>1</v>
      </c>
      <c r="BL163" s="27" t="s">
        <v>185</v>
      </c>
      <c r="BM163" s="21">
        <f t="shared" si="47"/>
        <v>0</v>
      </c>
      <c r="BN163" s="21">
        <f t="shared" si="48"/>
        <v>0</v>
      </c>
      <c r="BO163" s="21">
        <f t="shared" si="49"/>
        <v>0</v>
      </c>
      <c r="BP163" s="21">
        <f t="shared" si="50"/>
        <v>0</v>
      </c>
      <c r="BQ163" s="21">
        <f t="shared" si="51"/>
        <v>1</v>
      </c>
      <c r="BR163" s="29">
        <v>0.0</v>
      </c>
      <c r="BS163" s="29">
        <v>0.0</v>
      </c>
      <c r="BT163" s="29">
        <v>1.0</v>
      </c>
      <c r="BU163" s="29">
        <v>0.0</v>
      </c>
      <c r="BV163" s="29">
        <v>0.0</v>
      </c>
      <c r="BW163" s="29">
        <v>1.0</v>
      </c>
      <c r="BX163" s="29">
        <v>1.0</v>
      </c>
      <c r="BY163" s="29">
        <v>0.0</v>
      </c>
      <c r="BZ163" s="29">
        <v>0.0</v>
      </c>
      <c r="CA163" s="27" t="s">
        <v>133</v>
      </c>
      <c r="CB163" s="21">
        <f t="shared" si="52"/>
        <v>0</v>
      </c>
      <c r="CC163" s="21">
        <f t="shared" si="53"/>
        <v>1</v>
      </c>
      <c r="CD163" s="21">
        <f t="shared" si="54"/>
        <v>0</v>
      </c>
      <c r="CE163" s="21">
        <f t="shared" si="55"/>
        <v>0</v>
      </c>
      <c r="CF163" s="21">
        <f t="shared" si="56"/>
        <v>0</v>
      </c>
      <c r="CG163" s="27" t="s">
        <v>146</v>
      </c>
      <c r="CH163" s="21">
        <f t="shared" si="57"/>
        <v>0</v>
      </c>
      <c r="CI163" s="21">
        <f t="shared" si="58"/>
        <v>0</v>
      </c>
      <c r="CJ163" s="21">
        <f t="shared" si="59"/>
        <v>1</v>
      </c>
      <c r="CK163" s="21">
        <f t="shared" si="60"/>
        <v>0</v>
      </c>
      <c r="CL163" s="27" t="s">
        <v>135</v>
      </c>
      <c r="CM163" s="21">
        <f t="shared" si="61"/>
        <v>1</v>
      </c>
      <c r="CN163" s="21">
        <f t="shared" si="62"/>
        <v>0</v>
      </c>
      <c r="CO163" s="21">
        <f t="shared" si="63"/>
        <v>0</v>
      </c>
      <c r="CP163" s="21">
        <f t="shared" si="64"/>
        <v>0</v>
      </c>
      <c r="CQ163" s="21">
        <f t="shared" si="65"/>
        <v>0</v>
      </c>
      <c r="CR163" s="29">
        <v>2.0</v>
      </c>
      <c r="CS163" s="29">
        <v>2.0</v>
      </c>
      <c r="CT163" s="27" t="s">
        <v>136</v>
      </c>
      <c r="CU163" s="29">
        <v>1.0</v>
      </c>
      <c r="CV163" s="16">
        <f t="shared" si="66"/>
        <v>9</v>
      </c>
      <c r="CW163" s="27" t="s">
        <v>136</v>
      </c>
      <c r="CX163" s="41" t="s">
        <v>138</v>
      </c>
      <c r="CY163" s="41" t="s">
        <v>136</v>
      </c>
      <c r="CZ163" s="41" t="s">
        <v>139</v>
      </c>
      <c r="DA163" s="29">
        <v>3.0</v>
      </c>
      <c r="DB163" s="16">
        <f t="shared" si="67"/>
        <v>18</v>
      </c>
      <c r="DC163" s="27" t="s">
        <v>138</v>
      </c>
      <c r="DD163" s="27" t="s">
        <v>138</v>
      </c>
      <c r="DE163" s="27" t="s">
        <v>137</v>
      </c>
      <c r="DF163" s="27">
        <v>3.0</v>
      </c>
      <c r="DG163" s="27" t="s">
        <v>137</v>
      </c>
      <c r="DH163" s="27" t="s">
        <v>139</v>
      </c>
      <c r="DI163" s="16">
        <f t="shared" si="68"/>
        <v>21</v>
      </c>
      <c r="DJ163" s="29">
        <v>1.0</v>
      </c>
      <c r="DK163" s="27" t="s">
        <v>136</v>
      </c>
      <c r="DL163" s="27" t="s">
        <v>136</v>
      </c>
      <c r="DM163" s="29">
        <v>2.0</v>
      </c>
      <c r="DN163" s="27" t="s">
        <v>136</v>
      </c>
      <c r="DO163" s="16">
        <f t="shared" si="69"/>
        <v>15</v>
      </c>
      <c r="DP163" s="27" t="s">
        <v>139</v>
      </c>
      <c r="DQ163" s="29">
        <v>2.0</v>
      </c>
      <c r="DR163" s="27" t="s">
        <v>136</v>
      </c>
      <c r="DS163" s="27" t="s">
        <v>137</v>
      </c>
      <c r="DT163" s="29">
        <v>1.0</v>
      </c>
      <c r="DU163" s="25">
        <f t="shared" si="70"/>
        <v>12</v>
      </c>
      <c r="DV163" s="27" t="s">
        <v>136</v>
      </c>
      <c r="DW163" s="27" t="s">
        <v>138</v>
      </c>
      <c r="DX163" s="27" t="s">
        <v>137</v>
      </c>
      <c r="DY163" s="27" t="s">
        <v>138</v>
      </c>
      <c r="DZ163" s="27" t="s">
        <v>136</v>
      </c>
      <c r="EA163" s="26">
        <v>22.0</v>
      </c>
      <c r="EB163" s="27" t="s">
        <v>137</v>
      </c>
      <c r="EC163" s="27" t="s">
        <v>137</v>
      </c>
      <c r="ED163" s="27" t="s">
        <v>139</v>
      </c>
      <c r="EE163" s="27" t="s">
        <v>136</v>
      </c>
      <c r="EF163" s="16">
        <f t="shared" si="71"/>
        <v>12</v>
      </c>
      <c r="EG163" s="27" t="s">
        <v>139</v>
      </c>
      <c r="EH163" s="130" t="s">
        <v>140</v>
      </c>
      <c r="EI163" s="27" t="s">
        <v>137</v>
      </c>
      <c r="EJ163" s="29">
        <v>2.0</v>
      </c>
      <c r="EK163" s="16">
        <f t="shared" si="72"/>
        <v>8</v>
      </c>
    </row>
    <row r="164" ht="15.75" customHeight="1">
      <c r="A164" s="36" t="s">
        <v>194</v>
      </c>
      <c r="B164" s="16">
        <f t="shared" si="1"/>
        <v>0</v>
      </c>
      <c r="C164" s="17" t="s">
        <v>37</v>
      </c>
      <c r="D164" s="35">
        <v>32.0</v>
      </c>
      <c r="E164" s="16">
        <f t="shared" si="2"/>
        <v>0</v>
      </c>
      <c r="F164" s="16">
        <f t="shared" si="3"/>
        <v>1</v>
      </c>
      <c r="G164" s="16">
        <f t="shared" si="4"/>
        <v>0</v>
      </c>
      <c r="H164" s="16">
        <f t="shared" si="5"/>
        <v>0</v>
      </c>
      <c r="I164" s="35" t="s">
        <v>158</v>
      </c>
      <c r="J164" s="16">
        <f t="shared" si="6"/>
        <v>0</v>
      </c>
      <c r="K164" s="16">
        <f t="shared" si="7"/>
        <v>0</v>
      </c>
      <c r="L164" s="16">
        <f t="shared" si="8"/>
        <v>0</v>
      </c>
      <c r="M164" s="16">
        <f t="shared" si="9"/>
        <v>0</v>
      </c>
      <c r="N164" s="16">
        <f t="shared" si="10"/>
        <v>1</v>
      </c>
      <c r="O164" s="36">
        <v>30000.0</v>
      </c>
      <c r="P164" s="21">
        <f t="shared" si="11"/>
        <v>0</v>
      </c>
      <c r="Q164" s="21">
        <f t="shared" si="12"/>
        <v>0</v>
      </c>
      <c r="R164" s="21">
        <f t="shared" si="13"/>
        <v>1</v>
      </c>
      <c r="S164" s="21">
        <f t="shared" si="14"/>
        <v>0</v>
      </c>
      <c r="T164" s="37" t="s">
        <v>159</v>
      </c>
      <c r="U164" s="21">
        <f t="shared" si="15"/>
        <v>0</v>
      </c>
      <c r="V164" s="37">
        <v>0.0</v>
      </c>
      <c r="W164" s="37">
        <v>0.0</v>
      </c>
      <c r="X164" s="37">
        <v>0.0</v>
      </c>
      <c r="Y164" s="36" t="s">
        <v>149</v>
      </c>
      <c r="Z164" s="21">
        <f t="shared" si="16"/>
        <v>0</v>
      </c>
      <c r="AA164" s="21">
        <f t="shared" si="17"/>
        <v>1</v>
      </c>
      <c r="AB164" s="21">
        <f t="shared" si="18"/>
        <v>0</v>
      </c>
      <c r="AC164" s="21">
        <f t="shared" si="19"/>
        <v>0</v>
      </c>
      <c r="AD164" s="21">
        <f t="shared" si="20"/>
        <v>0</v>
      </c>
      <c r="AE164" s="36" t="s">
        <v>31</v>
      </c>
      <c r="AF164" s="21">
        <f t="shared" si="21"/>
        <v>1</v>
      </c>
      <c r="AG164" s="21">
        <f t="shared" si="22"/>
        <v>0</v>
      </c>
      <c r="AH164" s="21">
        <f t="shared" si="23"/>
        <v>0</v>
      </c>
      <c r="AI164" s="21">
        <f t="shared" si="24"/>
        <v>0</v>
      </c>
      <c r="AJ164" s="27" t="s">
        <v>128</v>
      </c>
      <c r="AK164" s="21">
        <f t="shared" si="25"/>
        <v>1</v>
      </c>
      <c r="AL164" s="21">
        <f t="shared" si="26"/>
        <v>0</v>
      </c>
      <c r="AM164" s="21">
        <f t="shared" si="27"/>
        <v>0</v>
      </c>
      <c r="AN164" s="21">
        <f t="shared" si="28"/>
        <v>0</v>
      </c>
      <c r="AO164" s="27" t="s">
        <v>144</v>
      </c>
      <c r="AP164" s="21">
        <f t="shared" si="29"/>
        <v>0</v>
      </c>
      <c r="AQ164" s="21">
        <f t="shared" si="30"/>
        <v>0</v>
      </c>
      <c r="AR164" s="21">
        <f t="shared" si="31"/>
        <v>0</v>
      </c>
      <c r="AS164" s="21">
        <f t="shared" si="32"/>
        <v>1</v>
      </c>
      <c r="AT164" s="27" t="s">
        <v>45</v>
      </c>
      <c r="AU164" s="21">
        <f t="shared" si="33"/>
        <v>0</v>
      </c>
      <c r="AV164" s="21">
        <f t="shared" si="34"/>
        <v>0</v>
      </c>
      <c r="AW164" s="21">
        <f t="shared" si="35"/>
        <v>1</v>
      </c>
      <c r="AX164" s="21">
        <f t="shared" si="36"/>
        <v>0</v>
      </c>
      <c r="AY164" s="38" t="s">
        <v>186</v>
      </c>
      <c r="AZ164" s="21">
        <f t="shared" si="37"/>
        <v>0</v>
      </c>
      <c r="BA164" s="21">
        <f t="shared" si="38"/>
        <v>0</v>
      </c>
      <c r="BB164" s="21">
        <f t="shared" si="39"/>
        <v>0</v>
      </c>
      <c r="BC164" s="21">
        <f t="shared" si="40"/>
        <v>1</v>
      </c>
      <c r="BD164" s="27" t="s">
        <v>138</v>
      </c>
      <c r="BE164" s="21">
        <f t="shared" si="41"/>
        <v>0</v>
      </c>
      <c r="BF164" s="21">
        <f t="shared" si="42"/>
        <v>0</v>
      </c>
      <c r="BG164" s="21">
        <f t="shared" si="43"/>
        <v>1</v>
      </c>
      <c r="BH164" s="27">
        <v>800.0</v>
      </c>
      <c r="BI164" s="21">
        <f t="shared" si="44"/>
        <v>1</v>
      </c>
      <c r="BJ164" s="21">
        <f t="shared" si="45"/>
        <v>0</v>
      </c>
      <c r="BK164" s="21">
        <f t="shared" si="46"/>
        <v>0</v>
      </c>
      <c r="BL164" s="29" t="s">
        <v>132</v>
      </c>
      <c r="BM164" s="21">
        <f t="shared" si="47"/>
        <v>0</v>
      </c>
      <c r="BN164" s="21">
        <f t="shared" si="48"/>
        <v>0</v>
      </c>
      <c r="BO164" s="21">
        <f t="shared" si="49"/>
        <v>1</v>
      </c>
      <c r="BP164" s="21">
        <f t="shared" si="50"/>
        <v>0</v>
      </c>
      <c r="BQ164" s="21">
        <f t="shared" si="51"/>
        <v>0</v>
      </c>
      <c r="BR164" s="29">
        <v>0.0</v>
      </c>
      <c r="BS164" s="29">
        <v>0.0</v>
      </c>
      <c r="BT164" s="29">
        <v>0.0</v>
      </c>
      <c r="BU164" s="29">
        <v>0.0</v>
      </c>
      <c r="BV164" s="29">
        <v>0.0</v>
      </c>
      <c r="BW164" s="29">
        <v>1.0</v>
      </c>
      <c r="BX164" s="29">
        <v>0.0</v>
      </c>
      <c r="BY164" s="29">
        <v>0.0</v>
      </c>
      <c r="BZ164" s="29">
        <v>1.0</v>
      </c>
      <c r="CA164" s="27" t="s">
        <v>133</v>
      </c>
      <c r="CB164" s="21">
        <f t="shared" si="52"/>
        <v>0</v>
      </c>
      <c r="CC164" s="21">
        <f t="shared" si="53"/>
        <v>1</v>
      </c>
      <c r="CD164" s="21">
        <f t="shared" si="54"/>
        <v>0</v>
      </c>
      <c r="CE164" s="21">
        <f t="shared" si="55"/>
        <v>0</v>
      </c>
      <c r="CF164" s="21">
        <f t="shared" si="56"/>
        <v>0</v>
      </c>
      <c r="CG164" s="27" t="s">
        <v>134</v>
      </c>
      <c r="CH164" s="21">
        <f t="shared" si="57"/>
        <v>0</v>
      </c>
      <c r="CI164" s="21">
        <f t="shared" si="58"/>
        <v>0</v>
      </c>
      <c r="CJ164" s="21">
        <f t="shared" si="59"/>
        <v>0</v>
      </c>
      <c r="CK164" s="21">
        <f t="shared" si="60"/>
        <v>1</v>
      </c>
      <c r="CL164" s="27" t="s">
        <v>135</v>
      </c>
      <c r="CM164" s="21">
        <f t="shared" si="61"/>
        <v>1</v>
      </c>
      <c r="CN164" s="21">
        <f t="shared" si="62"/>
        <v>0</v>
      </c>
      <c r="CO164" s="21">
        <f t="shared" si="63"/>
        <v>0</v>
      </c>
      <c r="CP164" s="21">
        <f t="shared" si="64"/>
        <v>0</v>
      </c>
      <c r="CQ164" s="21">
        <f t="shared" si="65"/>
        <v>0</v>
      </c>
      <c r="CR164" s="29">
        <v>1.0</v>
      </c>
      <c r="CS164" s="29">
        <v>3.0</v>
      </c>
      <c r="CT164" s="29">
        <v>2.0</v>
      </c>
      <c r="CU164" s="29">
        <v>3.0</v>
      </c>
      <c r="CV164" s="16">
        <f t="shared" si="66"/>
        <v>9</v>
      </c>
      <c r="CW164" s="27" t="s">
        <v>137</v>
      </c>
      <c r="CX164" s="41" t="s">
        <v>139</v>
      </c>
      <c r="CY164" s="31">
        <v>1.0</v>
      </c>
      <c r="CZ164" s="41" t="s">
        <v>139</v>
      </c>
      <c r="DA164" s="29">
        <v>3.0</v>
      </c>
      <c r="DB164" s="16">
        <f t="shared" si="67"/>
        <v>11</v>
      </c>
      <c r="DC164" s="29">
        <v>2.0</v>
      </c>
      <c r="DD164" s="27" t="s">
        <v>136</v>
      </c>
      <c r="DE164" s="27" t="s">
        <v>136</v>
      </c>
      <c r="DF164" s="27" t="s">
        <v>140</v>
      </c>
      <c r="DG164" s="29">
        <v>1.0</v>
      </c>
      <c r="DH164" s="27" t="s">
        <v>140</v>
      </c>
      <c r="DI164" s="16">
        <f t="shared" si="68"/>
        <v>13</v>
      </c>
      <c r="DJ164" s="29">
        <v>2.0</v>
      </c>
      <c r="DK164" s="29">
        <v>1.0</v>
      </c>
      <c r="DL164" s="29">
        <v>3.0</v>
      </c>
      <c r="DM164" s="27" t="s">
        <v>136</v>
      </c>
      <c r="DN164" s="27" t="s">
        <v>136</v>
      </c>
      <c r="DO164" s="16">
        <f t="shared" si="69"/>
        <v>14</v>
      </c>
      <c r="DP164" s="27" t="s">
        <v>139</v>
      </c>
      <c r="DQ164" s="27" t="s">
        <v>138</v>
      </c>
      <c r="DR164" s="27" t="s">
        <v>136</v>
      </c>
      <c r="DS164" s="27" t="s">
        <v>136</v>
      </c>
      <c r="DT164" s="27" t="s">
        <v>138</v>
      </c>
      <c r="DU164" s="25">
        <f t="shared" si="70"/>
        <v>20</v>
      </c>
      <c r="DV164" s="29">
        <v>3.0</v>
      </c>
      <c r="DW164" s="27" t="s">
        <v>139</v>
      </c>
      <c r="DX164" s="27" t="s">
        <v>139</v>
      </c>
      <c r="DY164" s="27" t="s">
        <v>139</v>
      </c>
      <c r="DZ164" s="27" t="s">
        <v>140</v>
      </c>
      <c r="EA164" s="26">
        <v>14.0</v>
      </c>
      <c r="EB164" s="27" t="s">
        <v>137</v>
      </c>
      <c r="EC164" s="27" t="s">
        <v>137</v>
      </c>
      <c r="ED164" s="29">
        <v>4.0</v>
      </c>
      <c r="EE164" s="27" t="s">
        <v>137</v>
      </c>
      <c r="EF164" s="16">
        <f t="shared" si="71"/>
        <v>13</v>
      </c>
      <c r="EG164" s="27" t="s">
        <v>140</v>
      </c>
      <c r="EH164" s="130" t="s">
        <v>140</v>
      </c>
      <c r="EI164" s="27" t="s">
        <v>139</v>
      </c>
      <c r="EJ164" s="27" t="s">
        <v>136</v>
      </c>
      <c r="EK164" s="16">
        <f t="shared" si="72"/>
        <v>8</v>
      </c>
    </row>
    <row r="165" ht="15.75" customHeight="1">
      <c r="A165" s="36" t="s">
        <v>194</v>
      </c>
      <c r="B165" s="16">
        <f t="shared" si="1"/>
        <v>0</v>
      </c>
      <c r="C165" s="17" t="s">
        <v>37</v>
      </c>
      <c r="D165" s="35">
        <v>28.0</v>
      </c>
      <c r="E165" s="16">
        <f t="shared" si="2"/>
        <v>0</v>
      </c>
      <c r="F165" s="16">
        <f t="shared" si="3"/>
        <v>1</v>
      </c>
      <c r="G165" s="16">
        <f t="shared" si="4"/>
        <v>0</v>
      </c>
      <c r="H165" s="16">
        <f t="shared" si="5"/>
        <v>0</v>
      </c>
      <c r="I165" s="35" t="s">
        <v>12</v>
      </c>
      <c r="J165" s="16">
        <f t="shared" si="6"/>
        <v>0</v>
      </c>
      <c r="K165" s="16">
        <f t="shared" si="7"/>
        <v>0</v>
      </c>
      <c r="L165" s="16">
        <f t="shared" si="8"/>
        <v>0</v>
      </c>
      <c r="M165" s="16">
        <f t="shared" si="9"/>
        <v>1</v>
      </c>
      <c r="N165" s="16">
        <f t="shared" si="10"/>
        <v>0</v>
      </c>
      <c r="O165" s="36">
        <v>10000.0</v>
      </c>
      <c r="P165" s="21">
        <f t="shared" si="11"/>
        <v>1</v>
      </c>
      <c r="Q165" s="21">
        <f t="shared" si="12"/>
        <v>0</v>
      </c>
      <c r="R165" s="21">
        <f t="shared" si="13"/>
        <v>0</v>
      </c>
      <c r="S165" s="21">
        <f t="shared" si="14"/>
        <v>0</v>
      </c>
      <c r="T165" s="37" t="s">
        <v>159</v>
      </c>
      <c r="U165" s="21">
        <f t="shared" si="15"/>
        <v>0</v>
      </c>
      <c r="V165" s="37">
        <v>0.0</v>
      </c>
      <c r="W165" s="37">
        <v>0.0</v>
      </c>
      <c r="X165" s="37">
        <v>0.0</v>
      </c>
      <c r="Y165" s="36" t="s">
        <v>149</v>
      </c>
      <c r="Z165" s="21">
        <f t="shared" si="16"/>
        <v>0</v>
      </c>
      <c r="AA165" s="21">
        <f t="shared" si="17"/>
        <v>1</v>
      </c>
      <c r="AB165" s="21">
        <f t="shared" si="18"/>
        <v>0</v>
      </c>
      <c r="AC165" s="21">
        <f t="shared" si="19"/>
        <v>0</v>
      </c>
      <c r="AD165" s="21">
        <f t="shared" si="20"/>
        <v>0</v>
      </c>
      <c r="AE165" s="36" t="s">
        <v>32</v>
      </c>
      <c r="AF165" s="21">
        <f t="shared" si="21"/>
        <v>0</v>
      </c>
      <c r="AG165" s="21">
        <f t="shared" si="22"/>
        <v>1</v>
      </c>
      <c r="AH165" s="21">
        <f t="shared" si="23"/>
        <v>0</v>
      </c>
      <c r="AI165" s="21">
        <f t="shared" si="24"/>
        <v>0</v>
      </c>
      <c r="AJ165" s="27" t="s">
        <v>129</v>
      </c>
      <c r="AK165" s="21">
        <f t="shared" si="25"/>
        <v>0</v>
      </c>
      <c r="AL165" s="21">
        <f t="shared" si="26"/>
        <v>1</v>
      </c>
      <c r="AM165" s="21">
        <f t="shared" si="27"/>
        <v>0</v>
      </c>
      <c r="AN165" s="21">
        <f t="shared" si="28"/>
        <v>0</v>
      </c>
      <c r="AO165" s="27" t="s">
        <v>37</v>
      </c>
      <c r="AP165" s="21">
        <f t="shared" si="29"/>
        <v>1</v>
      </c>
      <c r="AQ165" s="21">
        <f t="shared" si="30"/>
        <v>0</v>
      </c>
      <c r="AR165" s="21">
        <f t="shared" si="31"/>
        <v>0</v>
      </c>
      <c r="AS165" s="21">
        <f t="shared" si="32"/>
        <v>0</v>
      </c>
      <c r="AT165" s="27" t="s">
        <v>130</v>
      </c>
      <c r="AU165" s="21">
        <f t="shared" si="33"/>
        <v>1</v>
      </c>
      <c r="AV165" s="21">
        <f t="shared" si="34"/>
        <v>0</v>
      </c>
      <c r="AW165" s="21">
        <f t="shared" si="35"/>
        <v>0</v>
      </c>
      <c r="AX165" s="21">
        <f t="shared" si="36"/>
        <v>0</v>
      </c>
      <c r="AY165" s="38" t="s">
        <v>188</v>
      </c>
      <c r="AZ165" s="21">
        <f t="shared" si="37"/>
        <v>0</v>
      </c>
      <c r="BA165" s="21">
        <f t="shared" si="38"/>
        <v>0</v>
      </c>
      <c r="BB165" s="21">
        <f t="shared" si="39"/>
        <v>0</v>
      </c>
      <c r="BC165" s="21">
        <f t="shared" si="40"/>
        <v>1</v>
      </c>
      <c r="BD165" s="27" t="s">
        <v>137</v>
      </c>
      <c r="BE165" s="21">
        <f t="shared" si="41"/>
        <v>0</v>
      </c>
      <c r="BF165" s="21">
        <f t="shared" si="42"/>
        <v>0</v>
      </c>
      <c r="BG165" s="21">
        <f t="shared" si="43"/>
        <v>1</v>
      </c>
      <c r="BH165" s="27" t="s">
        <v>145</v>
      </c>
      <c r="BI165" s="21">
        <f t="shared" si="44"/>
        <v>0</v>
      </c>
      <c r="BJ165" s="21">
        <f t="shared" si="45"/>
        <v>0</v>
      </c>
      <c r="BK165" s="21">
        <f t="shared" si="46"/>
        <v>1</v>
      </c>
      <c r="BL165" s="29" t="s">
        <v>132</v>
      </c>
      <c r="BM165" s="21">
        <f t="shared" si="47"/>
        <v>0</v>
      </c>
      <c r="BN165" s="21">
        <f t="shared" si="48"/>
        <v>0</v>
      </c>
      <c r="BO165" s="21">
        <f t="shared" si="49"/>
        <v>1</v>
      </c>
      <c r="BP165" s="21">
        <f t="shared" si="50"/>
        <v>0</v>
      </c>
      <c r="BQ165" s="21">
        <f t="shared" si="51"/>
        <v>0</v>
      </c>
      <c r="BR165" s="29">
        <v>1.0</v>
      </c>
      <c r="BS165" s="29">
        <v>0.0</v>
      </c>
      <c r="BT165" s="29">
        <v>1.0</v>
      </c>
      <c r="BU165" s="29">
        <v>0.0</v>
      </c>
      <c r="BV165" s="29">
        <v>0.0</v>
      </c>
      <c r="BW165" s="29">
        <v>1.0</v>
      </c>
      <c r="BX165" s="29">
        <v>1.0</v>
      </c>
      <c r="BY165" s="29">
        <v>0.0</v>
      </c>
      <c r="BZ165" s="29">
        <v>0.0</v>
      </c>
      <c r="CA165" s="27" t="s">
        <v>133</v>
      </c>
      <c r="CB165" s="21">
        <f t="shared" si="52"/>
        <v>0</v>
      </c>
      <c r="CC165" s="21">
        <f t="shared" si="53"/>
        <v>1</v>
      </c>
      <c r="CD165" s="21">
        <f t="shared" si="54"/>
        <v>0</v>
      </c>
      <c r="CE165" s="21">
        <f t="shared" si="55"/>
        <v>0</v>
      </c>
      <c r="CF165" s="21">
        <f t="shared" si="56"/>
        <v>0</v>
      </c>
      <c r="CG165" s="27" t="s">
        <v>146</v>
      </c>
      <c r="CH165" s="21">
        <f t="shared" si="57"/>
        <v>0</v>
      </c>
      <c r="CI165" s="21">
        <f t="shared" si="58"/>
        <v>0</v>
      </c>
      <c r="CJ165" s="21">
        <f t="shared" si="59"/>
        <v>1</v>
      </c>
      <c r="CK165" s="21">
        <f t="shared" si="60"/>
        <v>0</v>
      </c>
      <c r="CL165" s="27" t="s">
        <v>147</v>
      </c>
      <c r="CM165" s="21">
        <f t="shared" si="61"/>
        <v>0</v>
      </c>
      <c r="CN165" s="21">
        <f t="shared" si="62"/>
        <v>0</v>
      </c>
      <c r="CO165" s="21">
        <f t="shared" si="63"/>
        <v>0</v>
      </c>
      <c r="CP165" s="21">
        <f t="shared" si="64"/>
        <v>0</v>
      </c>
      <c r="CQ165" s="21">
        <f t="shared" si="65"/>
        <v>1</v>
      </c>
      <c r="CR165" s="27" t="s">
        <v>139</v>
      </c>
      <c r="CS165" s="29">
        <v>2.0</v>
      </c>
      <c r="CT165" s="27" t="s">
        <v>137</v>
      </c>
      <c r="CU165" s="27" t="s">
        <v>137</v>
      </c>
      <c r="CV165" s="16">
        <f t="shared" si="66"/>
        <v>10</v>
      </c>
      <c r="CW165" s="29">
        <v>4.0</v>
      </c>
      <c r="CX165" s="41" t="s">
        <v>138</v>
      </c>
      <c r="CY165" s="41" t="s">
        <v>137</v>
      </c>
      <c r="CZ165" s="41" t="s">
        <v>137</v>
      </c>
      <c r="DA165" s="27" t="s">
        <v>136</v>
      </c>
      <c r="DB165" s="16">
        <f t="shared" si="67"/>
        <v>19</v>
      </c>
      <c r="DC165" s="29">
        <v>1.0</v>
      </c>
      <c r="DD165" s="27" t="s">
        <v>136</v>
      </c>
      <c r="DE165" s="27" t="s">
        <v>140</v>
      </c>
      <c r="DF165" s="27" t="s">
        <v>139</v>
      </c>
      <c r="DG165" s="27" t="s">
        <v>140</v>
      </c>
      <c r="DH165" s="27">
        <v>3.0</v>
      </c>
      <c r="DI165" s="16">
        <f t="shared" si="68"/>
        <v>12</v>
      </c>
      <c r="DJ165" s="29">
        <v>1.0</v>
      </c>
      <c r="DK165" s="27" t="s">
        <v>137</v>
      </c>
      <c r="DL165" s="27" t="s">
        <v>136</v>
      </c>
      <c r="DM165" s="27" t="s">
        <v>137</v>
      </c>
      <c r="DN165" s="27" t="s">
        <v>140</v>
      </c>
      <c r="DO165" s="16">
        <f t="shared" si="69"/>
        <v>12</v>
      </c>
      <c r="DP165" s="29">
        <v>4.0</v>
      </c>
      <c r="DQ165" s="29">
        <v>4.0</v>
      </c>
      <c r="DR165" s="27" t="s">
        <v>139</v>
      </c>
      <c r="DS165" s="29">
        <v>5.0</v>
      </c>
      <c r="DT165" s="27" t="s">
        <v>136</v>
      </c>
      <c r="DU165" s="25">
        <f t="shared" si="70"/>
        <v>19</v>
      </c>
      <c r="DV165" s="27" t="s">
        <v>136</v>
      </c>
      <c r="DW165" s="27" t="s">
        <v>138</v>
      </c>
      <c r="DX165" s="27" t="s">
        <v>139</v>
      </c>
      <c r="DY165" s="27" t="s">
        <v>138</v>
      </c>
      <c r="DZ165" s="27" t="s">
        <v>136</v>
      </c>
      <c r="EA165" s="26">
        <v>22.0</v>
      </c>
      <c r="EB165" s="27" t="s">
        <v>139</v>
      </c>
      <c r="EC165" s="27" t="s">
        <v>139</v>
      </c>
      <c r="ED165" s="27" t="s">
        <v>138</v>
      </c>
      <c r="EE165" s="27" t="s">
        <v>139</v>
      </c>
      <c r="EF165" s="16">
        <f t="shared" si="71"/>
        <v>11</v>
      </c>
      <c r="EG165" s="27" t="s">
        <v>139</v>
      </c>
      <c r="EH165" s="130" t="s">
        <v>137</v>
      </c>
      <c r="EI165" s="27" t="s">
        <v>137</v>
      </c>
      <c r="EJ165" s="27" t="s">
        <v>139</v>
      </c>
      <c r="EK165" s="16">
        <f t="shared" si="72"/>
        <v>10</v>
      </c>
    </row>
    <row r="166" ht="15.75" customHeight="1">
      <c r="A166" s="36" t="s">
        <v>194</v>
      </c>
      <c r="B166" s="16">
        <f t="shared" si="1"/>
        <v>0</v>
      </c>
      <c r="C166" s="17" t="s">
        <v>37</v>
      </c>
      <c r="D166" s="35">
        <v>54.0</v>
      </c>
      <c r="E166" s="16">
        <f t="shared" si="2"/>
        <v>0</v>
      </c>
      <c r="F166" s="16">
        <f t="shared" si="3"/>
        <v>0</v>
      </c>
      <c r="G166" s="16">
        <f t="shared" si="4"/>
        <v>1</v>
      </c>
      <c r="H166" s="16">
        <f t="shared" si="5"/>
        <v>0</v>
      </c>
      <c r="I166" s="35" t="s">
        <v>11</v>
      </c>
      <c r="J166" s="16">
        <f t="shared" si="6"/>
        <v>0</v>
      </c>
      <c r="K166" s="16">
        <f t="shared" si="7"/>
        <v>0</v>
      </c>
      <c r="L166" s="16">
        <f t="shared" si="8"/>
        <v>1</v>
      </c>
      <c r="M166" s="16">
        <f t="shared" si="9"/>
        <v>0</v>
      </c>
      <c r="N166" s="16">
        <f t="shared" si="10"/>
        <v>0</v>
      </c>
      <c r="O166" s="36">
        <v>30000.0</v>
      </c>
      <c r="P166" s="21">
        <f t="shared" si="11"/>
        <v>0</v>
      </c>
      <c r="Q166" s="21">
        <f t="shared" si="12"/>
        <v>0</v>
      </c>
      <c r="R166" s="21">
        <f t="shared" si="13"/>
        <v>1</v>
      </c>
      <c r="S166" s="21">
        <f t="shared" si="14"/>
        <v>0</v>
      </c>
      <c r="T166" s="37" t="s">
        <v>127</v>
      </c>
      <c r="U166" s="21">
        <f t="shared" si="15"/>
        <v>1</v>
      </c>
      <c r="V166" s="37">
        <v>0.0</v>
      </c>
      <c r="W166" s="37">
        <v>0.0</v>
      </c>
      <c r="X166" s="37">
        <v>0.0</v>
      </c>
      <c r="Y166" s="36" t="s">
        <v>207</v>
      </c>
      <c r="Z166" s="21">
        <f t="shared" si="16"/>
        <v>0</v>
      </c>
      <c r="AA166" s="21">
        <f t="shared" si="17"/>
        <v>0</v>
      </c>
      <c r="AB166" s="21">
        <f t="shared" si="18"/>
        <v>0</v>
      </c>
      <c r="AC166" s="21">
        <f t="shared" si="19"/>
        <v>0</v>
      </c>
      <c r="AD166" s="21">
        <f t="shared" si="20"/>
        <v>1</v>
      </c>
      <c r="AE166" s="36" t="s">
        <v>31</v>
      </c>
      <c r="AF166" s="21">
        <f t="shared" si="21"/>
        <v>1</v>
      </c>
      <c r="AG166" s="21">
        <f t="shared" si="22"/>
        <v>0</v>
      </c>
      <c r="AH166" s="21">
        <f t="shared" si="23"/>
        <v>0</v>
      </c>
      <c r="AI166" s="21">
        <f t="shared" si="24"/>
        <v>0</v>
      </c>
      <c r="AJ166" s="36" t="s">
        <v>171</v>
      </c>
      <c r="AK166" s="21">
        <f t="shared" si="25"/>
        <v>0</v>
      </c>
      <c r="AL166" s="21">
        <f t="shared" si="26"/>
        <v>0</v>
      </c>
      <c r="AM166" s="21">
        <f t="shared" si="27"/>
        <v>0</v>
      </c>
      <c r="AN166" s="21">
        <f t="shared" si="28"/>
        <v>1</v>
      </c>
      <c r="AO166" s="27" t="s">
        <v>154</v>
      </c>
      <c r="AP166" s="21">
        <f t="shared" si="29"/>
        <v>0</v>
      </c>
      <c r="AQ166" s="21">
        <f t="shared" si="30"/>
        <v>0</v>
      </c>
      <c r="AR166" s="21">
        <f t="shared" si="31"/>
        <v>0</v>
      </c>
      <c r="AS166" s="21">
        <f t="shared" si="32"/>
        <v>1</v>
      </c>
      <c r="AT166" s="27" t="s">
        <v>130</v>
      </c>
      <c r="AU166" s="21">
        <f t="shared" si="33"/>
        <v>1</v>
      </c>
      <c r="AV166" s="21">
        <f t="shared" si="34"/>
        <v>0</v>
      </c>
      <c r="AW166" s="21">
        <f t="shared" si="35"/>
        <v>0</v>
      </c>
      <c r="AX166" s="21">
        <f t="shared" si="36"/>
        <v>0</v>
      </c>
      <c r="AY166" s="38" t="s">
        <v>37</v>
      </c>
      <c r="AZ166" s="21">
        <f t="shared" si="37"/>
        <v>0</v>
      </c>
      <c r="BA166" s="21">
        <f t="shared" si="38"/>
        <v>1</v>
      </c>
      <c r="BB166" s="21">
        <f t="shared" si="39"/>
        <v>0</v>
      </c>
      <c r="BC166" s="21">
        <f t="shared" si="40"/>
        <v>0</v>
      </c>
      <c r="BD166" s="27" t="s">
        <v>150</v>
      </c>
      <c r="BE166" s="21">
        <f t="shared" si="41"/>
        <v>0</v>
      </c>
      <c r="BF166" s="21">
        <f t="shared" si="42"/>
        <v>0</v>
      </c>
      <c r="BG166" s="21">
        <f t="shared" si="43"/>
        <v>1</v>
      </c>
      <c r="BH166" s="29">
        <v>800.0</v>
      </c>
      <c r="BI166" s="21">
        <f t="shared" si="44"/>
        <v>1</v>
      </c>
      <c r="BJ166" s="21">
        <f t="shared" si="45"/>
        <v>0</v>
      </c>
      <c r="BK166" s="21">
        <f t="shared" si="46"/>
        <v>0</v>
      </c>
      <c r="BL166" s="27" t="s">
        <v>151</v>
      </c>
      <c r="BM166" s="21">
        <f t="shared" si="47"/>
        <v>0</v>
      </c>
      <c r="BN166" s="21">
        <f t="shared" si="48"/>
        <v>1</v>
      </c>
      <c r="BO166" s="21">
        <f t="shared" si="49"/>
        <v>0</v>
      </c>
      <c r="BP166" s="21">
        <f t="shared" si="50"/>
        <v>0</v>
      </c>
      <c r="BQ166" s="21">
        <f t="shared" si="51"/>
        <v>0</v>
      </c>
      <c r="BR166" s="29">
        <v>0.0</v>
      </c>
      <c r="BS166" s="29">
        <v>0.0</v>
      </c>
      <c r="BT166" s="29">
        <v>0.0</v>
      </c>
      <c r="BU166" s="29">
        <v>0.0</v>
      </c>
      <c r="BV166" s="29">
        <v>0.0</v>
      </c>
      <c r="BW166" s="29">
        <v>0.0</v>
      </c>
      <c r="BX166" s="29">
        <v>0.0</v>
      </c>
      <c r="BY166" s="29">
        <v>1.0</v>
      </c>
      <c r="BZ166" s="29">
        <v>1.0</v>
      </c>
      <c r="CA166" s="27" t="s">
        <v>133</v>
      </c>
      <c r="CB166" s="21">
        <f t="shared" si="52"/>
        <v>0</v>
      </c>
      <c r="CC166" s="21">
        <f t="shared" si="53"/>
        <v>1</v>
      </c>
      <c r="CD166" s="21">
        <f t="shared" si="54"/>
        <v>0</v>
      </c>
      <c r="CE166" s="21">
        <f t="shared" si="55"/>
        <v>0</v>
      </c>
      <c r="CF166" s="21">
        <f t="shared" si="56"/>
        <v>0</v>
      </c>
      <c r="CG166" s="27" t="s">
        <v>152</v>
      </c>
      <c r="CH166" s="21">
        <f t="shared" si="57"/>
        <v>0</v>
      </c>
      <c r="CI166" s="21">
        <f t="shared" si="58"/>
        <v>0</v>
      </c>
      <c r="CJ166" s="21">
        <f t="shared" si="59"/>
        <v>0</v>
      </c>
      <c r="CK166" s="21">
        <f t="shared" si="60"/>
        <v>1</v>
      </c>
      <c r="CL166" s="27" t="s">
        <v>135</v>
      </c>
      <c r="CM166" s="21">
        <f t="shared" si="61"/>
        <v>1</v>
      </c>
      <c r="CN166" s="21">
        <f t="shared" si="62"/>
        <v>0</v>
      </c>
      <c r="CO166" s="21">
        <f t="shared" si="63"/>
        <v>0</v>
      </c>
      <c r="CP166" s="21">
        <f t="shared" si="64"/>
        <v>0</v>
      </c>
      <c r="CQ166" s="21">
        <f t="shared" si="65"/>
        <v>0</v>
      </c>
      <c r="CR166" s="29">
        <v>3.0</v>
      </c>
      <c r="CS166" s="27" t="s">
        <v>140</v>
      </c>
      <c r="CT166" s="27" t="s">
        <v>137</v>
      </c>
      <c r="CU166" s="27" t="s">
        <v>140</v>
      </c>
      <c r="CV166" s="16">
        <f t="shared" si="66"/>
        <v>8</v>
      </c>
      <c r="CW166" s="27" t="s">
        <v>136</v>
      </c>
      <c r="CX166" s="41" t="s">
        <v>140</v>
      </c>
      <c r="CY166" s="31">
        <v>2.0</v>
      </c>
      <c r="CZ166" s="41" t="s">
        <v>140</v>
      </c>
      <c r="DA166" s="27" t="s">
        <v>139</v>
      </c>
      <c r="DB166" s="16">
        <f t="shared" si="67"/>
        <v>10</v>
      </c>
      <c r="DC166" s="27" t="s">
        <v>139</v>
      </c>
      <c r="DD166" s="27" t="s">
        <v>137</v>
      </c>
      <c r="DE166" s="27" t="s">
        <v>139</v>
      </c>
      <c r="DF166" s="29">
        <v>1.0</v>
      </c>
      <c r="DG166" s="27" t="s">
        <v>136</v>
      </c>
      <c r="DH166" s="27" t="s">
        <v>137</v>
      </c>
      <c r="DI166" s="16">
        <f t="shared" si="68"/>
        <v>15</v>
      </c>
      <c r="DJ166" s="29">
        <v>1.0</v>
      </c>
      <c r="DK166" s="27" t="s">
        <v>140</v>
      </c>
      <c r="DL166" s="27" t="s">
        <v>136</v>
      </c>
      <c r="DM166" s="27" t="s">
        <v>136</v>
      </c>
      <c r="DN166" s="27" t="s">
        <v>139</v>
      </c>
      <c r="DO166" s="16">
        <f t="shared" si="69"/>
        <v>12</v>
      </c>
      <c r="DP166" s="27" t="s">
        <v>136</v>
      </c>
      <c r="DQ166" s="27" t="s">
        <v>140</v>
      </c>
      <c r="DR166" s="27" t="s">
        <v>139</v>
      </c>
      <c r="DS166" s="27" t="s">
        <v>139</v>
      </c>
      <c r="DT166" s="27" t="s">
        <v>138</v>
      </c>
      <c r="DU166" s="25">
        <f t="shared" si="70"/>
        <v>14</v>
      </c>
      <c r="DV166" s="29">
        <v>3.0</v>
      </c>
      <c r="DW166" s="27" t="s">
        <v>136</v>
      </c>
      <c r="DX166" s="27" t="s">
        <v>139</v>
      </c>
      <c r="DY166" s="27" t="s">
        <v>139</v>
      </c>
      <c r="DZ166" s="27" t="s">
        <v>136</v>
      </c>
      <c r="EA166" s="26">
        <v>16.0</v>
      </c>
      <c r="EB166" s="27" t="s">
        <v>139</v>
      </c>
      <c r="EC166" s="29">
        <v>4.0</v>
      </c>
      <c r="ED166" s="29">
        <v>5.0</v>
      </c>
      <c r="EE166" s="27" t="s">
        <v>139</v>
      </c>
      <c r="EF166" s="16">
        <f t="shared" si="71"/>
        <v>13</v>
      </c>
      <c r="EG166" s="27" t="s">
        <v>139</v>
      </c>
      <c r="EH166" s="129">
        <v>2.0</v>
      </c>
      <c r="EI166" s="27" t="s">
        <v>136</v>
      </c>
      <c r="EJ166" s="27" t="s">
        <v>137</v>
      </c>
      <c r="EK166" s="16">
        <f t="shared" si="72"/>
        <v>11</v>
      </c>
    </row>
    <row r="167" ht="15.75" customHeight="1">
      <c r="A167" s="36" t="s">
        <v>194</v>
      </c>
      <c r="B167" s="16">
        <f t="shared" si="1"/>
        <v>0</v>
      </c>
      <c r="C167" s="17" t="s">
        <v>37</v>
      </c>
      <c r="D167" s="35">
        <v>45.0</v>
      </c>
      <c r="E167" s="16">
        <f t="shared" si="2"/>
        <v>0</v>
      </c>
      <c r="F167" s="16">
        <f t="shared" si="3"/>
        <v>0</v>
      </c>
      <c r="G167" s="16">
        <f t="shared" si="4"/>
        <v>1</v>
      </c>
      <c r="H167" s="16">
        <f t="shared" si="5"/>
        <v>0</v>
      </c>
      <c r="I167" s="35" t="s">
        <v>11</v>
      </c>
      <c r="J167" s="16">
        <f t="shared" si="6"/>
        <v>0</v>
      </c>
      <c r="K167" s="16">
        <f t="shared" si="7"/>
        <v>0</v>
      </c>
      <c r="L167" s="16">
        <f t="shared" si="8"/>
        <v>1</v>
      </c>
      <c r="M167" s="16">
        <f t="shared" si="9"/>
        <v>0</v>
      </c>
      <c r="N167" s="16">
        <f t="shared" si="10"/>
        <v>0</v>
      </c>
      <c r="O167" s="36">
        <v>30000.0</v>
      </c>
      <c r="P167" s="21">
        <f t="shared" si="11"/>
        <v>0</v>
      </c>
      <c r="Q167" s="21">
        <f t="shared" si="12"/>
        <v>0</v>
      </c>
      <c r="R167" s="21">
        <f t="shared" si="13"/>
        <v>1</v>
      </c>
      <c r="S167" s="21">
        <f t="shared" si="14"/>
        <v>0</v>
      </c>
      <c r="T167" s="37" t="s">
        <v>127</v>
      </c>
      <c r="U167" s="21">
        <f t="shared" si="15"/>
        <v>1</v>
      </c>
      <c r="V167" s="37">
        <v>0.0</v>
      </c>
      <c r="W167" s="37">
        <v>0.0</v>
      </c>
      <c r="X167" s="37">
        <v>0.0</v>
      </c>
      <c r="Y167" s="36" t="s">
        <v>207</v>
      </c>
      <c r="Z167" s="21">
        <f t="shared" si="16"/>
        <v>0</v>
      </c>
      <c r="AA167" s="21">
        <f t="shared" si="17"/>
        <v>0</v>
      </c>
      <c r="AB167" s="21">
        <f t="shared" si="18"/>
        <v>0</v>
      </c>
      <c r="AC167" s="21">
        <f t="shared" si="19"/>
        <v>0</v>
      </c>
      <c r="AD167" s="21">
        <f t="shared" si="20"/>
        <v>1</v>
      </c>
      <c r="AE167" s="36" t="s">
        <v>31</v>
      </c>
      <c r="AF167" s="21">
        <f t="shared" si="21"/>
        <v>1</v>
      </c>
      <c r="AG167" s="21">
        <f t="shared" si="22"/>
        <v>0</v>
      </c>
      <c r="AH167" s="21">
        <f t="shared" si="23"/>
        <v>0</v>
      </c>
      <c r="AI167" s="21">
        <f t="shared" si="24"/>
        <v>0</v>
      </c>
      <c r="AJ167" s="27" t="s">
        <v>129</v>
      </c>
      <c r="AK167" s="21">
        <f t="shared" si="25"/>
        <v>0</v>
      </c>
      <c r="AL167" s="21">
        <f t="shared" si="26"/>
        <v>1</v>
      </c>
      <c r="AM167" s="21">
        <f t="shared" si="27"/>
        <v>0</v>
      </c>
      <c r="AN167" s="21">
        <f t="shared" si="28"/>
        <v>0</v>
      </c>
      <c r="AO167" s="27" t="s">
        <v>37</v>
      </c>
      <c r="AP167" s="21">
        <f t="shared" si="29"/>
        <v>1</v>
      </c>
      <c r="AQ167" s="21">
        <f t="shared" si="30"/>
        <v>0</v>
      </c>
      <c r="AR167" s="21">
        <f t="shared" si="31"/>
        <v>0</v>
      </c>
      <c r="AS167" s="21">
        <f t="shared" si="32"/>
        <v>0</v>
      </c>
      <c r="AT167" s="27" t="s">
        <v>197</v>
      </c>
      <c r="AU167" s="21">
        <f t="shared" si="33"/>
        <v>0</v>
      </c>
      <c r="AV167" s="21">
        <f t="shared" si="34"/>
        <v>0</v>
      </c>
      <c r="AW167" s="21">
        <f t="shared" si="35"/>
        <v>0</v>
      </c>
      <c r="AX167" s="21">
        <f t="shared" si="36"/>
        <v>1</v>
      </c>
      <c r="AY167" s="39" t="s">
        <v>190</v>
      </c>
      <c r="AZ167" s="21">
        <f t="shared" si="37"/>
        <v>0</v>
      </c>
      <c r="BA167" s="21">
        <f t="shared" si="38"/>
        <v>0</v>
      </c>
      <c r="BB167" s="21">
        <f t="shared" si="39"/>
        <v>0</v>
      </c>
      <c r="BC167" s="21">
        <f t="shared" si="40"/>
        <v>1</v>
      </c>
      <c r="BD167" s="27" t="s">
        <v>155</v>
      </c>
      <c r="BE167" s="21">
        <f t="shared" si="41"/>
        <v>0</v>
      </c>
      <c r="BF167" s="21">
        <f t="shared" si="42"/>
        <v>0</v>
      </c>
      <c r="BG167" s="21">
        <f t="shared" si="43"/>
        <v>1</v>
      </c>
      <c r="BH167" s="29">
        <v>1500.0</v>
      </c>
      <c r="BI167" s="21">
        <f t="shared" si="44"/>
        <v>0</v>
      </c>
      <c r="BJ167" s="21">
        <f t="shared" si="45"/>
        <v>1</v>
      </c>
      <c r="BK167" s="21">
        <f t="shared" si="46"/>
        <v>0</v>
      </c>
      <c r="BL167" s="29" t="s">
        <v>156</v>
      </c>
      <c r="BM167" s="21">
        <f t="shared" si="47"/>
        <v>0</v>
      </c>
      <c r="BN167" s="21">
        <f t="shared" si="48"/>
        <v>0</v>
      </c>
      <c r="BO167" s="21">
        <f t="shared" si="49"/>
        <v>0</v>
      </c>
      <c r="BP167" s="21">
        <f t="shared" si="50"/>
        <v>1</v>
      </c>
      <c r="BQ167" s="21">
        <f t="shared" si="51"/>
        <v>0</v>
      </c>
      <c r="BR167" s="29">
        <v>1.0</v>
      </c>
      <c r="BS167" s="29">
        <v>0.0</v>
      </c>
      <c r="BT167" s="29">
        <v>0.0</v>
      </c>
      <c r="BU167" s="29">
        <v>0.0</v>
      </c>
      <c r="BV167" s="29">
        <v>0.0</v>
      </c>
      <c r="BW167" s="29">
        <v>0.0</v>
      </c>
      <c r="BX167" s="29">
        <v>0.0</v>
      </c>
      <c r="BY167" s="29">
        <v>0.0</v>
      </c>
      <c r="BZ167" s="29">
        <v>1.0</v>
      </c>
      <c r="CA167" s="27" t="s">
        <v>133</v>
      </c>
      <c r="CB167" s="21">
        <f t="shared" si="52"/>
        <v>0</v>
      </c>
      <c r="CC167" s="21">
        <f t="shared" si="53"/>
        <v>1</v>
      </c>
      <c r="CD167" s="21">
        <f t="shared" si="54"/>
        <v>0</v>
      </c>
      <c r="CE167" s="21">
        <f t="shared" si="55"/>
        <v>0</v>
      </c>
      <c r="CF167" s="21">
        <f t="shared" si="56"/>
        <v>0</v>
      </c>
      <c r="CG167" s="27" t="s">
        <v>157</v>
      </c>
      <c r="CH167" s="21">
        <f t="shared" si="57"/>
        <v>0</v>
      </c>
      <c r="CI167" s="21">
        <f t="shared" si="58"/>
        <v>1</v>
      </c>
      <c r="CJ167" s="21">
        <f t="shared" si="59"/>
        <v>0</v>
      </c>
      <c r="CK167" s="21">
        <f t="shared" si="60"/>
        <v>0</v>
      </c>
      <c r="CL167" s="27" t="s">
        <v>135</v>
      </c>
      <c r="CM167" s="21">
        <f t="shared" si="61"/>
        <v>1</v>
      </c>
      <c r="CN167" s="21">
        <f t="shared" si="62"/>
        <v>0</v>
      </c>
      <c r="CO167" s="21">
        <f t="shared" si="63"/>
        <v>0</v>
      </c>
      <c r="CP167" s="21">
        <f t="shared" si="64"/>
        <v>0</v>
      </c>
      <c r="CQ167" s="21">
        <f t="shared" si="65"/>
        <v>0</v>
      </c>
      <c r="CR167" s="27" t="s">
        <v>139</v>
      </c>
      <c r="CS167" s="29">
        <v>3.0</v>
      </c>
      <c r="CT167" s="27" t="s">
        <v>139</v>
      </c>
      <c r="CU167" s="27" t="s">
        <v>136</v>
      </c>
      <c r="CV167" s="16">
        <f t="shared" si="66"/>
        <v>11</v>
      </c>
      <c r="CW167" s="27" t="s">
        <v>139</v>
      </c>
      <c r="CX167" s="31">
        <v>1.0</v>
      </c>
      <c r="CY167" s="41" t="s">
        <v>139</v>
      </c>
      <c r="CZ167" s="31">
        <v>3.0</v>
      </c>
      <c r="DA167" s="27" t="s">
        <v>136</v>
      </c>
      <c r="DB167" s="16">
        <f t="shared" si="67"/>
        <v>12</v>
      </c>
      <c r="DC167" s="29">
        <v>1.0</v>
      </c>
      <c r="DD167" s="27" t="s">
        <v>136</v>
      </c>
      <c r="DE167" s="27" t="s">
        <v>139</v>
      </c>
      <c r="DF167" s="27" t="s">
        <v>140</v>
      </c>
      <c r="DG167" s="27" t="s">
        <v>140</v>
      </c>
      <c r="DH167" s="29">
        <v>1.0</v>
      </c>
      <c r="DI167" s="16">
        <f t="shared" si="68"/>
        <v>10</v>
      </c>
      <c r="DJ167" s="29">
        <v>1.0</v>
      </c>
      <c r="DK167" s="27" t="s">
        <v>136</v>
      </c>
      <c r="DL167" s="27" t="s">
        <v>136</v>
      </c>
      <c r="DM167" s="27" t="s">
        <v>139</v>
      </c>
      <c r="DN167" s="27" t="s">
        <v>136</v>
      </c>
      <c r="DO167" s="16">
        <f t="shared" si="69"/>
        <v>15</v>
      </c>
      <c r="DP167" s="27" t="s">
        <v>136</v>
      </c>
      <c r="DQ167" s="27" t="s">
        <v>140</v>
      </c>
      <c r="DR167" s="27" t="s">
        <v>140</v>
      </c>
      <c r="DS167" s="27" t="s">
        <v>139</v>
      </c>
      <c r="DT167" s="27" t="s">
        <v>138</v>
      </c>
      <c r="DU167" s="25">
        <f t="shared" si="70"/>
        <v>13</v>
      </c>
      <c r="DV167" s="27" t="s">
        <v>137</v>
      </c>
      <c r="DW167" s="29">
        <v>2.0</v>
      </c>
      <c r="DX167" s="27" t="s">
        <v>136</v>
      </c>
      <c r="DY167" s="29">
        <v>1.0</v>
      </c>
      <c r="DZ167" s="27" t="s">
        <v>136</v>
      </c>
      <c r="EA167" s="21">
        <f>DV167+DW167+DX167+DY167+DZ167</f>
        <v>14</v>
      </c>
      <c r="EB167" s="27" t="s">
        <v>139</v>
      </c>
      <c r="EC167" s="27" t="s">
        <v>139</v>
      </c>
      <c r="ED167" s="29">
        <v>4.0</v>
      </c>
      <c r="EE167" s="29">
        <v>5.0</v>
      </c>
      <c r="EF167" s="16">
        <f t="shared" si="71"/>
        <v>13</v>
      </c>
      <c r="EG167" s="27" t="s">
        <v>139</v>
      </c>
      <c r="EH167" s="130" t="s">
        <v>139</v>
      </c>
      <c r="EI167" s="27" t="s">
        <v>139</v>
      </c>
      <c r="EJ167" s="27" t="s">
        <v>139</v>
      </c>
      <c r="EK167" s="16">
        <f t="shared" si="72"/>
        <v>8</v>
      </c>
    </row>
    <row r="168" ht="15.75" customHeight="1">
      <c r="A168" s="36" t="s">
        <v>194</v>
      </c>
      <c r="B168" s="16">
        <f t="shared" si="1"/>
        <v>0</v>
      </c>
      <c r="C168" s="17" t="s">
        <v>37</v>
      </c>
      <c r="D168" s="35">
        <v>59.0</v>
      </c>
      <c r="E168" s="16">
        <f t="shared" si="2"/>
        <v>0</v>
      </c>
      <c r="F168" s="16">
        <f t="shared" si="3"/>
        <v>0</v>
      </c>
      <c r="G168" s="16">
        <f t="shared" si="4"/>
        <v>1</v>
      </c>
      <c r="H168" s="16">
        <f t="shared" si="5"/>
        <v>0</v>
      </c>
      <c r="I168" s="35" t="s">
        <v>126</v>
      </c>
      <c r="J168" s="16">
        <f t="shared" si="6"/>
        <v>0</v>
      </c>
      <c r="K168" s="16">
        <f t="shared" si="7"/>
        <v>1</v>
      </c>
      <c r="L168" s="16">
        <f t="shared" si="8"/>
        <v>0</v>
      </c>
      <c r="M168" s="16">
        <f t="shared" si="9"/>
        <v>0</v>
      </c>
      <c r="N168" s="16">
        <f t="shared" si="10"/>
        <v>0</v>
      </c>
      <c r="O168" s="36">
        <v>30000.0</v>
      </c>
      <c r="P168" s="21">
        <f t="shared" si="11"/>
        <v>0</v>
      </c>
      <c r="Q168" s="21">
        <f t="shared" si="12"/>
        <v>0</v>
      </c>
      <c r="R168" s="21">
        <f t="shared" si="13"/>
        <v>1</v>
      </c>
      <c r="S168" s="21">
        <f t="shared" si="14"/>
        <v>0</v>
      </c>
      <c r="T168" s="37" t="s">
        <v>127</v>
      </c>
      <c r="U168" s="21">
        <f t="shared" si="15"/>
        <v>1</v>
      </c>
      <c r="V168" s="37">
        <v>0.0</v>
      </c>
      <c r="W168" s="37">
        <v>0.0</v>
      </c>
      <c r="X168" s="37">
        <v>0.0</v>
      </c>
      <c r="Y168" s="36" t="s">
        <v>207</v>
      </c>
      <c r="Z168" s="21">
        <f t="shared" si="16"/>
        <v>0</v>
      </c>
      <c r="AA168" s="21">
        <f t="shared" si="17"/>
        <v>0</v>
      </c>
      <c r="AB168" s="21">
        <f t="shared" si="18"/>
        <v>0</v>
      </c>
      <c r="AC168" s="21">
        <f t="shared" si="19"/>
        <v>0</v>
      </c>
      <c r="AD168" s="21">
        <f t="shared" si="20"/>
        <v>1</v>
      </c>
      <c r="AE168" s="36" t="s">
        <v>31</v>
      </c>
      <c r="AF168" s="21">
        <f t="shared" si="21"/>
        <v>1</v>
      </c>
      <c r="AG168" s="21">
        <f t="shared" si="22"/>
        <v>0</v>
      </c>
      <c r="AH168" s="21">
        <f t="shared" si="23"/>
        <v>0</v>
      </c>
      <c r="AI168" s="21">
        <f t="shared" si="24"/>
        <v>0</v>
      </c>
      <c r="AJ168" s="27" t="s">
        <v>128</v>
      </c>
      <c r="AK168" s="21">
        <f t="shared" si="25"/>
        <v>1</v>
      </c>
      <c r="AL168" s="21">
        <f t="shared" si="26"/>
        <v>0</v>
      </c>
      <c r="AM168" s="21">
        <f t="shared" si="27"/>
        <v>0</v>
      </c>
      <c r="AN168" s="21">
        <f t="shared" si="28"/>
        <v>0</v>
      </c>
      <c r="AO168" s="27" t="s">
        <v>38</v>
      </c>
      <c r="AP168" s="21">
        <f t="shared" si="29"/>
        <v>0</v>
      </c>
      <c r="AQ168" s="21">
        <f t="shared" si="30"/>
        <v>1</v>
      </c>
      <c r="AR168" s="21">
        <f t="shared" si="31"/>
        <v>0</v>
      </c>
      <c r="AS168" s="21">
        <f t="shared" si="32"/>
        <v>0</v>
      </c>
      <c r="AT168" s="27" t="s">
        <v>130</v>
      </c>
      <c r="AU168" s="21">
        <f t="shared" si="33"/>
        <v>1</v>
      </c>
      <c r="AV168" s="21">
        <f t="shared" si="34"/>
        <v>0</v>
      </c>
      <c r="AW168" s="21">
        <f t="shared" si="35"/>
        <v>0</v>
      </c>
      <c r="AX168" s="21">
        <f t="shared" si="36"/>
        <v>0</v>
      </c>
      <c r="AY168" s="27" t="s">
        <v>131</v>
      </c>
      <c r="AZ168" s="21">
        <f t="shared" si="37"/>
        <v>1</v>
      </c>
      <c r="BA168" s="21">
        <f t="shared" si="38"/>
        <v>0</v>
      </c>
      <c r="BB168" s="21">
        <f t="shared" si="39"/>
        <v>0</v>
      </c>
      <c r="BC168" s="21">
        <f t="shared" si="40"/>
        <v>0</v>
      </c>
      <c r="BD168" s="27" t="s">
        <v>150</v>
      </c>
      <c r="BE168" s="21">
        <f t="shared" si="41"/>
        <v>0</v>
      </c>
      <c r="BF168" s="21">
        <f t="shared" si="42"/>
        <v>0</v>
      </c>
      <c r="BG168" s="21">
        <f t="shared" si="43"/>
        <v>1</v>
      </c>
      <c r="BH168" s="29">
        <v>1500.0</v>
      </c>
      <c r="BI168" s="21">
        <f t="shared" si="44"/>
        <v>0</v>
      </c>
      <c r="BJ168" s="21">
        <f t="shared" si="45"/>
        <v>1</v>
      </c>
      <c r="BK168" s="21">
        <f t="shared" si="46"/>
        <v>0</v>
      </c>
      <c r="BL168" s="29" t="s">
        <v>132</v>
      </c>
      <c r="BM168" s="21">
        <f t="shared" si="47"/>
        <v>0</v>
      </c>
      <c r="BN168" s="21">
        <f t="shared" si="48"/>
        <v>0</v>
      </c>
      <c r="BO168" s="21">
        <f t="shared" si="49"/>
        <v>1</v>
      </c>
      <c r="BP168" s="21">
        <f t="shared" si="50"/>
        <v>0</v>
      </c>
      <c r="BQ168" s="21">
        <f t="shared" si="51"/>
        <v>0</v>
      </c>
      <c r="BR168" s="29">
        <v>0.0</v>
      </c>
      <c r="BS168" s="29">
        <v>0.0</v>
      </c>
      <c r="BT168" s="29">
        <v>0.0</v>
      </c>
      <c r="BU168" s="29">
        <v>0.0</v>
      </c>
      <c r="BV168" s="29">
        <v>0.0</v>
      </c>
      <c r="BW168" s="29">
        <v>0.0</v>
      </c>
      <c r="BX168" s="29">
        <v>0.0</v>
      </c>
      <c r="BY168" s="29">
        <v>0.0</v>
      </c>
      <c r="BZ168" s="29">
        <v>1.0</v>
      </c>
      <c r="CA168" s="27" t="s">
        <v>164</v>
      </c>
      <c r="CB168" s="21">
        <f t="shared" si="52"/>
        <v>0</v>
      </c>
      <c r="CC168" s="21">
        <f t="shared" si="53"/>
        <v>0</v>
      </c>
      <c r="CD168" s="21">
        <f t="shared" si="54"/>
        <v>1</v>
      </c>
      <c r="CE168" s="21">
        <f t="shared" si="55"/>
        <v>0</v>
      </c>
      <c r="CF168" s="21">
        <f t="shared" si="56"/>
        <v>0</v>
      </c>
      <c r="CG168" s="27" t="s">
        <v>165</v>
      </c>
      <c r="CH168" s="21">
        <f t="shared" si="57"/>
        <v>0</v>
      </c>
      <c r="CI168" s="21">
        <f t="shared" si="58"/>
        <v>0</v>
      </c>
      <c r="CJ168" s="21">
        <f t="shared" si="59"/>
        <v>0</v>
      </c>
      <c r="CK168" s="21">
        <f t="shared" si="60"/>
        <v>1</v>
      </c>
      <c r="CL168" s="27" t="s">
        <v>135</v>
      </c>
      <c r="CM168" s="21">
        <f t="shared" si="61"/>
        <v>1</v>
      </c>
      <c r="CN168" s="21">
        <f t="shared" si="62"/>
        <v>0</v>
      </c>
      <c r="CO168" s="21">
        <f t="shared" si="63"/>
        <v>0</v>
      </c>
      <c r="CP168" s="21">
        <f t="shared" si="64"/>
        <v>0</v>
      </c>
      <c r="CQ168" s="21">
        <f t="shared" si="65"/>
        <v>0</v>
      </c>
      <c r="CR168" s="27" t="s">
        <v>136</v>
      </c>
      <c r="CS168" s="29">
        <v>3.0</v>
      </c>
      <c r="CT168" s="27" t="s">
        <v>136</v>
      </c>
      <c r="CU168" s="27" t="s">
        <v>139</v>
      </c>
      <c r="CV168" s="16">
        <f t="shared" si="66"/>
        <v>13</v>
      </c>
      <c r="CW168" s="29">
        <v>1.0</v>
      </c>
      <c r="CX168" s="41" t="s">
        <v>139</v>
      </c>
      <c r="CY168" s="41" t="s">
        <v>136</v>
      </c>
      <c r="CZ168" s="41" t="s">
        <v>139</v>
      </c>
      <c r="DA168" s="27" t="s">
        <v>139</v>
      </c>
      <c r="DB168" s="16">
        <f t="shared" si="67"/>
        <v>11</v>
      </c>
      <c r="DC168" s="27" t="s">
        <v>140</v>
      </c>
      <c r="DD168" s="27" t="s">
        <v>137</v>
      </c>
      <c r="DE168" s="27" t="s">
        <v>139</v>
      </c>
      <c r="DF168" s="29">
        <v>1.0</v>
      </c>
      <c r="DG168" s="29">
        <v>2.0</v>
      </c>
      <c r="DH168" s="27">
        <v>4.0</v>
      </c>
      <c r="DI168" s="16">
        <f t="shared" si="68"/>
        <v>13</v>
      </c>
      <c r="DJ168" s="29">
        <v>2.0</v>
      </c>
      <c r="DK168" s="27" t="s">
        <v>140</v>
      </c>
      <c r="DL168" s="27" t="s">
        <v>136</v>
      </c>
      <c r="DM168" s="27" t="s">
        <v>140</v>
      </c>
      <c r="DN168" s="27" t="s">
        <v>140</v>
      </c>
      <c r="DO168" s="16">
        <f t="shared" si="69"/>
        <v>9</v>
      </c>
      <c r="DP168" s="27" t="s">
        <v>138</v>
      </c>
      <c r="DQ168" s="27" t="s">
        <v>140</v>
      </c>
      <c r="DR168" s="27" t="s">
        <v>139</v>
      </c>
      <c r="DS168" s="27" t="s">
        <v>139</v>
      </c>
      <c r="DT168" s="27" t="s">
        <v>138</v>
      </c>
      <c r="DU168" s="25">
        <f t="shared" si="70"/>
        <v>15</v>
      </c>
      <c r="DV168" s="27" t="s">
        <v>137</v>
      </c>
      <c r="DW168" s="29">
        <v>3.0</v>
      </c>
      <c r="DX168" s="27" t="s">
        <v>139</v>
      </c>
      <c r="DY168" s="27" t="s">
        <v>139</v>
      </c>
      <c r="DZ168" s="27" t="s">
        <v>137</v>
      </c>
      <c r="EA168" s="26">
        <v>13.0</v>
      </c>
      <c r="EB168" s="27" t="s">
        <v>137</v>
      </c>
      <c r="EC168" s="27" t="s">
        <v>139</v>
      </c>
      <c r="ED168" s="29">
        <v>5.0</v>
      </c>
      <c r="EE168" s="27" t="s">
        <v>139</v>
      </c>
      <c r="EF168" s="16">
        <f t="shared" si="71"/>
        <v>12</v>
      </c>
      <c r="EG168" s="29">
        <v>2.0</v>
      </c>
      <c r="EH168" s="129">
        <v>2.0</v>
      </c>
      <c r="EI168" s="29">
        <v>3.0</v>
      </c>
      <c r="EJ168" s="29">
        <v>1.0</v>
      </c>
      <c r="EK168" s="16">
        <f t="shared" si="72"/>
        <v>8</v>
      </c>
    </row>
    <row r="169" ht="15.75" customHeight="1">
      <c r="A169" s="36" t="s">
        <v>194</v>
      </c>
      <c r="B169" s="16">
        <f t="shared" si="1"/>
        <v>0</v>
      </c>
      <c r="C169" s="17" t="s">
        <v>37</v>
      </c>
      <c r="D169" s="35">
        <v>32.0</v>
      </c>
      <c r="E169" s="16">
        <f t="shared" si="2"/>
        <v>0</v>
      </c>
      <c r="F169" s="16">
        <f t="shared" si="3"/>
        <v>1</v>
      </c>
      <c r="G169" s="16">
        <f t="shared" si="4"/>
        <v>0</v>
      </c>
      <c r="H169" s="16">
        <f t="shared" si="5"/>
        <v>0</v>
      </c>
      <c r="I169" s="35" t="s">
        <v>126</v>
      </c>
      <c r="J169" s="16">
        <f t="shared" si="6"/>
        <v>0</v>
      </c>
      <c r="K169" s="16">
        <f t="shared" si="7"/>
        <v>1</v>
      </c>
      <c r="L169" s="16">
        <f t="shared" si="8"/>
        <v>0</v>
      </c>
      <c r="M169" s="16">
        <f t="shared" si="9"/>
        <v>0</v>
      </c>
      <c r="N169" s="16">
        <f t="shared" si="10"/>
        <v>0</v>
      </c>
      <c r="O169" s="36">
        <v>30000.0</v>
      </c>
      <c r="P169" s="21">
        <f t="shared" si="11"/>
        <v>0</v>
      </c>
      <c r="Q169" s="21">
        <f t="shared" si="12"/>
        <v>0</v>
      </c>
      <c r="R169" s="21">
        <f t="shared" si="13"/>
        <v>1</v>
      </c>
      <c r="S169" s="21">
        <f t="shared" si="14"/>
        <v>0</v>
      </c>
      <c r="T169" s="37" t="s">
        <v>127</v>
      </c>
      <c r="U169" s="21">
        <f t="shared" si="15"/>
        <v>1</v>
      </c>
      <c r="V169" s="37">
        <v>0.0</v>
      </c>
      <c r="W169" s="37">
        <v>0.0</v>
      </c>
      <c r="X169" s="37">
        <v>0.0</v>
      </c>
      <c r="Y169" s="36" t="s">
        <v>207</v>
      </c>
      <c r="Z169" s="21">
        <f t="shared" si="16"/>
        <v>0</v>
      </c>
      <c r="AA169" s="21">
        <f t="shared" si="17"/>
        <v>0</v>
      </c>
      <c r="AB169" s="21">
        <f t="shared" si="18"/>
        <v>0</v>
      </c>
      <c r="AC169" s="21">
        <f t="shared" si="19"/>
        <v>0</v>
      </c>
      <c r="AD169" s="21">
        <f t="shared" si="20"/>
        <v>1</v>
      </c>
      <c r="AE169" s="36" t="s">
        <v>143</v>
      </c>
      <c r="AF169" s="21">
        <f t="shared" si="21"/>
        <v>0</v>
      </c>
      <c r="AG169" s="21">
        <f t="shared" si="22"/>
        <v>1</v>
      </c>
      <c r="AH169" s="21">
        <f t="shared" si="23"/>
        <v>0</v>
      </c>
      <c r="AI169" s="21">
        <f t="shared" si="24"/>
        <v>0</v>
      </c>
      <c r="AJ169" s="27" t="s">
        <v>128</v>
      </c>
      <c r="AK169" s="21">
        <f t="shared" si="25"/>
        <v>1</v>
      </c>
      <c r="AL169" s="21">
        <f t="shared" si="26"/>
        <v>0</v>
      </c>
      <c r="AM169" s="21">
        <f t="shared" si="27"/>
        <v>0</v>
      </c>
      <c r="AN169" s="21">
        <f t="shared" si="28"/>
        <v>0</v>
      </c>
      <c r="AO169" s="27" t="s">
        <v>39</v>
      </c>
      <c r="AP169" s="21">
        <f t="shared" si="29"/>
        <v>0</v>
      </c>
      <c r="AQ169" s="21">
        <f t="shared" si="30"/>
        <v>0</v>
      </c>
      <c r="AR169" s="21">
        <f t="shared" si="31"/>
        <v>1</v>
      </c>
      <c r="AS169" s="21">
        <f t="shared" si="32"/>
        <v>0</v>
      </c>
      <c r="AT169" s="27" t="s">
        <v>197</v>
      </c>
      <c r="AU169" s="21">
        <f t="shared" si="33"/>
        <v>0</v>
      </c>
      <c r="AV169" s="21">
        <f t="shared" si="34"/>
        <v>0</v>
      </c>
      <c r="AW169" s="21">
        <f t="shared" si="35"/>
        <v>0</v>
      </c>
      <c r="AX169" s="21">
        <f t="shared" si="36"/>
        <v>1</v>
      </c>
      <c r="AY169" s="27" t="s">
        <v>144</v>
      </c>
      <c r="AZ169" s="21">
        <f t="shared" si="37"/>
        <v>0</v>
      </c>
      <c r="BA169" s="21">
        <f t="shared" si="38"/>
        <v>0</v>
      </c>
      <c r="BB169" s="21">
        <f t="shared" si="39"/>
        <v>0</v>
      </c>
      <c r="BC169" s="21">
        <f t="shared" si="40"/>
        <v>1</v>
      </c>
      <c r="BD169" s="27" t="s">
        <v>150</v>
      </c>
      <c r="BE169" s="21">
        <f t="shared" si="41"/>
        <v>0</v>
      </c>
      <c r="BF169" s="21">
        <f t="shared" si="42"/>
        <v>0</v>
      </c>
      <c r="BG169" s="21">
        <f t="shared" si="43"/>
        <v>1</v>
      </c>
      <c r="BH169" s="27" t="s">
        <v>167</v>
      </c>
      <c r="BI169" s="21">
        <f t="shared" si="44"/>
        <v>0</v>
      </c>
      <c r="BJ169" s="21">
        <f t="shared" si="45"/>
        <v>0</v>
      </c>
      <c r="BK169" s="21">
        <f t="shared" si="46"/>
        <v>1</v>
      </c>
      <c r="BL169" s="29" t="s">
        <v>59</v>
      </c>
      <c r="BM169" s="21">
        <f t="shared" si="47"/>
        <v>1</v>
      </c>
      <c r="BN169" s="21">
        <f t="shared" si="48"/>
        <v>0</v>
      </c>
      <c r="BO169" s="21">
        <f t="shared" si="49"/>
        <v>0</v>
      </c>
      <c r="BP169" s="21">
        <f t="shared" si="50"/>
        <v>0</v>
      </c>
      <c r="BQ169" s="21">
        <f t="shared" si="51"/>
        <v>0</v>
      </c>
      <c r="BR169" s="29">
        <v>0.0</v>
      </c>
      <c r="BS169" s="29">
        <v>0.0</v>
      </c>
      <c r="BT169" s="29">
        <v>0.0</v>
      </c>
      <c r="BU169" s="29">
        <v>1.0</v>
      </c>
      <c r="BV169" s="29">
        <v>0.0</v>
      </c>
      <c r="BW169" s="29">
        <v>1.0</v>
      </c>
      <c r="BX169" s="29">
        <v>1.0</v>
      </c>
      <c r="BY169" s="29">
        <v>1.0</v>
      </c>
      <c r="BZ169" s="29">
        <v>1.0</v>
      </c>
      <c r="CA169" s="27" t="s">
        <v>168</v>
      </c>
      <c r="CB169" s="21">
        <f t="shared" si="52"/>
        <v>1</v>
      </c>
      <c r="CC169" s="21">
        <f t="shared" si="53"/>
        <v>0</v>
      </c>
      <c r="CD169" s="21">
        <f t="shared" si="54"/>
        <v>0</v>
      </c>
      <c r="CE169" s="21">
        <f t="shared" si="55"/>
        <v>0</v>
      </c>
      <c r="CF169" s="21">
        <f t="shared" si="56"/>
        <v>0</v>
      </c>
      <c r="CG169" s="27" t="s">
        <v>169</v>
      </c>
      <c r="CH169" s="21">
        <f t="shared" si="57"/>
        <v>0</v>
      </c>
      <c r="CI169" s="21">
        <f t="shared" si="58"/>
        <v>0</v>
      </c>
      <c r="CJ169" s="21">
        <f t="shared" si="59"/>
        <v>0</v>
      </c>
      <c r="CK169" s="21">
        <f t="shared" si="60"/>
        <v>1</v>
      </c>
      <c r="CL169" s="27" t="s">
        <v>170</v>
      </c>
      <c r="CM169" s="21">
        <f t="shared" si="61"/>
        <v>0</v>
      </c>
      <c r="CN169" s="21">
        <f t="shared" si="62"/>
        <v>1</v>
      </c>
      <c r="CO169" s="21">
        <f t="shared" si="63"/>
        <v>0</v>
      </c>
      <c r="CP169" s="21">
        <f t="shared" si="64"/>
        <v>0</v>
      </c>
      <c r="CQ169" s="21">
        <f t="shared" si="65"/>
        <v>0</v>
      </c>
      <c r="CR169" s="27" t="s">
        <v>136</v>
      </c>
      <c r="CS169" s="27" t="s">
        <v>137</v>
      </c>
      <c r="CT169" s="29">
        <v>5.0</v>
      </c>
      <c r="CU169" s="27" t="s">
        <v>136</v>
      </c>
      <c r="CV169" s="16">
        <f t="shared" si="66"/>
        <v>16</v>
      </c>
      <c r="CW169" s="29">
        <v>2.0</v>
      </c>
      <c r="CX169" s="41" t="s">
        <v>137</v>
      </c>
      <c r="CY169" s="41" t="s">
        <v>139</v>
      </c>
      <c r="CZ169" s="41" t="s">
        <v>136</v>
      </c>
      <c r="DA169" s="29">
        <v>1.0</v>
      </c>
      <c r="DB169" s="16">
        <f t="shared" si="67"/>
        <v>12</v>
      </c>
      <c r="DC169" s="29">
        <v>1.0</v>
      </c>
      <c r="DD169" s="27" t="s">
        <v>139</v>
      </c>
      <c r="DE169" s="27" t="s">
        <v>139</v>
      </c>
      <c r="DF169" s="27" t="s">
        <v>139</v>
      </c>
      <c r="DG169" s="27" t="s">
        <v>136</v>
      </c>
      <c r="DH169" s="27" t="s">
        <v>139</v>
      </c>
      <c r="DI169" s="16">
        <f t="shared" si="68"/>
        <v>13</v>
      </c>
      <c r="DJ169" s="27" t="s">
        <v>137</v>
      </c>
      <c r="DK169" s="27" t="s">
        <v>138</v>
      </c>
      <c r="DL169" s="27" t="s">
        <v>136</v>
      </c>
      <c r="DM169" s="36">
        <v>3.0</v>
      </c>
      <c r="DN169" s="27" t="s">
        <v>136</v>
      </c>
      <c r="DO169" s="16">
        <f t="shared" si="69"/>
        <v>19</v>
      </c>
      <c r="DP169" s="27" t="s">
        <v>136</v>
      </c>
      <c r="DQ169" s="27" t="s">
        <v>140</v>
      </c>
      <c r="DR169" s="27" t="s">
        <v>137</v>
      </c>
      <c r="DS169" s="27" t="s">
        <v>139</v>
      </c>
      <c r="DT169" s="27" t="s">
        <v>136</v>
      </c>
      <c r="DU169" s="25">
        <f t="shared" si="70"/>
        <v>14</v>
      </c>
      <c r="DV169" s="27" t="s">
        <v>136</v>
      </c>
      <c r="DW169" s="29">
        <v>1.0</v>
      </c>
      <c r="DX169" s="29">
        <v>2.0</v>
      </c>
      <c r="DY169" s="27" t="s">
        <v>137</v>
      </c>
      <c r="DZ169" s="27" t="s">
        <v>136</v>
      </c>
      <c r="EA169" s="26">
        <v>14.0</v>
      </c>
      <c r="EB169" s="29">
        <v>3.0</v>
      </c>
      <c r="EC169" s="29">
        <v>4.0</v>
      </c>
      <c r="ED169" s="27" t="s">
        <v>138</v>
      </c>
      <c r="EE169" s="27" t="s">
        <v>139</v>
      </c>
      <c r="EF169" s="16">
        <f t="shared" si="71"/>
        <v>14</v>
      </c>
      <c r="EG169" s="29">
        <v>1.0</v>
      </c>
      <c r="EH169" s="129">
        <v>3.0</v>
      </c>
      <c r="EI169" s="27" t="s">
        <v>136</v>
      </c>
      <c r="EJ169" s="27" t="s">
        <v>139</v>
      </c>
      <c r="EK169" s="16">
        <f t="shared" si="72"/>
        <v>10</v>
      </c>
    </row>
    <row r="170" ht="15.75" customHeight="1">
      <c r="A170" s="36" t="s">
        <v>194</v>
      </c>
      <c r="B170" s="16">
        <f t="shared" si="1"/>
        <v>0</v>
      </c>
      <c r="C170" s="17" t="s">
        <v>37</v>
      </c>
      <c r="D170" s="35">
        <v>36.0</v>
      </c>
      <c r="E170" s="16">
        <f t="shared" si="2"/>
        <v>0</v>
      </c>
      <c r="F170" s="16">
        <f t="shared" si="3"/>
        <v>1</v>
      </c>
      <c r="G170" s="16">
        <f t="shared" si="4"/>
        <v>0</v>
      </c>
      <c r="H170" s="16">
        <f t="shared" si="5"/>
        <v>0</v>
      </c>
      <c r="I170" s="35" t="s">
        <v>158</v>
      </c>
      <c r="J170" s="16">
        <f t="shared" si="6"/>
        <v>0</v>
      </c>
      <c r="K170" s="16">
        <f t="shared" si="7"/>
        <v>0</v>
      </c>
      <c r="L170" s="16">
        <f t="shared" si="8"/>
        <v>0</v>
      </c>
      <c r="M170" s="16">
        <f t="shared" si="9"/>
        <v>0</v>
      </c>
      <c r="N170" s="16">
        <f t="shared" si="10"/>
        <v>1</v>
      </c>
      <c r="O170" s="36">
        <v>50000.0</v>
      </c>
      <c r="P170" s="21">
        <f t="shared" si="11"/>
        <v>0</v>
      </c>
      <c r="Q170" s="21">
        <f t="shared" si="12"/>
        <v>0</v>
      </c>
      <c r="R170" s="21">
        <f t="shared" si="13"/>
        <v>0</v>
      </c>
      <c r="S170" s="21">
        <f t="shared" si="14"/>
        <v>1</v>
      </c>
      <c r="T170" s="37" t="s">
        <v>127</v>
      </c>
      <c r="U170" s="21">
        <f t="shared" si="15"/>
        <v>1</v>
      </c>
      <c r="V170" s="37">
        <v>1.0</v>
      </c>
      <c r="W170" s="37">
        <v>1.0</v>
      </c>
      <c r="X170" s="37">
        <v>1.0</v>
      </c>
      <c r="Y170" s="36" t="s">
        <v>149</v>
      </c>
      <c r="Z170" s="21">
        <f t="shared" si="16"/>
        <v>0</v>
      </c>
      <c r="AA170" s="21">
        <f t="shared" si="17"/>
        <v>1</v>
      </c>
      <c r="AB170" s="21">
        <f t="shared" si="18"/>
        <v>0</v>
      </c>
      <c r="AC170" s="21">
        <f t="shared" si="19"/>
        <v>0</v>
      </c>
      <c r="AD170" s="21">
        <f t="shared" si="20"/>
        <v>0</v>
      </c>
      <c r="AE170" s="36" t="s">
        <v>193</v>
      </c>
      <c r="AF170" s="21">
        <f t="shared" si="21"/>
        <v>0</v>
      </c>
      <c r="AG170" s="21">
        <f t="shared" si="22"/>
        <v>0</v>
      </c>
      <c r="AH170" s="21">
        <f t="shared" si="23"/>
        <v>0</v>
      </c>
      <c r="AI170" s="21">
        <f t="shared" si="24"/>
        <v>1</v>
      </c>
      <c r="AJ170" s="27" t="s">
        <v>129</v>
      </c>
      <c r="AK170" s="21">
        <f t="shared" si="25"/>
        <v>0</v>
      </c>
      <c r="AL170" s="21">
        <f t="shared" si="26"/>
        <v>1</v>
      </c>
      <c r="AM170" s="21">
        <f t="shared" si="27"/>
        <v>0</v>
      </c>
      <c r="AN170" s="21">
        <f t="shared" si="28"/>
        <v>0</v>
      </c>
      <c r="AO170" s="27" t="s">
        <v>172</v>
      </c>
      <c r="AP170" s="21">
        <f t="shared" si="29"/>
        <v>0</v>
      </c>
      <c r="AQ170" s="21">
        <f t="shared" si="30"/>
        <v>0</v>
      </c>
      <c r="AR170" s="21">
        <f t="shared" si="31"/>
        <v>0</v>
      </c>
      <c r="AS170" s="21">
        <f t="shared" si="32"/>
        <v>1</v>
      </c>
      <c r="AT170" s="27" t="s">
        <v>197</v>
      </c>
      <c r="AU170" s="21">
        <f t="shared" si="33"/>
        <v>0</v>
      </c>
      <c r="AV170" s="21">
        <f t="shared" si="34"/>
        <v>0</v>
      </c>
      <c r="AW170" s="21">
        <f t="shared" si="35"/>
        <v>0</v>
      </c>
      <c r="AX170" s="21">
        <f t="shared" si="36"/>
        <v>1</v>
      </c>
      <c r="AY170" s="27" t="s">
        <v>175</v>
      </c>
      <c r="AZ170" s="21">
        <f t="shared" si="37"/>
        <v>0</v>
      </c>
      <c r="BA170" s="21">
        <f t="shared" si="38"/>
        <v>0</v>
      </c>
      <c r="BB170" s="21">
        <f t="shared" si="39"/>
        <v>0</v>
      </c>
      <c r="BC170" s="21">
        <f t="shared" si="40"/>
        <v>1</v>
      </c>
      <c r="BD170" s="27" t="s">
        <v>155</v>
      </c>
      <c r="BE170" s="21">
        <f t="shared" si="41"/>
        <v>0</v>
      </c>
      <c r="BF170" s="21">
        <f t="shared" si="42"/>
        <v>0</v>
      </c>
      <c r="BG170" s="21">
        <f t="shared" si="43"/>
        <v>1</v>
      </c>
      <c r="BH170" s="29">
        <v>800.0</v>
      </c>
      <c r="BI170" s="21">
        <f t="shared" si="44"/>
        <v>1</v>
      </c>
      <c r="BJ170" s="21">
        <f t="shared" si="45"/>
        <v>0</v>
      </c>
      <c r="BK170" s="21">
        <f t="shared" si="46"/>
        <v>0</v>
      </c>
      <c r="BL170" s="29" t="s">
        <v>132</v>
      </c>
      <c r="BM170" s="21">
        <f t="shared" si="47"/>
        <v>0</v>
      </c>
      <c r="BN170" s="21">
        <f t="shared" si="48"/>
        <v>0</v>
      </c>
      <c r="BO170" s="21">
        <f t="shared" si="49"/>
        <v>1</v>
      </c>
      <c r="BP170" s="21">
        <f t="shared" si="50"/>
        <v>0</v>
      </c>
      <c r="BQ170" s="21">
        <f t="shared" si="51"/>
        <v>0</v>
      </c>
      <c r="BR170" s="29">
        <v>1.0</v>
      </c>
      <c r="BS170" s="29">
        <v>0.0</v>
      </c>
      <c r="BT170" s="29">
        <v>1.0</v>
      </c>
      <c r="BU170" s="29">
        <v>0.0</v>
      </c>
      <c r="BV170" s="29">
        <v>0.0</v>
      </c>
      <c r="BW170" s="29">
        <v>0.0</v>
      </c>
      <c r="BX170" s="29">
        <v>1.0</v>
      </c>
      <c r="BY170" s="29">
        <v>0.0</v>
      </c>
      <c r="BZ170" s="29">
        <v>1.0</v>
      </c>
      <c r="CA170" s="27" t="s">
        <v>164</v>
      </c>
      <c r="CB170" s="21">
        <f t="shared" si="52"/>
        <v>0</v>
      </c>
      <c r="CC170" s="21">
        <f t="shared" si="53"/>
        <v>0</v>
      </c>
      <c r="CD170" s="21">
        <f t="shared" si="54"/>
        <v>1</v>
      </c>
      <c r="CE170" s="21">
        <f t="shared" si="55"/>
        <v>0</v>
      </c>
      <c r="CF170" s="21">
        <f t="shared" si="56"/>
        <v>0</v>
      </c>
      <c r="CG170" s="27" t="s">
        <v>80</v>
      </c>
      <c r="CH170" s="21">
        <f t="shared" si="57"/>
        <v>1</v>
      </c>
      <c r="CI170" s="21">
        <f t="shared" si="58"/>
        <v>0</v>
      </c>
      <c r="CJ170" s="21">
        <f t="shared" si="59"/>
        <v>0</v>
      </c>
      <c r="CK170" s="21">
        <f t="shared" si="60"/>
        <v>0</v>
      </c>
      <c r="CL170" s="27" t="s">
        <v>170</v>
      </c>
      <c r="CM170" s="21">
        <f t="shared" si="61"/>
        <v>0</v>
      </c>
      <c r="CN170" s="21">
        <f t="shared" si="62"/>
        <v>1</v>
      </c>
      <c r="CO170" s="21">
        <f t="shared" si="63"/>
        <v>0</v>
      </c>
      <c r="CP170" s="21">
        <f t="shared" si="64"/>
        <v>0</v>
      </c>
      <c r="CQ170" s="21">
        <f t="shared" si="65"/>
        <v>0</v>
      </c>
      <c r="CR170" s="27" t="s">
        <v>139</v>
      </c>
      <c r="CS170" s="29">
        <v>1.0</v>
      </c>
      <c r="CT170" s="27" t="s">
        <v>139</v>
      </c>
      <c r="CU170" s="29">
        <v>3.0</v>
      </c>
      <c r="CV170" s="16">
        <f t="shared" si="66"/>
        <v>8</v>
      </c>
      <c r="CW170" s="27" t="s">
        <v>139</v>
      </c>
      <c r="CX170" s="31">
        <v>1.0</v>
      </c>
      <c r="CY170" s="41" t="s">
        <v>139</v>
      </c>
      <c r="CZ170" s="31">
        <v>1.0</v>
      </c>
      <c r="DA170" s="27" t="s">
        <v>137</v>
      </c>
      <c r="DB170" s="16">
        <f t="shared" si="67"/>
        <v>9</v>
      </c>
      <c r="DC170" s="27" t="s">
        <v>140</v>
      </c>
      <c r="DD170" s="27" t="s">
        <v>139</v>
      </c>
      <c r="DE170" s="27" t="s">
        <v>136</v>
      </c>
      <c r="DF170" s="29">
        <v>1.0</v>
      </c>
      <c r="DG170" s="27" t="s">
        <v>137</v>
      </c>
      <c r="DH170" s="29">
        <v>2.0</v>
      </c>
      <c r="DI170" s="16">
        <f t="shared" si="68"/>
        <v>13</v>
      </c>
      <c r="DJ170" s="29">
        <v>1.0</v>
      </c>
      <c r="DK170" s="27" t="s">
        <v>136</v>
      </c>
      <c r="DL170" s="29">
        <v>2.0</v>
      </c>
      <c r="DM170" s="29">
        <v>3.0</v>
      </c>
      <c r="DN170" s="27" t="s">
        <v>140</v>
      </c>
      <c r="DO170" s="16">
        <f t="shared" si="69"/>
        <v>11</v>
      </c>
      <c r="DP170" s="27" t="s">
        <v>136</v>
      </c>
      <c r="DQ170" s="29">
        <v>4.0</v>
      </c>
      <c r="DR170" s="29">
        <v>4.0</v>
      </c>
      <c r="DS170" s="27" t="s">
        <v>139</v>
      </c>
      <c r="DT170" s="27" t="s">
        <v>138</v>
      </c>
      <c r="DU170" s="25">
        <f t="shared" si="70"/>
        <v>19</v>
      </c>
      <c r="DV170" s="27" t="s">
        <v>137</v>
      </c>
      <c r="DW170" s="29">
        <v>1.0</v>
      </c>
      <c r="DX170" s="29">
        <v>3.0</v>
      </c>
      <c r="DY170" s="29">
        <v>2.0</v>
      </c>
      <c r="DZ170" s="29">
        <v>2.0</v>
      </c>
      <c r="EA170" s="26">
        <v>12.0</v>
      </c>
      <c r="EB170" s="27" t="s">
        <v>139</v>
      </c>
      <c r="EC170" s="27" t="s">
        <v>139</v>
      </c>
      <c r="ED170" s="29">
        <v>1.0</v>
      </c>
      <c r="EE170" s="27" t="s">
        <v>139</v>
      </c>
      <c r="EF170" s="16">
        <f t="shared" si="71"/>
        <v>7</v>
      </c>
      <c r="EG170" s="29">
        <v>2.0</v>
      </c>
      <c r="EH170" s="130" t="s">
        <v>140</v>
      </c>
      <c r="EI170" s="27" t="s">
        <v>139</v>
      </c>
      <c r="EJ170" s="27" t="s">
        <v>140</v>
      </c>
      <c r="EK170" s="16">
        <f t="shared" si="72"/>
        <v>6</v>
      </c>
    </row>
    <row r="171" ht="15.75" customHeight="1">
      <c r="A171" s="36" t="s">
        <v>194</v>
      </c>
      <c r="B171" s="16">
        <f t="shared" si="1"/>
        <v>0</v>
      </c>
      <c r="C171" s="17" t="s">
        <v>37</v>
      </c>
      <c r="D171" s="35">
        <v>35.0</v>
      </c>
      <c r="E171" s="16">
        <f t="shared" si="2"/>
        <v>0</v>
      </c>
      <c r="F171" s="16">
        <f t="shared" si="3"/>
        <v>1</v>
      </c>
      <c r="G171" s="16">
        <f t="shared" si="4"/>
        <v>0</v>
      </c>
      <c r="H171" s="16">
        <f t="shared" si="5"/>
        <v>0</v>
      </c>
      <c r="I171" s="35" t="s">
        <v>126</v>
      </c>
      <c r="J171" s="16">
        <f t="shared" si="6"/>
        <v>0</v>
      </c>
      <c r="K171" s="16">
        <f t="shared" si="7"/>
        <v>1</v>
      </c>
      <c r="L171" s="16">
        <f t="shared" si="8"/>
        <v>0</v>
      </c>
      <c r="M171" s="16">
        <f t="shared" si="9"/>
        <v>0</v>
      </c>
      <c r="N171" s="16">
        <f t="shared" si="10"/>
        <v>0</v>
      </c>
      <c r="O171" s="36">
        <v>800.0</v>
      </c>
      <c r="P171" s="21">
        <f t="shared" si="11"/>
        <v>1</v>
      </c>
      <c r="Q171" s="21">
        <f t="shared" si="12"/>
        <v>0</v>
      </c>
      <c r="R171" s="21">
        <f t="shared" si="13"/>
        <v>0</v>
      </c>
      <c r="S171" s="21">
        <f t="shared" si="14"/>
        <v>0</v>
      </c>
      <c r="T171" s="37" t="s">
        <v>127</v>
      </c>
      <c r="U171" s="21">
        <f t="shared" si="15"/>
        <v>1</v>
      </c>
      <c r="V171" s="37">
        <v>0.0</v>
      </c>
      <c r="W171" s="37">
        <v>0.0</v>
      </c>
      <c r="X171" s="37">
        <v>0.0</v>
      </c>
      <c r="Y171" s="36" t="s">
        <v>198</v>
      </c>
      <c r="Z171" s="21">
        <f t="shared" si="16"/>
        <v>0</v>
      </c>
      <c r="AA171" s="21">
        <f t="shared" si="17"/>
        <v>0</v>
      </c>
      <c r="AB171" s="21">
        <f t="shared" si="18"/>
        <v>0</v>
      </c>
      <c r="AC171" s="21">
        <f t="shared" si="19"/>
        <v>0</v>
      </c>
      <c r="AD171" s="21">
        <f t="shared" si="20"/>
        <v>1</v>
      </c>
      <c r="AE171" s="36" t="s">
        <v>204</v>
      </c>
      <c r="AF171" s="21">
        <f t="shared" si="21"/>
        <v>0</v>
      </c>
      <c r="AG171" s="21">
        <f t="shared" si="22"/>
        <v>0</v>
      </c>
      <c r="AH171" s="21">
        <f t="shared" si="23"/>
        <v>0</v>
      </c>
      <c r="AI171" s="21">
        <f t="shared" si="24"/>
        <v>1</v>
      </c>
      <c r="AJ171" s="27" t="s">
        <v>162</v>
      </c>
      <c r="AK171" s="21">
        <f t="shared" si="25"/>
        <v>0</v>
      </c>
      <c r="AL171" s="21">
        <f t="shared" si="26"/>
        <v>0</v>
      </c>
      <c r="AM171" s="21">
        <f t="shared" si="27"/>
        <v>0</v>
      </c>
      <c r="AN171" s="21">
        <f t="shared" si="28"/>
        <v>1</v>
      </c>
      <c r="AO171" s="27" t="s">
        <v>37</v>
      </c>
      <c r="AP171" s="21">
        <f t="shared" si="29"/>
        <v>1</v>
      </c>
      <c r="AQ171" s="21">
        <f t="shared" si="30"/>
        <v>0</v>
      </c>
      <c r="AR171" s="21">
        <f t="shared" si="31"/>
        <v>0</v>
      </c>
      <c r="AS171" s="21">
        <f t="shared" si="32"/>
        <v>0</v>
      </c>
      <c r="AT171" s="27" t="s">
        <v>44</v>
      </c>
      <c r="AU171" s="21">
        <f t="shared" si="33"/>
        <v>0</v>
      </c>
      <c r="AV171" s="21">
        <f t="shared" si="34"/>
        <v>1</v>
      </c>
      <c r="AW171" s="21">
        <f t="shared" si="35"/>
        <v>0</v>
      </c>
      <c r="AX171" s="21">
        <f t="shared" si="36"/>
        <v>0</v>
      </c>
      <c r="AY171" s="27" t="s">
        <v>182</v>
      </c>
      <c r="AZ171" s="21">
        <f t="shared" si="37"/>
        <v>0</v>
      </c>
      <c r="BA171" s="21">
        <f t="shared" si="38"/>
        <v>0</v>
      </c>
      <c r="BB171" s="21">
        <f t="shared" si="39"/>
        <v>1</v>
      </c>
      <c r="BC171" s="21">
        <f t="shared" si="40"/>
        <v>0</v>
      </c>
      <c r="BD171" s="27" t="s">
        <v>150</v>
      </c>
      <c r="BE171" s="21">
        <f t="shared" si="41"/>
        <v>0</v>
      </c>
      <c r="BF171" s="21">
        <f t="shared" si="42"/>
        <v>0</v>
      </c>
      <c r="BG171" s="21">
        <f t="shared" si="43"/>
        <v>1</v>
      </c>
      <c r="BH171" s="29">
        <v>1500.0</v>
      </c>
      <c r="BI171" s="21">
        <f t="shared" si="44"/>
        <v>0</v>
      </c>
      <c r="BJ171" s="21">
        <f t="shared" si="45"/>
        <v>1</v>
      </c>
      <c r="BK171" s="21">
        <f t="shared" si="46"/>
        <v>0</v>
      </c>
      <c r="BL171" s="27" t="s">
        <v>151</v>
      </c>
      <c r="BM171" s="21">
        <f t="shared" si="47"/>
        <v>0</v>
      </c>
      <c r="BN171" s="21">
        <f t="shared" si="48"/>
        <v>1</v>
      </c>
      <c r="BO171" s="21">
        <f t="shared" si="49"/>
        <v>0</v>
      </c>
      <c r="BP171" s="21">
        <f t="shared" si="50"/>
        <v>0</v>
      </c>
      <c r="BQ171" s="21">
        <f t="shared" si="51"/>
        <v>0</v>
      </c>
      <c r="BR171" s="29">
        <v>0.0</v>
      </c>
      <c r="BS171" s="29">
        <v>1.0</v>
      </c>
      <c r="BT171" s="29">
        <v>0.0</v>
      </c>
      <c r="BU171" s="29">
        <v>0.0</v>
      </c>
      <c r="BV171" s="29">
        <v>1.0</v>
      </c>
      <c r="BW171" s="29">
        <v>1.0</v>
      </c>
      <c r="BX171" s="29">
        <v>0.0</v>
      </c>
      <c r="BY171" s="29">
        <v>0.0</v>
      </c>
      <c r="BZ171" s="29">
        <v>1.0</v>
      </c>
      <c r="CA171" s="27" t="s">
        <v>168</v>
      </c>
      <c r="CB171" s="21">
        <f t="shared" si="52"/>
        <v>1</v>
      </c>
      <c r="CC171" s="21">
        <f t="shared" si="53"/>
        <v>0</v>
      </c>
      <c r="CD171" s="21">
        <f t="shared" si="54"/>
        <v>0</v>
      </c>
      <c r="CE171" s="21">
        <f t="shared" si="55"/>
        <v>0</v>
      </c>
      <c r="CF171" s="21">
        <f t="shared" si="56"/>
        <v>0</v>
      </c>
      <c r="CG171" s="27" t="s">
        <v>157</v>
      </c>
      <c r="CH171" s="21">
        <f t="shared" si="57"/>
        <v>0</v>
      </c>
      <c r="CI171" s="21">
        <f t="shared" si="58"/>
        <v>1</v>
      </c>
      <c r="CJ171" s="21">
        <f t="shared" si="59"/>
        <v>0</v>
      </c>
      <c r="CK171" s="21">
        <f t="shared" si="60"/>
        <v>0</v>
      </c>
      <c r="CL171" s="27" t="s">
        <v>173</v>
      </c>
      <c r="CM171" s="21">
        <f t="shared" si="61"/>
        <v>0</v>
      </c>
      <c r="CN171" s="21">
        <f t="shared" si="62"/>
        <v>0</v>
      </c>
      <c r="CO171" s="21">
        <f t="shared" si="63"/>
        <v>1</v>
      </c>
      <c r="CP171" s="21">
        <f t="shared" si="64"/>
        <v>0</v>
      </c>
      <c r="CQ171" s="21">
        <f t="shared" si="65"/>
        <v>0</v>
      </c>
      <c r="CR171" s="27" t="s">
        <v>136</v>
      </c>
      <c r="CS171" s="27" t="s">
        <v>136</v>
      </c>
      <c r="CT171" s="27" t="s">
        <v>137</v>
      </c>
      <c r="CU171" s="29">
        <v>4.0</v>
      </c>
      <c r="CV171" s="16">
        <f t="shared" si="66"/>
        <v>15</v>
      </c>
      <c r="CW171" s="27" t="s">
        <v>136</v>
      </c>
      <c r="CX171" s="41" t="s">
        <v>136</v>
      </c>
      <c r="CY171" s="41" t="s">
        <v>137</v>
      </c>
      <c r="CZ171" s="31">
        <v>4.0</v>
      </c>
      <c r="DA171" s="27">
        <v>3.0</v>
      </c>
      <c r="DB171" s="16">
        <f t="shared" si="67"/>
        <v>18</v>
      </c>
      <c r="DC171" s="29">
        <v>5.0</v>
      </c>
      <c r="DD171" s="27">
        <v>4.0</v>
      </c>
      <c r="DE171" s="27" t="s">
        <v>139</v>
      </c>
      <c r="DF171" s="27" t="s">
        <v>139</v>
      </c>
      <c r="DG171" s="27" t="s">
        <v>139</v>
      </c>
      <c r="DH171" s="27" t="s">
        <v>139</v>
      </c>
      <c r="DI171" s="16">
        <f t="shared" si="68"/>
        <v>17</v>
      </c>
      <c r="DJ171" s="29">
        <v>1.0</v>
      </c>
      <c r="DK171" s="27" t="s">
        <v>137</v>
      </c>
      <c r="DL171" s="27" t="s">
        <v>138</v>
      </c>
      <c r="DM171" s="27" t="s">
        <v>136</v>
      </c>
      <c r="DN171" s="27" t="s">
        <v>140</v>
      </c>
      <c r="DO171" s="16">
        <f t="shared" si="69"/>
        <v>14</v>
      </c>
      <c r="DP171" s="27" t="s">
        <v>136</v>
      </c>
      <c r="DQ171" s="27" t="s">
        <v>140</v>
      </c>
      <c r="DR171" s="27" t="s">
        <v>139</v>
      </c>
      <c r="DS171" s="27" t="s">
        <v>139</v>
      </c>
      <c r="DT171" s="27" t="s">
        <v>138</v>
      </c>
      <c r="DU171" s="25">
        <f t="shared" si="70"/>
        <v>14</v>
      </c>
      <c r="DV171" s="27" t="s">
        <v>137</v>
      </c>
      <c r="DW171" s="27" t="s">
        <v>136</v>
      </c>
      <c r="DX171" s="27" t="s">
        <v>139</v>
      </c>
      <c r="DY171" s="29">
        <v>4.0</v>
      </c>
      <c r="DZ171" s="29">
        <v>5.0</v>
      </c>
      <c r="EA171" s="26">
        <v>10.0</v>
      </c>
      <c r="EB171" s="27" t="s">
        <v>137</v>
      </c>
      <c r="EC171" s="27" t="s">
        <v>139</v>
      </c>
      <c r="ED171" s="27" t="s">
        <v>140</v>
      </c>
      <c r="EE171" s="27" t="s">
        <v>140</v>
      </c>
      <c r="EF171" s="16">
        <f t="shared" si="71"/>
        <v>7</v>
      </c>
      <c r="EG171" s="29">
        <v>3.0</v>
      </c>
      <c r="EH171" s="130" t="s">
        <v>136</v>
      </c>
      <c r="EI171" s="29">
        <v>2.0</v>
      </c>
      <c r="EJ171" s="27" t="s">
        <v>139</v>
      </c>
      <c r="EK171" s="16">
        <f t="shared" si="72"/>
        <v>11</v>
      </c>
    </row>
    <row r="172" ht="15.75" customHeight="1">
      <c r="A172" s="36" t="s">
        <v>194</v>
      </c>
      <c r="B172" s="16">
        <f t="shared" si="1"/>
        <v>0</v>
      </c>
      <c r="C172" s="17" t="s">
        <v>37</v>
      </c>
      <c r="D172" s="35">
        <v>38.0</v>
      </c>
      <c r="E172" s="16">
        <f t="shared" si="2"/>
        <v>0</v>
      </c>
      <c r="F172" s="16">
        <f t="shared" si="3"/>
        <v>1</v>
      </c>
      <c r="G172" s="16">
        <f t="shared" si="4"/>
        <v>0</v>
      </c>
      <c r="H172" s="16">
        <f t="shared" si="5"/>
        <v>0</v>
      </c>
      <c r="I172" s="35" t="s">
        <v>126</v>
      </c>
      <c r="J172" s="16">
        <f t="shared" si="6"/>
        <v>0</v>
      </c>
      <c r="K172" s="16">
        <f t="shared" si="7"/>
        <v>1</v>
      </c>
      <c r="L172" s="16">
        <f t="shared" si="8"/>
        <v>0</v>
      </c>
      <c r="M172" s="16">
        <f t="shared" si="9"/>
        <v>0</v>
      </c>
      <c r="N172" s="16">
        <f t="shared" si="10"/>
        <v>0</v>
      </c>
      <c r="O172" s="36">
        <v>5000.0</v>
      </c>
      <c r="P172" s="21">
        <f t="shared" si="11"/>
        <v>1</v>
      </c>
      <c r="Q172" s="21">
        <f t="shared" si="12"/>
        <v>0</v>
      </c>
      <c r="R172" s="21">
        <f t="shared" si="13"/>
        <v>0</v>
      </c>
      <c r="S172" s="21">
        <f t="shared" si="14"/>
        <v>0</v>
      </c>
      <c r="T172" s="37" t="s">
        <v>127</v>
      </c>
      <c r="U172" s="21">
        <f t="shared" si="15"/>
        <v>1</v>
      </c>
      <c r="V172" s="37">
        <v>0.0</v>
      </c>
      <c r="W172" s="37">
        <v>0.0</v>
      </c>
      <c r="X172" s="37">
        <v>0.0</v>
      </c>
      <c r="Y172" s="36" t="s">
        <v>198</v>
      </c>
      <c r="Z172" s="21">
        <f t="shared" si="16"/>
        <v>0</v>
      </c>
      <c r="AA172" s="21">
        <f t="shared" si="17"/>
        <v>0</v>
      </c>
      <c r="AB172" s="21">
        <f t="shared" si="18"/>
        <v>0</v>
      </c>
      <c r="AC172" s="21">
        <f t="shared" si="19"/>
        <v>0</v>
      </c>
      <c r="AD172" s="21">
        <f t="shared" si="20"/>
        <v>1</v>
      </c>
      <c r="AE172" s="36" t="s">
        <v>32</v>
      </c>
      <c r="AF172" s="21">
        <f t="shared" si="21"/>
        <v>0</v>
      </c>
      <c r="AG172" s="21">
        <f t="shared" si="22"/>
        <v>1</v>
      </c>
      <c r="AH172" s="21">
        <f t="shared" si="23"/>
        <v>0</v>
      </c>
      <c r="AI172" s="21">
        <f t="shared" si="24"/>
        <v>0</v>
      </c>
      <c r="AJ172" s="27" t="s">
        <v>128</v>
      </c>
      <c r="AK172" s="21">
        <f t="shared" si="25"/>
        <v>1</v>
      </c>
      <c r="AL172" s="21">
        <f t="shared" si="26"/>
        <v>0</v>
      </c>
      <c r="AM172" s="21">
        <f t="shared" si="27"/>
        <v>0</v>
      </c>
      <c r="AN172" s="21">
        <f t="shared" si="28"/>
        <v>0</v>
      </c>
      <c r="AO172" s="27" t="s">
        <v>37</v>
      </c>
      <c r="AP172" s="21">
        <f t="shared" si="29"/>
        <v>1</v>
      </c>
      <c r="AQ172" s="21">
        <f t="shared" si="30"/>
        <v>0</v>
      </c>
      <c r="AR172" s="21">
        <f t="shared" si="31"/>
        <v>0</v>
      </c>
      <c r="AS172" s="21">
        <f t="shared" si="32"/>
        <v>0</v>
      </c>
      <c r="AT172" s="27" t="s">
        <v>44</v>
      </c>
      <c r="AU172" s="21">
        <f t="shared" si="33"/>
        <v>0</v>
      </c>
      <c r="AV172" s="21">
        <f t="shared" si="34"/>
        <v>1</v>
      </c>
      <c r="AW172" s="21">
        <f t="shared" si="35"/>
        <v>0</v>
      </c>
      <c r="AX172" s="21">
        <f t="shared" si="36"/>
        <v>0</v>
      </c>
      <c r="AY172" s="27" t="s">
        <v>131</v>
      </c>
      <c r="AZ172" s="21">
        <f t="shared" si="37"/>
        <v>1</v>
      </c>
      <c r="BA172" s="21">
        <f t="shared" si="38"/>
        <v>0</v>
      </c>
      <c r="BB172" s="21">
        <f t="shared" si="39"/>
        <v>0</v>
      </c>
      <c r="BC172" s="21">
        <f t="shared" si="40"/>
        <v>0</v>
      </c>
      <c r="BD172" s="27" t="s">
        <v>136</v>
      </c>
      <c r="BE172" s="21">
        <f t="shared" si="41"/>
        <v>0</v>
      </c>
      <c r="BF172" s="21">
        <f t="shared" si="42"/>
        <v>0</v>
      </c>
      <c r="BG172" s="21">
        <f t="shared" si="43"/>
        <v>1</v>
      </c>
      <c r="BH172" s="29">
        <v>1500.0</v>
      </c>
      <c r="BI172" s="21">
        <f t="shared" si="44"/>
        <v>0</v>
      </c>
      <c r="BJ172" s="21">
        <f t="shared" si="45"/>
        <v>1</v>
      </c>
      <c r="BK172" s="21">
        <f t="shared" si="46"/>
        <v>0</v>
      </c>
      <c r="BL172" s="29" t="s">
        <v>156</v>
      </c>
      <c r="BM172" s="21">
        <f t="shared" si="47"/>
        <v>0</v>
      </c>
      <c r="BN172" s="21">
        <f t="shared" si="48"/>
        <v>0</v>
      </c>
      <c r="BO172" s="21">
        <f t="shared" si="49"/>
        <v>0</v>
      </c>
      <c r="BP172" s="21">
        <f t="shared" si="50"/>
        <v>1</v>
      </c>
      <c r="BQ172" s="21">
        <f t="shared" si="51"/>
        <v>0</v>
      </c>
      <c r="BR172" s="29">
        <v>0.0</v>
      </c>
      <c r="BS172" s="29">
        <v>0.0</v>
      </c>
      <c r="BT172" s="29">
        <v>1.0</v>
      </c>
      <c r="BU172" s="29">
        <v>0.0</v>
      </c>
      <c r="BV172" s="29">
        <v>0.0</v>
      </c>
      <c r="BW172" s="29">
        <v>0.0</v>
      </c>
      <c r="BX172" s="29">
        <v>0.0</v>
      </c>
      <c r="BY172" s="29">
        <v>1.0</v>
      </c>
      <c r="BZ172" s="29">
        <v>1.0</v>
      </c>
      <c r="CA172" s="27" t="s">
        <v>176</v>
      </c>
      <c r="CB172" s="21">
        <f t="shared" si="52"/>
        <v>0</v>
      </c>
      <c r="CC172" s="21">
        <f t="shared" si="53"/>
        <v>0</v>
      </c>
      <c r="CD172" s="21">
        <f t="shared" si="54"/>
        <v>0</v>
      </c>
      <c r="CE172" s="21">
        <f t="shared" si="55"/>
        <v>1</v>
      </c>
      <c r="CF172" s="21">
        <f t="shared" si="56"/>
        <v>0</v>
      </c>
      <c r="CG172" s="27" t="s">
        <v>177</v>
      </c>
      <c r="CH172" s="21">
        <f t="shared" si="57"/>
        <v>1</v>
      </c>
      <c r="CI172" s="21">
        <f t="shared" si="58"/>
        <v>0</v>
      </c>
      <c r="CJ172" s="21">
        <f t="shared" si="59"/>
        <v>0</v>
      </c>
      <c r="CK172" s="21">
        <f t="shared" si="60"/>
        <v>0</v>
      </c>
      <c r="CL172" s="27" t="s">
        <v>178</v>
      </c>
      <c r="CM172" s="21">
        <f t="shared" si="61"/>
        <v>0</v>
      </c>
      <c r="CN172" s="21">
        <f t="shared" si="62"/>
        <v>0</v>
      </c>
      <c r="CO172" s="21">
        <f t="shared" si="63"/>
        <v>0</v>
      </c>
      <c r="CP172" s="21">
        <f t="shared" si="64"/>
        <v>1</v>
      </c>
      <c r="CQ172" s="21">
        <f t="shared" si="65"/>
        <v>0</v>
      </c>
      <c r="CR172" s="29">
        <v>5.0</v>
      </c>
      <c r="CS172" s="27" t="s">
        <v>139</v>
      </c>
      <c r="CT172" s="27" t="s">
        <v>136</v>
      </c>
      <c r="CU172" s="29">
        <v>4.0</v>
      </c>
      <c r="CV172" s="16">
        <f t="shared" si="66"/>
        <v>15</v>
      </c>
      <c r="CW172" s="29">
        <v>5.0</v>
      </c>
      <c r="CX172" s="41" t="s">
        <v>139</v>
      </c>
      <c r="CY172" s="41" t="s">
        <v>136</v>
      </c>
      <c r="CZ172" s="31">
        <v>4.0</v>
      </c>
      <c r="DA172" s="29">
        <v>4.0</v>
      </c>
      <c r="DB172" s="16">
        <f t="shared" si="67"/>
        <v>19</v>
      </c>
      <c r="DC172" s="27" t="s">
        <v>136</v>
      </c>
      <c r="DD172" s="27" t="s">
        <v>139</v>
      </c>
      <c r="DE172" s="27" t="s">
        <v>139</v>
      </c>
      <c r="DF172" s="27">
        <v>4.0</v>
      </c>
      <c r="DG172" s="27" t="s">
        <v>138</v>
      </c>
      <c r="DH172" s="27">
        <v>4.0</v>
      </c>
      <c r="DI172" s="16">
        <f t="shared" si="68"/>
        <v>21</v>
      </c>
      <c r="DJ172" s="29">
        <v>1.0</v>
      </c>
      <c r="DK172" s="27" t="s">
        <v>139</v>
      </c>
      <c r="DL172" s="27" t="s">
        <v>136</v>
      </c>
      <c r="DM172" s="27" t="s">
        <v>139</v>
      </c>
      <c r="DN172" s="27" t="s">
        <v>136</v>
      </c>
      <c r="DO172" s="16">
        <f t="shared" si="69"/>
        <v>13</v>
      </c>
      <c r="DP172" s="27" t="s">
        <v>137</v>
      </c>
      <c r="DQ172" s="27" t="s">
        <v>136</v>
      </c>
      <c r="DR172" s="27" t="s">
        <v>136</v>
      </c>
      <c r="DS172" s="29">
        <v>2.0</v>
      </c>
      <c r="DT172" s="29">
        <v>3.0</v>
      </c>
      <c r="DU172" s="25">
        <f t="shared" si="70"/>
        <v>16</v>
      </c>
      <c r="DV172" s="27" t="s">
        <v>138</v>
      </c>
      <c r="DW172" s="27" t="s">
        <v>137</v>
      </c>
      <c r="DX172" s="27" t="s">
        <v>138</v>
      </c>
      <c r="DY172" s="27" t="s">
        <v>140</v>
      </c>
      <c r="DZ172" s="27" t="s">
        <v>137</v>
      </c>
      <c r="EA172" s="26">
        <v>10.0</v>
      </c>
      <c r="EB172" s="27" t="s">
        <v>137</v>
      </c>
      <c r="EC172" s="27" t="s">
        <v>139</v>
      </c>
      <c r="ED172" s="27" t="s">
        <v>140</v>
      </c>
      <c r="EE172" s="27" t="s">
        <v>139</v>
      </c>
      <c r="EF172" s="16">
        <f t="shared" si="71"/>
        <v>8</v>
      </c>
      <c r="EG172" s="29">
        <v>3.0</v>
      </c>
      <c r="EH172" s="130" t="s">
        <v>139</v>
      </c>
      <c r="EI172" s="27" t="s">
        <v>139</v>
      </c>
      <c r="EJ172" s="27" t="s">
        <v>140</v>
      </c>
      <c r="EK172" s="16">
        <f t="shared" si="72"/>
        <v>8</v>
      </c>
    </row>
    <row r="173" ht="15.75" customHeight="1">
      <c r="A173" s="36" t="s">
        <v>194</v>
      </c>
      <c r="B173" s="16">
        <f t="shared" si="1"/>
        <v>0</v>
      </c>
      <c r="C173" s="17" t="s">
        <v>37</v>
      </c>
      <c r="D173" s="35">
        <v>31.0</v>
      </c>
      <c r="E173" s="16">
        <f t="shared" si="2"/>
        <v>0</v>
      </c>
      <c r="F173" s="16">
        <f t="shared" si="3"/>
        <v>1</v>
      </c>
      <c r="G173" s="16">
        <f t="shared" si="4"/>
        <v>0</v>
      </c>
      <c r="H173" s="16">
        <f t="shared" si="5"/>
        <v>0</v>
      </c>
      <c r="I173" s="35" t="s">
        <v>126</v>
      </c>
      <c r="J173" s="16">
        <f t="shared" si="6"/>
        <v>0</v>
      </c>
      <c r="K173" s="16">
        <f t="shared" si="7"/>
        <v>1</v>
      </c>
      <c r="L173" s="16">
        <f t="shared" si="8"/>
        <v>0</v>
      </c>
      <c r="M173" s="16">
        <f t="shared" si="9"/>
        <v>0</v>
      </c>
      <c r="N173" s="16">
        <f t="shared" si="10"/>
        <v>0</v>
      </c>
      <c r="O173" s="36">
        <v>7000.0</v>
      </c>
      <c r="P173" s="21">
        <f t="shared" si="11"/>
        <v>1</v>
      </c>
      <c r="Q173" s="21">
        <f t="shared" si="12"/>
        <v>0</v>
      </c>
      <c r="R173" s="21">
        <f t="shared" si="13"/>
        <v>0</v>
      </c>
      <c r="S173" s="21">
        <f t="shared" si="14"/>
        <v>0</v>
      </c>
      <c r="T173" s="37" t="s">
        <v>127</v>
      </c>
      <c r="U173" s="21">
        <f t="shared" si="15"/>
        <v>1</v>
      </c>
      <c r="V173" s="37">
        <v>0.0</v>
      </c>
      <c r="W173" s="37">
        <v>0.0</v>
      </c>
      <c r="X173" s="37">
        <v>0.0</v>
      </c>
      <c r="Y173" s="36" t="s">
        <v>198</v>
      </c>
      <c r="Z173" s="21">
        <f t="shared" si="16"/>
        <v>0</v>
      </c>
      <c r="AA173" s="21">
        <f t="shared" si="17"/>
        <v>0</v>
      </c>
      <c r="AB173" s="21">
        <f t="shared" si="18"/>
        <v>0</v>
      </c>
      <c r="AC173" s="21">
        <f t="shared" si="19"/>
        <v>0</v>
      </c>
      <c r="AD173" s="21">
        <f t="shared" si="20"/>
        <v>1</v>
      </c>
      <c r="AE173" s="36" t="s">
        <v>31</v>
      </c>
      <c r="AF173" s="21">
        <f t="shared" si="21"/>
        <v>1</v>
      </c>
      <c r="AG173" s="21">
        <f t="shared" si="22"/>
        <v>0</v>
      </c>
      <c r="AH173" s="21">
        <f t="shared" si="23"/>
        <v>0</v>
      </c>
      <c r="AI173" s="21">
        <f t="shared" si="24"/>
        <v>0</v>
      </c>
      <c r="AJ173" s="27" t="s">
        <v>129</v>
      </c>
      <c r="AK173" s="21">
        <f t="shared" si="25"/>
        <v>0</v>
      </c>
      <c r="AL173" s="21">
        <f t="shared" si="26"/>
        <v>1</v>
      </c>
      <c r="AM173" s="21">
        <f t="shared" si="27"/>
        <v>0</v>
      </c>
      <c r="AN173" s="21">
        <f t="shared" si="28"/>
        <v>0</v>
      </c>
      <c r="AO173" s="27" t="s">
        <v>40</v>
      </c>
      <c r="AP173" s="21">
        <f t="shared" si="29"/>
        <v>0</v>
      </c>
      <c r="AQ173" s="21">
        <f t="shared" si="30"/>
        <v>0</v>
      </c>
      <c r="AR173" s="21">
        <f t="shared" si="31"/>
        <v>0</v>
      </c>
      <c r="AS173" s="21">
        <f t="shared" si="32"/>
        <v>1</v>
      </c>
      <c r="AT173" s="27" t="s">
        <v>130</v>
      </c>
      <c r="AU173" s="21">
        <f t="shared" si="33"/>
        <v>1</v>
      </c>
      <c r="AV173" s="21">
        <f t="shared" si="34"/>
        <v>0</v>
      </c>
      <c r="AW173" s="21">
        <f t="shared" si="35"/>
        <v>0</v>
      </c>
      <c r="AX173" s="21">
        <f t="shared" si="36"/>
        <v>0</v>
      </c>
      <c r="AY173" s="27" t="s">
        <v>131</v>
      </c>
      <c r="AZ173" s="21">
        <f t="shared" si="37"/>
        <v>1</v>
      </c>
      <c r="BA173" s="21">
        <f t="shared" si="38"/>
        <v>0</v>
      </c>
      <c r="BB173" s="21">
        <f t="shared" si="39"/>
        <v>0</v>
      </c>
      <c r="BC173" s="21">
        <f t="shared" si="40"/>
        <v>0</v>
      </c>
      <c r="BD173" s="27" t="s">
        <v>138</v>
      </c>
      <c r="BE173" s="21">
        <f t="shared" si="41"/>
        <v>0</v>
      </c>
      <c r="BF173" s="21">
        <f t="shared" si="42"/>
        <v>0</v>
      </c>
      <c r="BG173" s="21">
        <f t="shared" si="43"/>
        <v>1</v>
      </c>
      <c r="BH173" s="29">
        <v>1500.0</v>
      </c>
      <c r="BI173" s="21">
        <f t="shared" si="44"/>
        <v>0</v>
      </c>
      <c r="BJ173" s="21">
        <f t="shared" si="45"/>
        <v>1</v>
      </c>
      <c r="BK173" s="21">
        <f t="shared" si="46"/>
        <v>0</v>
      </c>
      <c r="BL173" s="29" t="s">
        <v>156</v>
      </c>
      <c r="BM173" s="21">
        <f t="shared" si="47"/>
        <v>0</v>
      </c>
      <c r="BN173" s="21">
        <f t="shared" si="48"/>
        <v>0</v>
      </c>
      <c r="BO173" s="21">
        <f t="shared" si="49"/>
        <v>0</v>
      </c>
      <c r="BP173" s="21">
        <f t="shared" si="50"/>
        <v>1</v>
      </c>
      <c r="BQ173" s="21">
        <f t="shared" si="51"/>
        <v>0</v>
      </c>
      <c r="BR173" s="29">
        <v>1.0</v>
      </c>
      <c r="BS173" s="29">
        <v>1.0</v>
      </c>
      <c r="BT173" s="29">
        <v>0.0</v>
      </c>
      <c r="BU173" s="29">
        <v>1.0</v>
      </c>
      <c r="BV173" s="29">
        <v>0.0</v>
      </c>
      <c r="BW173" s="29">
        <v>1.0</v>
      </c>
      <c r="BX173" s="29">
        <v>0.0</v>
      </c>
      <c r="BY173" s="29">
        <v>0.0</v>
      </c>
      <c r="BZ173" s="29">
        <v>1.0</v>
      </c>
      <c r="CA173" s="27" t="s">
        <v>176</v>
      </c>
      <c r="CB173" s="21">
        <f t="shared" si="52"/>
        <v>0</v>
      </c>
      <c r="CC173" s="21">
        <f t="shared" si="53"/>
        <v>0</v>
      </c>
      <c r="CD173" s="21">
        <f t="shared" si="54"/>
        <v>0</v>
      </c>
      <c r="CE173" s="21">
        <f t="shared" si="55"/>
        <v>1</v>
      </c>
      <c r="CF173" s="21">
        <f t="shared" si="56"/>
        <v>0</v>
      </c>
      <c r="CG173" s="27" t="s">
        <v>177</v>
      </c>
      <c r="CH173" s="21">
        <f t="shared" si="57"/>
        <v>1</v>
      </c>
      <c r="CI173" s="21">
        <f t="shared" si="58"/>
        <v>0</v>
      </c>
      <c r="CJ173" s="21">
        <f t="shared" si="59"/>
        <v>0</v>
      </c>
      <c r="CK173" s="21">
        <f t="shared" si="60"/>
        <v>0</v>
      </c>
      <c r="CL173" s="27" t="s">
        <v>178</v>
      </c>
      <c r="CM173" s="21">
        <f t="shared" si="61"/>
        <v>0</v>
      </c>
      <c r="CN173" s="21">
        <f t="shared" si="62"/>
        <v>0</v>
      </c>
      <c r="CO173" s="21">
        <f t="shared" si="63"/>
        <v>0</v>
      </c>
      <c r="CP173" s="21">
        <f t="shared" si="64"/>
        <v>1</v>
      </c>
      <c r="CQ173" s="21">
        <f t="shared" si="65"/>
        <v>0</v>
      </c>
      <c r="CR173" s="27" t="s">
        <v>139</v>
      </c>
      <c r="CS173" s="27" t="s">
        <v>136</v>
      </c>
      <c r="CT173" s="29">
        <v>5.0</v>
      </c>
      <c r="CU173" s="27" t="s">
        <v>136</v>
      </c>
      <c r="CV173" s="16">
        <f t="shared" si="66"/>
        <v>15</v>
      </c>
      <c r="CW173" s="29">
        <v>4.0</v>
      </c>
      <c r="CX173" s="41" t="s">
        <v>136</v>
      </c>
      <c r="CY173" s="41" t="s">
        <v>139</v>
      </c>
      <c r="CZ173" s="41" t="s">
        <v>136</v>
      </c>
      <c r="DA173" s="27" t="s">
        <v>137</v>
      </c>
      <c r="DB173" s="16">
        <f t="shared" si="67"/>
        <v>17</v>
      </c>
      <c r="DC173" s="27" t="s">
        <v>138</v>
      </c>
      <c r="DD173" s="27" t="s">
        <v>136</v>
      </c>
      <c r="DE173" s="27" t="s">
        <v>137</v>
      </c>
      <c r="DF173" s="27" t="s">
        <v>139</v>
      </c>
      <c r="DG173" s="29">
        <v>5.0</v>
      </c>
      <c r="DH173" s="29">
        <v>3.0</v>
      </c>
      <c r="DI173" s="16">
        <f t="shared" si="68"/>
        <v>22</v>
      </c>
      <c r="DJ173" s="29">
        <v>3.0</v>
      </c>
      <c r="DK173" s="27" t="s">
        <v>138</v>
      </c>
      <c r="DL173" s="29">
        <v>1.0</v>
      </c>
      <c r="DM173" s="27" t="s">
        <v>136</v>
      </c>
      <c r="DN173" s="27" t="s">
        <v>139</v>
      </c>
      <c r="DO173" s="16">
        <f t="shared" si="69"/>
        <v>15</v>
      </c>
      <c r="DP173" s="29">
        <v>1.0</v>
      </c>
      <c r="DQ173" s="27" t="s">
        <v>136</v>
      </c>
      <c r="DR173" s="27" t="s">
        <v>136</v>
      </c>
      <c r="DS173" s="27" t="s">
        <v>137</v>
      </c>
      <c r="DT173" s="29">
        <v>2.0</v>
      </c>
      <c r="DU173" s="25">
        <f t="shared" si="70"/>
        <v>14</v>
      </c>
      <c r="DV173" s="27" t="s">
        <v>136</v>
      </c>
      <c r="DW173" s="27" t="s">
        <v>138</v>
      </c>
      <c r="DX173" s="27" t="s">
        <v>137</v>
      </c>
      <c r="DY173" s="27" t="s">
        <v>138</v>
      </c>
      <c r="DZ173" s="27" t="s">
        <v>136</v>
      </c>
      <c r="EA173" s="26">
        <v>8.0</v>
      </c>
      <c r="EB173" s="27" t="s">
        <v>139</v>
      </c>
      <c r="EC173" s="27" t="s">
        <v>140</v>
      </c>
      <c r="ED173" s="27" t="s">
        <v>140</v>
      </c>
      <c r="EE173" s="27" t="s">
        <v>139</v>
      </c>
      <c r="EF173" s="16">
        <f t="shared" si="71"/>
        <v>6</v>
      </c>
      <c r="EG173" s="29">
        <v>1.0</v>
      </c>
      <c r="EH173" s="130" t="s">
        <v>139</v>
      </c>
      <c r="EI173" s="27" t="s">
        <v>139</v>
      </c>
      <c r="EJ173" s="27" t="s">
        <v>140</v>
      </c>
      <c r="EK173" s="16">
        <f t="shared" si="72"/>
        <v>6</v>
      </c>
    </row>
    <row r="174" ht="15.75" customHeight="1">
      <c r="A174" s="36" t="s">
        <v>194</v>
      </c>
      <c r="B174" s="16">
        <f t="shared" si="1"/>
        <v>0</v>
      </c>
      <c r="C174" s="17" t="s">
        <v>37</v>
      </c>
      <c r="D174" s="35">
        <v>34.0</v>
      </c>
      <c r="E174" s="16">
        <f t="shared" si="2"/>
        <v>0</v>
      </c>
      <c r="F174" s="16">
        <f t="shared" si="3"/>
        <v>1</v>
      </c>
      <c r="G174" s="16">
        <f t="shared" si="4"/>
        <v>0</v>
      </c>
      <c r="H174" s="16">
        <f t="shared" si="5"/>
        <v>0</v>
      </c>
      <c r="I174" s="35" t="s">
        <v>126</v>
      </c>
      <c r="J174" s="16">
        <f t="shared" si="6"/>
        <v>0</v>
      </c>
      <c r="K174" s="16">
        <f t="shared" si="7"/>
        <v>1</v>
      </c>
      <c r="L174" s="16">
        <f t="shared" si="8"/>
        <v>0</v>
      </c>
      <c r="M174" s="16">
        <f t="shared" si="9"/>
        <v>0</v>
      </c>
      <c r="N174" s="16">
        <f t="shared" si="10"/>
        <v>0</v>
      </c>
      <c r="O174" s="36">
        <v>6000.0</v>
      </c>
      <c r="P174" s="21">
        <f t="shared" si="11"/>
        <v>1</v>
      </c>
      <c r="Q174" s="21">
        <f t="shared" si="12"/>
        <v>0</v>
      </c>
      <c r="R174" s="21">
        <f t="shared" si="13"/>
        <v>0</v>
      </c>
      <c r="S174" s="21">
        <f t="shared" si="14"/>
        <v>0</v>
      </c>
      <c r="T174" s="37" t="s">
        <v>127</v>
      </c>
      <c r="U174" s="21">
        <f t="shared" si="15"/>
        <v>1</v>
      </c>
      <c r="V174" s="37">
        <v>0.0</v>
      </c>
      <c r="W174" s="37">
        <v>0.0</v>
      </c>
      <c r="X174" s="37">
        <v>0.0</v>
      </c>
      <c r="Y174" s="36" t="s">
        <v>198</v>
      </c>
      <c r="Z174" s="21">
        <f t="shared" si="16"/>
        <v>0</v>
      </c>
      <c r="AA174" s="21">
        <f t="shared" si="17"/>
        <v>0</v>
      </c>
      <c r="AB174" s="21">
        <f t="shared" si="18"/>
        <v>0</v>
      </c>
      <c r="AC174" s="21">
        <f t="shared" si="19"/>
        <v>0</v>
      </c>
      <c r="AD174" s="21">
        <f t="shared" si="20"/>
        <v>1</v>
      </c>
      <c r="AE174" s="36" t="s">
        <v>31</v>
      </c>
      <c r="AF174" s="21">
        <f t="shared" si="21"/>
        <v>1</v>
      </c>
      <c r="AG174" s="21">
        <f t="shared" si="22"/>
        <v>0</v>
      </c>
      <c r="AH174" s="21">
        <f t="shared" si="23"/>
        <v>0</v>
      </c>
      <c r="AI174" s="21">
        <f t="shared" si="24"/>
        <v>0</v>
      </c>
      <c r="AJ174" s="36" t="s">
        <v>171</v>
      </c>
      <c r="AK174" s="21">
        <f t="shared" si="25"/>
        <v>0</v>
      </c>
      <c r="AL174" s="21">
        <f t="shared" si="26"/>
        <v>0</v>
      </c>
      <c r="AM174" s="21">
        <f t="shared" si="27"/>
        <v>0</v>
      </c>
      <c r="AN174" s="21">
        <f t="shared" si="28"/>
        <v>1</v>
      </c>
      <c r="AO174" s="27" t="s">
        <v>37</v>
      </c>
      <c r="AP174" s="21">
        <f t="shared" si="29"/>
        <v>1</v>
      </c>
      <c r="AQ174" s="21">
        <f t="shared" si="30"/>
        <v>0</v>
      </c>
      <c r="AR174" s="21">
        <f t="shared" si="31"/>
        <v>0</v>
      </c>
      <c r="AS174" s="21">
        <f t="shared" si="32"/>
        <v>0</v>
      </c>
      <c r="AT174" s="27" t="s">
        <v>130</v>
      </c>
      <c r="AU174" s="21">
        <f t="shared" si="33"/>
        <v>1</v>
      </c>
      <c r="AV174" s="21">
        <f t="shared" si="34"/>
        <v>0</v>
      </c>
      <c r="AW174" s="21">
        <f t="shared" si="35"/>
        <v>0</v>
      </c>
      <c r="AX174" s="21">
        <f t="shared" si="36"/>
        <v>0</v>
      </c>
      <c r="AY174" s="38" t="s">
        <v>188</v>
      </c>
      <c r="AZ174" s="21">
        <f t="shared" si="37"/>
        <v>0</v>
      </c>
      <c r="BA174" s="21">
        <f t="shared" si="38"/>
        <v>0</v>
      </c>
      <c r="BB174" s="21">
        <f t="shared" si="39"/>
        <v>0</v>
      </c>
      <c r="BC174" s="21">
        <f t="shared" si="40"/>
        <v>1</v>
      </c>
      <c r="BD174" s="27" t="s">
        <v>138</v>
      </c>
      <c r="BE174" s="21">
        <f t="shared" si="41"/>
        <v>0</v>
      </c>
      <c r="BF174" s="21">
        <f t="shared" si="42"/>
        <v>0</v>
      </c>
      <c r="BG174" s="21">
        <f t="shared" si="43"/>
        <v>1</v>
      </c>
      <c r="BH174" s="27" t="s">
        <v>179</v>
      </c>
      <c r="BI174" s="21">
        <f t="shared" si="44"/>
        <v>0</v>
      </c>
      <c r="BJ174" s="21">
        <f t="shared" si="45"/>
        <v>0</v>
      </c>
      <c r="BK174" s="21">
        <f t="shared" si="46"/>
        <v>1</v>
      </c>
      <c r="BL174" s="29" t="s">
        <v>132</v>
      </c>
      <c r="BM174" s="21">
        <f t="shared" si="47"/>
        <v>0</v>
      </c>
      <c r="BN174" s="21">
        <f t="shared" si="48"/>
        <v>0</v>
      </c>
      <c r="BO174" s="21">
        <f t="shared" si="49"/>
        <v>1</v>
      </c>
      <c r="BP174" s="21">
        <f t="shared" si="50"/>
        <v>0</v>
      </c>
      <c r="BQ174" s="21">
        <f t="shared" si="51"/>
        <v>0</v>
      </c>
      <c r="BR174" s="29">
        <v>0.0</v>
      </c>
      <c r="BS174" s="29">
        <v>0.0</v>
      </c>
      <c r="BT174" s="29">
        <v>0.0</v>
      </c>
      <c r="BU174" s="29">
        <v>0.0</v>
      </c>
      <c r="BV174" s="29">
        <v>1.0</v>
      </c>
      <c r="BW174" s="29">
        <v>1.0</v>
      </c>
      <c r="BX174" s="29">
        <v>1.0</v>
      </c>
      <c r="BY174" s="29">
        <v>0.0</v>
      </c>
      <c r="BZ174" s="29">
        <v>0.0</v>
      </c>
      <c r="CA174" s="27" t="s">
        <v>133</v>
      </c>
      <c r="CB174" s="21">
        <f t="shared" si="52"/>
        <v>0</v>
      </c>
      <c r="CC174" s="21">
        <f t="shared" si="53"/>
        <v>1</v>
      </c>
      <c r="CD174" s="21">
        <f t="shared" si="54"/>
        <v>0</v>
      </c>
      <c r="CE174" s="21">
        <f t="shared" si="55"/>
        <v>0</v>
      </c>
      <c r="CF174" s="21">
        <f t="shared" si="56"/>
        <v>0</v>
      </c>
      <c r="CG174" s="27" t="s">
        <v>152</v>
      </c>
      <c r="CH174" s="21">
        <f t="shared" si="57"/>
        <v>0</v>
      </c>
      <c r="CI174" s="21">
        <f t="shared" si="58"/>
        <v>0</v>
      </c>
      <c r="CJ174" s="21">
        <f t="shared" si="59"/>
        <v>0</v>
      </c>
      <c r="CK174" s="21">
        <f t="shared" si="60"/>
        <v>1</v>
      </c>
      <c r="CL174" s="27" t="s">
        <v>135</v>
      </c>
      <c r="CM174" s="21">
        <f t="shared" si="61"/>
        <v>1</v>
      </c>
      <c r="CN174" s="21">
        <f t="shared" si="62"/>
        <v>0</v>
      </c>
      <c r="CO174" s="21">
        <f t="shared" si="63"/>
        <v>0</v>
      </c>
      <c r="CP174" s="21">
        <f t="shared" si="64"/>
        <v>0</v>
      </c>
      <c r="CQ174" s="21">
        <f t="shared" si="65"/>
        <v>0</v>
      </c>
      <c r="CR174" s="27" t="s">
        <v>136</v>
      </c>
      <c r="CS174" s="27" t="s">
        <v>139</v>
      </c>
      <c r="CT174" s="27" t="s">
        <v>136</v>
      </c>
      <c r="CU174" s="29">
        <v>4.0</v>
      </c>
      <c r="CV174" s="16">
        <f t="shared" si="66"/>
        <v>14</v>
      </c>
      <c r="CW174" s="27" t="s">
        <v>136</v>
      </c>
      <c r="CX174" s="41" t="s">
        <v>139</v>
      </c>
      <c r="CY174" s="41" t="s">
        <v>136</v>
      </c>
      <c r="CZ174" s="31">
        <v>5.0</v>
      </c>
      <c r="DA174" s="27" t="s">
        <v>136</v>
      </c>
      <c r="DB174" s="16">
        <f t="shared" si="67"/>
        <v>19</v>
      </c>
      <c r="DC174" s="29">
        <v>3.0</v>
      </c>
      <c r="DD174" s="27" t="s">
        <v>139</v>
      </c>
      <c r="DE174" s="27" t="s">
        <v>137</v>
      </c>
      <c r="DF174" s="27" t="s">
        <v>139</v>
      </c>
      <c r="DG174" s="27" t="s">
        <v>140</v>
      </c>
      <c r="DH174" s="27" t="s">
        <v>139</v>
      </c>
      <c r="DI174" s="16">
        <f t="shared" si="68"/>
        <v>13</v>
      </c>
      <c r="DJ174" s="29">
        <v>1.0</v>
      </c>
      <c r="DK174" s="27" t="s">
        <v>136</v>
      </c>
      <c r="DL174" s="27" t="s">
        <v>139</v>
      </c>
      <c r="DM174" s="29">
        <v>2.0</v>
      </c>
      <c r="DN174" s="27" t="s">
        <v>136</v>
      </c>
      <c r="DO174" s="16">
        <f t="shared" si="69"/>
        <v>13</v>
      </c>
      <c r="DP174" s="27" t="s">
        <v>139</v>
      </c>
      <c r="DQ174" s="27" t="s">
        <v>138</v>
      </c>
      <c r="DR174" s="27" t="s">
        <v>136</v>
      </c>
      <c r="DS174" s="27" t="s">
        <v>136</v>
      </c>
      <c r="DT174" s="27" t="s">
        <v>138</v>
      </c>
      <c r="DU174" s="25">
        <f t="shared" si="70"/>
        <v>20</v>
      </c>
      <c r="DV174" s="27" t="s">
        <v>138</v>
      </c>
      <c r="DW174" s="27" t="s">
        <v>139</v>
      </c>
      <c r="DX174" s="27" t="s">
        <v>139</v>
      </c>
      <c r="DY174" s="27" t="s">
        <v>139</v>
      </c>
      <c r="DZ174" s="27" t="s">
        <v>140</v>
      </c>
      <c r="EA174" s="21">
        <f t="shared" ref="EA174:EA178" si="86">DV174+DW174+DX174+DY174+DZ174</f>
        <v>12</v>
      </c>
      <c r="EB174" s="27" t="s">
        <v>139</v>
      </c>
      <c r="EC174" s="27" t="s">
        <v>139</v>
      </c>
      <c r="ED174" s="27" t="s">
        <v>140</v>
      </c>
      <c r="EE174" s="27" t="s">
        <v>139</v>
      </c>
      <c r="EF174" s="16">
        <f t="shared" si="71"/>
        <v>7</v>
      </c>
      <c r="EG174" s="27" t="s">
        <v>139</v>
      </c>
      <c r="EH174" s="130" t="s">
        <v>139</v>
      </c>
      <c r="EI174" s="27" t="s">
        <v>140</v>
      </c>
      <c r="EJ174" s="27" t="s">
        <v>139</v>
      </c>
      <c r="EK174" s="16">
        <f t="shared" si="72"/>
        <v>7</v>
      </c>
    </row>
    <row r="175" ht="15.75" customHeight="1">
      <c r="A175" s="36" t="s">
        <v>194</v>
      </c>
      <c r="B175" s="16">
        <f t="shared" si="1"/>
        <v>0</v>
      </c>
      <c r="C175" s="17" t="s">
        <v>37</v>
      </c>
      <c r="D175" s="35">
        <v>52.0</v>
      </c>
      <c r="E175" s="16">
        <f t="shared" si="2"/>
        <v>0</v>
      </c>
      <c r="F175" s="16">
        <f t="shared" si="3"/>
        <v>0</v>
      </c>
      <c r="G175" s="16">
        <f t="shared" si="4"/>
        <v>1</v>
      </c>
      <c r="H175" s="16">
        <f t="shared" si="5"/>
        <v>0</v>
      </c>
      <c r="I175" s="35" t="s">
        <v>126</v>
      </c>
      <c r="J175" s="16">
        <f t="shared" si="6"/>
        <v>0</v>
      </c>
      <c r="K175" s="16">
        <f t="shared" si="7"/>
        <v>1</v>
      </c>
      <c r="L175" s="16">
        <f t="shared" si="8"/>
        <v>0</v>
      </c>
      <c r="M175" s="16">
        <f t="shared" si="9"/>
        <v>0</v>
      </c>
      <c r="N175" s="16">
        <f t="shared" si="10"/>
        <v>0</v>
      </c>
      <c r="O175" s="36">
        <v>20000.0</v>
      </c>
      <c r="P175" s="21">
        <f t="shared" si="11"/>
        <v>0</v>
      </c>
      <c r="Q175" s="21">
        <f t="shared" si="12"/>
        <v>1</v>
      </c>
      <c r="R175" s="21">
        <f t="shared" si="13"/>
        <v>0</v>
      </c>
      <c r="S175" s="21">
        <f t="shared" si="14"/>
        <v>0</v>
      </c>
      <c r="T175" s="37" t="s">
        <v>127</v>
      </c>
      <c r="U175" s="21">
        <f t="shared" si="15"/>
        <v>1</v>
      </c>
      <c r="V175" s="37">
        <v>0.0</v>
      </c>
      <c r="W175" s="37">
        <v>0.0</v>
      </c>
      <c r="X175" s="37">
        <v>0.0</v>
      </c>
      <c r="Y175" s="36" t="s">
        <v>25</v>
      </c>
      <c r="Z175" s="21">
        <f t="shared" si="16"/>
        <v>1</v>
      </c>
      <c r="AA175" s="21">
        <f t="shared" si="17"/>
        <v>0</v>
      </c>
      <c r="AB175" s="21">
        <f t="shared" si="18"/>
        <v>0</v>
      </c>
      <c r="AC175" s="21">
        <f t="shared" si="19"/>
        <v>0</v>
      </c>
      <c r="AD175" s="21">
        <f t="shared" si="20"/>
        <v>0</v>
      </c>
      <c r="AE175" s="36" t="s">
        <v>31</v>
      </c>
      <c r="AF175" s="21">
        <f t="shared" si="21"/>
        <v>1</v>
      </c>
      <c r="AG175" s="21">
        <f t="shared" si="22"/>
        <v>0</v>
      </c>
      <c r="AH175" s="21">
        <f t="shared" si="23"/>
        <v>0</v>
      </c>
      <c r="AI175" s="21">
        <f t="shared" si="24"/>
        <v>0</v>
      </c>
      <c r="AJ175" s="27" t="s">
        <v>129</v>
      </c>
      <c r="AK175" s="21">
        <f t="shared" si="25"/>
        <v>0</v>
      </c>
      <c r="AL175" s="21">
        <f t="shared" si="26"/>
        <v>1</v>
      </c>
      <c r="AM175" s="21">
        <f t="shared" si="27"/>
        <v>0</v>
      </c>
      <c r="AN175" s="21">
        <f t="shared" si="28"/>
        <v>0</v>
      </c>
      <c r="AO175" s="27" t="s">
        <v>37</v>
      </c>
      <c r="AP175" s="21">
        <f t="shared" si="29"/>
        <v>1</v>
      </c>
      <c r="AQ175" s="21">
        <f t="shared" si="30"/>
        <v>0</v>
      </c>
      <c r="AR175" s="21">
        <f t="shared" si="31"/>
        <v>0</v>
      </c>
      <c r="AS175" s="21">
        <f t="shared" si="32"/>
        <v>0</v>
      </c>
      <c r="AT175" s="27" t="s">
        <v>130</v>
      </c>
      <c r="AU175" s="21">
        <f t="shared" si="33"/>
        <v>1</v>
      </c>
      <c r="AV175" s="21">
        <f t="shared" si="34"/>
        <v>0</v>
      </c>
      <c r="AW175" s="21">
        <f t="shared" si="35"/>
        <v>0</v>
      </c>
      <c r="AX175" s="21">
        <f t="shared" si="36"/>
        <v>0</v>
      </c>
      <c r="AY175" s="38" t="s">
        <v>37</v>
      </c>
      <c r="AZ175" s="21">
        <f t="shared" si="37"/>
        <v>0</v>
      </c>
      <c r="BA175" s="21">
        <f t="shared" si="38"/>
        <v>1</v>
      </c>
      <c r="BB175" s="21">
        <f t="shared" si="39"/>
        <v>0</v>
      </c>
      <c r="BC175" s="21">
        <f t="shared" si="40"/>
        <v>0</v>
      </c>
      <c r="BD175" s="27">
        <v>5.0</v>
      </c>
      <c r="BE175" s="21">
        <f t="shared" si="41"/>
        <v>0</v>
      </c>
      <c r="BF175" s="21">
        <f t="shared" si="42"/>
        <v>1</v>
      </c>
      <c r="BG175" s="21">
        <f t="shared" si="43"/>
        <v>0</v>
      </c>
      <c r="BH175" s="29">
        <v>1500.0</v>
      </c>
      <c r="BI175" s="21">
        <f t="shared" si="44"/>
        <v>0</v>
      </c>
      <c r="BJ175" s="21">
        <f t="shared" si="45"/>
        <v>1</v>
      </c>
      <c r="BK175" s="21">
        <f t="shared" si="46"/>
        <v>0</v>
      </c>
      <c r="BL175" s="29" t="s">
        <v>132</v>
      </c>
      <c r="BM175" s="21">
        <f t="shared" si="47"/>
        <v>0</v>
      </c>
      <c r="BN175" s="21">
        <f t="shared" si="48"/>
        <v>0</v>
      </c>
      <c r="BO175" s="21">
        <f t="shared" si="49"/>
        <v>1</v>
      </c>
      <c r="BP175" s="21">
        <f t="shared" si="50"/>
        <v>0</v>
      </c>
      <c r="BQ175" s="21">
        <f t="shared" si="51"/>
        <v>0</v>
      </c>
      <c r="BR175" s="29">
        <v>0.0</v>
      </c>
      <c r="BS175" s="29">
        <v>0.0</v>
      </c>
      <c r="BT175" s="29">
        <v>0.0</v>
      </c>
      <c r="BU175" s="29">
        <v>1.0</v>
      </c>
      <c r="BV175" s="29">
        <v>0.0</v>
      </c>
      <c r="BW175" s="29">
        <v>0.0</v>
      </c>
      <c r="BX175" s="29">
        <v>0.0</v>
      </c>
      <c r="BY175" s="29">
        <v>0.0</v>
      </c>
      <c r="BZ175" s="29">
        <v>1.0</v>
      </c>
      <c r="CA175" s="27" t="s">
        <v>164</v>
      </c>
      <c r="CB175" s="21">
        <f t="shared" si="52"/>
        <v>0</v>
      </c>
      <c r="CC175" s="21">
        <f t="shared" si="53"/>
        <v>0</v>
      </c>
      <c r="CD175" s="21">
        <f t="shared" si="54"/>
        <v>1</v>
      </c>
      <c r="CE175" s="21">
        <f t="shared" si="55"/>
        <v>0</v>
      </c>
      <c r="CF175" s="21">
        <f t="shared" si="56"/>
        <v>0</v>
      </c>
      <c r="CG175" s="27" t="s">
        <v>157</v>
      </c>
      <c r="CH175" s="21">
        <f t="shared" si="57"/>
        <v>0</v>
      </c>
      <c r="CI175" s="21">
        <f t="shared" si="58"/>
        <v>1</v>
      </c>
      <c r="CJ175" s="21">
        <f t="shared" si="59"/>
        <v>0</v>
      </c>
      <c r="CK175" s="21">
        <f t="shared" si="60"/>
        <v>0</v>
      </c>
      <c r="CL175" s="27" t="s">
        <v>170</v>
      </c>
      <c r="CM175" s="21">
        <f t="shared" si="61"/>
        <v>0</v>
      </c>
      <c r="CN175" s="21">
        <f t="shared" si="62"/>
        <v>1</v>
      </c>
      <c r="CO175" s="21">
        <f t="shared" si="63"/>
        <v>0</v>
      </c>
      <c r="CP175" s="21">
        <f t="shared" si="64"/>
        <v>0</v>
      </c>
      <c r="CQ175" s="21">
        <f t="shared" si="65"/>
        <v>0</v>
      </c>
      <c r="CR175" s="29">
        <v>3.0</v>
      </c>
      <c r="CS175" s="27" t="s">
        <v>136</v>
      </c>
      <c r="CT175" s="27" t="s">
        <v>139</v>
      </c>
      <c r="CU175" s="29">
        <v>4.0</v>
      </c>
      <c r="CV175" s="16">
        <f t="shared" si="66"/>
        <v>13</v>
      </c>
      <c r="CW175" s="27" t="s">
        <v>140</v>
      </c>
      <c r="CX175" s="41" t="s">
        <v>136</v>
      </c>
      <c r="CY175" s="41" t="s">
        <v>139</v>
      </c>
      <c r="CZ175" s="41" t="s">
        <v>139</v>
      </c>
      <c r="DA175" s="27" t="s">
        <v>139</v>
      </c>
      <c r="DB175" s="16">
        <f t="shared" si="67"/>
        <v>11</v>
      </c>
      <c r="DC175" s="29">
        <v>1.0</v>
      </c>
      <c r="DD175" s="27" t="s">
        <v>136</v>
      </c>
      <c r="DE175" s="27" t="s">
        <v>139</v>
      </c>
      <c r="DF175" s="27">
        <v>3.0</v>
      </c>
      <c r="DG175" s="27" t="s">
        <v>139</v>
      </c>
      <c r="DH175" s="29">
        <v>3.0</v>
      </c>
      <c r="DI175" s="16">
        <f t="shared" si="68"/>
        <v>15</v>
      </c>
      <c r="DJ175" s="29">
        <v>2.0</v>
      </c>
      <c r="DK175" s="27" t="s">
        <v>136</v>
      </c>
      <c r="DL175" s="27" t="s">
        <v>136</v>
      </c>
      <c r="DM175" s="27" t="s">
        <v>136</v>
      </c>
      <c r="DN175" s="27" t="s">
        <v>137</v>
      </c>
      <c r="DO175" s="16">
        <f t="shared" si="69"/>
        <v>17</v>
      </c>
      <c r="DP175" s="27" t="s">
        <v>136</v>
      </c>
      <c r="DQ175" s="27" t="s">
        <v>140</v>
      </c>
      <c r="DR175" s="27" t="s">
        <v>140</v>
      </c>
      <c r="DS175" s="27" t="s">
        <v>140</v>
      </c>
      <c r="DT175" s="27" t="s">
        <v>139</v>
      </c>
      <c r="DU175" s="25">
        <f t="shared" si="70"/>
        <v>9</v>
      </c>
      <c r="DV175" s="27" t="s">
        <v>139</v>
      </c>
      <c r="DW175" s="27" t="s">
        <v>136</v>
      </c>
      <c r="DX175" s="27" t="s">
        <v>136</v>
      </c>
      <c r="DY175" s="27" t="s">
        <v>139</v>
      </c>
      <c r="DZ175" s="27" t="s">
        <v>139</v>
      </c>
      <c r="EA175" s="21">
        <f t="shared" si="86"/>
        <v>14</v>
      </c>
      <c r="EB175" s="27" t="s">
        <v>137</v>
      </c>
      <c r="EC175" s="27" t="s">
        <v>139</v>
      </c>
      <c r="ED175" s="27" t="s">
        <v>140</v>
      </c>
      <c r="EE175" s="27" t="s">
        <v>137</v>
      </c>
      <c r="EF175" s="16">
        <f t="shared" si="71"/>
        <v>9</v>
      </c>
      <c r="EG175" s="29">
        <v>1.0</v>
      </c>
      <c r="EH175" s="130" t="s">
        <v>139</v>
      </c>
      <c r="EI175" s="27" t="s">
        <v>139</v>
      </c>
      <c r="EJ175" s="27" t="s">
        <v>140</v>
      </c>
      <c r="EK175" s="16">
        <f t="shared" si="72"/>
        <v>6</v>
      </c>
    </row>
    <row r="176" ht="15.75" customHeight="1">
      <c r="A176" s="36" t="s">
        <v>194</v>
      </c>
      <c r="B176" s="16">
        <f t="shared" si="1"/>
        <v>0</v>
      </c>
      <c r="C176" s="17" t="s">
        <v>37</v>
      </c>
      <c r="D176" s="35">
        <v>54.0</v>
      </c>
      <c r="E176" s="16">
        <f t="shared" si="2"/>
        <v>0</v>
      </c>
      <c r="F176" s="16">
        <f t="shared" si="3"/>
        <v>0</v>
      </c>
      <c r="G176" s="16">
        <f t="shared" si="4"/>
        <v>1</v>
      </c>
      <c r="H176" s="16">
        <f t="shared" si="5"/>
        <v>0</v>
      </c>
      <c r="I176" s="35" t="s">
        <v>11</v>
      </c>
      <c r="J176" s="16">
        <f t="shared" si="6"/>
        <v>0</v>
      </c>
      <c r="K176" s="16">
        <f t="shared" si="7"/>
        <v>0</v>
      </c>
      <c r="L176" s="16">
        <f t="shared" si="8"/>
        <v>1</v>
      </c>
      <c r="M176" s="16">
        <f t="shared" si="9"/>
        <v>0</v>
      </c>
      <c r="N176" s="16">
        <f t="shared" si="10"/>
        <v>0</v>
      </c>
      <c r="O176" s="36">
        <v>20000.0</v>
      </c>
      <c r="P176" s="21">
        <f t="shared" si="11"/>
        <v>0</v>
      </c>
      <c r="Q176" s="21">
        <f t="shared" si="12"/>
        <v>1</v>
      </c>
      <c r="R176" s="21">
        <f t="shared" si="13"/>
        <v>0</v>
      </c>
      <c r="S176" s="21">
        <f t="shared" si="14"/>
        <v>0</v>
      </c>
      <c r="T176" s="37" t="s">
        <v>127</v>
      </c>
      <c r="U176" s="21">
        <f t="shared" si="15"/>
        <v>1</v>
      </c>
      <c r="V176" s="37">
        <v>0.0</v>
      </c>
      <c r="W176" s="37">
        <v>0.0</v>
      </c>
      <c r="X176" s="37">
        <v>0.0</v>
      </c>
      <c r="Y176" s="36" t="s">
        <v>25</v>
      </c>
      <c r="Z176" s="21">
        <f t="shared" si="16"/>
        <v>1</v>
      </c>
      <c r="AA176" s="21">
        <f t="shared" si="17"/>
        <v>0</v>
      </c>
      <c r="AB176" s="21">
        <f t="shared" si="18"/>
        <v>0</v>
      </c>
      <c r="AC176" s="21">
        <f t="shared" si="19"/>
        <v>0</v>
      </c>
      <c r="AD176" s="21">
        <f t="shared" si="20"/>
        <v>0</v>
      </c>
      <c r="AE176" s="36" t="s">
        <v>31</v>
      </c>
      <c r="AF176" s="21">
        <f t="shared" si="21"/>
        <v>1</v>
      </c>
      <c r="AG176" s="21">
        <f t="shared" si="22"/>
        <v>0</v>
      </c>
      <c r="AH176" s="21">
        <f t="shared" si="23"/>
        <v>0</v>
      </c>
      <c r="AI176" s="21">
        <f t="shared" si="24"/>
        <v>0</v>
      </c>
      <c r="AJ176" s="27" t="s">
        <v>128</v>
      </c>
      <c r="AK176" s="21">
        <f t="shared" si="25"/>
        <v>1</v>
      </c>
      <c r="AL176" s="21">
        <f t="shared" si="26"/>
        <v>0</v>
      </c>
      <c r="AM176" s="21">
        <f t="shared" si="27"/>
        <v>0</v>
      </c>
      <c r="AN176" s="21">
        <f t="shared" si="28"/>
        <v>0</v>
      </c>
      <c r="AO176" s="27" t="s">
        <v>37</v>
      </c>
      <c r="AP176" s="21">
        <f t="shared" si="29"/>
        <v>1</v>
      </c>
      <c r="AQ176" s="21">
        <f t="shared" si="30"/>
        <v>0</v>
      </c>
      <c r="AR176" s="21">
        <f t="shared" si="31"/>
        <v>0</v>
      </c>
      <c r="AS176" s="21">
        <f t="shared" si="32"/>
        <v>0</v>
      </c>
      <c r="AT176" s="27" t="s">
        <v>130</v>
      </c>
      <c r="AU176" s="21">
        <f t="shared" si="33"/>
        <v>1</v>
      </c>
      <c r="AV176" s="21">
        <f t="shared" si="34"/>
        <v>0</v>
      </c>
      <c r="AW176" s="21">
        <f t="shared" si="35"/>
        <v>0</v>
      </c>
      <c r="AX176" s="21">
        <f t="shared" si="36"/>
        <v>0</v>
      </c>
      <c r="AY176" s="39" t="s">
        <v>190</v>
      </c>
      <c r="AZ176" s="21">
        <f t="shared" si="37"/>
        <v>0</v>
      </c>
      <c r="BA176" s="21">
        <f t="shared" si="38"/>
        <v>0</v>
      </c>
      <c r="BB176" s="21">
        <f t="shared" si="39"/>
        <v>0</v>
      </c>
      <c r="BC176" s="21">
        <f t="shared" si="40"/>
        <v>1</v>
      </c>
      <c r="BD176" s="27" t="s">
        <v>136</v>
      </c>
      <c r="BE176" s="21">
        <f t="shared" si="41"/>
        <v>0</v>
      </c>
      <c r="BF176" s="21">
        <f t="shared" si="42"/>
        <v>0</v>
      </c>
      <c r="BG176" s="21">
        <f t="shared" si="43"/>
        <v>1</v>
      </c>
      <c r="BH176" s="29">
        <v>800.0</v>
      </c>
      <c r="BI176" s="21">
        <f t="shared" si="44"/>
        <v>1</v>
      </c>
      <c r="BJ176" s="21">
        <f t="shared" si="45"/>
        <v>0</v>
      </c>
      <c r="BK176" s="21">
        <f t="shared" si="46"/>
        <v>0</v>
      </c>
      <c r="BL176" s="29" t="s">
        <v>132</v>
      </c>
      <c r="BM176" s="21">
        <f t="shared" si="47"/>
        <v>0</v>
      </c>
      <c r="BN176" s="21">
        <f t="shared" si="48"/>
        <v>0</v>
      </c>
      <c r="BO176" s="21">
        <f t="shared" si="49"/>
        <v>1</v>
      </c>
      <c r="BP176" s="21">
        <f t="shared" si="50"/>
        <v>0</v>
      </c>
      <c r="BQ176" s="21">
        <f t="shared" si="51"/>
        <v>0</v>
      </c>
      <c r="BR176" s="29">
        <v>0.0</v>
      </c>
      <c r="BS176" s="29">
        <v>0.0</v>
      </c>
      <c r="BT176" s="29">
        <v>1.0</v>
      </c>
      <c r="BU176" s="29">
        <v>0.0</v>
      </c>
      <c r="BV176" s="29">
        <v>0.0</v>
      </c>
      <c r="BW176" s="29">
        <v>1.0</v>
      </c>
      <c r="BX176" s="29">
        <v>1.0</v>
      </c>
      <c r="BY176" s="29">
        <v>0.0</v>
      </c>
      <c r="BZ176" s="29">
        <v>1.0</v>
      </c>
      <c r="CA176" s="27" t="s">
        <v>164</v>
      </c>
      <c r="CB176" s="21">
        <f t="shared" si="52"/>
        <v>0</v>
      </c>
      <c r="CC176" s="21">
        <f t="shared" si="53"/>
        <v>0</v>
      </c>
      <c r="CD176" s="21">
        <f t="shared" si="54"/>
        <v>1</v>
      </c>
      <c r="CE176" s="21">
        <f t="shared" si="55"/>
        <v>0</v>
      </c>
      <c r="CF176" s="21">
        <f t="shared" si="56"/>
        <v>0</v>
      </c>
      <c r="CG176" s="27" t="s">
        <v>177</v>
      </c>
      <c r="CH176" s="21">
        <f t="shared" si="57"/>
        <v>1</v>
      </c>
      <c r="CI176" s="21">
        <f t="shared" si="58"/>
        <v>0</v>
      </c>
      <c r="CJ176" s="21">
        <f t="shared" si="59"/>
        <v>0</v>
      </c>
      <c r="CK176" s="21">
        <f t="shared" si="60"/>
        <v>0</v>
      </c>
      <c r="CL176" s="27" t="s">
        <v>135</v>
      </c>
      <c r="CM176" s="21">
        <f t="shared" si="61"/>
        <v>1</v>
      </c>
      <c r="CN176" s="21">
        <f t="shared" si="62"/>
        <v>0</v>
      </c>
      <c r="CO176" s="21">
        <f t="shared" si="63"/>
        <v>0</v>
      </c>
      <c r="CP176" s="21">
        <f t="shared" si="64"/>
        <v>0</v>
      </c>
      <c r="CQ176" s="21">
        <f t="shared" si="65"/>
        <v>0</v>
      </c>
      <c r="CR176" s="29">
        <v>3.0</v>
      </c>
      <c r="CS176" s="27" t="s">
        <v>138</v>
      </c>
      <c r="CT176" s="27" t="s">
        <v>136</v>
      </c>
      <c r="CU176" s="27" t="s">
        <v>139</v>
      </c>
      <c r="CV176" s="16">
        <f t="shared" si="66"/>
        <v>14</v>
      </c>
      <c r="CW176" s="27" t="s">
        <v>140</v>
      </c>
      <c r="CX176" s="31">
        <v>3.0</v>
      </c>
      <c r="CY176" s="41" t="s">
        <v>136</v>
      </c>
      <c r="CZ176" s="41" t="s">
        <v>139</v>
      </c>
      <c r="DA176" s="27" t="s">
        <v>139</v>
      </c>
      <c r="DB176" s="16">
        <f t="shared" si="67"/>
        <v>12</v>
      </c>
      <c r="DC176" s="29">
        <v>2.0</v>
      </c>
      <c r="DD176" s="27" t="s">
        <v>138</v>
      </c>
      <c r="DE176" s="27" t="s">
        <v>137</v>
      </c>
      <c r="DF176" s="27">
        <v>3.0</v>
      </c>
      <c r="DG176" s="27" t="s">
        <v>137</v>
      </c>
      <c r="DH176" s="27" t="s">
        <v>139</v>
      </c>
      <c r="DI176" s="16">
        <f t="shared" si="68"/>
        <v>18</v>
      </c>
      <c r="DJ176" s="29">
        <v>1.0</v>
      </c>
      <c r="DK176" s="27" t="s">
        <v>136</v>
      </c>
      <c r="DL176" s="27" t="s">
        <v>136</v>
      </c>
      <c r="DM176" s="27" t="s">
        <v>136</v>
      </c>
      <c r="DN176" s="27" t="s">
        <v>139</v>
      </c>
      <c r="DO176" s="16">
        <f t="shared" si="69"/>
        <v>15</v>
      </c>
      <c r="DP176" s="27" t="s">
        <v>139</v>
      </c>
      <c r="DQ176" s="29">
        <v>4.0</v>
      </c>
      <c r="DR176" s="29">
        <v>5.0</v>
      </c>
      <c r="DS176" s="27" t="s">
        <v>136</v>
      </c>
      <c r="DT176" s="27" t="s">
        <v>137</v>
      </c>
      <c r="DU176" s="25">
        <f t="shared" si="70"/>
        <v>18</v>
      </c>
      <c r="DV176" s="27" t="s">
        <v>136</v>
      </c>
      <c r="DW176" s="27" t="s">
        <v>138</v>
      </c>
      <c r="DX176" s="27" t="s">
        <v>137</v>
      </c>
      <c r="DY176" s="27" t="s">
        <v>136</v>
      </c>
      <c r="DZ176" s="27" t="s">
        <v>136</v>
      </c>
      <c r="EA176" s="21">
        <f t="shared" si="86"/>
        <v>20</v>
      </c>
      <c r="EB176" s="29">
        <v>2.0</v>
      </c>
      <c r="EC176" s="27" t="s">
        <v>139</v>
      </c>
      <c r="ED176" s="29">
        <v>4.0</v>
      </c>
      <c r="EE176" s="27" t="s">
        <v>137</v>
      </c>
      <c r="EF176" s="16">
        <f t="shared" si="71"/>
        <v>11</v>
      </c>
      <c r="EG176" s="27" t="s">
        <v>139</v>
      </c>
      <c r="EH176" s="130" t="s">
        <v>140</v>
      </c>
      <c r="EI176" s="29">
        <v>1.0</v>
      </c>
      <c r="EJ176" s="27" t="s">
        <v>137</v>
      </c>
      <c r="EK176" s="16">
        <f t="shared" si="72"/>
        <v>7</v>
      </c>
    </row>
    <row r="177" ht="15.75" customHeight="1">
      <c r="A177" s="36" t="s">
        <v>194</v>
      </c>
      <c r="B177" s="16">
        <f t="shared" si="1"/>
        <v>0</v>
      </c>
      <c r="C177" s="17" t="s">
        <v>37</v>
      </c>
      <c r="D177" s="35">
        <v>46.0</v>
      </c>
      <c r="E177" s="16">
        <f t="shared" si="2"/>
        <v>0</v>
      </c>
      <c r="F177" s="16">
        <f t="shared" si="3"/>
        <v>0</v>
      </c>
      <c r="G177" s="16">
        <f t="shared" si="4"/>
        <v>1</v>
      </c>
      <c r="H177" s="16">
        <f t="shared" si="5"/>
        <v>0</v>
      </c>
      <c r="I177" s="35" t="s">
        <v>11</v>
      </c>
      <c r="J177" s="16">
        <f t="shared" si="6"/>
        <v>0</v>
      </c>
      <c r="K177" s="16">
        <f t="shared" si="7"/>
        <v>0</v>
      </c>
      <c r="L177" s="16">
        <f t="shared" si="8"/>
        <v>1</v>
      </c>
      <c r="M177" s="16">
        <f t="shared" si="9"/>
        <v>0</v>
      </c>
      <c r="N177" s="16">
        <f t="shared" si="10"/>
        <v>0</v>
      </c>
      <c r="O177" s="36">
        <v>20000.0</v>
      </c>
      <c r="P177" s="21">
        <f t="shared" si="11"/>
        <v>0</v>
      </c>
      <c r="Q177" s="21">
        <f t="shared" si="12"/>
        <v>1</v>
      </c>
      <c r="R177" s="21">
        <f t="shared" si="13"/>
        <v>0</v>
      </c>
      <c r="S177" s="21">
        <f t="shared" si="14"/>
        <v>0</v>
      </c>
      <c r="T177" s="37" t="s">
        <v>127</v>
      </c>
      <c r="U177" s="21">
        <f t="shared" si="15"/>
        <v>1</v>
      </c>
      <c r="V177" s="37">
        <v>0.0</v>
      </c>
      <c r="W177" s="37">
        <v>0.0</v>
      </c>
      <c r="X177" s="37">
        <v>0.0</v>
      </c>
      <c r="Y177" s="36" t="s">
        <v>25</v>
      </c>
      <c r="Z177" s="21">
        <f t="shared" si="16"/>
        <v>1</v>
      </c>
      <c r="AA177" s="21">
        <f t="shared" si="17"/>
        <v>0</v>
      </c>
      <c r="AB177" s="21">
        <f t="shared" si="18"/>
        <v>0</v>
      </c>
      <c r="AC177" s="21">
        <f t="shared" si="19"/>
        <v>0</v>
      </c>
      <c r="AD177" s="21">
        <f t="shared" si="20"/>
        <v>0</v>
      </c>
      <c r="AE177" s="36" t="s">
        <v>31</v>
      </c>
      <c r="AF177" s="21">
        <f t="shared" si="21"/>
        <v>1</v>
      </c>
      <c r="AG177" s="21">
        <f t="shared" si="22"/>
        <v>0</v>
      </c>
      <c r="AH177" s="21">
        <f t="shared" si="23"/>
        <v>0</v>
      </c>
      <c r="AI177" s="21">
        <f t="shared" si="24"/>
        <v>0</v>
      </c>
      <c r="AJ177" s="27" t="s">
        <v>128</v>
      </c>
      <c r="AK177" s="21">
        <f t="shared" si="25"/>
        <v>1</v>
      </c>
      <c r="AL177" s="21">
        <f t="shared" si="26"/>
        <v>0</v>
      </c>
      <c r="AM177" s="21">
        <f t="shared" si="27"/>
        <v>0</v>
      </c>
      <c r="AN177" s="21">
        <f t="shared" si="28"/>
        <v>0</v>
      </c>
      <c r="AO177" s="27" t="s">
        <v>37</v>
      </c>
      <c r="AP177" s="21">
        <f t="shared" si="29"/>
        <v>1</v>
      </c>
      <c r="AQ177" s="21">
        <f t="shared" si="30"/>
        <v>0</v>
      </c>
      <c r="AR177" s="21">
        <f t="shared" si="31"/>
        <v>0</v>
      </c>
      <c r="AS177" s="21">
        <f t="shared" si="32"/>
        <v>0</v>
      </c>
      <c r="AT177" s="27" t="s">
        <v>130</v>
      </c>
      <c r="AU177" s="21">
        <f t="shared" si="33"/>
        <v>1</v>
      </c>
      <c r="AV177" s="21">
        <f t="shared" si="34"/>
        <v>0</v>
      </c>
      <c r="AW177" s="21">
        <f t="shared" si="35"/>
        <v>0</v>
      </c>
      <c r="AX177" s="21">
        <f t="shared" si="36"/>
        <v>0</v>
      </c>
      <c r="AY177" s="27" t="s">
        <v>131</v>
      </c>
      <c r="AZ177" s="21">
        <f t="shared" si="37"/>
        <v>1</v>
      </c>
      <c r="BA177" s="21">
        <f t="shared" si="38"/>
        <v>0</v>
      </c>
      <c r="BB177" s="21">
        <f t="shared" si="39"/>
        <v>0</v>
      </c>
      <c r="BC177" s="21">
        <f t="shared" si="40"/>
        <v>0</v>
      </c>
      <c r="BD177" s="27" t="s">
        <v>150</v>
      </c>
      <c r="BE177" s="21">
        <f t="shared" si="41"/>
        <v>0</v>
      </c>
      <c r="BF177" s="21">
        <f t="shared" si="42"/>
        <v>0</v>
      </c>
      <c r="BG177" s="21">
        <f t="shared" si="43"/>
        <v>1</v>
      </c>
      <c r="BH177" s="27" t="s">
        <v>184</v>
      </c>
      <c r="BI177" s="21">
        <f t="shared" si="44"/>
        <v>0</v>
      </c>
      <c r="BJ177" s="21">
        <f t="shared" si="45"/>
        <v>0</v>
      </c>
      <c r="BK177" s="21">
        <f t="shared" si="46"/>
        <v>1</v>
      </c>
      <c r="BL177" s="27" t="s">
        <v>185</v>
      </c>
      <c r="BM177" s="21">
        <f t="shared" si="47"/>
        <v>0</v>
      </c>
      <c r="BN177" s="21">
        <f t="shared" si="48"/>
        <v>0</v>
      </c>
      <c r="BO177" s="21">
        <f t="shared" si="49"/>
        <v>0</v>
      </c>
      <c r="BP177" s="21">
        <f t="shared" si="50"/>
        <v>0</v>
      </c>
      <c r="BQ177" s="21">
        <f t="shared" si="51"/>
        <v>1</v>
      </c>
      <c r="BR177" s="29">
        <v>0.0</v>
      </c>
      <c r="BS177" s="29">
        <v>0.0</v>
      </c>
      <c r="BT177" s="29">
        <v>0.0</v>
      </c>
      <c r="BU177" s="29">
        <v>0.0</v>
      </c>
      <c r="BV177" s="29">
        <v>0.0</v>
      </c>
      <c r="BW177" s="29">
        <v>1.0</v>
      </c>
      <c r="BX177" s="29">
        <v>0.0</v>
      </c>
      <c r="BY177" s="29">
        <v>0.0</v>
      </c>
      <c r="BZ177" s="29">
        <v>0.0</v>
      </c>
      <c r="CA177" s="27" t="s">
        <v>133</v>
      </c>
      <c r="CB177" s="21">
        <f t="shared" si="52"/>
        <v>0</v>
      </c>
      <c r="CC177" s="21">
        <f t="shared" si="53"/>
        <v>1</v>
      </c>
      <c r="CD177" s="21">
        <f t="shared" si="54"/>
        <v>0</v>
      </c>
      <c r="CE177" s="21">
        <f t="shared" si="55"/>
        <v>0</v>
      </c>
      <c r="CF177" s="21">
        <f t="shared" si="56"/>
        <v>0</v>
      </c>
      <c r="CG177" s="27" t="s">
        <v>146</v>
      </c>
      <c r="CH177" s="21">
        <f t="shared" si="57"/>
        <v>0</v>
      </c>
      <c r="CI177" s="21">
        <f t="shared" si="58"/>
        <v>0</v>
      </c>
      <c r="CJ177" s="21">
        <f t="shared" si="59"/>
        <v>1</v>
      </c>
      <c r="CK177" s="21">
        <f t="shared" si="60"/>
        <v>0</v>
      </c>
      <c r="CL177" s="27" t="s">
        <v>135</v>
      </c>
      <c r="CM177" s="21">
        <f t="shared" si="61"/>
        <v>1</v>
      </c>
      <c r="CN177" s="21">
        <f t="shared" si="62"/>
        <v>0</v>
      </c>
      <c r="CO177" s="21">
        <f t="shared" si="63"/>
        <v>0</v>
      </c>
      <c r="CP177" s="21">
        <f t="shared" si="64"/>
        <v>0</v>
      </c>
      <c r="CQ177" s="21">
        <f t="shared" si="65"/>
        <v>0</v>
      </c>
      <c r="CR177" s="27" t="s">
        <v>136</v>
      </c>
      <c r="CS177" s="29">
        <v>3.0</v>
      </c>
      <c r="CT177" s="29">
        <v>4.0</v>
      </c>
      <c r="CU177" s="27" t="s">
        <v>139</v>
      </c>
      <c r="CV177" s="16">
        <f t="shared" si="66"/>
        <v>13</v>
      </c>
      <c r="CW177" s="27" t="s">
        <v>136</v>
      </c>
      <c r="CX177" s="41" t="s">
        <v>139</v>
      </c>
      <c r="CY177" s="31">
        <v>4.0</v>
      </c>
      <c r="CZ177" s="41" t="s">
        <v>139</v>
      </c>
      <c r="DA177" s="29">
        <v>3.0</v>
      </c>
      <c r="DB177" s="16">
        <f t="shared" si="67"/>
        <v>15</v>
      </c>
      <c r="DC177" s="29">
        <v>2.0</v>
      </c>
      <c r="DD177" s="27" t="s">
        <v>136</v>
      </c>
      <c r="DE177" s="27" t="s">
        <v>136</v>
      </c>
      <c r="DF177" s="27" t="s">
        <v>140</v>
      </c>
      <c r="DG177" s="29">
        <v>1.0</v>
      </c>
      <c r="DH177" s="27" t="s">
        <v>140</v>
      </c>
      <c r="DI177" s="16">
        <f t="shared" si="68"/>
        <v>13</v>
      </c>
      <c r="DJ177" s="27" t="s">
        <v>137</v>
      </c>
      <c r="DK177" s="27" t="s">
        <v>138</v>
      </c>
      <c r="DL177" s="27" t="s">
        <v>138</v>
      </c>
      <c r="DM177" s="27" t="s">
        <v>138</v>
      </c>
      <c r="DN177" s="27" t="s">
        <v>136</v>
      </c>
      <c r="DO177" s="16">
        <f t="shared" si="69"/>
        <v>22</v>
      </c>
      <c r="DP177" s="27" t="s">
        <v>139</v>
      </c>
      <c r="DQ177" s="27" t="s">
        <v>140</v>
      </c>
      <c r="DR177" s="27" t="s">
        <v>137</v>
      </c>
      <c r="DS177" s="27" t="s">
        <v>139</v>
      </c>
      <c r="DT177" s="27" t="s">
        <v>136</v>
      </c>
      <c r="DU177" s="25">
        <f t="shared" si="70"/>
        <v>12</v>
      </c>
      <c r="DV177" s="27" t="s">
        <v>136</v>
      </c>
      <c r="DW177" s="27" t="s">
        <v>136</v>
      </c>
      <c r="DX177" s="27" t="s">
        <v>136</v>
      </c>
      <c r="DY177" s="27" t="s">
        <v>137</v>
      </c>
      <c r="DZ177" s="27" t="s">
        <v>136</v>
      </c>
      <c r="EA177" s="21">
        <f t="shared" si="86"/>
        <v>19</v>
      </c>
      <c r="EB177" s="27" t="s">
        <v>139</v>
      </c>
      <c r="EC177" s="29">
        <v>5.0</v>
      </c>
      <c r="ED177" s="27" t="s">
        <v>139</v>
      </c>
      <c r="EE177" s="27" t="s">
        <v>136</v>
      </c>
      <c r="EF177" s="16">
        <f t="shared" si="71"/>
        <v>13</v>
      </c>
      <c r="EG177" s="27" t="s">
        <v>139</v>
      </c>
      <c r="EH177" s="130" t="s">
        <v>140</v>
      </c>
      <c r="EI177" s="27" t="s">
        <v>139</v>
      </c>
      <c r="EJ177" s="29">
        <v>2.0</v>
      </c>
      <c r="EK177" s="16">
        <f t="shared" si="72"/>
        <v>7</v>
      </c>
    </row>
    <row r="178" ht="15.75" customHeight="1">
      <c r="A178" s="36" t="s">
        <v>194</v>
      </c>
      <c r="B178" s="16">
        <f t="shared" si="1"/>
        <v>0</v>
      </c>
      <c r="C178" s="17" t="s">
        <v>37</v>
      </c>
      <c r="D178" s="35">
        <v>39.0</v>
      </c>
      <c r="E178" s="16">
        <f t="shared" si="2"/>
        <v>0</v>
      </c>
      <c r="F178" s="16">
        <f t="shared" si="3"/>
        <v>1</v>
      </c>
      <c r="G178" s="16">
        <f t="shared" si="4"/>
        <v>0</v>
      </c>
      <c r="H178" s="16">
        <f t="shared" si="5"/>
        <v>0</v>
      </c>
      <c r="I178" s="35" t="s">
        <v>12</v>
      </c>
      <c r="J178" s="16">
        <f t="shared" si="6"/>
        <v>0</v>
      </c>
      <c r="K178" s="16">
        <f t="shared" si="7"/>
        <v>0</v>
      </c>
      <c r="L178" s="16">
        <f t="shared" si="8"/>
        <v>0</v>
      </c>
      <c r="M178" s="16">
        <f t="shared" si="9"/>
        <v>1</v>
      </c>
      <c r="N178" s="16">
        <f t="shared" si="10"/>
        <v>0</v>
      </c>
      <c r="O178" s="36">
        <v>30000.0</v>
      </c>
      <c r="P178" s="21">
        <f t="shared" si="11"/>
        <v>0</v>
      </c>
      <c r="Q178" s="21">
        <f t="shared" si="12"/>
        <v>0</v>
      </c>
      <c r="R178" s="21">
        <f t="shared" si="13"/>
        <v>1</v>
      </c>
      <c r="S178" s="21">
        <f t="shared" si="14"/>
        <v>0</v>
      </c>
      <c r="T178" s="37" t="s">
        <v>127</v>
      </c>
      <c r="U178" s="21">
        <f t="shared" si="15"/>
        <v>1</v>
      </c>
      <c r="V178" s="37">
        <v>0.0</v>
      </c>
      <c r="W178" s="37">
        <v>0.0</v>
      </c>
      <c r="X178" s="37">
        <v>0.0</v>
      </c>
      <c r="Y178" s="36" t="s">
        <v>25</v>
      </c>
      <c r="Z178" s="21">
        <f t="shared" si="16"/>
        <v>1</v>
      </c>
      <c r="AA178" s="21">
        <f t="shared" si="17"/>
        <v>0</v>
      </c>
      <c r="AB178" s="21">
        <f t="shared" si="18"/>
        <v>0</v>
      </c>
      <c r="AC178" s="21">
        <f t="shared" si="19"/>
        <v>0</v>
      </c>
      <c r="AD178" s="21">
        <f t="shared" si="20"/>
        <v>0</v>
      </c>
      <c r="AE178" s="36" t="s">
        <v>180</v>
      </c>
      <c r="AF178" s="21">
        <f t="shared" si="21"/>
        <v>0</v>
      </c>
      <c r="AG178" s="21">
        <f t="shared" si="22"/>
        <v>0</v>
      </c>
      <c r="AH178" s="21">
        <f t="shared" si="23"/>
        <v>1</v>
      </c>
      <c r="AI178" s="21">
        <f t="shared" si="24"/>
        <v>0</v>
      </c>
      <c r="AJ178" s="27" t="s">
        <v>129</v>
      </c>
      <c r="AK178" s="21">
        <f t="shared" si="25"/>
        <v>0</v>
      </c>
      <c r="AL178" s="21">
        <f t="shared" si="26"/>
        <v>1</v>
      </c>
      <c r="AM178" s="21">
        <f t="shared" si="27"/>
        <v>0</v>
      </c>
      <c r="AN178" s="21">
        <f t="shared" si="28"/>
        <v>0</v>
      </c>
      <c r="AO178" s="27" t="s">
        <v>144</v>
      </c>
      <c r="AP178" s="21">
        <f t="shared" si="29"/>
        <v>0</v>
      </c>
      <c r="AQ178" s="21">
        <f t="shared" si="30"/>
        <v>0</v>
      </c>
      <c r="AR178" s="21">
        <f t="shared" si="31"/>
        <v>0</v>
      </c>
      <c r="AS178" s="21">
        <f t="shared" si="32"/>
        <v>1</v>
      </c>
      <c r="AT178" s="27" t="s">
        <v>45</v>
      </c>
      <c r="AU178" s="21">
        <f t="shared" si="33"/>
        <v>0</v>
      </c>
      <c r="AV178" s="21">
        <f t="shared" si="34"/>
        <v>0</v>
      </c>
      <c r="AW178" s="21">
        <f t="shared" si="35"/>
        <v>1</v>
      </c>
      <c r="AX178" s="21">
        <f t="shared" si="36"/>
        <v>0</v>
      </c>
      <c r="AY178" s="27" t="s">
        <v>144</v>
      </c>
      <c r="AZ178" s="21">
        <f t="shared" si="37"/>
        <v>0</v>
      </c>
      <c r="BA178" s="21">
        <f t="shared" si="38"/>
        <v>0</v>
      </c>
      <c r="BB178" s="21">
        <f t="shared" si="39"/>
        <v>0</v>
      </c>
      <c r="BC178" s="21">
        <f t="shared" si="40"/>
        <v>1</v>
      </c>
      <c r="BD178" s="27" t="s">
        <v>155</v>
      </c>
      <c r="BE178" s="21">
        <f t="shared" si="41"/>
        <v>0</v>
      </c>
      <c r="BF178" s="21">
        <f t="shared" si="42"/>
        <v>0</v>
      </c>
      <c r="BG178" s="21">
        <f t="shared" si="43"/>
        <v>1</v>
      </c>
      <c r="BH178" s="27">
        <v>800.0</v>
      </c>
      <c r="BI178" s="21">
        <f t="shared" si="44"/>
        <v>1</v>
      </c>
      <c r="BJ178" s="21">
        <f t="shared" si="45"/>
        <v>0</v>
      </c>
      <c r="BK178" s="21">
        <f t="shared" si="46"/>
        <v>0</v>
      </c>
      <c r="BL178" s="29" t="s">
        <v>132</v>
      </c>
      <c r="BM178" s="21">
        <f t="shared" si="47"/>
        <v>0</v>
      </c>
      <c r="BN178" s="21">
        <f t="shared" si="48"/>
        <v>0</v>
      </c>
      <c r="BO178" s="21">
        <f t="shared" si="49"/>
        <v>1</v>
      </c>
      <c r="BP178" s="21">
        <f t="shared" si="50"/>
        <v>0</v>
      </c>
      <c r="BQ178" s="21">
        <f t="shared" si="51"/>
        <v>0</v>
      </c>
      <c r="BR178" s="29">
        <v>0.0</v>
      </c>
      <c r="BS178" s="29">
        <v>0.0</v>
      </c>
      <c r="BT178" s="29">
        <v>1.0</v>
      </c>
      <c r="BU178" s="29">
        <v>0.0</v>
      </c>
      <c r="BV178" s="29">
        <v>0.0</v>
      </c>
      <c r="BW178" s="29">
        <v>1.0</v>
      </c>
      <c r="BX178" s="29">
        <v>1.0</v>
      </c>
      <c r="BY178" s="29">
        <v>0.0</v>
      </c>
      <c r="BZ178" s="29">
        <v>1.0</v>
      </c>
      <c r="CA178" s="27" t="s">
        <v>133</v>
      </c>
      <c r="CB178" s="21">
        <f t="shared" si="52"/>
        <v>0</v>
      </c>
      <c r="CC178" s="21">
        <f t="shared" si="53"/>
        <v>1</v>
      </c>
      <c r="CD178" s="21">
        <f t="shared" si="54"/>
        <v>0</v>
      </c>
      <c r="CE178" s="21">
        <f t="shared" si="55"/>
        <v>0</v>
      </c>
      <c r="CF178" s="21">
        <f t="shared" si="56"/>
        <v>0</v>
      </c>
      <c r="CG178" s="27" t="s">
        <v>134</v>
      </c>
      <c r="CH178" s="21">
        <f t="shared" si="57"/>
        <v>0</v>
      </c>
      <c r="CI178" s="21">
        <f t="shared" si="58"/>
        <v>0</v>
      </c>
      <c r="CJ178" s="21">
        <f t="shared" si="59"/>
        <v>0</v>
      </c>
      <c r="CK178" s="21">
        <f t="shared" si="60"/>
        <v>1</v>
      </c>
      <c r="CL178" s="27" t="s">
        <v>135</v>
      </c>
      <c r="CM178" s="21">
        <f t="shared" si="61"/>
        <v>1</v>
      </c>
      <c r="CN178" s="21">
        <f t="shared" si="62"/>
        <v>0</v>
      </c>
      <c r="CO178" s="21">
        <f t="shared" si="63"/>
        <v>0</v>
      </c>
      <c r="CP178" s="21">
        <f t="shared" si="64"/>
        <v>0</v>
      </c>
      <c r="CQ178" s="21">
        <f t="shared" si="65"/>
        <v>0</v>
      </c>
      <c r="CR178" s="27" t="s">
        <v>137</v>
      </c>
      <c r="CS178" s="29">
        <v>2.0</v>
      </c>
      <c r="CT178" s="29">
        <v>4.0</v>
      </c>
      <c r="CU178" s="27" t="s">
        <v>137</v>
      </c>
      <c r="CV178" s="16">
        <f t="shared" si="66"/>
        <v>12</v>
      </c>
      <c r="CW178" s="27" t="s">
        <v>137</v>
      </c>
      <c r="CX178" s="31">
        <v>1.0</v>
      </c>
      <c r="CY178" s="41" t="s">
        <v>137</v>
      </c>
      <c r="CZ178" s="41" t="s">
        <v>137</v>
      </c>
      <c r="DA178" s="29">
        <v>2.0</v>
      </c>
      <c r="DB178" s="16">
        <f t="shared" si="67"/>
        <v>12</v>
      </c>
      <c r="DC178" s="29">
        <v>1.0</v>
      </c>
      <c r="DD178" s="27" t="s">
        <v>136</v>
      </c>
      <c r="DE178" s="27" t="s">
        <v>140</v>
      </c>
      <c r="DF178" s="27" t="s">
        <v>139</v>
      </c>
      <c r="DG178" s="27" t="s">
        <v>140</v>
      </c>
      <c r="DH178" s="27">
        <v>3.0</v>
      </c>
      <c r="DI178" s="16">
        <f t="shared" si="68"/>
        <v>12</v>
      </c>
      <c r="DJ178" s="29">
        <v>1.0</v>
      </c>
      <c r="DK178" s="27" t="s">
        <v>137</v>
      </c>
      <c r="DL178" s="29">
        <v>1.0</v>
      </c>
      <c r="DM178" s="27" t="s">
        <v>136</v>
      </c>
      <c r="DN178" s="27" t="s">
        <v>136</v>
      </c>
      <c r="DO178" s="16">
        <f t="shared" si="69"/>
        <v>13</v>
      </c>
      <c r="DP178" s="27" t="s">
        <v>139</v>
      </c>
      <c r="DQ178" s="29">
        <v>4.0</v>
      </c>
      <c r="DR178" s="29">
        <v>4.0</v>
      </c>
      <c r="DS178" s="27" t="s">
        <v>139</v>
      </c>
      <c r="DT178" s="27" t="s">
        <v>138</v>
      </c>
      <c r="DU178" s="25">
        <f t="shared" si="70"/>
        <v>17</v>
      </c>
      <c r="DV178" s="27" t="s">
        <v>137</v>
      </c>
      <c r="DW178" s="27" t="s">
        <v>138</v>
      </c>
      <c r="DX178" s="27" t="s">
        <v>136</v>
      </c>
      <c r="DY178" s="27" t="s">
        <v>138</v>
      </c>
      <c r="DZ178" s="27" t="s">
        <v>136</v>
      </c>
      <c r="EA178" s="21">
        <f t="shared" si="86"/>
        <v>21</v>
      </c>
      <c r="EB178" s="27" t="s">
        <v>136</v>
      </c>
      <c r="EC178" s="27" t="s">
        <v>136</v>
      </c>
      <c r="ED178" s="27" t="s">
        <v>140</v>
      </c>
      <c r="EE178" s="27" t="s">
        <v>137</v>
      </c>
      <c r="EF178" s="16">
        <f t="shared" si="71"/>
        <v>12</v>
      </c>
      <c r="EG178" s="27" t="s">
        <v>140</v>
      </c>
      <c r="EH178" s="130" t="s">
        <v>137</v>
      </c>
      <c r="EI178" s="27" t="s">
        <v>137</v>
      </c>
      <c r="EJ178" s="27" t="s">
        <v>139</v>
      </c>
      <c r="EK178" s="16">
        <f t="shared" si="72"/>
        <v>9</v>
      </c>
    </row>
    <row r="179" ht="15.75" customHeight="1">
      <c r="A179" s="36" t="s">
        <v>194</v>
      </c>
      <c r="B179" s="16">
        <f t="shared" si="1"/>
        <v>0</v>
      </c>
      <c r="C179" s="17" t="s">
        <v>37</v>
      </c>
      <c r="D179" s="35">
        <v>37.0</v>
      </c>
      <c r="E179" s="16">
        <f t="shared" si="2"/>
        <v>0</v>
      </c>
      <c r="F179" s="16">
        <f t="shared" si="3"/>
        <v>1</v>
      </c>
      <c r="G179" s="16">
        <f t="shared" si="4"/>
        <v>0</v>
      </c>
      <c r="H179" s="16">
        <f t="shared" si="5"/>
        <v>0</v>
      </c>
      <c r="I179" s="35" t="s">
        <v>11</v>
      </c>
      <c r="J179" s="16">
        <f t="shared" si="6"/>
        <v>0</v>
      </c>
      <c r="K179" s="16">
        <f t="shared" si="7"/>
        <v>0</v>
      </c>
      <c r="L179" s="16">
        <f t="shared" si="8"/>
        <v>1</v>
      </c>
      <c r="M179" s="16">
        <f t="shared" si="9"/>
        <v>0</v>
      </c>
      <c r="N179" s="16">
        <f t="shared" si="10"/>
        <v>0</v>
      </c>
      <c r="O179" s="36">
        <v>1800.0</v>
      </c>
      <c r="P179" s="21">
        <f t="shared" si="11"/>
        <v>1</v>
      </c>
      <c r="Q179" s="21">
        <f t="shared" si="12"/>
        <v>0</v>
      </c>
      <c r="R179" s="21">
        <f t="shared" si="13"/>
        <v>0</v>
      </c>
      <c r="S179" s="21">
        <f t="shared" si="14"/>
        <v>0</v>
      </c>
      <c r="T179" s="37" t="s">
        <v>127</v>
      </c>
      <c r="U179" s="21">
        <f t="shared" si="15"/>
        <v>1</v>
      </c>
      <c r="V179" s="37">
        <v>0.0</v>
      </c>
      <c r="W179" s="37">
        <v>0.0</v>
      </c>
      <c r="X179" s="37">
        <v>0.0</v>
      </c>
      <c r="Y179" s="36" t="s">
        <v>25</v>
      </c>
      <c r="Z179" s="21">
        <f t="shared" si="16"/>
        <v>1</v>
      </c>
      <c r="AA179" s="21">
        <f t="shared" si="17"/>
        <v>0</v>
      </c>
      <c r="AB179" s="21">
        <f t="shared" si="18"/>
        <v>0</v>
      </c>
      <c r="AC179" s="21">
        <f t="shared" si="19"/>
        <v>0</v>
      </c>
      <c r="AD179" s="21">
        <f t="shared" si="20"/>
        <v>0</v>
      </c>
      <c r="AE179" s="36" t="s">
        <v>31</v>
      </c>
      <c r="AF179" s="21">
        <f t="shared" si="21"/>
        <v>1</v>
      </c>
      <c r="AG179" s="21">
        <f t="shared" si="22"/>
        <v>0</v>
      </c>
      <c r="AH179" s="21">
        <f t="shared" si="23"/>
        <v>0</v>
      </c>
      <c r="AI179" s="21">
        <f t="shared" si="24"/>
        <v>0</v>
      </c>
      <c r="AJ179" s="27" t="s">
        <v>162</v>
      </c>
      <c r="AK179" s="21">
        <f t="shared" si="25"/>
        <v>0</v>
      </c>
      <c r="AL179" s="21">
        <f t="shared" si="26"/>
        <v>0</v>
      </c>
      <c r="AM179" s="21">
        <f t="shared" si="27"/>
        <v>0</v>
      </c>
      <c r="AN179" s="21">
        <f t="shared" si="28"/>
        <v>1</v>
      </c>
      <c r="AO179" s="27" t="s">
        <v>37</v>
      </c>
      <c r="AP179" s="21">
        <f t="shared" si="29"/>
        <v>1</v>
      </c>
      <c r="AQ179" s="21">
        <f t="shared" si="30"/>
        <v>0</v>
      </c>
      <c r="AR179" s="21">
        <f t="shared" si="31"/>
        <v>0</v>
      </c>
      <c r="AS179" s="21">
        <f t="shared" si="32"/>
        <v>0</v>
      </c>
      <c r="AT179" s="27" t="s">
        <v>130</v>
      </c>
      <c r="AU179" s="21">
        <f t="shared" si="33"/>
        <v>1</v>
      </c>
      <c r="AV179" s="21">
        <f t="shared" si="34"/>
        <v>0</v>
      </c>
      <c r="AW179" s="21">
        <f t="shared" si="35"/>
        <v>0</v>
      </c>
      <c r="AX179" s="21">
        <f t="shared" si="36"/>
        <v>0</v>
      </c>
      <c r="AY179" s="27" t="s">
        <v>175</v>
      </c>
      <c r="AZ179" s="21">
        <f t="shared" si="37"/>
        <v>0</v>
      </c>
      <c r="BA179" s="21">
        <f t="shared" si="38"/>
        <v>0</v>
      </c>
      <c r="BB179" s="21">
        <f t="shared" si="39"/>
        <v>0</v>
      </c>
      <c r="BC179" s="21">
        <f t="shared" si="40"/>
        <v>1</v>
      </c>
      <c r="BD179" s="27" t="s">
        <v>150</v>
      </c>
      <c r="BE179" s="21">
        <f t="shared" si="41"/>
        <v>0</v>
      </c>
      <c r="BF179" s="21">
        <f t="shared" si="42"/>
        <v>0</v>
      </c>
      <c r="BG179" s="21">
        <f t="shared" si="43"/>
        <v>1</v>
      </c>
      <c r="BH179" s="27" t="s">
        <v>145</v>
      </c>
      <c r="BI179" s="21">
        <f t="shared" si="44"/>
        <v>0</v>
      </c>
      <c r="BJ179" s="21">
        <f t="shared" si="45"/>
        <v>0</v>
      </c>
      <c r="BK179" s="21">
        <f t="shared" si="46"/>
        <v>1</v>
      </c>
      <c r="BL179" s="29" t="s">
        <v>132</v>
      </c>
      <c r="BM179" s="21">
        <f t="shared" si="47"/>
        <v>0</v>
      </c>
      <c r="BN179" s="21">
        <f t="shared" si="48"/>
        <v>0</v>
      </c>
      <c r="BO179" s="21">
        <f t="shared" si="49"/>
        <v>1</v>
      </c>
      <c r="BP179" s="21">
        <f t="shared" si="50"/>
        <v>0</v>
      </c>
      <c r="BQ179" s="21">
        <f t="shared" si="51"/>
        <v>0</v>
      </c>
      <c r="BR179" s="29">
        <v>0.0</v>
      </c>
      <c r="BS179" s="29">
        <v>0.0</v>
      </c>
      <c r="BT179" s="29">
        <v>0.0</v>
      </c>
      <c r="BU179" s="29">
        <v>0.0</v>
      </c>
      <c r="BV179" s="29">
        <v>0.0</v>
      </c>
      <c r="BW179" s="29">
        <v>0.0</v>
      </c>
      <c r="BX179" s="29">
        <v>0.0</v>
      </c>
      <c r="BY179" s="29">
        <v>1.0</v>
      </c>
      <c r="BZ179" s="29">
        <v>0.0</v>
      </c>
      <c r="CA179" s="27" t="s">
        <v>133</v>
      </c>
      <c r="CB179" s="21">
        <f t="shared" si="52"/>
        <v>0</v>
      </c>
      <c r="CC179" s="21">
        <f t="shared" si="53"/>
        <v>1</v>
      </c>
      <c r="CD179" s="21">
        <f t="shared" si="54"/>
        <v>0</v>
      </c>
      <c r="CE179" s="21">
        <f t="shared" si="55"/>
        <v>0</v>
      </c>
      <c r="CF179" s="21">
        <f t="shared" si="56"/>
        <v>0</v>
      </c>
      <c r="CG179" s="27" t="s">
        <v>146</v>
      </c>
      <c r="CH179" s="21">
        <f t="shared" si="57"/>
        <v>0</v>
      </c>
      <c r="CI179" s="21">
        <f t="shared" si="58"/>
        <v>0</v>
      </c>
      <c r="CJ179" s="21">
        <f t="shared" si="59"/>
        <v>1</v>
      </c>
      <c r="CK179" s="21">
        <f t="shared" si="60"/>
        <v>0</v>
      </c>
      <c r="CL179" s="27" t="s">
        <v>147</v>
      </c>
      <c r="CM179" s="21">
        <f t="shared" si="61"/>
        <v>0</v>
      </c>
      <c r="CN179" s="21">
        <f t="shared" si="62"/>
        <v>0</v>
      </c>
      <c r="CO179" s="21">
        <f t="shared" si="63"/>
        <v>0</v>
      </c>
      <c r="CP179" s="21">
        <f t="shared" si="64"/>
        <v>0</v>
      </c>
      <c r="CQ179" s="21">
        <f t="shared" si="65"/>
        <v>1</v>
      </c>
      <c r="CR179" s="27" t="s">
        <v>139</v>
      </c>
      <c r="CS179" s="29">
        <v>4.0</v>
      </c>
      <c r="CT179" s="27" t="s">
        <v>137</v>
      </c>
      <c r="CU179" s="29">
        <v>3.0</v>
      </c>
      <c r="CV179" s="16">
        <f t="shared" si="66"/>
        <v>12</v>
      </c>
      <c r="CW179" s="29">
        <v>4.0</v>
      </c>
      <c r="CX179" s="31">
        <v>4.0</v>
      </c>
      <c r="CY179" s="41" t="s">
        <v>137</v>
      </c>
      <c r="CZ179" s="31">
        <v>5.0</v>
      </c>
      <c r="DA179" s="27" t="s">
        <v>139</v>
      </c>
      <c r="DB179" s="16">
        <f t="shared" si="67"/>
        <v>18</v>
      </c>
      <c r="DC179" s="29">
        <v>5.0</v>
      </c>
      <c r="DD179" s="27" t="s">
        <v>137</v>
      </c>
      <c r="DE179" s="27" t="s">
        <v>139</v>
      </c>
      <c r="DF179" s="27">
        <v>4.0</v>
      </c>
      <c r="DG179" s="27" t="s">
        <v>136</v>
      </c>
      <c r="DH179" s="27" t="s">
        <v>137</v>
      </c>
      <c r="DI179" s="16">
        <f t="shared" si="68"/>
        <v>21</v>
      </c>
      <c r="DJ179" s="29">
        <v>1.0</v>
      </c>
      <c r="DK179" s="27" t="s">
        <v>140</v>
      </c>
      <c r="DL179" s="29">
        <v>2.0</v>
      </c>
      <c r="DM179" s="27" t="s">
        <v>137</v>
      </c>
      <c r="DN179" s="27" t="s">
        <v>140</v>
      </c>
      <c r="DO179" s="16">
        <f t="shared" si="69"/>
        <v>8</v>
      </c>
      <c r="DP179" s="27" t="s">
        <v>136</v>
      </c>
      <c r="DQ179" s="29">
        <v>5.0</v>
      </c>
      <c r="DR179" s="27" t="s">
        <v>139</v>
      </c>
      <c r="DS179" s="29">
        <v>4.0</v>
      </c>
      <c r="DT179" s="27" t="s">
        <v>138</v>
      </c>
      <c r="DU179" s="25">
        <f t="shared" si="70"/>
        <v>20</v>
      </c>
      <c r="DV179" s="27" t="s">
        <v>137</v>
      </c>
      <c r="DW179" s="27" t="s">
        <v>136</v>
      </c>
      <c r="DX179" s="27" t="s">
        <v>139</v>
      </c>
      <c r="DY179" s="27" t="s">
        <v>139</v>
      </c>
      <c r="DZ179" s="27" t="s">
        <v>137</v>
      </c>
      <c r="EA179" s="26">
        <v>24.0</v>
      </c>
      <c r="EB179" s="27" t="s">
        <v>137</v>
      </c>
      <c r="EC179" s="27" t="s">
        <v>137</v>
      </c>
      <c r="ED179" s="27" t="s">
        <v>138</v>
      </c>
      <c r="EE179" s="27" t="s">
        <v>139</v>
      </c>
      <c r="EF179" s="16">
        <f t="shared" si="71"/>
        <v>13</v>
      </c>
      <c r="EG179" s="27" t="s">
        <v>139</v>
      </c>
      <c r="EH179" s="130" t="s">
        <v>136</v>
      </c>
      <c r="EI179" s="29">
        <v>3.0</v>
      </c>
      <c r="EJ179" s="27" t="s">
        <v>137</v>
      </c>
      <c r="EK179" s="16">
        <f t="shared" si="72"/>
        <v>12</v>
      </c>
    </row>
    <row r="180" ht="15.75" customHeight="1">
      <c r="A180" s="36" t="s">
        <v>194</v>
      </c>
      <c r="B180" s="16">
        <f t="shared" si="1"/>
        <v>0</v>
      </c>
      <c r="C180" s="17" t="s">
        <v>37</v>
      </c>
      <c r="D180" s="35">
        <v>50.0</v>
      </c>
      <c r="E180" s="16">
        <f t="shared" si="2"/>
        <v>0</v>
      </c>
      <c r="F180" s="16">
        <f t="shared" si="3"/>
        <v>0</v>
      </c>
      <c r="G180" s="16">
        <f t="shared" si="4"/>
        <v>1</v>
      </c>
      <c r="H180" s="16">
        <f t="shared" si="5"/>
        <v>0</v>
      </c>
      <c r="I180" s="35" t="s">
        <v>11</v>
      </c>
      <c r="J180" s="16">
        <f t="shared" si="6"/>
        <v>0</v>
      </c>
      <c r="K180" s="16">
        <f t="shared" si="7"/>
        <v>0</v>
      </c>
      <c r="L180" s="16">
        <f t="shared" si="8"/>
        <v>1</v>
      </c>
      <c r="M180" s="16">
        <f t="shared" si="9"/>
        <v>0</v>
      </c>
      <c r="N180" s="16">
        <f t="shared" si="10"/>
        <v>0</v>
      </c>
      <c r="O180" s="36">
        <v>25000.0</v>
      </c>
      <c r="P180" s="21">
        <f t="shared" si="11"/>
        <v>0</v>
      </c>
      <c r="Q180" s="21">
        <f t="shared" si="12"/>
        <v>1</v>
      </c>
      <c r="R180" s="21">
        <f t="shared" si="13"/>
        <v>0</v>
      </c>
      <c r="S180" s="21">
        <f t="shared" si="14"/>
        <v>0</v>
      </c>
      <c r="T180" s="37" t="s">
        <v>127</v>
      </c>
      <c r="U180" s="21">
        <f t="shared" si="15"/>
        <v>1</v>
      </c>
      <c r="V180" s="37">
        <v>0.0</v>
      </c>
      <c r="W180" s="37">
        <v>0.0</v>
      </c>
      <c r="X180" s="37">
        <v>0.0</v>
      </c>
      <c r="Y180" s="36" t="s">
        <v>25</v>
      </c>
      <c r="Z180" s="21">
        <f t="shared" si="16"/>
        <v>1</v>
      </c>
      <c r="AA180" s="21">
        <f t="shared" si="17"/>
        <v>0</v>
      </c>
      <c r="AB180" s="21">
        <f t="shared" si="18"/>
        <v>0</v>
      </c>
      <c r="AC180" s="21">
        <f t="shared" si="19"/>
        <v>0</v>
      </c>
      <c r="AD180" s="21">
        <f t="shared" si="20"/>
        <v>0</v>
      </c>
      <c r="AE180" s="36" t="s">
        <v>31</v>
      </c>
      <c r="AF180" s="21">
        <f t="shared" si="21"/>
        <v>1</v>
      </c>
      <c r="AG180" s="21">
        <f t="shared" si="22"/>
        <v>0</v>
      </c>
      <c r="AH180" s="21">
        <f t="shared" si="23"/>
        <v>0</v>
      </c>
      <c r="AI180" s="21">
        <f t="shared" si="24"/>
        <v>0</v>
      </c>
      <c r="AJ180" s="27" t="s">
        <v>128</v>
      </c>
      <c r="AK180" s="21">
        <f t="shared" si="25"/>
        <v>1</v>
      </c>
      <c r="AL180" s="21">
        <f t="shared" si="26"/>
        <v>0</v>
      </c>
      <c r="AM180" s="21">
        <f t="shared" si="27"/>
        <v>0</v>
      </c>
      <c r="AN180" s="21">
        <f t="shared" si="28"/>
        <v>0</v>
      </c>
      <c r="AO180" s="27" t="s">
        <v>154</v>
      </c>
      <c r="AP180" s="21">
        <f t="shared" si="29"/>
        <v>0</v>
      </c>
      <c r="AQ180" s="21">
        <f t="shared" si="30"/>
        <v>0</v>
      </c>
      <c r="AR180" s="21">
        <f t="shared" si="31"/>
        <v>0</v>
      </c>
      <c r="AS180" s="21">
        <f t="shared" si="32"/>
        <v>1</v>
      </c>
      <c r="AT180" s="27" t="s">
        <v>130</v>
      </c>
      <c r="AU180" s="21">
        <f t="shared" si="33"/>
        <v>1</v>
      </c>
      <c r="AV180" s="21">
        <f t="shared" si="34"/>
        <v>0</v>
      </c>
      <c r="AW180" s="21">
        <f t="shared" si="35"/>
        <v>0</v>
      </c>
      <c r="AX180" s="21">
        <f t="shared" si="36"/>
        <v>0</v>
      </c>
      <c r="AY180" s="27" t="s">
        <v>182</v>
      </c>
      <c r="AZ180" s="21">
        <f t="shared" si="37"/>
        <v>0</v>
      </c>
      <c r="BA180" s="21">
        <f t="shared" si="38"/>
        <v>0</v>
      </c>
      <c r="BB180" s="21">
        <f t="shared" si="39"/>
        <v>1</v>
      </c>
      <c r="BC180" s="21">
        <f t="shared" si="40"/>
        <v>0</v>
      </c>
      <c r="BD180" s="27" t="s">
        <v>136</v>
      </c>
      <c r="BE180" s="21">
        <f t="shared" si="41"/>
        <v>0</v>
      </c>
      <c r="BF180" s="21">
        <f t="shared" si="42"/>
        <v>0</v>
      </c>
      <c r="BG180" s="21">
        <f t="shared" si="43"/>
        <v>1</v>
      </c>
      <c r="BH180" s="29">
        <v>800.0</v>
      </c>
      <c r="BI180" s="21">
        <f t="shared" si="44"/>
        <v>1</v>
      </c>
      <c r="BJ180" s="21">
        <f t="shared" si="45"/>
        <v>0</v>
      </c>
      <c r="BK180" s="21">
        <f t="shared" si="46"/>
        <v>0</v>
      </c>
      <c r="BL180" s="27" t="s">
        <v>151</v>
      </c>
      <c r="BM180" s="21">
        <f t="shared" si="47"/>
        <v>0</v>
      </c>
      <c r="BN180" s="21">
        <f t="shared" si="48"/>
        <v>1</v>
      </c>
      <c r="BO180" s="21">
        <f t="shared" si="49"/>
        <v>0</v>
      </c>
      <c r="BP180" s="21">
        <f t="shared" si="50"/>
        <v>0</v>
      </c>
      <c r="BQ180" s="21">
        <f t="shared" si="51"/>
        <v>0</v>
      </c>
      <c r="BR180" s="29">
        <v>0.0</v>
      </c>
      <c r="BS180" s="29">
        <v>0.0</v>
      </c>
      <c r="BT180" s="29">
        <v>0.0</v>
      </c>
      <c r="BU180" s="29">
        <v>1.0</v>
      </c>
      <c r="BV180" s="29">
        <v>0.0</v>
      </c>
      <c r="BW180" s="29">
        <v>0.0</v>
      </c>
      <c r="BX180" s="29">
        <v>0.0</v>
      </c>
      <c r="BY180" s="29">
        <v>0.0</v>
      </c>
      <c r="BZ180" s="29">
        <v>1.0</v>
      </c>
      <c r="CA180" s="27" t="s">
        <v>133</v>
      </c>
      <c r="CB180" s="21">
        <f t="shared" si="52"/>
        <v>0</v>
      </c>
      <c r="CC180" s="21">
        <f t="shared" si="53"/>
        <v>1</v>
      </c>
      <c r="CD180" s="21">
        <f t="shared" si="54"/>
        <v>0</v>
      </c>
      <c r="CE180" s="21">
        <f t="shared" si="55"/>
        <v>0</v>
      </c>
      <c r="CF180" s="21">
        <f t="shared" si="56"/>
        <v>0</v>
      </c>
      <c r="CG180" s="27" t="s">
        <v>152</v>
      </c>
      <c r="CH180" s="21">
        <f t="shared" si="57"/>
        <v>0</v>
      </c>
      <c r="CI180" s="21">
        <f t="shared" si="58"/>
        <v>0</v>
      </c>
      <c r="CJ180" s="21">
        <f t="shared" si="59"/>
        <v>0</v>
      </c>
      <c r="CK180" s="21">
        <f t="shared" si="60"/>
        <v>1</v>
      </c>
      <c r="CL180" s="27" t="s">
        <v>135</v>
      </c>
      <c r="CM180" s="21">
        <f t="shared" si="61"/>
        <v>1</v>
      </c>
      <c r="CN180" s="21">
        <f t="shared" si="62"/>
        <v>0</v>
      </c>
      <c r="CO180" s="21">
        <f t="shared" si="63"/>
        <v>0</v>
      </c>
      <c r="CP180" s="21">
        <f t="shared" si="64"/>
        <v>0</v>
      </c>
      <c r="CQ180" s="21">
        <f t="shared" si="65"/>
        <v>0</v>
      </c>
      <c r="CR180" s="27" t="s">
        <v>136</v>
      </c>
      <c r="CS180" s="27" t="s">
        <v>136</v>
      </c>
      <c r="CT180" s="27" t="s">
        <v>139</v>
      </c>
      <c r="CU180" s="29">
        <v>3.0</v>
      </c>
      <c r="CV180" s="16">
        <f t="shared" si="66"/>
        <v>13</v>
      </c>
      <c r="CW180" s="29">
        <v>2.0</v>
      </c>
      <c r="CX180" s="31">
        <v>2.0</v>
      </c>
      <c r="CY180" s="41" t="s">
        <v>139</v>
      </c>
      <c r="CZ180" s="41" t="s">
        <v>136</v>
      </c>
      <c r="DA180" s="27" t="s">
        <v>136</v>
      </c>
      <c r="DB180" s="16">
        <f t="shared" si="67"/>
        <v>14</v>
      </c>
      <c r="DC180" s="29">
        <v>2.0</v>
      </c>
      <c r="DD180" s="27" t="s">
        <v>136</v>
      </c>
      <c r="DE180" s="27" t="s">
        <v>139</v>
      </c>
      <c r="DF180" s="27" t="s">
        <v>140</v>
      </c>
      <c r="DG180" s="27" t="s">
        <v>140</v>
      </c>
      <c r="DH180" s="29">
        <v>3.0</v>
      </c>
      <c r="DI180" s="16">
        <f t="shared" si="68"/>
        <v>13</v>
      </c>
      <c r="DJ180" s="29">
        <v>1.0</v>
      </c>
      <c r="DK180" s="27" t="s">
        <v>136</v>
      </c>
      <c r="DL180" s="29">
        <v>1.0</v>
      </c>
      <c r="DM180" s="27" t="s">
        <v>136</v>
      </c>
      <c r="DN180" s="27" t="s">
        <v>139</v>
      </c>
      <c r="DO180" s="16">
        <f t="shared" si="69"/>
        <v>12</v>
      </c>
      <c r="DP180" s="27" t="s">
        <v>136</v>
      </c>
      <c r="DQ180" s="27" t="s">
        <v>136</v>
      </c>
      <c r="DR180" s="27" t="s">
        <v>136</v>
      </c>
      <c r="DS180" s="27" t="s">
        <v>138</v>
      </c>
      <c r="DT180" s="27" t="s">
        <v>138</v>
      </c>
      <c r="DU180" s="25">
        <f t="shared" si="70"/>
        <v>22</v>
      </c>
      <c r="DV180" s="27" t="s">
        <v>138</v>
      </c>
      <c r="DW180" s="27" t="s">
        <v>137</v>
      </c>
      <c r="DX180" s="27" t="s">
        <v>138</v>
      </c>
      <c r="DY180" s="27" t="s">
        <v>140</v>
      </c>
      <c r="DZ180" s="27" t="s">
        <v>137</v>
      </c>
      <c r="EA180" s="26">
        <v>18.0</v>
      </c>
      <c r="EB180" s="27" t="s">
        <v>137</v>
      </c>
      <c r="EC180" s="27" t="s">
        <v>137</v>
      </c>
      <c r="ED180" s="29">
        <v>4.0</v>
      </c>
      <c r="EE180" s="29">
        <v>5.0</v>
      </c>
      <c r="EF180" s="16">
        <f t="shared" si="71"/>
        <v>15</v>
      </c>
      <c r="EG180" s="27" t="s">
        <v>139</v>
      </c>
      <c r="EH180" s="130" t="s">
        <v>139</v>
      </c>
      <c r="EI180" s="27" t="s">
        <v>139</v>
      </c>
      <c r="EJ180" s="27" t="s">
        <v>139</v>
      </c>
      <c r="EK180" s="16">
        <f t="shared" si="72"/>
        <v>8</v>
      </c>
    </row>
    <row r="181" ht="15.75" customHeight="1">
      <c r="A181" s="36" t="s">
        <v>194</v>
      </c>
      <c r="B181" s="16">
        <f t="shared" si="1"/>
        <v>0</v>
      </c>
      <c r="C181" s="17" t="s">
        <v>37</v>
      </c>
      <c r="D181" s="35">
        <v>24.0</v>
      </c>
      <c r="E181" s="16">
        <f t="shared" si="2"/>
        <v>0</v>
      </c>
      <c r="F181" s="16">
        <f t="shared" si="3"/>
        <v>1</v>
      </c>
      <c r="G181" s="16">
        <f t="shared" si="4"/>
        <v>0</v>
      </c>
      <c r="H181" s="16">
        <f t="shared" si="5"/>
        <v>0</v>
      </c>
      <c r="I181" s="35" t="s">
        <v>126</v>
      </c>
      <c r="J181" s="16">
        <f t="shared" si="6"/>
        <v>0</v>
      </c>
      <c r="K181" s="16">
        <f t="shared" si="7"/>
        <v>1</v>
      </c>
      <c r="L181" s="16">
        <f t="shared" si="8"/>
        <v>0</v>
      </c>
      <c r="M181" s="16">
        <f t="shared" si="9"/>
        <v>0</v>
      </c>
      <c r="N181" s="16">
        <f t="shared" si="10"/>
        <v>0</v>
      </c>
      <c r="O181" s="36">
        <v>15000.0</v>
      </c>
      <c r="P181" s="21">
        <f t="shared" si="11"/>
        <v>0</v>
      </c>
      <c r="Q181" s="21">
        <f t="shared" si="12"/>
        <v>1</v>
      </c>
      <c r="R181" s="21">
        <f t="shared" si="13"/>
        <v>0</v>
      </c>
      <c r="S181" s="21">
        <f t="shared" si="14"/>
        <v>0</v>
      </c>
      <c r="T181" s="37" t="s">
        <v>127</v>
      </c>
      <c r="U181" s="21">
        <f t="shared" si="15"/>
        <v>1</v>
      </c>
      <c r="V181" s="37">
        <v>0.0</v>
      </c>
      <c r="W181" s="37">
        <v>0.0</v>
      </c>
      <c r="X181" s="37">
        <v>0.0</v>
      </c>
      <c r="Y181" s="36" t="s">
        <v>25</v>
      </c>
      <c r="Z181" s="21">
        <f t="shared" si="16"/>
        <v>1</v>
      </c>
      <c r="AA181" s="21">
        <f t="shared" si="17"/>
        <v>0</v>
      </c>
      <c r="AB181" s="21">
        <f t="shared" si="18"/>
        <v>0</v>
      </c>
      <c r="AC181" s="21">
        <f t="shared" si="19"/>
        <v>0</v>
      </c>
      <c r="AD181" s="21">
        <f t="shared" si="20"/>
        <v>0</v>
      </c>
      <c r="AE181" s="36" t="s">
        <v>32</v>
      </c>
      <c r="AF181" s="21">
        <f t="shared" si="21"/>
        <v>0</v>
      </c>
      <c r="AG181" s="21">
        <f t="shared" si="22"/>
        <v>1</v>
      </c>
      <c r="AH181" s="21">
        <f t="shared" si="23"/>
        <v>0</v>
      </c>
      <c r="AI181" s="21">
        <f t="shared" si="24"/>
        <v>0</v>
      </c>
      <c r="AJ181" s="27" t="s">
        <v>129</v>
      </c>
      <c r="AK181" s="21">
        <f t="shared" si="25"/>
        <v>0</v>
      </c>
      <c r="AL181" s="21">
        <f t="shared" si="26"/>
        <v>1</v>
      </c>
      <c r="AM181" s="21">
        <f t="shared" si="27"/>
        <v>0</v>
      </c>
      <c r="AN181" s="21">
        <f t="shared" si="28"/>
        <v>0</v>
      </c>
      <c r="AO181" s="27" t="s">
        <v>37</v>
      </c>
      <c r="AP181" s="21">
        <f t="shared" si="29"/>
        <v>1</v>
      </c>
      <c r="AQ181" s="21">
        <f t="shared" si="30"/>
        <v>0</v>
      </c>
      <c r="AR181" s="21">
        <f t="shared" si="31"/>
        <v>0</v>
      </c>
      <c r="AS181" s="21">
        <f t="shared" si="32"/>
        <v>0</v>
      </c>
      <c r="AT181" s="27" t="s">
        <v>130</v>
      </c>
      <c r="AU181" s="21">
        <f t="shared" si="33"/>
        <v>1</v>
      </c>
      <c r="AV181" s="21">
        <f t="shared" si="34"/>
        <v>0</v>
      </c>
      <c r="AW181" s="21">
        <f t="shared" si="35"/>
        <v>0</v>
      </c>
      <c r="AX181" s="21">
        <f t="shared" si="36"/>
        <v>0</v>
      </c>
      <c r="AY181" s="27" t="s">
        <v>131</v>
      </c>
      <c r="AZ181" s="21">
        <f t="shared" si="37"/>
        <v>1</v>
      </c>
      <c r="BA181" s="21">
        <f t="shared" si="38"/>
        <v>0</v>
      </c>
      <c r="BB181" s="21">
        <f t="shared" si="39"/>
        <v>0</v>
      </c>
      <c r="BC181" s="21">
        <f t="shared" si="40"/>
        <v>0</v>
      </c>
      <c r="BD181" s="27" t="s">
        <v>138</v>
      </c>
      <c r="BE181" s="21">
        <f t="shared" si="41"/>
        <v>0</v>
      </c>
      <c r="BF181" s="21">
        <f t="shared" si="42"/>
        <v>0</v>
      </c>
      <c r="BG181" s="21">
        <f t="shared" si="43"/>
        <v>1</v>
      </c>
      <c r="BH181" s="29">
        <v>1500.0</v>
      </c>
      <c r="BI181" s="21">
        <f t="shared" si="44"/>
        <v>0</v>
      </c>
      <c r="BJ181" s="21">
        <f t="shared" si="45"/>
        <v>1</v>
      </c>
      <c r="BK181" s="21">
        <f t="shared" si="46"/>
        <v>0</v>
      </c>
      <c r="BL181" s="29" t="s">
        <v>156</v>
      </c>
      <c r="BM181" s="21">
        <f t="shared" si="47"/>
        <v>0</v>
      </c>
      <c r="BN181" s="21">
        <f t="shared" si="48"/>
        <v>0</v>
      </c>
      <c r="BO181" s="21">
        <f t="shared" si="49"/>
        <v>0</v>
      </c>
      <c r="BP181" s="21">
        <f t="shared" si="50"/>
        <v>1</v>
      </c>
      <c r="BQ181" s="21">
        <f t="shared" si="51"/>
        <v>0</v>
      </c>
      <c r="BR181" s="29">
        <v>1.0</v>
      </c>
      <c r="BS181" s="29">
        <v>0.0</v>
      </c>
      <c r="BT181" s="29">
        <v>0.0</v>
      </c>
      <c r="BU181" s="29">
        <v>0.0</v>
      </c>
      <c r="BV181" s="29">
        <v>0.0</v>
      </c>
      <c r="BW181" s="29">
        <v>0.0</v>
      </c>
      <c r="BX181" s="29">
        <v>0.0</v>
      </c>
      <c r="BY181" s="29">
        <v>0.0</v>
      </c>
      <c r="BZ181" s="29">
        <v>1.0</v>
      </c>
      <c r="CA181" s="27" t="s">
        <v>133</v>
      </c>
      <c r="CB181" s="21">
        <f t="shared" si="52"/>
        <v>0</v>
      </c>
      <c r="CC181" s="21">
        <f t="shared" si="53"/>
        <v>1</v>
      </c>
      <c r="CD181" s="21">
        <f t="shared" si="54"/>
        <v>0</v>
      </c>
      <c r="CE181" s="21">
        <f t="shared" si="55"/>
        <v>0</v>
      </c>
      <c r="CF181" s="21">
        <f t="shared" si="56"/>
        <v>0</v>
      </c>
      <c r="CG181" s="27" t="s">
        <v>157</v>
      </c>
      <c r="CH181" s="21">
        <f t="shared" si="57"/>
        <v>0</v>
      </c>
      <c r="CI181" s="21">
        <f t="shared" si="58"/>
        <v>1</v>
      </c>
      <c r="CJ181" s="21">
        <f t="shared" si="59"/>
        <v>0</v>
      </c>
      <c r="CK181" s="21">
        <f t="shared" si="60"/>
        <v>0</v>
      </c>
      <c r="CL181" s="27" t="s">
        <v>135</v>
      </c>
      <c r="CM181" s="21">
        <f t="shared" si="61"/>
        <v>1</v>
      </c>
      <c r="CN181" s="21">
        <f t="shared" si="62"/>
        <v>0</v>
      </c>
      <c r="CO181" s="21">
        <f t="shared" si="63"/>
        <v>0</v>
      </c>
      <c r="CP181" s="21">
        <f t="shared" si="64"/>
        <v>0</v>
      </c>
      <c r="CQ181" s="21">
        <f t="shared" si="65"/>
        <v>0</v>
      </c>
      <c r="CR181" s="29">
        <v>5.0</v>
      </c>
      <c r="CS181" s="27" t="s">
        <v>139</v>
      </c>
      <c r="CT181" s="27" t="s">
        <v>136</v>
      </c>
      <c r="CU181" s="29">
        <v>4.0</v>
      </c>
      <c r="CV181" s="16">
        <f t="shared" si="66"/>
        <v>15</v>
      </c>
      <c r="CW181" s="29">
        <v>4.0</v>
      </c>
      <c r="CX181" s="31">
        <v>4.0</v>
      </c>
      <c r="CY181" s="41" t="s">
        <v>136</v>
      </c>
      <c r="CZ181" s="41" t="s">
        <v>139</v>
      </c>
      <c r="DA181" s="27" t="s">
        <v>139</v>
      </c>
      <c r="DB181" s="16">
        <f t="shared" si="67"/>
        <v>16</v>
      </c>
      <c r="DC181" s="29">
        <v>4.0</v>
      </c>
      <c r="DD181" s="27" t="s">
        <v>137</v>
      </c>
      <c r="DE181" s="27" t="s">
        <v>139</v>
      </c>
      <c r="DF181" s="27">
        <v>4.0</v>
      </c>
      <c r="DG181" s="27" t="s">
        <v>136</v>
      </c>
      <c r="DH181" s="27">
        <v>4.0</v>
      </c>
      <c r="DI181" s="16">
        <f t="shared" si="68"/>
        <v>21</v>
      </c>
      <c r="DJ181" s="29">
        <v>1.0</v>
      </c>
      <c r="DK181" s="27" t="s">
        <v>140</v>
      </c>
      <c r="DL181" s="29">
        <v>1.0</v>
      </c>
      <c r="DM181" s="27" t="s">
        <v>139</v>
      </c>
      <c r="DN181" s="27" t="s">
        <v>136</v>
      </c>
      <c r="DO181" s="16">
        <f t="shared" si="69"/>
        <v>9</v>
      </c>
      <c r="DP181" s="29">
        <v>2.0</v>
      </c>
      <c r="DQ181" s="29">
        <v>2.0</v>
      </c>
      <c r="DR181" s="27" t="s">
        <v>136</v>
      </c>
      <c r="DS181" s="27" t="s">
        <v>137</v>
      </c>
      <c r="DT181" s="29">
        <v>1.0</v>
      </c>
      <c r="DU181" s="25">
        <f t="shared" si="70"/>
        <v>12</v>
      </c>
      <c r="DV181" s="27" t="s">
        <v>136</v>
      </c>
      <c r="DW181" s="27" t="s">
        <v>138</v>
      </c>
      <c r="DX181" s="27" t="s">
        <v>137</v>
      </c>
      <c r="DY181" s="27" t="s">
        <v>138</v>
      </c>
      <c r="DZ181" s="27" t="s">
        <v>136</v>
      </c>
      <c r="EA181" s="26">
        <v>22.0</v>
      </c>
      <c r="EB181" s="27" t="s">
        <v>139</v>
      </c>
      <c r="EC181" s="27" t="s">
        <v>139</v>
      </c>
      <c r="ED181" s="27" t="s">
        <v>140</v>
      </c>
      <c r="EE181" s="27" t="s">
        <v>140</v>
      </c>
      <c r="EF181" s="16">
        <f t="shared" si="71"/>
        <v>6</v>
      </c>
      <c r="EG181" s="27" t="s">
        <v>139</v>
      </c>
      <c r="EH181" s="130" t="s">
        <v>136</v>
      </c>
      <c r="EI181" s="29">
        <v>2.0</v>
      </c>
      <c r="EJ181" s="27" t="s">
        <v>138</v>
      </c>
      <c r="EK181" s="16">
        <f t="shared" si="72"/>
        <v>13</v>
      </c>
    </row>
    <row r="182" ht="15.75" customHeight="1">
      <c r="A182" s="36" t="s">
        <v>194</v>
      </c>
      <c r="B182" s="16">
        <f t="shared" si="1"/>
        <v>0</v>
      </c>
      <c r="C182" s="17" t="s">
        <v>37</v>
      </c>
      <c r="D182" s="35">
        <v>52.0</v>
      </c>
      <c r="E182" s="16">
        <f t="shared" si="2"/>
        <v>0</v>
      </c>
      <c r="F182" s="16">
        <f t="shared" si="3"/>
        <v>0</v>
      </c>
      <c r="G182" s="16">
        <f t="shared" si="4"/>
        <v>1</v>
      </c>
      <c r="H182" s="16">
        <f t="shared" si="5"/>
        <v>0</v>
      </c>
      <c r="I182" s="35" t="s">
        <v>126</v>
      </c>
      <c r="J182" s="16">
        <f t="shared" si="6"/>
        <v>0</v>
      </c>
      <c r="K182" s="16">
        <f t="shared" si="7"/>
        <v>1</v>
      </c>
      <c r="L182" s="16">
        <f t="shared" si="8"/>
        <v>0</v>
      </c>
      <c r="M182" s="16">
        <f t="shared" si="9"/>
        <v>0</v>
      </c>
      <c r="N182" s="16">
        <f t="shared" si="10"/>
        <v>0</v>
      </c>
      <c r="O182" s="36">
        <v>25000.0</v>
      </c>
      <c r="P182" s="21">
        <f t="shared" si="11"/>
        <v>0</v>
      </c>
      <c r="Q182" s="21">
        <f t="shared" si="12"/>
        <v>1</v>
      </c>
      <c r="R182" s="21">
        <f t="shared" si="13"/>
        <v>0</v>
      </c>
      <c r="S182" s="21">
        <f t="shared" si="14"/>
        <v>0</v>
      </c>
      <c r="T182" s="37" t="s">
        <v>127</v>
      </c>
      <c r="U182" s="21">
        <f t="shared" si="15"/>
        <v>1</v>
      </c>
      <c r="V182" s="37">
        <v>0.0</v>
      </c>
      <c r="W182" s="37">
        <v>0.0</v>
      </c>
      <c r="X182" s="37">
        <v>0.0</v>
      </c>
      <c r="Y182" s="36" t="s">
        <v>25</v>
      </c>
      <c r="Z182" s="21">
        <f t="shared" si="16"/>
        <v>1</v>
      </c>
      <c r="AA182" s="21">
        <f t="shared" si="17"/>
        <v>0</v>
      </c>
      <c r="AB182" s="21">
        <f t="shared" si="18"/>
        <v>0</v>
      </c>
      <c r="AC182" s="21">
        <f t="shared" si="19"/>
        <v>0</v>
      </c>
      <c r="AD182" s="21">
        <f t="shared" si="20"/>
        <v>0</v>
      </c>
      <c r="AE182" s="36" t="s">
        <v>31</v>
      </c>
      <c r="AF182" s="21">
        <f t="shared" si="21"/>
        <v>1</v>
      </c>
      <c r="AG182" s="21">
        <f t="shared" si="22"/>
        <v>0</v>
      </c>
      <c r="AH182" s="21">
        <f t="shared" si="23"/>
        <v>0</v>
      </c>
      <c r="AI182" s="21">
        <f t="shared" si="24"/>
        <v>0</v>
      </c>
      <c r="AJ182" s="36" t="s">
        <v>171</v>
      </c>
      <c r="AK182" s="21">
        <f t="shared" si="25"/>
        <v>0</v>
      </c>
      <c r="AL182" s="21">
        <f t="shared" si="26"/>
        <v>0</v>
      </c>
      <c r="AM182" s="21">
        <f t="shared" si="27"/>
        <v>0</v>
      </c>
      <c r="AN182" s="21">
        <f t="shared" si="28"/>
        <v>1</v>
      </c>
      <c r="AO182" s="27" t="s">
        <v>38</v>
      </c>
      <c r="AP182" s="21">
        <f t="shared" si="29"/>
        <v>0</v>
      </c>
      <c r="AQ182" s="21">
        <f t="shared" si="30"/>
        <v>1</v>
      </c>
      <c r="AR182" s="21">
        <f t="shared" si="31"/>
        <v>0</v>
      </c>
      <c r="AS182" s="21">
        <f t="shared" si="32"/>
        <v>0</v>
      </c>
      <c r="AT182" s="27" t="s">
        <v>130</v>
      </c>
      <c r="AU182" s="21">
        <f t="shared" si="33"/>
        <v>1</v>
      </c>
      <c r="AV182" s="21">
        <f t="shared" si="34"/>
        <v>0</v>
      </c>
      <c r="AW182" s="21">
        <f t="shared" si="35"/>
        <v>0</v>
      </c>
      <c r="AX182" s="21">
        <f t="shared" si="36"/>
        <v>0</v>
      </c>
      <c r="AY182" s="27" t="s">
        <v>131</v>
      </c>
      <c r="AZ182" s="21">
        <f t="shared" si="37"/>
        <v>1</v>
      </c>
      <c r="BA182" s="21">
        <f t="shared" si="38"/>
        <v>0</v>
      </c>
      <c r="BB182" s="21">
        <f t="shared" si="39"/>
        <v>0</v>
      </c>
      <c r="BC182" s="21">
        <f t="shared" si="40"/>
        <v>0</v>
      </c>
      <c r="BD182" s="27" t="s">
        <v>138</v>
      </c>
      <c r="BE182" s="21">
        <f t="shared" si="41"/>
        <v>0</v>
      </c>
      <c r="BF182" s="21">
        <f t="shared" si="42"/>
        <v>0</v>
      </c>
      <c r="BG182" s="21">
        <f t="shared" si="43"/>
        <v>1</v>
      </c>
      <c r="BH182" s="29">
        <v>1500.0</v>
      </c>
      <c r="BI182" s="21">
        <f t="shared" si="44"/>
        <v>0</v>
      </c>
      <c r="BJ182" s="21">
        <f t="shared" si="45"/>
        <v>1</v>
      </c>
      <c r="BK182" s="21">
        <f t="shared" si="46"/>
        <v>0</v>
      </c>
      <c r="BL182" s="29" t="s">
        <v>132</v>
      </c>
      <c r="BM182" s="21">
        <f t="shared" si="47"/>
        <v>0</v>
      </c>
      <c r="BN182" s="21">
        <f t="shared" si="48"/>
        <v>0</v>
      </c>
      <c r="BO182" s="21">
        <f t="shared" si="49"/>
        <v>1</v>
      </c>
      <c r="BP182" s="21">
        <f t="shared" si="50"/>
        <v>0</v>
      </c>
      <c r="BQ182" s="21">
        <f t="shared" si="51"/>
        <v>0</v>
      </c>
      <c r="BR182" s="29">
        <v>0.0</v>
      </c>
      <c r="BS182" s="29">
        <v>0.0</v>
      </c>
      <c r="BT182" s="29">
        <v>0.0</v>
      </c>
      <c r="BU182" s="29">
        <v>1.0</v>
      </c>
      <c r="BV182" s="29">
        <v>0.0</v>
      </c>
      <c r="BW182" s="29">
        <v>1.0</v>
      </c>
      <c r="BX182" s="29">
        <v>1.0</v>
      </c>
      <c r="BY182" s="29">
        <v>1.0</v>
      </c>
      <c r="BZ182" s="29">
        <v>1.0</v>
      </c>
      <c r="CA182" s="27" t="s">
        <v>164</v>
      </c>
      <c r="CB182" s="21">
        <f t="shared" si="52"/>
        <v>0</v>
      </c>
      <c r="CC182" s="21">
        <f t="shared" si="53"/>
        <v>0</v>
      </c>
      <c r="CD182" s="21">
        <f t="shared" si="54"/>
        <v>1</v>
      </c>
      <c r="CE182" s="21">
        <f t="shared" si="55"/>
        <v>0</v>
      </c>
      <c r="CF182" s="21">
        <f t="shared" si="56"/>
        <v>0</v>
      </c>
      <c r="CG182" s="27" t="s">
        <v>165</v>
      </c>
      <c r="CH182" s="21">
        <f t="shared" si="57"/>
        <v>0</v>
      </c>
      <c r="CI182" s="21">
        <f t="shared" si="58"/>
        <v>0</v>
      </c>
      <c r="CJ182" s="21">
        <f t="shared" si="59"/>
        <v>0</v>
      </c>
      <c r="CK182" s="21">
        <f t="shared" si="60"/>
        <v>1</v>
      </c>
      <c r="CL182" s="27" t="s">
        <v>135</v>
      </c>
      <c r="CM182" s="21">
        <f t="shared" si="61"/>
        <v>1</v>
      </c>
      <c r="CN182" s="21">
        <f t="shared" si="62"/>
        <v>0</v>
      </c>
      <c r="CO182" s="21">
        <f t="shared" si="63"/>
        <v>0</v>
      </c>
      <c r="CP182" s="21">
        <f t="shared" si="64"/>
        <v>0</v>
      </c>
      <c r="CQ182" s="21">
        <f t="shared" si="65"/>
        <v>0</v>
      </c>
      <c r="CR182" s="27" t="s">
        <v>136</v>
      </c>
      <c r="CS182" s="27" t="s">
        <v>137</v>
      </c>
      <c r="CT182" s="29">
        <v>4.0</v>
      </c>
      <c r="CU182" s="27" t="s">
        <v>136</v>
      </c>
      <c r="CV182" s="16">
        <f t="shared" si="66"/>
        <v>15</v>
      </c>
      <c r="CW182" s="29">
        <v>1.0</v>
      </c>
      <c r="CX182" s="41" t="s">
        <v>137</v>
      </c>
      <c r="CY182" s="41" t="s">
        <v>139</v>
      </c>
      <c r="CZ182" s="41" t="s">
        <v>136</v>
      </c>
      <c r="DA182" s="29">
        <v>2.0</v>
      </c>
      <c r="DB182" s="16">
        <f t="shared" si="67"/>
        <v>12</v>
      </c>
      <c r="DC182" s="29">
        <v>2.0</v>
      </c>
      <c r="DD182" s="27" t="s">
        <v>139</v>
      </c>
      <c r="DE182" s="27" t="s">
        <v>139</v>
      </c>
      <c r="DF182" s="27" t="s">
        <v>139</v>
      </c>
      <c r="DG182" s="27" t="s">
        <v>136</v>
      </c>
      <c r="DH182" s="27" t="s">
        <v>139</v>
      </c>
      <c r="DI182" s="16">
        <f t="shared" si="68"/>
        <v>14</v>
      </c>
      <c r="DJ182" s="29">
        <v>1.0</v>
      </c>
      <c r="DK182" s="29">
        <v>2.0</v>
      </c>
      <c r="DL182" s="27" t="s">
        <v>136</v>
      </c>
      <c r="DM182" s="27" t="s">
        <v>140</v>
      </c>
      <c r="DN182" s="27" t="s">
        <v>140</v>
      </c>
      <c r="DO182" s="16">
        <f t="shared" si="69"/>
        <v>9</v>
      </c>
      <c r="DP182" s="29">
        <v>2.0</v>
      </c>
      <c r="DQ182" s="29">
        <v>2.0</v>
      </c>
      <c r="DR182" s="27" t="s">
        <v>136</v>
      </c>
      <c r="DS182" s="29">
        <v>3.0</v>
      </c>
      <c r="DT182" s="29">
        <v>1.0</v>
      </c>
      <c r="DU182" s="25">
        <f t="shared" si="70"/>
        <v>12</v>
      </c>
      <c r="DV182" s="27" t="s">
        <v>138</v>
      </c>
      <c r="DW182" s="27" t="s">
        <v>139</v>
      </c>
      <c r="DX182" s="27" t="s">
        <v>139</v>
      </c>
      <c r="DY182" s="27" t="s">
        <v>139</v>
      </c>
      <c r="DZ182" s="27" t="s">
        <v>140</v>
      </c>
      <c r="EA182" s="26">
        <v>16.0</v>
      </c>
      <c r="EB182" s="27" t="s">
        <v>139</v>
      </c>
      <c r="EC182" s="27" t="s">
        <v>139</v>
      </c>
      <c r="ED182" s="27" t="s">
        <v>140</v>
      </c>
      <c r="EE182" s="27" t="s">
        <v>139</v>
      </c>
      <c r="EF182" s="16">
        <f t="shared" si="71"/>
        <v>7</v>
      </c>
      <c r="EG182" s="29">
        <v>3.0</v>
      </c>
      <c r="EH182" s="130" t="s">
        <v>136</v>
      </c>
      <c r="EI182" s="29">
        <v>2.0</v>
      </c>
      <c r="EJ182" s="27" t="s">
        <v>139</v>
      </c>
      <c r="EK182" s="16">
        <f t="shared" si="72"/>
        <v>11</v>
      </c>
    </row>
    <row r="183" ht="15.75" customHeight="1">
      <c r="A183" s="36" t="s">
        <v>194</v>
      </c>
      <c r="B183" s="16">
        <f t="shared" si="1"/>
        <v>0</v>
      </c>
      <c r="C183" s="17" t="s">
        <v>37</v>
      </c>
      <c r="D183" s="35">
        <v>51.0</v>
      </c>
      <c r="E183" s="16">
        <f t="shared" si="2"/>
        <v>0</v>
      </c>
      <c r="F183" s="16">
        <f t="shared" si="3"/>
        <v>0</v>
      </c>
      <c r="G183" s="16">
        <f t="shared" si="4"/>
        <v>1</v>
      </c>
      <c r="H183" s="16">
        <f t="shared" si="5"/>
        <v>0</v>
      </c>
      <c r="I183" s="35" t="s">
        <v>126</v>
      </c>
      <c r="J183" s="16">
        <f t="shared" si="6"/>
        <v>0</v>
      </c>
      <c r="K183" s="16">
        <f t="shared" si="7"/>
        <v>1</v>
      </c>
      <c r="L183" s="16">
        <f t="shared" si="8"/>
        <v>0</v>
      </c>
      <c r="M183" s="16">
        <f t="shared" si="9"/>
        <v>0</v>
      </c>
      <c r="N183" s="16">
        <f t="shared" si="10"/>
        <v>0</v>
      </c>
      <c r="O183" s="36">
        <v>30000.0</v>
      </c>
      <c r="P183" s="21">
        <f t="shared" si="11"/>
        <v>0</v>
      </c>
      <c r="Q183" s="21">
        <f t="shared" si="12"/>
        <v>0</v>
      </c>
      <c r="R183" s="21">
        <f t="shared" si="13"/>
        <v>1</v>
      </c>
      <c r="S183" s="21">
        <f t="shared" si="14"/>
        <v>0</v>
      </c>
      <c r="T183" s="37" t="s">
        <v>127</v>
      </c>
      <c r="U183" s="21">
        <f t="shared" si="15"/>
        <v>1</v>
      </c>
      <c r="V183" s="37">
        <v>0.0</v>
      </c>
      <c r="W183" s="37">
        <v>0.0</v>
      </c>
      <c r="X183" s="37">
        <v>0.0</v>
      </c>
      <c r="Y183" s="36" t="s">
        <v>25</v>
      </c>
      <c r="Z183" s="21">
        <f t="shared" si="16"/>
        <v>1</v>
      </c>
      <c r="AA183" s="21">
        <f t="shared" si="17"/>
        <v>0</v>
      </c>
      <c r="AB183" s="21">
        <f t="shared" si="18"/>
        <v>0</v>
      </c>
      <c r="AC183" s="21">
        <f t="shared" si="19"/>
        <v>0</v>
      </c>
      <c r="AD183" s="21">
        <f t="shared" si="20"/>
        <v>0</v>
      </c>
      <c r="AE183" s="36" t="s">
        <v>31</v>
      </c>
      <c r="AF183" s="21">
        <f t="shared" si="21"/>
        <v>1</v>
      </c>
      <c r="AG183" s="21">
        <f t="shared" si="22"/>
        <v>0</v>
      </c>
      <c r="AH183" s="21">
        <f t="shared" si="23"/>
        <v>0</v>
      </c>
      <c r="AI183" s="21">
        <f t="shared" si="24"/>
        <v>0</v>
      </c>
      <c r="AJ183" s="27" t="s">
        <v>129</v>
      </c>
      <c r="AK183" s="21">
        <f t="shared" si="25"/>
        <v>0</v>
      </c>
      <c r="AL183" s="21">
        <f t="shared" si="26"/>
        <v>1</v>
      </c>
      <c r="AM183" s="21">
        <f t="shared" si="27"/>
        <v>0</v>
      </c>
      <c r="AN183" s="21">
        <f t="shared" si="28"/>
        <v>0</v>
      </c>
      <c r="AO183" s="27" t="s">
        <v>39</v>
      </c>
      <c r="AP183" s="21">
        <f t="shared" si="29"/>
        <v>0</v>
      </c>
      <c r="AQ183" s="21">
        <f t="shared" si="30"/>
        <v>0</v>
      </c>
      <c r="AR183" s="21">
        <f t="shared" si="31"/>
        <v>1</v>
      </c>
      <c r="AS183" s="21">
        <f t="shared" si="32"/>
        <v>0</v>
      </c>
      <c r="AT183" s="27" t="s">
        <v>197</v>
      </c>
      <c r="AU183" s="21">
        <f t="shared" si="33"/>
        <v>0</v>
      </c>
      <c r="AV183" s="21">
        <f t="shared" si="34"/>
        <v>0</v>
      </c>
      <c r="AW183" s="21">
        <f t="shared" si="35"/>
        <v>0</v>
      </c>
      <c r="AX183" s="21">
        <f t="shared" si="36"/>
        <v>1</v>
      </c>
      <c r="AY183" s="38" t="s">
        <v>188</v>
      </c>
      <c r="AZ183" s="21">
        <f t="shared" si="37"/>
        <v>0</v>
      </c>
      <c r="BA183" s="21">
        <f t="shared" si="38"/>
        <v>0</v>
      </c>
      <c r="BB183" s="21">
        <f t="shared" si="39"/>
        <v>0</v>
      </c>
      <c r="BC183" s="21">
        <f t="shared" si="40"/>
        <v>1</v>
      </c>
      <c r="BD183" s="27" t="s">
        <v>137</v>
      </c>
      <c r="BE183" s="21">
        <f t="shared" si="41"/>
        <v>0</v>
      </c>
      <c r="BF183" s="21">
        <f t="shared" si="42"/>
        <v>0</v>
      </c>
      <c r="BG183" s="21">
        <f t="shared" si="43"/>
        <v>1</v>
      </c>
      <c r="BH183" s="27" t="s">
        <v>167</v>
      </c>
      <c r="BI183" s="21">
        <f t="shared" si="44"/>
        <v>0</v>
      </c>
      <c r="BJ183" s="21">
        <f t="shared" si="45"/>
        <v>0</v>
      </c>
      <c r="BK183" s="21">
        <f t="shared" si="46"/>
        <v>1</v>
      </c>
      <c r="BL183" s="29" t="s">
        <v>59</v>
      </c>
      <c r="BM183" s="21">
        <f t="shared" si="47"/>
        <v>1</v>
      </c>
      <c r="BN183" s="21">
        <f t="shared" si="48"/>
        <v>0</v>
      </c>
      <c r="BO183" s="21">
        <f t="shared" si="49"/>
        <v>0</v>
      </c>
      <c r="BP183" s="21">
        <f t="shared" si="50"/>
        <v>0</v>
      </c>
      <c r="BQ183" s="21">
        <f t="shared" si="51"/>
        <v>0</v>
      </c>
      <c r="BR183" s="29">
        <v>1.0</v>
      </c>
      <c r="BS183" s="29">
        <v>0.0</v>
      </c>
      <c r="BT183" s="29">
        <v>1.0</v>
      </c>
      <c r="BU183" s="29">
        <v>0.0</v>
      </c>
      <c r="BV183" s="29">
        <v>0.0</v>
      </c>
      <c r="BW183" s="29">
        <v>0.0</v>
      </c>
      <c r="BX183" s="29">
        <v>1.0</v>
      </c>
      <c r="BY183" s="29">
        <v>0.0</v>
      </c>
      <c r="BZ183" s="29">
        <v>1.0</v>
      </c>
      <c r="CA183" s="27" t="s">
        <v>168</v>
      </c>
      <c r="CB183" s="21">
        <f t="shared" si="52"/>
        <v>1</v>
      </c>
      <c r="CC183" s="21">
        <f t="shared" si="53"/>
        <v>0</v>
      </c>
      <c r="CD183" s="21">
        <f t="shared" si="54"/>
        <v>0</v>
      </c>
      <c r="CE183" s="21">
        <f t="shared" si="55"/>
        <v>0</v>
      </c>
      <c r="CF183" s="21">
        <f t="shared" si="56"/>
        <v>0</v>
      </c>
      <c r="CG183" s="27" t="s">
        <v>169</v>
      </c>
      <c r="CH183" s="21">
        <f t="shared" si="57"/>
        <v>0</v>
      </c>
      <c r="CI183" s="21">
        <f t="shared" si="58"/>
        <v>0</v>
      </c>
      <c r="CJ183" s="21">
        <f t="shared" si="59"/>
        <v>0</v>
      </c>
      <c r="CK183" s="21">
        <f t="shared" si="60"/>
        <v>1</v>
      </c>
      <c r="CL183" s="27" t="s">
        <v>170</v>
      </c>
      <c r="CM183" s="21">
        <f t="shared" si="61"/>
        <v>0</v>
      </c>
      <c r="CN183" s="21">
        <f t="shared" si="62"/>
        <v>1</v>
      </c>
      <c r="CO183" s="21">
        <f t="shared" si="63"/>
        <v>0</v>
      </c>
      <c r="CP183" s="21">
        <f t="shared" si="64"/>
        <v>0</v>
      </c>
      <c r="CQ183" s="21">
        <f t="shared" si="65"/>
        <v>0</v>
      </c>
      <c r="CR183" s="27" t="s">
        <v>136</v>
      </c>
      <c r="CS183" s="27" t="s">
        <v>138</v>
      </c>
      <c r="CT183" s="27" t="s">
        <v>139</v>
      </c>
      <c r="CU183" s="27" t="s">
        <v>136</v>
      </c>
      <c r="CV183" s="16">
        <f t="shared" si="66"/>
        <v>15</v>
      </c>
      <c r="CW183" s="29">
        <v>2.0</v>
      </c>
      <c r="CX183" s="31">
        <v>1.0</v>
      </c>
      <c r="CY183" s="41" t="s">
        <v>139</v>
      </c>
      <c r="CZ183" s="41" t="s">
        <v>136</v>
      </c>
      <c r="DA183" s="29">
        <v>2.0</v>
      </c>
      <c r="DB183" s="16">
        <f t="shared" si="67"/>
        <v>11</v>
      </c>
      <c r="DC183" s="27" t="s">
        <v>140</v>
      </c>
      <c r="DD183" s="27" t="s">
        <v>139</v>
      </c>
      <c r="DE183" s="27" t="s">
        <v>136</v>
      </c>
      <c r="DF183" s="27">
        <v>5.0</v>
      </c>
      <c r="DG183" s="27" t="s">
        <v>137</v>
      </c>
      <c r="DH183" s="29">
        <v>2.0</v>
      </c>
      <c r="DI183" s="16">
        <f t="shared" si="68"/>
        <v>17</v>
      </c>
      <c r="DJ183" s="29">
        <v>1.0</v>
      </c>
      <c r="DK183" s="27" t="s">
        <v>136</v>
      </c>
      <c r="DL183" s="29">
        <v>1.0</v>
      </c>
      <c r="DM183" s="29">
        <v>2.0</v>
      </c>
      <c r="DN183" s="27" t="s">
        <v>136</v>
      </c>
      <c r="DO183" s="16">
        <f t="shared" si="69"/>
        <v>12</v>
      </c>
      <c r="DP183" s="27" t="s">
        <v>136</v>
      </c>
      <c r="DQ183" s="27" t="s">
        <v>139</v>
      </c>
      <c r="DR183" s="27" t="s">
        <v>139</v>
      </c>
      <c r="DS183" s="29">
        <v>3.0</v>
      </c>
      <c r="DT183" s="27" t="s">
        <v>136</v>
      </c>
      <c r="DU183" s="25">
        <f t="shared" si="70"/>
        <v>15</v>
      </c>
      <c r="DV183" s="27" t="s">
        <v>136</v>
      </c>
      <c r="DW183" s="29">
        <v>3.0</v>
      </c>
      <c r="DX183" s="27" t="s">
        <v>139</v>
      </c>
      <c r="DY183" s="29">
        <v>2.0</v>
      </c>
      <c r="DZ183" s="27" t="s">
        <v>136</v>
      </c>
      <c r="EA183" s="26">
        <v>15.0</v>
      </c>
      <c r="EB183" s="29">
        <v>3.0</v>
      </c>
      <c r="EC183" s="27" t="s">
        <v>139</v>
      </c>
      <c r="ED183" s="27" t="s">
        <v>138</v>
      </c>
      <c r="EE183" s="29">
        <v>4.0</v>
      </c>
      <c r="EF183" s="16">
        <f t="shared" si="71"/>
        <v>14</v>
      </c>
      <c r="EG183" s="29">
        <v>1.0</v>
      </c>
      <c r="EH183" s="130" t="s">
        <v>140</v>
      </c>
      <c r="EI183" s="27" t="s">
        <v>139</v>
      </c>
      <c r="EJ183" s="27" t="s">
        <v>140</v>
      </c>
      <c r="EK183" s="16">
        <f t="shared" si="72"/>
        <v>5</v>
      </c>
    </row>
    <row r="184" ht="15.75" customHeight="1">
      <c r="A184" s="36" t="s">
        <v>194</v>
      </c>
      <c r="B184" s="16">
        <f t="shared" si="1"/>
        <v>0</v>
      </c>
      <c r="C184" s="17" t="s">
        <v>37</v>
      </c>
      <c r="D184" s="35">
        <v>45.0</v>
      </c>
      <c r="E184" s="16">
        <f t="shared" si="2"/>
        <v>0</v>
      </c>
      <c r="F184" s="16">
        <f t="shared" si="3"/>
        <v>0</v>
      </c>
      <c r="G184" s="16">
        <f t="shared" si="4"/>
        <v>1</v>
      </c>
      <c r="H184" s="16">
        <f t="shared" si="5"/>
        <v>0</v>
      </c>
      <c r="I184" s="35" t="s">
        <v>11</v>
      </c>
      <c r="J184" s="16">
        <f t="shared" si="6"/>
        <v>0</v>
      </c>
      <c r="K184" s="16">
        <f t="shared" si="7"/>
        <v>0</v>
      </c>
      <c r="L184" s="16">
        <f t="shared" si="8"/>
        <v>1</v>
      </c>
      <c r="M184" s="16">
        <f t="shared" si="9"/>
        <v>0</v>
      </c>
      <c r="N184" s="16">
        <f t="shared" si="10"/>
        <v>0</v>
      </c>
      <c r="O184" s="36">
        <v>12000.0</v>
      </c>
      <c r="P184" s="21">
        <f t="shared" si="11"/>
        <v>1</v>
      </c>
      <c r="Q184" s="21">
        <f t="shared" si="12"/>
        <v>0</v>
      </c>
      <c r="R184" s="21">
        <f t="shared" si="13"/>
        <v>0</v>
      </c>
      <c r="S184" s="21">
        <f t="shared" si="14"/>
        <v>0</v>
      </c>
      <c r="T184" s="37" t="s">
        <v>127</v>
      </c>
      <c r="U184" s="21">
        <f t="shared" si="15"/>
        <v>1</v>
      </c>
      <c r="V184" s="37">
        <v>0.0</v>
      </c>
      <c r="W184" s="37">
        <v>0.0</v>
      </c>
      <c r="X184" s="37">
        <v>0.0</v>
      </c>
      <c r="Y184" s="36" t="s">
        <v>207</v>
      </c>
      <c r="Z184" s="21">
        <f t="shared" si="16"/>
        <v>0</v>
      </c>
      <c r="AA184" s="21">
        <f t="shared" si="17"/>
        <v>0</v>
      </c>
      <c r="AB184" s="21">
        <f t="shared" si="18"/>
        <v>0</v>
      </c>
      <c r="AC184" s="21">
        <f t="shared" si="19"/>
        <v>0</v>
      </c>
      <c r="AD184" s="21">
        <f t="shared" si="20"/>
        <v>1</v>
      </c>
      <c r="AE184" s="36" t="s">
        <v>31</v>
      </c>
      <c r="AF184" s="21">
        <f t="shared" si="21"/>
        <v>1</v>
      </c>
      <c r="AG184" s="21">
        <f t="shared" si="22"/>
        <v>0</v>
      </c>
      <c r="AH184" s="21">
        <f t="shared" si="23"/>
        <v>0</v>
      </c>
      <c r="AI184" s="21">
        <f t="shared" si="24"/>
        <v>0</v>
      </c>
      <c r="AJ184" s="27" t="s">
        <v>128</v>
      </c>
      <c r="AK184" s="21">
        <f t="shared" si="25"/>
        <v>1</v>
      </c>
      <c r="AL184" s="21">
        <f t="shared" si="26"/>
        <v>0</v>
      </c>
      <c r="AM184" s="21">
        <f t="shared" si="27"/>
        <v>0</v>
      </c>
      <c r="AN184" s="21">
        <f t="shared" si="28"/>
        <v>0</v>
      </c>
      <c r="AO184" s="27" t="s">
        <v>172</v>
      </c>
      <c r="AP184" s="21">
        <f t="shared" si="29"/>
        <v>0</v>
      </c>
      <c r="AQ184" s="21">
        <f t="shared" si="30"/>
        <v>0</v>
      </c>
      <c r="AR184" s="21">
        <f t="shared" si="31"/>
        <v>0</v>
      </c>
      <c r="AS184" s="21">
        <f t="shared" si="32"/>
        <v>1</v>
      </c>
      <c r="AT184" s="27" t="s">
        <v>197</v>
      </c>
      <c r="AU184" s="21">
        <f t="shared" si="33"/>
        <v>0</v>
      </c>
      <c r="AV184" s="21">
        <f t="shared" si="34"/>
        <v>0</v>
      </c>
      <c r="AW184" s="21">
        <f t="shared" si="35"/>
        <v>0</v>
      </c>
      <c r="AX184" s="21">
        <f t="shared" si="36"/>
        <v>1</v>
      </c>
      <c r="AY184" s="38" t="s">
        <v>37</v>
      </c>
      <c r="AZ184" s="21">
        <f t="shared" si="37"/>
        <v>0</v>
      </c>
      <c r="BA184" s="21">
        <f t="shared" si="38"/>
        <v>1</v>
      </c>
      <c r="BB184" s="21">
        <f t="shared" si="39"/>
        <v>0</v>
      </c>
      <c r="BC184" s="21">
        <f t="shared" si="40"/>
        <v>0</v>
      </c>
      <c r="BD184" s="27" t="s">
        <v>150</v>
      </c>
      <c r="BE184" s="21">
        <f t="shared" si="41"/>
        <v>0</v>
      </c>
      <c r="BF184" s="21">
        <f t="shared" si="42"/>
        <v>0</v>
      </c>
      <c r="BG184" s="21">
        <f t="shared" si="43"/>
        <v>1</v>
      </c>
      <c r="BH184" s="29">
        <v>800.0</v>
      </c>
      <c r="BI184" s="21">
        <f t="shared" si="44"/>
        <v>1</v>
      </c>
      <c r="BJ184" s="21">
        <f t="shared" si="45"/>
        <v>0</v>
      </c>
      <c r="BK184" s="21">
        <f t="shared" si="46"/>
        <v>0</v>
      </c>
      <c r="BL184" s="29" t="s">
        <v>132</v>
      </c>
      <c r="BM184" s="21">
        <f t="shared" si="47"/>
        <v>0</v>
      </c>
      <c r="BN184" s="21">
        <f t="shared" si="48"/>
        <v>0</v>
      </c>
      <c r="BO184" s="21">
        <f t="shared" si="49"/>
        <v>1</v>
      </c>
      <c r="BP184" s="21">
        <f t="shared" si="50"/>
        <v>0</v>
      </c>
      <c r="BQ184" s="21">
        <f t="shared" si="51"/>
        <v>0</v>
      </c>
      <c r="BR184" s="29">
        <v>0.0</v>
      </c>
      <c r="BS184" s="29">
        <v>1.0</v>
      </c>
      <c r="BT184" s="29">
        <v>0.0</v>
      </c>
      <c r="BU184" s="29">
        <v>0.0</v>
      </c>
      <c r="BV184" s="29">
        <v>1.0</v>
      </c>
      <c r="BW184" s="29">
        <v>1.0</v>
      </c>
      <c r="BX184" s="29">
        <v>0.0</v>
      </c>
      <c r="BY184" s="29">
        <v>0.0</v>
      </c>
      <c r="BZ184" s="29">
        <v>1.0</v>
      </c>
      <c r="CA184" s="27" t="s">
        <v>164</v>
      </c>
      <c r="CB184" s="21">
        <f t="shared" si="52"/>
        <v>0</v>
      </c>
      <c r="CC184" s="21">
        <f t="shared" si="53"/>
        <v>0</v>
      </c>
      <c r="CD184" s="21">
        <f t="shared" si="54"/>
        <v>1</v>
      </c>
      <c r="CE184" s="21">
        <f t="shared" si="55"/>
        <v>0</v>
      </c>
      <c r="CF184" s="21">
        <f t="shared" si="56"/>
        <v>0</v>
      </c>
      <c r="CG184" s="27" t="s">
        <v>80</v>
      </c>
      <c r="CH184" s="21">
        <f t="shared" si="57"/>
        <v>1</v>
      </c>
      <c r="CI184" s="21">
        <f t="shared" si="58"/>
        <v>0</v>
      </c>
      <c r="CJ184" s="21">
        <f t="shared" si="59"/>
        <v>0</v>
      </c>
      <c r="CK184" s="21">
        <f t="shared" si="60"/>
        <v>0</v>
      </c>
      <c r="CL184" s="27" t="s">
        <v>170</v>
      </c>
      <c r="CM184" s="21">
        <f t="shared" si="61"/>
        <v>0</v>
      </c>
      <c r="CN184" s="21">
        <f t="shared" si="62"/>
        <v>1</v>
      </c>
      <c r="CO184" s="21">
        <f t="shared" si="63"/>
        <v>0</v>
      </c>
      <c r="CP184" s="21">
        <f t="shared" si="64"/>
        <v>0</v>
      </c>
      <c r="CQ184" s="21">
        <f t="shared" si="65"/>
        <v>0</v>
      </c>
      <c r="CR184" s="27" t="s">
        <v>139</v>
      </c>
      <c r="CS184" s="27" t="s">
        <v>136</v>
      </c>
      <c r="CT184" s="27" t="s">
        <v>137</v>
      </c>
      <c r="CU184" s="27" t="s">
        <v>140</v>
      </c>
      <c r="CV184" s="16">
        <f t="shared" si="66"/>
        <v>10</v>
      </c>
      <c r="CW184" s="27" t="s">
        <v>139</v>
      </c>
      <c r="CX184" s="41" t="s">
        <v>136</v>
      </c>
      <c r="CY184" s="41" t="s">
        <v>137</v>
      </c>
      <c r="CZ184" s="31">
        <v>4.0</v>
      </c>
      <c r="DA184" s="27">
        <v>3.0</v>
      </c>
      <c r="DB184" s="16">
        <f t="shared" si="67"/>
        <v>16</v>
      </c>
      <c r="DC184" s="29">
        <v>5.0</v>
      </c>
      <c r="DD184" s="27">
        <v>4.0</v>
      </c>
      <c r="DE184" s="27" t="s">
        <v>139</v>
      </c>
      <c r="DF184" s="29">
        <v>4.0</v>
      </c>
      <c r="DG184" s="27" t="s">
        <v>139</v>
      </c>
      <c r="DH184" s="27" t="s">
        <v>139</v>
      </c>
      <c r="DI184" s="16">
        <f t="shared" si="68"/>
        <v>19</v>
      </c>
      <c r="DJ184" s="29">
        <v>2.0</v>
      </c>
      <c r="DK184" s="27" t="s">
        <v>137</v>
      </c>
      <c r="DL184" s="29">
        <v>1.0</v>
      </c>
      <c r="DM184" s="27" t="s">
        <v>139</v>
      </c>
      <c r="DN184" s="27" t="s">
        <v>140</v>
      </c>
      <c r="DO184" s="16">
        <f t="shared" si="69"/>
        <v>9</v>
      </c>
      <c r="DP184" s="27" t="s">
        <v>136</v>
      </c>
      <c r="DQ184" s="29">
        <v>4.0</v>
      </c>
      <c r="DR184" s="27" t="s">
        <v>139</v>
      </c>
      <c r="DS184" s="27" t="s">
        <v>139</v>
      </c>
      <c r="DT184" s="27" t="s">
        <v>138</v>
      </c>
      <c r="DU184" s="25">
        <f t="shared" si="70"/>
        <v>17</v>
      </c>
      <c r="DV184" s="27" t="s">
        <v>138</v>
      </c>
      <c r="DW184" s="27" t="s">
        <v>136</v>
      </c>
      <c r="DX184" s="27" t="s">
        <v>139</v>
      </c>
      <c r="DY184" s="27" t="s">
        <v>139</v>
      </c>
      <c r="DZ184" s="27" t="s">
        <v>136</v>
      </c>
      <c r="EA184" s="26">
        <v>15.0</v>
      </c>
      <c r="EB184" s="27" t="s">
        <v>137</v>
      </c>
      <c r="EC184" s="27" t="s">
        <v>139</v>
      </c>
      <c r="ED184" s="29">
        <v>3.0</v>
      </c>
      <c r="EE184" s="27" t="s">
        <v>139</v>
      </c>
      <c r="EF184" s="16">
        <f t="shared" si="71"/>
        <v>10</v>
      </c>
      <c r="EG184" s="29">
        <v>2.0</v>
      </c>
      <c r="EH184" s="129">
        <v>1.0</v>
      </c>
      <c r="EI184" s="29">
        <v>3.0</v>
      </c>
      <c r="EJ184" s="27" t="s">
        <v>139</v>
      </c>
      <c r="EK184" s="16">
        <f t="shared" si="72"/>
        <v>8</v>
      </c>
    </row>
    <row r="185" ht="15.75" customHeight="1">
      <c r="A185" s="36" t="s">
        <v>194</v>
      </c>
      <c r="B185" s="16">
        <f t="shared" si="1"/>
        <v>0</v>
      </c>
      <c r="C185" s="17" t="s">
        <v>37</v>
      </c>
      <c r="D185" s="35">
        <v>28.0</v>
      </c>
      <c r="E185" s="16">
        <f t="shared" si="2"/>
        <v>0</v>
      </c>
      <c r="F185" s="16">
        <f t="shared" si="3"/>
        <v>1</v>
      </c>
      <c r="G185" s="16">
        <f t="shared" si="4"/>
        <v>0</v>
      </c>
      <c r="H185" s="16">
        <f t="shared" si="5"/>
        <v>0</v>
      </c>
      <c r="I185" s="35" t="s">
        <v>11</v>
      </c>
      <c r="J185" s="16">
        <f t="shared" si="6"/>
        <v>0</v>
      </c>
      <c r="K185" s="16">
        <f t="shared" si="7"/>
        <v>0</v>
      </c>
      <c r="L185" s="16">
        <f t="shared" si="8"/>
        <v>1</v>
      </c>
      <c r="M185" s="16">
        <f t="shared" si="9"/>
        <v>0</v>
      </c>
      <c r="N185" s="16">
        <f t="shared" si="10"/>
        <v>0</v>
      </c>
      <c r="O185" s="36">
        <v>12000.0</v>
      </c>
      <c r="P185" s="21">
        <f t="shared" si="11"/>
        <v>1</v>
      </c>
      <c r="Q185" s="21">
        <f t="shared" si="12"/>
        <v>0</v>
      </c>
      <c r="R185" s="21">
        <f t="shared" si="13"/>
        <v>0</v>
      </c>
      <c r="S185" s="21">
        <f t="shared" si="14"/>
        <v>0</v>
      </c>
      <c r="T185" s="37" t="s">
        <v>127</v>
      </c>
      <c r="U185" s="21">
        <f t="shared" si="15"/>
        <v>1</v>
      </c>
      <c r="V185" s="37">
        <v>0.0</v>
      </c>
      <c r="W185" s="37">
        <v>0.0</v>
      </c>
      <c r="X185" s="37">
        <v>0.0</v>
      </c>
      <c r="Y185" s="36" t="s">
        <v>207</v>
      </c>
      <c r="Z185" s="21">
        <f t="shared" si="16"/>
        <v>0</v>
      </c>
      <c r="AA185" s="21">
        <f t="shared" si="17"/>
        <v>0</v>
      </c>
      <c r="AB185" s="21">
        <f t="shared" si="18"/>
        <v>0</v>
      </c>
      <c r="AC185" s="21">
        <f t="shared" si="19"/>
        <v>0</v>
      </c>
      <c r="AD185" s="21">
        <f t="shared" si="20"/>
        <v>1</v>
      </c>
      <c r="AE185" s="36" t="s">
        <v>143</v>
      </c>
      <c r="AF185" s="21">
        <f t="shared" si="21"/>
        <v>0</v>
      </c>
      <c r="AG185" s="21">
        <f t="shared" si="22"/>
        <v>1</v>
      </c>
      <c r="AH185" s="21">
        <f t="shared" si="23"/>
        <v>0</v>
      </c>
      <c r="AI185" s="21">
        <f t="shared" si="24"/>
        <v>0</v>
      </c>
      <c r="AJ185" s="27" t="s">
        <v>128</v>
      </c>
      <c r="AK185" s="21">
        <f t="shared" si="25"/>
        <v>1</v>
      </c>
      <c r="AL185" s="21">
        <f t="shared" si="26"/>
        <v>0</v>
      </c>
      <c r="AM185" s="21">
        <f t="shared" si="27"/>
        <v>0</v>
      </c>
      <c r="AN185" s="21">
        <f t="shared" si="28"/>
        <v>0</v>
      </c>
      <c r="AO185" s="27" t="s">
        <v>37</v>
      </c>
      <c r="AP185" s="21">
        <f t="shared" si="29"/>
        <v>1</v>
      </c>
      <c r="AQ185" s="21">
        <f t="shared" si="30"/>
        <v>0</v>
      </c>
      <c r="AR185" s="21">
        <f t="shared" si="31"/>
        <v>0</v>
      </c>
      <c r="AS185" s="21">
        <f t="shared" si="32"/>
        <v>0</v>
      </c>
      <c r="AT185" s="27" t="s">
        <v>197</v>
      </c>
      <c r="AU185" s="21">
        <f t="shared" si="33"/>
        <v>0</v>
      </c>
      <c r="AV185" s="21">
        <f t="shared" si="34"/>
        <v>0</v>
      </c>
      <c r="AW185" s="21">
        <f t="shared" si="35"/>
        <v>0</v>
      </c>
      <c r="AX185" s="21">
        <f t="shared" si="36"/>
        <v>1</v>
      </c>
      <c r="AY185" s="38" t="s">
        <v>190</v>
      </c>
      <c r="AZ185" s="21">
        <f t="shared" si="37"/>
        <v>0</v>
      </c>
      <c r="BA185" s="21">
        <f t="shared" si="38"/>
        <v>0</v>
      </c>
      <c r="BB185" s="21">
        <f t="shared" si="39"/>
        <v>0</v>
      </c>
      <c r="BC185" s="21">
        <f t="shared" si="40"/>
        <v>1</v>
      </c>
      <c r="BD185" s="27" t="s">
        <v>136</v>
      </c>
      <c r="BE185" s="21">
        <f t="shared" si="41"/>
        <v>0</v>
      </c>
      <c r="BF185" s="21">
        <f t="shared" si="42"/>
        <v>0</v>
      </c>
      <c r="BG185" s="21">
        <f t="shared" si="43"/>
        <v>1</v>
      </c>
      <c r="BH185" s="29">
        <v>1500.0</v>
      </c>
      <c r="BI185" s="21">
        <f t="shared" si="44"/>
        <v>0</v>
      </c>
      <c r="BJ185" s="21">
        <f t="shared" si="45"/>
        <v>1</v>
      </c>
      <c r="BK185" s="21">
        <f t="shared" si="46"/>
        <v>0</v>
      </c>
      <c r="BL185" s="27" t="s">
        <v>151</v>
      </c>
      <c r="BM185" s="21">
        <f t="shared" si="47"/>
        <v>0</v>
      </c>
      <c r="BN185" s="21">
        <f t="shared" si="48"/>
        <v>1</v>
      </c>
      <c r="BO185" s="21">
        <f t="shared" si="49"/>
        <v>0</v>
      </c>
      <c r="BP185" s="21">
        <f t="shared" si="50"/>
        <v>0</v>
      </c>
      <c r="BQ185" s="21">
        <f t="shared" si="51"/>
        <v>0</v>
      </c>
      <c r="BR185" s="29">
        <v>0.0</v>
      </c>
      <c r="BS185" s="29">
        <v>0.0</v>
      </c>
      <c r="BT185" s="29">
        <v>0.0</v>
      </c>
      <c r="BU185" s="29">
        <v>0.0</v>
      </c>
      <c r="BV185" s="29">
        <v>0.0</v>
      </c>
      <c r="BW185" s="29">
        <v>0.0</v>
      </c>
      <c r="BX185" s="29">
        <v>0.0</v>
      </c>
      <c r="BY185" s="29">
        <v>1.0</v>
      </c>
      <c r="BZ185" s="29">
        <v>1.0</v>
      </c>
      <c r="CA185" s="27" t="s">
        <v>168</v>
      </c>
      <c r="CB185" s="21">
        <f t="shared" si="52"/>
        <v>1</v>
      </c>
      <c r="CC185" s="21">
        <f t="shared" si="53"/>
        <v>0</v>
      </c>
      <c r="CD185" s="21">
        <f t="shared" si="54"/>
        <v>0</v>
      </c>
      <c r="CE185" s="21">
        <f t="shared" si="55"/>
        <v>0</v>
      </c>
      <c r="CF185" s="21">
        <f t="shared" si="56"/>
        <v>0</v>
      </c>
      <c r="CG185" s="27" t="s">
        <v>157</v>
      </c>
      <c r="CH185" s="21">
        <f t="shared" si="57"/>
        <v>0</v>
      </c>
      <c r="CI185" s="21">
        <f t="shared" si="58"/>
        <v>1</v>
      </c>
      <c r="CJ185" s="21">
        <f t="shared" si="59"/>
        <v>0</v>
      </c>
      <c r="CK185" s="21">
        <f t="shared" si="60"/>
        <v>0</v>
      </c>
      <c r="CL185" s="27" t="s">
        <v>173</v>
      </c>
      <c r="CM185" s="21">
        <f t="shared" si="61"/>
        <v>0</v>
      </c>
      <c r="CN185" s="21">
        <f t="shared" si="62"/>
        <v>0</v>
      </c>
      <c r="CO185" s="21">
        <f t="shared" si="63"/>
        <v>1</v>
      </c>
      <c r="CP185" s="21">
        <f t="shared" si="64"/>
        <v>0</v>
      </c>
      <c r="CQ185" s="21">
        <f t="shared" si="65"/>
        <v>0</v>
      </c>
      <c r="CR185" s="27" t="s">
        <v>136</v>
      </c>
      <c r="CS185" s="27" t="s">
        <v>139</v>
      </c>
      <c r="CT185" s="27" t="s">
        <v>136</v>
      </c>
      <c r="CU185" s="27" t="s">
        <v>139</v>
      </c>
      <c r="CV185" s="16">
        <f t="shared" si="66"/>
        <v>12</v>
      </c>
      <c r="CW185" s="27" t="s">
        <v>136</v>
      </c>
      <c r="CX185" s="31">
        <v>5.0</v>
      </c>
      <c r="CY185" s="41" t="s">
        <v>136</v>
      </c>
      <c r="CZ185" s="41" t="s">
        <v>139</v>
      </c>
      <c r="DA185" s="27" t="s">
        <v>139</v>
      </c>
      <c r="DB185" s="16">
        <f t="shared" si="67"/>
        <v>17</v>
      </c>
      <c r="DC185" s="27" t="s">
        <v>136</v>
      </c>
      <c r="DD185" s="27" t="s">
        <v>139</v>
      </c>
      <c r="DE185" s="27" t="s">
        <v>139</v>
      </c>
      <c r="DF185" s="27">
        <v>4.0</v>
      </c>
      <c r="DG185" s="27" t="s">
        <v>138</v>
      </c>
      <c r="DH185" s="27" t="s">
        <v>139</v>
      </c>
      <c r="DI185" s="16">
        <f t="shared" si="68"/>
        <v>19</v>
      </c>
      <c r="DJ185" s="29">
        <v>2.0</v>
      </c>
      <c r="DK185" s="27" t="s">
        <v>139</v>
      </c>
      <c r="DL185" s="27" t="s">
        <v>136</v>
      </c>
      <c r="DM185" s="27" t="s">
        <v>140</v>
      </c>
      <c r="DN185" s="27" t="s">
        <v>136</v>
      </c>
      <c r="DO185" s="16">
        <f t="shared" si="69"/>
        <v>13</v>
      </c>
      <c r="DP185" s="27" t="s">
        <v>139</v>
      </c>
      <c r="DQ185" s="27" t="s">
        <v>140</v>
      </c>
      <c r="DR185" s="27" t="s">
        <v>137</v>
      </c>
      <c r="DS185" s="27" t="s">
        <v>140</v>
      </c>
      <c r="DT185" s="27" t="s">
        <v>139</v>
      </c>
      <c r="DU185" s="25">
        <f t="shared" si="70"/>
        <v>9</v>
      </c>
      <c r="DV185" s="27" t="s">
        <v>139</v>
      </c>
      <c r="DW185" s="27" t="s">
        <v>136</v>
      </c>
      <c r="DX185" s="27" t="s">
        <v>139</v>
      </c>
      <c r="DY185" s="29">
        <v>5.0</v>
      </c>
      <c r="DZ185" s="27" t="s">
        <v>139</v>
      </c>
      <c r="EA185" s="26">
        <v>15.0</v>
      </c>
      <c r="EB185" s="27" t="s">
        <v>137</v>
      </c>
      <c r="EC185" s="27" t="s">
        <v>139</v>
      </c>
      <c r="ED185" s="27" t="s">
        <v>140</v>
      </c>
      <c r="EE185" s="27" t="s">
        <v>140</v>
      </c>
      <c r="EF185" s="16">
        <f t="shared" si="71"/>
        <v>7</v>
      </c>
      <c r="EG185" s="27" t="s">
        <v>136</v>
      </c>
      <c r="EH185" s="130" t="s">
        <v>139</v>
      </c>
      <c r="EI185" s="29">
        <v>3.0</v>
      </c>
      <c r="EJ185" s="27" t="s">
        <v>140</v>
      </c>
      <c r="EK185" s="16">
        <f t="shared" si="72"/>
        <v>10</v>
      </c>
    </row>
    <row r="186" ht="15.75" customHeight="1">
      <c r="A186" s="36" t="s">
        <v>194</v>
      </c>
      <c r="B186" s="16">
        <f t="shared" si="1"/>
        <v>0</v>
      </c>
      <c r="C186" s="17" t="s">
        <v>37</v>
      </c>
      <c r="D186" s="35">
        <v>35.0</v>
      </c>
      <c r="E186" s="16">
        <f t="shared" si="2"/>
        <v>0</v>
      </c>
      <c r="F186" s="16">
        <f t="shared" si="3"/>
        <v>1</v>
      </c>
      <c r="G186" s="16">
        <f t="shared" si="4"/>
        <v>0</v>
      </c>
      <c r="H186" s="16">
        <f t="shared" si="5"/>
        <v>0</v>
      </c>
      <c r="I186" s="35" t="s">
        <v>12</v>
      </c>
      <c r="J186" s="16">
        <f t="shared" si="6"/>
        <v>0</v>
      </c>
      <c r="K186" s="16">
        <f t="shared" si="7"/>
        <v>0</v>
      </c>
      <c r="L186" s="16">
        <f t="shared" si="8"/>
        <v>0</v>
      </c>
      <c r="M186" s="16">
        <f t="shared" si="9"/>
        <v>1</v>
      </c>
      <c r="N186" s="16">
        <f t="shared" si="10"/>
        <v>0</v>
      </c>
      <c r="O186" s="36">
        <v>20000.0</v>
      </c>
      <c r="P186" s="21">
        <f t="shared" si="11"/>
        <v>0</v>
      </c>
      <c r="Q186" s="21">
        <f t="shared" si="12"/>
        <v>1</v>
      </c>
      <c r="R186" s="21">
        <f t="shared" si="13"/>
        <v>0</v>
      </c>
      <c r="S186" s="21">
        <f t="shared" si="14"/>
        <v>0</v>
      </c>
      <c r="T186" s="37" t="s">
        <v>127</v>
      </c>
      <c r="U186" s="21">
        <f t="shared" si="15"/>
        <v>1</v>
      </c>
      <c r="V186" s="37">
        <v>0.0</v>
      </c>
      <c r="W186" s="37">
        <v>0.0</v>
      </c>
      <c r="X186" s="37">
        <v>0.0</v>
      </c>
      <c r="Y186" s="36" t="s">
        <v>207</v>
      </c>
      <c r="Z186" s="21">
        <f t="shared" si="16"/>
        <v>0</v>
      </c>
      <c r="AA186" s="21">
        <f t="shared" si="17"/>
        <v>0</v>
      </c>
      <c r="AB186" s="21">
        <f t="shared" si="18"/>
        <v>0</v>
      </c>
      <c r="AC186" s="21">
        <f t="shared" si="19"/>
        <v>0</v>
      </c>
      <c r="AD186" s="21">
        <f t="shared" si="20"/>
        <v>1</v>
      </c>
      <c r="AE186" s="36" t="s">
        <v>180</v>
      </c>
      <c r="AF186" s="21">
        <f t="shared" si="21"/>
        <v>0</v>
      </c>
      <c r="AG186" s="21">
        <f t="shared" si="22"/>
        <v>0</v>
      </c>
      <c r="AH186" s="21">
        <f t="shared" si="23"/>
        <v>1</v>
      </c>
      <c r="AI186" s="21">
        <f t="shared" si="24"/>
        <v>0</v>
      </c>
      <c r="AJ186" s="27" t="s">
        <v>129</v>
      </c>
      <c r="AK186" s="21">
        <f t="shared" si="25"/>
        <v>0</v>
      </c>
      <c r="AL186" s="21">
        <f t="shared" si="26"/>
        <v>1</v>
      </c>
      <c r="AM186" s="21">
        <f t="shared" si="27"/>
        <v>0</v>
      </c>
      <c r="AN186" s="21">
        <f t="shared" si="28"/>
        <v>0</v>
      </c>
      <c r="AO186" s="27" t="s">
        <v>37</v>
      </c>
      <c r="AP186" s="21">
        <f t="shared" si="29"/>
        <v>1</v>
      </c>
      <c r="AQ186" s="21">
        <f t="shared" si="30"/>
        <v>0</v>
      </c>
      <c r="AR186" s="21">
        <f t="shared" si="31"/>
        <v>0</v>
      </c>
      <c r="AS186" s="21">
        <f t="shared" si="32"/>
        <v>0</v>
      </c>
      <c r="AT186" s="27" t="s">
        <v>197</v>
      </c>
      <c r="AU186" s="21">
        <f t="shared" si="33"/>
        <v>0</v>
      </c>
      <c r="AV186" s="21">
        <f t="shared" si="34"/>
        <v>0</v>
      </c>
      <c r="AW186" s="21">
        <f t="shared" si="35"/>
        <v>0</v>
      </c>
      <c r="AX186" s="21">
        <f t="shared" si="36"/>
        <v>1</v>
      </c>
      <c r="AY186" s="38" t="s">
        <v>182</v>
      </c>
      <c r="AZ186" s="21">
        <f t="shared" si="37"/>
        <v>0</v>
      </c>
      <c r="BA186" s="21">
        <f t="shared" si="38"/>
        <v>0</v>
      </c>
      <c r="BB186" s="21">
        <f t="shared" si="39"/>
        <v>1</v>
      </c>
      <c r="BC186" s="21">
        <f t="shared" si="40"/>
        <v>0</v>
      </c>
      <c r="BD186" s="27" t="s">
        <v>150</v>
      </c>
      <c r="BE186" s="21">
        <f t="shared" si="41"/>
        <v>0</v>
      </c>
      <c r="BF186" s="21">
        <f t="shared" si="42"/>
        <v>0</v>
      </c>
      <c r="BG186" s="21">
        <f t="shared" si="43"/>
        <v>1</v>
      </c>
      <c r="BH186" s="29">
        <v>800.0</v>
      </c>
      <c r="BI186" s="21">
        <f t="shared" si="44"/>
        <v>1</v>
      </c>
      <c r="BJ186" s="21">
        <f t="shared" si="45"/>
        <v>0</v>
      </c>
      <c r="BK186" s="21">
        <f t="shared" si="46"/>
        <v>0</v>
      </c>
      <c r="BL186" s="29" t="s">
        <v>132</v>
      </c>
      <c r="BM186" s="21">
        <f t="shared" si="47"/>
        <v>0</v>
      </c>
      <c r="BN186" s="21">
        <f t="shared" si="48"/>
        <v>0</v>
      </c>
      <c r="BO186" s="21">
        <f t="shared" si="49"/>
        <v>1</v>
      </c>
      <c r="BP186" s="21">
        <f t="shared" si="50"/>
        <v>0</v>
      </c>
      <c r="BQ186" s="21">
        <f t="shared" si="51"/>
        <v>0</v>
      </c>
      <c r="BR186" s="29">
        <v>1.0</v>
      </c>
      <c r="BS186" s="29">
        <v>0.0</v>
      </c>
      <c r="BT186" s="29">
        <v>0.0</v>
      </c>
      <c r="BU186" s="29">
        <v>0.0</v>
      </c>
      <c r="BV186" s="29">
        <v>0.0</v>
      </c>
      <c r="BW186" s="29">
        <v>1.0</v>
      </c>
      <c r="BX186" s="29">
        <v>0.0</v>
      </c>
      <c r="BY186" s="29">
        <v>0.0</v>
      </c>
      <c r="BZ186" s="29">
        <v>1.0</v>
      </c>
      <c r="CA186" s="27" t="s">
        <v>164</v>
      </c>
      <c r="CB186" s="21">
        <f t="shared" si="52"/>
        <v>0</v>
      </c>
      <c r="CC186" s="21">
        <f t="shared" si="53"/>
        <v>0</v>
      </c>
      <c r="CD186" s="21">
        <f t="shared" si="54"/>
        <v>1</v>
      </c>
      <c r="CE186" s="21">
        <f t="shared" si="55"/>
        <v>0</v>
      </c>
      <c r="CF186" s="21">
        <f t="shared" si="56"/>
        <v>0</v>
      </c>
      <c r="CG186" s="27" t="s">
        <v>80</v>
      </c>
      <c r="CH186" s="21">
        <f t="shared" si="57"/>
        <v>1</v>
      </c>
      <c r="CI186" s="21">
        <f t="shared" si="58"/>
        <v>0</v>
      </c>
      <c r="CJ186" s="21">
        <f t="shared" si="59"/>
        <v>0</v>
      </c>
      <c r="CK186" s="21">
        <f t="shared" si="60"/>
        <v>0</v>
      </c>
      <c r="CL186" s="27" t="s">
        <v>209</v>
      </c>
      <c r="CM186" s="21">
        <f t="shared" si="61"/>
        <v>0</v>
      </c>
      <c r="CN186" s="21">
        <f t="shared" si="62"/>
        <v>0</v>
      </c>
      <c r="CO186" s="21">
        <f t="shared" si="63"/>
        <v>0</v>
      </c>
      <c r="CP186" s="21">
        <f t="shared" si="64"/>
        <v>0</v>
      </c>
      <c r="CQ186" s="21">
        <f t="shared" si="65"/>
        <v>1</v>
      </c>
      <c r="CR186" s="27" t="s">
        <v>139</v>
      </c>
      <c r="CS186" s="27" t="s">
        <v>136</v>
      </c>
      <c r="CT186" s="27" t="s">
        <v>139</v>
      </c>
      <c r="CU186" s="29">
        <v>2.0</v>
      </c>
      <c r="CV186" s="16">
        <f t="shared" si="66"/>
        <v>10</v>
      </c>
      <c r="CW186" s="27" t="s">
        <v>139</v>
      </c>
      <c r="CX186" s="31">
        <v>2.0</v>
      </c>
      <c r="CY186" s="41" t="s">
        <v>139</v>
      </c>
      <c r="CZ186" s="41" t="s">
        <v>136</v>
      </c>
      <c r="DA186" s="27" t="s">
        <v>137</v>
      </c>
      <c r="DB186" s="16">
        <f t="shared" si="67"/>
        <v>13</v>
      </c>
      <c r="DC186" s="29">
        <v>2.0</v>
      </c>
      <c r="DD186" s="27" t="s">
        <v>136</v>
      </c>
      <c r="DE186" s="27" t="s">
        <v>137</v>
      </c>
      <c r="DF186" s="27" t="s">
        <v>139</v>
      </c>
      <c r="DG186" s="27" t="s">
        <v>140</v>
      </c>
      <c r="DH186" s="29">
        <v>2.0</v>
      </c>
      <c r="DI186" s="16">
        <f t="shared" si="68"/>
        <v>14</v>
      </c>
      <c r="DJ186" s="29">
        <v>1.0</v>
      </c>
      <c r="DK186" s="29">
        <v>2.0</v>
      </c>
      <c r="DL186" s="29">
        <v>2.0</v>
      </c>
      <c r="DM186" s="36">
        <v>3.0</v>
      </c>
      <c r="DN186" s="27" t="s">
        <v>139</v>
      </c>
      <c r="DO186" s="16">
        <f t="shared" si="69"/>
        <v>10</v>
      </c>
      <c r="DP186" s="27" t="s">
        <v>136</v>
      </c>
      <c r="DQ186" s="27" t="s">
        <v>136</v>
      </c>
      <c r="DR186" s="27" t="s">
        <v>139</v>
      </c>
      <c r="DS186" s="27" t="s">
        <v>139</v>
      </c>
      <c r="DT186" s="27" t="s">
        <v>139</v>
      </c>
      <c r="DU186" s="25">
        <f t="shared" si="70"/>
        <v>14</v>
      </c>
      <c r="DV186" s="29">
        <v>2.0</v>
      </c>
      <c r="DW186" s="27" t="s">
        <v>136</v>
      </c>
      <c r="DX186" s="27" t="s">
        <v>139</v>
      </c>
      <c r="DY186" s="29">
        <v>4.0</v>
      </c>
      <c r="DZ186" s="29">
        <v>4.0</v>
      </c>
      <c r="EA186" s="26">
        <v>12.0</v>
      </c>
      <c r="EB186" s="27" t="s">
        <v>139</v>
      </c>
      <c r="EC186" s="29">
        <v>4.0</v>
      </c>
      <c r="ED186" s="27" t="s">
        <v>138</v>
      </c>
      <c r="EE186" s="27" t="s">
        <v>139</v>
      </c>
      <c r="EF186" s="16">
        <f t="shared" si="71"/>
        <v>13</v>
      </c>
      <c r="EG186" s="29">
        <v>3.0</v>
      </c>
      <c r="EH186" s="130" t="s">
        <v>139</v>
      </c>
      <c r="EI186" s="29">
        <v>3.0</v>
      </c>
      <c r="EJ186" s="27" t="s">
        <v>140</v>
      </c>
      <c r="EK186" s="16">
        <f t="shared" si="72"/>
        <v>9</v>
      </c>
    </row>
    <row r="187" ht="15.75" customHeight="1">
      <c r="A187" s="36" t="s">
        <v>194</v>
      </c>
      <c r="B187" s="16">
        <f t="shared" si="1"/>
        <v>0</v>
      </c>
      <c r="C187" s="17" t="s">
        <v>37</v>
      </c>
      <c r="D187" s="35">
        <v>58.0</v>
      </c>
      <c r="E187" s="16">
        <f t="shared" si="2"/>
        <v>0</v>
      </c>
      <c r="F187" s="16">
        <f t="shared" si="3"/>
        <v>0</v>
      </c>
      <c r="G187" s="16">
        <f t="shared" si="4"/>
        <v>1</v>
      </c>
      <c r="H187" s="16">
        <f t="shared" si="5"/>
        <v>0</v>
      </c>
      <c r="I187" s="35" t="s">
        <v>11</v>
      </c>
      <c r="J187" s="16">
        <f t="shared" si="6"/>
        <v>0</v>
      </c>
      <c r="K187" s="16">
        <f t="shared" si="7"/>
        <v>0</v>
      </c>
      <c r="L187" s="16">
        <f t="shared" si="8"/>
        <v>1</v>
      </c>
      <c r="M187" s="16">
        <f t="shared" si="9"/>
        <v>0</v>
      </c>
      <c r="N187" s="16">
        <f t="shared" si="10"/>
        <v>0</v>
      </c>
      <c r="O187" s="36">
        <v>20000.0</v>
      </c>
      <c r="P187" s="21">
        <f t="shared" si="11"/>
        <v>0</v>
      </c>
      <c r="Q187" s="21">
        <f t="shared" si="12"/>
        <v>1</v>
      </c>
      <c r="R187" s="21">
        <f t="shared" si="13"/>
        <v>0</v>
      </c>
      <c r="S187" s="21">
        <f t="shared" si="14"/>
        <v>0</v>
      </c>
      <c r="T187" s="37" t="s">
        <v>127</v>
      </c>
      <c r="U187" s="21">
        <f t="shared" si="15"/>
        <v>1</v>
      </c>
      <c r="V187" s="37">
        <v>0.0</v>
      </c>
      <c r="W187" s="37">
        <v>0.0</v>
      </c>
      <c r="X187" s="37">
        <v>0.0</v>
      </c>
      <c r="Y187" s="36" t="s">
        <v>207</v>
      </c>
      <c r="Z187" s="21">
        <f t="shared" si="16"/>
        <v>0</v>
      </c>
      <c r="AA187" s="21">
        <f t="shared" si="17"/>
        <v>0</v>
      </c>
      <c r="AB187" s="21">
        <f t="shared" si="18"/>
        <v>0</v>
      </c>
      <c r="AC187" s="21">
        <f t="shared" si="19"/>
        <v>0</v>
      </c>
      <c r="AD187" s="21">
        <f t="shared" si="20"/>
        <v>1</v>
      </c>
      <c r="AE187" s="36" t="s">
        <v>204</v>
      </c>
      <c r="AF187" s="21">
        <f t="shared" si="21"/>
        <v>0</v>
      </c>
      <c r="AG187" s="21">
        <f t="shared" si="22"/>
        <v>0</v>
      </c>
      <c r="AH187" s="21">
        <f t="shared" si="23"/>
        <v>0</v>
      </c>
      <c r="AI187" s="21">
        <f t="shared" si="24"/>
        <v>1</v>
      </c>
      <c r="AJ187" s="27" t="s">
        <v>162</v>
      </c>
      <c r="AK187" s="21">
        <f t="shared" si="25"/>
        <v>0</v>
      </c>
      <c r="AL187" s="21">
        <f t="shared" si="26"/>
        <v>0</v>
      </c>
      <c r="AM187" s="21">
        <f t="shared" si="27"/>
        <v>0</v>
      </c>
      <c r="AN187" s="21">
        <f t="shared" si="28"/>
        <v>1</v>
      </c>
      <c r="AO187" s="27" t="s">
        <v>40</v>
      </c>
      <c r="AP187" s="21">
        <f t="shared" si="29"/>
        <v>0</v>
      </c>
      <c r="AQ187" s="21">
        <f t="shared" si="30"/>
        <v>0</v>
      </c>
      <c r="AR187" s="21">
        <f t="shared" si="31"/>
        <v>0</v>
      </c>
      <c r="AS187" s="21">
        <f t="shared" si="32"/>
        <v>1</v>
      </c>
      <c r="AT187" s="27" t="s">
        <v>197</v>
      </c>
      <c r="AU187" s="21">
        <f t="shared" si="33"/>
        <v>0</v>
      </c>
      <c r="AV187" s="21">
        <f t="shared" si="34"/>
        <v>0</v>
      </c>
      <c r="AW187" s="21">
        <f t="shared" si="35"/>
        <v>0</v>
      </c>
      <c r="AX187" s="21">
        <f t="shared" si="36"/>
        <v>1</v>
      </c>
      <c r="AY187" s="38" t="s">
        <v>201</v>
      </c>
      <c r="AZ187" s="21">
        <f t="shared" si="37"/>
        <v>0</v>
      </c>
      <c r="BA187" s="21">
        <f t="shared" si="38"/>
        <v>0</v>
      </c>
      <c r="BB187" s="21">
        <f t="shared" si="39"/>
        <v>0</v>
      </c>
      <c r="BC187" s="21">
        <f t="shared" si="40"/>
        <v>1</v>
      </c>
      <c r="BD187" s="27" t="s">
        <v>138</v>
      </c>
      <c r="BE187" s="21">
        <f t="shared" si="41"/>
        <v>0</v>
      </c>
      <c r="BF187" s="21">
        <f t="shared" si="42"/>
        <v>0</v>
      </c>
      <c r="BG187" s="21">
        <f t="shared" si="43"/>
        <v>1</v>
      </c>
      <c r="BH187" s="29">
        <v>1500.0</v>
      </c>
      <c r="BI187" s="21">
        <f t="shared" si="44"/>
        <v>0</v>
      </c>
      <c r="BJ187" s="21">
        <f t="shared" si="45"/>
        <v>1</v>
      </c>
      <c r="BK187" s="21">
        <f t="shared" si="46"/>
        <v>0</v>
      </c>
      <c r="BL187" s="27" t="s">
        <v>151</v>
      </c>
      <c r="BM187" s="21">
        <f t="shared" si="47"/>
        <v>0</v>
      </c>
      <c r="BN187" s="21">
        <f t="shared" si="48"/>
        <v>1</v>
      </c>
      <c r="BO187" s="21">
        <f t="shared" si="49"/>
        <v>0</v>
      </c>
      <c r="BP187" s="21">
        <f t="shared" si="50"/>
        <v>0</v>
      </c>
      <c r="BQ187" s="21">
        <f t="shared" si="51"/>
        <v>0</v>
      </c>
      <c r="BR187" s="29">
        <v>0.0</v>
      </c>
      <c r="BS187" s="29">
        <v>0.0</v>
      </c>
      <c r="BT187" s="29">
        <v>1.0</v>
      </c>
      <c r="BU187" s="29">
        <v>0.0</v>
      </c>
      <c r="BV187" s="29">
        <v>1.0</v>
      </c>
      <c r="BW187" s="29">
        <v>1.0</v>
      </c>
      <c r="BX187" s="29">
        <v>1.0</v>
      </c>
      <c r="BY187" s="29">
        <v>0.0</v>
      </c>
      <c r="BZ187" s="29">
        <v>1.0</v>
      </c>
      <c r="CA187" s="27" t="s">
        <v>168</v>
      </c>
      <c r="CB187" s="21">
        <f t="shared" si="52"/>
        <v>1</v>
      </c>
      <c r="CC187" s="21">
        <f t="shared" si="53"/>
        <v>0</v>
      </c>
      <c r="CD187" s="21">
        <f t="shared" si="54"/>
        <v>0</v>
      </c>
      <c r="CE187" s="21">
        <f t="shared" si="55"/>
        <v>0</v>
      </c>
      <c r="CF187" s="21">
        <f t="shared" si="56"/>
        <v>0</v>
      </c>
      <c r="CG187" s="27" t="s">
        <v>157</v>
      </c>
      <c r="CH187" s="21">
        <f t="shared" si="57"/>
        <v>0</v>
      </c>
      <c r="CI187" s="21">
        <f t="shared" si="58"/>
        <v>1</v>
      </c>
      <c r="CJ187" s="21">
        <f t="shared" si="59"/>
        <v>0</v>
      </c>
      <c r="CK187" s="21">
        <f t="shared" si="60"/>
        <v>0</v>
      </c>
      <c r="CL187" s="27" t="s">
        <v>173</v>
      </c>
      <c r="CM187" s="21">
        <f t="shared" si="61"/>
        <v>0</v>
      </c>
      <c r="CN187" s="21">
        <f t="shared" si="62"/>
        <v>0</v>
      </c>
      <c r="CO187" s="21">
        <f t="shared" si="63"/>
        <v>1</v>
      </c>
      <c r="CP187" s="21">
        <f t="shared" si="64"/>
        <v>0</v>
      </c>
      <c r="CQ187" s="21">
        <f t="shared" si="65"/>
        <v>0</v>
      </c>
      <c r="CR187" s="27" t="s">
        <v>136</v>
      </c>
      <c r="CS187" s="27" t="s">
        <v>139</v>
      </c>
      <c r="CT187" s="27" t="s">
        <v>136</v>
      </c>
      <c r="CU187" s="29">
        <v>3.0</v>
      </c>
      <c r="CV187" s="16">
        <f t="shared" si="66"/>
        <v>13</v>
      </c>
      <c r="CW187" s="29">
        <v>1.0</v>
      </c>
      <c r="CX187" s="41" t="s">
        <v>139</v>
      </c>
      <c r="CY187" s="41" t="s">
        <v>136</v>
      </c>
      <c r="CZ187" s="41" t="s">
        <v>140</v>
      </c>
      <c r="DA187" s="27" t="s">
        <v>136</v>
      </c>
      <c r="DB187" s="16">
        <f t="shared" si="67"/>
        <v>12</v>
      </c>
      <c r="DC187" s="27" t="s">
        <v>140</v>
      </c>
      <c r="DD187" s="27" t="s">
        <v>139</v>
      </c>
      <c r="DE187" s="27" t="s">
        <v>137</v>
      </c>
      <c r="DF187" s="27" t="s">
        <v>139</v>
      </c>
      <c r="DG187" s="27" t="s">
        <v>140</v>
      </c>
      <c r="DH187" s="27" t="s">
        <v>139</v>
      </c>
      <c r="DI187" s="16">
        <f t="shared" si="68"/>
        <v>11</v>
      </c>
      <c r="DJ187" s="27" t="s">
        <v>139</v>
      </c>
      <c r="DK187" s="27" t="s">
        <v>136</v>
      </c>
      <c r="DL187" s="27" t="s">
        <v>139</v>
      </c>
      <c r="DM187" s="29">
        <v>1.0</v>
      </c>
      <c r="DN187" s="27" t="s">
        <v>136</v>
      </c>
      <c r="DO187" s="16">
        <f t="shared" si="69"/>
        <v>13</v>
      </c>
      <c r="DP187" s="27" t="s">
        <v>139</v>
      </c>
      <c r="DQ187" s="27" t="s">
        <v>139</v>
      </c>
      <c r="DR187" s="27" t="s">
        <v>137</v>
      </c>
      <c r="DS187" s="27" t="s">
        <v>139</v>
      </c>
      <c r="DT187" s="27" t="s">
        <v>136</v>
      </c>
      <c r="DU187" s="25">
        <f t="shared" si="70"/>
        <v>13</v>
      </c>
      <c r="DV187" s="27" t="s">
        <v>136</v>
      </c>
      <c r="DW187" s="27" t="s">
        <v>138</v>
      </c>
      <c r="DX187" s="27" t="s">
        <v>140</v>
      </c>
      <c r="DY187" s="27" t="s">
        <v>140</v>
      </c>
      <c r="DZ187" s="27" t="s">
        <v>139</v>
      </c>
      <c r="EA187" s="26">
        <v>11.0</v>
      </c>
      <c r="EB187" s="27" t="s">
        <v>139</v>
      </c>
      <c r="EC187" s="27" t="s">
        <v>139</v>
      </c>
      <c r="ED187" s="29">
        <v>4.0</v>
      </c>
      <c r="EE187" s="29">
        <v>3.0</v>
      </c>
      <c r="EF187" s="16">
        <f t="shared" si="71"/>
        <v>11</v>
      </c>
      <c r="EG187" s="27" t="s">
        <v>136</v>
      </c>
      <c r="EH187" s="130" t="s">
        <v>140</v>
      </c>
      <c r="EI187" s="27" t="s">
        <v>137</v>
      </c>
      <c r="EJ187" s="27" t="s">
        <v>139</v>
      </c>
      <c r="EK187" s="16">
        <f t="shared" si="72"/>
        <v>10</v>
      </c>
    </row>
    <row r="188" ht="15.75" customHeight="1">
      <c r="A188" s="36" t="s">
        <v>194</v>
      </c>
      <c r="B188" s="16">
        <f t="shared" si="1"/>
        <v>0</v>
      </c>
      <c r="C188" s="17" t="s">
        <v>37</v>
      </c>
      <c r="D188" s="35">
        <v>29.0</v>
      </c>
      <c r="E188" s="16">
        <f t="shared" si="2"/>
        <v>0</v>
      </c>
      <c r="F188" s="16">
        <f t="shared" si="3"/>
        <v>1</v>
      </c>
      <c r="G188" s="16">
        <f t="shared" si="4"/>
        <v>0</v>
      </c>
      <c r="H188" s="16">
        <f t="shared" si="5"/>
        <v>0</v>
      </c>
      <c r="I188" s="35" t="s">
        <v>11</v>
      </c>
      <c r="J188" s="16">
        <f t="shared" si="6"/>
        <v>0</v>
      </c>
      <c r="K188" s="16">
        <f t="shared" si="7"/>
        <v>0</v>
      </c>
      <c r="L188" s="16">
        <f t="shared" si="8"/>
        <v>1</v>
      </c>
      <c r="M188" s="16">
        <f t="shared" si="9"/>
        <v>0</v>
      </c>
      <c r="N188" s="16">
        <f t="shared" si="10"/>
        <v>0</v>
      </c>
      <c r="O188" s="36">
        <v>20000.0</v>
      </c>
      <c r="P188" s="21">
        <f t="shared" si="11"/>
        <v>0</v>
      </c>
      <c r="Q188" s="21">
        <f t="shared" si="12"/>
        <v>1</v>
      </c>
      <c r="R188" s="21">
        <f t="shared" si="13"/>
        <v>0</v>
      </c>
      <c r="S188" s="21">
        <f t="shared" si="14"/>
        <v>0</v>
      </c>
      <c r="T188" s="37" t="s">
        <v>127</v>
      </c>
      <c r="U188" s="21">
        <f t="shared" si="15"/>
        <v>1</v>
      </c>
      <c r="V188" s="37">
        <v>0.0</v>
      </c>
      <c r="W188" s="37">
        <v>0.0</v>
      </c>
      <c r="X188" s="37">
        <v>0.0</v>
      </c>
      <c r="Y188" s="36" t="s">
        <v>207</v>
      </c>
      <c r="Z188" s="21">
        <f t="shared" si="16"/>
        <v>0</v>
      </c>
      <c r="AA188" s="21">
        <f t="shared" si="17"/>
        <v>0</v>
      </c>
      <c r="AB188" s="21">
        <f t="shared" si="18"/>
        <v>0</v>
      </c>
      <c r="AC188" s="21">
        <f t="shared" si="19"/>
        <v>0</v>
      </c>
      <c r="AD188" s="21">
        <f t="shared" si="20"/>
        <v>1</v>
      </c>
      <c r="AE188" s="36" t="s">
        <v>32</v>
      </c>
      <c r="AF188" s="21">
        <f t="shared" si="21"/>
        <v>0</v>
      </c>
      <c r="AG188" s="21">
        <f t="shared" si="22"/>
        <v>1</v>
      </c>
      <c r="AH188" s="21">
        <f t="shared" si="23"/>
        <v>0</v>
      </c>
      <c r="AI188" s="21">
        <f t="shared" si="24"/>
        <v>0</v>
      </c>
      <c r="AJ188" s="27" t="s">
        <v>128</v>
      </c>
      <c r="AK188" s="21">
        <f t="shared" si="25"/>
        <v>1</v>
      </c>
      <c r="AL188" s="21">
        <f t="shared" si="26"/>
        <v>0</v>
      </c>
      <c r="AM188" s="21">
        <f t="shared" si="27"/>
        <v>0</v>
      </c>
      <c r="AN188" s="21">
        <f t="shared" si="28"/>
        <v>0</v>
      </c>
      <c r="AO188" s="27" t="s">
        <v>37</v>
      </c>
      <c r="AP188" s="21">
        <f t="shared" si="29"/>
        <v>1</v>
      </c>
      <c r="AQ188" s="21">
        <f t="shared" si="30"/>
        <v>0</v>
      </c>
      <c r="AR188" s="21">
        <f t="shared" si="31"/>
        <v>0</v>
      </c>
      <c r="AS188" s="21">
        <f t="shared" si="32"/>
        <v>0</v>
      </c>
      <c r="AT188" s="27" t="s">
        <v>197</v>
      </c>
      <c r="AU188" s="21">
        <f t="shared" si="33"/>
        <v>0</v>
      </c>
      <c r="AV188" s="21">
        <f t="shared" si="34"/>
        <v>0</v>
      </c>
      <c r="AW188" s="21">
        <f t="shared" si="35"/>
        <v>0</v>
      </c>
      <c r="AX188" s="21">
        <f t="shared" si="36"/>
        <v>1</v>
      </c>
      <c r="AY188" s="38" t="s">
        <v>186</v>
      </c>
      <c r="AZ188" s="21">
        <f t="shared" si="37"/>
        <v>0</v>
      </c>
      <c r="BA188" s="21">
        <f t="shared" si="38"/>
        <v>0</v>
      </c>
      <c r="BB188" s="21">
        <f t="shared" si="39"/>
        <v>0</v>
      </c>
      <c r="BC188" s="21">
        <f t="shared" si="40"/>
        <v>1</v>
      </c>
      <c r="BD188" s="27">
        <v>5.0</v>
      </c>
      <c r="BE188" s="21">
        <f t="shared" si="41"/>
        <v>0</v>
      </c>
      <c r="BF188" s="21">
        <f t="shared" si="42"/>
        <v>1</v>
      </c>
      <c r="BG188" s="21">
        <f t="shared" si="43"/>
        <v>0</v>
      </c>
      <c r="BH188" s="29">
        <v>1500.0</v>
      </c>
      <c r="BI188" s="21">
        <f t="shared" si="44"/>
        <v>0</v>
      </c>
      <c r="BJ188" s="21">
        <f t="shared" si="45"/>
        <v>1</v>
      </c>
      <c r="BK188" s="21">
        <f t="shared" si="46"/>
        <v>0</v>
      </c>
      <c r="BL188" s="29" t="s">
        <v>156</v>
      </c>
      <c r="BM188" s="21">
        <f t="shared" si="47"/>
        <v>0</v>
      </c>
      <c r="BN188" s="21">
        <f t="shared" si="48"/>
        <v>0</v>
      </c>
      <c r="BO188" s="21">
        <f t="shared" si="49"/>
        <v>0</v>
      </c>
      <c r="BP188" s="21">
        <f t="shared" si="50"/>
        <v>1</v>
      </c>
      <c r="BQ188" s="21">
        <f t="shared" si="51"/>
        <v>0</v>
      </c>
      <c r="BR188" s="29">
        <v>0.0</v>
      </c>
      <c r="BS188" s="29">
        <v>0.0</v>
      </c>
      <c r="BT188" s="29">
        <v>0.0</v>
      </c>
      <c r="BU188" s="29">
        <v>0.0</v>
      </c>
      <c r="BV188" s="29">
        <v>0.0</v>
      </c>
      <c r="BW188" s="29">
        <v>0.0</v>
      </c>
      <c r="BX188" s="29">
        <v>0.0</v>
      </c>
      <c r="BY188" s="29">
        <v>0.0</v>
      </c>
      <c r="BZ188" s="29">
        <v>1.0</v>
      </c>
      <c r="CA188" s="27" t="s">
        <v>176</v>
      </c>
      <c r="CB188" s="21">
        <f t="shared" si="52"/>
        <v>0</v>
      </c>
      <c r="CC188" s="21">
        <f t="shared" si="53"/>
        <v>0</v>
      </c>
      <c r="CD188" s="21">
        <f t="shared" si="54"/>
        <v>0</v>
      </c>
      <c r="CE188" s="21">
        <f t="shared" si="55"/>
        <v>1</v>
      </c>
      <c r="CF188" s="21">
        <f t="shared" si="56"/>
        <v>0</v>
      </c>
      <c r="CG188" s="27" t="s">
        <v>177</v>
      </c>
      <c r="CH188" s="21">
        <f t="shared" si="57"/>
        <v>1</v>
      </c>
      <c r="CI188" s="21">
        <f t="shared" si="58"/>
        <v>0</v>
      </c>
      <c r="CJ188" s="21">
        <f t="shared" si="59"/>
        <v>0</v>
      </c>
      <c r="CK188" s="21">
        <f t="shared" si="60"/>
        <v>0</v>
      </c>
      <c r="CL188" s="27" t="s">
        <v>178</v>
      </c>
      <c r="CM188" s="21">
        <f t="shared" si="61"/>
        <v>0</v>
      </c>
      <c r="CN188" s="21">
        <f t="shared" si="62"/>
        <v>0</v>
      </c>
      <c r="CO188" s="21">
        <f t="shared" si="63"/>
        <v>0</v>
      </c>
      <c r="CP188" s="21">
        <f t="shared" si="64"/>
        <v>1</v>
      </c>
      <c r="CQ188" s="21">
        <f t="shared" si="65"/>
        <v>0</v>
      </c>
      <c r="CR188" s="27" t="s">
        <v>139</v>
      </c>
      <c r="CS188" s="27" t="s">
        <v>136</v>
      </c>
      <c r="CT188" s="27" t="s">
        <v>139</v>
      </c>
      <c r="CU188" s="27" t="s">
        <v>139</v>
      </c>
      <c r="CV188" s="16">
        <f t="shared" si="66"/>
        <v>10</v>
      </c>
      <c r="CW188" s="27" t="s">
        <v>139</v>
      </c>
      <c r="CX188" s="41" t="s">
        <v>136</v>
      </c>
      <c r="CY188" s="41" t="s">
        <v>139</v>
      </c>
      <c r="CZ188" s="41" t="s">
        <v>139</v>
      </c>
      <c r="DA188" s="27" t="s">
        <v>139</v>
      </c>
      <c r="DB188" s="16">
        <f t="shared" si="67"/>
        <v>12</v>
      </c>
      <c r="DC188" s="29">
        <v>1.0</v>
      </c>
      <c r="DD188" s="27" t="s">
        <v>136</v>
      </c>
      <c r="DE188" s="27" t="s">
        <v>139</v>
      </c>
      <c r="DF188" s="27">
        <v>3.0</v>
      </c>
      <c r="DG188" s="27" t="s">
        <v>139</v>
      </c>
      <c r="DH188" s="27" t="s">
        <v>140</v>
      </c>
      <c r="DI188" s="16">
        <f t="shared" si="68"/>
        <v>13</v>
      </c>
      <c r="DJ188" s="29">
        <v>2.0</v>
      </c>
      <c r="DK188" s="29">
        <v>1.0</v>
      </c>
      <c r="DL188" s="27" t="s">
        <v>136</v>
      </c>
      <c r="DM188" s="27" t="s">
        <v>136</v>
      </c>
      <c r="DN188" s="27" t="s">
        <v>137</v>
      </c>
      <c r="DO188" s="16">
        <f t="shared" si="69"/>
        <v>14</v>
      </c>
      <c r="DP188" s="27" t="s">
        <v>139</v>
      </c>
      <c r="DQ188" s="27" t="s">
        <v>140</v>
      </c>
      <c r="DR188" s="27" t="s">
        <v>140</v>
      </c>
      <c r="DS188" s="27" t="s">
        <v>140</v>
      </c>
      <c r="DT188" s="27" t="s">
        <v>139</v>
      </c>
      <c r="DU188" s="25">
        <f t="shared" si="70"/>
        <v>7</v>
      </c>
      <c r="DV188" s="27" t="s">
        <v>139</v>
      </c>
      <c r="DW188" s="27" t="s">
        <v>136</v>
      </c>
      <c r="DX188" s="27" t="s">
        <v>136</v>
      </c>
      <c r="DY188" s="27" t="s">
        <v>139</v>
      </c>
      <c r="DZ188" s="27" t="s">
        <v>139</v>
      </c>
      <c r="EA188" s="26">
        <v>16.0</v>
      </c>
      <c r="EB188" s="27" t="s">
        <v>137</v>
      </c>
      <c r="EC188" s="29">
        <v>3.0</v>
      </c>
      <c r="ED188" s="29">
        <v>5.0</v>
      </c>
      <c r="EE188" s="27" t="s">
        <v>139</v>
      </c>
      <c r="EF188" s="16">
        <f t="shared" si="71"/>
        <v>13</v>
      </c>
      <c r="EG188" s="29">
        <v>3.0</v>
      </c>
      <c r="EH188" s="129">
        <v>3.0</v>
      </c>
      <c r="EI188" s="27" t="s">
        <v>139</v>
      </c>
      <c r="EJ188" s="27" t="s">
        <v>140</v>
      </c>
      <c r="EK188" s="16">
        <f t="shared" si="72"/>
        <v>9</v>
      </c>
    </row>
    <row r="189" ht="15.75" customHeight="1">
      <c r="A189" s="36" t="s">
        <v>125</v>
      </c>
      <c r="B189" s="16">
        <f t="shared" si="1"/>
        <v>1</v>
      </c>
      <c r="C189" s="17" t="s">
        <v>37</v>
      </c>
      <c r="D189" s="35">
        <v>25.0</v>
      </c>
      <c r="E189" s="16">
        <f t="shared" si="2"/>
        <v>0</v>
      </c>
      <c r="F189" s="16">
        <f t="shared" si="3"/>
        <v>1</v>
      </c>
      <c r="G189" s="16">
        <f t="shared" si="4"/>
        <v>0</v>
      </c>
      <c r="H189" s="16">
        <f t="shared" si="5"/>
        <v>0</v>
      </c>
      <c r="I189" s="35" t="s">
        <v>126</v>
      </c>
      <c r="J189" s="16">
        <f t="shared" si="6"/>
        <v>0</v>
      </c>
      <c r="K189" s="16">
        <f t="shared" si="7"/>
        <v>1</v>
      </c>
      <c r="L189" s="16">
        <f t="shared" si="8"/>
        <v>0</v>
      </c>
      <c r="M189" s="16">
        <f t="shared" si="9"/>
        <v>0</v>
      </c>
      <c r="N189" s="16">
        <f t="shared" si="10"/>
        <v>0</v>
      </c>
      <c r="O189" s="36">
        <v>20000.0</v>
      </c>
      <c r="P189" s="21">
        <f t="shared" si="11"/>
        <v>0</v>
      </c>
      <c r="Q189" s="21">
        <f t="shared" si="12"/>
        <v>1</v>
      </c>
      <c r="R189" s="21">
        <f t="shared" si="13"/>
        <v>0</v>
      </c>
      <c r="S189" s="21">
        <f t="shared" si="14"/>
        <v>0</v>
      </c>
      <c r="T189" s="37" t="s">
        <v>127</v>
      </c>
      <c r="U189" s="21">
        <f t="shared" si="15"/>
        <v>1</v>
      </c>
      <c r="V189" s="37">
        <v>0.0</v>
      </c>
      <c r="W189" s="37">
        <v>0.0</v>
      </c>
      <c r="X189" s="37">
        <v>0.0</v>
      </c>
      <c r="Y189" s="36" t="s">
        <v>149</v>
      </c>
      <c r="Z189" s="21">
        <f t="shared" si="16"/>
        <v>0</v>
      </c>
      <c r="AA189" s="21">
        <f t="shared" si="17"/>
        <v>1</v>
      </c>
      <c r="AB189" s="21">
        <f t="shared" si="18"/>
        <v>0</v>
      </c>
      <c r="AC189" s="21">
        <f t="shared" si="19"/>
        <v>0</v>
      </c>
      <c r="AD189" s="21">
        <f t="shared" si="20"/>
        <v>0</v>
      </c>
      <c r="AE189" s="36" t="s">
        <v>31</v>
      </c>
      <c r="AF189" s="21">
        <f t="shared" si="21"/>
        <v>1</v>
      </c>
      <c r="AG189" s="21">
        <f t="shared" si="22"/>
        <v>0</v>
      </c>
      <c r="AH189" s="21">
        <f t="shared" si="23"/>
        <v>0</v>
      </c>
      <c r="AI189" s="21">
        <f t="shared" si="24"/>
        <v>0</v>
      </c>
      <c r="AJ189" s="27" t="s">
        <v>129</v>
      </c>
      <c r="AK189" s="21">
        <f t="shared" si="25"/>
        <v>0</v>
      </c>
      <c r="AL189" s="21">
        <f t="shared" si="26"/>
        <v>1</v>
      </c>
      <c r="AM189" s="21">
        <f t="shared" si="27"/>
        <v>0</v>
      </c>
      <c r="AN189" s="21">
        <f t="shared" si="28"/>
        <v>0</v>
      </c>
      <c r="AO189" s="27" t="s">
        <v>37</v>
      </c>
      <c r="AP189" s="21">
        <f t="shared" si="29"/>
        <v>1</v>
      </c>
      <c r="AQ189" s="21">
        <f t="shared" si="30"/>
        <v>0</v>
      </c>
      <c r="AR189" s="21">
        <f t="shared" si="31"/>
        <v>0</v>
      </c>
      <c r="AS189" s="21">
        <f t="shared" si="32"/>
        <v>0</v>
      </c>
      <c r="AT189" s="27" t="s">
        <v>44</v>
      </c>
      <c r="AU189" s="21">
        <f t="shared" si="33"/>
        <v>0</v>
      </c>
      <c r="AV189" s="21">
        <f t="shared" si="34"/>
        <v>1</v>
      </c>
      <c r="AW189" s="21">
        <f t="shared" si="35"/>
        <v>0</v>
      </c>
      <c r="AX189" s="21">
        <f t="shared" si="36"/>
        <v>0</v>
      </c>
      <c r="AY189" s="38" t="s">
        <v>188</v>
      </c>
      <c r="AZ189" s="21">
        <f t="shared" si="37"/>
        <v>0</v>
      </c>
      <c r="BA189" s="21">
        <f t="shared" si="38"/>
        <v>0</v>
      </c>
      <c r="BB189" s="21">
        <f t="shared" si="39"/>
        <v>0</v>
      </c>
      <c r="BC189" s="21">
        <f t="shared" si="40"/>
        <v>1</v>
      </c>
      <c r="BD189" s="27" t="s">
        <v>136</v>
      </c>
      <c r="BE189" s="21">
        <f t="shared" si="41"/>
        <v>0</v>
      </c>
      <c r="BF189" s="21">
        <f t="shared" si="42"/>
        <v>0</v>
      </c>
      <c r="BG189" s="21">
        <f t="shared" si="43"/>
        <v>1</v>
      </c>
      <c r="BH189" s="27" t="s">
        <v>179</v>
      </c>
      <c r="BI189" s="21">
        <f t="shared" si="44"/>
        <v>0</v>
      </c>
      <c r="BJ189" s="21">
        <f t="shared" si="45"/>
        <v>0</v>
      </c>
      <c r="BK189" s="21">
        <f t="shared" si="46"/>
        <v>1</v>
      </c>
      <c r="BL189" s="29" t="s">
        <v>132</v>
      </c>
      <c r="BM189" s="21">
        <f t="shared" si="47"/>
        <v>0</v>
      </c>
      <c r="BN189" s="21">
        <f t="shared" si="48"/>
        <v>0</v>
      </c>
      <c r="BO189" s="21">
        <f t="shared" si="49"/>
        <v>1</v>
      </c>
      <c r="BP189" s="21">
        <f t="shared" si="50"/>
        <v>0</v>
      </c>
      <c r="BQ189" s="21">
        <f t="shared" si="51"/>
        <v>0</v>
      </c>
      <c r="BR189" s="29">
        <v>0.0</v>
      </c>
      <c r="BS189" s="29">
        <v>0.0</v>
      </c>
      <c r="BT189" s="29">
        <v>1.0</v>
      </c>
      <c r="BU189" s="29">
        <v>1.0</v>
      </c>
      <c r="BV189" s="29">
        <v>0.0</v>
      </c>
      <c r="BW189" s="29">
        <v>1.0</v>
      </c>
      <c r="BX189" s="29">
        <v>1.0</v>
      </c>
      <c r="BY189" s="29">
        <v>0.0</v>
      </c>
      <c r="BZ189" s="29">
        <v>0.0</v>
      </c>
      <c r="CA189" s="27" t="s">
        <v>133</v>
      </c>
      <c r="CB189" s="21">
        <f t="shared" si="52"/>
        <v>0</v>
      </c>
      <c r="CC189" s="21">
        <f t="shared" si="53"/>
        <v>1</v>
      </c>
      <c r="CD189" s="21">
        <f t="shared" si="54"/>
        <v>0</v>
      </c>
      <c r="CE189" s="21">
        <f t="shared" si="55"/>
        <v>0</v>
      </c>
      <c r="CF189" s="21">
        <f t="shared" si="56"/>
        <v>0</v>
      </c>
      <c r="CG189" s="27" t="s">
        <v>152</v>
      </c>
      <c r="CH189" s="21">
        <f t="shared" si="57"/>
        <v>0</v>
      </c>
      <c r="CI189" s="21">
        <f t="shared" si="58"/>
        <v>0</v>
      </c>
      <c r="CJ189" s="21">
        <f t="shared" si="59"/>
        <v>0</v>
      </c>
      <c r="CK189" s="21">
        <f t="shared" si="60"/>
        <v>1</v>
      </c>
      <c r="CL189" s="27" t="s">
        <v>135</v>
      </c>
      <c r="CM189" s="21">
        <f t="shared" si="61"/>
        <v>1</v>
      </c>
      <c r="CN189" s="21">
        <f t="shared" si="62"/>
        <v>0</v>
      </c>
      <c r="CO189" s="21">
        <f t="shared" si="63"/>
        <v>0</v>
      </c>
      <c r="CP189" s="21">
        <f t="shared" si="64"/>
        <v>0</v>
      </c>
      <c r="CQ189" s="21">
        <f t="shared" si="65"/>
        <v>0</v>
      </c>
      <c r="CR189" s="27" t="s">
        <v>136</v>
      </c>
      <c r="CS189" s="27" t="s">
        <v>138</v>
      </c>
      <c r="CT189" s="27" t="s">
        <v>136</v>
      </c>
      <c r="CU189" s="27" t="s">
        <v>139</v>
      </c>
      <c r="CV189" s="16">
        <f t="shared" si="66"/>
        <v>15</v>
      </c>
      <c r="CW189" s="29">
        <v>1.0</v>
      </c>
      <c r="CX189" s="31">
        <v>2.0</v>
      </c>
      <c r="CY189" s="41" t="s">
        <v>136</v>
      </c>
      <c r="CZ189" s="41" t="s">
        <v>139</v>
      </c>
      <c r="DA189" s="27" t="s">
        <v>139</v>
      </c>
      <c r="DB189" s="16">
        <f t="shared" si="67"/>
        <v>11</v>
      </c>
      <c r="DC189" s="29">
        <v>2.0</v>
      </c>
      <c r="DD189" s="29">
        <v>3.0</v>
      </c>
      <c r="DE189" s="27" t="s">
        <v>137</v>
      </c>
      <c r="DF189" s="27" t="s">
        <v>140</v>
      </c>
      <c r="DG189" s="27" t="s">
        <v>137</v>
      </c>
      <c r="DH189" s="27">
        <v>3.0</v>
      </c>
      <c r="DI189" s="16">
        <f t="shared" si="68"/>
        <v>15</v>
      </c>
      <c r="DJ189" s="27" t="s">
        <v>136</v>
      </c>
      <c r="DK189" s="27" t="s">
        <v>136</v>
      </c>
      <c r="DL189" s="27" t="s">
        <v>136</v>
      </c>
      <c r="DM189" s="27" t="s">
        <v>139</v>
      </c>
      <c r="DN189" s="27" t="s">
        <v>139</v>
      </c>
      <c r="DO189" s="16">
        <f t="shared" si="69"/>
        <v>16</v>
      </c>
      <c r="DP189" s="27" t="s">
        <v>139</v>
      </c>
      <c r="DQ189" s="29">
        <v>4.0</v>
      </c>
      <c r="DR189" s="29">
        <v>5.0</v>
      </c>
      <c r="DS189" s="27" t="s">
        <v>136</v>
      </c>
      <c r="DT189" s="27" t="s">
        <v>137</v>
      </c>
      <c r="DU189" s="25">
        <f t="shared" si="70"/>
        <v>18</v>
      </c>
      <c r="DV189" s="27" t="s">
        <v>136</v>
      </c>
      <c r="DW189" s="29">
        <v>3.0</v>
      </c>
      <c r="DX189" s="27" t="s">
        <v>137</v>
      </c>
      <c r="DY189" s="29">
        <v>2.0</v>
      </c>
      <c r="DZ189" s="27" t="s">
        <v>136</v>
      </c>
      <c r="EA189" s="21">
        <f>DV189+DW189+DX189+DY189+DZ189</f>
        <v>16</v>
      </c>
      <c r="EB189" s="29">
        <v>3.0</v>
      </c>
      <c r="EC189" s="29">
        <v>5.0</v>
      </c>
      <c r="ED189" s="29">
        <v>3.0</v>
      </c>
      <c r="EE189" s="27" t="s">
        <v>139</v>
      </c>
      <c r="EF189" s="16">
        <f t="shared" si="71"/>
        <v>13</v>
      </c>
      <c r="EG189" s="29">
        <v>4.0</v>
      </c>
      <c r="EH189" s="130" t="s">
        <v>137</v>
      </c>
      <c r="EI189" s="27" t="s">
        <v>137</v>
      </c>
      <c r="EJ189" s="27" t="s">
        <v>137</v>
      </c>
      <c r="EK189" s="16">
        <f t="shared" si="72"/>
        <v>13</v>
      </c>
    </row>
    <row r="190" ht="15.75" customHeight="1">
      <c r="A190" s="36" t="s">
        <v>125</v>
      </c>
      <c r="B190" s="16">
        <f t="shared" si="1"/>
        <v>1</v>
      </c>
      <c r="C190" s="17" t="s">
        <v>37</v>
      </c>
      <c r="D190" s="35">
        <v>29.0</v>
      </c>
      <c r="E190" s="16">
        <f t="shared" si="2"/>
        <v>0</v>
      </c>
      <c r="F190" s="16">
        <f t="shared" si="3"/>
        <v>1</v>
      </c>
      <c r="G190" s="16">
        <f t="shared" si="4"/>
        <v>0</v>
      </c>
      <c r="H190" s="16">
        <f t="shared" si="5"/>
        <v>0</v>
      </c>
      <c r="I190" s="35" t="s">
        <v>158</v>
      </c>
      <c r="J190" s="16">
        <f t="shared" si="6"/>
        <v>0</v>
      </c>
      <c r="K190" s="16">
        <f t="shared" si="7"/>
        <v>0</v>
      </c>
      <c r="L190" s="16">
        <f t="shared" si="8"/>
        <v>0</v>
      </c>
      <c r="M190" s="16">
        <f t="shared" si="9"/>
        <v>0</v>
      </c>
      <c r="N190" s="16">
        <f t="shared" si="10"/>
        <v>1</v>
      </c>
      <c r="O190" s="36">
        <v>2800.0</v>
      </c>
      <c r="P190" s="21">
        <f t="shared" si="11"/>
        <v>1</v>
      </c>
      <c r="Q190" s="21">
        <f t="shared" si="12"/>
        <v>0</v>
      </c>
      <c r="R190" s="21">
        <f t="shared" si="13"/>
        <v>0</v>
      </c>
      <c r="S190" s="21">
        <f t="shared" si="14"/>
        <v>0</v>
      </c>
      <c r="T190" s="37" t="s">
        <v>159</v>
      </c>
      <c r="U190" s="21">
        <f t="shared" si="15"/>
        <v>0</v>
      </c>
      <c r="V190" s="37">
        <v>0.0</v>
      </c>
      <c r="W190" s="37">
        <v>0.0</v>
      </c>
      <c r="X190" s="37">
        <v>0.0</v>
      </c>
      <c r="Y190" s="36" t="s">
        <v>192</v>
      </c>
      <c r="Z190" s="21">
        <f t="shared" si="16"/>
        <v>0</v>
      </c>
      <c r="AA190" s="21">
        <f t="shared" si="17"/>
        <v>0</v>
      </c>
      <c r="AB190" s="21">
        <f t="shared" si="18"/>
        <v>0</v>
      </c>
      <c r="AC190" s="21">
        <f t="shared" si="19"/>
        <v>0</v>
      </c>
      <c r="AD190" s="21">
        <f t="shared" si="20"/>
        <v>1</v>
      </c>
      <c r="AE190" s="36" t="s">
        <v>31</v>
      </c>
      <c r="AF190" s="21">
        <f t="shared" si="21"/>
        <v>1</v>
      </c>
      <c r="AG190" s="21">
        <f t="shared" si="22"/>
        <v>0</v>
      </c>
      <c r="AH190" s="21">
        <f t="shared" si="23"/>
        <v>0</v>
      </c>
      <c r="AI190" s="21">
        <f t="shared" si="24"/>
        <v>0</v>
      </c>
      <c r="AJ190" s="36" t="s">
        <v>171</v>
      </c>
      <c r="AK190" s="21">
        <f t="shared" si="25"/>
        <v>0</v>
      </c>
      <c r="AL190" s="21">
        <f t="shared" si="26"/>
        <v>0</v>
      </c>
      <c r="AM190" s="21">
        <f t="shared" si="27"/>
        <v>0</v>
      </c>
      <c r="AN190" s="21">
        <f t="shared" si="28"/>
        <v>1</v>
      </c>
      <c r="AO190" s="27" t="s">
        <v>144</v>
      </c>
      <c r="AP190" s="21">
        <f t="shared" si="29"/>
        <v>0</v>
      </c>
      <c r="AQ190" s="21">
        <f t="shared" si="30"/>
        <v>0</v>
      </c>
      <c r="AR190" s="21">
        <f t="shared" si="31"/>
        <v>0</v>
      </c>
      <c r="AS190" s="21">
        <f t="shared" si="32"/>
        <v>1</v>
      </c>
      <c r="AT190" s="27" t="s">
        <v>45</v>
      </c>
      <c r="AU190" s="21">
        <f t="shared" si="33"/>
        <v>0</v>
      </c>
      <c r="AV190" s="21">
        <f t="shared" si="34"/>
        <v>0</v>
      </c>
      <c r="AW190" s="21">
        <f t="shared" si="35"/>
        <v>1</v>
      </c>
      <c r="AX190" s="21">
        <f t="shared" si="36"/>
        <v>0</v>
      </c>
      <c r="AY190" s="38" t="s">
        <v>37</v>
      </c>
      <c r="AZ190" s="21">
        <f t="shared" si="37"/>
        <v>0</v>
      </c>
      <c r="BA190" s="21">
        <f t="shared" si="38"/>
        <v>1</v>
      </c>
      <c r="BB190" s="21">
        <f t="shared" si="39"/>
        <v>0</v>
      </c>
      <c r="BC190" s="21">
        <f t="shared" si="40"/>
        <v>0</v>
      </c>
      <c r="BD190" s="27" t="s">
        <v>150</v>
      </c>
      <c r="BE190" s="21">
        <f t="shared" si="41"/>
        <v>0</v>
      </c>
      <c r="BF190" s="21">
        <f t="shared" si="42"/>
        <v>0</v>
      </c>
      <c r="BG190" s="21">
        <f t="shared" si="43"/>
        <v>1</v>
      </c>
      <c r="BH190" s="29">
        <v>1500.0</v>
      </c>
      <c r="BI190" s="21">
        <f t="shared" si="44"/>
        <v>0</v>
      </c>
      <c r="BJ190" s="21">
        <f t="shared" si="45"/>
        <v>1</v>
      </c>
      <c r="BK190" s="21">
        <f t="shared" si="46"/>
        <v>0</v>
      </c>
      <c r="BL190" s="29" t="s">
        <v>132</v>
      </c>
      <c r="BM190" s="21">
        <f t="shared" si="47"/>
        <v>0</v>
      </c>
      <c r="BN190" s="21">
        <f t="shared" si="48"/>
        <v>0</v>
      </c>
      <c r="BO190" s="21">
        <f t="shared" si="49"/>
        <v>1</v>
      </c>
      <c r="BP190" s="21">
        <f t="shared" si="50"/>
        <v>0</v>
      </c>
      <c r="BQ190" s="21">
        <f t="shared" si="51"/>
        <v>0</v>
      </c>
      <c r="BR190" s="29">
        <v>0.0</v>
      </c>
      <c r="BS190" s="29">
        <v>0.0</v>
      </c>
      <c r="BT190" s="29">
        <v>0.0</v>
      </c>
      <c r="BU190" s="29">
        <v>0.0</v>
      </c>
      <c r="BV190" s="29">
        <v>0.0</v>
      </c>
      <c r="BW190" s="29">
        <v>1.0</v>
      </c>
      <c r="BX190" s="29">
        <v>0.0</v>
      </c>
      <c r="BY190" s="29">
        <v>0.0</v>
      </c>
      <c r="BZ190" s="29">
        <v>1.0</v>
      </c>
      <c r="CA190" s="27" t="s">
        <v>164</v>
      </c>
      <c r="CB190" s="21">
        <f t="shared" si="52"/>
        <v>0</v>
      </c>
      <c r="CC190" s="21">
        <f t="shared" si="53"/>
        <v>0</v>
      </c>
      <c r="CD190" s="21">
        <f t="shared" si="54"/>
        <v>1</v>
      </c>
      <c r="CE190" s="21">
        <f t="shared" si="55"/>
        <v>0</v>
      </c>
      <c r="CF190" s="21">
        <f t="shared" si="56"/>
        <v>0</v>
      </c>
      <c r="CG190" s="27" t="s">
        <v>157</v>
      </c>
      <c r="CH190" s="21">
        <f t="shared" si="57"/>
        <v>0</v>
      </c>
      <c r="CI190" s="21">
        <f t="shared" si="58"/>
        <v>1</v>
      </c>
      <c r="CJ190" s="21">
        <f t="shared" si="59"/>
        <v>0</v>
      </c>
      <c r="CK190" s="21">
        <f t="shared" si="60"/>
        <v>0</v>
      </c>
      <c r="CL190" s="27" t="s">
        <v>170</v>
      </c>
      <c r="CM190" s="21">
        <f t="shared" si="61"/>
        <v>0</v>
      </c>
      <c r="CN190" s="21">
        <f t="shared" si="62"/>
        <v>1</v>
      </c>
      <c r="CO190" s="21">
        <f t="shared" si="63"/>
        <v>0</v>
      </c>
      <c r="CP190" s="21">
        <f t="shared" si="64"/>
        <v>0</v>
      </c>
      <c r="CQ190" s="21">
        <f t="shared" si="65"/>
        <v>0</v>
      </c>
      <c r="CR190" s="27" t="s">
        <v>140</v>
      </c>
      <c r="CS190" s="27" t="s">
        <v>139</v>
      </c>
      <c r="CT190" s="29">
        <v>2.0</v>
      </c>
      <c r="CU190" s="27" t="s">
        <v>139</v>
      </c>
      <c r="CV190" s="16">
        <f t="shared" si="66"/>
        <v>7</v>
      </c>
      <c r="CW190" s="29">
        <v>4.0</v>
      </c>
      <c r="CX190" s="31">
        <v>4.0</v>
      </c>
      <c r="CY190" s="41" t="s">
        <v>138</v>
      </c>
      <c r="CZ190" s="41" t="s">
        <v>139</v>
      </c>
      <c r="DA190" s="27" t="s">
        <v>138</v>
      </c>
      <c r="DB190" s="16">
        <f t="shared" si="67"/>
        <v>20</v>
      </c>
      <c r="DC190" s="27" t="s">
        <v>136</v>
      </c>
      <c r="DD190" s="27" t="s">
        <v>136</v>
      </c>
      <c r="DE190" s="27" t="s">
        <v>136</v>
      </c>
      <c r="DF190" s="27">
        <v>4.0</v>
      </c>
      <c r="DG190" s="27" t="s">
        <v>138</v>
      </c>
      <c r="DH190" s="27" t="s">
        <v>137</v>
      </c>
      <c r="DI190" s="16">
        <f t="shared" si="68"/>
        <v>24</v>
      </c>
      <c r="DJ190" s="27" t="s">
        <v>137</v>
      </c>
      <c r="DK190" s="27" t="s">
        <v>138</v>
      </c>
      <c r="DL190" s="27" t="s">
        <v>138</v>
      </c>
      <c r="DM190" s="27" t="s">
        <v>136</v>
      </c>
      <c r="DN190" s="27" t="s">
        <v>136</v>
      </c>
      <c r="DO190" s="16">
        <f t="shared" si="69"/>
        <v>21</v>
      </c>
      <c r="DP190" s="29">
        <v>2.0</v>
      </c>
      <c r="DQ190" s="27" t="s">
        <v>140</v>
      </c>
      <c r="DR190" s="27" t="s">
        <v>137</v>
      </c>
      <c r="DS190" s="27" t="s">
        <v>139</v>
      </c>
      <c r="DT190" s="27" t="s">
        <v>136</v>
      </c>
      <c r="DU190" s="25">
        <f t="shared" si="70"/>
        <v>12</v>
      </c>
      <c r="DV190" s="27" t="s">
        <v>136</v>
      </c>
      <c r="DW190" s="27" t="s">
        <v>136</v>
      </c>
      <c r="DX190" s="27" t="s">
        <v>136</v>
      </c>
      <c r="DY190" s="27" t="s">
        <v>137</v>
      </c>
      <c r="DZ190" s="27" t="s">
        <v>136</v>
      </c>
      <c r="EA190" s="26">
        <v>24.0</v>
      </c>
      <c r="EB190" s="27" t="s">
        <v>139</v>
      </c>
      <c r="EC190" s="27" t="s">
        <v>139</v>
      </c>
      <c r="ED190" s="27" t="s">
        <v>140</v>
      </c>
      <c r="EE190" s="27" t="s">
        <v>137</v>
      </c>
      <c r="EF190" s="16">
        <f t="shared" si="71"/>
        <v>8</v>
      </c>
      <c r="EG190" s="29">
        <v>2.0</v>
      </c>
      <c r="EH190" s="130" t="s">
        <v>136</v>
      </c>
      <c r="EI190" s="29">
        <v>2.0</v>
      </c>
      <c r="EJ190" s="27" t="s">
        <v>136</v>
      </c>
      <c r="EK190" s="16">
        <f t="shared" si="72"/>
        <v>12</v>
      </c>
    </row>
    <row r="191" ht="15.75" customHeight="1">
      <c r="A191" s="36" t="s">
        <v>125</v>
      </c>
      <c r="B191" s="16">
        <f t="shared" si="1"/>
        <v>1</v>
      </c>
      <c r="C191" s="17" t="s">
        <v>37</v>
      </c>
      <c r="D191" s="35">
        <v>35.0</v>
      </c>
      <c r="E191" s="16">
        <f t="shared" si="2"/>
        <v>0</v>
      </c>
      <c r="F191" s="16">
        <f t="shared" si="3"/>
        <v>1</v>
      </c>
      <c r="G191" s="16">
        <f t="shared" si="4"/>
        <v>0</v>
      </c>
      <c r="H191" s="16">
        <f t="shared" si="5"/>
        <v>0</v>
      </c>
      <c r="I191" s="35" t="s">
        <v>158</v>
      </c>
      <c r="J191" s="16">
        <f t="shared" si="6"/>
        <v>0</v>
      </c>
      <c r="K191" s="16">
        <f t="shared" si="7"/>
        <v>0</v>
      </c>
      <c r="L191" s="16">
        <f t="shared" si="8"/>
        <v>0</v>
      </c>
      <c r="M191" s="16">
        <f t="shared" si="9"/>
        <v>0</v>
      </c>
      <c r="N191" s="16">
        <f t="shared" si="10"/>
        <v>1</v>
      </c>
      <c r="O191" s="36">
        <v>30000.0</v>
      </c>
      <c r="P191" s="21">
        <f t="shared" si="11"/>
        <v>0</v>
      </c>
      <c r="Q191" s="21">
        <f t="shared" si="12"/>
        <v>0</v>
      </c>
      <c r="R191" s="21">
        <f t="shared" si="13"/>
        <v>1</v>
      </c>
      <c r="S191" s="21">
        <f t="shared" si="14"/>
        <v>0</v>
      </c>
      <c r="T191" s="37" t="s">
        <v>159</v>
      </c>
      <c r="U191" s="21">
        <f t="shared" si="15"/>
        <v>0</v>
      </c>
      <c r="V191" s="37">
        <v>0.0</v>
      </c>
      <c r="W191" s="37">
        <v>0.0</v>
      </c>
      <c r="X191" s="37">
        <v>0.0</v>
      </c>
      <c r="Y191" s="36" t="s">
        <v>192</v>
      </c>
      <c r="Z191" s="21">
        <f t="shared" si="16"/>
        <v>0</v>
      </c>
      <c r="AA191" s="21">
        <f t="shared" si="17"/>
        <v>0</v>
      </c>
      <c r="AB191" s="21">
        <f t="shared" si="18"/>
        <v>0</v>
      </c>
      <c r="AC191" s="21">
        <f t="shared" si="19"/>
        <v>0</v>
      </c>
      <c r="AD191" s="21">
        <f t="shared" si="20"/>
        <v>1</v>
      </c>
      <c r="AE191" s="36" t="s">
        <v>31</v>
      </c>
      <c r="AF191" s="21">
        <f t="shared" si="21"/>
        <v>1</v>
      </c>
      <c r="AG191" s="21">
        <f t="shared" si="22"/>
        <v>0</v>
      </c>
      <c r="AH191" s="21">
        <f t="shared" si="23"/>
        <v>0</v>
      </c>
      <c r="AI191" s="21">
        <f t="shared" si="24"/>
        <v>0</v>
      </c>
      <c r="AJ191" s="27" t="s">
        <v>129</v>
      </c>
      <c r="AK191" s="21">
        <f t="shared" si="25"/>
        <v>0</v>
      </c>
      <c r="AL191" s="21">
        <f t="shared" si="26"/>
        <v>1</v>
      </c>
      <c r="AM191" s="21">
        <f t="shared" si="27"/>
        <v>0</v>
      </c>
      <c r="AN191" s="21">
        <f t="shared" si="28"/>
        <v>0</v>
      </c>
      <c r="AO191" s="27" t="s">
        <v>37</v>
      </c>
      <c r="AP191" s="21">
        <f t="shared" si="29"/>
        <v>1</v>
      </c>
      <c r="AQ191" s="21">
        <f t="shared" si="30"/>
        <v>0</v>
      </c>
      <c r="AR191" s="21">
        <f t="shared" si="31"/>
        <v>0</v>
      </c>
      <c r="AS191" s="21">
        <f t="shared" si="32"/>
        <v>0</v>
      </c>
      <c r="AT191" s="27" t="s">
        <v>130</v>
      </c>
      <c r="AU191" s="21">
        <f t="shared" si="33"/>
        <v>1</v>
      </c>
      <c r="AV191" s="21">
        <f t="shared" si="34"/>
        <v>0</v>
      </c>
      <c r="AW191" s="21">
        <f t="shared" si="35"/>
        <v>0</v>
      </c>
      <c r="AX191" s="21">
        <f t="shared" si="36"/>
        <v>0</v>
      </c>
      <c r="AY191" s="39" t="s">
        <v>190</v>
      </c>
      <c r="AZ191" s="21">
        <f t="shared" si="37"/>
        <v>0</v>
      </c>
      <c r="BA191" s="21">
        <f t="shared" si="38"/>
        <v>0</v>
      </c>
      <c r="BB191" s="21">
        <f t="shared" si="39"/>
        <v>0</v>
      </c>
      <c r="BC191" s="21">
        <f t="shared" si="40"/>
        <v>1</v>
      </c>
      <c r="BD191" s="27" t="s">
        <v>155</v>
      </c>
      <c r="BE191" s="21">
        <f t="shared" si="41"/>
        <v>0</v>
      </c>
      <c r="BF191" s="21">
        <f t="shared" si="42"/>
        <v>0</v>
      </c>
      <c r="BG191" s="21">
        <f t="shared" si="43"/>
        <v>1</v>
      </c>
      <c r="BH191" s="29">
        <v>800.0</v>
      </c>
      <c r="BI191" s="21">
        <f t="shared" si="44"/>
        <v>1</v>
      </c>
      <c r="BJ191" s="21">
        <f t="shared" si="45"/>
        <v>0</v>
      </c>
      <c r="BK191" s="21">
        <f t="shared" si="46"/>
        <v>0</v>
      </c>
      <c r="BL191" s="29" t="s">
        <v>132</v>
      </c>
      <c r="BM191" s="21">
        <f t="shared" si="47"/>
        <v>0</v>
      </c>
      <c r="BN191" s="21">
        <f t="shared" si="48"/>
        <v>0</v>
      </c>
      <c r="BO191" s="21">
        <f t="shared" si="49"/>
        <v>1</v>
      </c>
      <c r="BP191" s="21">
        <f t="shared" si="50"/>
        <v>0</v>
      </c>
      <c r="BQ191" s="21">
        <f t="shared" si="51"/>
        <v>0</v>
      </c>
      <c r="BR191" s="29">
        <v>0.0</v>
      </c>
      <c r="BS191" s="29">
        <v>0.0</v>
      </c>
      <c r="BT191" s="29">
        <v>0.0</v>
      </c>
      <c r="BU191" s="29">
        <v>0.0</v>
      </c>
      <c r="BV191" s="29">
        <v>0.0</v>
      </c>
      <c r="BW191" s="29">
        <v>1.0</v>
      </c>
      <c r="BX191" s="29">
        <v>1.0</v>
      </c>
      <c r="BY191" s="29">
        <v>0.0</v>
      </c>
      <c r="BZ191" s="29">
        <v>1.0</v>
      </c>
      <c r="CA191" s="27" t="s">
        <v>164</v>
      </c>
      <c r="CB191" s="21">
        <f t="shared" si="52"/>
        <v>0</v>
      </c>
      <c r="CC191" s="21">
        <f t="shared" si="53"/>
        <v>0</v>
      </c>
      <c r="CD191" s="21">
        <f t="shared" si="54"/>
        <v>1</v>
      </c>
      <c r="CE191" s="21">
        <f t="shared" si="55"/>
        <v>0</v>
      </c>
      <c r="CF191" s="21">
        <f t="shared" si="56"/>
        <v>0</v>
      </c>
      <c r="CG191" s="27" t="s">
        <v>177</v>
      </c>
      <c r="CH191" s="21">
        <f t="shared" si="57"/>
        <v>1</v>
      </c>
      <c r="CI191" s="21">
        <f t="shared" si="58"/>
        <v>0</v>
      </c>
      <c r="CJ191" s="21">
        <f t="shared" si="59"/>
        <v>0</v>
      </c>
      <c r="CK191" s="21">
        <f t="shared" si="60"/>
        <v>0</v>
      </c>
      <c r="CL191" s="27" t="s">
        <v>135</v>
      </c>
      <c r="CM191" s="21">
        <f t="shared" si="61"/>
        <v>1</v>
      </c>
      <c r="CN191" s="21">
        <f t="shared" si="62"/>
        <v>0</v>
      </c>
      <c r="CO191" s="21">
        <f t="shared" si="63"/>
        <v>0</v>
      </c>
      <c r="CP191" s="21">
        <f t="shared" si="64"/>
        <v>0</v>
      </c>
      <c r="CQ191" s="21">
        <f t="shared" si="65"/>
        <v>0</v>
      </c>
      <c r="CR191" s="27" t="s">
        <v>140</v>
      </c>
      <c r="CS191" s="27" t="s">
        <v>138</v>
      </c>
      <c r="CT191" s="27" t="s">
        <v>137</v>
      </c>
      <c r="CU191" s="27" t="s">
        <v>137</v>
      </c>
      <c r="CV191" s="16">
        <f t="shared" si="66"/>
        <v>12</v>
      </c>
      <c r="CW191" s="27" t="s">
        <v>140</v>
      </c>
      <c r="CX191" s="31">
        <v>1.0</v>
      </c>
      <c r="CY191" s="41" t="s">
        <v>137</v>
      </c>
      <c r="CZ191" s="41" t="s">
        <v>137</v>
      </c>
      <c r="DA191" s="29">
        <v>2.0</v>
      </c>
      <c r="DB191" s="16">
        <f t="shared" si="67"/>
        <v>10</v>
      </c>
      <c r="DC191" s="29">
        <v>1.0</v>
      </c>
      <c r="DD191" s="27" t="s">
        <v>136</v>
      </c>
      <c r="DE191" s="27" t="s">
        <v>140</v>
      </c>
      <c r="DF191" s="27" t="s">
        <v>139</v>
      </c>
      <c r="DG191" s="27" t="s">
        <v>140</v>
      </c>
      <c r="DH191" s="29">
        <v>2.0</v>
      </c>
      <c r="DI191" s="16">
        <f t="shared" si="68"/>
        <v>11</v>
      </c>
      <c r="DJ191" s="27" t="s">
        <v>138</v>
      </c>
      <c r="DK191" s="27" t="s">
        <v>137</v>
      </c>
      <c r="DL191" s="27" t="s">
        <v>136</v>
      </c>
      <c r="DM191" s="27" t="s">
        <v>138</v>
      </c>
      <c r="DN191" s="27" t="s">
        <v>136</v>
      </c>
      <c r="DO191" s="16">
        <f t="shared" si="69"/>
        <v>21</v>
      </c>
      <c r="DP191" s="27" t="s">
        <v>136</v>
      </c>
      <c r="DQ191" s="29">
        <v>3.0</v>
      </c>
      <c r="DR191" s="29">
        <v>3.0</v>
      </c>
      <c r="DS191" s="27" t="s">
        <v>139</v>
      </c>
      <c r="DT191" s="29">
        <v>5.0</v>
      </c>
      <c r="DU191" s="25">
        <f t="shared" si="70"/>
        <v>17</v>
      </c>
      <c r="DV191" s="27" t="s">
        <v>137</v>
      </c>
      <c r="DW191" s="29">
        <v>2.0</v>
      </c>
      <c r="DX191" s="27" t="s">
        <v>136</v>
      </c>
      <c r="DY191" s="29">
        <v>2.0</v>
      </c>
      <c r="DZ191" s="27" t="s">
        <v>136</v>
      </c>
      <c r="EA191" s="21">
        <f t="shared" ref="EA191:EA220" si="87">DV191+DW191+DX191+DY191+DZ191</f>
        <v>15</v>
      </c>
      <c r="EB191" s="27" t="s">
        <v>136</v>
      </c>
      <c r="EC191" s="27" t="s">
        <v>136</v>
      </c>
      <c r="ED191" s="29">
        <v>2.0</v>
      </c>
      <c r="EE191" s="27" t="s">
        <v>137</v>
      </c>
      <c r="EF191" s="16">
        <f t="shared" si="71"/>
        <v>13</v>
      </c>
      <c r="EG191" s="27" t="s">
        <v>139</v>
      </c>
      <c r="EH191" s="129">
        <v>3.0</v>
      </c>
      <c r="EI191" s="27" t="s">
        <v>139</v>
      </c>
      <c r="EJ191" s="27" t="s">
        <v>139</v>
      </c>
      <c r="EK191" s="16">
        <f t="shared" si="72"/>
        <v>9</v>
      </c>
    </row>
    <row r="192" ht="15.75" customHeight="1">
      <c r="A192" s="36" t="s">
        <v>125</v>
      </c>
      <c r="B192" s="16">
        <f t="shared" si="1"/>
        <v>1</v>
      </c>
      <c r="C192" s="17" t="s">
        <v>37</v>
      </c>
      <c r="D192" s="35">
        <v>30.0</v>
      </c>
      <c r="E192" s="16">
        <f t="shared" si="2"/>
        <v>0</v>
      </c>
      <c r="F192" s="16">
        <f t="shared" si="3"/>
        <v>1</v>
      </c>
      <c r="G192" s="16">
        <f t="shared" si="4"/>
        <v>0</v>
      </c>
      <c r="H192" s="16">
        <f t="shared" si="5"/>
        <v>0</v>
      </c>
      <c r="I192" s="35" t="s">
        <v>158</v>
      </c>
      <c r="J192" s="16">
        <f t="shared" si="6"/>
        <v>0</v>
      </c>
      <c r="K192" s="16">
        <f t="shared" si="7"/>
        <v>0</v>
      </c>
      <c r="L192" s="16">
        <f t="shared" si="8"/>
        <v>0</v>
      </c>
      <c r="M192" s="16">
        <f t="shared" si="9"/>
        <v>0</v>
      </c>
      <c r="N192" s="16">
        <f t="shared" si="10"/>
        <v>1</v>
      </c>
      <c r="O192" s="36">
        <v>27000.0</v>
      </c>
      <c r="P192" s="21">
        <f t="shared" si="11"/>
        <v>0</v>
      </c>
      <c r="Q192" s="21">
        <f t="shared" si="12"/>
        <v>0</v>
      </c>
      <c r="R192" s="21">
        <f t="shared" si="13"/>
        <v>1</v>
      </c>
      <c r="S192" s="21">
        <f t="shared" si="14"/>
        <v>0</v>
      </c>
      <c r="T192" s="37" t="s">
        <v>159</v>
      </c>
      <c r="U192" s="21">
        <f t="shared" si="15"/>
        <v>0</v>
      </c>
      <c r="V192" s="37">
        <v>0.0</v>
      </c>
      <c r="W192" s="37">
        <v>0.0</v>
      </c>
      <c r="X192" s="37">
        <v>0.0</v>
      </c>
      <c r="Y192" s="36" t="s">
        <v>192</v>
      </c>
      <c r="Z192" s="21">
        <f t="shared" si="16"/>
        <v>0</v>
      </c>
      <c r="AA192" s="21">
        <f t="shared" si="17"/>
        <v>0</v>
      </c>
      <c r="AB192" s="21">
        <f t="shared" si="18"/>
        <v>0</v>
      </c>
      <c r="AC192" s="21">
        <f t="shared" si="19"/>
        <v>0</v>
      </c>
      <c r="AD192" s="21">
        <f t="shared" si="20"/>
        <v>1</v>
      </c>
      <c r="AE192" s="36" t="s">
        <v>31</v>
      </c>
      <c r="AF192" s="21">
        <f t="shared" si="21"/>
        <v>1</v>
      </c>
      <c r="AG192" s="21">
        <f t="shared" si="22"/>
        <v>0</v>
      </c>
      <c r="AH192" s="21">
        <f t="shared" si="23"/>
        <v>0</v>
      </c>
      <c r="AI192" s="21">
        <f t="shared" si="24"/>
        <v>0</v>
      </c>
      <c r="AJ192" s="27" t="s">
        <v>128</v>
      </c>
      <c r="AK192" s="21">
        <f t="shared" si="25"/>
        <v>1</v>
      </c>
      <c r="AL192" s="21">
        <f t="shared" si="26"/>
        <v>0</v>
      </c>
      <c r="AM192" s="21">
        <f t="shared" si="27"/>
        <v>0</v>
      </c>
      <c r="AN192" s="21">
        <f t="shared" si="28"/>
        <v>0</v>
      </c>
      <c r="AO192" s="27" t="s">
        <v>154</v>
      </c>
      <c r="AP192" s="21">
        <f t="shared" si="29"/>
        <v>0</v>
      </c>
      <c r="AQ192" s="21">
        <f t="shared" si="30"/>
        <v>0</v>
      </c>
      <c r="AR192" s="21">
        <f t="shared" si="31"/>
        <v>0</v>
      </c>
      <c r="AS192" s="21">
        <f t="shared" si="32"/>
        <v>1</v>
      </c>
      <c r="AT192" s="27" t="s">
        <v>130</v>
      </c>
      <c r="AU192" s="21">
        <f t="shared" si="33"/>
        <v>1</v>
      </c>
      <c r="AV192" s="21">
        <f t="shared" si="34"/>
        <v>0</v>
      </c>
      <c r="AW192" s="21">
        <f t="shared" si="35"/>
        <v>0</v>
      </c>
      <c r="AX192" s="21">
        <f t="shared" si="36"/>
        <v>0</v>
      </c>
      <c r="AY192" s="27" t="s">
        <v>131</v>
      </c>
      <c r="AZ192" s="21">
        <f t="shared" si="37"/>
        <v>1</v>
      </c>
      <c r="BA192" s="21">
        <f t="shared" si="38"/>
        <v>0</v>
      </c>
      <c r="BB192" s="21">
        <f t="shared" si="39"/>
        <v>0</v>
      </c>
      <c r="BC192" s="21">
        <f t="shared" si="40"/>
        <v>0</v>
      </c>
      <c r="BD192" s="27" t="s">
        <v>150</v>
      </c>
      <c r="BE192" s="21">
        <f t="shared" si="41"/>
        <v>0</v>
      </c>
      <c r="BF192" s="21">
        <f t="shared" si="42"/>
        <v>0</v>
      </c>
      <c r="BG192" s="21">
        <f t="shared" si="43"/>
        <v>1</v>
      </c>
      <c r="BH192" s="27" t="s">
        <v>184</v>
      </c>
      <c r="BI192" s="21">
        <f t="shared" si="44"/>
        <v>0</v>
      </c>
      <c r="BJ192" s="21">
        <f t="shared" si="45"/>
        <v>0</v>
      </c>
      <c r="BK192" s="21">
        <f t="shared" si="46"/>
        <v>1</v>
      </c>
      <c r="BL192" s="27" t="s">
        <v>185</v>
      </c>
      <c r="BM192" s="21">
        <f t="shared" si="47"/>
        <v>0</v>
      </c>
      <c r="BN192" s="21">
        <f t="shared" si="48"/>
        <v>0</v>
      </c>
      <c r="BO192" s="21">
        <f t="shared" si="49"/>
        <v>0</v>
      </c>
      <c r="BP192" s="21">
        <f t="shared" si="50"/>
        <v>0</v>
      </c>
      <c r="BQ192" s="21">
        <f t="shared" si="51"/>
        <v>1</v>
      </c>
      <c r="BR192" s="29">
        <v>1.0</v>
      </c>
      <c r="BS192" s="29">
        <v>0.0</v>
      </c>
      <c r="BT192" s="29">
        <v>0.0</v>
      </c>
      <c r="BU192" s="29">
        <v>0.0</v>
      </c>
      <c r="BV192" s="29">
        <v>0.0</v>
      </c>
      <c r="BW192" s="29">
        <v>0.0</v>
      </c>
      <c r="BX192" s="29">
        <v>0.0</v>
      </c>
      <c r="BY192" s="29">
        <v>1.0</v>
      </c>
      <c r="BZ192" s="29">
        <v>0.0</v>
      </c>
      <c r="CA192" s="27" t="s">
        <v>133</v>
      </c>
      <c r="CB192" s="21">
        <f t="shared" si="52"/>
        <v>0</v>
      </c>
      <c r="CC192" s="21">
        <f t="shared" si="53"/>
        <v>1</v>
      </c>
      <c r="CD192" s="21">
        <f t="shared" si="54"/>
        <v>0</v>
      </c>
      <c r="CE192" s="21">
        <f t="shared" si="55"/>
        <v>0</v>
      </c>
      <c r="CF192" s="21">
        <f t="shared" si="56"/>
        <v>0</v>
      </c>
      <c r="CG192" s="27" t="s">
        <v>146</v>
      </c>
      <c r="CH192" s="21">
        <f t="shared" si="57"/>
        <v>0</v>
      </c>
      <c r="CI192" s="21">
        <f t="shared" si="58"/>
        <v>0</v>
      </c>
      <c r="CJ192" s="21">
        <f t="shared" si="59"/>
        <v>1</v>
      </c>
      <c r="CK192" s="21">
        <f t="shared" si="60"/>
        <v>0</v>
      </c>
      <c r="CL192" s="27" t="s">
        <v>135</v>
      </c>
      <c r="CM192" s="21">
        <f t="shared" si="61"/>
        <v>1</v>
      </c>
      <c r="CN192" s="21">
        <f t="shared" si="62"/>
        <v>0</v>
      </c>
      <c r="CO192" s="21">
        <f t="shared" si="63"/>
        <v>0</v>
      </c>
      <c r="CP192" s="21">
        <f t="shared" si="64"/>
        <v>0</v>
      </c>
      <c r="CQ192" s="21">
        <f t="shared" si="65"/>
        <v>0</v>
      </c>
      <c r="CR192" s="29">
        <v>2.0</v>
      </c>
      <c r="CS192" s="27" t="s">
        <v>140</v>
      </c>
      <c r="CT192" s="27" t="s">
        <v>137</v>
      </c>
      <c r="CU192" s="27" t="s">
        <v>140</v>
      </c>
      <c r="CV192" s="16">
        <f t="shared" si="66"/>
        <v>7</v>
      </c>
      <c r="CW192" s="29">
        <v>3.0</v>
      </c>
      <c r="CX192" s="41" t="s">
        <v>140</v>
      </c>
      <c r="CY192" s="41" t="s">
        <v>137</v>
      </c>
      <c r="CZ192" s="41" t="s">
        <v>140</v>
      </c>
      <c r="DA192" s="27" t="s">
        <v>139</v>
      </c>
      <c r="DB192" s="16">
        <f t="shared" si="67"/>
        <v>10</v>
      </c>
      <c r="DC192" s="27" t="s">
        <v>139</v>
      </c>
      <c r="DD192" s="27" t="s">
        <v>137</v>
      </c>
      <c r="DE192" s="27" t="s">
        <v>139</v>
      </c>
      <c r="DF192" s="29">
        <v>1.0</v>
      </c>
      <c r="DG192" s="27" t="s">
        <v>136</v>
      </c>
      <c r="DH192" s="27">
        <v>4.0</v>
      </c>
      <c r="DI192" s="16">
        <f t="shared" si="68"/>
        <v>16</v>
      </c>
      <c r="DJ192" s="27" t="s">
        <v>138</v>
      </c>
      <c r="DK192" s="29">
        <v>4.0</v>
      </c>
      <c r="DL192" s="27" t="s">
        <v>136</v>
      </c>
      <c r="DM192" s="27" t="s">
        <v>136</v>
      </c>
      <c r="DN192" s="29">
        <v>3.0</v>
      </c>
      <c r="DO192" s="16">
        <f t="shared" si="69"/>
        <v>20</v>
      </c>
      <c r="DP192" s="29">
        <v>2.0</v>
      </c>
      <c r="DQ192" s="27" t="s">
        <v>140</v>
      </c>
      <c r="DR192" s="27" t="s">
        <v>139</v>
      </c>
      <c r="DS192" s="27" t="s">
        <v>139</v>
      </c>
      <c r="DT192" s="29">
        <v>1.0</v>
      </c>
      <c r="DU192" s="25">
        <f t="shared" si="70"/>
        <v>8</v>
      </c>
      <c r="DV192" s="27" t="s">
        <v>137</v>
      </c>
      <c r="DW192" s="27" t="s">
        <v>136</v>
      </c>
      <c r="DX192" s="27" t="s">
        <v>139</v>
      </c>
      <c r="DY192" s="27" t="s">
        <v>139</v>
      </c>
      <c r="DZ192" s="27" t="s">
        <v>137</v>
      </c>
      <c r="EA192" s="21">
        <f t="shared" si="87"/>
        <v>14</v>
      </c>
      <c r="EB192" s="29">
        <v>4.0</v>
      </c>
      <c r="EC192" s="29">
        <v>5.0</v>
      </c>
      <c r="ED192" s="27" t="s">
        <v>139</v>
      </c>
      <c r="EE192" s="27" t="s">
        <v>136</v>
      </c>
      <c r="EF192" s="16">
        <f t="shared" si="71"/>
        <v>15</v>
      </c>
      <c r="EG192" s="27" t="s">
        <v>139</v>
      </c>
      <c r="EH192" s="130" t="s">
        <v>136</v>
      </c>
      <c r="EI192" s="29">
        <v>3.0</v>
      </c>
      <c r="EJ192" s="29">
        <v>4.0</v>
      </c>
      <c r="EK192" s="16">
        <f t="shared" si="72"/>
        <v>13</v>
      </c>
    </row>
    <row r="193" ht="15.75" customHeight="1">
      <c r="A193" s="36" t="s">
        <v>125</v>
      </c>
      <c r="B193" s="16">
        <f t="shared" si="1"/>
        <v>1</v>
      </c>
      <c r="C193" s="17" t="s">
        <v>37</v>
      </c>
      <c r="D193" s="35">
        <v>28.0</v>
      </c>
      <c r="E193" s="16">
        <f t="shared" si="2"/>
        <v>0</v>
      </c>
      <c r="F193" s="16">
        <f t="shared" si="3"/>
        <v>1</v>
      </c>
      <c r="G193" s="16">
        <f t="shared" si="4"/>
        <v>0</v>
      </c>
      <c r="H193" s="16">
        <f t="shared" si="5"/>
        <v>0</v>
      </c>
      <c r="I193" s="35" t="s">
        <v>158</v>
      </c>
      <c r="J193" s="16">
        <f t="shared" si="6"/>
        <v>0</v>
      </c>
      <c r="K193" s="16">
        <f t="shared" si="7"/>
        <v>0</v>
      </c>
      <c r="L193" s="16">
        <f t="shared" si="8"/>
        <v>0</v>
      </c>
      <c r="M193" s="16">
        <f t="shared" si="9"/>
        <v>0</v>
      </c>
      <c r="N193" s="16">
        <f t="shared" si="10"/>
        <v>1</v>
      </c>
      <c r="O193" s="36">
        <v>32000.0</v>
      </c>
      <c r="P193" s="21">
        <f t="shared" si="11"/>
        <v>0</v>
      </c>
      <c r="Q193" s="21">
        <f t="shared" si="12"/>
        <v>0</v>
      </c>
      <c r="R193" s="21">
        <f t="shared" si="13"/>
        <v>1</v>
      </c>
      <c r="S193" s="21">
        <f t="shared" si="14"/>
        <v>0</v>
      </c>
      <c r="T193" s="37" t="s">
        <v>159</v>
      </c>
      <c r="U193" s="21">
        <f t="shared" si="15"/>
        <v>0</v>
      </c>
      <c r="V193" s="37">
        <v>0.0</v>
      </c>
      <c r="W193" s="37">
        <v>0.0</v>
      </c>
      <c r="X193" s="37">
        <v>0.0</v>
      </c>
      <c r="Y193" s="36" t="s">
        <v>192</v>
      </c>
      <c r="Z193" s="21">
        <f t="shared" si="16"/>
        <v>0</v>
      </c>
      <c r="AA193" s="21">
        <f t="shared" si="17"/>
        <v>0</v>
      </c>
      <c r="AB193" s="21">
        <f t="shared" si="18"/>
        <v>0</v>
      </c>
      <c r="AC193" s="21">
        <f t="shared" si="19"/>
        <v>0</v>
      </c>
      <c r="AD193" s="21">
        <f t="shared" si="20"/>
        <v>1</v>
      </c>
      <c r="AE193" s="36" t="s">
        <v>31</v>
      </c>
      <c r="AF193" s="21">
        <f t="shared" si="21"/>
        <v>1</v>
      </c>
      <c r="AG193" s="21">
        <f t="shared" si="22"/>
        <v>0</v>
      </c>
      <c r="AH193" s="21">
        <f t="shared" si="23"/>
        <v>0</v>
      </c>
      <c r="AI193" s="21">
        <f t="shared" si="24"/>
        <v>0</v>
      </c>
      <c r="AJ193" s="27" t="s">
        <v>128</v>
      </c>
      <c r="AK193" s="21">
        <f t="shared" si="25"/>
        <v>1</v>
      </c>
      <c r="AL193" s="21">
        <f t="shared" si="26"/>
        <v>0</v>
      </c>
      <c r="AM193" s="21">
        <f t="shared" si="27"/>
        <v>0</v>
      </c>
      <c r="AN193" s="21">
        <f t="shared" si="28"/>
        <v>0</v>
      </c>
      <c r="AO193" s="27" t="s">
        <v>37</v>
      </c>
      <c r="AP193" s="21">
        <f t="shared" si="29"/>
        <v>1</v>
      </c>
      <c r="AQ193" s="21">
        <f t="shared" si="30"/>
        <v>0</v>
      </c>
      <c r="AR193" s="21">
        <f t="shared" si="31"/>
        <v>0</v>
      </c>
      <c r="AS193" s="21">
        <f t="shared" si="32"/>
        <v>0</v>
      </c>
      <c r="AT193" s="27" t="s">
        <v>130</v>
      </c>
      <c r="AU193" s="21">
        <f t="shared" si="33"/>
        <v>1</v>
      </c>
      <c r="AV193" s="21">
        <f t="shared" si="34"/>
        <v>0</v>
      </c>
      <c r="AW193" s="21">
        <f t="shared" si="35"/>
        <v>0</v>
      </c>
      <c r="AX193" s="21">
        <f t="shared" si="36"/>
        <v>0</v>
      </c>
      <c r="AY193" s="27" t="s">
        <v>144</v>
      </c>
      <c r="AZ193" s="21">
        <f t="shared" si="37"/>
        <v>0</v>
      </c>
      <c r="BA193" s="21">
        <f t="shared" si="38"/>
        <v>0</v>
      </c>
      <c r="BB193" s="21">
        <f t="shared" si="39"/>
        <v>0</v>
      </c>
      <c r="BC193" s="21">
        <f t="shared" si="40"/>
        <v>1</v>
      </c>
      <c r="BD193" s="27" t="s">
        <v>136</v>
      </c>
      <c r="BE193" s="21">
        <f t="shared" si="41"/>
        <v>0</v>
      </c>
      <c r="BF193" s="21">
        <f t="shared" si="42"/>
        <v>0</v>
      </c>
      <c r="BG193" s="21">
        <f t="shared" si="43"/>
        <v>1</v>
      </c>
      <c r="BH193" s="27">
        <v>800.0</v>
      </c>
      <c r="BI193" s="21">
        <f t="shared" si="44"/>
        <v>1</v>
      </c>
      <c r="BJ193" s="21">
        <f t="shared" si="45"/>
        <v>0</v>
      </c>
      <c r="BK193" s="21">
        <f t="shared" si="46"/>
        <v>0</v>
      </c>
      <c r="BL193" s="29" t="s">
        <v>132</v>
      </c>
      <c r="BM193" s="21">
        <f t="shared" si="47"/>
        <v>0</v>
      </c>
      <c r="BN193" s="21">
        <f t="shared" si="48"/>
        <v>0</v>
      </c>
      <c r="BO193" s="21">
        <f t="shared" si="49"/>
        <v>1</v>
      </c>
      <c r="BP193" s="21">
        <f t="shared" si="50"/>
        <v>0</v>
      </c>
      <c r="BQ193" s="21">
        <f t="shared" si="51"/>
        <v>0</v>
      </c>
      <c r="BR193" s="29">
        <v>0.0</v>
      </c>
      <c r="BS193" s="29">
        <v>0.0</v>
      </c>
      <c r="BT193" s="29">
        <v>0.0</v>
      </c>
      <c r="BU193" s="29">
        <v>1.0</v>
      </c>
      <c r="BV193" s="29">
        <v>0.0</v>
      </c>
      <c r="BW193" s="29">
        <v>0.0</v>
      </c>
      <c r="BX193" s="29">
        <v>0.0</v>
      </c>
      <c r="BY193" s="29">
        <v>0.0</v>
      </c>
      <c r="BZ193" s="29">
        <v>1.0</v>
      </c>
      <c r="CA193" s="27" t="s">
        <v>133</v>
      </c>
      <c r="CB193" s="21">
        <f t="shared" si="52"/>
        <v>0</v>
      </c>
      <c r="CC193" s="21">
        <f t="shared" si="53"/>
        <v>1</v>
      </c>
      <c r="CD193" s="21">
        <f t="shared" si="54"/>
        <v>0</v>
      </c>
      <c r="CE193" s="21">
        <f t="shared" si="55"/>
        <v>0</v>
      </c>
      <c r="CF193" s="21">
        <f t="shared" si="56"/>
        <v>0</v>
      </c>
      <c r="CG193" s="27" t="s">
        <v>134</v>
      </c>
      <c r="CH193" s="21">
        <f t="shared" si="57"/>
        <v>0</v>
      </c>
      <c r="CI193" s="21">
        <f t="shared" si="58"/>
        <v>0</v>
      </c>
      <c r="CJ193" s="21">
        <f t="shared" si="59"/>
        <v>0</v>
      </c>
      <c r="CK193" s="21">
        <f t="shared" si="60"/>
        <v>1</v>
      </c>
      <c r="CL193" s="27" t="s">
        <v>135</v>
      </c>
      <c r="CM193" s="21">
        <f t="shared" si="61"/>
        <v>1</v>
      </c>
      <c r="CN193" s="21">
        <f t="shared" si="62"/>
        <v>0</v>
      </c>
      <c r="CO193" s="21">
        <f t="shared" si="63"/>
        <v>0</v>
      </c>
      <c r="CP193" s="21">
        <f t="shared" si="64"/>
        <v>0</v>
      </c>
      <c r="CQ193" s="21">
        <f t="shared" si="65"/>
        <v>0</v>
      </c>
      <c r="CR193" s="27" t="s">
        <v>137</v>
      </c>
      <c r="CS193" s="29">
        <v>2.0</v>
      </c>
      <c r="CT193" s="27" t="s">
        <v>139</v>
      </c>
      <c r="CU193" s="29">
        <v>1.0</v>
      </c>
      <c r="CV193" s="16">
        <f t="shared" si="66"/>
        <v>8</v>
      </c>
      <c r="CW193" s="29">
        <v>2.0</v>
      </c>
      <c r="CX193" s="31">
        <v>1.0</v>
      </c>
      <c r="CY193" s="41" t="s">
        <v>139</v>
      </c>
      <c r="CZ193" s="41" t="s">
        <v>136</v>
      </c>
      <c r="DA193" s="27" t="s">
        <v>136</v>
      </c>
      <c r="DB193" s="16">
        <f t="shared" si="67"/>
        <v>13</v>
      </c>
      <c r="DC193" s="29">
        <v>1.0</v>
      </c>
      <c r="DD193" s="29">
        <v>2.0</v>
      </c>
      <c r="DE193" s="27" t="s">
        <v>139</v>
      </c>
      <c r="DF193" s="27" t="s">
        <v>139</v>
      </c>
      <c r="DG193" s="27" t="s">
        <v>140</v>
      </c>
      <c r="DH193" s="27" t="s">
        <v>139</v>
      </c>
      <c r="DI193" s="16">
        <f t="shared" si="68"/>
        <v>10</v>
      </c>
      <c r="DJ193" s="27" t="s">
        <v>138</v>
      </c>
      <c r="DK193" s="27" t="s">
        <v>136</v>
      </c>
      <c r="DL193" s="27" t="s">
        <v>136</v>
      </c>
      <c r="DM193" s="27" t="s">
        <v>136</v>
      </c>
      <c r="DN193" s="27" t="s">
        <v>139</v>
      </c>
      <c r="DO193" s="16">
        <f t="shared" si="69"/>
        <v>19</v>
      </c>
      <c r="DP193" s="27" t="s">
        <v>136</v>
      </c>
      <c r="DQ193" s="27" t="s">
        <v>136</v>
      </c>
      <c r="DR193" s="27" t="s">
        <v>136</v>
      </c>
      <c r="DS193" s="27" t="s">
        <v>138</v>
      </c>
      <c r="DT193" s="27" t="s">
        <v>138</v>
      </c>
      <c r="DU193" s="25">
        <f t="shared" si="70"/>
        <v>22</v>
      </c>
      <c r="DV193" s="29">
        <v>2.0</v>
      </c>
      <c r="DW193" s="27" t="s">
        <v>137</v>
      </c>
      <c r="DX193" s="29">
        <v>1.0</v>
      </c>
      <c r="DY193" s="27" t="s">
        <v>140</v>
      </c>
      <c r="DZ193" s="27" t="s">
        <v>137</v>
      </c>
      <c r="EA193" s="21">
        <f t="shared" si="87"/>
        <v>10</v>
      </c>
      <c r="EB193" s="29">
        <v>4.0</v>
      </c>
      <c r="EC193" s="29">
        <v>4.0</v>
      </c>
      <c r="ED193" s="27" t="s">
        <v>140</v>
      </c>
      <c r="EE193" s="27" t="s">
        <v>137</v>
      </c>
      <c r="EF193" s="16">
        <f t="shared" si="71"/>
        <v>12</v>
      </c>
      <c r="EG193" s="29">
        <v>3.0</v>
      </c>
      <c r="EH193" s="129">
        <v>2.0</v>
      </c>
      <c r="EI193" s="27" t="s">
        <v>136</v>
      </c>
      <c r="EJ193" s="27" t="s">
        <v>139</v>
      </c>
      <c r="EK193" s="16">
        <f t="shared" si="72"/>
        <v>11</v>
      </c>
    </row>
    <row r="194" ht="15.75" customHeight="1">
      <c r="A194" s="36" t="s">
        <v>125</v>
      </c>
      <c r="B194" s="16">
        <f t="shared" si="1"/>
        <v>1</v>
      </c>
      <c r="C194" s="17" t="s">
        <v>37</v>
      </c>
      <c r="D194" s="35">
        <v>43.0</v>
      </c>
      <c r="E194" s="16">
        <f t="shared" si="2"/>
        <v>0</v>
      </c>
      <c r="F194" s="16">
        <f t="shared" si="3"/>
        <v>0</v>
      </c>
      <c r="G194" s="16">
        <f t="shared" si="4"/>
        <v>1</v>
      </c>
      <c r="H194" s="16">
        <f t="shared" si="5"/>
        <v>0</v>
      </c>
      <c r="I194" s="35" t="s">
        <v>158</v>
      </c>
      <c r="J194" s="16">
        <f t="shared" si="6"/>
        <v>0</v>
      </c>
      <c r="K194" s="16">
        <f t="shared" si="7"/>
        <v>0</v>
      </c>
      <c r="L194" s="16">
        <f t="shared" si="8"/>
        <v>0</v>
      </c>
      <c r="M194" s="16">
        <f t="shared" si="9"/>
        <v>0</v>
      </c>
      <c r="N194" s="16">
        <f t="shared" si="10"/>
        <v>1</v>
      </c>
      <c r="O194" s="36">
        <v>40000.0</v>
      </c>
      <c r="P194" s="21">
        <f t="shared" si="11"/>
        <v>0</v>
      </c>
      <c r="Q194" s="21">
        <f t="shared" si="12"/>
        <v>0</v>
      </c>
      <c r="R194" s="21">
        <f t="shared" si="13"/>
        <v>1</v>
      </c>
      <c r="S194" s="21">
        <f t="shared" si="14"/>
        <v>0</v>
      </c>
      <c r="T194" s="37" t="s">
        <v>159</v>
      </c>
      <c r="U194" s="21">
        <f t="shared" si="15"/>
        <v>0</v>
      </c>
      <c r="V194" s="37">
        <v>0.0</v>
      </c>
      <c r="W194" s="37">
        <v>0.0</v>
      </c>
      <c r="X194" s="37">
        <v>0.0</v>
      </c>
      <c r="Y194" s="36" t="s">
        <v>192</v>
      </c>
      <c r="Z194" s="21">
        <f t="shared" si="16"/>
        <v>0</v>
      </c>
      <c r="AA194" s="21">
        <f t="shared" si="17"/>
        <v>0</v>
      </c>
      <c r="AB194" s="21">
        <f t="shared" si="18"/>
        <v>0</v>
      </c>
      <c r="AC194" s="21">
        <f t="shared" si="19"/>
        <v>0</v>
      </c>
      <c r="AD194" s="21">
        <f t="shared" si="20"/>
        <v>1</v>
      </c>
      <c r="AE194" s="36" t="s">
        <v>180</v>
      </c>
      <c r="AF194" s="21">
        <f t="shared" si="21"/>
        <v>0</v>
      </c>
      <c r="AG194" s="21">
        <f t="shared" si="22"/>
        <v>0</v>
      </c>
      <c r="AH194" s="21">
        <f t="shared" si="23"/>
        <v>1</v>
      </c>
      <c r="AI194" s="21">
        <f t="shared" si="24"/>
        <v>0</v>
      </c>
      <c r="AJ194" s="27" t="s">
        <v>129</v>
      </c>
      <c r="AK194" s="21">
        <f t="shared" si="25"/>
        <v>0</v>
      </c>
      <c r="AL194" s="21">
        <f t="shared" si="26"/>
        <v>1</v>
      </c>
      <c r="AM194" s="21">
        <f t="shared" si="27"/>
        <v>0</v>
      </c>
      <c r="AN194" s="21">
        <f t="shared" si="28"/>
        <v>0</v>
      </c>
      <c r="AO194" s="27" t="s">
        <v>38</v>
      </c>
      <c r="AP194" s="21">
        <f t="shared" si="29"/>
        <v>0</v>
      </c>
      <c r="AQ194" s="21">
        <f t="shared" si="30"/>
        <v>1</v>
      </c>
      <c r="AR194" s="21">
        <f t="shared" si="31"/>
        <v>0</v>
      </c>
      <c r="AS194" s="21">
        <f t="shared" si="32"/>
        <v>0</v>
      </c>
      <c r="AT194" s="27" t="s">
        <v>130</v>
      </c>
      <c r="AU194" s="21">
        <f t="shared" si="33"/>
        <v>1</v>
      </c>
      <c r="AV194" s="21">
        <f t="shared" si="34"/>
        <v>0</v>
      </c>
      <c r="AW194" s="21">
        <f t="shared" si="35"/>
        <v>0</v>
      </c>
      <c r="AX194" s="21">
        <f t="shared" si="36"/>
        <v>0</v>
      </c>
      <c r="AY194" s="27" t="s">
        <v>175</v>
      </c>
      <c r="AZ194" s="21">
        <f t="shared" si="37"/>
        <v>0</v>
      </c>
      <c r="BA194" s="21">
        <f t="shared" si="38"/>
        <v>0</v>
      </c>
      <c r="BB194" s="21">
        <f t="shared" si="39"/>
        <v>0</v>
      </c>
      <c r="BC194" s="21">
        <f t="shared" si="40"/>
        <v>1</v>
      </c>
      <c r="BD194" s="27" t="s">
        <v>138</v>
      </c>
      <c r="BE194" s="21">
        <f t="shared" si="41"/>
        <v>0</v>
      </c>
      <c r="BF194" s="21">
        <f t="shared" si="42"/>
        <v>0</v>
      </c>
      <c r="BG194" s="21">
        <f t="shared" si="43"/>
        <v>1</v>
      </c>
      <c r="BH194" s="27" t="s">
        <v>145</v>
      </c>
      <c r="BI194" s="21">
        <f t="shared" si="44"/>
        <v>0</v>
      </c>
      <c r="BJ194" s="21">
        <f t="shared" si="45"/>
        <v>0</v>
      </c>
      <c r="BK194" s="21">
        <f t="shared" si="46"/>
        <v>1</v>
      </c>
      <c r="BL194" s="29" t="s">
        <v>132</v>
      </c>
      <c r="BM194" s="21">
        <f t="shared" si="47"/>
        <v>0</v>
      </c>
      <c r="BN194" s="21">
        <f t="shared" si="48"/>
        <v>0</v>
      </c>
      <c r="BO194" s="21">
        <f t="shared" si="49"/>
        <v>1</v>
      </c>
      <c r="BP194" s="21">
        <f t="shared" si="50"/>
        <v>0</v>
      </c>
      <c r="BQ194" s="21">
        <f t="shared" si="51"/>
        <v>0</v>
      </c>
      <c r="BR194" s="29">
        <v>0.0</v>
      </c>
      <c r="BS194" s="29">
        <v>0.0</v>
      </c>
      <c r="BT194" s="29">
        <v>1.0</v>
      </c>
      <c r="BU194" s="29">
        <v>0.0</v>
      </c>
      <c r="BV194" s="29">
        <v>0.0</v>
      </c>
      <c r="BW194" s="29">
        <v>0.0</v>
      </c>
      <c r="BX194" s="29">
        <v>0.0</v>
      </c>
      <c r="BY194" s="29">
        <v>0.0</v>
      </c>
      <c r="BZ194" s="29">
        <v>0.0</v>
      </c>
      <c r="CA194" s="27" t="s">
        <v>133</v>
      </c>
      <c r="CB194" s="21">
        <f t="shared" si="52"/>
        <v>0</v>
      </c>
      <c r="CC194" s="21">
        <f t="shared" si="53"/>
        <v>1</v>
      </c>
      <c r="CD194" s="21">
        <f t="shared" si="54"/>
        <v>0</v>
      </c>
      <c r="CE194" s="21">
        <f t="shared" si="55"/>
        <v>0</v>
      </c>
      <c r="CF194" s="21">
        <f t="shared" si="56"/>
        <v>0</v>
      </c>
      <c r="CG194" s="27" t="s">
        <v>146</v>
      </c>
      <c r="CH194" s="21">
        <f t="shared" si="57"/>
        <v>0</v>
      </c>
      <c r="CI194" s="21">
        <f t="shared" si="58"/>
        <v>0</v>
      </c>
      <c r="CJ194" s="21">
        <f t="shared" si="59"/>
        <v>1</v>
      </c>
      <c r="CK194" s="21">
        <f t="shared" si="60"/>
        <v>0</v>
      </c>
      <c r="CL194" s="27" t="s">
        <v>147</v>
      </c>
      <c r="CM194" s="21">
        <f t="shared" si="61"/>
        <v>0</v>
      </c>
      <c r="CN194" s="21">
        <f t="shared" si="62"/>
        <v>0</v>
      </c>
      <c r="CO194" s="21">
        <f t="shared" si="63"/>
        <v>0</v>
      </c>
      <c r="CP194" s="21">
        <f t="shared" si="64"/>
        <v>0</v>
      </c>
      <c r="CQ194" s="21">
        <f t="shared" si="65"/>
        <v>1</v>
      </c>
      <c r="CR194" s="27" t="s">
        <v>139</v>
      </c>
      <c r="CS194" s="27" t="s">
        <v>139</v>
      </c>
      <c r="CT194" s="27" t="s">
        <v>136</v>
      </c>
      <c r="CU194" s="27" t="s">
        <v>139</v>
      </c>
      <c r="CV194" s="16">
        <f t="shared" si="66"/>
        <v>10</v>
      </c>
      <c r="CW194" s="29">
        <v>1.0</v>
      </c>
      <c r="CX194" s="41" t="s">
        <v>139</v>
      </c>
      <c r="CY194" s="31">
        <v>2.0</v>
      </c>
      <c r="CZ194" s="41" t="s">
        <v>139</v>
      </c>
      <c r="DA194" s="27" t="s">
        <v>139</v>
      </c>
      <c r="DB194" s="16">
        <f t="shared" si="67"/>
        <v>9</v>
      </c>
      <c r="DC194" s="27" t="s">
        <v>140</v>
      </c>
      <c r="DD194" s="29">
        <v>1.0</v>
      </c>
      <c r="DE194" s="27" t="s">
        <v>139</v>
      </c>
      <c r="DF194" s="29">
        <v>3.0</v>
      </c>
      <c r="DG194" s="27" t="s">
        <v>136</v>
      </c>
      <c r="DH194" s="29">
        <v>1.0</v>
      </c>
      <c r="DI194" s="16">
        <f t="shared" si="68"/>
        <v>12</v>
      </c>
      <c r="DJ194" s="27" t="s">
        <v>138</v>
      </c>
      <c r="DK194" s="29">
        <v>3.0</v>
      </c>
      <c r="DL194" s="27" t="s">
        <v>136</v>
      </c>
      <c r="DM194" s="27" t="s">
        <v>138</v>
      </c>
      <c r="DN194" s="27" t="s">
        <v>136</v>
      </c>
      <c r="DO194" s="16">
        <f t="shared" si="69"/>
        <v>21</v>
      </c>
      <c r="DP194" s="27" t="s">
        <v>136</v>
      </c>
      <c r="DQ194" s="29">
        <v>5.0</v>
      </c>
      <c r="DR194" s="27" t="s">
        <v>136</v>
      </c>
      <c r="DS194" s="29">
        <v>5.0</v>
      </c>
      <c r="DT194" s="27" t="s">
        <v>138</v>
      </c>
      <c r="DU194" s="25">
        <f t="shared" si="70"/>
        <v>23</v>
      </c>
      <c r="DV194" s="29">
        <v>1.0</v>
      </c>
      <c r="DW194" s="29">
        <v>2.0</v>
      </c>
      <c r="DX194" s="27" t="s">
        <v>137</v>
      </c>
      <c r="DY194" s="29">
        <v>3.0</v>
      </c>
      <c r="DZ194" s="27" t="s">
        <v>136</v>
      </c>
      <c r="EA194" s="21">
        <f t="shared" si="87"/>
        <v>13</v>
      </c>
      <c r="EB194" s="27" t="s">
        <v>137</v>
      </c>
      <c r="EC194" s="27" t="s">
        <v>139</v>
      </c>
      <c r="ED194" s="29">
        <v>1.0</v>
      </c>
      <c r="EE194" s="27" t="s">
        <v>139</v>
      </c>
      <c r="EF194" s="16">
        <f t="shared" si="71"/>
        <v>8</v>
      </c>
      <c r="EG194" s="27" t="s">
        <v>139</v>
      </c>
      <c r="EH194" s="130" t="s">
        <v>140</v>
      </c>
      <c r="EI194" s="27" t="s">
        <v>139</v>
      </c>
      <c r="EJ194" s="29">
        <v>2.0</v>
      </c>
      <c r="EK194" s="16">
        <f t="shared" si="72"/>
        <v>7</v>
      </c>
    </row>
    <row r="195" ht="15.75" customHeight="1">
      <c r="A195" s="36" t="s">
        <v>125</v>
      </c>
      <c r="B195" s="16">
        <f t="shared" si="1"/>
        <v>1</v>
      </c>
      <c r="C195" s="17" t="s">
        <v>37</v>
      </c>
      <c r="D195" s="35">
        <v>51.0</v>
      </c>
      <c r="E195" s="16">
        <f t="shared" si="2"/>
        <v>0</v>
      </c>
      <c r="F195" s="16">
        <f t="shared" si="3"/>
        <v>0</v>
      </c>
      <c r="G195" s="16">
        <f t="shared" si="4"/>
        <v>1</v>
      </c>
      <c r="H195" s="16">
        <f t="shared" si="5"/>
        <v>0</v>
      </c>
      <c r="I195" s="35" t="s">
        <v>158</v>
      </c>
      <c r="J195" s="16">
        <f t="shared" si="6"/>
        <v>0</v>
      </c>
      <c r="K195" s="16">
        <f t="shared" si="7"/>
        <v>0</v>
      </c>
      <c r="L195" s="16">
        <f t="shared" si="8"/>
        <v>0</v>
      </c>
      <c r="M195" s="16">
        <f t="shared" si="9"/>
        <v>0</v>
      </c>
      <c r="N195" s="16">
        <f t="shared" si="10"/>
        <v>1</v>
      </c>
      <c r="O195" s="36">
        <v>55000.0</v>
      </c>
      <c r="P195" s="21">
        <f t="shared" si="11"/>
        <v>0</v>
      </c>
      <c r="Q195" s="21">
        <f t="shared" si="12"/>
        <v>0</v>
      </c>
      <c r="R195" s="21">
        <f t="shared" si="13"/>
        <v>0</v>
      </c>
      <c r="S195" s="21">
        <f t="shared" si="14"/>
        <v>1</v>
      </c>
      <c r="T195" s="37" t="s">
        <v>159</v>
      </c>
      <c r="U195" s="21">
        <f t="shared" si="15"/>
        <v>0</v>
      </c>
      <c r="V195" s="37">
        <v>0.0</v>
      </c>
      <c r="W195" s="37">
        <v>0.0</v>
      </c>
      <c r="X195" s="37">
        <v>0.0</v>
      </c>
      <c r="Y195" s="36" t="s">
        <v>192</v>
      </c>
      <c r="Z195" s="21">
        <f t="shared" si="16"/>
        <v>0</v>
      </c>
      <c r="AA195" s="21">
        <f t="shared" si="17"/>
        <v>0</v>
      </c>
      <c r="AB195" s="21">
        <f t="shared" si="18"/>
        <v>0</v>
      </c>
      <c r="AC195" s="21">
        <f t="shared" si="19"/>
        <v>0</v>
      </c>
      <c r="AD195" s="21">
        <f t="shared" si="20"/>
        <v>1</v>
      </c>
      <c r="AE195" s="36" t="s">
        <v>31</v>
      </c>
      <c r="AF195" s="21">
        <f t="shared" si="21"/>
        <v>1</v>
      </c>
      <c r="AG195" s="21">
        <f t="shared" si="22"/>
        <v>0</v>
      </c>
      <c r="AH195" s="21">
        <f t="shared" si="23"/>
        <v>0</v>
      </c>
      <c r="AI195" s="21">
        <f t="shared" si="24"/>
        <v>0</v>
      </c>
      <c r="AJ195" s="27" t="s">
        <v>162</v>
      </c>
      <c r="AK195" s="21">
        <f t="shared" si="25"/>
        <v>0</v>
      </c>
      <c r="AL195" s="21">
        <f t="shared" si="26"/>
        <v>0</v>
      </c>
      <c r="AM195" s="21">
        <f t="shared" si="27"/>
        <v>0</v>
      </c>
      <c r="AN195" s="21">
        <f t="shared" si="28"/>
        <v>1</v>
      </c>
      <c r="AO195" s="27" t="s">
        <v>39</v>
      </c>
      <c r="AP195" s="21">
        <f t="shared" si="29"/>
        <v>0</v>
      </c>
      <c r="AQ195" s="21">
        <f t="shared" si="30"/>
        <v>0</v>
      </c>
      <c r="AR195" s="21">
        <f t="shared" si="31"/>
        <v>1</v>
      </c>
      <c r="AS195" s="21">
        <f t="shared" si="32"/>
        <v>0</v>
      </c>
      <c r="AT195" s="27" t="s">
        <v>45</v>
      </c>
      <c r="AU195" s="21">
        <f t="shared" si="33"/>
        <v>0</v>
      </c>
      <c r="AV195" s="21">
        <f t="shared" si="34"/>
        <v>0</v>
      </c>
      <c r="AW195" s="21">
        <f t="shared" si="35"/>
        <v>1</v>
      </c>
      <c r="AX195" s="21">
        <f t="shared" si="36"/>
        <v>0</v>
      </c>
      <c r="AY195" s="27" t="s">
        <v>182</v>
      </c>
      <c r="AZ195" s="21">
        <f t="shared" si="37"/>
        <v>0</v>
      </c>
      <c r="BA195" s="21">
        <f t="shared" si="38"/>
        <v>0</v>
      </c>
      <c r="BB195" s="21">
        <f t="shared" si="39"/>
        <v>1</v>
      </c>
      <c r="BC195" s="21">
        <f t="shared" si="40"/>
        <v>0</v>
      </c>
      <c r="BD195" s="27" t="s">
        <v>138</v>
      </c>
      <c r="BE195" s="21">
        <f t="shared" si="41"/>
        <v>0</v>
      </c>
      <c r="BF195" s="21">
        <f t="shared" si="42"/>
        <v>0</v>
      </c>
      <c r="BG195" s="21">
        <f t="shared" si="43"/>
        <v>1</v>
      </c>
      <c r="BH195" s="29">
        <v>800.0</v>
      </c>
      <c r="BI195" s="21">
        <f t="shared" si="44"/>
        <v>1</v>
      </c>
      <c r="BJ195" s="21">
        <f t="shared" si="45"/>
        <v>0</v>
      </c>
      <c r="BK195" s="21">
        <f t="shared" si="46"/>
        <v>0</v>
      </c>
      <c r="BL195" s="27" t="s">
        <v>151</v>
      </c>
      <c r="BM195" s="21">
        <f t="shared" si="47"/>
        <v>0</v>
      </c>
      <c r="BN195" s="21">
        <f t="shared" si="48"/>
        <v>1</v>
      </c>
      <c r="BO195" s="21">
        <f t="shared" si="49"/>
        <v>0</v>
      </c>
      <c r="BP195" s="21">
        <f t="shared" si="50"/>
        <v>0</v>
      </c>
      <c r="BQ195" s="21">
        <f t="shared" si="51"/>
        <v>0</v>
      </c>
      <c r="BR195" s="29">
        <v>0.0</v>
      </c>
      <c r="BS195" s="29">
        <v>1.0</v>
      </c>
      <c r="BT195" s="29">
        <v>0.0</v>
      </c>
      <c r="BU195" s="29">
        <v>1.0</v>
      </c>
      <c r="BV195" s="29">
        <v>0.0</v>
      </c>
      <c r="BW195" s="29">
        <v>1.0</v>
      </c>
      <c r="BX195" s="29">
        <v>1.0</v>
      </c>
      <c r="BY195" s="29">
        <v>1.0</v>
      </c>
      <c r="BZ195" s="29">
        <v>1.0</v>
      </c>
      <c r="CA195" s="27" t="s">
        <v>133</v>
      </c>
      <c r="CB195" s="21">
        <f t="shared" si="52"/>
        <v>0</v>
      </c>
      <c r="CC195" s="21">
        <f t="shared" si="53"/>
        <v>1</v>
      </c>
      <c r="CD195" s="21">
        <f t="shared" si="54"/>
        <v>0</v>
      </c>
      <c r="CE195" s="21">
        <f t="shared" si="55"/>
        <v>0</v>
      </c>
      <c r="CF195" s="21">
        <f t="shared" si="56"/>
        <v>0</v>
      </c>
      <c r="CG195" s="27" t="s">
        <v>152</v>
      </c>
      <c r="CH195" s="21">
        <f t="shared" si="57"/>
        <v>0</v>
      </c>
      <c r="CI195" s="21">
        <f t="shared" si="58"/>
        <v>0</v>
      </c>
      <c r="CJ195" s="21">
        <f t="shared" si="59"/>
        <v>0</v>
      </c>
      <c r="CK195" s="21">
        <f t="shared" si="60"/>
        <v>1</v>
      </c>
      <c r="CL195" s="27" t="s">
        <v>135</v>
      </c>
      <c r="CM195" s="21">
        <f t="shared" si="61"/>
        <v>1</v>
      </c>
      <c r="CN195" s="21">
        <f t="shared" si="62"/>
        <v>0</v>
      </c>
      <c r="CO195" s="21">
        <f t="shared" si="63"/>
        <v>0</v>
      </c>
      <c r="CP195" s="21">
        <f t="shared" si="64"/>
        <v>0</v>
      </c>
      <c r="CQ195" s="21">
        <f t="shared" si="65"/>
        <v>0</v>
      </c>
      <c r="CR195" s="27" t="s">
        <v>136</v>
      </c>
      <c r="CS195" s="27" t="s">
        <v>137</v>
      </c>
      <c r="CT195" s="27" t="s">
        <v>139</v>
      </c>
      <c r="CU195" s="29">
        <v>2.0</v>
      </c>
      <c r="CV195" s="16">
        <f t="shared" si="66"/>
        <v>11</v>
      </c>
      <c r="CW195" s="27" t="s">
        <v>136</v>
      </c>
      <c r="CX195" s="41" t="s">
        <v>137</v>
      </c>
      <c r="CY195" s="41" t="s">
        <v>139</v>
      </c>
      <c r="CZ195" s="31">
        <v>2.0</v>
      </c>
      <c r="DA195" s="29">
        <v>2.0</v>
      </c>
      <c r="DB195" s="16">
        <f t="shared" si="67"/>
        <v>13</v>
      </c>
      <c r="DC195" s="29">
        <v>1.0</v>
      </c>
      <c r="DD195" s="27" t="s">
        <v>139</v>
      </c>
      <c r="DE195" s="27" t="s">
        <v>139</v>
      </c>
      <c r="DF195" s="27" t="s">
        <v>139</v>
      </c>
      <c r="DG195" s="29">
        <v>1.0</v>
      </c>
      <c r="DH195" s="27" t="s">
        <v>139</v>
      </c>
      <c r="DI195" s="16">
        <f t="shared" si="68"/>
        <v>10</v>
      </c>
      <c r="DJ195" s="27" t="s">
        <v>138</v>
      </c>
      <c r="DK195" s="27" t="s">
        <v>138</v>
      </c>
      <c r="DL195" s="27" t="s">
        <v>136</v>
      </c>
      <c r="DM195" s="27" t="s">
        <v>136</v>
      </c>
      <c r="DN195" s="27" t="s">
        <v>140</v>
      </c>
      <c r="DO195" s="16">
        <f t="shared" si="69"/>
        <v>19</v>
      </c>
      <c r="DP195" s="27" t="s">
        <v>136</v>
      </c>
      <c r="DQ195" s="27" t="s">
        <v>138</v>
      </c>
      <c r="DR195" s="27" t="s">
        <v>136</v>
      </c>
      <c r="DS195" s="27" t="s">
        <v>136</v>
      </c>
      <c r="DT195" s="27" t="s">
        <v>138</v>
      </c>
      <c r="DU195" s="25">
        <f t="shared" si="70"/>
        <v>22</v>
      </c>
      <c r="DV195" s="29">
        <v>3.0</v>
      </c>
      <c r="DW195" s="27" t="s">
        <v>139</v>
      </c>
      <c r="DX195" s="27" t="s">
        <v>139</v>
      </c>
      <c r="DY195" s="27" t="s">
        <v>139</v>
      </c>
      <c r="DZ195" s="27" t="s">
        <v>140</v>
      </c>
      <c r="EA195" s="21">
        <f t="shared" si="87"/>
        <v>10</v>
      </c>
      <c r="EB195" s="27" t="s">
        <v>140</v>
      </c>
      <c r="EC195" s="27" t="s">
        <v>139</v>
      </c>
      <c r="ED195" s="27" t="s">
        <v>140</v>
      </c>
      <c r="EE195" s="27" t="s">
        <v>139</v>
      </c>
      <c r="EF195" s="16">
        <f t="shared" si="71"/>
        <v>6</v>
      </c>
      <c r="EG195" s="27" t="s">
        <v>139</v>
      </c>
      <c r="EH195" s="129">
        <v>2.0</v>
      </c>
      <c r="EI195" s="27" t="s">
        <v>136</v>
      </c>
      <c r="EJ195" s="27" t="s">
        <v>138</v>
      </c>
      <c r="EK195" s="16">
        <f t="shared" si="72"/>
        <v>13</v>
      </c>
    </row>
    <row r="196" ht="15.75" customHeight="1">
      <c r="A196" s="36" t="s">
        <v>125</v>
      </c>
      <c r="B196" s="16">
        <f t="shared" si="1"/>
        <v>1</v>
      </c>
      <c r="C196" s="17" t="s">
        <v>37</v>
      </c>
      <c r="D196" s="35">
        <v>37.0</v>
      </c>
      <c r="E196" s="16">
        <f t="shared" si="2"/>
        <v>0</v>
      </c>
      <c r="F196" s="16">
        <f t="shared" si="3"/>
        <v>1</v>
      </c>
      <c r="G196" s="16">
        <f t="shared" si="4"/>
        <v>0</v>
      </c>
      <c r="H196" s="16">
        <f t="shared" si="5"/>
        <v>0</v>
      </c>
      <c r="I196" s="35" t="s">
        <v>158</v>
      </c>
      <c r="J196" s="16">
        <f t="shared" si="6"/>
        <v>0</v>
      </c>
      <c r="K196" s="16">
        <f t="shared" si="7"/>
        <v>0</v>
      </c>
      <c r="L196" s="16">
        <f t="shared" si="8"/>
        <v>0</v>
      </c>
      <c r="M196" s="16">
        <f t="shared" si="9"/>
        <v>0</v>
      </c>
      <c r="N196" s="16">
        <f t="shared" si="10"/>
        <v>1</v>
      </c>
      <c r="O196" s="36">
        <v>20000.0</v>
      </c>
      <c r="P196" s="21">
        <f t="shared" si="11"/>
        <v>0</v>
      </c>
      <c r="Q196" s="21">
        <f t="shared" si="12"/>
        <v>1</v>
      </c>
      <c r="R196" s="21">
        <f t="shared" si="13"/>
        <v>0</v>
      </c>
      <c r="S196" s="21">
        <f t="shared" si="14"/>
        <v>0</v>
      </c>
      <c r="T196" s="37" t="s">
        <v>159</v>
      </c>
      <c r="U196" s="21">
        <f t="shared" si="15"/>
        <v>0</v>
      </c>
      <c r="V196" s="37">
        <v>0.0</v>
      </c>
      <c r="W196" s="37">
        <v>0.0</v>
      </c>
      <c r="X196" s="37">
        <v>0.0</v>
      </c>
      <c r="Y196" s="36" t="s">
        <v>192</v>
      </c>
      <c r="Z196" s="21">
        <f t="shared" si="16"/>
        <v>0</v>
      </c>
      <c r="AA196" s="21">
        <f t="shared" si="17"/>
        <v>0</v>
      </c>
      <c r="AB196" s="21">
        <f t="shared" si="18"/>
        <v>0</v>
      </c>
      <c r="AC196" s="21">
        <f t="shared" si="19"/>
        <v>0</v>
      </c>
      <c r="AD196" s="21">
        <f t="shared" si="20"/>
        <v>1</v>
      </c>
      <c r="AE196" s="36" t="s">
        <v>31</v>
      </c>
      <c r="AF196" s="21">
        <f t="shared" si="21"/>
        <v>1</v>
      </c>
      <c r="AG196" s="21">
        <f t="shared" si="22"/>
        <v>0</v>
      </c>
      <c r="AH196" s="21">
        <f t="shared" si="23"/>
        <v>0</v>
      </c>
      <c r="AI196" s="21">
        <f t="shared" si="24"/>
        <v>0</v>
      </c>
      <c r="AJ196" s="27" t="s">
        <v>128</v>
      </c>
      <c r="AK196" s="21">
        <f t="shared" si="25"/>
        <v>1</v>
      </c>
      <c r="AL196" s="21">
        <f t="shared" si="26"/>
        <v>0</v>
      </c>
      <c r="AM196" s="21">
        <f t="shared" si="27"/>
        <v>0</v>
      </c>
      <c r="AN196" s="21">
        <f t="shared" si="28"/>
        <v>0</v>
      </c>
      <c r="AO196" s="27" t="s">
        <v>172</v>
      </c>
      <c r="AP196" s="21">
        <f t="shared" si="29"/>
        <v>0</v>
      </c>
      <c r="AQ196" s="21">
        <f t="shared" si="30"/>
        <v>0</v>
      </c>
      <c r="AR196" s="21">
        <f t="shared" si="31"/>
        <v>0</v>
      </c>
      <c r="AS196" s="21">
        <f t="shared" si="32"/>
        <v>1</v>
      </c>
      <c r="AT196" s="27" t="s">
        <v>45</v>
      </c>
      <c r="AU196" s="21">
        <f t="shared" si="33"/>
        <v>0</v>
      </c>
      <c r="AV196" s="21">
        <f t="shared" si="34"/>
        <v>0</v>
      </c>
      <c r="AW196" s="21">
        <f t="shared" si="35"/>
        <v>1</v>
      </c>
      <c r="AX196" s="21">
        <f t="shared" si="36"/>
        <v>0</v>
      </c>
      <c r="AY196" s="27" t="s">
        <v>131</v>
      </c>
      <c r="AZ196" s="21">
        <f t="shared" si="37"/>
        <v>1</v>
      </c>
      <c r="BA196" s="21">
        <f t="shared" si="38"/>
        <v>0</v>
      </c>
      <c r="BB196" s="21">
        <f t="shared" si="39"/>
        <v>0</v>
      </c>
      <c r="BC196" s="21">
        <f t="shared" si="40"/>
        <v>0</v>
      </c>
      <c r="BD196" s="27" t="s">
        <v>137</v>
      </c>
      <c r="BE196" s="21">
        <f t="shared" si="41"/>
        <v>0</v>
      </c>
      <c r="BF196" s="21">
        <f t="shared" si="42"/>
        <v>0</v>
      </c>
      <c r="BG196" s="21">
        <f t="shared" si="43"/>
        <v>1</v>
      </c>
      <c r="BH196" s="29">
        <v>1500.0</v>
      </c>
      <c r="BI196" s="21">
        <f t="shared" si="44"/>
        <v>0</v>
      </c>
      <c r="BJ196" s="21">
        <f t="shared" si="45"/>
        <v>1</v>
      </c>
      <c r="BK196" s="21">
        <f t="shared" si="46"/>
        <v>0</v>
      </c>
      <c r="BL196" s="29" t="s">
        <v>156</v>
      </c>
      <c r="BM196" s="21">
        <f t="shared" si="47"/>
        <v>0</v>
      </c>
      <c r="BN196" s="21">
        <f t="shared" si="48"/>
        <v>0</v>
      </c>
      <c r="BO196" s="21">
        <f t="shared" si="49"/>
        <v>0</v>
      </c>
      <c r="BP196" s="21">
        <f t="shared" si="50"/>
        <v>1</v>
      </c>
      <c r="BQ196" s="21">
        <f t="shared" si="51"/>
        <v>0</v>
      </c>
      <c r="BR196" s="29">
        <v>0.0</v>
      </c>
      <c r="BS196" s="29">
        <v>0.0</v>
      </c>
      <c r="BT196" s="29">
        <v>1.0</v>
      </c>
      <c r="BU196" s="29">
        <v>0.0</v>
      </c>
      <c r="BV196" s="29">
        <v>0.0</v>
      </c>
      <c r="BW196" s="29">
        <v>0.0</v>
      </c>
      <c r="BX196" s="29">
        <v>1.0</v>
      </c>
      <c r="BY196" s="29">
        <v>0.0</v>
      </c>
      <c r="BZ196" s="29">
        <v>1.0</v>
      </c>
      <c r="CA196" s="27" t="s">
        <v>133</v>
      </c>
      <c r="CB196" s="21">
        <f t="shared" si="52"/>
        <v>0</v>
      </c>
      <c r="CC196" s="21">
        <f t="shared" si="53"/>
        <v>1</v>
      </c>
      <c r="CD196" s="21">
        <f t="shared" si="54"/>
        <v>0</v>
      </c>
      <c r="CE196" s="21">
        <f t="shared" si="55"/>
        <v>0</v>
      </c>
      <c r="CF196" s="21">
        <f t="shared" si="56"/>
        <v>0</v>
      </c>
      <c r="CG196" s="27" t="s">
        <v>157</v>
      </c>
      <c r="CH196" s="21">
        <f t="shared" si="57"/>
        <v>0</v>
      </c>
      <c r="CI196" s="21">
        <f t="shared" si="58"/>
        <v>1</v>
      </c>
      <c r="CJ196" s="21">
        <f t="shared" si="59"/>
        <v>0</v>
      </c>
      <c r="CK196" s="21">
        <f t="shared" si="60"/>
        <v>0</v>
      </c>
      <c r="CL196" s="27" t="s">
        <v>135</v>
      </c>
      <c r="CM196" s="21">
        <f t="shared" si="61"/>
        <v>1</v>
      </c>
      <c r="CN196" s="21">
        <f t="shared" si="62"/>
        <v>0</v>
      </c>
      <c r="CO196" s="21">
        <f t="shared" si="63"/>
        <v>0</v>
      </c>
      <c r="CP196" s="21">
        <f t="shared" si="64"/>
        <v>0</v>
      </c>
      <c r="CQ196" s="21">
        <f t="shared" si="65"/>
        <v>0</v>
      </c>
      <c r="CR196" s="27" t="s">
        <v>139</v>
      </c>
      <c r="CS196" s="29">
        <v>1.0</v>
      </c>
      <c r="CT196" s="27" t="s">
        <v>139</v>
      </c>
      <c r="CU196" s="29">
        <v>3.0</v>
      </c>
      <c r="CV196" s="16">
        <f t="shared" si="66"/>
        <v>8</v>
      </c>
      <c r="CW196" s="29">
        <v>3.0</v>
      </c>
      <c r="CX196" s="41" t="s">
        <v>138</v>
      </c>
      <c r="CY196" s="41" t="s">
        <v>139</v>
      </c>
      <c r="CZ196" s="41" t="s">
        <v>136</v>
      </c>
      <c r="DA196" s="27" t="s">
        <v>137</v>
      </c>
      <c r="DB196" s="16">
        <f t="shared" si="67"/>
        <v>17</v>
      </c>
      <c r="DC196" s="29">
        <v>4.0</v>
      </c>
      <c r="DD196" s="27" t="s">
        <v>139</v>
      </c>
      <c r="DE196" s="27" t="s">
        <v>136</v>
      </c>
      <c r="DF196" s="27" t="s">
        <v>139</v>
      </c>
      <c r="DG196" s="27" t="s">
        <v>137</v>
      </c>
      <c r="DH196" s="27">
        <v>4.0</v>
      </c>
      <c r="DI196" s="16">
        <f t="shared" si="68"/>
        <v>19</v>
      </c>
      <c r="DJ196" s="27" t="s">
        <v>136</v>
      </c>
      <c r="DK196" s="27" t="s">
        <v>136</v>
      </c>
      <c r="DL196" s="27" t="s">
        <v>138</v>
      </c>
      <c r="DM196" s="27" t="s">
        <v>137</v>
      </c>
      <c r="DN196" s="27" t="s">
        <v>136</v>
      </c>
      <c r="DO196" s="16">
        <f t="shared" si="69"/>
        <v>20</v>
      </c>
      <c r="DP196" s="27" t="s">
        <v>137</v>
      </c>
      <c r="DQ196" s="27" t="s">
        <v>139</v>
      </c>
      <c r="DR196" s="27" t="s">
        <v>139</v>
      </c>
      <c r="DS196" s="27" t="s">
        <v>140</v>
      </c>
      <c r="DT196" s="27" t="s">
        <v>136</v>
      </c>
      <c r="DU196" s="25">
        <f t="shared" si="70"/>
        <v>12</v>
      </c>
      <c r="DV196" s="27" t="s">
        <v>136</v>
      </c>
      <c r="DW196" s="27" t="s">
        <v>138</v>
      </c>
      <c r="DX196" s="27" t="s">
        <v>139</v>
      </c>
      <c r="DY196" s="27" t="s">
        <v>138</v>
      </c>
      <c r="DZ196" s="27" t="s">
        <v>136</v>
      </c>
      <c r="EA196" s="21">
        <f t="shared" si="87"/>
        <v>20</v>
      </c>
      <c r="EB196" s="27" t="s">
        <v>139</v>
      </c>
      <c r="EC196" s="27" t="s">
        <v>139</v>
      </c>
      <c r="ED196" s="27" t="s">
        <v>140</v>
      </c>
      <c r="EE196" s="27" t="s">
        <v>140</v>
      </c>
      <c r="EF196" s="16">
        <f t="shared" si="71"/>
        <v>6</v>
      </c>
      <c r="EG196" s="27" t="s">
        <v>139</v>
      </c>
      <c r="EH196" s="129">
        <v>3.0</v>
      </c>
      <c r="EI196" s="27" t="s">
        <v>139</v>
      </c>
      <c r="EJ196" s="27" t="s">
        <v>140</v>
      </c>
      <c r="EK196" s="16">
        <f t="shared" si="72"/>
        <v>8</v>
      </c>
    </row>
    <row r="197" ht="15.75" customHeight="1">
      <c r="A197" s="36" t="s">
        <v>125</v>
      </c>
      <c r="B197" s="16">
        <f t="shared" si="1"/>
        <v>1</v>
      </c>
      <c r="C197" s="17" t="s">
        <v>37</v>
      </c>
      <c r="D197" s="35">
        <v>40.0</v>
      </c>
      <c r="E197" s="16">
        <f t="shared" si="2"/>
        <v>0</v>
      </c>
      <c r="F197" s="16">
        <f t="shared" si="3"/>
        <v>0</v>
      </c>
      <c r="G197" s="16">
        <f t="shared" si="4"/>
        <v>1</v>
      </c>
      <c r="H197" s="16">
        <f t="shared" si="5"/>
        <v>0</v>
      </c>
      <c r="I197" s="35" t="s">
        <v>158</v>
      </c>
      <c r="J197" s="16">
        <f t="shared" si="6"/>
        <v>0</v>
      </c>
      <c r="K197" s="16">
        <f t="shared" si="7"/>
        <v>0</v>
      </c>
      <c r="L197" s="16">
        <f t="shared" si="8"/>
        <v>0</v>
      </c>
      <c r="M197" s="16">
        <f t="shared" si="9"/>
        <v>0</v>
      </c>
      <c r="N197" s="16">
        <f t="shared" si="10"/>
        <v>1</v>
      </c>
      <c r="O197" s="36">
        <v>26000.0</v>
      </c>
      <c r="P197" s="21">
        <f t="shared" si="11"/>
        <v>0</v>
      </c>
      <c r="Q197" s="21">
        <f t="shared" si="12"/>
        <v>0</v>
      </c>
      <c r="R197" s="21">
        <f t="shared" si="13"/>
        <v>1</v>
      </c>
      <c r="S197" s="21">
        <f t="shared" si="14"/>
        <v>0</v>
      </c>
      <c r="T197" s="37" t="s">
        <v>159</v>
      </c>
      <c r="U197" s="21">
        <f t="shared" si="15"/>
        <v>0</v>
      </c>
      <c r="V197" s="37">
        <v>0.0</v>
      </c>
      <c r="W197" s="37">
        <v>0.0</v>
      </c>
      <c r="X197" s="37">
        <v>0.0</v>
      </c>
      <c r="Y197" s="36" t="s">
        <v>192</v>
      </c>
      <c r="Z197" s="21">
        <f t="shared" si="16"/>
        <v>0</v>
      </c>
      <c r="AA197" s="21">
        <f t="shared" si="17"/>
        <v>0</v>
      </c>
      <c r="AB197" s="21">
        <f t="shared" si="18"/>
        <v>0</v>
      </c>
      <c r="AC197" s="21">
        <f t="shared" si="19"/>
        <v>0</v>
      </c>
      <c r="AD197" s="21">
        <f t="shared" si="20"/>
        <v>1</v>
      </c>
      <c r="AE197" s="36" t="s">
        <v>32</v>
      </c>
      <c r="AF197" s="21">
        <f t="shared" si="21"/>
        <v>0</v>
      </c>
      <c r="AG197" s="21">
        <f t="shared" si="22"/>
        <v>1</v>
      </c>
      <c r="AH197" s="21">
        <f t="shared" si="23"/>
        <v>0</v>
      </c>
      <c r="AI197" s="21">
        <f t="shared" si="24"/>
        <v>0</v>
      </c>
      <c r="AJ197" s="27" t="s">
        <v>129</v>
      </c>
      <c r="AK197" s="21">
        <f t="shared" si="25"/>
        <v>0</v>
      </c>
      <c r="AL197" s="21">
        <f t="shared" si="26"/>
        <v>1</v>
      </c>
      <c r="AM197" s="21">
        <f t="shared" si="27"/>
        <v>0</v>
      </c>
      <c r="AN197" s="21">
        <f t="shared" si="28"/>
        <v>0</v>
      </c>
      <c r="AO197" s="27" t="s">
        <v>37</v>
      </c>
      <c r="AP197" s="21">
        <f t="shared" si="29"/>
        <v>1</v>
      </c>
      <c r="AQ197" s="21">
        <f t="shared" si="30"/>
        <v>0</v>
      </c>
      <c r="AR197" s="21">
        <f t="shared" si="31"/>
        <v>0</v>
      </c>
      <c r="AS197" s="21">
        <f t="shared" si="32"/>
        <v>0</v>
      </c>
      <c r="AT197" s="27" t="s">
        <v>130</v>
      </c>
      <c r="AU197" s="21">
        <f t="shared" si="33"/>
        <v>1</v>
      </c>
      <c r="AV197" s="21">
        <f t="shared" si="34"/>
        <v>0</v>
      </c>
      <c r="AW197" s="21">
        <f t="shared" si="35"/>
        <v>0</v>
      </c>
      <c r="AX197" s="21">
        <f t="shared" si="36"/>
        <v>0</v>
      </c>
      <c r="AY197" s="38" t="s">
        <v>188</v>
      </c>
      <c r="AZ197" s="21">
        <f t="shared" si="37"/>
        <v>0</v>
      </c>
      <c r="BA197" s="21">
        <f t="shared" si="38"/>
        <v>0</v>
      </c>
      <c r="BB197" s="21">
        <f t="shared" si="39"/>
        <v>0</v>
      </c>
      <c r="BC197" s="21">
        <f t="shared" si="40"/>
        <v>1</v>
      </c>
      <c r="BD197" s="27" t="s">
        <v>150</v>
      </c>
      <c r="BE197" s="21">
        <f t="shared" si="41"/>
        <v>0</v>
      </c>
      <c r="BF197" s="21">
        <f t="shared" si="42"/>
        <v>0</v>
      </c>
      <c r="BG197" s="21">
        <f t="shared" si="43"/>
        <v>1</v>
      </c>
      <c r="BH197" s="29">
        <v>1500.0</v>
      </c>
      <c r="BI197" s="21">
        <f t="shared" si="44"/>
        <v>0</v>
      </c>
      <c r="BJ197" s="21">
        <f t="shared" si="45"/>
        <v>1</v>
      </c>
      <c r="BK197" s="21">
        <f t="shared" si="46"/>
        <v>0</v>
      </c>
      <c r="BL197" s="29" t="s">
        <v>132</v>
      </c>
      <c r="BM197" s="21">
        <f t="shared" si="47"/>
        <v>0</v>
      </c>
      <c r="BN197" s="21">
        <f t="shared" si="48"/>
        <v>0</v>
      </c>
      <c r="BO197" s="21">
        <f t="shared" si="49"/>
        <v>1</v>
      </c>
      <c r="BP197" s="21">
        <f t="shared" si="50"/>
        <v>0</v>
      </c>
      <c r="BQ197" s="21">
        <f t="shared" si="51"/>
        <v>0</v>
      </c>
      <c r="BR197" s="29">
        <v>0.0</v>
      </c>
      <c r="BS197" s="29">
        <v>1.0</v>
      </c>
      <c r="BT197" s="29">
        <v>0.0</v>
      </c>
      <c r="BU197" s="29">
        <v>0.0</v>
      </c>
      <c r="BV197" s="29">
        <v>1.0</v>
      </c>
      <c r="BW197" s="29">
        <v>1.0</v>
      </c>
      <c r="BX197" s="29">
        <v>0.0</v>
      </c>
      <c r="BY197" s="29">
        <v>0.0</v>
      </c>
      <c r="BZ197" s="29">
        <v>1.0</v>
      </c>
      <c r="CA197" s="27" t="s">
        <v>164</v>
      </c>
      <c r="CB197" s="21">
        <f t="shared" si="52"/>
        <v>0</v>
      </c>
      <c r="CC197" s="21">
        <f t="shared" si="53"/>
        <v>0</v>
      </c>
      <c r="CD197" s="21">
        <f t="shared" si="54"/>
        <v>1</v>
      </c>
      <c r="CE197" s="21">
        <f t="shared" si="55"/>
        <v>0</v>
      </c>
      <c r="CF197" s="21">
        <f t="shared" si="56"/>
        <v>0</v>
      </c>
      <c r="CG197" s="27" t="s">
        <v>165</v>
      </c>
      <c r="CH197" s="21">
        <f t="shared" si="57"/>
        <v>0</v>
      </c>
      <c r="CI197" s="21">
        <f t="shared" si="58"/>
        <v>0</v>
      </c>
      <c r="CJ197" s="21">
        <f t="shared" si="59"/>
        <v>0</v>
      </c>
      <c r="CK197" s="21">
        <f t="shared" si="60"/>
        <v>1</v>
      </c>
      <c r="CL197" s="27" t="s">
        <v>135</v>
      </c>
      <c r="CM197" s="21">
        <f t="shared" si="61"/>
        <v>1</v>
      </c>
      <c r="CN197" s="21">
        <f t="shared" si="62"/>
        <v>0</v>
      </c>
      <c r="CO197" s="21">
        <f t="shared" si="63"/>
        <v>0</v>
      </c>
      <c r="CP197" s="21">
        <f t="shared" si="64"/>
        <v>0</v>
      </c>
      <c r="CQ197" s="21">
        <f t="shared" si="65"/>
        <v>0</v>
      </c>
      <c r="CR197" s="29">
        <v>2.0</v>
      </c>
      <c r="CS197" s="29">
        <v>1.0</v>
      </c>
      <c r="CT197" s="27" t="s">
        <v>137</v>
      </c>
      <c r="CU197" s="27" t="s">
        <v>140</v>
      </c>
      <c r="CV197" s="16">
        <f t="shared" si="66"/>
        <v>7</v>
      </c>
      <c r="CW197" s="29">
        <v>1.0</v>
      </c>
      <c r="CX197" s="41" t="s">
        <v>136</v>
      </c>
      <c r="CY197" s="41" t="s">
        <v>137</v>
      </c>
      <c r="CZ197" s="41" t="s">
        <v>140</v>
      </c>
      <c r="DA197" s="27">
        <v>3.0</v>
      </c>
      <c r="DB197" s="16">
        <f t="shared" si="67"/>
        <v>12</v>
      </c>
      <c r="DC197" s="27" t="s">
        <v>140</v>
      </c>
      <c r="DD197" s="27">
        <v>4.0</v>
      </c>
      <c r="DE197" s="27" t="s">
        <v>139</v>
      </c>
      <c r="DF197" s="27">
        <v>3.0</v>
      </c>
      <c r="DG197" s="27" t="s">
        <v>139</v>
      </c>
      <c r="DH197" s="27" t="s">
        <v>140</v>
      </c>
      <c r="DI197" s="16">
        <f t="shared" si="68"/>
        <v>13</v>
      </c>
      <c r="DJ197" s="27" t="s">
        <v>136</v>
      </c>
      <c r="DK197" s="27" t="s">
        <v>137</v>
      </c>
      <c r="DL197" s="27" t="s">
        <v>138</v>
      </c>
      <c r="DM197" s="27" t="s">
        <v>136</v>
      </c>
      <c r="DN197" s="27" t="s">
        <v>140</v>
      </c>
      <c r="DO197" s="16">
        <f t="shared" si="69"/>
        <v>17</v>
      </c>
      <c r="DP197" s="27" t="s">
        <v>136</v>
      </c>
      <c r="DQ197" s="27" t="s">
        <v>140</v>
      </c>
      <c r="DR197" s="27" t="s">
        <v>139</v>
      </c>
      <c r="DS197" s="27" t="s">
        <v>139</v>
      </c>
      <c r="DT197" s="27" t="s">
        <v>138</v>
      </c>
      <c r="DU197" s="25">
        <f t="shared" si="70"/>
        <v>14</v>
      </c>
      <c r="DV197" s="27" t="s">
        <v>138</v>
      </c>
      <c r="DW197" s="27" t="s">
        <v>136</v>
      </c>
      <c r="DX197" s="27" t="s">
        <v>139</v>
      </c>
      <c r="DY197" s="27" t="s">
        <v>139</v>
      </c>
      <c r="DZ197" s="27" t="s">
        <v>136</v>
      </c>
      <c r="EA197" s="21">
        <f t="shared" si="87"/>
        <v>17</v>
      </c>
      <c r="EB197" s="27" t="s">
        <v>136</v>
      </c>
      <c r="EC197" s="27" t="s">
        <v>136</v>
      </c>
      <c r="ED197" s="27" t="s">
        <v>140</v>
      </c>
      <c r="EE197" s="27" t="s">
        <v>139</v>
      </c>
      <c r="EF197" s="16">
        <f t="shared" si="71"/>
        <v>11</v>
      </c>
      <c r="EG197" s="27" t="s">
        <v>136</v>
      </c>
      <c r="EH197" s="130" t="s">
        <v>139</v>
      </c>
      <c r="EI197" s="27" t="s">
        <v>139</v>
      </c>
      <c r="EJ197" s="27" t="s">
        <v>139</v>
      </c>
      <c r="EK197" s="16">
        <f t="shared" si="72"/>
        <v>10</v>
      </c>
    </row>
    <row r="198" ht="15.75" customHeight="1">
      <c r="A198" s="36" t="s">
        <v>125</v>
      </c>
      <c r="B198" s="16">
        <f t="shared" si="1"/>
        <v>1</v>
      </c>
      <c r="C198" s="17" t="s">
        <v>37</v>
      </c>
      <c r="D198" s="35">
        <v>42.0</v>
      </c>
      <c r="E198" s="16">
        <f t="shared" si="2"/>
        <v>0</v>
      </c>
      <c r="F198" s="16">
        <f t="shared" si="3"/>
        <v>0</v>
      </c>
      <c r="G198" s="16">
        <f t="shared" si="4"/>
        <v>1</v>
      </c>
      <c r="H198" s="16">
        <f t="shared" si="5"/>
        <v>0</v>
      </c>
      <c r="I198" s="35" t="s">
        <v>12</v>
      </c>
      <c r="J198" s="16">
        <f t="shared" si="6"/>
        <v>0</v>
      </c>
      <c r="K198" s="16">
        <f t="shared" si="7"/>
        <v>0</v>
      </c>
      <c r="L198" s="16">
        <f t="shared" si="8"/>
        <v>0</v>
      </c>
      <c r="M198" s="16">
        <f t="shared" si="9"/>
        <v>1</v>
      </c>
      <c r="N198" s="16">
        <f t="shared" si="10"/>
        <v>0</v>
      </c>
      <c r="O198" s="36">
        <v>20000.0</v>
      </c>
      <c r="P198" s="21">
        <f t="shared" si="11"/>
        <v>0</v>
      </c>
      <c r="Q198" s="21">
        <f t="shared" si="12"/>
        <v>1</v>
      </c>
      <c r="R198" s="21">
        <f t="shared" si="13"/>
        <v>0</v>
      </c>
      <c r="S198" s="21">
        <f t="shared" si="14"/>
        <v>0</v>
      </c>
      <c r="T198" s="37" t="s">
        <v>127</v>
      </c>
      <c r="U198" s="21">
        <f t="shared" si="15"/>
        <v>1</v>
      </c>
      <c r="V198" s="37">
        <v>0.0</v>
      </c>
      <c r="W198" s="37">
        <v>0.0</v>
      </c>
      <c r="X198" s="37">
        <v>0.0</v>
      </c>
      <c r="Y198" s="36" t="s">
        <v>142</v>
      </c>
      <c r="Z198" s="21">
        <f t="shared" si="16"/>
        <v>0</v>
      </c>
      <c r="AA198" s="21">
        <f t="shared" si="17"/>
        <v>0</v>
      </c>
      <c r="AB198" s="21">
        <f t="shared" si="18"/>
        <v>0</v>
      </c>
      <c r="AC198" s="21">
        <f t="shared" si="19"/>
        <v>1</v>
      </c>
      <c r="AD198" s="21">
        <f t="shared" si="20"/>
        <v>0</v>
      </c>
      <c r="AE198" s="36" t="s">
        <v>31</v>
      </c>
      <c r="AF198" s="21">
        <f t="shared" si="21"/>
        <v>1</v>
      </c>
      <c r="AG198" s="21">
        <f t="shared" si="22"/>
        <v>0</v>
      </c>
      <c r="AH198" s="21">
        <f t="shared" si="23"/>
        <v>0</v>
      </c>
      <c r="AI198" s="21">
        <f t="shared" si="24"/>
        <v>0</v>
      </c>
      <c r="AJ198" s="36" t="s">
        <v>171</v>
      </c>
      <c r="AK198" s="21">
        <f t="shared" si="25"/>
        <v>0</v>
      </c>
      <c r="AL198" s="21">
        <f t="shared" si="26"/>
        <v>0</v>
      </c>
      <c r="AM198" s="21">
        <f t="shared" si="27"/>
        <v>0</v>
      </c>
      <c r="AN198" s="21">
        <f t="shared" si="28"/>
        <v>1</v>
      </c>
      <c r="AO198" s="27" t="s">
        <v>37</v>
      </c>
      <c r="AP198" s="21">
        <f t="shared" si="29"/>
        <v>1</v>
      </c>
      <c r="AQ198" s="21">
        <f t="shared" si="30"/>
        <v>0</v>
      </c>
      <c r="AR198" s="21">
        <f t="shared" si="31"/>
        <v>0</v>
      </c>
      <c r="AS198" s="21">
        <f t="shared" si="32"/>
        <v>0</v>
      </c>
      <c r="AT198" s="27" t="s">
        <v>44</v>
      </c>
      <c r="AU198" s="21">
        <f t="shared" si="33"/>
        <v>0</v>
      </c>
      <c r="AV198" s="21">
        <f t="shared" si="34"/>
        <v>1</v>
      </c>
      <c r="AW198" s="21">
        <f t="shared" si="35"/>
        <v>0</v>
      </c>
      <c r="AX198" s="21">
        <f t="shared" si="36"/>
        <v>0</v>
      </c>
      <c r="AY198" s="38" t="s">
        <v>37</v>
      </c>
      <c r="AZ198" s="21">
        <f t="shared" si="37"/>
        <v>0</v>
      </c>
      <c r="BA198" s="21">
        <f t="shared" si="38"/>
        <v>1</v>
      </c>
      <c r="BB198" s="21">
        <f t="shared" si="39"/>
        <v>0</v>
      </c>
      <c r="BC198" s="21">
        <f t="shared" si="40"/>
        <v>0</v>
      </c>
      <c r="BD198" s="27" t="s">
        <v>155</v>
      </c>
      <c r="BE198" s="21">
        <f t="shared" si="41"/>
        <v>0</v>
      </c>
      <c r="BF198" s="21">
        <f t="shared" si="42"/>
        <v>0</v>
      </c>
      <c r="BG198" s="21">
        <f t="shared" si="43"/>
        <v>1</v>
      </c>
      <c r="BH198" s="27" t="s">
        <v>167</v>
      </c>
      <c r="BI198" s="21">
        <f t="shared" si="44"/>
        <v>0</v>
      </c>
      <c r="BJ198" s="21">
        <f t="shared" si="45"/>
        <v>0</v>
      </c>
      <c r="BK198" s="21">
        <f t="shared" si="46"/>
        <v>1</v>
      </c>
      <c r="BL198" s="29" t="s">
        <v>59</v>
      </c>
      <c r="BM198" s="21">
        <f t="shared" si="47"/>
        <v>1</v>
      </c>
      <c r="BN198" s="21">
        <f t="shared" si="48"/>
        <v>0</v>
      </c>
      <c r="BO198" s="21">
        <f t="shared" si="49"/>
        <v>0</v>
      </c>
      <c r="BP198" s="21">
        <f t="shared" si="50"/>
        <v>0</v>
      </c>
      <c r="BQ198" s="21">
        <f t="shared" si="51"/>
        <v>0</v>
      </c>
      <c r="BR198" s="29">
        <v>0.0</v>
      </c>
      <c r="BS198" s="29">
        <v>0.0</v>
      </c>
      <c r="BT198" s="29">
        <v>0.0</v>
      </c>
      <c r="BU198" s="29">
        <v>0.0</v>
      </c>
      <c r="BV198" s="29">
        <v>0.0</v>
      </c>
      <c r="BW198" s="29">
        <v>0.0</v>
      </c>
      <c r="BX198" s="29">
        <v>0.0</v>
      </c>
      <c r="BY198" s="29">
        <v>1.0</v>
      </c>
      <c r="BZ198" s="29">
        <v>1.0</v>
      </c>
      <c r="CA198" s="27" t="s">
        <v>168</v>
      </c>
      <c r="CB198" s="21">
        <f t="shared" si="52"/>
        <v>1</v>
      </c>
      <c r="CC198" s="21">
        <f t="shared" si="53"/>
        <v>0</v>
      </c>
      <c r="CD198" s="21">
        <f t="shared" si="54"/>
        <v>0</v>
      </c>
      <c r="CE198" s="21">
        <f t="shared" si="55"/>
        <v>0</v>
      </c>
      <c r="CF198" s="21">
        <f t="shared" si="56"/>
        <v>0</v>
      </c>
      <c r="CG198" s="27" t="s">
        <v>169</v>
      </c>
      <c r="CH198" s="21">
        <f t="shared" si="57"/>
        <v>0</v>
      </c>
      <c r="CI198" s="21">
        <f t="shared" si="58"/>
        <v>0</v>
      </c>
      <c r="CJ198" s="21">
        <f t="shared" si="59"/>
        <v>0</v>
      </c>
      <c r="CK198" s="21">
        <f t="shared" si="60"/>
        <v>1</v>
      </c>
      <c r="CL198" s="27" t="s">
        <v>209</v>
      </c>
      <c r="CM198" s="21">
        <f t="shared" si="61"/>
        <v>0</v>
      </c>
      <c r="CN198" s="21">
        <f t="shared" si="62"/>
        <v>0</v>
      </c>
      <c r="CO198" s="21">
        <f t="shared" si="63"/>
        <v>0</v>
      </c>
      <c r="CP198" s="21">
        <f t="shared" si="64"/>
        <v>0</v>
      </c>
      <c r="CQ198" s="21">
        <f t="shared" si="65"/>
        <v>1</v>
      </c>
      <c r="CR198" s="27" t="s">
        <v>136</v>
      </c>
      <c r="CS198" s="27" t="s">
        <v>139</v>
      </c>
      <c r="CT198" s="27" t="s">
        <v>136</v>
      </c>
      <c r="CU198" s="27" t="s">
        <v>139</v>
      </c>
      <c r="CV198" s="16">
        <f t="shared" si="66"/>
        <v>12</v>
      </c>
      <c r="CW198" s="29">
        <v>2.0</v>
      </c>
      <c r="CX198" s="41" t="s">
        <v>139</v>
      </c>
      <c r="CY198" s="41" t="s">
        <v>136</v>
      </c>
      <c r="CZ198" s="41" t="s">
        <v>139</v>
      </c>
      <c r="DA198" s="27" t="s">
        <v>139</v>
      </c>
      <c r="DB198" s="16">
        <f t="shared" si="67"/>
        <v>12</v>
      </c>
      <c r="DC198" s="29">
        <v>2.0</v>
      </c>
      <c r="DD198" s="27" t="s">
        <v>139</v>
      </c>
      <c r="DE198" s="27" t="s">
        <v>139</v>
      </c>
      <c r="DF198" s="27">
        <v>3.0</v>
      </c>
      <c r="DG198" s="29">
        <v>4.0</v>
      </c>
      <c r="DH198" s="27" t="s">
        <v>139</v>
      </c>
      <c r="DI198" s="16">
        <f t="shared" si="68"/>
        <v>15</v>
      </c>
      <c r="DJ198" s="27" t="s">
        <v>138</v>
      </c>
      <c r="DK198" s="27" t="s">
        <v>139</v>
      </c>
      <c r="DL198" s="27" t="s">
        <v>136</v>
      </c>
      <c r="DM198" s="27" t="s">
        <v>139</v>
      </c>
      <c r="DN198" s="27" t="s">
        <v>136</v>
      </c>
      <c r="DO198" s="16">
        <f t="shared" si="69"/>
        <v>17</v>
      </c>
      <c r="DP198" s="27" t="s">
        <v>139</v>
      </c>
      <c r="DQ198" s="29">
        <v>4.0</v>
      </c>
      <c r="DR198" s="29">
        <v>2.0</v>
      </c>
      <c r="DS198" s="27" t="s">
        <v>139</v>
      </c>
      <c r="DT198" s="27" t="s">
        <v>138</v>
      </c>
      <c r="DU198" s="25">
        <f t="shared" si="70"/>
        <v>15</v>
      </c>
      <c r="DV198" s="27" t="s">
        <v>137</v>
      </c>
      <c r="DW198" s="27" t="s">
        <v>138</v>
      </c>
      <c r="DX198" s="27" t="s">
        <v>136</v>
      </c>
      <c r="DY198" s="27" t="s">
        <v>138</v>
      </c>
      <c r="DZ198" s="27" t="s">
        <v>136</v>
      </c>
      <c r="EA198" s="21">
        <f t="shared" si="87"/>
        <v>21</v>
      </c>
      <c r="EB198" s="27" t="s">
        <v>137</v>
      </c>
      <c r="EC198" s="27" t="s">
        <v>137</v>
      </c>
      <c r="ED198" s="27" t="s">
        <v>138</v>
      </c>
      <c r="EE198" s="27" t="s">
        <v>139</v>
      </c>
      <c r="EF198" s="16">
        <f t="shared" si="71"/>
        <v>13</v>
      </c>
      <c r="EG198" s="29">
        <v>2.0</v>
      </c>
      <c r="EH198" s="130" t="s">
        <v>139</v>
      </c>
      <c r="EI198" s="27" t="s">
        <v>140</v>
      </c>
      <c r="EJ198" s="27" t="s">
        <v>140</v>
      </c>
      <c r="EK198" s="16">
        <f t="shared" si="72"/>
        <v>6</v>
      </c>
    </row>
    <row r="199" ht="15.75" customHeight="1">
      <c r="A199" s="36" t="s">
        <v>125</v>
      </c>
      <c r="B199" s="16">
        <f t="shared" si="1"/>
        <v>1</v>
      </c>
      <c r="C199" s="17" t="s">
        <v>37</v>
      </c>
      <c r="D199" s="35">
        <v>48.0</v>
      </c>
      <c r="E199" s="16">
        <f t="shared" si="2"/>
        <v>0</v>
      </c>
      <c r="F199" s="16">
        <f t="shared" si="3"/>
        <v>0</v>
      </c>
      <c r="G199" s="16">
        <f t="shared" si="4"/>
        <v>1</v>
      </c>
      <c r="H199" s="16">
        <f t="shared" si="5"/>
        <v>0</v>
      </c>
      <c r="I199" s="35" t="s">
        <v>126</v>
      </c>
      <c r="J199" s="16">
        <f t="shared" si="6"/>
        <v>0</v>
      </c>
      <c r="K199" s="16">
        <f t="shared" si="7"/>
        <v>1</v>
      </c>
      <c r="L199" s="16">
        <f t="shared" si="8"/>
        <v>0</v>
      </c>
      <c r="M199" s="16">
        <f t="shared" si="9"/>
        <v>0</v>
      </c>
      <c r="N199" s="16">
        <f t="shared" si="10"/>
        <v>0</v>
      </c>
      <c r="O199" s="36">
        <v>20000.0</v>
      </c>
      <c r="P199" s="21">
        <f t="shared" si="11"/>
        <v>0</v>
      </c>
      <c r="Q199" s="21">
        <f t="shared" si="12"/>
        <v>1</v>
      </c>
      <c r="R199" s="21">
        <f t="shared" si="13"/>
        <v>0</v>
      </c>
      <c r="S199" s="21">
        <f t="shared" si="14"/>
        <v>0</v>
      </c>
      <c r="T199" s="37" t="s">
        <v>127</v>
      </c>
      <c r="U199" s="21">
        <f t="shared" si="15"/>
        <v>1</v>
      </c>
      <c r="V199" s="37">
        <v>0.0</v>
      </c>
      <c r="W199" s="37">
        <v>0.0</v>
      </c>
      <c r="X199" s="37">
        <v>0.0</v>
      </c>
      <c r="Y199" s="36" t="s">
        <v>142</v>
      </c>
      <c r="Z199" s="21">
        <f t="shared" si="16"/>
        <v>0</v>
      </c>
      <c r="AA199" s="21">
        <f t="shared" si="17"/>
        <v>0</v>
      </c>
      <c r="AB199" s="21">
        <f t="shared" si="18"/>
        <v>0</v>
      </c>
      <c r="AC199" s="21">
        <f t="shared" si="19"/>
        <v>1</v>
      </c>
      <c r="AD199" s="21">
        <f t="shared" si="20"/>
        <v>0</v>
      </c>
      <c r="AE199" s="36" t="s">
        <v>31</v>
      </c>
      <c r="AF199" s="21">
        <f t="shared" si="21"/>
        <v>1</v>
      </c>
      <c r="AG199" s="21">
        <f t="shared" si="22"/>
        <v>0</v>
      </c>
      <c r="AH199" s="21">
        <f t="shared" si="23"/>
        <v>0</v>
      </c>
      <c r="AI199" s="21">
        <f t="shared" si="24"/>
        <v>0</v>
      </c>
      <c r="AJ199" s="27" t="s">
        <v>129</v>
      </c>
      <c r="AK199" s="21">
        <f t="shared" si="25"/>
        <v>0</v>
      </c>
      <c r="AL199" s="21">
        <f t="shared" si="26"/>
        <v>1</v>
      </c>
      <c r="AM199" s="21">
        <f t="shared" si="27"/>
        <v>0</v>
      </c>
      <c r="AN199" s="21">
        <f t="shared" si="28"/>
        <v>0</v>
      </c>
      <c r="AO199" s="27" t="s">
        <v>40</v>
      </c>
      <c r="AP199" s="21">
        <f t="shared" si="29"/>
        <v>0</v>
      </c>
      <c r="AQ199" s="21">
        <f t="shared" si="30"/>
        <v>0</v>
      </c>
      <c r="AR199" s="21">
        <f t="shared" si="31"/>
        <v>0</v>
      </c>
      <c r="AS199" s="21">
        <f t="shared" si="32"/>
        <v>1</v>
      </c>
      <c r="AT199" s="27" t="s">
        <v>44</v>
      </c>
      <c r="AU199" s="21">
        <f t="shared" si="33"/>
        <v>0</v>
      </c>
      <c r="AV199" s="21">
        <f t="shared" si="34"/>
        <v>1</v>
      </c>
      <c r="AW199" s="21">
        <f t="shared" si="35"/>
        <v>0</v>
      </c>
      <c r="AX199" s="21">
        <f t="shared" si="36"/>
        <v>0</v>
      </c>
      <c r="AY199" s="39" t="s">
        <v>190</v>
      </c>
      <c r="AZ199" s="21">
        <f t="shared" si="37"/>
        <v>0</v>
      </c>
      <c r="BA199" s="21">
        <f t="shared" si="38"/>
        <v>0</v>
      </c>
      <c r="BB199" s="21">
        <f t="shared" si="39"/>
        <v>0</v>
      </c>
      <c r="BC199" s="21">
        <f t="shared" si="40"/>
        <v>1</v>
      </c>
      <c r="BD199" s="27" t="s">
        <v>150</v>
      </c>
      <c r="BE199" s="21">
        <f t="shared" si="41"/>
        <v>0</v>
      </c>
      <c r="BF199" s="21">
        <f t="shared" si="42"/>
        <v>0</v>
      </c>
      <c r="BG199" s="21">
        <f t="shared" si="43"/>
        <v>1</v>
      </c>
      <c r="BH199" s="29">
        <v>800.0</v>
      </c>
      <c r="BI199" s="21">
        <f t="shared" si="44"/>
        <v>1</v>
      </c>
      <c r="BJ199" s="21">
        <f t="shared" si="45"/>
        <v>0</v>
      </c>
      <c r="BK199" s="21">
        <f t="shared" si="46"/>
        <v>0</v>
      </c>
      <c r="BL199" s="29" t="s">
        <v>132</v>
      </c>
      <c r="BM199" s="21">
        <f t="shared" si="47"/>
        <v>0</v>
      </c>
      <c r="BN199" s="21">
        <f t="shared" si="48"/>
        <v>0</v>
      </c>
      <c r="BO199" s="21">
        <f t="shared" si="49"/>
        <v>1</v>
      </c>
      <c r="BP199" s="21">
        <f t="shared" si="50"/>
        <v>0</v>
      </c>
      <c r="BQ199" s="21">
        <f t="shared" si="51"/>
        <v>0</v>
      </c>
      <c r="BR199" s="29">
        <v>0.0</v>
      </c>
      <c r="BS199" s="29">
        <v>0.0</v>
      </c>
      <c r="BT199" s="29">
        <v>0.0</v>
      </c>
      <c r="BU199" s="29">
        <v>0.0</v>
      </c>
      <c r="BV199" s="29">
        <v>0.0</v>
      </c>
      <c r="BW199" s="29">
        <v>1.0</v>
      </c>
      <c r="BX199" s="29">
        <v>0.0</v>
      </c>
      <c r="BY199" s="29">
        <v>0.0</v>
      </c>
      <c r="BZ199" s="29">
        <v>1.0</v>
      </c>
      <c r="CA199" s="27" t="s">
        <v>164</v>
      </c>
      <c r="CB199" s="21">
        <f t="shared" si="52"/>
        <v>0</v>
      </c>
      <c r="CC199" s="21">
        <f t="shared" si="53"/>
        <v>0</v>
      </c>
      <c r="CD199" s="21">
        <f t="shared" si="54"/>
        <v>1</v>
      </c>
      <c r="CE199" s="21">
        <f t="shared" si="55"/>
        <v>0</v>
      </c>
      <c r="CF199" s="21">
        <f t="shared" si="56"/>
        <v>0</v>
      </c>
      <c r="CG199" s="27" t="s">
        <v>80</v>
      </c>
      <c r="CH199" s="21">
        <f t="shared" si="57"/>
        <v>1</v>
      </c>
      <c r="CI199" s="21">
        <f t="shared" si="58"/>
        <v>0</v>
      </c>
      <c r="CJ199" s="21">
        <f t="shared" si="59"/>
        <v>0</v>
      </c>
      <c r="CK199" s="21">
        <f t="shared" si="60"/>
        <v>0</v>
      </c>
      <c r="CL199" s="27" t="s">
        <v>209</v>
      </c>
      <c r="CM199" s="21">
        <f t="shared" si="61"/>
        <v>0</v>
      </c>
      <c r="CN199" s="21">
        <f t="shared" si="62"/>
        <v>0</v>
      </c>
      <c r="CO199" s="21">
        <f t="shared" si="63"/>
        <v>0</v>
      </c>
      <c r="CP199" s="21">
        <f t="shared" si="64"/>
        <v>0</v>
      </c>
      <c r="CQ199" s="21">
        <f t="shared" si="65"/>
        <v>1</v>
      </c>
      <c r="CR199" s="29">
        <v>3.0</v>
      </c>
      <c r="CS199" s="27" t="s">
        <v>136</v>
      </c>
      <c r="CT199" s="27" t="s">
        <v>139</v>
      </c>
      <c r="CU199" s="29">
        <v>5.0</v>
      </c>
      <c r="CV199" s="16">
        <f t="shared" si="66"/>
        <v>14</v>
      </c>
      <c r="CW199" s="27" t="s">
        <v>139</v>
      </c>
      <c r="CX199" s="41" t="s">
        <v>136</v>
      </c>
      <c r="CY199" s="41" t="s">
        <v>139</v>
      </c>
      <c r="CZ199" s="41" t="s">
        <v>136</v>
      </c>
      <c r="DA199" s="27" t="s">
        <v>137</v>
      </c>
      <c r="DB199" s="16">
        <f t="shared" si="67"/>
        <v>15</v>
      </c>
      <c r="DC199" s="29">
        <v>3.0</v>
      </c>
      <c r="DD199" s="27" t="s">
        <v>136</v>
      </c>
      <c r="DE199" s="27" t="s">
        <v>137</v>
      </c>
      <c r="DF199" s="27" t="s">
        <v>140</v>
      </c>
      <c r="DG199" s="27" t="s">
        <v>140</v>
      </c>
      <c r="DH199" s="27" t="s">
        <v>139</v>
      </c>
      <c r="DI199" s="16">
        <f t="shared" si="68"/>
        <v>14</v>
      </c>
      <c r="DJ199" s="27" t="s">
        <v>138</v>
      </c>
      <c r="DK199" s="27" t="s">
        <v>138</v>
      </c>
      <c r="DL199" s="27" t="s">
        <v>138</v>
      </c>
      <c r="DM199" s="29">
        <v>2.0</v>
      </c>
      <c r="DN199" s="27" t="s">
        <v>140</v>
      </c>
      <c r="DO199" s="16">
        <f t="shared" si="69"/>
        <v>18</v>
      </c>
      <c r="DP199" s="27" t="s">
        <v>139</v>
      </c>
      <c r="DQ199" s="29">
        <v>5.0</v>
      </c>
      <c r="DR199" s="27" t="s">
        <v>139</v>
      </c>
      <c r="DS199" s="29">
        <v>4.0</v>
      </c>
      <c r="DT199" s="27" t="s">
        <v>138</v>
      </c>
      <c r="DU199" s="25">
        <f t="shared" si="70"/>
        <v>18</v>
      </c>
      <c r="DV199" s="27" t="s">
        <v>137</v>
      </c>
      <c r="DW199" s="27" t="s">
        <v>136</v>
      </c>
      <c r="DX199" s="27" t="s">
        <v>139</v>
      </c>
      <c r="DY199" s="27" t="s">
        <v>139</v>
      </c>
      <c r="DZ199" s="27" t="s">
        <v>137</v>
      </c>
      <c r="EA199" s="21">
        <f t="shared" si="87"/>
        <v>14</v>
      </c>
      <c r="EB199" s="27" t="s">
        <v>137</v>
      </c>
      <c r="EC199" s="27" t="s">
        <v>137</v>
      </c>
      <c r="ED199" s="27" t="s">
        <v>138</v>
      </c>
      <c r="EE199" s="27" t="s">
        <v>139</v>
      </c>
      <c r="EF199" s="16">
        <f t="shared" si="71"/>
        <v>13</v>
      </c>
      <c r="EG199" s="29">
        <v>2.0</v>
      </c>
      <c r="EH199" s="130" t="s">
        <v>139</v>
      </c>
      <c r="EI199" s="27" t="s">
        <v>140</v>
      </c>
      <c r="EJ199" s="27" t="s">
        <v>140</v>
      </c>
      <c r="EK199" s="16">
        <f t="shared" si="72"/>
        <v>6</v>
      </c>
    </row>
    <row r="200" ht="15.75" customHeight="1">
      <c r="A200" s="36" t="s">
        <v>125</v>
      </c>
      <c r="B200" s="16">
        <f t="shared" si="1"/>
        <v>1</v>
      </c>
      <c r="C200" s="17" t="s">
        <v>37</v>
      </c>
      <c r="D200" s="35">
        <v>47.0</v>
      </c>
      <c r="E200" s="16">
        <f t="shared" si="2"/>
        <v>0</v>
      </c>
      <c r="F200" s="16">
        <f t="shared" si="3"/>
        <v>0</v>
      </c>
      <c r="G200" s="16">
        <f t="shared" si="4"/>
        <v>1</v>
      </c>
      <c r="H200" s="16">
        <f t="shared" si="5"/>
        <v>0</v>
      </c>
      <c r="I200" s="35" t="s">
        <v>11</v>
      </c>
      <c r="J200" s="16">
        <f t="shared" si="6"/>
        <v>0</v>
      </c>
      <c r="K200" s="16">
        <f t="shared" si="7"/>
        <v>0</v>
      </c>
      <c r="L200" s="16">
        <f t="shared" si="8"/>
        <v>1</v>
      </c>
      <c r="M200" s="16">
        <f t="shared" si="9"/>
        <v>0</v>
      </c>
      <c r="N200" s="16">
        <f t="shared" si="10"/>
        <v>0</v>
      </c>
      <c r="O200" s="36">
        <v>20000.0</v>
      </c>
      <c r="P200" s="21">
        <f t="shared" si="11"/>
        <v>0</v>
      </c>
      <c r="Q200" s="21">
        <f t="shared" si="12"/>
        <v>1</v>
      </c>
      <c r="R200" s="21">
        <f t="shared" si="13"/>
        <v>0</v>
      </c>
      <c r="S200" s="21">
        <f t="shared" si="14"/>
        <v>0</v>
      </c>
      <c r="T200" s="37" t="s">
        <v>127</v>
      </c>
      <c r="U200" s="21">
        <f t="shared" si="15"/>
        <v>1</v>
      </c>
      <c r="V200" s="37">
        <v>0.0</v>
      </c>
      <c r="W200" s="37">
        <v>0.0</v>
      </c>
      <c r="X200" s="37">
        <v>0.0</v>
      </c>
      <c r="Y200" s="36" t="s">
        <v>142</v>
      </c>
      <c r="Z200" s="21">
        <f t="shared" si="16"/>
        <v>0</v>
      </c>
      <c r="AA200" s="21">
        <f t="shared" si="17"/>
        <v>0</v>
      </c>
      <c r="AB200" s="21">
        <f t="shared" si="18"/>
        <v>0</v>
      </c>
      <c r="AC200" s="21">
        <f t="shared" si="19"/>
        <v>1</v>
      </c>
      <c r="AD200" s="21">
        <f t="shared" si="20"/>
        <v>0</v>
      </c>
      <c r="AE200" s="36" t="s">
        <v>31</v>
      </c>
      <c r="AF200" s="21">
        <f t="shared" si="21"/>
        <v>1</v>
      </c>
      <c r="AG200" s="21">
        <f t="shared" si="22"/>
        <v>0</v>
      </c>
      <c r="AH200" s="21">
        <f t="shared" si="23"/>
        <v>0</v>
      </c>
      <c r="AI200" s="21">
        <f t="shared" si="24"/>
        <v>0</v>
      </c>
      <c r="AJ200" s="27" t="s">
        <v>128</v>
      </c>
      <c r="AK200" s="21">
        <f t="shared" si="25"/>
        <v>1</v>
      </c>
      <c r="AL200" s="21">
        <f t="shared" si="26"/>
        <v>0</v>
      </c>
      <c r="AM200" s="21">
        <f t="shared" si="27"/>
        <v>0</v>
      </c>
      <c r="AN200" s="21">
        <f t="shared" si="28"/>
        <v>0</v>
      </c>
      <c r="AO200" s="27" t="s">
        <v>37</v>
      </c>
      <c r="AP200" s="21">
        <f t="shared" si="29"/>
        <v>1</v>
      </c>
      <c r="AQ200" s="21">
        <f t="shared" si="30"/>
        <v>0</v>
      </c>
      <c r="AR200" s="21">
        <f t="shared" si="31"/>
        <v>0</v>
      </c>
      <c r="AS200" s="21">
        <f t="shared" si="32"/>
        <v>0</v>
      </c>
      <c r="AT200" s="27" t="s">
        <v>197</v>
      </c>
      <c r="AU200" s="21">
        <f t="shared" si="33"/>
        <v>0</v>
      </c>
      <c r="AV200" s="21">
        <f t="shared" si="34"/>
        <v>0</v>
      </c>
      <c r="AW200" s="21">
        <f t="shared" si="35"/>
        <v>0</v>
      </c>
      <c r="AX200" s="21">
        <f t="shared" si="36"/>
        <v>1</v>
      </c>
      <c r="AY200" s="27" t="s">
        <v>131</v>
      </c>
      <c r="AZ200" s="21">
        <f t="shared" si="37"/>
        <v>1</v>
      </c>
      <c r="BA200" s="21">
        <f t="shared" si="38"/>
        <v>0</v>
      </c>
      <c r="BB200" s="21">
        <f t="shared" si="39"/>
        <v>0</v>
      </c>
      <c r="BC200" s="21">
        <f t="shared" si="40"/>
        <v>0</v>
      </c>
      <c r="BD200" s="27" t="s">
        <v>150</v>
      </c>
      <c r="BE200" s="21">
        <f t="shared" si="41"/>
        <v>0</v>
      </c>
      <c r="BF200" s="21">
        <f t="shared" si="42"/>
        <v>0</v>
      </c>
      <c r="BG200" s="21">
        <f t="shared" si="43"/>
        <v>1</v>
      </c>
      <c r="BH200" s="29">
        <v>1500.0</v>
      </c>
      <c r="BI200" s="21">
        <f t="shared" si="44"/>
        <v>0</v>
      </c>
      <c r="BJ200" s="21">
        <f t="shared" si="45"/>
        <v>1</v>
      </c>
      <c r="BK200" s="21">
        <f t="shared" si="46"/>
        <v>0</v>
      </c>
      <c r="BL200" s="27" t="s">
        <v>151</v>
      </c>
      <c r="BM200" s="21">
        <f t="shared" si="47"/>
        <v>0</v>
      </c>
      <c r="BN200" s="21">
        <f t="shared" si="48"/>
        <v>1</v>
      </c>
      <c r="BO200" s="21">
        <f t="shared" si="49"/>
        <v>0</v>
      </c>
      <c r="BP200" s="21">
        <f t="shared" si="50"/>
        <v>0</v>
      </c>
      <c r="BQ200" s="21">
        <f t="shared" si="51"/>
        <v>0</v>
      </c>
      <c r="BR200" s="29">
        <v>1.0</v>
      </c>
      <c r="BS200" s="29">
        <v>0.0</v>
      </c>
      <c r="BT200" s="29">
        <v>0.0</v>
      </c>
      <c r="BU200" s="29">
        <v>0.0</v>
      </c>
      <c r="BV200" s="29">
        <v>1.0</v>
      </c>
      <c r="BW200" s="29">
        <v>1.0</v>
      </c>
      <c r="BX200" s="29">
        <v>1.0</v>
      </c>
      <c r="BY200" s="29">
        <v>0.0</v>
      </c>
      <c r="BZ200" s="29">
        <v>1.0</v>
      </c>
      <c r="CA200" s="27" t="s">
        <v>168</v>
      </c>
      <c r="CB200" s="21">
        <f t="shared" si="52"/>
        <v>1</v>
      </c>
      <c r="CC200" s="21">
        <f t="shared" si="53"/>
        <v>0</v>
      </c>
      <c r="CD200" s="21">
        <f t="shared" si="54"/>
        <v>0</v>
      </c>
      <c r="CE200" s="21">
        <f t="shared" si="55"/>
        <v>0</v>
      </c>
      <c r="CF200" s="21">
        <f t="shared" si="56"/>
        <v>0</v>
      </c>
      <c r="CG200" s="27" t="s">
        <v>157</v>
      </c>
      <c r="CH200" s="21">
        <f t="shared" si="57"/>
        <v>0</v>
      </c>
      <c r="CI200" s="21">
        <f t="shared" si="58"/>
        <v>1</v>
      </c>
      <c r="CJ200" s="21">
        <f t="shared" si="59"/>
        <v>0</v>
      </c>
      <c r="CK200" s="21">
        <f t="shared" si="60"/>
        <v>0</v>
      </c>
      <c r="CL200" s="27" t="s">
        <v>173</v>
      </c>
      <c r="CM200" s="21">
        <f t="shared" si="61"/>
        <v>0</v>
      </c>
      <c r="CN200" s="21">
        <f t="shared" si="62"/>
        <v>0</v>
      </c>
      <c r="CO200" s="21">
        <f t="shared" si="63"/>
        <v>1</v>
      </c>
      <c r="CP200" s="21">
        <f t="shared" si="64"/>
        <v>0</v>
      </c>
      <c r="CQ200" s="21">
        <f t="shared" si="65"/>
        <v>0</v>
      </c>
      <c r="CR200" s="27" t="s">
        <v>136</v>
      </c>
      <c r="CS200" s="27" t="s">
        <v>139</v>
      </c>
      <c r="CT200" s="29">
        <v>3.0</v>
      </c>
      <c r="CU200" s="27" t="s">
        <v>140</v>
      </c>
      <c r="CV200" s="16">
        <f t="shared" si="66"/>
        <v>10</v>
      </c>
      <c r="CW200" s="29">
        <v>1.0</v>
      </c>
      <c r="CX200" s="41" t="s">
        <v>139</v>
      </c>
      <c r="CY200" s="31">
        <v>3.0</v>
      </c>
      <c r="CZ200" s="41" t="s">
        <v>140</v>
      </c>
      <c r="DA200" s="27" t="s">
        <v>136</v>
      </c>
      <c r="DB200" s="16">
        <f t="shared" si="67"/>
        <v>11</v>
      </c>
      <c r="DC200" s="29">
        <v>5.0</v>
      </c>
      <c r="DD200" s="27" t="s">
        <v>139</v>
      </c>
      <c r="DE200" s="29">
        <v>1.0</v>
      </c>
      <c r="DF200" s="27" t="s">
        <v>139</v>
      </c>
      <c r="DG200" s="27" t="s">
        <v>140</v>
      </c>
      <c r="DH200" s="27" t="s">
        <v>138</v>
      </c>
      <c r="DI200" s="16">
        <f t="shared" si="68"/>
        <v>16</v>
      </c>
      <c r="DJ200" s="27" t="s">
        <v>137</v>
      </c>
      <c r="DK200" s="27" t="s">
        <v>136</v>
      </c>
      <c r="DL200" s="27" t="s">
        <v>139</v>
      </c>
      <c r="DM200" s="36">
        <v>3.0</v>
      </c>
      <c r="DN200" s="27" t="s">
        <v>139</v>
      </c>
      <c r="DO200" s="16">
        <f t="shared" si="69"/>
        <v>14</v>
      </c>
      <c r="DP200" s="27" t="s">
        <v>136</v>
      </c>
      <c r="DQ200" s="27" t="s">
        <v>140</v>
      </c>
      <c r="DR200" s="27" t="s">
        <v>137</v>
      </c>
      <c r="DS200" s="27" t="s">
        <v>139</v>
      </c>
      <c r="DT200" s="27" t="s">
        <v>136</v>
      </c>
      <c r="DU200" s="25">
        <f t="shared" si="70"/>
        <v>14</v>
      </c>
      <c r="DV200" s="27" t="s">
        <v>136</v>
      </c>
      <c r="DW200" s="27" t="s">
        <v>136</v>
      </c>
      <c r="DX200" s="27" t="s">
        <v>136</v>
      </c>
      <c r="DY200" s="27" t="s">
        <v>137</v>
      </c>
      <c r="DZ200" s="27" t="s">
        <v>136</v>
      </c>
      <c r="EA200" s="21">
        <f t="shared" si="87"/>
        <v>19</v>
      </c>
      <c r="EB200" s="27" t="s">
        <v>139</v>
      </c>
      <c r="EC200" s="29">
        <v>5.0</v>
      </c>
      <c r="ED200" s="29">
        <v>3.0</v>
      </c>
      <c r="EE200" s="29">
        <v>4.0</v>
      </c>
      <c r="EF200" s="16">
        <f t="shared" si="71"/>
        <v>14</v>
      </c>
      <c r="EG200" s="29">
        <v>3.0</v>
      </c>
      <c r="EH200" s="130" t="s">
        <v>139</v>
      </c>
      <c r="EI200" s="27" t="s">
        <v>139</v>
      </c>
      <c r="EJ200" s="27" t="s">
        <v>139</v>
      </c>
      <c r="EK200" s="16">
        <f t="shared" si="72"/>
        <v>9</v>
      </c>
    </row>
    <row r="201" ht="15.75" customHeight="1">
      <c r="A201" s="36" t="s">
        <v>125</v>
      </c>
      <c r="B201" s="16">
        <f t="shared" si="1"/>
        <v>1</v>
      </c>
      <c r="C201" s="17" t="s">
        <v>37</v>
      </c>
      <c r="D201" s="35">
        <v>46.0</v>
      </c>
      <c r="E201" s="16">
        <f t="shared" si="2"/>
        <v>0</v>
      </c>
      <c r="F201" s="16">
        <f t="shared" si="3"/>
        <v>0</v>
      </c>
      <c r="G201" s="16">
        <f t="shared" si="4"/>
        <v>1</v>
      </c>
      <c r="H201" s="16">
        <f t="shared" si="5"/>
        <v>0</v>
      </c>
      <c r="I201" s="35" t="s">
        <v>12</v>
      </c>
      <c r="J201" s="16">
        <f t="shared" si="6"/>
        <v>0</v>
      </c>
      <c r="K201" s="16">
        <f t="shared" si="7"/>
        <v>0</v>
      </c>
      <c r="L201" s="16">
        <f t="shared" si="8"/>
        <v>0</v>
      </c>
      <c r="M201" s="16">
        <f t="shared" si="9"/>
        <v>1</v>
      </c>
      <c r="N201" s="16">
        <f t="shared" si="10"/>
        <v>0</v>
      </c>
      <c r="O201" s="36">
        <v>1800.0</v>
      </c>
      <c r="P201" s="21">
        <f t="shared" si="11"/>
        <v>1</v>
      </c>
      <c r="Q201" s="21">
        <f t="shared" si="12"/>
        <v>0</v>
      </c>
      <c r="R201" s="21">
        <f t="shared" si="13"/>
        <v>0</v>
      </c>
      <c r="S201" s="21">
        <f t="shared" si="14"/>
        <v>0</v>
      </c>
      <c r="T201" s="37" t="s">
        <v>127</v>
      </c>
      <c r="U201" s="21">
        <f t="shared" si="15"/>
        <v>1</v>
      </c>
      <c r="V201" s="37">
        <v>0.0</v>
      </c>
      <c r="W201" s="37">
        <v>0.0</v>
      </c>
      <c r="X201" s="37">
        <v>0.0</v>
      </c>
      <c r="Y201" s="36" t="s">
        <v>142</v>
      </c>
      <c r="Z201" s="21">
        <f t="shared" si="16"/>
        <v>0</v>
      </c>
      <c r="AA201" s="21">
        <f t="shared" si="17"/>
        <v>0</v>
      </c>
      <c r="AB201" s="21">
        <f t="shared" si="18"/>
        <v>0</v>
      </c>
      <c r="AC201" s="21">
        <f t="shared" si="19"/>
        <v>1</v>
      </c>
      <c r="AD201" s="21">
        <f t="shared" si="20"/>
        <v>0</v>
      </c>
      <c r="AE201" s="36" t="s">
        <v>143</v>
      </c>
      <c r="AF201" s="21">
        <f t="shared" si="21"/>
        <v>0</v>
      </c>
      <c r="AG201" s="21">
        <f t="shared" si="22"/>
        <v>1</v>
      </c>
      <c r="AH201" s="21">
        <f t="shared" si="23"/>
        <v>0</v>
      </c>
      <c r="AI201" s="21">
        <f t="shared" si="24"/>
        <v>0</v>
      </c>
      <c r="AJ201" s="27" t="s">
        <v>128</v>
      </c>
      <c r="AK201" s="21">
        <f t="shared" si="25"/>
        <v>1</v>
      </c>
      <c r="AL201" s="21">
        <f t="shared" si="26"/>
        <v>0</v>
      </c>
      <c r="AM201" s="21">
        <f t="shared" si="27"/>
        <v>0</v>
      </c>
      <c r="AN201" s="21">
        <f t="shared" si="28"/>
        <v>0</v>
      </c>
      <c r="AO201" s="27" t="s">
        <v>37</v>
      </c>
      <c r="AP201" s="21">
        <f t="shared" si="29"/>
        <v>1</v>
      </c>
      <c r="AQ201" s="21">
        <f t="shared" si="30"/>
        <v>0</v>
      </c>
      <c r="AR201" s="21">
        <f t="shared" si="31"/>
        <v>0</v>
      </c>
      <c r="AS201" s="21">
        <f t="shared" si="32"/>
        <v>0</v>
      </c>
      <c r="AT201" s="27" t="s">
        <v>197</v>
      </c>
      <c r="AU201" s="21">
        <f t="shared" si="33"/>
        <v>0</v>
      </c>
      <c r="AV201" s="21">
        <f t="shared" si="34"/>
        <v>0</v>
      </c>
      <c r="AW201" s="21">
        <f t="shared" si="35"/>
        <v>0</v>
      </c>
      <c r="AX201" s="21">
        <f t="shared" si="36"/>
        <v>1</v>
      </c>
      <c r="AY201" s="27" t="s">
        <v>144</v>
      </c>
      <c r="AZ201" s="21">
        <f t="shared" si="37"/>
        <v>0</v>
      </c>
      <c r="BA201" s="21">
        <f t="shared" si="38"/>
        <v>0</v>
      </c>
      <c r="BB201" s="21">
        <f t="shared" si="39"/>
        <v>0</v>
      </c>
      <c r="BC201" s="21">
        <f t="shared" si="40"/>
        <v>1</v>
      </c>
      <c r="BD201" s="27" t="s">
        <v>155</v>
      </c>
      <c r="BE201" s="21">
        <f t="shared" si="41"/>
        <v>0</v>
      </c>
      <c r="BF201" s="21">
        <f t="shared" si="42"/>
        <v>0</v>
      </c>
      <c r="BG201" s="21">
        <f t="shared" si="43"/>
        <v>1</v>
      </c>
      <c r="BH201" s="29">
        <v>1500.0</v>
      </c>
      <c r="BI201" s="21">
        <f t="shared" si="44"/>
        <v>0</v>
      </c>
      <c r="BJ201" s="21">
        <f t="shared" si="45"/>
        <v>1</v>
      </c>
      <c r="BK201" s="21">
        <f t="shared" si="46"/>
        <v>0</v>
      </c>
      <c r="BL201" s="29" t="s">
        <v>156</v>
      </c>
      <c r="BM201" s="21">
        <f t="shared" si="47"/>
        <v>0</v>
      </c>
      <c r="BN201" s="21">
        <f t="shared" si="48"/>
        <v>0</v>
      </c>
      <c r="BO201" s="21">
        <f t="shared" si="49"/>
        <v>0</v>
      </c>
      <c r="BP201" s="21">
        <f t="shared" si="50"/>
        <v>1</v>
      </c>
      <c r="BQ201" s="21">
        <f t="shared" si="51"/>
        <v>0</v>
      </c>
      <c r="BR201" s="29">
        <v>0.0</v>
      </c>
      <c r="BS201" s="29">
        <v>0.0</v>
      </c>
      <c r="BT201" s="29">
        <v>1.0</v>
      </c>
      <c r="BU201" s="29">
        <v>0.0</v>
      </c>
      <c r="BV201" s="29">
        <v>0.0</v>
      </c>
      <c r="BW201" s="29">
        <v>0.0</v>
      </c>
      <c r="BX201" s="29">
        <v>0.0</v>
      </c>
      <c r="BY201" s="29">
        <v>0.0</v>
      </c>
      <c r="BZ201" s="29">
        <v>1.0</v>
      </c>
      <c r="CA201" s="27" t="s">
        <v>176</v>
      </c>
      <c r="CB201" s="21">
        <f t="shared" si="52"/>
        <v>0</v>
      </c>
      <c r="CC201" s="21">
        <f t="shared" si="53"/>
        <v>0</v>
      </c>
      <c r="CD201" s="21">
        <f t="shared" si="54"/>
        <v>0</v>
      </c>
      <c r="CE201" s="21">
        <f t="shared" si="55"/>
        <v>1</v>
      </c>
      <c r="CF201" s="21">
        <f t="shared" si="56"/>
        <v>0</v>
      </c>
      <c r="CG201" s="27" t="s">
        <v>177</v>
      </c>
      <c r="CH201" s="21">
        <f t="shared" si="57"/>
        <v>1</v>
      </c>
      <c r="CI201" s="21">
        <f t="shared" si="58"/>
        <v>0</v>
      </c>
      <c r="CJ201" s="21">
        <f t="shared" si="59"/>
        <v>0</v>
      </c>
      <c r="CK201" s="21">
        <f t="shared" si="60"/>
        <v>0</v>
      </c>
      <c r="CL201" s="27" t="s">
        <v>178</v>
      </c>
      <c r="CM201" s="21">
        <f t="shared" si="61"/>
        <v>0</v>
      </c>
      <c r="CN201" s="21">
        <f t="shared" si="62"/>
        <v>0</v>
      </c>
      <c r="CO201" s="21">
        <f t="shared" si="63"/>
        <v>0</v>
      </c>
      <c r="CP201" s="21">
        <f t="shared" si="64"/>
        <v>1</v>
      </c>
      <c r="CQ201" s="21">
        <f t="shared" si="65"/>
        <v>0</v>
      </c>
      <c r="CR201" s="27" t="s">
        <v>139</v>
      </c>
      <c r="CS201" s="27" t="s">
        <v>136</v>
      </c>
      <c r="CT201" s="29">
        <v>4.0</v>
      </c>
      <c r="CU201" s="29">
        <v>3.0</v>
      </c>
      <c r="CV201" s="16">
        <f t="shared" si="66"/>
        <v>13</v>
      </c>
      <c r="CW201" s="29">
        <v>3.0</v>
      </c>
      <c r="CX201" s="41" t="s">
        <v>136</v>
      </c>
      <c r="CY201" s="31">
        <v>4.0</v>
      </c>
      <c r="CZ201" s="41" t="s">
        <v>139</v>
      </c>
      <c r="DA201" s="29">
        <v>5.0</v>
      </c>
      <c r="DB201" s="16">
        <f t="shared" si="67"/>
        <v>18</v>
      </c>
      <c r="DC201" s="27" t="s">
        <v>136</v>
      </c>
      <c r="DD201" s="27" t="s">
        <v>136</v>
      </c>
      <c r="DE201" s="29">
        <v>3.0</v>
      </c>
      <c r="DF201" s="27">
        <v>4.0</v>
      </c>
      <c r="DG201" s="27" t="s">
        <v>139</v>
      </c>
      <c r="DH201" s="27" t="s">
        <v>139</v>
      </c>
      <c r="DI201" s="16">
        <f t="shared" si="68"/>
        <v>19</v>
      </c>
      <c r="DJ201" s="27" t="s">
        <v>138</v>
      </c>
      <c r="DK201" s="27" t="s">
        <v>136</v>
      </c>
      <c r="DL201" s="27" t="s">
        <v>136</v>
      </c>
      <c r="DM201" s="27" t="s">
        <v>138</v>
      </c>
      <c r="DN201" s="27" t="s">
        <v>136</v>
      </c>
      <c r="DO201" s="16">
        <f t="shared" si="69"/>
        <v>22</v>
      </c>
      <c r="DP201" s="27" t="s">
        <v>139</v>
      </c>
      <c r="DQ201" s="27" t="s">
        <v>140</v>
      </c>
      <c r="DR201" s="27" t="s">
        <v>140</v>
      </c>
      <c r="DS201" s="27" t="s">
        <v>139</v>
      </c>
      <c r="DT201" s="27" t="s">
        <v>138</v>
      </c>
      <c r="DU201" s="25">
        <f t="shared" si="70"/>
        <v>11</v>
      </c>
      <c r="DV201" s="27" t="s">
        <v>137</v>
      </c>
      <c r="DW201" s="27" t="s">
        <v>138</v>
      </c>
      <c r="DX201" s="27" t="s">
        <v>136</v>
      </c>
      <c r="DY201" s="27" t="s">
        <v>138</v>
      </c>
      <c r="DZ201" s="27" t="s">
        <v>136</v>
      </c>
      <c r="EA201" s="21">
        <f t="shared" si="87"/>
        <v>21</v>
      </c>
      <c r="EB201" s="29">
        <v>5.0</v>
      </c>
      <c r="EC201" s="29">
        <v>5.0</v>
      </c>
      <c r="ED201" s="29">
        <v>5.0</v>
      </c>
      <c r="EE201" s="27" t="s">
        <v>139</v>
      </c>
      <c r="EF201" s="16">
        <f t="shared" si="71"/>
        <v>17</v>
      </c>
      <c r="EG201" s="29">
        <v>3.0</v>
      </c>
      <c r="EH201" s="130" t="s">
        <v>140</v>
      </c>
      <c r="EI201" s="27" t="s">
        <v>137</v>
      </c>
      <c r="EJ201" s="27" t="s">
        <v>140</v>
      </c>
      <c r="EK201" s="16">
        <f t="shared" si="72"/>
        <v>8</v>
      </c>
    </row>
    <row r="202" ht="15.75" customHeight="1">
      <c r="A202" s="36" t="s">
        <v>125</v>
      </c>
      <c r="B202" s="16">
        <f t="shared" si="1"/>
        <v>1</v>
      </c>
      <c r="C202" s="17" t="s">
        <v>37</v>
      </c>
      <c r="D202" s="35">
        <v>25.0</v>
      </c>
      <c r="E202" s="16">
        <f t="shared" si="2"/>
        <v>0</v>
      </c>
      <c r="F202" s="16">
        <f t="shared" si="3"/>
        <v>1</v>
      </c>
      <c r="G202" s="16">
        <f t="shared" si="4"/>
        <v>0</v>
      </c>
      <c r="H202" s="16">
        <f t="shared" si="5"/>
        <v>0</v>
      </c>
      <c r="I202" s="35" t="s">
        <v>126</v>
      </c>
      <c r="J202" s="16">
        <f t="shared" si="6"/>
        <v>0</v>
      </c>
      <c r="K202" s="16">
        <f t="shared" si="7"/>
        <v>1</v>
      </c>
      <c r="L202" s="16">
        <f t="shared" si="8"/>
        <v>0</v>
      </c>
      <c r="M202" s="16">
        <f t="shared" si="9"/>
        <v>0</v>
      </c>
      <c r="N202" s="16">
        <f t="shared" si="10"/>
        <v>0</v>
      </c>
      <c r="O202" s="36">
        <v>20000.0</v>
      </c>
      <c r="P202" s="21">
        <f t="shared" si="11"/>
        <v>0</v>
      </c>
      <c r="Q202" s="21">
        <f t="shared" si="12"/>
        <v>1</v>
      </c>
      <c r="R202" s="21">
        <f t="shared" si="13"/>
        <v>0</v>
      </c>
      <c r="S202" s="21">
        <f t="shared" si="14"/>
        <v>0</v>
      </c>
      <c r="T202" s="37" t="s">
        <v>127</v>
      </c>
      <c r="U202" s="21">
        <f t="shared" si="15"/>
        <v>1</v>
      </c>
      <c r="V202" s="37">
        <v>0.0</v>
      </c>
      <c r="W202" s="37">
        <v>0.0</v>
      </c>
      <c r="X202" s="37">
        <v>0.0</v>
      </c>
      <c r="Y202" s="36" t="s">
        <v>142</v>
      </c>
      <c r="Z202" s="21">
        <f t="shared" si="16"/>
        <v>0</v>
      </c>
      <c r="AA202" s="21">
        <f t="shared" si="17"/>
        <v>0</v>
      </c>
      <c r="AB202" s="21">
        <f t="shared" si="18"/>
        <v>0</v>
      </c>
      <c r="AC202" s="21">
        <f t="shared" si="19"/>
        <v>1</v>
      </c>
      <c r="AD202" s="21">
        <f t="shared" si="20"/>
        <v>0</v>
      </c>
      <c r="AE202" s="36" t="s">
        <v>180</v>
      </c>
      <c r="AF202" s="21">
        <f t="shared" si="21"/>
        <v>0</v>
      </c>
      <c r="AG202" s="21">
        <f t="shared" si="22"/>
        <v>0</v>
      </c>
      <c r="AH202" s="21">
        <f t="shared" si="23"/>
        <v>1</v>
      </c>
      <c r="AI202" s="21">
        <f t="shared" si="24"/>
        <v>0</v>
      </c>
      <c r="AJ202" s="27" t="s">
        <v>129</v>
      </c>
      <c r="AK202" s="21">
        <f t="shared" si="25"/>
        <v>0</v>
      </c>
      <c r="AL202" s="21">
        <f t="shared" si="26"/>
        <v>1</v>
      </c>
      <c r="AM202" s="21">
        <f t="shared" si="27"/>
        <v>0</v>
      </c>
      <c r="AN202" s="21">
        <f t="shared" si="28"/>
        <v>0</v>
      </c>
      <c r="AO202" s="27" t="s">
        <v>37</v>
      </c>
      <c r="AP202" s="21">
        <f t="shared" si="29"/>
        <v>1</v>
      </c>
      <c r="AQ202" s="21">
        <f t="shared" si="30"/>
        <v>0</v>
      </c>
      <c r="AR202" s="21">
        <f t="shared" si="31"/>
        <v>0</v>
      </c>
      <c r="AS202" s="21">
        <f t="shared" si="32"/>
        <v>0</v>
      </c>
      <c r="AT202" s="27" t="s">
        <v>44</v>
      </c>
      <c r="AU202" s="21">
        <f t="shared" si="33"/>
        <v>0</v>
      </c>
      <c r="AV202" s="21">
        <f t="shared" si="34"/>
        <v>1</v>
      </c>
      <c r="AW202" s="21">
        <f t="shared" si="35"/>
        <v>0</v>
      </c>
      <c r="AX202" s="21">
        <f t="shared" si="36"/>
        <v>0</v>
      </c>
      <c r="AY202" s="27" t="s">
        <v>175</v>
      </c>
      <c r="AZ202" s="21">
        <f t="shared" si="37"/>
        <v>0</v>
      </c>
      <c r="BA202" s="21">
        <f t="shared" si="38"/>
        <v>0</v>
      </c>
      <c r="BB202" s="21">
        <f t="shared" si="39"/>
        <v>0</v>
      </c>
      <c r="BC202" s="21">
        <f t="shared" si="40"/>
        <v>1</v>
      </c>
      <c r="BD202" s="27" t="s">
        <v>150</v>
      </c>
      <c r="BE202" s="21">
        <f t="shared" si="41"/>
        <v>0</v>
      </c>
      <c r="BF202" s="21">
        <f t="shared" si="42"/>
        <v>0</v>
      </c>
      <c r="BG202" s="21">
        <f t="shared" si="43"/>
        <v>1</v>
      </c>
      <c r="BH202" s="29">
        <v>1500.0</v>
      </c>
      <c r="BI202" s="21">
        <f t="shared" si="44"/>
        <v>0</v>
      </c>
      <c r="BJ202" s="21">
        <f t="shared" si="45"/>
        <v>1</v>
      </c>
      <c r="BK202" s="21">
        <f t="shared" si="46"/>
        <v>0</v>
      </c>
      <c r="BL202" s="29" t="s">
        <v>156</v>
      </c>
      <c r="BM202" s="21">
        <f t="shared" si="47"/>
        <v>0</v>
      </c>
      <c r="BN202" s="21">
        <f t="shared" si="48"/>
        <v>0</v>
      </c>
      <c r="BO202" s="21">
        <f t="shared" si="49"/>
        <v>0</v>
      </c>
      <c r="BP202" s="21">
        <f t="shared" si="50"/>
        <v>1</v>
      </c>
      <c r="BQ202" s="21">
        <f t="shared" si="51"/>
        <v>0</v>
      </c>
      <c r="BR202" s="29">
        <v>1.0</v>
      </c>
      <c r="BS202" s="29">
        <v>0.0</v>
      </c>
      <c r="BT202" s="29">
        <v>0.0</v>
      </c>
      <c r="BU202" s="29">
        <v>1.0</v>
      </c>
      <c r="BV202" s="29">
        <v>0.0</v>
      </c>
      <c r="BW202" s="29">
        <v>1.0</v>
      </c>
      <c r="BX202" s="29">
        <v>1.0</v>
      </c>
      <c r="BY202" s="29">
        <v>0.0</v>
      </c>
      <c r="BZ202" s="29">
        <v>1.0</v>
      </c>
      <c r="CA202" s="27" t="s">
        <v>176</v>
      </c>
      <c r="CB202" s="21">
        <f t="shared" si="52"/>
        <v>0</v>
      </c>
      <c r="CC202" s="21">
        <f t="shared" si="53"/>
        <v>0</v>
      </c>
      <c r="CD202" s="21">
        <f t="shared" si="54"/>
        <v>0</v>
      </c>
      <c r="CE202" s="21">
        <f t="shared" si="55"/>
        <v>1</v>
      </c>
      <c r="CF202" s="21">
        <f t="shared" si="56"/>
        <v>0</v>
      </c>
      <c r="CG202" s="27" t="s">
        <v>177</v>
      </c>
      <c r="CH202" s="21">
        <f t="shared" si="57"/>
        <v>1</v>
      </c>
      <c r="CI202" s="21">
        <f t="shared" si="58"/>
        <v>0</v>
      </c>
      <c r="CJ202" s="21">
        <f t="shared" si="59"/>
        <v>0</v>
      </c>
      <c r="CK202" s="21">
        <f t="shared" si="60"/>
        <v>0</v>
      </c>
      <c r="CL202" s="27" t="s">
        <v>178</v>
      </c>
      <c r="CM202" s="21">
        <f t="shared" si="61"/>
        <v>0</v>
      </c>
      <c r="CN202" s="21">
        <f t="shared" si="62"/>
        <v>0</v>
      </c>
      <c r="CO202" s="21">
        <f t="shared" si="63"/>
        <v>0</v>
      </c>
      <c r="CP202" s="21">
        <f t="shared" si="64"/>
        <v>1</v>
      </c>
      <c r="CQ202" s="21">
        <f t="shared" si="65"/>
        <v>0</v>
      </c>
      <c r="CR202" s="29">
        <v>4.0</v>
      </c>
      <c r="CS202" s="27" t="s">
        <v>138</v>
      </c>
      <c r="CT202" s="27" t="s">
        <v>136</v>
      </c>
      <c r="CU202" s="27" t="s">
        <v>139</v>
      </c>
      <c r="CV202" s="16">
        <f t="shared" si="66"/>
        <v>15</v>
      </c>
      <c r="CW202" s="27" t="s">
        <v>139</v>
      </c>
      <c r="CX202" s="31">
        <v>2.0</v>
      </c>
      <c r="CY202" s="41" t="s">
        <v>136</v>
      </c>
      <c r="CZ202" s="41" t="s">
        <v>139</v>
      </c>
      <c r="DA202" s="27" t="s">
        <v>139</v>
      </c>
      <c r="DB202" s="16">
        <f t="shared" si="67"/>
        <v>12</v>
      </c>
      <c r="DC202" s="29">
        <v>1.0</v>
      </c>
      <c r="DD202" s="29">
        <v>3.0</v>
      </c>
      <c r="DE202" s="27" t="s">
        <v>137</v>
      </c>
      <c r="DF202" s="27" t="s">
        <v>140</v>
      </c>
      <c r="DG202" s="27" t="s">
        <v>137</v>
      </c>
      <c r="DH202" s="27" t="s">
        <v>140</v>
      </c>
      <c r="DI202" s="16">
        <f t="shared" si="68"/>
        <v>12</v>
      </c>
      <c r="DJ202" s="27" t="s">
        <v>138</v>
      </c>
      <c r="DK202" s="27" t="s">
        <v>136</v>
      </c>
      <c r="DL202" s="27" t="s">
        <v>136</v>
      </c>
      <c r="DM202" s="27" t="s">
        <v>136</v>
      </c>
      <c r="DN202" s="27" t="s">
        <v>140</v>
      </c>
      <c r="DO202" s="16">
        <f t="shared" si="69"/>
        <v>18</v>
      </c>
      <c r="DP202" s="27" t="s">
        <v>139</v>
      </c>
      <c r="DQ202" s="27" t="s">
        <v>140</v>
      </c>
      <c r="DR202" s="27" t="s">
        <v>139</v>
      </c>
      <c r="DS202" s="27" t="s">
        <v>139</v>
      </c>
      <c r="DT202" s="27" t="s">
        <v>138</v>
      </c>
      <c r="DU202" s="25">
        <f t="shared" si="70"/>
        <v>12</v>
      </c>
      <c r="DV202" s="27" t="s">
        <v>137</v>
      </c>
      <c r="DW202" s="27" t="s">
        <v>136</v>
      </c>
      <c r="DX202" s="27" t="s">
        <v>139</v>
      </c>
      <c r="DY202" s="27" t="s">
        <v>139</v>
      </c>
      <c r="DZ202" s="27" t="s">
        <v>137</v>
      </c>
      <c r="EA202" s="21">
        <f t="shared" si="87"/>
        <v>14</v>
      </c>
      <c r="EB202" s="29">
        <v>3.0</v>
      </c>
      <c r="EC202" s="27" t="s">
        <v>139</v>
      </c>
      <c r="ED202" s="29">
        <v>5.0</v>
      </c>
      <c r="EE202" s="27" t="s">
        <v>139</v>
      </c>
      <c r="EF202" s="16">
        <f t="shared" si="71"/>
        <v>12</v>
      </c>
      <c r="EG202" s="27" t="s">
        <v>136</v>
      </c>
      <c r="EH202" s="129">
        <v>3.0</v>
      </c>
      <c r="EI202" s="27" t="s">
        <v>139</v>
      </c>
      <c r="EJ202" s="27" t="s">
        <v>137</v>
      </c>
      <c r="EK202" s="16">
        <f t="shared" si="72"/>
        <v>12</v>
      </c>
    </row>
    <row r="203" ht="15.75" customHeight="1">
      <c r="A203" s="36" t="s">
        <v>125</v>
      </c>
      <c r="B203" s="16">
        <f t="shared" si="1"/>
        <v>1</v>
      </c>
      <c r="C203" s="17" t="s">
        <v>37</v>
      </c>
      <c r="D203" s="35">
        <v>56.0</v>
      </c>
      <c r="E203" s="16">
        <f t="shared" si="2"/>
        <v>0</v>
      </c>
      <c r="F203" s="16">
        <f t="shared" si="3"/>
        <v>0</v>
      </c>
      <c r="G203" s="16">
        <f t="shared" si="4"/>
        <v>1</v>
      </c>
      <c r="H203" s="16">
        <f t="shared" si="5"/>
        <v>0</v>
      </c>
      <c r="I203" s="35" t="s">
        <v>11</v>
      </c>
      <c r="J203" s="16">
        <f t="shared" si="6"/>
        <v>0</v>
      </c>
      <c r="K203" s="16">
        <f t="shared" si="7"/>
        <v>0</v>
      </c>
      <c r="L203" s="16">
        <f t="shared" si="8"/>
        <v>1</v>
      </c>
      <c r="M203" s="16">
        <f t="shared" si="9"/>
        <v>0</v>
      </c>
      <c r="N203" s="16">
        <f t="shared" si="10"/>
        <v>0</v>
      </c>
      <c r="O203" s="36">
        <v>20000.0</v>
      </c>
      <c r="P203" s="21">
        <f t="shared" si="11"/>
        <v>0</v>
      </c>
      <c r="Q203" s="21">
        <f t="shared" si="12"/>
        <v>1</v>
      </c>
      <c r="R203" s="21">
        <f t="shared" si="13"/>
        <v>0</v>
      </c>
      <c r="S203" s="21">
        <f t="shared" si="14"/>
        <v>0</v>
      </c>
      <c r="T203" s="37" t="s">
        <v>127</v>
      </c>
      <c r="U203" s="21">
        <f t="shared" si="15"/>
        <v>1</v>
      </c>
      <c r="V203" s="37">
        <v>0.0</v>
      </c>
      <c r="W203" s="37">
        <v>0.0</v>
      </c>
      <c r="X203" s="37">
        <v>0.0</v>
      </c>
      <c r="Y203" s="36" t="s">
        <v>142</v>
      </c>
      <c r="Z203" s="21">
        <f t="shared" si="16"/>
        <v>0</v>
      </c>
      <c r="AA203" s="21">
        <f t="shared" si="17"/>
        <v>0</v>
      </c>
      <c r="AB203" s="21">
        <f t="shared" si="18"/>
        <v>0</v>
      </c>
      <c r="AC203" s="21">
        <f t="shared" si="19"/>
        <v>1</v>
      </c>
      <c r="AD203" s="21">
        <f t="shared" si="20"/>
        <v>0</v>
      </c>
      <c r="AE203" s="36" t="s">
        <v>204</v>
      </c>
      <c r="AF203" s="21">
        <f t="shared" si="21"/>
        <v>0</v>
      </c>
      <c r="AG203" s="21">
        <f t="shared" si="22"/>
        <v>0</v>
      </c>
      <c r="AH203" s="21">
        <f t="shared" si="23"/>
        <v>0</v>
      </c>
      <c r="AI203" s="21">
        <f t="shared" si="24"/>
        <v>1</v>
      </c>
      <c r="AJ203" s="27" t="s">
        <v>162</v>
      </c>
      <c r="AK203" s="21">
        <f t="shared" si="25"/>
        <v>0</v>
      </c>
      <c r="AL203" s="21">
        <f t="shared" si="26"/>
        <v>0</v>
      </c>
      <c r="AM203" s="21">
        <f t="shared" si="27"/>
        <v>0</v>
      </c>
      <c r="AN203" s="21">
        <f t="shared" si="28"/>
        <v>1</v>
      </c>
      <c r="AO203" s="27" t="s">
        <v>37</v>
      </c>
      <c r="AP203" s="21">
        <f t="shared" si="29"/>
        <v>1</v>
      </c>
      <c r="AQ203" s="21">
        <f t="shared" si="30"/>
        <v>0</v>
      </c>
      <c r="AR203" s="21">
        <f t="shared" si="31"/>
        <v>0</v>
      </c>
      <c r="AS203" s="21">
        <f t="shared" si="32"/>
        <v>0</v>
      </c>
      <c r="AT203" s="27" t="s">
        <v>130</v>
      </c>
      <c r="AU203" s="21">
        <f t="shared" si="33"/>
        <v>1</v>
      </c>
      <c r="AV203" s="21">
        <f t="shared" si="34"/>
        <v>0</v>
      </c>
      <c r="AW203" s="21">
        <f t="shared" si="35"/>
        <v>0</v>
      </c>
      <c r="AX203" s="21">
        <f t="shared" si="36"/>
        <v>0</v>
      </c>
      <c r="AY203" s="27" t="s">
        <v>182</v>
      </c>
      <c r="AZ203" s="21">
        <f t="shared" si="37"/>
        <v>0</v>
      </c>
      <c r="BA203" s="21">
        <f t="shared" si="38"/>
        <v>0</v>
      </c>
      <c r="BB203" s="21">
        <f t="shared" si="39"/>
        <v>1</v>
      </c>
      <c r="BC203" s="21">
        <f t="shared" si="40"/>
        <v>0</v>
      </c>
      <c r="BD203" s="27" t="s">
        <v>136</v>
      </c>
      <c r="BE203" s="21">
        <f t="shared" si="41"/>
        <v>0</v>
      </c>
      <c r="BF203" s="21">
        <f t="shared" si="42"/>
        <v>0</v>
      </c>
      <c r="BG203" s="21">
        <f t="shared" si="43"/>
        <v>1</v>
      </c>
      <c r="BH203" s="27" t="s">
        <v>179</v>
      </c>
      <c r="BI203" s="21">
        <f t="shared" si="44"/>
        <v>0</v>
      </c>
      <c r="BJ203" s="21">
        <f t="shared" si="45"/>
        <v>0</v>
      </c>
      <c r="BK203" s="21">
        <f t="shared" si="46"/>
        <v>1</v>
      </c>
      <c r="BL203" s="29" t="s">
        <v>132</v>
      </c>
      <c r="BM203" s="21">
        <f t="shared" si="47"/>
        <v>0</v>
      </c>
      <c r="BN203" s="21">
        <f t="shared" si="48"/>
        <v>0</v>
      </c>
      <c r="BO203" s="21">
        <f t="shared" si="49"/>
        <v>1</v>
      </c>
      <c r="BP203" s="21">
        <f t="shared" si="50"/>
        <v>0</v>
      </c>
      <c r="BQ203" s="21">
        <f t="shared" si="51"/>
        <v>0</v>
      </c>
      <c r="BR203" s="29">
        <v>0.0</v>
      </c>
      <c r="BS203" s="29">
        <v>0.0</v>
      </c>
      <c r="BT203" s="29">
        <v>1.0</v>
      </c>
      <c r="BU203" s="29">
        <v>0.0</v>
      </c>
      <c r="BV203" s="29">
        <v>0.0</v>
      </c>
      <c r="BW203" s="29">
        <v>1.0</v>
      </c>
      <c r="BX203" s="29">
        <v>0.0</v>
      </c>
      <c r="BY203" s="29">
        <v>0.0</v>
      </c>
      <c r="BZ203" s="29">
        <v>0.0</v>
      </c>
      <c r="CA203" s="27" t="s">
        <v>133</v>
      </c>
      <c r="CB203" s="21">
        <f t="shared" si="52"/>
        <v>0</v>
      </c>
      <c r="CC203" s="21">
        <f t="shared" si="53"/>
        <v>1</v>
      </c>
      <c r="CD203" s="21">
        <f t="shared" si="54"/>
        <v>0</v>
      </c>
      <c r="CE203" s="21">
        <f t="shared" si="55"/>
        <v>0</v>
      </c>
      <c r="CF203" s="21">
        <f t="shared" si="56"/>
        <v>0</v>
      </c>
      <c r="CG203" s="27" t="s">
        <v>152</v>
      </c>
      <c r="CH203" s="21">
        <f t="shared" si="57"/>
        <v>0</v>
      </c>
      <c r="CI203" s="21">
        <f t="shared" si="58"/>
        <v>0</v>
      </c>
      <c r="CJ203" s="21">
        <f t="shared" si="59"/>
        <v>0</v>
      </c>
      <c r="CK203" s="21">
        <f t="shared" si="60"/>
        <v>1</v>
      </c>
      <c r="CL203" s="27" t="s">
        <v>135</v>
      </c>
      <c r="CM203" s="21">
        <f t="shared" si="61"/>
        <v>1</v>
      </c>
      <c r="CN203" s="21">
        <f t="shared" si="62"/>
        <v>0</v>
      </c>
      <c r="CO203" s="21">
        <f t="shared" si="63"/>
        <v>0</v>
      </c>
      <c r="CP203" s="21">
        <f t="shared" si="64"/>
        <v>0</v>
      </c>
      <c r="CQ203" s="21">
        <f t="shared" si="65"/>
        <v>0</v>
      </c>
      <c r="CR203" s="27" t="s">
        <v>136</v>
      </c>
      <c r="CS203" s="27" t="s">
        <v>139</v>
      </c>
      <c r="CT203" s="27" t="s">
        <v>138</v>
      </c>
      <c r="CU203" s="29">
        <v>3.0</v>
      </c>
      <c r="CV203" s="16">
        <f t="shared" si="66"/>
        <v>14</v>
      </c>
      <c r="CW203" s="29">
        <v>1.0</v>
      </c>
      <c r="CX203" s="41" t="s">
        <v>139</v>
      </c>
      <c r="CY203" s="31">
        <v>3.0</v>
      </c>
      <c r="CZ203" s="41" t="s">
        <v>139</v>
      </c>
      <c r="DA203" s="27" t="s">
        <v>138</v>
      </c>
      <c r="DB203" s="16">
        <f t="shared" si="67"/>
        <v>13</v>
      </c>
      <c r="DC203" s="29">
        <v>2.0</v>
      </c>
      <c r="DD203" s="27" t="s">
        <v>136</v>
      </c>
      <c r="DE203" s="29">
        <v>2.0</v>
      </c>
      <c r="DF203" s="27">
        <v>4.0</v>
      </c>
      <c r="DG203" s="29">
        <v>2.0</v>
      </c>
      <c r="DH203" s="27">
        <v>3.0</v>
      </c>
      <c r="DI203" s="16">
        <f t="shared" si="68"/>
        <v>17</v>
      </c>
      <c r="DJ203" s="27" t="s">
        <v>138</v>
      </c>
      <c r="DK203" s="27" t="s">
        <v>138</v>
      </c>
      <c r="DL203" s="27" t="s">
        <v>136</v>
      </c>
      <c r="DM203" s="27" t="s">
        <v>139</v>
      </c>
      <c r="DN203" s="27" t="s">
        <v>136</v>
      </c>
      <c r="DO203" s="16">
        <f t="shared" si="69"/>
        <v>20</v>
      </c>
      <c r="DP203" s="27" t="s">
        <v>139</v>
      </c>
      <c r="DQ203" s="27" t="s">
        <v>136</v>
      </c>
      <c r="DR203" s="27" t="s">
        <v>136</v>
      </c>
      <c r="DS203" s="27" t="s">
        <v>138</v>
      </c>
      <c r="DT203" s="27" t="s">
        <v>138</v>
      </c>
      <c r="DU203" s="25">
        <f t="shared" si="70"/>
        <v>20</v>
      </c>
      <c r="DV203" s="27" t="s">
        <v>138</v>
      </c>
      <c r="DW203" s="27" t="s">
        <v>137</v>
      </c>
      <c r="DX203" s="27" t="s">
        <v>138</v>
      </c>
      <c r="DY203" s="27" t="s">
        <v>140</v>
      </c>
      <c r="DZ203" s="27" t="s">
        <v>137</v>
      </c>
      <c r="EA203" s="21">
        <f t="shared" si="87"/>
        <v>17</v>
      </c>
      <c r="EB203" s="27" t="s">
        <v>137</v>
      </c>
      <c r="EC203" s="29">
        <v>4.0</v>
      </c>
      <c r="ED203" s="29">
        <v>5.0</v>
      </c>
      <c r="EE203" s="27" t="s">
        <v>139</v>
      </c>
      <c r="EF203" s="16">
        <f t="shared" si="71"/>
        <v>14</v>
      </c>
      <c r="EG203" s="27" t="s">
        <v>139</v>
      </c>
      <c r="EH203" s="130" t="s">
        <v>137</v>
      </c>
      <c r="EI203" s="29">
        <v>1.0</v>
      </c>
      <c r="EJ203" s="29">
        <v>2.0</v>
      </c>
      <c r="EK203" s="16">
        <f t="shared" si="72"/>
        <v>8</v>
      </c>
    </row>
    <row r="204" ht="15.75" customHeight="1">
      <c r="A204" s="36" t="s">
        <v>125</v>
      </c>
      <c r="B204" s="16">
        <f t="shared" si="1"/>
        <v>1</v>
      </c>
      <c r="C204" s="17" t="s">
        <v>37</v>
      </c>
      <c r="D204" s="35">
        <v>54.0</v>
      </c>
      <c r="E204" s="16">
        <f t="shared" si="2"/>
        <v>0</v>
      </c>
      <c r="F204" s="16">
        <f t="shared" si="3"/>
        <v>0</v>
      </c>
      <c r="G204" s="16">
        <f t="shared" si="4"/>
        <v>1</v>
      </c>
      <c r="H204" s="16">
        <f t="shared" si="5"/>
        <v>0</v>
      </c>
      <c r="I204" s="35" t="s">
        <v>12</v>
      </c>
      <c r="J204" s="16">
        <f t="shared" si="6"/>
        <v>0</v>
      </c>
      <c r="K204" s="16">
        <f t="shared" si="7"/>
        <v>0</v>
      </c>
      <c r="L204" s="16">
        <f t="shared" si="8"/>
        <v>0</v>
      </c>
      <c r="M204" s="16">
        <f t="shared" si="9"/>
        <v>1</v>
      </c>
      <c r="N204" s="16">
        <f t="shared" si="10"/>
        <v>0</v>
      </c>
      <c r="O204" s="36">
        <v>10000.0</v>
      </c>
      <c r="P204" s="21">
        <f t="shared" si="11"/>
        <v>1</v>
      </c>
      <c r="Q204" s="21">
        <f t="shared" si="12"/>
        <v>0</v>
      </c>
      <c r="R204" s="21">
        <f t="shared" si="13"/>
        <v>0</v>
      </c>
      <c r="S204" s="21">
        <f t="shared" si="14"/>
        <v>0</v>
      </c>
      <c r="T204" s="37" t="s">
        <v>127</v>
      </c>
      <c r="U204" s="21">
        <f t="shared" si="15"/>
        <v>1</v>
      </c>
      <c r="V204" s="37">
        <v>0.0</v>
      </c>
      <c r="W204" s="37">
        <v>0.0</v>
      </c>
      <c r="X204" s="37">
        <v>0.0</v>
      </c>
      <c r="Y204" s="36" t="s">
        <v>142</v>
      </c>
      <c r="Z204" s="21">
        <f t="shared" si="16"/>
        <v>0</v>
      </c>
      <c r="AA204" s="21">
        <f t="shared" si="17"/>
        <v>0</v>
      </c>
      <c r="AB204" s="21">
        <f t="shared" si="18"/>
        <v>0</v>
      </c>
      <c r="AC204" s="21">
        <f t="shared" si="19"/>
        <v>1</v>
      </c>
      <c r="AD204" s="21">
        <f t="shared" si="20"/>
        <v>0</v>
      </c>
      <c r="AE204" s="36" t="s">
        <v>32</v>
      </c>
      <c r="AF204" s="21">
        <f t="shared" si="21"/>
        <v>0</v>
      </c>
      <c r="AG204" s="21">
        <f t="shared" si="22"/>
        <v>1</v>
      </c>
      <c r="AH204" s="21">
        <f t="shared" si="23"/>
        <v>0</v>
      </c>
      <c r="AI204" s="21">
        <f t="shared" si="24"/>
        <v>0</v>
      </c>
      <c r="AJ204" s="27" t="s">
        <v>128</v>
      </c>
      <c r="AK204" s="21">
        <f t="shared" si="25"/>
        <v>1</v>
      </c>
      <c r="AL204" s="21">
        <f t="shared" si="26"/>
        <v>0</v>
      </c>
      <c r="AM204" s="21">
        <f t="shared" si="27"/>
        <v>0</v>
      </c>
      <c r="AN204" s="21">
        <f t="shared" si="28"/>
        <v>0</v>
      </c>
      <c r="AO204" s="27" t="s">
        <v>144</v>
      </c>
      <c r="AP204" s="21">
        <f t="shared" si="29"/>
        <v>0</v>
      </c>
      <c r="AQ204" s="21">
        <f t="shared" si="30"/>
        <v>0</v>
      </c>
      <c r="AR204" s="21">
        <f t="shared" si="31"/>
        <v>0</v>
      </c>
      <c r="AS204" s="21">
        <f t="shared" si="32"/>
        <v>1</v>
      </c>
      <c r="AT204" s="27" t="s">
        <v>45</v>
      </c>
      <c r="AU204" s="21">
        <f t="shared" si="33"/>
        <v>0</v>
      </c>
      <c r="AV204" s="21">
        <f t="shared" si="34"/>
        <v>0</v>
      </c>
      <c r="AW204" s="21">
        <f t="shared" si="35"/>
        <v>1</v>
      </c>
      <c r="AX204" s="21">
        <f t="shared" si="36"/>
        <v>0</v>
      </c>
      <c r="AY204" s="27" t="s">
        <v>131</v>
      </c>
      <c r="AZ204" s="21">
        <f t="shared" si="37"/>
        <v>1</v>
      </c>
      <c r="BA204" s="21">
        <f t="shared" si="38"/>
        <v>0</v>
      </c>
      <c r="BB204" s="21">
        <f t="shared" si="39"/>
        <v>0</v>
      </c>
      <c r="BC204" s="21">
        <f t="shared" si="40"/>
        <v>0</v>
      </c>
      <c r="BD204" s="27" t="s">
        <v>138</v>
      </c>
      <c r="BE204" s="21">
        <f t="shared" si="41"/>
        <v>0</v>
      </c>
      <c r="BF204" s="21">
        <f t="shared" si="42"/>
        <v>0</v>
      </c>
      <c r="BG204" s="21">
        <f t="shared" si="43"/>
        <v>1</v>
      </c>
      <c r="BH204" s="29">
        <v>1500.0</v>
      </c>
      <c r="BI204" s="21">
        <f t="shared" si="44"/>
        <v>0</v>
      </c>
      <c r="BJ204" s="21">
        <f t="shared" si="45"/>
        <v>1</v>
      </c>
      <c r="BK204" s="21">
        <f t="shared" si="46"/>
        <v>0</v>
      </c>
      <c r="BL204" s="29" t="s">
        <v>132</v>
      </c>
      <c r="BM204" s="21">
        <f t="shared" si="47"/>
        <v>0</v>
      </c>
      <c r="BN204" s="21">
        <f t="shared" si="48"/>
        <v>0</v>
      </c>
      <c r="BO204" s="21">
        <f t="shared" si="49"/>
        <v>1</v>
      </c>
      <c r="BP204" s="21">
        <f t="shared" si="50"/>
        <v>0</v>
      </c>
      <c r="BQ204" s="21">
        <f t="shared" si="51"/>
        <v>0</v>
      </c>
      <c r="BR204" s="29">
        <v>0.0</v>
      </c>
      <c r="BS204" s="29">
        <v>0.0</v>
      </c>
      <c r="BT204" s="29">
        <v>0.0</v>
      </c>
      <c r="BU204" s="29">
        <v>0.0</v>
      </c>
      <c r="BV204" s="29">
        <v>0.0</v>
      </c>
      <c r="BW204" s="29">
        <v>1.0</v>
      </c>
      <c r="BX204" s="29">
        <v>1.0</v>
      </c>
      <c r="BY204" s="29">
        <v>0.0</v>
      </c>
      <c r="BZ204" s="29">
        <v>1.0</v>
      </c>
      <c r="CA204" s="27" t="s">
        <v>164</v>
      </c>
      <c r="CB204" s="21">
        <f t="shared" si="52"/>
        <v>0</v>
      </c>
      <c r="CC204" s="21">
        <f t="shared" si="53"/>
        <v>0</v>
      </c>
      <c r="CD204" s="21">
        <f t="shared" si="54"/>
        <v>1</v>
      </c>
      <c r="CE204" s="21">
        <f t="shared" si="55"/>
        <v>0</v>
      </c>
      <c r="CF204" s="21">
        <f t="shared" si="56"/>
        <v>0</v>
      </c>
      <c r="CG204" s="27" t="s">
        <v>157</v>
      </c>
      <c r="CH204" s="21">
        <f t="shared" si="57"/>
        <v>0</v>
      </c>
      <c r="CI204" s="21">
        <f t="shared" si="58"/>
        <v>1</v>
      </c>
      <c r="CJ204" s="21">
        <f t="shared" si="59"/>
        <v>0</v>
      </c>
      <c r="CK204" s="21">
        <f t="shared" si="60"/>
        <v>0</v>
      </c>
      <c r="CL204" s="27" t="s">
        <v>170</v>
      </c>
      <c r="CM204" s="21">
        <f t="shared" si="61"/>
        <v>0</v>
      </c>
      <c r="CN204" s="21">
        <f t="shared" si="62"/>
        <v>1</v>
      </c>
      <c r="CO204" s="21">
        <f t="shared" si="63"/>
        <v>0</v>
      </c>
      <c r="CP204" s="21">
        <f t="shared" si="64"/>
        <v>0</v>
      </c>
      <c r="CQ204" s="21">
        <f t="shared" si="65"/>
        <v>0</v>
      </c>
      <c r="CR204" s="27" t="s">
        <v>140</v>
      </c>
      <c r="CS204" s="29">
        <v>4.0</v>
      </c>
      <c r="CT204" s="27" t="s">
        <v>137</v>
      </c>
      <c r="CU204" s="27" t="s">
        <v>137</v>
      </c>
      <c r="CV204" s="16">
        <f t="shared" si="66"/>
        <v>11</v>
      </c>
      <c r="CW204" s="29">
        <v>3.0</v>
      </c>
      <c r="CX204" s="41" t="s">
        <v>138</v>
      </c>
      <c r="CY204" s="41" t="s">
        <v>137</v>
      </c>
      <c r="CZ204" s="41" t="s">
        <v>137</v>
      </c>
      <c r="DA204" s="27" t="s">
        <v>136</v>
      </c>
      <c r="DB204" s="16">
        <f t="shared" si="67"/>
        <v>18</v>
      </c>
      <c r="DC204" s="27" t="s">
        <v>136</v>
      </c>
      <c r="DD204" s="27" t="s">
        <v>136</v>
      </c>
      <c r="DE204" s="29">
        <v>3.0</v>
      </c>
      <c r="DF204" s="27" t="s">
        <v>139</v>
      </c>
      <c r="DG204" s="27" t="s">
        <v>140</v>
      </c>
      <c r="DH204" s="27" t="s">
        <v>137</v>
      </c>
      <c r="DI204" s="16">
        <f t="shared" si="68"/>
        <v>17</v>
      </c>
      <c r="DJ204" s="27" t="s">
        <v>138</v>
      </c>
      <c r="DK204" s="27" t="s">
        <v>137</v>
      </c>
      <c r="DL204" s="27" t="s">
        <v>138</v>
      </c>
      <c r="DM204" s="27" t="s">
        <v>136</v>
      </c>
      <c r="DN204" s="27" t="s">
        <v>140</v>
      </c>
      <c r="DO204" s="16">
        <f t="shared" si="69"/>
        <v>18</v>
      </c>
      <c r="DP204" s="27" t="s">
        <v>136</v>
      </c>
      <c r="DQ204" s="29">
        <v>2.0</v>
      </c>
      <c r="DR204" s="27" t="s">
        <v>136</v>
      </c>
      <c r="DS204" s="27" t="s">
        <v>137</v>
      </c>
      <c r="DT204" s="29">
        <v>2.0</v>
      </c>
      <c r="DU204" s="25">
        <f t="shared" si="70"/>
        <v>15</v>
      </c>
      <c r="DV204" s="27" t="s">
        <v>136</v>
      </c>
      <c r="DW204" s="27" t="s">
        <v>138</v>
      </c>
      <c r="DX204" s="27" t="s">
        <v>137</v>
      </c>
      <c r="DY204" s="27" t="s">
        <v>138</v>
      </c>
      <c r="DZ204" s="27" t="s">
        <v>136</v>
      </c>
      <c r="EA204" s="21">
        <f t="shared" si="87"/>
        <v>21</v>
      </c>
      <c r="EB204" s="27" t="s">
        <v>137</v>
      </c>
      <c r="EC204" s="27" t="s">
        <v>139</v>
      </c>
      <c r="ED204" s="27" t="s">
        <v>140</v>
      </c>
      <c r="EE204" s="27" t="s">
        <v>137</v>
      </c>
      <c r="EF204" s="16">
        <f t="shared" si="71"/>
        <v>9</v>
      </c>
      <c r="EG204" s="27" t="s">
        <v>136</v>
      </c>
      <c r="EH204" s="129">
        <v>2.0</v>
      </c>
      <c r="EI204" s="29">
        <v>1.0</v>
      </c>
      <c r="EJ204" s="27" t="s">
        <v>139</v>
      </c>
      <c r="EK204" s="16">
        <f t="shared" si="72"/>
        <v>9</v>
      </c>
    </row>
    <row r="205" ht="15.75" customHeight="1">
      <c r="A205" s="36" t="s">
        <v>125</v>
      </c>
      <c r="B205" s="16">
        <f t="shared" si="1"/>
        <v>1</v>
      </c>
      <c r="C205" s="17" t="s">
        <v>37</v>
      </c>
      <c r="D205" s="35">
        <v>57.0</v>
      </c>
      <c r="E205" s="16">
        <f t="shared" si="2"/>
        <v>0</v>
      </c>
      <c r="F205" s="16">
        <f t="shared" si="3"/>
        <v>0</v>
      </c>
      <c r="G205" s="16">
        <f t="shared" si="4"/>
        <v>1</v>
      </c>
      <c r="H205" s="16">
        <f t="shared" si="5"/>
        <v>0</v>
      </c>
      <c r="I205" s="35" t="s">
        <v>126</v>
      </c>
      <c r="J205" s="16">
        <f t="shared" si="6"/>
        <v>0</v>
      </c>
      <c r="K205" s="16">
        <f t="shared" si="7"/>
        <v>1</v>
      </c>
      <c r="L205" s="16">
        <f t="shared" si="8"/>
        <v>0</v>
      </c>
      <c r="M205" s="16">
        <f t="shared" si="9"/>
        <v>0</v>
      </c>
      <c r="N205" s="16">
        <f t="shared" si="10"/>
        <v>0</v>
      </c>
      <c r="O205" s="36">
        <v>10000.0</v>
      </c>
      <c r="P205" s="21">
        <f t="shared" si="11"/>
        <v>1</v>
      </c>
      <c r="Q205" s="21">
        <f t="shared" si="12"/>
        <v>0</v>
      </c>
      <c r="R205" s="21">
        <f t="shared" si="13"/>
        <v>0</v>
      </c>
      <c r="S205" s="21">
        <f t="shared" si="14"/>
        <v>0</v>
      </c>
      <c r="T205" s="37" t="s">
        <v>127</v>
      </c>
      <c r="U205" s="21">
        <f t="shared" si="15"/>
        <v>1</v>
      </c>
      <c r="V205" s="37">
        <v>0.0</v>
      </c>
      <c r="W205" s="37">
        <v>0.0</v>
      </c>
      <c r="X205" s="37">
        <v>0.0</v>
      </c>
      <c r="Y205" s="36" t="s">
        <v>142</v>
      </c>
      <c r="Z205" s="21">
        <f t="shared" si="16"/>
        <v>0</v>
      </c>
      <c r="AA205" s="21">
        <f t="shared" si="17"/>
        <v>0</v>
      </c>
      <c r="AB205" s="21">
        <f t="shared" si="18"/>
        <v>0</v>
      </c>
      <c r="AC205" s="21">
        <f t="shared" si="19"/>
        <v>1</v>
      </c>
      <c r="AD205" s="21">
        <f t="shared" si="20"/>
        <v>0</v>
      </c>
      <c r="AE205" s="36" t="s">
        <v>31</v>
      </c>
      <c r="AF205" s="21">
        <f t="shared" si="21"/>
        <v>1</v>
      </c>
      <c r="AG205" s="21">
        <f t="shared" si="22"/>
        <v>0</v>
      </c>
      <c r="AH205" s="21">
        <f t="shared" si="23"/>
        <v>0</v>
      </c>
      <c r="AI205" s="21">
        <f t="shared" si="24"/>
        <v>0</v>
      </c>
      <c r="AJ205" s="27" t="s">
        <v>129</v>
      </c>
      <c r="AK205" s="21">
        <f t="shared" si="25"/>
        <v>0</v>
      </c>
      <c r="AL205" s="21">
        <f t="shared" si="26"/>
        <v>1</v>
      </c>
      <c r="AM205" s="21">
        <f t="shared" si="27"/>
        <v>0</v>
      </c>
      <c r="AN205" s="21">
        <f t="shared" si="28"/>
        <v>0</v>
      </c>
      <c r="AO205" s="27" t="s">
        <v>37</v>
      </c>
      <c r="AP205" s="21">
        <f t="shared" si="29"/>
        <v>1</v>
      </c>
      <c r="AQ205" s="21">
        <f t="shared" si="30"/>
        <v>0</v>
      </c>
      <c r="AR205" s="21">
        <f t="shared" si="31"/>
        <v>0</v>
      </c>
      <c r="AS205" s="21">
        <f t="shared" si="32"/>
        <v>0</v>
      </c>
      <c r="AT205" s="27" t="s">
        <v>130</v>
      </c>
      <c r="AU205" s="21">
        <f t="shared" si="33"/>
        <v>1</v>
      </c>
      <c r="AV205" s="21">
        <f t="shared" si="34"/>
        <v>0</v>
      </c>
      <c r="AW205" s="21">
        <f t="shared" si="35"/>
        <v>0</v>
      </c>
      <c r="AX205" s="21">
        <f t="shared" si="36"/>
        <v>0</v>
      </c>
      <c r="AY205" s="27" t="s">
        <v>131</v>
      </c>
      <c r="AZ205" s="21">
        <f t="shared" si="37"/>
        <v>1</v>
      </c>
      <c r="BA205" s="21">
        <f t="shared" si="38"/>
        <v>0</v>
      </c>
      <c r="BB205" s="21">
        <f t="shared" si="39"/>
        <v>0</v>
      </c>
      <c r="BC205" s="21">
        <f t="shared" si="40"/>
        <v>0</v>
      </c>
      <c r="BD205" s="27" t="s">
        <v>138</v>
      </c>
      <c r="BE205" s="21">
        <f t="shared" si="41"/>
        <v>0</v>
      </c>
      <c r="BF205" s="21">
        <f t="shared" si="42"/>
        <v>0</v>
      </c>
      <c r="BG205" s="21">
        <f t="shared" si="43"/>
        <v>1</v>
      </c>
      <c r="BH205" s="29">
        <v>800.0</v>
      </c>
      <c r="BI205" s="21">
        <f t="shared" si="44"/>
        <v>1</v>
      </c>
      <c r="BJ205" s="21">
        <f t="shared" si="45"/>
        <v>0</v>
      </c>
      <c r="BK205" s="21">
        <f t="shared" si="46"/>
        <v>0</v>
      </c>
      <c r="BL205" s="29" t="s">
        <v>132</v>
      </c>
      <c r="BM205" s="21">
        <f t="shared" si="47"/>
        <v>0</v>
      </c>
      <c r="BN205" s="21">
        <f t="shared" si="48"/>
        <v>0</v>
      </c>
      <c r="BO205" s="21">
        <f t="shared" si="49"/>
        <v>1</v>
      </c>
      <c r="BP205" s="21">
        <f t="shared" si="50"/>
        <v>0</v>
      </c>
      <c r="BQ205" s="21">
        <f t="shared" si="51"/>
        <v>0</v>
      </c>
      <c r="BR205" s="29">
        <v>1.0</v>
      </c>
      <c r="BS205" s="29">
        <v>0.0</v>
      </c>
      <c r="BT205" s="29">
        <v>0.0</v>
      </c>
      <c r="BU205" s="29">
        <v>0.0</v>
      </c>
      <c r="BV205" s="29">
        <v>0.0</v>
      </c>
      <c r="BW205" s="29">
        <v>0.0</v>
      </c>
      <c r="BX205" s="29">
        <v>0.0</v>
      </c>
      <c r="BY205" s="29">
        <v>1.0</v>
      </c>
      <c r="BZ205" s="29">
        <v>1.0</v>
      </c>
      <c r="CA205" s="27" t="s">
        <v>164</v>
      </c>
      <c r="CB205" s="21">
        <f t="shared" si="52"/>
        <v>0</v>
      </c>
      <c r="CC205" s="21">
        <f t="shared" si="53"/>
        <v>0</v>
      </c>
      <c r="CD205" s="21">
        <f t="shared" si="54"/>
        <v>1</v>
      </c>
      <c r="CE205" s="21">
        <f t="shared" si="55"/>
        <v>0</v>
      </c>
      <c r="CF205" s="21">
        <f t="shared" si="56"/>
        <v>0</v>
      </c>
      <c r="CG205" s="27" t="s">
        <v>177</v>
      </c>
      <c r="CH205" s="21">
        <f t="shared" si="57"/>
        <v>1</v>
      </c>
      <c r="CI205" s="21">
        <f t="shared" si="58"/>
        <v>0</v>
      </c>
      <c r="CJ205" s="21">
        <f t="shared" si="59"/>
        <v>0</v>
      </c>
      <c r="CK205" s="21">
        <f t="shared" si="60"/>
        <v>0</v>
      </c>
      <c r="CL205" s="27" t="s">
        <v>135</v>
      </c>
      <c r="CM205" s="21">
        <f t="shared" si="61"/>
        <v>1</v>
      </c>
      <c r="CN205" s="21">
        <f t="shared" si="62"/>
        <v>0</v>
      </c>
      <c r="CO205" s="21">
        <f t="shared" si="63"/>
        <v>0</v>
      </c>
      <c r="CP205" s="21">
        <f t="shared" si="64"/>
        <v>0</v>
      </c>
      <c r="CQ205" s="21">
        <f t="shared" si="65"/>
        <v>0</v>
      </c>
      <c r="CR205" s="29">
        <v>2.0</v>
      </c>
      <c r="CS205" s="29">
        <v>2.0</v>
      </c>
      <c r="CT205" s="27" t="s">
        <v>137</v>
      </c>
      <c r="CU205" s="27" t="s">
        <v>140</v>
      </c>
      <c r="CV205" s="16">
        <f t="shared" si="66"/>
        <v>8</v>
      </c>
      <c r="CW205" s="29">
        <v>4.0</v>
      </c>
      <c r="CX205" s="31">
        <v>2.0</v>
      </c>
      <c r="CY205" s="41" t="s">
        <v>137</v>
      </c>
      <c r="CZ205" s="31">
        <v>4.0</v>
      </c>
      <c r="DA205" s="27" t="s">
        <v>139</v>
      </c>
      <c r="DB205" s="16">
        <f t="shared" si="67"/>
        <v>15</v>
      </c>
      <c r="DC205" s="29">
        <v>4.0</v>
      </c>
      <c r="DD205" s="27" t="s">
        <v>137</v>
      </c>
      <c r="DE205" s="27" t="s">
        <v>139</v>
      </c>
      <c r="DF205" s="27">
        <v>5.0</v>
      </c>
      <c r="DG205" s="27" t="s">
        <v>136</v>
      </c>
      <c r="DH205" s="27" t="s">
        <v>138</v>
      </c>
      <c r="DI205" s="16">
        <f t="shared" si="68"/>
        <v>23</v>
      </c>
      <c r="DJ205" s="27" t="s">
        <v>138</v>
      </c>
      <c r="DK205" s="27" t="s">
        <v>140</v>
      </c>
      <c r="DL205" s="27" t="s">
        <v>136</v>
      </c>
      <c r="DM205" s="27" t="s">
        <v>138</v>
      </c>
      <c r="DN205" s="27" t="s">
        <v>136</v>
      </c>
      <c r="DO205" s="16">
        <f t="shared" si="69"/>
        <v>19</v>
      </c>
      <c r="DP205" s="27" t="s">
        <v>136</v>
      </c>
      <c r="DQ205" s="27" t="s">
        <v>138</v>
      </c>
      <c r="DR205" s="27" t="s">
        <v>136</v>
      </c>
      <c r="DS205" s="27" t="s">
        <v>136</v>
      </c>
      <c r="DT205" s="27" t="s">
        <v>138</v>
      </c>
      <c r="DU205" s="25">
        <f t="shared" si="70"/>
        <v>22</v>
      </c>
      <c r="DV205" s="27" t="s">
        <v>138</v>
      </c>
      <c r="DW205" s="27" t="s">
        <v>139</v>
      </c>
      <c r="DX205" s="27" t="s">
        <v>139</v>
      </c>
      <c r="DY205" s="27" t="s">
        <v>139</v>
      </c>
      <c r="DZ205" s="27" t="s">
        <v>140</v>
      </c>
      <c r="EA205" s="21">
        <f t="shared" si="87"/>
        <v>12</v>
      </c>
      <c r="EB205" s="27" t="s">
        <v>139</v>
      </c>
      <c r="EC205" s="27" t="s">
        <v>140</v>
      </c>
      <c r="ED205" s="27" t="s">
        <v>140</v>
      </c>
      <c r="EE205" s="27" t="s">
        <v>137</v>
      </c>
      <c r="EF205" s="16">
        <f t="shared" si="71"/>
        <v>7</v>
      </c>
      <c r="EG205" s="27" t="s">
        <v>139</v>
      </c>
      <c r="EH205" s="129">
        <v>1.0</v>
      </c>
      <c r="EI205" s="27" t="s">
        <v>139</v>
      </c>
      <c r="EJ205" s="27" t="s">
        <v>137</v>
      </c>
      <c r="EK205" s="16">
        <f t="shared" si="72"/>
        <v>8</v>
      </c>
    </row>
    <row r="206" ht="15.75" customHeight="1">
      <c r="A206" s="36" t="s">
        <v>125</v>
      </c>
      <c r="B206" s="16">
        <f t="shared" si="1"/>
        <v>1</v>
      </c>
      <c r="C206" s="17" t="s">
        <v>37</v>
      </c>
      <c r="D206" s="35">
        <v>58.0</v>
      </c>
      <c r="E206" s="16">
        <f t="shared" si="2"/>
        <v>0</v>
      </c>
      <c r="F206" s="16">
        <f t="shared" si="3"/>
        <v>0</v>
      </c>
      <c r="G206" s="16">
        <f t="shared" si="4"/>
        <v>1</v>
      </c>
      <c r="H206" s="16">
        <f t="shared" si="5"/>
        <v>0</v>
      </c>
      <c r="I206" s="35" t="s">
        <v>11</v>
      </c>
      <c r="J206" s="16">
        <f t="shared" si="6"/>
        <v>0</v>
      </c>
      <c r="K206" s="16">
        <f t="shared" si="7"/>
        <v>0</v>
      </c>
      <c r="L206" s="16">
        <f t="shared" si="8"/>
        <v>1</v>
      </c>
      <c r="M206" s="16">
        <f t="shared" si="9"/>
        <v>0</v>
      </c>
      <c r="N206" s="16">
        <f t="shared" si="10"/>
        <v>0</v>
      </c>
      <c r="O206" s="36">
        <v>15000.0</v>
      </c>
      <c r="P206" s="21">
        <f t="shared" si="11"/>
        <v>0</v>
      </c>
      <c r="Q206" s="21">
        <f t="shared" si="12"/>
        <v>1</v>
      </c>
      <c r="R206" s="21">
        <f t="shared" si="13"/>
        <v>0</v>
      </c>
      <c r="S206" s="21">
        <f t="shared" si="14"/>
        <v>0</v>
      </c>
      <c r="T206" s="37" t="s">
        <v>127</v>
      </c>
      <c r="U206" s="21">
        <f t="shared" si="15"/>
        <v>1</v>
      </c>
      <c r="V206" s="37">
        <v>0.0</v>
      </c>
      <c r="W206" s="37">
        <v>0.0</v>
      </c>
      <c r="X206" s="37">
        <v>0.0</v>
      </c>
      <c r="Y206" s="36" t="s">
        <v>142</v>
      </c>
      <c r="Z206" s="21">
        <f t="shared" si="16"/>
        <v>0</v>
      </c>
      <c r="AA206" s="21">
        <f t="shared" si="17"/>
        <v>0</v>
      </c>
      <c r="AB206" s="21">
        <f t="shared" si="18"/>
        <v>0</v>
      </c>
      <c r="AC206" s="21">
        <f t="shared" si="19"/>
        <v>1</v>
      </c>
      <c r="AD206" s="21">
        <f t="shared" si="20"/>
        <v>0</v>
      </c>
      <c r="AE206" s="36" t="s">
        <v>31</v>
      </c>
      <c r="AF206" s="21">
        <f t="shared" si="21"/>
        <v>1</v>
      </c>
      <c r="AG206" s="21">
        <f t="shared" si="22"/>
        <v>0</v>
      </c>
      <c r="AH206" s="21">
        <f t="shared" si="23"/>
        <v>0</v>
      </c>
      <c r="AI206" s="21">
        <f t="shared" si="24"/>
        <v>0</v>
      </c>
      <c r="AJ206" s="36" t="s">
        <v>171</v>
      </c>
      <c r="AK206" s="21">
        <f t="shared" si="25"/>
        <v>0</v>
      </c>
      <c r="AL206" s="21">
        <f t="shared" si="26"/>
        <v>0</v>
      </c>
      <c r="AM206" s="21">
        <f t="shared" si="27"/>
        <v>0</v>
      </c>
      <c r="AN206" s="21">
        <f t="shared" si="28"/>
        <v>1</v>
      </c>
      <c r="AO206" s="27" t="s">
        <v>154</v>
      </c>
      <c r="AP206" s="21">
        <f t="shared" si="29"/>
        <v>0</v>
      </c>
      <c r="AQ206" s="21">
        <f t="shared" si="30"/>
        <v>0</v>
      </c>
      <c r="AR206" s="21">
        <f t="shared" si="31"/>
        <v>0</v>
      </c>
      <c r="AS206" s="21">
        <f t="shared" si="32"/>
        <v>1</v>
      </c>
      <c r="AT206" s="27" t="s">
        <v>130</v>
      </c>
      <c r="AU206" s="21">
        <f t="shared" si="33"/>
        <v>1</v>
      </c>
      <c r="AV206" s="21">
        <f t="shared" si="34"/>
        <v>0</v>
      </c>
      <c r="AW206" s="21">
        <f t="shared" si="35"/>
        <v>0</v>
      </c>
      <c r="AX206" s="21">
        <f t="shared" si="36"/>
        <v>0</v>
      </c>
      <c r="AY206" s="38" t="s">
        <v>188</v>
      </c>
      <c r="AZ206" s="21">
        <f t="shared" si="37"/>
        <v>0</v>
      </c>
      <c r="BA206" s="21">
        <f t="shared" si="38"/>
        <v>0</v>
      </c>
      <c r="BB206" s="21">
        <f t="shared" si="39"/>
        <v>0</v>
      </c>
      <c r="BC206" s="21">
        <f t="shared" si="40"/>
        <v>1</v>
      </c>
      <c r="BD206" s="27">
        <v>5.0</v>
      </c>
      <c r="BE206" s="21">
        <f t="shared" si="41"/>
        <v>0</v>
      </c>
      <c r="BF206" s="21">
        <f t="shared" si="42"/>
        <v>1</v>
      </c>
      <c r="BG206" s="21">
        <f t="shared" si="43"/>
        <v>0</v>
      </c>
      <c r="BH206" s="27" t="s">
        <v>184</v>
      </c>
      <c r="BI206" s="21">
        <f t="shared" si="44"/>
        <v>0</v>
      </c>
      <c r="BJ206" s="21">
        <f t="shared" si="45"/>
        <v>0</v>
      </c>
      <c r="BK206" s="21">
        <f t="shared" si="46"/>
        <v>1</v>
      </c>
      <c r="BL206" s="27" t="s">
        <v>185</v>
      </c>
      <c r="BM206" s="21">
        <f t="shared" si="47"/>
        <v>0</v>
      </c>
      <c r="BN206" s="21">
        <f t="shared" si="48"/>
        <v>0</v>
      </c>
      <c r="BO206" s="21">
        <f t="shared" si="49"/>
        <v>0</v>
      </c>
      <c r="BP206" s="21">
        <f t="shared" si="50"/>
        <v>0</v>
      </c>
      <c r="BQ206" s="21">
        <f t="shared" si="51"/>
        <v>1</v>
      </c>
      <c r="BR206" s="29">
        <v>0.0</v>
      </c>
      <c r="BS206" s="29">
        <v>0.0</v>
      </c>
      <c r="BT206" s="29">
        <v>0.0</v>
      </c>
      <c r="BU206" s="29">
        <v>1.0</v>
      </c>
      <c r="BV206" s="29">
        <v>0.0</v>
      </c>
      <c r="BW206" s="29">
        <v>0.0</v>
      </c>
      <c r="BX206" s="29">
        <v>0.0</v>
      </c>
      <c r="BY206" s="29">
        <v>0.0</v>
      </c>
      <c r="BZ206" s="29">
        <v>0.0</v>
      </c>
      <c r="CA206" s="29" t="s">
        <v>176</v>
      </c>
      <c r="CB206" s="21">
        <f t="shared" si="52"/>
        <v>0</v>
      </c>
      <c r="CC206" s="21">
        <f t="shared" si="53"/>
        <v>0</v>
      </c>
      <c r="CD206" s="21">
        <f t="shared" si="54"/>
        <v>0</v>
      </c>
      <c r="CE206" s="21">
        <f t="shared" si="55"/>
        <v>1</v>
      </c>
      <c r="CF206" s="21">
        <f t="shared" si="56"/>
        <v>0</v>
      </c>
      <c r="CG206" s="27" t="s">
        <v>146</v>
      </c>
      <c r="CH206" s="21">
        <f t="shared" si="57"/>
        <v>0</v>
      </c>
      <c r="CI206" s="21">
        <f t="shared" si="58"/>
        <v>0</v>
      </c>
      <c r="CJ206" s="21">
        <f t="shared" si="59"/>
        <v>1</v>
      </c>
      <c r="CK206" s="21">
        <f t="shared" si="60"/>
        <v>0</v>
      </c>
      <c r="CL206" s="27" t="s">
        <v>135</v>
      </c>
      <c r="CM206" s="21">
        <f t="shared" si="61"/>
        <v>1</v>
      </c>
      <c r="CN206" s="21">
        <f t="shared" si="62"/>
        <v>0</v>
      </c>
      <c r="CO206" s="21">
        <f t="shared" si="63"/>
        <v>0</v>
      </c>
      <c r="CP206" s="21">
        <f t="shared" si="64"/>
        <v>0</v>
      </c>
      <c r="CQ206" s="21">
        <f t="shared" si="65"/>
        <v>0</v>
      </c>
      <c r="CR206" s="27" t="s">
        <v>136</v>
      </c>
      <c r="CS206" s="27" t="s">
        <v>136</v>
      </c>
      <c r="CT206" s="27" t="s">
        <v>139</v>
      </c>
      <c r="CU206" s="27" t="s">
        <v>136</v>
      </c>
      <c r="CV206" s="16">
        <f t="shared" si="66"/>
        <v>14</v>
      </c>
      <c r="CW206" s="27" t="s">
        <v>136</v>
      </c>
      <c r="CX206" s="41" t="s">
        <v>136</v>
      </c>
      <c r="CY206" s="41" t="s">
        <v>139</v>
      </c>
      <c r="CZ206" s="41" t="s">
        <v>136</v>
      </c>
      <c r="DA206" s="27" t="s">
        <v>136</v>
      </c>
      <c r="DB206" s="16">
        <f t="shared" si="67"/>
        <v>18</v>
      </c>
      <c r="DC206" s="27" t="s">
        <v>136</v>
      </c>
      <c r="DD206" s="27" t="s">
        <v>136</v>
      </c>
      <c r="DE206" s="27" t="s">
        <v>139</v>
      </c>
      <c r="DF206" s="27" t="s">
        <v>139</v>
      </c>
      <c r="DG206" s="27" t="s">
        <v>140</v>
      </c>
      <c r="DH206" s="27">
        <v>4.0</v>
      </c>
      <c r="DI206" s="16">
        <f t="shared" si="68"/>
        <v>17</v>
      </c>
      <c r="DJ206" s="27" t="s">
        <v>136</v>
      </c>
      <c r="DK206" s="27" t="s">
        <v>136</v>
      </c>
      <c r="DL206" s="27" t="s">
        <v>136</v>
      </c>
      <c r="DM206" s="27" t="s">
        <v>136</v>
      </c>
      <c r="DN206" s="27" t="s">
        <v>139</v>
      </c>
      <c r="DO206" s="16">
        <f t="shared" si="69"/>
        <v>18</v>
      </c>
      <c r="DP206" s="29">
        <v>4.0</v>
      </c>
      <c r="DQ206" s="27" t="s">
        <v>140</v>
      </c>
      <c r="DR206" s="27" t="s">
        <v>140</v>
      </c>
      <c r="DS206" s="27" t="s">
        <v>140</v>
      </c>
      <c r="DT206" s="27" t="s">
        <v>139</v>
      </c>
      <c r="DU206" s="25">
        <f t="shared" si="70"/>
        <v>9</v>
      </c>
      <c r="DV206" s="27" t="s">
        <v>139</v>
      </c>
      <c r="DW206" s="27" t="s">
        <v>136</v>
      </c>
      <c r="DX206" s="27" t="s">
        <v>136</v>
      </c>
      <c r="DY206" s="27" t="s">
        <v>139</v>
      </c>
      <c r="DZ206" s="27" t="s">
        <v>139</v>
      </c>
      <c r="EA206" s="21">
        <f t="shared" si="87"/>
        <v>14</v>
      </c>
      <c r="EB206" s="27" t="s">
        <v>139</v>
      </c>
      <c r="EC206" s="27" t="s">
        <v>139</v>
      </c>
      <c r="ED206" s="27" t="s">
        <v>139</v>
      </c>
      <c r="EE206" s="27" t="s">
        <v>136</v>
      </c>
      <c r="EF206" s="16">
        <f t="shared" si="71"/>
        <v>10</v>
      </c>
      <c r="EG206" s="27" t="s">
        <v>139</v>
      </c>
      <c r="EH206" s="129">
        <v>3.0</v>
      </c>
      <c r="EI206" s="29">
        <v>1.0</v>
      </c>
      <c r="EJ206" s="27" t="s">
        <v>139</v>
      </c>
      <c r="EK206" s="16">
        <f t="shared" si="72"/>
        <v>8</v>
      </c>
    </row>
    <row r="207" ht="15.75" customHeight="1">
      <c r="A207" s="36" t="s">
        <v>125</v>
      </c>
      <c r="B207" s="16">
        <f t="shared" si="1"/>
        <v>1</v>
      </c>
      <c r="C207" s="17" t="s">
        <v>37</v>
      </c>
      <c r="D207" s="35">
        <v>21.0</v>
      </c>
      <c r="E207" s="16">
        <f t="shared" si="2"/>
        <v>0</v>
      </c>
      <c r="F207" s="16">
        <f t="shared" si="3"/>
        <v>1</v>
      </c>
      <c r="G207" s="16">
        <f t="shared" si="4"/>
        <v>0</v>
      </c>
      <c r="H207" s="16">
        <f t="shared" si="5"/>
        <v>0</v>
      </c>
      <c r="I207" s="35" t="s">
        <v>12</v>
      </c>
      <c r="J207" s="16">
        <f t="shared" si="6"/>
        <v>0</v>
      </c>
      <c r="K207" s="16">
        <f t="shared" si="7"/>
        <v>0</v>
      </c>
      <c r="L207" s="16">
        <f t="shared" si="8"/>
        <v>0</v>
      </c>
      <c r="M207" s="16">
        <f t="shared" si="9"/>
        <v>1</v>
      </c>
      <c r="N207" s="16">
        <f t="shared" si="10"/>
        <v>0</v>
      </c>
      <c r="O207" s="36">
        <v>12000.0</v>
      </c>
      <c r="P207" s="21">
        <f t="shared" si="11"/>
        <v>1</v>
      </c>
      <c r="Q207" s="21">
        <f t="shared" si="12"/>
        <v>0</v>
      </c>
      <c r="R207" s="21">
        <f t="shared" si="13"/>
        <v>0</v>
      </c>
      <c r="S207" s="21">
        <f t="shared" si="14"/>
        <v>0</v>
      </c>
      <c r="T207" s="37" t="s">
        <v>159</v>
      </c>
      <c r="U207" s="21">
        <f t="shared" si="15"/>
        <v>0</v>
      </c>
      <c r="V207" s="37">
        <v>0.0</v>
      </c>
      <c r="W207" s="37">
        <v>0.0</v>
      </c>
      <c r="X207" s="37">
        <v>0.0</v>
      </c>
      <c r="Y207" s="37" t="s">
        <v>26</v>
      </c>
      <c r="Z207" s="21">
        <f t="shared" si="16"/>
        <v>0</v>
      </c>
      <c r="AA207" s="21">
        <f t="shared" si="17"/>
        <v>1</v>
      </c>
      <c r="AB207" s="21">
        <f t="shared" si="18"/>
        <v>0</v>
      </c>
      <c r="AC207" s="21">
        <f t="shared" si="19"/>
        <v>0</v>
      </c>
      <c r="AD207" s="21">
        <f t="shared" si="20"/>
        <v>0</v>
      </c>
      <c r="AE207" s="36" t="s">
        <v>31</v>
      </c>
      <c r="AF207" s="21">
        <f t="shared" si="21"/>
        <v>1</v>
      </c>
      <c r="AG207" s="21">
        <f t="shared" si="22"/>
        <v>0</v>
      </c>
      <c r="AH207" s="21">
        <f t="shared" si="23"/>
        <v>0</v>
      </c>
      <c r="AI207" s="21">
        <f t="shared" si="24"/>
        <v>0</v>
      </c>
      <c r="AJ207" s="27" t="s">
        <v>129</v>
      </c>
      <c r="AK207" s="21">
        <f t="shared" si="25"/>
        <v>0</v>
      </c>
      <c r="AL207" s="21">
        <f t="shared" si="26"/>
        <v>1</v>
      </c>
      <c r="AM207" s="21">
        <f t="shared" si="27"/>
        <v>0</v>
      </c>
      <c r="AN207" s="21">
        <f t="shared" si="28"/>
        <v>0</v>
      </c>
      <c r="AO207" s="27" t="s">
        <v>37</v>
      </c>
      <c r="AP207" s="21">
        <f t="shared" si="29"/>
        <v>1</v>
      </c>
      <c r="AQ207" s="21">
        <f t="shared" si="30"/>
        <v>0</v>
      </c>
      <c r="AR207" s="21">
        <f t="shared" si="31"/>
        <v>0</v>
      </c>
      <c r="AS207" s="21">
        <f t="shared" si="32"/>
        <v>0</v>
      </c>
      <c r="AT207" s="27" t="s">
        <v>130</v>
      </c>
      <c r="AU207" s="21">
        <f t="shared" si="33"/>
        <v>1</v>
      </c>
      <c r="AV207" s="21">
        <f t="shared" si="34"/>
        <v>0</v>
      </c>
      <c r="AW207" s="21">
        <f t="shared" si="35"/>
        <v>0</v>
      </c>
      <c r="AX207" s="21">
        <f t="shared" si="36"/>
        <v>0</v>
      </c>
      <c r="AY207" s="38" t="s">
        <v>37</v>
      </c>
      <c r="AZ207" s="21">
        <f t="shared" si="37"/>
        <v>0</v>
      </c>
      <c r="BA207" s="21">
        <f t="shared" si="38"/>
        <v>1</v>
      </c>
      <c r="BB207" s="21">
        <f t="shared" si="39"/>
        <v>0</v>
      </c>
      <c r="BC207" s="21">
        <f t="shared" si="40"/>
        <v>0</v>
      </c>
      <c r="BD207" s="27" t="s">
        <v>136</v>
      </c>
      <c r="BE207" s="21">
        <f t="shared" si="41"/>
        <v>0</v>
      </c>
      <c r="BF207" s="21">
        <f t="shared" si="42"/>
        <v>0</v>
      </c>
      <c r="BG207" s="21">
        <f t="shared" si="43"/>
        <v>1</v>
      </c>
      <c r="BH207" s="27">
        <v>800.0</v>
      </c>
      <c r="BI207" s="21">
        <f t="shared" si="44"/>
        <v>1</v>
      </c>
      <c r="BJ207" s="21">
        <f t="shared" si="45"/>
        <v>0</v>
      </c>
      <c r="BK207" s="21">
        <f t="shared" si="46"/>
        <v>0</v>
      </c>
      <c r="BL207" s="29" t="s">
        <v>132</v>
      </c>
      <c r="BM207" s="21">
        <f t="shared" si="47"/>
        <v>0</v>
      </c>
      <c r="BN207" s="21">
        <f t="shared" si="48"/>
        <v>0</v>
      </c>
      <c r="BO207" s="21">
        <f t="shared" si="49"/>
        <v>1</v>
      </c>
      <c r="BP207" s="21">
        <f t="shared" si="50"/>
        <v>0</v>
      </c>
      <c r="BQ207" s="21">
        <f t="shared" si="51"/>
        <v>0</v>
      </c>
      <c r="BR207" s="29">
        <v>0.0</v>
      </c>
      <c r="BS207" s="29">
        <v>0.0</v>
      </c>
      <c r="BT207" s="29">
        <v>0.0</v>
      </c>
      <c r="BU207" s="29">
        <v>0.0</v>
      </c>
      <c r="BV207" s="29">
        <v>0.0</v>
      </c>
      <c r="BW207" s="29">
        <v>0.0</v>
      </c>
      <c r="BX207" s="29">
        <v>0.0</v>
      </c>
      <c r="BY207" s="29">
        <v>0.0</v>
      </c>
      <c r="BZ207" s="29">
        <v>1.0</v>
      </c>
      <c r="CA207" s="29" t="s">
        <v>176</v>
      </c>
      <c r="CB207" s="21">
        <f t="shared" si="52"/>
        <v>0</v>
      </c>
      <c r="CC207" s="21">
        <f t="shared" si="53"/>
        <v>0</v>
      </c>
      <c r="CD207" s="21">
        <f t="shared" si="54"/>
        <v>0</v>
      </c>
      <c r="CE207" s="21">
        <f t="shared" si="55"/>
        <v>1</v>
      </c>
      <c r="CF207" s="21">
        <f t="shared" si="56"/>
        <v>0</v>
      </c>
      <c r="CG207" s="27" t="s">
        <v>134</v>
      </c>
      <c r="CH207" s="21">
        <f t="shared" si="57"/>
        <v>0</v>
      </c>
      <c r="CI207" s="21">
        <f t="shared" si="58"/>
        <v>0</v>
      </c>
      <c r="CJ207" s="21">
        <f t="shared" si="59"/>
        <v>0</v>
      </c>
      <c r="CK207" s="21">
        <f t="shared" si="60"/>
        <v>1</v>
      </c>
      <c r="CL207" s="27" t="s">
        <v>135</v>
      </c>
      <c r="CM207" s="21">
        <f t="shared" si="61"/>
        <v>1</v>
      </c>
      <c r="CN207" s="21">
        <f t="shared" si="62"/>
        <v>0</v>
      </c>
      <c r="CO207" s="21">
        <f t="shared" si="63"/>
        <v>0</v>
      </c>
      <c r="CP207" s="21">
        <f t="shared" si="64"/>
        <v>0</v>
      </c>
      <c r="CQ207" s="21">
        <f t="shared" si="65"/>
        <v>0</v>
      </c>
      <c r="CR207" s="27" t="s">
        <v>137</v>
      </c>
      <c r="CS207" s="27" t="s">
        <v>139</v>
      </c>
      <c r="CT207" s="27" t="s">
        <v>136</v>
      </c>
      <c r="CU207" s="27" t="s">
        <v>139</v>
      </c>
      <c r="CV207" s="16">
        <f t="shared" si="66"/>
        <v>11</v>
      </c>
      <c r="CW207" s="27" t="s">
        <v>137</v>
      </c>
      <c r="CX207" s="31">
        <v>5.0</v>
      </c>
      <c r="CY207" s="41" t="s">
        <v>136</v>
      </c>
      <c r="CZ207" s="31">
        <v>4.0</v>
      </c>
      <c r="DA207" s="27" t="s">
        <v>139</v>
      </c>
      <c r="DB207" s="16">
        <f t="shared" si="67"/>
        <v>18</v>
      </c>
      <c r="DC207" s="29">
        <v>3.0</v>
      </c>
      <c r="DD207" s="27" t="s">
        <v>137</v>
      </c>
      <c r="DE207" s="27" t="s">
        <v>139</v>
      </c>
      <c r="DF207" s="27">
        <v>4.0</v>
      </c>
      <c r="DG207" s="27" t="s">
        <v>136</v>
      </c>
      <c r="DH207" s="27" t="s">
        <v>139</v>
      </c>
      <c r="DI207" s="16">
        <f t="shared" si="68"/>
        <v>18</v>
      </c>
      <c r="DJ207" s="27" t="s">
        <v>136</v>
      </c>
      <c r="DK207" s="29">
        <v>3.0</v>
      </c>
      <c r="DL207" s="27" t="s">
        <v>136</v>
      </c>
      <c r="DM207" s="27" t="s">
        <v>136</v>
      </c>
      <c r="DN207" s="27" t="s">
        <v>136</v>
      </c>
      <c r="DO207" s="16">
        <f t="shared" si="69"/>
        <v>19</v>
      </c>
      <c r="DP207" s="27" t="s">
        <v>136</v>
      </c>
      <c r="DQ207" s="29">
        <v>4.0</v>
      </c>
      <c r="DR207" s="29">
        <v>5.0</v>
      </c>
      <c r="DS207" s="27" t="s">
        <v>136</v>
      </c>
      <c r="DT207" s="27" t="s">
        <v>137</v>
      </c>
      <c r="DU207" s="25">
        <f t="shared" si="70"/>
        <v>20</v>
      </c>
      <c r="DV207" s="27" t="s">
        <v>136</v>
      </c>
      <c r="DW207" s="27" t="s">
        <v>138</v>
      </c>
      <c r="DX207" s="27" t="s">
        <v>137</v>
      </c>
      <c r="DY207" s="27" t="s">
        <v>136</v>
      </c>
      <c r="DZ207" s="27" t="s">
        <v>136</v>
      </c>
      <c r="EA207" s="21">
        <f t="shared" si="87"/>
        <v>20</v>
      </c>
      <c r="EB207" s="27" t="s">
        <v>137</v>
      </c>
      <c r="EC207" s="27" t="s">
        <v>139</v>
      </c>
      <c r="ED207" s="27" t="s">
        <v>140</v>
      </c>
      <c r="EE207" s="27" t="s">
        <v>137</v>
      </c>
      <c r="EF207" s="16">
        <f t="shared" si="71"/>
        <v>9</v>
      </c>
      <c r="EG207" s="29">
        <v>3.0</v>
      </c>
      <c r="EH207" s="130" t="s">
        <v>136</v>
      </c>
      <c r="EI207" s="27" t="s">
        <v>136</v>
      </c>
      <c r="EJ207" s="27" t="s">
        <v>138</v>
      </c>
      <c r="EK207" s="16">
        <f t="shared" si="72"/>
        <v>16</v>
      </c>
    </row>
    <row r="208" ht="15.75" customHeight="1">
      <c r="A208" s="36" t="s">
        <v>125</v>
      </c>
      <c r="B208" s="16">
        <f t="shared" si="1"/>
        <v>1</v>
      </c>
      <c r="C208" s="17" t="s">
        <v>37</v>
      </c>
      <c r="D208" s="35">
        <v>23.0</v>
      </c>
      <c r="E208" s="16">
        <f t="shared" si="2"/>
        <v>0</v>
      </c>
      <c r="F208" s="16">
        <f t="shared" si="3"/>
        <v>1</v>
      </c>
      <c r="G208" s="16">
        <f t="shared" si="4"/>
        <v>0</v>
      </c>
      <c r="H208" s="16">
        <f t="shared" si="5"/>
        <v>0</v>
      </c>
      <c r="I208" s="35" t="s">
        <v>12</v>
      </c>
      <c r="J208" s="16">
        <f t="shared" si="6"/>
        <v>0</v>
      </c>
      <c r="K208" s="16">
        <f t="shared" si="7"/>
        <v>0</v>
      </c>
      <c r="L208" s="16">
        <f t="shared" si="8"/>
        <v>0</v>
      </c>
      <c r="M208" s="16">
        <f t="shared" si="9"/>
        <v>1</v>
      </c>
      <c r="N208" s="16">
        <f t="shared" si="10"/>
        <v>0</v>
      </c>
      <c r="O208" s="36">
        <v>12000.0</v>
      </c>
      <c r="P208" s="21">
        <f t="shared" si="11"/>
        <v>1</v>
      </c>
      <c r="Q208" s="21">
        <f t="shared" si="12"/>
        <v>0</v>
      </c>
      <c r="R208" s="21">
        <f t="shared" si="13"/>
        <v>0</v>
      </c>
      <c r="S208" s="21">
        <f t="shared" si="14"/>
        <v>0</v>
      </c>
      <c r="T208" s="37" t="s">
        <v>159</v>
      </c>
      <c r="U208" s="21">
        <f t="shared" si="15"/>
        <v>0</v>
      </c>
      <c r="V208" s="37">
        <v>0.0</v>
      </c>
      <c r="W208" s="37">
        <v>0.0</v>
      </c>
      <c r="X208" s="37">
        <v>0.0</v>
      </c>
      <c r="Y208" s="37" t="s">
        <v>26</v>
      </c>
      <c r="Z208" s="21">
        <f t="shared" si="16"/>
        <v>0</v>
      </c>
      <c r="AA208" s="21">
        <f t="shared" si="17"/>
        <v>1</v>
      </c>
      <c r="AB208" s="21">
        <f t="shared" si="18"/>
        <v>0</v>
      </c>
      <c r="AC208" s="21">
        <f t="shared" si="19"/>
        <v>0</v>
      </c>
      <c r="AD208" s="21">
        <f t="shared" si="20"/>
        <v>0</v>
      </c>
      <c r="AE208" s="36" t="s">
        <v>31</v>
      </c>
      <c r="AF208" s="21">
        <f t="shared" si="21"/>
        <v>1</v>
      </c>
      <c r="AG208" s="21">
        <f t="shared" si="22"/>
        <v>0</v>
      </c>
      <c r="AH208" s="21">
        <f t="shared" si="23"/>
        <v>0</v>
      </c>
      <c r="AI208" s="21">
        <f t="shared" si="24"/>
        <v>0</v>
      </c>
      <c r="AJ208" s="27" t="s">
        <v>128</v>
      </c>
      <c r="AK208" s="21">
        <f t="shared" si="25"/>
        <v>1</v>
      </c>
      <c r="AL208" s="21">
        <f t="shared" si="26"/>
        <v>0</v>
      </c>
      <c r="AM208" s="21">
        <f t="shared" si="27"/>
        <v>0</v>
      </c>
      <c r="AN208" s="21">
        <f t="shared" si="28"/>
        <v>0</v>
      </c>
      <c r="AO208" s="27" t="s">
        <v>38</v>
      </c>
      <c r="AP208" s="21">
        <f t="shared" si="29"/>
        <v>0</v>
      </c>
      <c r="AQ208" s="21">
        <f t="shared" si="30"/>
        <v>1</v>
      </c>
      <c r="AR208" s="21">
        <f t="shared" si="31"/>
        <v>0</v>
      </c>
      <c r="AS208" s="21">
        <f t="shared" si="32"/>
        <v>0</v>
      </c>
      <c r="AT208" s="27" t="s">
        <v>130</v>
      </c>
      <c r="AU208" s="21">
        <f t="shared" si="33"/>
        <v>1</v>
      </c>
      <c r="AV208" s="21">
        <f t="shared" si="34"/>
        <v>0</v>
      </c>
      <c r="AW208" s="21">
        <f t="shared" si="35"/>
        <v>0</v>
      </c>
      <c r="AX208" s="21">
        <f t="shared" si="36"/>
        <v>0</v>
      </c>
      <c r="AY208" s="38" t="s">
        <v>190</v>
      </c>
      <c r="AZ208" s="21">
        <f t="shared" si="37"/>
        <v>0</v>
      </c>
      <c r="BA208" s="21">
        <f t="shared" si="38"/>
        <v>0</v>
      </c>
      <c r="BB208" s="21">
        <f t="shared" si="39"/>
        <v>0</v>
      </c>
      <c r="BC208" s="21">
        <f t="shared" si="40"/>
        <v>1</v>
      </c>
      <c r="BD208" s="27" t="s">
        <v>150</v>
      </c>
      <c r="BE208" s="21">
        <f t="shared" si="41"/>
        <v>0</v>
      </c>
      <c r="BF208" s="21">
        <f t="shared" si="42"/>
        <v>0</v>
      </c>
      <c r="BG208" s="21">
        <f t="shared" si="43"/>
        <v>1</v>
      </c>
      <c r="BH208" s="27" t="s">
        <v>145</v>
      </c>
      <c r="BI208" s="21">
        <f t="shared" si="44"/>
        <v>0</v>
      </c>
      <c r="BJ208" s="21">
        <f t="shared" si="45"/>
        <v>0</v>
      </c>
      <c r="BK208" s="21">
        <f t="shared" si="46"/>
        <v>1</v>
      </c>
      <c r="BL208" s="29" t="s">
        <v>132</v>
      </c>
      <c r="BM208" s="21">
        <f t="shared" si="47"/>
        <v>0</v>
      </c>
      <c r="BN208" s="21">
        <f t="shared" si="48"/>
        <v>0</v>
      </c>
      <c r="BO208" s="21">
        <f t="shared" si="49"/>
        <v>1</v>
      </c>
      <c r="BP208" s="21">
        <f t="shared" si="50"/>
        <v>0</v>
      </c>
      <c r="BQ208" s="21">
        <f t="shared" si="51"/>
        <v>0</v>
      </c>
      <c r="BR208" s="29">
        <v>0.0</v>
      </c>
      <c r="BS208" s="29">
        <v>0.0</v>
      </c>
      <c r="BT208" s="29">
        <v>1.0</v>
      </c>
      <c r="BU208" s="29">
        <v>1.0</v>
      </c>
      <c r="BV208" s="29">
        <v>0.0</v>
      </c>
      <c r="BW208" s="29">
        <v>1.0</v>
      </c>
      <c r="BX208" s="29">
        <v>1.0</v>
      </c>
      <c r="BY208" s="29">
        <v>1.0</v>
      </c>
      <c r="BZ208" s="29">
        <v>0.0</v>
      </c>
      <c r="CA208" s="29" t="s">
        <v>176</v>
      </c>
      <c r="CB208" s="21">
        <f t="shared" si="52"/>
        <v>0</v>
      </c>
      <c r="CC208" s="21">
        <f t="shared" si="53"/>
        <v>0</v>
      </c>
      <c r="CD208" s="21">
        <f t="shared" si="54"/>
        <v>0</v>
      </c>
      <c r="CE208" s="21">
        <f t="shared" si="55"/>
        <v>1</v>
      </c>
      <c r="CF208" s="21">
        <f t="shared" si="56"/>
        <v>0</v>
      </c>
      <c r="CG208" s="27" t="s">
        <v>146</v>
      </c>
      <c r="CH208" s="21">
        <f t="shared" si="57"/>
        <v>0</v>
      </c>
      <c r="CI208" s="21">
        <f t="shared" si="58"/>
        <v>0</v>
      </c>
      <c r="CJ208" s="21">
        <f t="shared" si="59"/>
        <v>1</v>
      </c>
      <c r="CK208" s="21">
        <f t="shared" si="60"/>
        <v>0</v>
      </c>
      <c r="CL208" s="27" t="s">
        <v>147</v>
      </c>
      <c r="CM208" s="21">
        <f t="shared" si="61"/>
        <v>0</v>
      </c>
      <c r="CN208" s="21">
        <f t="shared" si="62"/>
        <v>0</v>
      </c>
      <c r="CO208" s="21">
        <f t="shared" si="63"/>
        <v>0</v>
      </c>
      <c r="CP208" s="21">
        <f t="shared" si="64"/>
        <v>0</v>
      </c>
      <c r="CQ208" s="21">
        <f t="shared" si="65"/>
        <v>1</v>
      </c>
      <c r="CR208" s="27" t="s">
        <v>139</v>
      </c>
      <c r="CS208" s="27" t="s">
        <v>137</v>
      </c>
      <c r="CT208" s="27" t="s">
        <v>139</v>
      </c>
      <c r="CU208" s="27" t="s">
        <v>136</v>
      </c>
      <c r="CV208" s="16">
        <f t="shared" si="66"/>
        <v>11</v>
      </c>
      <c r="CW208" s="29">
        <v>4.0</v>
      </c>
      <c r="CX208" s="41" t="s">
        <v>137</v>
      </c>
      <c r="CY208" s="41" t="s">
        <v>139</v>
      </c>
      <c r="CZ208" s="41" t="s">
        <v>136</v>
      </c>
      <c r="DA208" s="27">
        <v>5.0</v>
      </c>
      <c r="DB208" s="16">
        <f t="shared" si="67"/>
        <v>18</v>
      </c>
      <c r="DC208" s="27" t="s">
        <v>136</v>
      </c>
      <c r="DD208" s="27" t="s">
        <v>139</v>
      </c>
      <c r="DE208" s="27" t="s">
        <v>139</v>
      </c>
      <c r="DF208" s="27" t="s">
        <v>139</v>
      </c>
      <c r="DG208" s="27" t="s">
        <v>136</v>
      </c>
      <c r="DH208" s="27">
        <v>5.0</v>
      </c>
      <c r="DI208" s="16">
        <f t="shared" si="68"/>
        <v>19</v>
      </c>
      <c r="DJ208" s="27" t="s">
        <v>137</v>
      </c>
      <c r="DK208" s="27" t="s">
        <v>138</v>
      </c>
      <c r="DL208" s="27" t="s">
        <v>136</v>
      </c>
      <c r="DM208" s="27" t="s">
        <v>138</v>
      </c>
      <c r="DN208" s="27" t="s">
        <v>137</v>
      </c>
      <c r="DO208" s="16">
        <f t="shared" si="69"/>
        <v>20</v>
      </c>
      <c r="DP208" s="29">
        <v>5.0</v>
      </c>
      <c r="DQ208" s="29">
        <v>5.0</v>
      </c>
      <c r="DR208" s="27" t="s">
        <v>137</v>
      </c>
      <c r="DS208" s="29">
        <v>4.0</v>
      </c>
      <c r="DT208" s="27" t="s">
        <v>136</v>
      </c>
      <c r="DU208" s="25">
        <f t="shared" si="70"/>
        <v>21</v>
      </c>
      <c r="DV208" s="27" t="s">
        <v>136</v>
      </c>
      <c r="DW208" s="27" t="s">
        <v>136</v>
      </c>
      <c r="DX208" s="27" t="s">
        <v>136</v>
      </c>
      <c r="DY208" s="27" t="s">
        <v>137</v>
      </c>
      <c r="DZ208" s="27" t="s">
        <v>136</v>
      </c>
      <c r="EA208" s="21">
        <f t="shared" si="87"/>
        <v>19</v>
      </c>
      <c r="EB208" s="27" t="s">
        <v>140</v>
      </c>
      <c r="EC208" s="27" t="s">
        <v>139</v>
      </c>
      <c r="ED208" s="29">
        <v>1.0</v>
      </c>
      <c r="EE208" s="27" t="s">
        <v>139</v>
      </c>
      <c r="EF208" s="16">
        <f t="shared" si="71"/>
        <v>6</v>
      </c>
      <c r="EG208" s="29">
        <v>4.0</v>
      </c>
      <c r="EH208" s="129">
        <v>3.0</v>
      </c>
      <c r="EI208" s="27" t="s">
        <v>139</v>
      </c>
      <c r="EJ208" s="27" t="s">
        <v>139</v>
      </c>
      <c r="EK208" s="16">
        <f t="shared" si="72"/>
        <v>11</v>
      </c>
    </row>
    <row r="209" ht="15.75" customHeight="1">
      <c r="A209" s="36" t="s">
        <v>125</v>
      </c>
      <c r="B209" s="16">
        <f t="shared" si="1"/>
        <v>1</v>
      </c>
      <c r="C209" s="17" t="s">
        <v>37</v>
      </c>
      <c r="D209" s="35">
        <v>21.0</v>
      </c>
      <c r="E209" s="16">
        <f t="shared" si="2"/>
        <v>0</v>
      </c>
      <c r="F209" s="16">
        <f t="shared" si="3"/>
        <v>1</v>
      </c>
      <c r="G209" s="16">
        <f t="shared" si="4"/>
        <v>0</v>
      </c>
      <c r="H209" s="16">
        <f t="shared" si="5"/>
        <v>0</v>
      </c>
      <c r="I209" s="35" t="s">
        <v>12</v>
      </c>
      <c r="J209" s="16">
        <f t="shared" si="6"/>
        <v>0</v>
      </c>
      <c r="K209" s="16">
        <f t="shared" si="7"/>
        <v>0</v>
      </c>
      <c r="L209" s="16">
        <f t="shared" si="8"/>
        <v>0</v>
      </c>
      <c r="M209" s="16">
        <f t="shared" si="9"/>
        <v>1</v>
      </c>
      <c r="N209" s="16">
        <f t="shared" si="10"/>
        <v>0</v>
      </c>
      <c r="O209" s="36">
        <v>12000.0</v>
      </c>
      <c r="P209" s="21">
        <f t="shared" si="11"/>
        <v>1</v>
      </c>
      <c r="Q209" s="21">
        <f t="shared" si="12"/>
        <v>0</v>
      </c>
      <c r="R209" s="21">
        <f t="shared" si="13"/>
        <v>0</v>
      </c>
      <c r="S209" s="21">
        <f t="shared" si="14"/>
        <v>0</v>
      </c>
      <c r="T209" s="37" t="s">
        <v>159</v>
      </c>
      <c r="U209" s="21">
        <f t="shared" si="15"/>
        <v>0</v>
      </c>
      <c r="V209" s="37">
        <v>0.0</v>
      </c>
      <c r="W209" s="37">
        <v>0.0</v>
      </c>
      <c r="X209" s="37">
        <v>0.0</v>
      </c>
      <c r="Y209" s="37" t="s">
        <v>26</v>
      </c>
      <c r="Z209" s="21">
        <f t="shared" si="16"/>
        <v>0</v>
      </c>
      <c r="AA209" s="21">
        <f t="shared" si="17"/>
        <v>1</v>
      </c>
      <c r="AB209" s="21">
        <f t="shared" si="18"/>
        <v>0</v>
      </c>
      <c r="AC209" s="21">
        <f t="shared" si="19"/>
        <v>0</v>
      </c>
      <c r="AD209" s="21">
        <f t="shared" si="20"/>
        <v>0</v>
      </c>
      <c r="AE209" s="36" t="s">
        <v>31</v>
      </c>
      <c r="AF209" s="21">
        <f t="shared" si="21"/>
        <v>1</v>
      </c>
      <c r="AG209" s="21">
        <f t="shared" si="22"/>
        <v>0</v>
      </c>
      <c r="AH209" s="21">
        <f t="shared" si="23"/>
        <v>0</v>
      </c>
      <c r="AI209" s="21">
        <f t="shared" si="24"/>
        <v>0</v>
      </c>
      <c r="AJ209" s="27" t="s">
        <v>128</v>
      </c>
      <c r="AK209" s="21">
        <f t="shared" si="25"/>
        <v>1</v>
      </c>
      <c r="AL209" s="21">
        <f t="shared" si="26"/>
        <v>0</v>
      </c>
      <c r="AM209" s="21">
        <f t="shared" si="27"/>
        <v>0</v>
      </c>
      <c r="AN209" s="21">
        <f t="shared" si="28"/>
        <v>0</v>
      </c>
      <c r="AO209" s="27" t="s">
        <v>39</v>
      </c>
      <c r="AP209" s="21">
        <f t="shared" si="29"/>
        <v>0</v>
      </c>
      <c r="AQ209" s="21">
        <f t="shared" si="30"/>
        <v>0</v>
      </c>
      <c r="AR209" s="21">
        <f t="shared" si="31"/>
        <v>1</v>
      </c>
      <c r="AS209" s="21">
        <f t="shared" si="32"/>
        <v>0</v>
      </c>
      <c r="AT209" s="27" t="s">
        <v>130</v>
      </c>
      <c r="AU209" s="21">
        <f t="shared" si="33"/>
        <v>1</v>
      </c>
      <c r="AV209" s="21">
        <f t="shared" si="34"/>
        <v>0</v>
      </c>
      <c r="AW209" s="21">
        <f t="shared" si="35"/>
        <v>0</v>
      </c>
      <c r="AX209" s="21">
        <f t="shared" si="36"/>
        <v>0</v>
      </c>
      <c r="AY209" s="38" t="s">
        <v>182</v>
      </c>
      <c r="AZ209" s="21">
        <f t="shared" si="37"/>
        <v>0</v>
      </c>
      <c r="BA209" s="21">
        <f t="shared" si="38"/>
        <v>0</v>
      </c>
      <c r="BB209" s="21">
        <f t="shared" si="39"/>
        <v>1</v>
      </c>
      <c r="BC209" s="21">
        <f t="shared" si="40"/>
        <v>0</v>
      </c>
      <c r="BD209" s="27" t="s">
        <v>155</v>
      </c>
      <c r="BE209" s="21">
        <f t="shared" si="41"/>
        <v>0</v>
      </c>
      <c r="BF209" s="21">
        <f t="shared" si="42"/>
        <v>0</v>
      </c>
      <c r="BG209" s="21">
        <f t="shared" si="43"/>
        <v>1</v>
      </c>
      <c r="BH209" s="29">
        <v>800.0</v>
      </c>
      <c r="BI209" s="21">
        <f t="shared" si="44"/>
        <v>1</v>
      </c>
      <c r="BJ209" s="21">
        <f t="shared" si="45"/>
        <v>0</v>
      </c>
      <c r="BK209" s="21">
        <f t="shared" si="46"/>
        <v>0</v>
      </c>
      <c r="BL209" s="27" t="s">
        <v>151</v>
      </c>
      <c r="BM209" s="21">
        <f t="shared" si="47"/>
        <v>0</v>
      </c>
      <c r="BN209" s="21">
        <f t="shared" si="48"/>
        <v>1</v>
      </c>
      <c r="BO209" s="21">
        <f t="shared" si="49"/>
        <v>0</v>
      </c>
      <c r="BP209" s="21">
        <f t="shared" si="50"/>
        <v>0</v>
      </c>
      <c r="BQ209" s="21">
        <f t="shared" si="51"/>
        <v>0</v>
      </c>
      <c r="BR209" s="29">
        <v>0.0</v>
      </c>
      <c r="BS209" s="29">
        <v>1.0</v>
      </c>
      <c r="BT209" s="29">
        <v>0.0</v>
      </c>
      <c r="BU209" s="29">
        <v>0.0</v>
      </c>
      <c r="BV209" s="29">
        <v>0.0</v>
      </c>
      <c r="BW209" s="29">
        <v>0.0</v>
      </c>
      <c r="BX209" s="29">
        <v>1.0</v>
      </c>
      <c r="BY209" s="29">
        <v>0.0</v>
      </c>
      <c r="BZ209" s="29">
        <v>1.0</v>
      </c>
      <c r="CA209" s="29" t="s">
        <v>176</v>
      </c>
      <c r="CB209" s="21">
        <f t="shared" si="52"/>
        <v>0</v>
      </c>
      <c r="CC209" s="21">
        <f t="shared" si="53"/>
        <v>0</v>
      </c>
      <c r="CD209" s="21">
        <f t="shared" si="54"/>
        <v>0</v>
      </c>
      <c r="CE209" s="21">
        <f t="shared" si="55"/>
        <v>1</v>
      </c>
      <c r="CF209" s="21">
        <f t="shared" si="56"/>
        <v>0</v>
      </c>
      <c r="CG209" s="27" t="s">
        <v>152</v>
      </c>
      <c r="CH209" s="21">
        <f t="shared" si="57"/>
        <v>0</v>
      </c>
      <c r="CI209" s="21">
        <f t="shared" si="58"/>
        <v>0</v>
      </c>
      <c r="CJ209" s="21">
        <f t="shared" si="59"/>
        <v>0</v>
      </c>
      <c r="CK209" s="21">
        <f t="shared" si="60"/>
        <v>1</v>
      </c>
      <c r="CL209" s="27" t="s">
        <v>135</v>
      </c>
      <c r="CM209" s="21">
        <f t="shared" si="61"/>
        <v>1</v>
      </c>
      <c r="CN209" s="21">
        <f t="shared" si="62"/>
        <v>0</v>
      </c>
      <c r="CO209" s="21">
        <f t="shared" si="63"/>
        <v>0</v>
      </c>
      <c r="CP209" s="21">
        <f t="shared" si="64"/>
        <v>0</v>
      </c>
      <c r="CQ209" s="21">
        <f t="shared" si="65"/>
        <v>0</v>
      </c>
      <c r="CR209" s="27" t="s">
        <v>136</v>
      </c>
      <c r="CS209" s="29">
        <v>2.0</v>
      </c>
      <c r="CT209" s="27" t="s">
        <v>139</v>
      </c>
      <c r="CU209" s="27" t="s">
        <v>136</v>
      </c>
      <c r="CV209" s="16">
        <f t="shared" si="66"/>
        <v>12</v>
      </c>
      <c r="CW209" s="27" t="s">
        <v>136</v>
      </c>
      <c r="CX209" s="41" t="s">
        <v>138</v>
      </c>
      <c r="CY209" s="41" t="s">
        <v>139</v>
      </c>
      <c r="CZ209" s="41" t="s">
        <v>136</v>
      </c>
      <c r="DA209" s="27" t="s">
        <v>137</v>
      </c>
      <c r="DB209" s="16">
        <f t="shared" si="67"/>
        <v>18</v>
      </c>
      <c r="DC209" s="29">
        <v>5.0</v>
      </c>
      <c r="DD209" s="27" t="s">
        <v>139</v>
      </c>
      <c r="DE209" s="27" t="s">
        <v>136</v>
      </c>
      <c r="DF209" s="27" t="s">
        <v>139</v>
      </c>
      <c r="DG209" s="27" t="s">
        <v>137</v>
      </c>
      <c r="DH209" s="27" t="s">
        <v>139</v>
      </c>
      <c r="DI209" s="16">
        <f t="shared" si="68"/>
        <v>18</v>
      </c>
      <c r="DJ209" s="27" t="s">
        <v>138</v>
      </c>
      <c r="DK209" s="27" t="s">
        <v>136</v>
      </c>
      <c r="DL209" s="27" t="s">
        <v>136</v>
      </c>
      <c r="DM209" s="27" t="s">
        <v>136</v>
      </c>
      <c r="DN209" s="27" t="s">
        <v>139</v>
      </c>
      <c r="DO209" s="16">
        <f t="shared" si="69"/>
        <v>19</v>
      </c>
      <c r="DP209" s="27" t="s">
        <v>136</v>
      </c>
      <c r="DQ209" s="29">
        <v>5.0</v>
      </c>
      <c r="DR209" s="29">
        <v>3.0</v>
      </c>
      <c r="DS209" s="27" t="s">
        <v>139</v>
      </c>
      <c r="DT209" s="27" t="s">
        <v>138</v>
      </c>
      <c r="DU209" s="25">
        <f t="shared" si="70"/>
        <v>19</v>
      </c>
      <c r="DV209" s="27" t="s">
        <v>137</v>
      </c>
      <c r="DW209" s="27" t="s">
        <v>138</v>
      </c>
      <c r="DX209" s="27" t="s">
        <v>136</v>
      </c>
      <c r="DY209" s="27" t="s">
        <v>138</v>
      </c>
      <c r="DZ209" s="27" t="s">
        <v>136</v>
      </c>
      <c r="EA209" s="21">
        <f t="shared" si="87"/>
        <v>21</v>
      </c>
      <c r="EB209" s="27" t="s">
        <v>139</v>
      </c>
      <c r="EC209" s="27" t="s">
        <v>139</v>
      </c>
      <c r="ED209" s="27" t="s">
        <v>140</v>
      </c>
      <c r="EE209" s="27" t="s">
        <v>139</v>
      </c>
      <c r="EF209" s="16">
        <f t="shared" si="71"/>
        <v>7</v>
      </c>
      <c r="EG209" s="29">
        <v>4.0</v>
      </c>
      <c r="EH209" s="130" t="s">
        <v>136</v>
      </c>
      <c r="EI209" s="27" t="s">
        <v>136</v>
      </c>
      <c r="EJ209" s="27" t="s">
        <v>140</v>
      </c>
      <c r="EK209" s="16">
        <f t="shared" si="72"/>
        <v>13</v>
      </c>
    </row>
    <row r="210" ht="15.75" customHeight="1">
      <c r="A210" s="36" t="s">
        <v>125</v>
      </c>
      <c r="B210" s="16">
        <f t="shared" si="1"/>
        <v>1</v>
      </c>
      <c r="C210" s="17" t="s">
        <v>37</v>
      </c>
      <c r="D210" s="35">
        <v>25.0</v>
      </c>
      <c r="E210" s="16">
        <f t="shared" si="2"/>
        <v>0</v>
      </c>
      <c r="F210" s="16">
        <f t="shared" si="3"/>
        <v>1</v>
      </c>
      <c r="G210" s="16">
        <f t="shared" si="4"/>
        <v>0</v>
      </c>
      <c r="H210" s="16">
        <f t="shared" si="5"/>
        <v>0</v>
      </c>
      <c r="I210" s="35" t="s">
        <v>12</v>
      </c>
      <c r="J210" s="16">
        <f t="shared" si="6"/>
        <v>0</v>
      </c>
      <c r="K210" s="16">
        <f t="shared" si="7"/>
        <v>0</v>
      </c>
      <c r="L210" s="16">
        <f t="shared" si="8"/>
        <v>0</v>
      </c>
      <c r="M210" s="16">
        <f t="shared" si="9"/>
        <v>1</v>
      </c>
      <c r="N210" s="16">
        <f t="shared" si="10"/>
        <v>0</v>
      </c>
      <c r="O210" s="36">
        <v>12000.0</v>
      </c>
      <c r="P210" s="21">
        <f t="shared" si="11"/>
        <v>1</v>
      </c>
      <c r="Q210" s="21">
        <f t="shared" si="12"/>
        <v>0</v>
      </c>
      <c r="R210" s="21">
        <f t="shared" si="13"/>
        <v>0</v>
      </c>
      <c r="S210" s="21">
        <f t="shared" si="14"/>
        <v>0</v>
      </c>
      <c r="T210" s="37" t="s">
        <v>159</v>
      </c>
      <c r="U210" s="21">
        <f t="shared" si="15"/>
        <v>0</v>
      </c>
      <c r="V210" s="37">
        <v>0.0</v>
      </c>
      <c r="W210" s="37">
        <v>0.0</v>
      </c>
      <c r="X210" s="37">
        <v>0.0</v>
      </c>
      <c r="Y210" s="37" t="s">
        <v>26</v>
      </c>
      <c r="Z210" s="21">
        <f t="shared" si="16"/>
        <v>0</v>
      </c>
      <c r="AA210" s="21">
        <f t="shared" si="17"/>
        <v>1</v>
      </c>
      <c r="AB210" s="21">
        <f t="shared" si="18"/>
        <v>0</v>
      </c>
      <c r="AC210" s="21">
        <f t="shared" si="19"/>
        <v>0</v>
      </c>
      <c r="AD210" s="21">
        <f t="shared" si="20"/>
        <v>0</v>
      </c>
      <c r="AE210" s="36" t="s">
        <v>180</v>
      </c>
      <c r="AF210" s="21">
        <f t="shared" si="21"/>
        <v>0</v>
      </c>
      <c r="AG210" s="21">
        <f t="shared" si="22"/>
        <v>0</v>
      </c>
      <c r="AH210" s="21">
        <f t="shared" si="23"/>
        <v>1</v>
      </c>
      <c r="AI210" s="21">
        <f t="shared" si="24"/>
        <v>0</v>
      </c>
      <c r="AJ210" s="27" t="s">
        <v>129</v>
      </c>
      <c r="AK210" s="21">
        <f t="shared" si="25"/>
        <v>0</v>
      </c>
      <c r="AL210" s="21">
        <f t="shared" si="26"/>
        <v>1</v>
      </c>
      <c r="AM210" s="21">
        <f t="shared" si="27"/>
        <v>0</v>
      </c>
      <c r="AN210" s="21">
        <f t="shared" si="28"/>
        <v>0</v>
      </c>
      <c r="AO210" s="27" t="s">
        <v>172</v>
      </c>
      <c r="AP210" s="21">
        <f t="shared" si="29"/>
        <v>0</v>
      </c>
      <c r="AQ210" s="21">
        <f t="shared" si="30"/>
        <v>0</v>
      </c>
      <c r="AR210" s="21">
        <f t="shared" si="31"/>
        <v>0</v>
      </c>
      <c r="AS210" s="21">
        <f t="shared" si="32"/>
        <v>1</v>
      </c>
      <c r="AT210" s="27" t="s">
        <v>197</v>
      </c>
      <c r="AU210" s="21">
        <f t="shared" si="33"/>
        <v>0</v>
      </c>
      <c r="AV210" s="21">
        <f t="shared" si="34"/>
        <v>0</v>
      </c>
      <c r="AW210" s="21">
        <f t="shared" si="35"/>
        <v>0</v>
      </c>
      <c r="AX210" s="21">
        <f t="shared" si="36"/>
        <v>1</v>
      </c>
      <c r="AY210" s="38" t="s">
        <v>201</v>
      </c>
      <c r="AZ210" s="21">
        <f t="shared" si="37"/>
        <v>0</v>
      </c>
      <c r="BA210" s="21">
        <f t="shared" si="38"/>
        <v>0</v>
      </c>
      <c r="BB210" s="21">
        <f t="shared" si="39"/>
        <v>0</v>
      </c>
      <c r="BC210" s="21">
        <f t="shared" si="40"/>
        <v>1</v>
      </c>
      <c r="BD210" s="27" t="s">
        <v>150</v>
      </c>
      <c r="BE210" s="21">
        <f t="shared" si="41"/>
        <v>0</v>
      </c>
      <c r="BF210" s="21">
        <f t="shared" si="42"/>
        <v>0</v>
      </c>
      <c r="BG210" s="21">
        <f t="shared" si="43"/>
        <v>1</v>
      </c>
      <c r="BH210" s="29">
        <v>1500.0</v>
      </c>
      <c r="BI210" s="21">
        <f t="shared" si="44"/>
        <v>0</v>
      </c>
      <c r="BJ210" s="21">
        <f t="shared" si="45"/>
        <v>1</v>
      </c>
      <c r="BK210" s="21">
        <f t="shared" si="46"/>
        <v>0</v>
      </c>
      <c r="BL210" s="29" t="s">
        <v>156</v>
      </c>
      <c r="BM210" s="21">
        <f t="shared" si="47"/>
        <v>0</v>
      </c>
      <c r="BN210" s="21">
        <f t="shared" si="48"/>
        <v>0</v>
      </c>
      <c r="BO210" s="21">
        <f t="shared" si="49"/>
        <v>0</v>
      </c>
      <c r="BP210" s="21">
        <f t="shared" si="50"/>
        <v>1</v>
      </c>
      <c r="BQ210" s="21">
        <f t="shared" si="51"/>
        <v>0</v>
      </c>
      <c r="BR210" s="29">
        <v>0.0</v>
      </c>
      <c r="BS210" s="29">
        <v>0.0</v>
      </c>
      <c r="BT210" s="29">
        <v>1.0</v>
      </c>
      <c r="BU210" s="29">
        <v>0.0</v>
      </c>
      <c r="BV210" s="29">
        <v>1.0</v>
      </c>
      <c r="BW210" s="29">
        <v>1.0</v>
      </c>
      <c r="BX210" s="29">
        <v>0.0</v>
      </c>
      <c r="BY210" s="29">
        <v>0.0</v>
      </c>
      <c r="BZ210" s="29">
        <v>1.0</v>
      </c>
      <c r="CA210" s="27" t="s">
        <v>133</v>
      </c>
      <c r="CB210" s="21">
        <f t="shared" si="52"/>
        <v>0</v>
      </c>
      <c r="CC210" s="21">
        <f t="shared" si="53"/>
        <v>1</v>
      </c>
      <c r="CD210" s="21">
        <f t="shared" si="54"/>
        <v>0</v>
      </c>
      <c r="CE210" s="21">
        <f t="shared" si="55"/>
        <v>0</v>
      </c>
      <c r="CF210" s="21">
        <f t="shared" si="56"/>
        <v>0</v>
      </c>
      <c r="CG210" s="27" t="s">
        <v>157</v>
      </c>
      <c r="CH210" s="21">
        <f t="shared" si="57"/>
        <v>0</v>
      </c>
      <c r="CI210" s="21">
        <f t="shared" si="58"/>
        <v>1</v>
      </c>
      <c r="CJ210" s="21">
        <f t="shared" si="59"/>
        <v>0</v>
      </c>
      <c r="CK210" s="21">
        <f t="shared" si="60"/>
        <v>0</v>
      </c>
      <c r="CL210" s="27" t="s">
        <v>135</v>
      </c>
      <c r="CM210" s="21">
        <f t="shared" si="61"/>
        <v>1</v>
      </c>
      <c r="CN210" s="21">
        <f t="shared" si="62"/>
        <v>0</v>
      </c>
      <c r="CO210" s="21">
        <f t="shared" si="63"/>
        <v>0</v>
      </c>
      <c r="CP210" s="21">
        <f t="shared" si="64"/>
        <v>0</v>
      </c>
      <c r="CQ210" s="21">
        <f t="shared" si="65"/>
        <v>0</v>
      </c>
      <c r="CR210" s="27" t="s">
        <v>139</v>
      </c>
      <c r="CS210" s="29">
        <v>3.0</v>
      </c>
      <c r="CT210" s="27" t="s">
        <v>137</v>
      </c>
      <c r="CU210" s="27" t="s">
        <v>140</v>
      </c>
      <c r="CV210" s="16">
        <f t="shared" si="66"/>
        <v>9</v>
      </c>
      <c r="CW210" s="29">
        <v>5.0</v>
      </c>
      <c r="CX210" s="41" t="s">
        <v>136</v>
      </c>
      <c r="CY210" s="41" t="s">
        <v>137</v>
      </c>
      <c r="CZ210" s="31">
        <v>3.0</v>
      </c>
      <c r="DA210" s="27">
        <v>3.0</v>
      </c>
      <c r="DB210" s="16">
        <f t="shared" si="67"/>
        <v>18</v>
      </c>
      <c r="DC210" s="29">
        <v>3.0</v>
      </c>
      <c r="DD210" s="27">
        <v>4.0</v>
      </c>
      <c r="DE210" s="27" t="s">
        <v>139</v>
      </c>
      <c r="DF210" s="27">
        <v>3.0</v>
      </c>
      <c r="DG210" s="27" t="s">
        <v>139</v>
      </c>
      <c r="DH210" s="27">
        <v>4.0</v>
      </c>
      <c r="DI210" s="16">
        <f t="shared" si="68"/>
        <v>18</v>
      </c>
      <c r="DJ210" s="27" t="s">
        <v>138</v>
      </c>
      <c r="DK210" s="27" t="s">
        <v>137</v>
      </c>
      <c r="DL210" s="27" t="s">
        <v>138</v>
      </c>
      <c r="DM210" s="27" t="s">
        <v>137</v>
      </c>
      <c r="DN210" s="27" t="s">
        <v>136</v>
      </c>
      <c r="DO210" s="16">
        <f t="shared" si="69"/>
        <v>20</v>
      </c>
      <c r="DP210" s="27" t="s">
        <v>137</v>
      </c>
      <c r="DQ210" s="27" t="s">
        <v>140</v>
      </c>
      <c r="DR210" s="27" t="s">
        <v>139</v>
      </c>
      <c r="DS210" s="27" t="s">
        <v>139</v>
      </c>
      <c r="DT210" s="29">
        <v>3.0</v>
      </c>
      <c r="DU210" s="25">
        <f t="shared" si="70"/>
        <v>11</v>
      </c>
      <c r="DV210" s="27" t="s">
        <v>137</v>
      </c>
      <c r="DW210" s="27" t="s">
        <v>136</v>
      </c>
      <c r="DX210" s="27" t="s">
        <v>139</v>
      </c>
      <c r="DY210" s="29">
        <v>5.0</v>
      </c>
      <c r="DZ210" s="27" t="s">
        <v>137</v>
      </c>
      <c r="EA210" s="21">
        <f t="shared" si="87"/>
        <v>17</v>
      </c>
      <c r="EB210" s="27" t="s">
        <v>136</v>
      </c>
      <c r="EC210" s="29">
        <v>2.0</v>
      </c>
      <c r="ED210" s="27" t="s">
        <v>140</v>
      </c>
      <c r="EE210" s="27" t="s">
        <v>140</v>
      </c>
      <c r="EF210" s="16">
        <f t="shared" si="71"/>
        <v>8</v>
      </c>
      <c r="EG210" s="29">
        <v>3.0</v>
      </c>
      <c r="EH210" s="130" t="s">
        <v>139</v>
      </c>
      <c r="EI210" s="29">
        <v>4.0</v>
      </c>
      <c r="EJ210" s="29">
        <v>3.0</v>
      </c>
      <c r="EK210" s="16">
        <f t="shared" si="72"/>
        <v>12</v>
      </c>
    </row>
    <row r="211" ht="15.75" customHeight="1">
      <c r="A211" s="36" t="s">
        <v>125</v>
      </c>
      <c r="B211" s="16">
        <f t="shared" si="1"/>
        <v>1</v>
      </c>
      <c r="C211" s="17" t="s">
        <v>37</v>
      </c>
      <c r="D211" s="35">
        <v>66.0</v>
      </c>
      <c r="E211" s="16">
        <f t="shared" si="2"/>
        <v>0</v>
      </c>
      <c r="F211" s="16">
        <f t="shared" si="3"/>
        <v>0</v>
      </c>
      <c r="G211" s="16">
        <f t="shared" si="4"/>
        <v>0</v>
      </c>
      <c r="H211" s="16">
        <f t="shared" si="5"/>
        <v>1</v>
      </c>
      <c r="I211" s="35" t="s">
        <v>12</v>
      </c>
      <c r="J211" s="16">
        <f t="shared" si="6"/>
        <v>0</v>
      </c>
      <c r="K211" s="16">
        <f t="shared" si="7"/>
        <v>0</v>
      </c>
      <c r="L211" s="16">
        <f t="shared" si="8"/>
        <v>0</v>
      </c>
      <c r="M211" s="16">
        <f t="shared" si="9"/>
        <v>1</v>
      </c>
      <c r="N211" s="16">
        <f t="shared" si="10"/>
        <v>0</v>
      </c>
      <c r="O211" s="36">
        <v>10000.0</v>
      </c>
      <c r="P211" s="21">
        <f t="shared" si="11"/>
        <v>1</v>
      </c>
      <c r="Q211" s="21">
        <f t="shared" si="12"/>
        <v>0</v>
      </c>
      <c r="R211" s="21">
        <f t="shared" si="13"/>
        <v>0</v>
      </c>
      <c r="S211" s="21">
        <f t="shared" si="14"/>
        <v>0</v>
      </c>
      <c r="T211" s="37" t="s">
        <v>127</v>
      </c>
      <c r="U211" s="21">
        <f t="shared" si="15"/>
        <v>1</v>
      </c>
      <c r="V211" s="37">
        <v>0.0</v>
      </c>
      <c r="W211" s="37">
        <v>0.0</v>
      </c>
      <c r="X211" s="37">
        <v>0.0</v>
      </c>
      <c r="Y211" s="36" t="s">
        <v>142</v>
      </c>
      <c r="Z211" s="21">
        <f t="shared" si="16"/>
        <v>0</v>
      </c>
      <c r="AA211" s="21">
        <f t="shared" si="17"/>
        <v>0</v>
      </c>
      <c r="AB211" s="21">
        <f t="shared" si="18"/>
        <v>0</v>
      </c>
      <c r="AC211" s="21">
        <f t="shared" si="19"/>
        <v>1</v>
      </c>
      <c r="AD211" s="21">
        <f t="shared" si="20"/>
        <v>0</v>
      </c>
      <c r="AE211" s="36" t="s">
        <v>31</v>
      </c>
      <c r="AF211" s="21">
        <f t="shared" si="21"/>
        <v>1</v>
      </c>
      <c r="AG211" s="21">
        <f t="shared" si="22"/>
        <v>0</v>
      </c>
      <c r="AH211" s="21">
        <f t="shared" si="23"/>
        <v>0</v>
      </c>
      <c r="AI211" s="21">
        <f t="shared" si="24"/>
        <v>0</v>
      </c>
      <c r="AJ211" s="27" t="s">
        <v>162</v>
      </c>
      <c r="AK211" s="21">
        <f t="shared" si="25"/>
        <v>0</v>
      </c>
      <c r="AL211" s="21">
        <f t="shared" si="26"/>
        <v>0</v>
      </c>
      <c r="AM211" s="21">
        <f t="shared" si="27"/>
        <v>0</v>
      </c>
      <c r="AN211" s="21">
        <f t="shared" si="28"/>
        <v>1</v>
      </c>
      <c r="AO211" s="27" t="s">
        <v>37</v>
      </c>
      <c r="AP211" s="21">
        <f t="shared" si="29"/>
        <v>1</v>
      </c>
      <c r="AQ211" s="21">
        <f t="shared" si="30"/>
        <v>0</v>
      </c>
      <c r="AR211" s="21">
        <f t="shared" si="31"/>
        <v>0</v>
      </c>
      <c r="AS211" s="21">
        <f t="shared" si="32"/>
        <v>0</v>
      </c>
      <c r="AT211" s="27" t="s">
        <v>44</v>
      </c>
      <c r="AU211" s="21">
        <f t="shared" si="33"/>
        <v>0</v>
      </c>
      <c r="AV211" s="21">
        <f t="shared" si="34"/>
        <v>1</v>
      </c>
      <c r="AW211" s="21">
        <f t="shared" si="35"/>
        <v>0</v>
      </c>
      <c r="AX211" s="21">
        <f t="shared" si="36"/>
        <v>0</v>
      </c>
      <c r="AY211" s="38" t="s">
        <v>186</v>
      </c>
      <c r="AZ211" s="21">
        <f t="shared" si="37"/>
        <v>0</v>
      </c>
      <c r="BA211" s="21">
        <f t="shared" si="38"/>
        <v>0</v>
      </c>
      <c r="BB211" s="21">
        <f t="shared" si="39"/>
        <v>0</v>
      </c>
      <c r="BC211" s="21">
        <f t="shared" si="40"/>
        <v>1</v>
      </c>
      <c r="BD211" s="27" t="s">
        <v>136</v>
      </c>
      <c r="BE211" s="21">
        <f t="shared" si="41"/>
        <v>0</v>
      </c>
      <c r="BF211" s="21">
        <f t="shared" si="42"/>
        <v>0</v>
      </c>
      <c r="BG211" s="21">
        <f t="shared" si="43"/>
        <v>1</v>
      </c>
      <c r="BH211" s="29">
        <v>1500.0</v>
      </c>
      <c r="BI211" s="21">
        <f t="shared" si="44"/>
        <v>0</v>
      </c>
      <c r="BJ211" s="21">
        <f t="shared" si="45"/>
        <v>1</v>
      </c>
      <c r="BK211" s="21">
        <f t="shared" si="46"/>
        <v>0</v>
      </c>
      <c r="BL211" s="29" t="s">
        <v>132</v>
      </c>
      <c r="BM211" s="21">
        <f t="shared" si="47"/>
        <v>0</v>
      </c>
      <c r="BN211" s="21">
        <f t="shared" si="48"/>
        <v>0</v>
      </c>
      <c r="BO211" s="21">
        <f t="shared" si="49"/>
        <v>1</v>
      </c>
      <c r="BP211" s="21">
        <f t="shared" si="50"/>
        <v>0</v>
      </c>
      <c r="BQ211" s="21">
        <f t="shared" si="51"/>
        <v>0</v>
      </c>
      <c r="BR211" s="29">
        <v>0.0</v>
      </c>
      <c r="BS211" s="29">
        <v>1.0</v>
      </c>
      <c r="BT211" s="29">
        <v>0.0</v>
      </c>
      <c r="BU211" s="29">
        <v>0.0</v>
      </c>
      <c r="BV211" s="29">
        <v>0.0</v>
      </c>
      <c r="BW211" s="29">
        <v>0.0</v>
      </c>
      <c r="BX211" s="29">
        <v>0.0</v>
      </c>
      <c r="BY211" s="29">
        <v>1.0</v>
      </c>
      <c r="BZ211" s="29">
        <v>1.0</v>
      </c>
      <c r="CA211" s="27" t="s">
        <v>164</v>
      </c>
      <c r="CB211" s="21">
        <f t="shared" si="52"/>
        <v>0</v>
      </c>
      <c r="CC211" s="21">
        <f t="shared" si="53"/>
        <v>0</v>
      </c>
      <c r="CD211" s="21">
        <f t="shared" si="54"/>
        <v>1</v>
      </c>
      <c r="CE211" s="21">
        <f t="shared" si="55"/>
        <v>0</v>
      </c>
      <c r="CF211" s="21">
        <f t="shared" si="56"/>
        <v>0</v>
      </c>
      <c r="CG211" s="27" t="s">
        <v>165</v>
      </c>
      <c r="CH211" s="21">
        <f t="shared" si="57"/>
        <v>0</v>
      </c>
      <c r="CI211" s="21">
        <f t="shared" si="58"/>
        <v>0</v>
      </c>
      <c r="CJ211" s="21">
        <f t="shared" si="59"/>
        <v>0</v>
      </c>
      <c r="CK211" s="21">
        <f t="shared" si="60"/>
        <v>1</v>
      </c>
      <c r="CL211" s="27" t="s">
        <v>135</v>
      </c>
      <c r="CM211" s="21">
        <f t="shared" si="61"/>
        <v>1</v>
      </c>
      <c r="CN211" s="21">
        <f t="shared" si="62"/>
        <v>0</v>
      </c>
      <c r="CO211" s="21">
        <f t="shared" si="63"/>
        <v>0</v>
      </c>
      <c r="CP211" s="21">
        <f t="shared" si="64"/>
        <v>0</v>
      </c>
      <c r="CQ211" s="21">
        <f t="shared" si="65"/>
        <v>0</v>
      </c>
      <c r="CR211" s="29">
        <v>2.0</v>
      </c>
      <c r="CS211" s="27" t="s">
        <v>139</v>
      </c>
      <c r="CT211" s="27" t="s">
        <v>136</v>
      </c>
      <c r="CU211" s="27" t="s">
        <v>139</v>
      </c>
      <c r="CV211" s="16">
        <f t="shared" si="66"/>
        <v>10</v>
      </c>
      <c r="CW211" s="27" t="s">
        <v>136</v>
      </c>
      <c r="CX211" s="41" t="s">
        <v>139</v>
      </c>
      <c r="CY211" s="41" t="s">
        <v>136</v>
      </c>
      <c r="CZ211" s="31">
        <v>5.0</v>
      </c>
      <c r="DA211" s="29">
        <v>5.0</v>
      </c>
      <c r="DB211" s="16">
        <f t="shared" si="67"/>
        <v>20</v>
      </c>
      <c r="DC211" s="27" t="s">
        <v>136</v>
      </c>
      <c r="DD211" s="27" t="s">
        <v>139</v>
      </c>
      <c r="DE211" s="27" t="s">
        <v>139</v>
      </c>
      <c r="DF211" s="27">
        <v>3.0</v>
      </c>
      <c r="DG211" s="27" t="s">
        <v>138</v>
      </c>
      <c r="DH211" s="29">
        <v>3.0</v>
      </c>
      <c r="DI211" s="16">
        <f t="shared" si="68"/>
        <v>19</v>
      </c>
      <c r="DJ211" s="27" t="s">
        <v>138</v>
      </c>
      <c r="DK211" s="27" t="s">
        <v>139</v>
      </c>
      <c r="DL211" s="27" t="s">
        <v>138</v>
      </c>
      <c r="DM211" s="27" t="s">
        <v>136</v>
      </c>
      <c r="DN211" s="27" t="s">
        <v>136</v>
      </c>
      <c r="DO211" s="16">
        <f t="shared" si="69"/>
        <v>20</v>
      </c>
      <c r="DP211" s="27" t="s">
        <v>136</v>
      </c>
      <c r="DQ211" s="29">
        <v>2.0</v>
      </c>
      <c r="DR211" s="27" t="s">
        <v>136</v>
      </c>
      <c r="DS211" s="29">
        <v>1.0</v>
      </c>
      <c r="DT211" s="29">
        <v>2.0</v>
      </c>
      <c r="DU211" s="25">
        <f t="shared" si="70"/>
        <v>13</v>
      </c>
      <c r="DV211" s="27" t="s">
        <v>138</v>
      </c>
      <c r="DW211" s="27" t="s">
        <v>137</v>
      </c>
      <c r="DX211" s="27" t="s">
        <v>138</v>
      </c>
      <c r="DY211" s="27" t="s">
        <v>140</v>
      </c>
      <c r="DZ211" s="27" t="s">
        <v>137</v>
      </c>
      <c r="EA211" s="21">
        <f t="shared" si="87"/>
        <v>17</v>
      </c>
      <c r="EB211" s="27" t="s">
        <v>137</v>
      </c>
      <c r="EC211" s="27" t="s">
        <v>137</v>
      </c>
      <c r="ED211" s="27" t="s">
        <v>140</v>
      </c>
      <c r="EE211" s="27" t="s">
        <v>139</v>
      </c>
      <c r="EF211" s="16">
        <f t="shared" si="71"/>
        <v>9</v>
      </c>
      <c r="EG211" s="29">
        <v>2.0</v>
      </c>
      <c r="EH211" s="130" t="s">
        <v>139</v>
      </c>
      <c r="EI211" s="27" t="s">
        <v>139</v>
      </c>
      <c r="EJ211" s="27" t="s">
        <v>140</v>
      </c>
      <c r="EK211" s="16">
        <f t="shared" si="72"/>
        <v>7</v>
      </c>
    </row>
    <row r="212" ht="15.75" customHeight="1">
      <c r="A212" s="36" t="s">
        <v>125</v>
      </c>
      <c r="B212" s="16">
        <f t="shared" si="1"/>
        <v>1</v>
      </c>
      <c r="C212" s="17" t="s">
        <v>37</v>
      </c>
      <c r="D212" s="35">
        <v>66.0</v>
      </c>
      <c r="E212" s="16">
        <f t="shared" si="2"/>
        <v>0</v>
      </c>
      <c r="F212" s="16">
        <f t="shared" si="3"/>
        <v>0</v>
      </c>
      <c r="G212" s="16">
        <f t="shared" si="4"/>
        <v>0</v>
      </c>
      <c r="H212" s="16">
        <f t="shared" si="5"/>
        <v>1</v>
      </c>
      <c r="I212" s="35" t="s">
        <v>11</v>
      </c>
      <c r="J212" s="16">
        <f t="shared" si="6"/>
        <v>0</v>
      </c>
      <c r="K212" s="16">
        <f t="shared" si="7"/>
        <v>0</v>
      </c>
      <c r="L212" s="16">
        <f t="shared" si="8"/>
        <v>1</v>
      </c>
      <c r="M212" s="16">
        <f t="shared" si="9"/>
        <v>0</v>
      </c>
      <c r="N212" s="16">
        <f t="shared" si="10"/>
        <v>0</v>
      </c>
      <c r="O212" s="36">
        <v>10000.0</v>
      </c>
      <c r="P212" s="21">
        <f t="shared" si="11"/>
        <v>1</v>
      </c>
      <c r="Q212" s="21">
        <f t="shared" si="12"/>
        <v>0</v>
      </c>
      <c r="R212" s="21">
        <f t="shared" si="13"/>
        <v>0</v>
      </c>
      <c r="S212" s="21">
        <f t="shared" si="14"/>
        <v>0</v>
      </c>
      <c r="T212" s="37" t="s">
        <v>127</v>
      </c>
      <c r="U212" s="21">
        <f t="shared" si="15"/>
        <v>1</v>
      </c>
      <c r="V212" s="37">
        <v>0.0</v>
      </c>
      <c r="W212" s="37">
        <v>0.0</v>
      </c>
      <c r="X212" s="37">
        <v>0.0</v>
      </c>
      <c r="Y212" s="36" t="s">
        <v>142</v>
      </c>
      <c r="Z212" s="21">
        <f t="shared" si="16"/>
        <v>0</v>
      </c>
      <c r="AA212" s="21">
        <f t="shared" si="17"/>
        <v>0</v>
      </c>
      <c r="AB212" s="21">
        <f t="shared" si="18"/>
        <v>0</v>
      </c>
      <c r="AC212" s="21">
        <f t="shared" si="19"/>
        <v>1</v>
      </c>
      <c r="AD212" s="21">
        <f t="shared" si="20"/>
        <v>0</v>
      </c>
      <c r="AE212" s="36" t="s">
        <v>31</v>
      </c>
      <c r="AF212" s="21">
        <f t="shared" si="21"/>
        <v>1</v>
      </c>
      <c r="AG212" s="21">
        <f t="shared" si="22"/>
        <v>0</v>
      </c>
      <c r="AH212" s="21">
        <f t="shared" si="23"/>
        <v>0</v>
      </c>
      <c r="AI212" s="21">
        <f t="shared" si="24"/>
        <v>0</v>
      </c>
      <c r="AJ212" s="27" t="s">
        <v>128</v>
      </c>
      <c r="AK212" s="21">
        <f t="shared" si="25"/>
        <v>1</v>
      </c>
      <c r="AL212" s="21">
        <f t="shared" si="26"/>
        <v>0</v>
      </c>
      <c r="AM212" s="21">
        <f t="shared" si="27"/>
        <v>0</v>
      </c>
      <c r="AN212" s="21">
        <f t="shared" si="28"/>
        <v>0</v>
      </c>
      <c r="AO212" s="27" t="s">
        <v>37</v>
      </c>
      <c r="AP212" s="21">
        <f t="shared" si="29"/>
        <v>1</v>
      </c>
      <c r="AQ212" s="21">
        <f t="shared" si="30"/>
        <v>0</v>
      </c>
      <c r="AR212" s="21">
        <f t="shared" si="31"/>
        <v>0</v>
      </c>
      <c r="AS212" s="21">
        <f t="shared" si="32"/>
        <v>0</v>
      </c>
      <c r="AT212" s="27" t="s">
        <v>44</v>
      </c>
      <c r="AU212" s="21">
        <f t="shared" si="33"/>
        <v>0</v>
      </c>
      <c r="AV212" s="21">
        <f t="shared" si="34"/>
        <v>1</v>
      </c>
      <c r="AW212" s="21">
        <f t="shared" si="35"/>
        <v>0</v>
      </c>
      <c r="AX212" s="21">
        <f t="shared" si="36"/>
        <v>0</v>
      </c>
      <c r="AY212" s="38" t="s">
        <v>188</v>
      </c>
      <c r="AZ212" s="21">
        <f t="shared" si="37"/>
        <v>0</v>
      </c>
      <c r="BA212" s="21">
        <f t="shared" si="38"/>
        <v>0</v>
      </c>
      <c r="BB212" s="21">
        <f t="shared" si="39"/>
        <v>0</v>
      </c>
      <c r="BC212" s="21">
        <f t="shared" si="40"/>
        <v>1</v>
      </c>
      <c r="BD212" s="27" t="s">
        <v>138</v>
      </c>
      <c r="BE212" s="21">
        <f t="shared" si="41"/>
        <v>0</v>
      </c>
      <c r="BF212" s="21">
        <f t="shared" si="42"/>
        <v>0</v>
      </c>
      <c r="BG212" s="21">
        <f t="shared" si="43"/>
        <v>1</v>
      </c>
      <c r="BH212" s="27" t="s">
        <v>167</v>
      </c>
      <c r="BI212" s="21">
        <f t="shared" si="44"/>
        <v>0</v>
      </c>
      <c r="BJ212" s="21">
        <f t="shared" si="45"/>
        <v>0</v>
      </c>
      <c r="BK212" s="21">
        <f t="shared" si="46"/>
        <v>1</v>
      </c>
      <c r="BL212" s="29" t="s">
        <v>59</v>
      </c>
      <c r="BM212" s="21">
        <f t="shared" si="47"/>
        <v>1</v>
      </c>
      <c r="BN212" s="21">
        <f t="shared" si="48"/>
        <v>0</v>
      </c>
      <c r="BO212" s="21">
        <f t="shared" si="49"/>
        <v>0</v>
      </c>
      <c r="BP212" s="21">
        <f t="shared" si="50"/>
        <v>0</v>
      </c>
      <c r="BQ212" s="21">
        <f t="shared" si="51"/>
        <v>0</v>
      </c>
      <c r="BR212" s="29">
        <v>0.0</v>
      </c>
      <c r="BS212" s="29">
        <v>0.0</v>
      </c>
      <c r="BT212" s="29">
        <v>0.0</v>
      </c>
      <c r="BU212" s="29">
        <v>0.0</v>
      </c>
      <c r="BV212" s="29">
        <v>0.0</v>
      </c>
      <c r="BW212" s="29">
        <v>1.0</v>
      </c>
      <c r="BX212" s="29">
        <v>0.0</v>
      </c>
      <c r="BY212" s="29">
        <v>0.0</v>
      </c>
      <c r="BZ212" s="29">
        <v>1.0</v>
      </c>
      <c r="CA212" s="27" t="s">
        <v>168</v>
      </c>
      <c r="CB212" s="21">
        <f t="shared" si="52"/>
        <v>1</v>
      </c>
      <c r="CC212" s="21">
        <f t="shared" si="53"/>
        <v>0</v>
      </c>
      <c r="CD212" s="21">
        <f t="shared" si="54"/>
        <v>0</v>
      </c>
      <c r="CE212" s="21">
        <f t="shared" si="55"/>
        <v>0</v>
      </c>
      <c r="CF212" s="21">
        <f t="shared" si="56"/>
        <v>0</v>
      </c>
      <c r="CG212" s="27" t="s">
        <v>169</v>
      </c>
      <c r="CH212" s="21">
        <f t="shared" si="57"/>
        <v>0</v>
      </c>
      <c r="CI212" s="21">
        <f t="shared" si="58"/>
        <v>0</v>
      </c>
      <c r="CJ212" s="21">
        <f t="shared" si="59"/>
        <v>0</v>
      </c>
      <c r="CK212" s="21">
        <f t="shared" si="60"/>
        <v>1</v>
      </c>
      <c r="CL212" s="27" t="s">
        <v>209</v>
      </c>
      <c r="CM212" s="21">
        <f t="shared" si="61"/>
        <v>0</v>
      </c>
      <c r="CN212" s="21">
        <f t="shared" si="62"/>
        <v>0</v>
      </c>
      <c r="CO212" s="21">
        <f t="shared" si="63"/>
        <v>0</v>
      </c>
      <c r="CP212" s="21">
        <f t="shared" si="64"/>
        <v>0</v>
      </c>
      <c r="CQ212" s="21">
        <f t="shared" si="65"/>
        <v>1</v>
      </c>
      <c r="CR212" s="27" t="s">
        <v>136</v>
      </c>
      <c r="CS212" s="27" t="s">
        <v>136</v>
      </c>
      <c r="CT212" s="27" t="s">
        <v>139</v>
      </c>
      <c r="CU212" s="27" t="s">
        <v>136</v>
      </c>
      <c r="CV212" s="16">
        <f t="shared" si="66"/>
        <v>14</v>
      </c>
      <c r="CW212" s="27" t="s">
        <v>136</v>
      </c>
      <c r="CX212" s="41" t="s">
        <v>136</v>
      </c>
      <c r="CY212" s="41" t="s">
        <v>139</v>
      </c>
      <c r="CZ212" s="41" t="s">
        <v>136</v>
      </c>
      <c r="DA212" s="27" t="s">
        <v>137</v>
      </c>
      <c r="DB212" s="16">
        <f t="shared" si="67"/>
        <v>17</v>
      </c>
      <c r="DC212" s="27" t="s">
        <v>138</v>
      </c>
      <c r="DD212" s="27" t="s">
        <v>136</v>
      </c>
      <c r="DE212" s="27" t="s">
        <v>137</v>
      </c>
      <c r="DF212" s="29">
        <v>3.0</v>
      </c>
      <c r="DG212" s="29">
        <v>4.0</v>
      </c>
      <c r="DH212" s="27" t="s">
        <v>139</v>
      </c>
      <c r="DI212" s="16">
        <f t="shared" si="68"/>
        <v>21</v>
      </c>
      <c r="DJ212" s="27" t="s">
        <v>138</v>
      </c>
      <c r="DK212" s="27" t="s">
        <v>138</v>
      </c>
      <c r="DL212" s="27" t="s">
        <v>136</v>
      </c>
      <c r="DM212" s="27" t="s">
        <v>139</v>
      </c>
      <c r="DN212" s="27" t="s">
        <v>140</v>
      </c>
      <c r="DO212" s="16">
        <f t="shared" si="69"/>
        <v>17</v>
      </c>
      <c r="DP212" s="27" t="s">
        <v>139</v>
      </c>
      <c r="DQ212" s="27" t="s">
        <v>136</v>
      </c>
      <c r="DR212" s="29">
        <v>3.0</v>
      </c>
      <c r="DS212" s="27" t="s">
        <v>137</v>
      </c>
      <c r="DT212" s="29">
        <v>2.0</v>
      </c>
      <c r="DU212" s="25">
        <f t="shared" si="70"/>
        <v>14</v>
      </c>
      <c r="DV212" s="27" t="s">
        <v>136</v>
      </c>
      <c r="DW212" s="27" t="s">
        <v>138</v>
      </c>
      <c r="DX212" s="27" t="s">
        <v>137</v>
      </c>
      <c r="DY212" s="27" t="s">
        <v>138</v>
      </c>
      <c r="DZ212" s="27" t="s">
        <v>136</v>
      </c>
      <c r="EA212" s="21">
        <f t="shared" si="87"/>
        <v>21</v>
      </c>
      <c r="EB212" s="27" t="s">
        <v>137</v>
      </c>
      <c r="EC212" s="27" t="s">
        <v>137</v>
      </c>
      <c r="ED212" s="29">
        <v>1.0</v>
      </c>
      <c r="EE212" s="27" t="s">
        <v>139</v>
      </c>
      <c r="EF212" s="16">
        <f t="shared" si="71"/>
        <v>9</v>
      </c>
      <c r="EG212" s="29">
        <v>1.0</v>
      </c>
      <c r="EH212" s="130" t="s">
        <v>139</v>
      </c>
      <c r="EI212" s="27" t="s">
        <v>140</v>
      </c>
      <c r="EJ212" s="27" t="s">
        <v>140</v>
      </c>
      <c r="EK212" s="16">
        <f t="shared" si="72"/>
        <v>5</v>
      </c>
    </row>
    <row r="213" ht="15.75" customHeight="1">
      <c r="A213" s="36" t="s">
        <v>125</v>
      </c>
      <c r="B213" s="16">
        <f t="shared" si="1"/>
        <v>1</v>
      </c>
      <c r="C213" s="17" t="s">
        <v>37</v>
      </c>
      <c r="D213" s="35">
        <v>63.0</v>
      </c>
      <c r="E213" s="16">
        <f t="shared" si="2"/>
        <v>0</v>
      </c>
      <c r="F213" s="16">
        <f t="shared" si="3"/>
        <v>0</v>
      </c>
      <c r="G213" s="16">
        <f t="shared" si="4"/>
        <v>0</v>
      </c>
      <c r="H213" s="16">
        <f t="shared" si="5"/>
        <v>1</v>
      </c>
      <c r="I213" s="35" t="s">
        <v>11</v>
      </c>
      <c r="J213" s="16">
        <f t="shared" si="6"/>
        <v>0</v>
      </c>
      <c r="K213" s="16">
        <f t="shared" si="7"/>
        <v>0</v>
      </c>
      <c r="L213" s="16">
        <f t="shared" si="8"/>
        <v>1</v>
      </c>
      <c r="M213" s="16">
        <f t="shared" si="9"/>
        <v>0</v>
      </c>
      <c r="N213" s="16">
        <f t="shared" si="10"/>
        <v>0</v>
      </c>
      <c r="O213" s="36">
        <v>10000.0</v>
      </c>
      <c r="P213" s="21">
        <f t="shared" si="11"/>
        <v>1</v>
      </c>
      <c r="Q213" s="21">
        <f t="shared" si="12"/>
        <v>0</v>
      </c>
      <c r="R213" s="21">
        <f t="shared" si="13"/>
        <v>0</v>
      </c>
      <c r="S213" s="21">
        <f t="shared" si="14"/>
        <v>0</v>
      </c>
      <c r="T213" s="37" t="s">
        <v>127</v>
      </c>
      <c r="U213" s="21">
        <f t="shared" si="15"/>
        <v>1</v>
      </c>
      <c r="V213" s="37">
        <v>0.0</v>
      </c>
      <c r="W213" s="37">
        <v>0.0</v>
      </c>
      <c r="X213" s="37">
        <v>0.0</v>
      </c>
      <c r="Y213" s="36" t="s">
        <v>142</v>
      </c>
      <c r="Z213" s="21">
        <f t="shared" si="16"/>
        <v>0</v>
      </c>
      <c r="AA213" s="21">
        <f t="shared" si="17"/>
        <v>0</v>
      </c>
      <c r="AB213" s="21">
        <f t="shared" si="18"/>
        <v>0</v>
      </c>
      <c r="AC213" s="21">
        <f t="shared" si="19"/>
        <v>1</v>
      </c>
      <c r="AD213" s="21">
        <f t="shared" si="20"/>
        <v>0</v>
      </c>
      <c r="AE213" s="36" t="s">
        <v>32</v>
      </c>
      <c r="AF213" s="21">
        <f t="shared" si="21"/>
        <v>0</v>
      </c>
      <c r="AG213" s="21">
        <f t="shared" si="22"/>
        <v>1</v>
      </c>
      <c r="AH213" s="21">
        <f t="shared" si="23"/>
        <v>0</v>
      </c>
      <c r="AI213" s="21">
        <f t="shared" si="24"/>
        <v>0</v>
      </c>
      <c r="AJ213" s="27" t="s">
        <v>129</v>
      </c>
      <c r="AK213" s="21">
        <f t="shared" si="25"/>
        <v>0</v>
      </c>
      <c r="AL213" s="21">
        <f t="shared" si="26"/>
        <v>1</v>
      </c>
      <c r="AM213" s="21">
        <f t="shared" si="27"/>
        <v>0</v>
      </c>
      <c r="AN213" s="21">
        <f t="shared" si="28"/>
        <v>0</v>
      </c>
      <c r="AO213" s="27" t="s">
        <v>40</v>
      </c>
      <c r="AP213" s="21">
        <f t="shared" si="29"/>
        <v>0</v>
      </c>
      <c r="AQ213" s="21">
        <f t="shared" si="30"/>
        <v>0</v>
      </c>
      <c r="AR213" s="21">
        <f t="shared" si="31"/>
        <v>0</v>
      </c>
      <c r="AS213" s="21">
        <f t="shared" si="32"/>
        <v>1</v>
      </c>
      <c r="AT213" s="27" t="s">
        <v>197</v>
      </c>
      <c r="AU213" s="21">
        <f t="shared" si="33"/>
        <v>0</v>
      </c>
      <c r="AV213" s="21">
        <f t="shared" si="34"/>
        <v>0</v>
      </c>
      <c r="AW213" s="21">
        <f t="shared" si="35"/>
        <v>0</v>
      </c>
      <c r="AX213" s="21">
        <f t="shared" si="36"/>
        <v>1</v>
      </c>
      <c r="AY213" s="38" t="s">
        <v>37</v>
      </c>
      <c r="AZ213" s="21">
        <f t="shared" si="37"/>
        <v>0</v>
      </c>
      <c r="BA213" s="21">
        <f t="shared" si="38"/>
        <v>1</v>
      </c>
      <c r="BB213" s="21">
        <f t="shared" si="39"/>
        <v>0</v>
      </c>
      <c r="BC213" s="21">
        <f t="shared" si="40"/>
        <v>0</v>
      </c>
      <c r="BD213" s="27" t="s">
        <v>138</v>
      </c>
      <c r="BE213" s="21">
        <f t="shared" si="41"/>
        <v>0</v>
      </c>
      <c r="BF213" s="21">
        <f t="shared" si="42"/>
        <v>0</v>
      </c>
      <c r="BG213" s="21">
        <f t="shared" si="43"/>
        <v>1</v>
      </c>
      <c r="BH213" s="29">
        <v>800.0</v>
      </c>
      <c r="BI213" s="21">
        <f t="shared" si="44"/>
        <v>1</v>
      </c>
      <c r="BJ213" s="21">
        <f t="shared" si="45"/>
        <v>0</v>
      </c>
      <c r="BK213" s="21">
        <f t="shared" si="46"/>
        <v>0</v>
      </c>
      <c r="BL213" s="29" t="s">
        <v>132</v>
      </c>
      <c r="BM213" s="21">
        <f t="shared" si="47"/>
        <v>0</v>
      </c>
      <c r="BN213" s="21">
        <f t="shared" si="48"/>
        <v>0</v>
      </c>
      <c r="BO213" s="21">
        <f t="shared" si="49"/>
        <v>1</v>
      </c>
      <c r="BP213" s="21">
        <f t="shared" si="50"/>
        <v>0</v>
      </c>
      <c r="BQ213" s="21">
        <f t="shared" si="51"/>
        <v>0</v>
      </c>
      <c r="BR213" s="29">
        <v>1.0</v>
      </c>
      <c r="BS213" s="29">
        <v>0.0</v>
      </c>
      <c r="BT213" s="29">
        <v>0.0</v>
      </c>
      <c r="BU213" s="29">
        <v>1.0</v>
      </c>
      <c r="BV213" s="29">
        <v>1.0</v>
      </c>
      <c r="BW213" s="29">
        <v>1.0</v>
      </c>
      <c r="BX213" s="29">
        <v>1.0</v>
      </c>
      <c r="BY213" s="29">
        <v>0.0</v>
      </c>
      <c r="BZ213" s="29">
        <v>1.0</v>
      </c>
      <c r="CA213" s="27" t="s">
        <v>164</v>
      </c>
      <c r="CB213" s="21">
        <f t="shared" si="52"/>
        <v>0</v>
      </c>
      <c r="CC213" s="21">
        <f t="shared" si="53"/>
        <v>0</v>
      </c>
      <c r="CD213" s="21">
        <f t="shared" si="54"/>
        <v>1</v>
      </c>
      <c r="CE213" s="21">
        <f t="shared" si="55"/>
        <v>0</v>
      </c>
      <c r="CF213" s="21">
        <f t="shared" si="56"/>
        <v>0</v>
      </c>
      <c r="CG213" s="27" t="s">
        <v>80</v>
      </c>
      <c r="CH213" s="21">
        <f t="shared" si="57"/>
        <v>1</v>
      </c>
      <c r="CI213" s="21">
        <f t="shared" si="58"/>
        <v>0</v>
      </c>
      <c r="CJ213" s="21">
        <f t="shared" si="59"/>
        <v>0</v>
      </c>
      <c r="CK213" s="21">
        <f t="shared" si="60"/>
        <v>0</v>
      </c>
      <c r="CL213" s="27" t="s">
        <v>209</v>
      </c>
      <c r="CM213" s="21">
        <f t="shared" si="61"/>
        <v>0</v>
      </c>
      <c r="CN213" s="21">
        <f t="shared" si="62"/>
        <v>0</v>
      </c>
      <c r="CO213" s="21">
        <f t="shared" si="63"/>
        <v>0</v>
      </c>
      <c r="CP213" s="21">
        <f t="shared" si="64"/>
        <v>0</v>
      </c>
      <c r="CQ213" s="21">
        <f t="shared" si="65"/>
        <v>1</v>
      </c>
      <c r="CR213" s="27" t="s">
        <v>139</v>
      </c>
      <c r="CS213" s="27" t="s">
        <v>139</v>
      </c>
      <c r="CT213" s="27" t="s">
        <v>136</v>
      </c>
      <c r="CU213" s="29">
        <v>3.0</v>
      </c>
      <c r="CV213" s="16">
        <f t="shared" si="66"/>
        <v>11</v>
      </c>
      <c r="CW213" s="29">
        <v>4.0</v>
      </c>
      <c r="CX213" s="41" t="s">
        <v>139</v>
      </c>
      <c r="CY213" s="41" t="s">
        <v>136</v>
      </c>
      <c r="CZ213" s="31">
        <v>3.0</v>
      </c>
      <c r="DA213" s="27" t="s">
        <v>136</v>
      </c>
      <c r="DB213" s="16">
        <f t="shared" si="67"/>
        <v>17</v>
      </c>
      <c r="DC213" s="29">
        <v>5.0</v>
      </c>
      <c r="DD213" s="27" t="s">
        <v>139</v>
      </c>
      <c r="DE213" s="27" t="s">
        <v>137</v>
      </c>
      <c r="DF213" s="27" t="s">
        <v>139</v>
      </c>
      <c r="DG213" s="27" t="s">
        <v>140</v>
      </c>
      <c r="DH213" s="27" t="s">
        <v>138</v>
      </c>
      <c r="DI213" s="16">
        <f t="shared" si="68"/>
        <v>18</v>
      </c>
      <c r="DJ213" s="27" t="s">
        <v>138</v>
      </c>
      <c r="DK213" s="27" t="s">
        <v>136</v>
      </c>
      <c r="DL213" s="27" t="s">
        <v>138</v>
      </c>
      <c r="DM213" s="27" t="s">
        <v>140</v>
      </c>
      <c r="DN213" s="27" t="s">
        <v>139</v>
      </c>
      <c r="DO213" s="16">
        <f t="shared" si="69"/>
        <v>17</v>
      </c>
      <c r="DP213" s="27" t="s">
        <v>136</v>
      </c>
      <c r="DQ213" s="27" t="s">
        <v>138</v>
      </c>
      <c r="DR213" s="27" t="s">
        <v>136</v>
      </c>
      <c r="DS213" s="27" t="s">
        <v>136</v>
      </c>
      <c r="DT213" s="27" t="s">
        <v>138</v>
      </c>
      <c r="DU213" s="25">
        <f t="shared" si="70"/>
        <v>22</v>
      </c>
      <c r="DV213" s="27" t="s">
        <v>138</v>
      </c>
      <c r="DW213" s="29">
        <v>4.0</v>
      </c>
      <c r="DX213" s="27" t="s">
        <v>139</v>
      </c>
      <c r="DY213" s="27" t="s">
        <v>139</v>
      </c>
      <c r="DZ213" s="29">
        <v>4.0</v>
      </c>
      <c r="EA213" s="21">
        <f t="shared" si="87"/>
        <v>17</v>
      </c>
      <c r="EB213" s="27" t="s">
        <v>139</v>
      </c>
      <c r="EC213" s="27" t="s">
        <v>139</v>
      </c>
      <c r="ED213" s="29">
        <v>2.0</v>
      </c>
      <c r="EE213" s="27" t="s">
        <v>139</v>
      </c>
      <c r="EF213" s="16">
        <f t="shared" si="71"/>
        <v>8</v>
      </c>
      <c r="EG213" s="29">
        <v>3.0</v>
      </c>
      <c r="EH213" s="130" t="s">
        <v>139</v>
      </c>
      <c r="EI213" s="27" t="s">
        <v>139</v>
      </c>
      <c r="EJ213" s="27" t="s">
        <v>139</v>
      </c>
      <c r="EK213" s="16">
        <f t="shared" si="72"/>
        <v>9</v>
      </c>
    </row>
    <row r="214" ht="15.75" customHeight="1">
      <c r="A214" s="36" t="s">
        <v>125</v>
      </c>
      <c r="B214" s="16">
        <f t="shared" si="1"/>
        <v>1</v>
      </c>
      <c r="C214" s="17" t="s">
        <v>37</v>
      </c>
      <c r="D214" s="35">
        <v>25.0</v>
      </c>
      <c r="E214" s="16">
        <f t="shared" si="2"/>
        <v>0</v>
      </c>
      <c r="F214" s="16">
        <f t="shared" si="3"/>
        <v>1</v>
      </c>
      <c r="G214" s="16">
        <f t="shared" si="4"/>
        <v>0</v>
      </c>
      <c r="H214" s="16">
        <f t="shared" si="5"/>
        <v>0</v>
      </c>
      <c r="I214" s="35" t="s">
        <v>158</v>
      </c>
      <c r="J214" s="16">
        <f t="shared" si="6"/>
        <v>0</v>
      </c>
      <c r="K214" s="16">
        <f t="shared" si="7"/>
        <v>0</v>
      </c>
      <c r="L214" s="16">
        <f t="shared" si="8"/>
        <v>0</v>
      </c>
      <c r="M214" s="16">
        <f t="shared" si="9"/>
        <v>0</v>
      </c>
      <c r="N214" s="16">
        <f t="shared" si="10"/>
        <v>1</v>
      </c>
      <c r="O214" s="36">
        <v>25000.0</v>
      </c>
      <c r="P214" s="21">
        <f t="shared" si="11"/>
        <v>0</v>
      </c>
      <c r="Q214" s="21">
        <f t="shared" si="12"/>
        <v>1</v>
      </c>
      <c r="R214" s="21">
        <f t="shared" si="13"/>
        <v>0</v>
      </c>
      <c r="S214" s="21">
        <f t="shared" si="14"/>
        <v>0</v>
      </c>
      <c r="T214" s="37" t="s">
        <v>159</v>
      </c>
      <c r="U214" s="21">
        <f t="shared" si="15"/>
        <v>0</v>
      </c>
      <c r="V214" s="37">
        <v>0.0</v>
      </c>
      <c r="W214" s="37">
        <v>0.0</v>
      </c>
      <c r="X214" s="37">
        <v>0.0</v>
      </c>
      <c r="Y214" s="36" t="s">
        <v>149</v>
      </c>
      <c r="Z214" s="21">
        <f t="shared" si="16"/>
        <v>0</v>
      </c>
      <c r="AA214" s="21">
        <f t="shared" si="17"/>
        <v>1</v>
      </c>
      <c r="AB214" s="21">
        <f t="shared" si="18"/>
        <v>0</v>
      </c>
      <c r="AC214" s="21">
        <f t="shared" si="19"/>
        <v>0</v>
      </c>
      <c r="AD214" s="21">
        <f t="shared" si="20"/>
        <v>0</v>
      </c>
      <c r="AE214" s="36" t="s">
        <v>31</v>
      </c>
      <c r="AF214" s="21">
        <f t="shared" si="21"/>
        <v>1</v>
      </c>
      <c r="AG214" s="21">
        <f t="shared" si="22"/>
        <v>0</v>
      </c>
      <c r="AH214" s="21">
        <f t="shared" si="23"/>
        <v>0</v>
      </c>
      <c r="AI214" s="21">
        <f t="shared" si="24"/>
        <v>0</v>
      </c>
      <c r="AJ214" s="36" t="s">
        <v>171</v>
      </c>
      <c r="AK214" s="21">
        <f t="shared" si="25"/>
        <v>0</v>
      </c>
      <c r="AL214" s="21">
        <f t="shared" si="26"/>
        <v>0</v>
      </c>
      <c r="AM214" s="21">
        <f t="shared" si="27"/>
        <v>0</v>
      </c>
      <c r="AN214" s="21">
        <f t="shared" si="28"/>
        <v>1</v>
      </c>
      <c r="AO214" s="27" t="s">
        <v>37</v>
      </c>
      <c r="AP214" s="21">
        <f t="shared" si="29"/>
        <v>1</v>
      </c>
      <c r="AQ214" s="21">
        <f t="shared" si="30"/>
        <v>0</v>
      </c>
      <c r="AR214" s="21">
        <f t="shared" si="31"/>
        <v>0</v>
      </c>
      <c r="AS214" s="21">
        <f t="shared" si="32"/>
        <v>0</v>
      </c>
      <c r="AT214" s="27" t="s">
        <v>197</v>
      </c>
      <c r="AU214" s="21">
        <f t="shared" si="33"/>
        <v>0</v>
      </c>
      <c r="AV214" s="21">
        <f t="shared" si="34"/>
        <v>0</v>
      </c>
      <c r="AW214" s="21">
        <f t="shared" si="35"/>
        <v>0</v>
      </c>
      <c r="AX214" s="21">
        <f t="shared" si="36"/>
        <v>1</v>
      </c>
      <c r="AY214" s="39" t="s">
        <v>190</v>
      </c>
      <c r="AZ214" s="21">
        <f t="shared" si="37"/>
        <v>0</v>
      </c>
      <c r="BA214" s="21">
        <f t="shared" si="38"/>
        <v>0</v>
      </c>
      <c r="BB214" s="21">
        <f t="shared" si="39"/>
        <v>0</v>
      </c>
      <c r="BC214" s="21">
        <f t="shared" si="40"/>
        <v>1</v>
      </c>
      <c r="BD214" s="27" t="s">
        <v>137</v>
      </c>
      <c r="BE214" s="21">
        <f t="shared" si="41"/>
        <v>0</v>
      </c>
      <c r="BF214" s="21">
        <f t="shared" si="42"/>
        <v>0</v>
      </c>
      <c r="BG214" s="21">
        <f t="shared" si="43"/>
        <v>1</v>
      </c>
      <c r="BH214" s="29">
        <v>1500.0</v>
      </c>
      <c r="BI214" s="21">
        <f t="shared" si="44"/>
        <v>0</v>
      </c>
      <c r="BJ214" s="21">
        <f t="shared" si="45"/>
        <v>1</v>
      </c>
      <c r="BK214" s="21">
        <f t="shared" si="46"/>
        <v>0</v>
      </c>
      <c r="BL214" s="27" t="s">
        <v>151</v>
      </c>
      <c r="BM214" s="21">
        <f t="shared" si="47"/>
        <v>0</v>
      </c>
      <c r="BN214" s="21">
        <f t="shared" si="48"/>
        <v>1</v>
      </c>
      <c r="BO214" s="21">
        <f t="shared" si="49"/>
        <v>0</v>
      </c>
      <c r="BP214" s="21">
        <f t="shared" si="50"/>
        <v>0</v>
      </c>
      <c r="BQ214" s="21">
        <f t="shared" si="51"/>
        <v>0</v>
      </c>
      <c r="BR214" s="29">
        <v>0.0</v>
      </c>
      <c r="BS214" s="29">
        <v>0.0</v>
      </c>
      <c r="BT214" s="29">
        <v>1.0</v>
      </c>
      <c r="BU214" s="29">
        <v>0.0</v>
      </c>
      <c r="BV214" s="29">
        <v>0.0</v>
      </c>
      <c r="BW214" s="29">
        <v>0.0</v>
      </c>
      <c r="BX214" s="29">
        <v>0.0</v>
      </c>
      <c r="BY214" s="29">
        <v>0.0</v>
      </c>
      <c r="BZ214" s="29">
        <v>1.0</v>
      </c>
      <c r="CA214" s="27" t="s">
        <v>168</v>
      </c>
      <c r="CB214" s="21">
        <f t="shared" si="52"/>
        <v>1</v>
      </c>
      <c r="CC214" s="21">
        <f t="shared" si="53"/>
        <v>0</v>
      </c>
      <c r="CD214" s="21">
        <f t="shared" si="54"/>
        <v>0</v>
      </c>
      <c r="CE214" s="21">
        <f t="shared" si="55"/>
        <v>0</v>
      </c>
      <c r="CF214" s="21">
        <f t="shared" si="56"/>
        <v>0</v>
      </c>
      <c r="CG214" s="27" t="s">
        <v>157</v>
      </c>
      <c r="CH214" s="21">
        <f t="shared" si="57"/>
        <v>0</v>
      </c>
      <c r="CI214" s="21">
        <f t="shared" si="58"/>
        <v>1</v>
      </c>
      <c r="CJ214" s="21">
        <f t="shared" si="59"/>
        <v>0</v>
      </c>
      <c r="CK214" s="21">
        <f t="shared" si="60"/>
        <v>0</v>
      </c>
      <c r="CL214" s="27" t="s">
        <v>173</v>
      </c>
      <c r="CM214" s="21">
        <f t="shared" si="61"/>
        <v>0</v>
      </c>
      <c r="CN214" s="21">
        <f t="shared" si="62"/>
        <v>0</v>
      </c>
      <c r="CO214" s="21">
        <f t="shared" si="63"/>
        <v>1</v>
      </c>
      <c r="CP214" s="21">
        <f t="shared" si="64"/>
        <v>0</v>
      </c>
      <c r="CQ214" s="21">
        <f t="shared" si="65"/>
        <v>0</v>
      </c>
      <c r="CR214" s="29">
        <v>1.0</v>
      </c>
      <c r="CS214" s="29">
        <v>1.0</v>
      </c>
      <c r="CT214" s="27" t="s">
        <v>139</v>
      </c>
      <c r="CU214" s="27" t="s">
        <v>139</v>
      </c>
      <c r="CV214" s="16">
        <f t="shared" si="66"/>
        <v>6</v>
      </c>
      <c r="CW214" s="29">
        <v>2.0</v>
      </c>
      <c r="CX214" s="41" t="s">
        <v>136</v>
      </c>
      <c r="CY214" s="41" t="s">
        <v>139</v>
      </c>
      <c r="CZ214" s="41" t="s">
        <v>139</v>
      </c>
      <c r="DA214" s="27" t="s">
        <v>139</v>
      </c>
      <c r="DB214" s="16">
        <f t="shared" si="67"/>
        <v>12</v>
      </c>
      <c r="DC214" s="29">
        <v>1.0</v>
      </c>
      <c r="DD214" s="27" t="s">
        <v>136</v>
      </c>
      <c r="DE214" s="27" t="s">
        <v>139</v>
      </c>
      <c r="DF214" s="27">
        <v>4.0</v>
      </c>
      <c r="DG214" s="27" t="s">
        <v>139</v>
      </c>
      <c r="DH214" s="27" t="s">
        <v>139</v>
      </c>
      <c r="DI214" s="16">
        <f t="shared" si="68"/>
        <v>15</v>
      </c>
      <c r="DJ214" s="27" t="s">
        <v>136</v>
      </c>
      <c r="DK214" s="27" t="s">
        <v>136</v>
      </c>
      <c r="DL214" s="27" t="s">
        <v>139</v>
      </c>
      <c r="DM214" s="36">
        <v>3.0</v>
      </c>
      <c r="DN214" s="27" t="s">
        <v>136</v>
      </c>
      <c r="DO214" s="16">
        <f t="shared" si="69"/>
        <v>17</v>
      </c>
      <c r="DP214" s="27" t="s">
        <v>139</v>
      </c>
      <c r="DQ214" s="27" t="s">
        <v>139</v>
      </c>
      <c r="DR214" s="27" t="s">
        <v>139</v>
      </c>
      <c r="DS214" s="27" t="s">
        <v>140</v>
      </c>
      <c r="DT214" s="27" t="s">
        <v>136</v>
      </c>
      <c r="DU214" s="25">
        <f t="shared" si="70"/>
        <v>11</v>
      </c>
      <c r="DV214" s="27" t="s">
        <v>136</v>
      </c>
      <c r="DW214" s="29">
        <v>3.0</v>
      </c>
      <c r="DX214" s="27" t="s">
        <v>139</v>
      </c>
      <c r="DY214" s="29">
        <v>1.0</v>
      </c>
      <c r="DZ214" s="27" t="s">
        <v>136</v>
      </c>
      <c r="EA214" s="21">
        <f t="shared" si="87"/>
        <v>14</v>
      </c>
      <c r="EB214" s="27" t="s">
        <v>139</v>
      </c>
      <c r="EC214" s="29">
        <v>5.0</v>
      </c>
      <c r="ED214" s="29">
        <v>4.0</v>
      </c>
      <c r="EE214" s="27" t="s">
        <v>140</v>
      </c>
      <c r="EF214" s="16">
        <f t="shared" si="71"/>
        <v>12</v>
      </c>
      <c r="EG214" s="27" t="s">
        <v>136</v>
      </c>
      <c r="EH214" s="130" t="s">
        <v>140</v>
      </c>
      <c r="EI214" s="27" t="s">
        <v>137</v>
      </c>
      <c r="EJ214" s="27" t="s">
        <v>140</v>
      </c>
      <c r="EK214" s="16">
        <f t="shared" si="72"/>
        <v>9</v>
      </c>
    </row>
    <row r="215" ht="15.75" customHeight="1">
      <c r="A215" s="36" t="s">
        <v>125</v>
      </c>
      <c r="B215" s="16">
        <f t="shared" si="1"/>
        <v>1</v>
      </c>
      <c r="C215" s="17" t="s">
        <v>37</v>
      </c>
      <c r="D215" s="35">
        <v>24.0</v>
      </c>
      <c r="E215" s="16">
        <f t="shared" si="2"/>
        <v>0</v>
      </c>
      <c r="F215" s="16">
        <f t="shared" si="3"/>
        <v>1</v>
      </c>
      <c r="G215" s="16">
        <f t="shared" si="4"/>
        <v>0</v>
      </c>
      <c r="H215" s="16">
        <f t="shared" si="5"/>
        <v>0</v>
      </c>
      <c r="I215" s="35" t="s">
        <v>158</v>
      </c>
      <c r="J215" s="16">
        <f t="shared" si="6"/>
        <v>0</v>
      </c>
      <c r="K215" s="16">
        <f t="shared" si="7"/>
        <v>0</v>
      </c>
      <c r="L215" s="16">
        <f t="shared" si="8"/>
        <v>0</v>
      </c>
      <c r="M215" s="16">
        <f t="shared" si="9"/>
        <v>0</v>
      </c>
      <c r="N215" s="16">
        <f t="shared" si="10"/>
        <v>1</v>
      </c>
      <c r="O215" s="36">
        <v>25000.0</v>
      </c>
      <c r="P215" s="21">
        <f t="shared" si="11"/>
        <v>0</v>
      </c>
      <c r="Q215" s="21">
        <f t="shared" si="12"/>
        <v>1</v>
      </c>
      <c r="R215" s="21">
        <f t="shared" si="13"/>
        <v>0</v>
      </c>
      <c r="S215" s="21">
        <f t="shared" si="14"/>
        <v>0</v>
      </c>
      <c r="T215" s="37" t="s">
        <v>159</v>
      </c>
      <c r="U215" s="21">
        <f t="shared" si="15"/>
        <v>0</v>
      </c>
      <c r="V215" s="37">
        <v>0.0</v>
      </c>
      <c r="W215" s="37">
        <v>0.0</v>
      </c>
      <c r="X215" s="37">
        <v>0.0</v>
      </c>
      <c r="Y215" s="36" t="s">
        <v>149</v>
      </c>
      <c r="Z215" s="21">
        <f t="shared" si="16"/>
        <v>0</v>
      </c>
      <c r="AA215" s="21">
        <f t="shared" si="17"/>
        <v>1</v>
      </c>
      <c r="AB215" s="21">
        <f t="shared" si="18"/>
        <v>0</v>
      </c>
      <c r="AC215" s="21">
        <f t="shared" si="19"/>
        <v>0</v>
      </c>
      <c r="AD215" s="21">
        <f t="shared" si="20"/>
        <v>0</v>
      </c>
      <c r="AE215" s="36" t="s">
        <v>31</v>
      </c>
      <c r="AF215" s="21">
        <f t="shared" si="21"/>
        <v>1</v>
      </c>
      <c r="AG215" s="21">
        <f t="shared" si="22"/>
        <v>0</v>
      </c>
      <c r="AH215" s="21">
        <f t="shared" si="23"/>
        <v>0</v>
      </c>
      <c r="AI215" s="21">
        <f t="shared" si="24"/>
        <v>0</v>
      </c>
      <c r="AJ215" s="27" t="s">
        <v>129</v>
      </c>
      <c r="AK215" s="21">
        <f t="shared" si="25"/>
        <v>0</v>
      </c>
      <c r="AL215" s="21">
        <f t="shared" si="26"/>
        <v>1</v>
      </c>
      <c r="AM215" s="21">
        <f t="shared" si="27"/>
        <v>0</v>
      </c>
      <c r="AN215" s="21">
        <f t="shared" si="28"/>
        <v>0</v>
      </c>
      <c r="AO215" s="27" t="s">
        <v>37</v>
      </c>
      <c r="AP215" s="21">
        <f t="shared" si="29"/>
        <v>1</v>
      </c>
      <c r="AQ215" s="21">
        <f t="shared" si="30"/>
        <v>0</v>
      </c>
      <c r="AR215" s="21">
        <f t="shared" si="31"/>
        <v>0</v>
      </c>
      <c r="AS215" s="21">
        <f t="shared" si="32"/>
        <v>0</v>
      </c>
      <c r="AT215" s="27" t="s">
        <v>44</v>
      </c>
      <c r="AU215" s="21">
        <f t="shared" si="33"/>
        <v>0</v>
      </c>
      <c r="AV215" s="21">
        <f t="shared" si="34"/>
        <v>1</v>
      </c>
      <c r="AW215" s="21">
        <f t="shared" si="35"/>
        <v>0</v>
      </c>
      <c r="AX215" s="21">
        <f t="shared" si="36"/>
        <v>0</v>
      </c>
      <c r="AY215" s="27" t="s">
        <v>131</v>
      </c>
      <c r="AZ215" s="21">
        <f t="shared" si="37"/>
        <v>1</v>
      </c>
      <c r="BA215" s="21">
        <f t="shared" si="38"/>
        <v>0</v>
      </c>
      <c r="BB215" s="21">
        <f t="shared" si="39"/>
        <v>0</v>
      </c>
      <c r="BC215" s="21">
        <f t="shared" si="40"/>
        <v>0</v>
      </c>
      <c r="BD215" s="27" t="s">
        <v>150</v>
      </c>
      <c r="BE215" s="21">
        <f t="shared" si="41"/>
        <v>0</v>
      </c>
      <c r="BF215" s="21">
        <f t="shared" si="42"/>
        <v>0</v>
      </c>
      <c r="BG215" s="21">
        <f t="shared" si="43"/>
        <v>1</v>
      </c>
      <c r="BH215" s="29">
        <v>800.0</v>
      </c>
      <c r="BI215" s="21">
        <f t="shared" si="44"/>
        <v>1</v>
      </c>
      <c r="BJ215" s="21">
        <f t="shared" si="45"/>
        <v>0</v>
      </c>
      <c r="BK215" s="21">
        <f t="shared" si="46"/>
        <v>0</v>
      </c>
      <c r="BL215" s="29" t="s">
        <v>132</v>
      </c>
      <c r="BM215" s="21">
        <f t="shared" si="47"/>
        <v>0</v>
      </c>
      <c r="BN215" s="21">
        <f t="shared" si="48"/>
        <v>0</v>
      </c>
      <c r="BO215" s="21">
        <f t="shared" si="49"/>
        <v>1</v>
      </c>
      <c r="BP215" s="21">
        <f t="shared" si="50"/>
        <v>0</v>
      </c>
      <c r="BQ215" s="21">
        <f t="shared" si="51"/>
        <v>0</v>
      </c>
      <c r="BR215" s="29">
        <v>1.0</v>
      </c>
      <c r="BS215" s="29">
        <v>0.0</v>
      </c>
      <c r="BT215" s="29">
        <v>0.0</v>
      </c>
      <c r="BU215" s="29">
        <v>1.0</v>
      </c>
      <c r="BV215" s="29">
        <v>0.0</v>
      </c>
      <c r="BW215" s="29">
        <v>1.0</v>
      </c>
      <c r="BX215" s="29">
        <v>1.0</v>
      </c>
      <c r="BY215" s="29">
        <v>0.0</v>
      </c>
      <c r="BZ215" s="29">
        <v>1.0</v>
      </c>
      <c r="CA215" s="27" t="s">
        <v>164</v>
      </c>
      <c r="CB215" s="21">
        <f t="shared" si="52"/>
        <v>0</v>
      </c>
      <c r="CC215" s="21">
        <f t="shared" si="53"/>
        <v>0</v>
      </c>
      <c r="CD215" s="21">
        <f t="shared" si="54"/>
        <v>1</v>
      </c>
      <c r="CE215" s="21">
        <f t="shared" si="55"/>
        <v>0</v>
      </c>
      <c r="CF215" s="21">
        <f t="shared" si="56"/>
        <v>0</v>
      </c>
      <c r="CG215" s="27" t="s">
        <v>80</v>
      </c>
      <c r="CH215" s="21">
        <f t="shared" si="57"/>
        <v>1</v>
      </c>
      <c r="CI215" s="21">
        <f t="shared" si="58"/>
        <v>0</v>
      </c>
      <c r="CJ215" s="21">
        <f t="shared" si="59"/>
        <v>0</v>
      </c>
      <c r="CK215" s="21">
        <f t="shared" si="60"/>
        <v>0</v>
      </c>
      <c r="CL215" s="27" t="s">
        <v>209</v>
      </c>
      <c r="CM215" s="21">
        <f t="shared" si="61"/>
        <v>0</v>
      </c>
      <c r="CN215" s="21">
        <f t="shared" si="62"/>
        <v>0</v>
      </c>
      <c r="CO215" s="21">
        <f t="shared" si="63"/>
        <v>0</v>
      </c>
      <c r="CP215" s="21">
        <f t="shared" si="64"/>
        <v>0</v>
      </c>
      <c r="CQ215" s="21">
        <f t="shared" si="65"/>
        <v>1</v>
      </c>
      <c r="CR215" s="27" t="s">
        <v>139</v>
      </c>
      <c r="CS215" s="29">
        <v>2.0</v>
      </c>
      <c r="CT215" s="27" t="s">
        <v>136</v>
      </c>
      <c r="CU215" s="27" t="s">
        <v>139</v>
      </c>
      <c r="CV215" s="16">
        <f t="shared" si="66"/>
        <v>10</v>
      </c>
      <c r="CW215" s="27" t="s">
        <v>139</v>
      </c>
      <c r="CX215" s="31">
        <v>1.0</v>
      </c>
      <c r="CY215" s="41" t="s">
        <v>136</v>
      </c>
      <c r="CZ215" s="41" t="s">
        <v>139</v>
      </c>
      <c r="DA215" s="27" t="s">
        <v>139</v>
      </c>
      <c r="DB215" s="16">
        <f t="shared" si="67"/>
        <v>11</v>
      </c>
      <c r="DC215" s="29">
        <v>1.0</v>
      </c>
      <c r="DD215" s="29">
        <v>3.0</v>
      </c>
      <c r="DE215" s="27" t="s">
        <v>137</v>
      </c>
      <c r="DF215" s="27" t="s">
        <v>140</v>
      </c>
      <c r="DG215" s="27" t="s">
        <v>137</v>
      </c>
      <c r="DH215" s="27" t="s">
        <v>140</v>
      </c>
      <c r="DI215" s="16">
        <f t="shared" si="68"/>
        <v>12</v>
      </c>
      <c r="DJ215" s="27" t="s">
        <v>136</v>
      </c>
      <c r="DK215" s="27" t="s">
        <v>136</v>
      </c>
      <c r="DL215" s="27" t="s">
        <v>136</v>
      </c>
      <c r="DM215" s="27" t="s">
        <v>138</v>
      </c>
      <c r="DN215" s="27" t="s">
        <v>140</v>
      </c>
      <c r="DO215" s="16">
        <f t="shared" si="69"/>
        <v>18</v>
      </c>
      <c r="DP215" s="27" t="s">
        <v>139</v>
      </c>
      <c r="DQ215" s="29">
        <v>4.0</v>
      </c>
      <c r="DR215" s="27" t="s">
        <v>139</v>
      </c>
      <c r="DS215" s="27" t="s">
        <v>139</v>
      </c>
      <c r="DT215" s="27" t="s">
        <v>138</v>
      </c>
      <c r="DU215" s="25">
        <f t="shared" si="70"/>
        <v>15</v>
      </c>
      <c r="DV215" s="29">
        <v>2.0</v>
      </c>
      <c r="DW215" s="27" t="s">
        <v>136</v>
      </c>
      <c r="DX215" s="27" t="s">
        <v>139</v>
      </c>
      <c r="DY215" s="27" t="s">
        <v>139</v>
      </c>
      <c r="DZ215" s="27" t="s">
        <v>136</v>
      </c>
      <c r="EA215" s="21">
        <f t="shared" si="87"/>
        <v>14</v>
      </c>
      <c r="EB215" s="27" t="s">
        <v>139</v>
      </c>
      <c r="EC215" s="29">
        <v>5.0</v>
      </c>
      <c r="ED215" s="27" t="s">
        <v>138</v>
      </c>
      <c r="EE215" s="27" t="s">
        <v>139</v>
      </c>
      <c r="EF215" s="16">
        <f t="shared" si="71"/>
        <v>14</v>
      </c>
      <c r="EG215" s="27" t="s">
        <v>136</v>
      </c>
      <c r="EH215" s="130" t="s">
        <v>140</v>
      </c>
      <c r="EI215" s="27" t="s">
        <v>139</v>
      </c>
      <c r="EJ215" s="27" t="s">
        <v>137</v>
      </c>
      <c r="EK215" s="16">
        <f t="shared" si="72"/>
        <v>10</v>
      </c>
    </row>
    <row r="216" ht="15.75" customHeight="1">
      <c r="A216" s="36" t="s">
        <v>125</v>
      </c>
      <c r="B216" s="16">
        <f t="shared" si="1"/>
        <v>1</v>
      </c>
      <c r="C216" s="17" t="s">
        <v>37</v>
      </c>
      <c r="D216" s="35">
        <v>45.0</v>
      </c>
      <c r="E216" s="16">
        <f t="shared" si="2"/>
        <v>0</v>
      </c>
      <c r="F216" s="16">
        <f t="shared" si="3"/>
        <v>0</v>
      </c>
      <c r="G216" s="16">
        <f t="shared" si="4"/>
        <v>1</v>
      </c>
      <c r="H216" s="16">
        <f t="shared" si="5"/>
        <v>0</v>
      </c>
      <c r="I216" s="35" t="s">
        <v>126</v>
      </c>
      <c r="J216" s="16">
        <f t="shared" si="6"/>
        <v>0</v>
      </c>
      <c r="K216" s="16">
        <f t="shared" si="7"/>
        <v>1</v>
      </c>
      <c r="L216" s="16">
        <f t="shared" si="8"/>
        <v>0</v>
      </c>
      <c r="M216" s="16">
        <f t="shared" si="9"/>
        <v>0</v>
      </c>
      <c r="N216" s="16">
        <f t="shared" si="10"/>
        <v>0</v>
      </c>
      <c r="O216" s="36">
        <v>10000.0</v>
      </c>
      <c r="P216" s="21">
        <f t="shared" si="11"/>
        <v>1</v>
      </c>
      <c r="Q216" s="21">
        <f t="shared" si="12"/>
        <v>0</v>
      </c>
      <c r="R216" s="21">
        <f t="shared" si="13"/>
        <v>0</v>
      </c>
      <c r="S216" s="21">
        <f t="shared" si="14"/>
        <v>0</v>
      </c>
      <c r="T216" s="37" t="s">
        <v>127</v>
      </c>
      <c r="U216" s="21">
        <f t="shared" si="15"/>
        <v>1</v>
      </c>
      <c r="V216" s="37">
        <v>0.0</v>
      </c>
      <c r="W216" s="37">
        <v>0.0</v>
      </c>
      <c r="X216" s="37">
        <v>0.0</v>
      </c>
      <c r="Y216" s="36" t="s">
        <v>198</v>
      </c>
      <c r="Z216" s="21">
        <f t="shared" si="16"/>
        <v>0</v>
      </c>
      <c r="AA216" s="21">
        <f t="shared" si="17"/>
        <v>0</v>
      </c>
      <c r="AB216" s="21">
        <f t="shared" si="18"/>
        <v>0</v>
      </c>
      <c r="AC216" s="21">
        <f t="shared" si="19"/>
        <v>0</v>
      </c>
      <c r="AD216" s="21">
        <f t="shared" si="20"/>
        <v>1</v>
      </c>
      <c r="AE216" s="36" t="s">
        <v>31</v>
      </c>
      <c r="AF216" s="21">
        <f t="shared" si="21"/>
        <v>1</v>
      </c>
      <c r="AG216" s="21">
        <f t="shared" si="22"/>
        <v>0</v>
      </c>
      <c r="AH216" s="21">
        <f t="shared" si="23"/>
        <v>0</v>
      </c>
      <c r="AI216" s="21">
        <f t="shared" si="24"/>
        <v>0</v>
      </c>
      <c r="AJ216" s="27" t="s">
        <v>128</v>
      </c>
      <c r="AK216" s="21">
        <f t="shared" si="25"/>
        <v>1</v>
      </c>
      <c r="AL216" s="21">
        <f t="shared" si="26"/>
        <v>0</v>
      </c>
      <c r="AM216" s="21">
        <f t="shared" si="27"/>
        <v>0</v>
      </c>
      <c r="AN216" s="21">
        <f t="shared" si="28"/>
        <v>0</v>
      </c>
      <c r="AO216" s="27" t="s">
        <v>37</v>
      </c>
      <c r="AP216" s="21">
        <f t="shared" si="29"/>
        <v>1</v>
      </c>
      <c r="AQ216" s="21">
        <f t="shared" si="30"/>
        <v>0</v>
      </c>
      <c r="AR216" s="21">
        <f t="shared" si="31"/>
        <v>0</v>
      </c>
      <c r="AS216" s="21">
        <f t="shared" si="32"/>
        <v>0</v>
      </c>
      <c r="AT216" s="27" t="s">
        <v>44</v>
      </c>
      <c r="AU216" s="21">
        <f t="shared" si="33"/>
        <v>0</v>
      </c>
      <c r="AV216" s="21">
        <f t="shared" si="34"/>
        <v>1</v>
      </c>
      <c r="AW216" s="21">
        <f t="shared" si="35"/>
        <v>0</v>
      </c>
      <c r="AX216" s="21">
        <f t="shared" si="36"/>
        <v>0</v>
      </c>
      <c r="AY216" s="27" t="s">
        <v>144</v>
      </c>
      <c r="AZ216" s="21">
        <f t="shared" si="37"/>
        <v>0</v>
      </c>
      <c r="BA216" s="21">
        <f t="shared" si="38"/>
        <v>0</v>
      </c>
      <c r="BB216" s="21">
        <f t="shared" si="39"/>
        <v>0</v>
      </c>
      <c r="BC216" s="21">
        <f t="shared" si="40"/>
        <v>1</v>
      </c>
      <c r="BD216" s="27" t="s">
        <v>136</v>
      </c>
      <c r="BE216" s="21">
        <f t="shared" si="41"/>
        <v>0</v>
      </c>
      <c r="BF216" s="21">
        <f t="shared" si="42"/>
        <v>0</v>
      </c>
      <c r="BG216" s="21">
        <f t="shared" si="43"/>
        <v>1</v>
      </c>
      <c r="BH216" s="29">
        <v>1500.0</v>
      </c>
      <c r="BI216" s="21">
        <f t="shared" si="44"/>
        <v>0</v>
      </c>
      <c r="BJ216" s="21">
        <f t="shared" si="45"/>
        <v>1</v>
      </c>
      <c r="BK216" s="21">
        <f t="shared" si="46"/>
        <v>0</v>
      </c>
      <c r="BL216" s="27" t="s">
        <v>151</v>
      </c>
      <c r="BM216" s="21">
        <f t="shared" si="47"/>
        <v>0</v>
      </c>
      <c r="BN216" s="21">
        <f t="shared" si="48"/>
        <v>1</v>
      </c>
      <c r="BO216" s="21">
        <f t="shared" si="49"/>
        <v>0</v>
      </c>
      <c r="BP216" s="21">
        <f t="shared" si="50"/>
        <v>0</v>
      </c>
      <c r="BQ216" s="21">
        <f t="shared" si="51"/>
        <v>0</v>
      </c>
      <c r="BR216" s="29">
        <v>0.0</v>
      </c>
      <c r="BS216" s="29">
        <v>0.0</v>
      </c>
      <c r="BT216" s="29">
        <v>1.0</v>
      </c>
      <c r="BU216" s="29">
        <v>0.0</v>
      </c>
      <c r="BV216" s="29">
        <v>0.0</v>
      </c>
      <c r="BW216" s="29">
        <v>1.0</v>
      </c>
      <c r="BX216" s="29">
        <v>0.0</v>
      </c>
      <c r="BY216" s="29">
        <v>0.0</v>
      </c>
      <c r="BZ216" s="29">
        <v>1.0</v>
      </c>
      <c r="CA216" s="27" t="s">
        <v>168</v>
      </c>
      <c r="CB216" s="21">
        <f t="shared" si="52"/>
        <v>1</v>
      </c>
      <c r="CC216" s="21">
        <f t="shared" si="53"/>
        <v>0</v>
      </c>
      <c r="CD216" s="21">
        <f t="shared" si="54"/>
        <v>0</v>
      </c>
      <c r="CE216" s="21">
        <f t="shared" si="55"/>
        <v>0</v>
      </c>
      <c r="CF216" s="21">
        <f t="shared" si="56"/>
        <v>0</v>
      </c>
      <c r="CG216" s="27" t="s">
        <v>157</v>
      </c>
      <c r="CH216" s="21">
        <f t="shared" si="57"/>
        <v>0</v>
      </c>
      <c r="CI216" s="21">
        <f t="shared" si="58"/>
        <v>1</v>
      </c>
      <c r="CJ216" s="21">
        <f t="shared" si="59"/>
        <v>0</v>
      </c>
      <c r="CK216" s="21">
        <f t="shared" si="60"/>
        <v>0</v>
      </c>
      <c r="CL216" s="27" t="s">
        <v>173</v>
      </c>
      <c r="CM216" s="21">
        <f t="shared" si="61"/>
        <v>0</v>
      </c>
      <c r="CN216" s="21">
        <f t="shared" si="62"/>
        <v>0</v>
      </c>
      <c r="CO216" s="21">
        <f t="shared" si="63"/>
        <v>1</v>
      </c>
      <c r="CP216" s="21">
        <f t="shared" si="64"/>
        <v>0</v>
      </c>
      <c r="CQ216" s="21">
        <f t="shared" si="65"/>
        <v>0</v>
      </c>
      <c r="CR216" s="27" t="s">
        <v>136</v>
      </c>
      <c r="CS216" s="27" t="s">
        <v>139</v>
      </c>
      <c r="CT216" s="27" t="s">
        <v>138</v>
      </c>
      <c r="CU216" s="29">
        <v>4.0</v>
      </c>
      <c r="CV216" s="16">
        <f t="shared" si="66"/>
        <v>15</v>
      </c>
      <c r="CW216" s="27" t="s">
        <v>136</v>
      </c>
      <c r="CX216" s="31">
        <v>3.0</v>
      </c>
      <c r="CY216" s="41" t="s">
        <v>138</v>
      </c>
      <c r="CZ216" s="41" t="s">
        <v>139</v>
      </c>
      <c r="DA216" s="27" t="s">
        <v>138</v>
      </c>
      <c r="DB216" s="16">
        <f t="shared" si="67"/>
        <v>19</v>
      </c>
      <c r="DC216" s="27" t="s">
        <v>136</v>
      </c>
      <c r="DD216" s="27" t="s">
        <v>136</v>
      </c>
      <c r="DE216" s="27" t="s">
        <v>136</v>
      </c>
      <c r="DF216" s="27">
        <v>4.0</v>
      </c>
      <c r="DG216" s="27" t="s">
        <v>138</v>
      </c>
      <c r="DH216" s="27">
        <v>3.0</v>
      </c>
      <c r="DI216" s="16">
        <f t="shared" si="68"/>
        <v>24</v>
      </c>
      <c r="DJ216" s="27" t="s">
        <v>136</v>
      </c>
      <c r="DK216" s="27" t="s">
        <v>138</v>
      </c>
      <c r="DL216" s="27" t="s">
        <v>136</v>
      </c>
      <c r="DM216" s="27" t="s">
        <v>136</v>
      </c>
      <c r="DN216" s="27" t="s">
        <v>136</v>
      </c>
      <c r="DO216" s="16">
        <f t="shared" si="69"/>
        <v>21</v>
      </c>
      <c r="DP216" s="27" t="s">
        <v>139</v>
      </c>
      <c r="DQ216" s="27" t="s">
        <v>140</v>
      </c>
      <c r="DR216" s="27" t="s">
        <v>137</v>
      </c>
      <c r="DS216" s="27" t="s">
        <v>140</v>
      </c>
      <c r="DT216" s="27" t="s">
        <v>139</v>
      </c>
      <c r="DU216" s="25">
        <f t="shared" si="70"/>
        <v>9</v>
      </c>
      <c r="DV216" s="27" t="s">
        <v>139</v>
      </c>
      <c r="DW216" s="27" t="s">
        <v>136</v>
      </c>
      <c r="DX216" s="27" t="s">
        <v>139</v>
      </c>
      <c r="DY216" s="27" t="s">
        <v>137</v>
      </c>
      <c r="DZ216" s="27" t="s">
        <v>139</v>
      </c>
      <c r="EA216" s="21">
        <f t="shared" si="87"/>
        <v>13</v>
      </c>
      <c r="EB216" s="27" t="s">
        <v>137</v>
      </c>
      <c r="EC216" s="27" t="s">
        <v>139</v>
      </c>
      <c r="ED216" s="27" t="s">
        <v>140</v>
      </c>
      <c r="EE216" s="27" t="s">
        <v>140</v>
      </c>
      <c r="EF216" s="16">
        <f t="shared" si="71"/>
        <v>7</v>
      </c>
      <c r="EG216" s="27" t="s">
        <v>136</v>
      </c>
      <c r="EH216" s="130" t="s">
        <v>137</v>
      </c>
      <c r="EI216" s="27" t="s">
        <v>137</v>
      </c>
      <c r="EJ216" s="27" t="s">
        <v>136</v>
      </c>
      <c r="EK216" s="16">
        <f t="shared" si="72"/>
        <v>14</v>
      </c>
    </row>
    <row r="217" ht="15.75" customHeight="1">
      <c r="A217" s="36" t="s">
        <v>125</v>
      </c>
      <c r="B217" s="16">
        <f t="shared" si="1"/>
        <v>1</v>
      </c>
      <c r="C217" s="17" t="s">
        <v>37</v>
      </c>
      <c r="D217" s="35">
        <v>48.0</v>
      </c>
      <c r="E217" s="16">
        <f t="shared" si="2"/>
        <v>0</v>
      </c>
      <c r="F217" s="16">
        <f t="shared" si="3"/>
        <v>0</v>
      </c>
      <c r="G217" s="16">
        <f t="shared" si="4"/>
        <v>1</v>
      </c>
      <c r="H217" s="16">
        <f t="shared" si="5"/>
        <v>0</v>
      </c>
      <c r="I217" s="35" t="s">
        <v>12</v>
      </c>
      <c r="J217" s="16">
        <f t="shared" si="6"/>
        <v>0</v>
      </c>
      <c r="K217" s="16">
        <f t="shared" si="7"/>
        <v>0</v>
      </c>
      <c r="L217" s="16">
        <f t="shared" si="8"/>
        <v>0</v>
      </c>
      <c r="M217" s="16">
        <f t="shared" si="9"/>
        <v>1</v>
      </c>
      <c r="N217" s="16">
        <f t="shared" si="10"/>
        <v>0</v>
      </c>
      <c r="O217" s="36">
        <v>12000.0</v>
      </c>
      <c r="P217" s="21">
        <f t="shared" si="11"/>
        <v>1</v>
      </c>
      <c r="Q217" s="21">
        <f t="shared" si="12"/>
        <v>0</v>
      </c>
      <c r="R217" s="21">
        <f t="shared" si="13"/>
        <v>0</v>
      </c>
      <c r="S217" s="21">
        <f t="shared" si="14"/>
        <v>0</v>
      </c>
      <c r="T217" s="37" t="s">
        <v>127</v>
      </c>
      <c r="U217" s="21">
        <f t="shared" si="15"/>
        <v>1</v>
      </c>
      <c r="V217" s="37">
        <v>0.0</v>
      </c>
      <c r="W217" s="37">
        <v>0.0</v>
      </c>
      <c r="X217" s="37">
        <v>0.0</v>
      </c>
      <c r="Y217" s="36" t="s">
        <v>198</v>
      </c>
      <c r="Z217" s="21">
        <f t="shared" si="16"/>
        <v>0</v>
      </c>
      <c r="AA217" s="21">
        <f t="shared" si="17"/>
        <v>0</v>
      </c>
      <c r="AB217" s="21">
        <f t="shared" si="18"/>
        <v>0</v>
      </c>
      <c r="AC217" s="21">
        <f t="shared" si="19"/>
        <v>0</v>
      </c>
      <c r="AD217" s="21">
        <f t="shared" si="20"/>
        <v>1</v>
      </c>
      <c r="AE217" s="36" t="s">
        <v>143</v>
      </c>
      <c r="AF217" s="21">
        <f t="shared" si="21"/>
        <v>0</v>
      </c>
      <c r="AG217" s="21">
        <f t="shared" si="22"/>
        <v>1</v>
      </c>
      <c r="AH217" s="21">
        <f t="shared" si="23"/>
        <v>0</v>
      </c>
      <c r="AI217" s="21">
        <f t="shared" si="24"/>
        <v>0</v>
      </c>
      <c r="AJ217" s="27" t="s">
        <v>128</v>
      </c>
      <c r="AK217" s="21">
        <f t="shared" si="25"/>
        <v>1</v>
      </c>
      <c r="AL217" s="21">
        <f t="shared" si="26"/>
        <v>0</v>
      </c>
      <c r="AM217" s="21">
        <f t="shared" si="27"/>
        <v>0</v>
      </c>
      <c r="AN217" s="21">
        <f t="shared" si="28"/>
        <v>0</v>
      </c>
      <c r="AO217" s="27" t="s">
        <v>37</v>
      </c>
      <c r="AP217" s="21">
        <f t="shared" si="29"/>
        <v>1</v>
      </c>
      <c r="AQ217" s="21">
        <f t="shared" si="30"/>
        <v>0</v>
      </c>
      <c r="AR217" s="21">
        <f t="shared" si="31"/>
        <v>0</v>
      </c>
      <c r="AS217" s="21">
        <f t="shared" si="32"/>
        <v>0</v>
      </c>
      <c r="AT217" s="27" t="s">
        <v>130</v>
      </c>
      <c r="AU217" s="21">
        <f t="shared" si="33"/>
        <v>1</v>
      </c>
      <c r="AV217" s="21">
        <f t="shared" si="34"/>
        <v>0</v>
      </c>
      <c r="AW217" s="21">
        <f t="shared" si="35"/>
        <v>0</v>
      </c>
      <c r="AX217" s="21">
        <f t="shared" si="36"/>
        <v>0</v>
      </c>
      <c r="AY217" s="27" t="s">
        <v>175</v>
      </c>
      <c r="AZ217" s="21">
        <f t="shared" si="37"/>
        <v>0</v>
      </c>
      <c r="BA217" s="21">
        <f t="shared" si="38"/>
        <v>0</v>
      </c>
      <c r="BB217" s="21">
        <f t="shared" si="39"/>
        <v>0</v>
      </c>
      <c r="BC217" s="21">
        <f t="shared" si="40"/>
        <v>1</v>
      </c>
      <c r="BD217" s="27" t="s">
        <v>150</v>
      </c>
      <c r="BE217" s="21">
        <f t="shared" si="41"/>
        <v>0</v>
      </c>
      <c r="BF217" s="21">
        <f t="shared" si="42"/>
        <v>0</v>
      </c>
      <c r="BG217" s="21">
        <f t="shared" si="43"/>
        <v>1</v>
      </c>
      <c r="BH217" s="29">
        <v>1500.0</v>
      </c>
      <c r="BI217" s="21">
        <f t="shared" si="44"/>
        <v>0</v>
      </c>
      <c r="BJ217" s="21">
        <f t="shared" si="45"/>
        <v>1</v>
      </c>
      <c r="BK217" s="21">
        <f t="shared" si="46"/>
        <v>0</v>
      </c>
      <c r="BL217" s="29" t="s">
        <v>156</v>
      </c>
      <c r="BM217" s="21">
        <f t="shared" si="47"/>
        <v>0</v>
      </c>
      <c r="BN217" s="21">
        <f t="shared" si="48"/>
        <v>0</v>
      </c>
      <c r="BO217" s="21">
        <f t="shared" si="49"/>
        <v>0</v>
      </c>
      <c r="BP217" s="21">
        <f t="shared" si="50"/>
        <v>1</v>
      </c>
      <c r="BQ217" s="21">
        <f t="shared" si="51"/>
        <v>0</v>
      </c>
      <c r="BR217" s="29">
        <v>0.0</v>
      </c>
      <c r="BS217" s="29">
        <v>0.0</v>
      </c>
      <c r="BT217" s="29">
        <v>0.0</v>
      </c>
      <c r="BU217" s="29">
        <v>0.0</v>
      </c>
      <c r="BV217" s="29">
        <v>0.0</v>
      </c>
      <c r="BW217" s="29">
        <v>1.0</v>
      </c>
      <c r="BX217" s="29">
        <v>1.0</v>
      </c>
      <c r="BY217" s="29">
        <v>0.0</v>
      </c>
      <c r="BZ217" s="29">
        <v>1.0</v>
      </c>
      <c r="CA217" s="27" t="s">
        <v>176</v>
      </c>
      <c r="CB217" s="21">
        <f t="shared" si="52"/>
        <v>0</v>
      </c>
      <c r="CC217" s="21">
        <f t="shared" si="53"/>
        <v>0</v>
      </c>
      <c r="CD217" s="21">
        <f t="shared" si="54"/>
        <v>0</v>
      </c>
      <c r="CE217" s="21">
        <f t="shared" si="55"/>
        <v>1</v>
      </c>
      <c r="CF217" s="21">
        <f t="shared" si="56"/>
        <v>0</v>
      </c>
      <c r="CG217" s="27" t="s">
        <v>177</v>
      </c>
      <c r="CH217" s="21">
        <f t="shared" si="57"/>
        <v>1</v>
      </c>
      <c r="CI217" s="21">
        <f t="shared" si="58"/>
        <v>0</v>
      </c>
      <c r="CJ217" s="21">
        <f t="shared" si="59"/>
        <v>0</v>
      </c>
      <c r="CK217" s="21">
        <f t="shared" si="60"/>
        <v>0</v>
      </c>
      <c r="CL217" s="27" t="s">
        <v>178</v>
      </c>
      <c r="CM217" s="21">
        <f t="shared" si="61"/>
        <v>0</v>
      </c>
      <c r="CN217" s="21">
        <f t="shared" si="62"/>
        <v>0</v>
      </c>
      <c r="CO217" s="21">
        <f t="shared" si="63"/>
        <v>0</v>
      </c>
      <c r="CP217" s="21">
        <f t="shared" si="64"/>
        <v>1</v>
      </c>
      <c r="CQ217" s="21">
        <f t="shared" si="65"/>
        <v>0</v>
      </c>
      <c r="CR217" s="27" t="s">
        <v>139</v>
      </c>
      <c r="CS217" s="29">
        <v>2.0</v>
      </c>
      <c r="CT217" s="27" t="s">
        <v>137</v>
      </c>
      <c r="CU217" s="27" t="s">
        <v>137</v>
      </c>
      <c r="CV217" s="16">
        <f t="shared" si="66"/>
        <v>10</v>
      </c>
      <c r="CW217" s="29">
        <v>4.0</v>
      </c>
      <c r="CX217" s="41" t="s">
        <v>138</v>
      </c>
      <c r="CY217" s="41" t="s">
        <v>137</v>
      </c>
      <c r="CZ217" s="41" t="s">
        <v>137</v>
      </c>
      <c r="DA217" s="27" t="s">
        <v>136</v>
      </c>
      <c r="DB217" s="16">
        <f t="shared" si="67"/>
        <v>19</v>
      </c>
      <c r="DC217" s="27" t="s">
        <v>136</v>
      </c>
      <c r="DD217" s="27" t="s">
        <v>136</v>
      </c>
      <c r="DE217" s="29">
        <v>5.0</v>
      </c>
      <c r="DF217" s="27" t="s">
        <v>139</v>
      </c>
      <c r="DG217" s="27" t="s">
        <v>140</v>
      </c>
      <c r="DH217" s="27" t="s">
        <v>137</v>
      </c>
      <c r="DI217" s="16">
        <f t="shared" si="68"/>
        <v>19</v>
      </c>
      <c r="DJ217" s="27" t="s">
        <v>138</v>
      </c>
      <c r="DK217" s="27" t="s">
        <v>137</v>
      </c>
      <c r="DL217" s="27" t="s">
        <v>136</v>
      </c>
      <c r="DM217" s="27" t="s">
        <v>139</v>
      </c>
      <c r="DN217" s="27" t="s">
        <v>140</v>
      </c>
      <c r="DO217" s="16">
        <f t="shared" si="69"/>
        <v>15</v>
      </c>
      <c r="DP217" s="27" t="s">
        <v>136</v>
      </c>
      <c r="DQ217" s="29">
        <v>1.0</v>
      </c>
      <c r="DR217" s="27" t="s">
        <v>139</v>
      </c>
      <c r="DS217" s="27" t="s">
        <v>139</v>
      </c>
      <c r="DT217" s="27" t="s">
        <v>139</v>
      </c>
      <c r="DU217" s="25">
        <f t="shared" si="70"/>
        <v>11</v>
      </c>
      <c r="DV217" s="27" t="s">
        <v>138</v>
      </c>
      <c r="DW217" s="27" t="s">
        <v>136</v>
      </c>
      <c r="DX217" s="27" t="s">
        <v>139</v>
      </c>
      <c r="DY217" s="27" t="s">
        <v>138</v>
      </c>
      <c r="DZ217" s="27" t="s">
        <v>138</v>
      </c>
      <c r="EA217" s="21">
        <f t="shared" si="87"/>
        <v>21</v>
      </c>
      <c r="EB217" s="27" t="s">
        <v>137</v>
      </c>
      <c r="EC217" s="27" t="s">
        <v>139</v>
      </c>
      <c r="ED217" s="27" t="s">
        <v>140</v>
      </c>
      <c r="EE217" s="27" t="s">
        <v>139</v>
      </c>
      <c r="EF217" s="16">
        <f t="shared" si="71"/>
        <v>8</v>
      </c>
      <c r="EG217" s="29">
        <v>2.0</v>
      </c>
      <c r="EH217" s="130" t="s">
        <v>136</v>
      </c>
      <c r="EI217" s="29">
        <v>3.0</v>
      </c>
      <c r="EJ217" s="27" t="s">
        <v>139</v>
      </c>
      <c r="EK217" s="16">
        <f t="shared" si="72"/>
        <v>11</v>
      </c>
    </row>
    <row r="218" ht="15.75" customHeight="1">
      <c r="A218" s="36" t="s">
        <v>125</v>
      </c>
      <c r="B218" s="16">
        <f t="shared" si="1"/>
        <v>1</v>
      </c>
      <c r="C218" s="17" t="s">
        <v>37</v>
      </c>
      <c r="D218" s="35">
        <v>47.0</v>
      </c>
      <c r="E218" s="16">
        <f t="shared" si="2"/>
        <v>0</v>
      </c>
      <c r="F218" s="16">
        <f t="shared" si="3"/>
        <v>0</v>
      </c>
      <c r="G218" s="16">
        <f t="shared" si="4"/>
        <v>1</v>
      </c>
      <c r="H218" s="16">
        <f t="shared" si="5"/>
        <v>0</v>
      </c>
      <c r="I218" s="35" t="s">
        <v>12</v>
      </c>
      <c r="J218" s="16">
        <f t="shared" si="6"/>
        <v>0</v>
      </c>
      <c r="K218" s="16">
        <f t="shared" si="7"/>
        <v>0</v>
      </c>
      <c r="L218" s="16">
        <f t="shared" si="8"/>
        <v>0</v>
      </c>
      <c r="M218" s="16">
        <f t="shared" si="9"/>
        <v>1</v>
      </c>
      <c r="N218" s="16">
        <f t="shared" si="10"/>
        <v>0</v>
      </c>
      <c r="O218" s="36">
        <v>9000.0</v>
      </c>
      <c r="P218" s="21">
        <f t="shared" si="11"/>
        <v>1</v>
      </c>
      <c r="Q218" s="21">
        <f t="shared" si="12"/>
        <v>0</v>
      </c>
      <c r="R218" s="21">
        <f t="shared" si="13"/>
        <v>0</v>
      </c>
      <c r="S218" s="21">
        <f t="shared" si="14"/>
        <v>0</v>
      </c>
      <c r="T218" s="37" t="s">
        <v>127</v>
      </c>
      <c r="U218" s="21">
        <f t="shared" si="15"/>
        <v>1</v>
      </c>
      <c r="V218" s="37">
        <v>0.0</v>
      </c>
      <c r="W218" s="37">
        <v>0.0</v>
      </c>
      <c r="X218" s="37">
        <v>0.0</v>
      </c>
      <c r="Y218" s="36" t="s">
        <v>198</v>
      </c>
      <c r="Z218" s="21">
        <f t="shared" si="16"/>
        <v>0</v>
      </c>
      <c r="AA218" s="21">
        <f t="shared" si="17"/>
        <v>0</v>
      </c>
      <c r="AB218" s="21">
        <f t="shared" si="18"/>
        <v>0</v>
      </c>
      <c r="AC218" s="21">
        <f t="shared" si="19"/>
        <v>0</v>
      </c>
      <c r="AD218" s="21">
        <f t="shared" si="20"/>
        <v>1</v>
      </c>
      <c r="AE218" s="36" t="s">
        <v>180</v>
      </c>
      <c r="AF218" s="21">
        <f t="shared" si="21"/>
        <v>0</v>
      </c>
      <c r="AG218" s="21">
        <f t="shared" si="22"/>
        <v>0</v>
      </c>
      <c r="AH218" s="21">
        <f t="shared" si="23"/>
        <v>1</v>
      </c>
      <c r="AI218" s="21">
        <f t="shared" si="24"/>
        <v>0</v>
      </c>
      <c r="AJ218" s="27" t="s">
        <v>129</v>
      </c>
      <c r="AK218" s="21">
        <f t="shared" si="25"/>
        <v>0</v>
      </c>
      <c r="AL218" s="21">
        <f t="shared" si="26"/>
        <v>1</v>
      </c>
      <c r="AM218" s="21">
        <f t="shared" si="27"/>
        <v>0</v>
      </c>
      <c r="AN218" s="21">
        <f t="shared" si="28"/>
        <v>0</v>
      </c>
      <c r="AO218" s="27" t="s">
        <v>144</v>
      </c>
      <c r="AP218" s="21">
        <f t="shared" si="29"/>
        <v>0</v>
      </c>
      <c r="AQ218" s="21">
        <f t="shared" si="30"/>
        <v>0</v>
      </c>
      <c r="AR218" s="21">
        <f t="shared" si="31"/>
        <v>0</v>
      </c>
      <c r="AS218" s="21">
        <f t="shared" si="32"/>
        <v>1</v>
      </c>
      <c r="AT218" s="27" t="s">
        <v>45</v>
      </c>
      <c r="AU218" s="21">
        <f t="shared" si="33"/>
        <v>0</v>
      </c>
      <c r="AV218" s="21">
        <f t="shared" si="34"/>
        <v>0</v>
      </c>
      <c r="AW218" s="21">
        <f t="shared" si="35"/>
        <v>1</v>
      </c>
      <c r="AX218" s="21">
        <f t="shared" si="36"/>
        <v>0</v>
      </c>
      <c r="AY218" s="27" t="s">
        <v>182</v>
      </c>
      <c r="AZ218" s="21">
        <f t="shared" si="37"/>
        <v>0</v>
      </c>
      <c r="BA218" s="21">
        <f t="shared" si="38"/>
        <v>0</v>
      </c>
      <c r="BB218" s="21">
        <f t="shared" si="39"/>
        <v>1</v>
      </c>
      <c r="BC218" s="21">
        <f t="shared" si="40"/>
        <v>0</v>
      </c>
      <c r="BD218" s="27" t="s">
        <v>138</v>
      </c>
      <c r="BE218" s="21">
        <f t="shared" si="41"/>
        <v>0</v>
      </c>
      <c r="BF218" s="21">
        <f t="shared" si="42"/>
        <v>0</v>
      </c>
      <c r="BG218" s="21">
        <f t="shared" si="43"/>
        <v>1</v>
      </c>
      <c r="BH218" s="27" t="s">
        <v>179</v>
      </c>
      <c r="BI218" s="21">
        <f t="shared" si="44"/>
        <v>0</v>
      </c>
      <c r="BJ218" s="21">
        <f t="shared" si="45"/>
        <v>0</v>
      </c>
      <c r="BK218" s="21">
        <f t="shared" si="46"/>
        <v>1</v>
      </c>
      <c r="BL218" s="29" t="s">
        <v>132</v>
      </c>
      <c r="BM218" s="21">
        <f t="shared" si="47"/>
        <v>0</v>
      </c>
      <c r="BN218" s="21">
        <f t="shared" si="48"/>
        <v>0</v>
      </c>
      <c r="BO218" s="21">
        <f t="shared" si="49"/>
        <v>1</v>
      </c>
      <c r="BP218" s="21">
        <f t="shared" si="50"/>
        <v>0</v>
      </c>
      <c r="BQ218" s="21">
        <f t="shared" si="51"/>
        <v>0</v>
      </c>
      <c r="BR218" s="29">
        <v>1.0</v>
      </c>
      <c r="BS218" s="29">
        <v>0.0</v>
      </c>
      <c r="BT218" s="29">
        <v>0.0</v>
      </c>
      <c r="BU218" s="29">
        <v>0.0</v>
      </c>
      <c r="BV218" s="29">
        <v>0.0</v>
      </c>
      <c r="BW218" s="29">
        <v>0.0</v>
      </c>
      <c r="BX218" s="29">
        <v>0.0</v>
      </c>
      <c r="BY218" s="29">
        <v>1.0</v>
      </c>
      <c r="BZ218" s="29">
        <v>0.0</v>
      </c>
      <c r="CA218" s="27" t="s">
        <v>133</v>
      </c>
      <c r="CB218" s="21">
        <f t="shared" si="52"/>
        <v>0</v>
      </c>
      <c r="CC218" s="21">
        <f t="shared" si="53"/>
        <v>1</v>
      </c>
      <c r="CD218" s="21">
        <f t="shared" si="54"/>
        <v>0</v>
      </c>
      <c r="CE218" s="21">
        <f t="shared" si="55"/>
        <v>0</v>
      </c>
      <c r="CF218" s="21">
        <f t="shared" si="56"/>
        <v>0</v>
      </c>
      <c r="CG218" s="27" t="s">
        <v>152</v>
      </c>
      <c r="CH218" s="21">
        <f t="shared" si="57"/>
        <v>0</v>
      </c>
      <c r="CI218" s="21">
        <f t="shared" si="58"/>
        <v>0</v>
      </c>
      <c r="CJ218" s="21">
        <f t="shared" si="59"/>
        <v>0</v>
      </c>
      <c r="CK218" s="21">
        <f t="shared" si="60"/>
        <v>1</v>
      </c>
      <c r="CL218" s="27" t="s">
        <v>135</v>
      </c>
      <c r="CM218" s="21">
        <f t="shared" si="61"/>
        <v>1</v>
      </c>
      <c r="CN218" s="21">
        <f t="shared" si="62"/>
        <v>0</v>
      </c>
      <c r="CO218" s="21">
        <f t="shared" si="63"/>
        <v>0</v>
      </c>
      <c r="CP218" s="21">
        <f t="shared" si="64"/>
        <v>0</v>
      </c>
      <c r="CQ218" s="21">
        <f t="shared" si="65"/>
        <v>0</v>
      </c>
      <c r="CR218" s="29">
        <v>3.0</v>
      </c>
      <c r="CS218" s="27" t="s">
        <v>140</v>
      </c>
      <c r="CT218" s="27" t="s">
        <v>137</v>
      </c>
      <c r="CU218" s="27" t="s">
        <v>140</v>
      </c>
      <c r="CV218" s="16">
        <f t="shared" si="66"/>
        <v>8</v>
      </c>
      <c r="CW218" s="27" t="s">
        <v>136</v>
      </c>
      <c r="CX218" s="31">
        <v>5.0</v>
      </c>
      <c r="CY218" s="41" t="s">
        <v>137</v>
      </c>
      <c r="CZ218" s="31">
        <v>4.0</v>
      </c>
      <c r="DA218" s="27" t="s">
        <v>139</v>
      </c>
      <c r="DB218" s="16">
        <f t="shared" si="67"/>
        <v>18</v>
      </c>
      <c r="DC218" s="29">
        <v>5.0</v>
      </c>
      <c r="DD218" s="27" t="s">
        <v>137</v>
      </c>
      <c r="DE218" s="27" t="s">
        <v>139</v>
      </c>
      <c r="DF218" s="27">
        <v>5.0</v>
      </c>
      <c r="DG218" s="27" t="s">
        <v>136</v>
      </c>
      <c r="DH218" s="27" t="s">
        <v>138</v>
      </c>
      <c r="DI218" s="16">
        <f t="shared" si="68"/>
        <v>24</v>
      </c>
      <c r="DJ218" s="27" t="s">
        <v>139</v>
      </c>
      <c r="DK218" s="27" t="s">
        <v>140</v>
      </c>
      <c r="DL218" s="27" t="s">
        <v>138</v>
      </c>
      <c r="DM218" s="27" t="s">
        <v>136</v>
      </c>
      <c r="DN218" s="27" t="s">
        <v>140</v>
      </c>
      <c r="DO218" s="16">
        <f t="shared" si="69"/>
        <v>13</v>
      </c>
      <c r="DP218" s="27" t="s">
        <v>136</v>
      </c>
      <c r="DQ218" s="29">
        <v>5.0</v>
      </c>
      <c r="DR218" s="27" t="s">
        <v>137</v>
      </c>
      <c r="DS218" s="27" t="s">
        <v>139</v>
      </c>
      <c r="DT218" s="27" t="s">
        <v>136</v>
      </c>
      <c r="DU218" s="25">
        <f t="shared" si="70"/>
        <v>18</v>
      </c>
      <c r="DV218" s="27" t="s">
        <v>136</v>
      </c>
      <c r="DW218" s="27" t="s">
        <v>138</v>
      </c>
      <c r="DX218" s="27" t="s">
        <v>140</v>
      </c>
      <c r="DY218" s="27" t="s">
        <v>140</v>
      </c>
      <c r="DZ218" s="27" t="s">
        <v>139</v>
      </c>
      <c r="EA218" s="21">
        <f t="shared" si="87"/>
        <v>13</v>
      </c>
      <c r="EB218" s="27" t="s">
        <v>139</v>
      </c>
      <c r="EC218" s="27" t="s">
        <v>140</v>
      </c>
      <c r="ED218" s="27" t="s">
        <v>140</v>
      </c>
      <c r="EE218" s="27" t="s">
        <v>139</v>
      </c>
      <c r="EF218" s="16">
        <f t="shared" si="71"/>
        <v>6</v>
      </c>
      <c r="EG218" s="27" t="s">
        <v>139</v>
      </c>
      <c r="EH218" s="129">
        <v>1.0</v>
      </c>
      <c r="EI218" s="27" t="s">
        <v>139</v>
      </c>
      <c r="EJ218" s="27" t="s">
        <v>137</v>
      </c>
      <c r="EK218" s="16">
        <f t="shared" si="72"/>
        <v>8</v>
      </c>
    </row>
    <row r="219" ht="15.75" customHeight="1">
      <c r="A219" s="36" t="s">
        <v>125</v>
      </c>
      <c r="B219" s="16">
        <f t="shared" si="1"/>
        <v>1</v>
      </c>
      <c r="C219" s="17" t="s">
        <v>37</v>
      </c>
      <c r="D219" s="35">
        <v>72.0</v>
      </c>
      <c r="E219" s="16">
        <f t="shared" si="2"/>
        <v>0</v>
      </c>
      <c r="F219" s="16">
        <f t="shared" si="3"/>
        <v>0</v>
      </c>
      <c r="G219" s="16">
        <f t="shared" si="4"/>
        <v>0</v>
      </c>
      <c r="H219" s="16">
        <f t="shared" si="5"/>
        <v>1</v>
      </c>
      <c r="I219" s="35" t="s">
        <v>12</v>
      </c>
      <c r="J219" s="16">
        <f t="shared" si="6"/>
        <v>0</v>
      </c>
      <c r="K219" s="16">
        <f t="shared" si="7"/>
        <v>0</v>
      </c>
      <c r="L219" s="16">
        <f t="shared" si="8"/>
        <v>0</v>
      </c>
      <c r="M219" s="16">
        <f t="shared" si="9"/>
        <v>1</v>
      </c>
      <c r="N219" s="16">
        <f t="shared" si="10"/>
        <v>0</v>
      </c>
      <c r="O219" s="36">
        <v>10000.0</v>
      </c>
      <c r="P219" s="21">
        <f t="shared" si="11"/>
        <v>1</v>
      </c>
      <c r="Q219" s="21">
        <f t="shared" si="12"/>
        <v>0</v>
      </c>
      <c r="R219" s="21">
        <f t="shared" si="13"/>
        <v>0</v>
      </c>
      <c r="S219" s="21">
        <f t="shared" si="14"/>
        <v>0</v>
      </c>
      <c r="T219" s="37" t="s">
        <v>127</v>
      </c>
      <c r="U219" s="21">
        <f t="shared" si="15"/>
        <v>1</v>
      </c>
      <c r="V219" s="37">
        <v>0.0</v>
      </c>
      <c r="W219" s="37">
        <v>0.0</v>
      </c>
      <c r="X219" s="37">
        <v>0.0</v>
      </c>
      <c r="Y219" s="36" t="s">
        <v>198</v>
      </c>
      <c r="Z219" s="21">
        <f t="shared" si="16"/>
        <v>0</v>
      </c>
      <c r="AA219" s="21">
        <f t="shared" si="17"/>
        <v>0</v>
      </c>
      <c r="AB219" s="21">
        <f t="shared" si="18"/>
        <v>0</v>
      </c>
      <c r="AC219" s="21">
        <f t="shared" si="19"/>
        <v>0</v>
      </c>
      <c r="AD219" s="21">
        <f t="shared" si="20"/>
        <v>1</v>
      </c>
      <c r="AE219" s="36" t="s">
        <v>204</v>
      </c>
      <c r="AF219" s="21">
        <f t="shared" si="21"/>
        <v>0</v>
      </c>
      <c r="AG219" s="21">
        <f t="shared" si="22"/>
        <v>0</v>
      </c>
      <c r="AH219" s="21">
        <f t="shared" si="23"/>
        <v>0</v>
      </c>
      <c r="AI219" s="21">
        <f t="shared" si="24"/>
        <v>1</v>
      </c>
      <c r="AJ219" s="27" t="s">
        <v>162</v>
      </c>
      <c r="AK219" s="21">
        <f t="shared" si="25"/>
        <v>0</v>
      </c>
      <c r="AL219" s="21">
        <f t="shared" si="26"/>
        <v>0</v>
      </c>
      <c r="AM219" s="21">
        <f t="shared" si="27"/>
        <v>0</v>
      </c>
      <c r="AN219" s="21">
        <f t="shared" si="28"/>
        <v>1</v>
      </c>
      <c r="AO219" s="27" t="s">
        <v>37</v>
      </c>
      <c r="AP219" s="21">
        <f t="shared" si="29"/>
        <v>1</v>
      </c>
      <c r="AQ219" s="21">
        <f t="shared" si="30"/>
        <v>0</v>
      </c>
      <c r="AR219" s="21">
        <f t="shared" si="31"/>
        <v>0</v>
      </c>
      <c r="AS219" s="21">
        <f t="shared" si="32"/>
        <v>0</v>
      </c>
      <c r="AT219" s="27" t="s">
        <v>130</v>
      </c>
      <c r="AU219" s="21">
        <f t="shared" si="33"/>
        <v>1</v>
      </c>
      <c r="AV219" s="21">
        <f t="shared" si="34"/>
        <v>0</v>
      </c>
      <c r="AW219" s="21">
        <f t="shared" si="35"/>
        <v>0</v>
      </c>
      <c r="AX219" s="21">
        <f t="shared" si="36"/>
        <v>0</v>
      </c>
      <c r="AY219" s="27" t="s">
        <v>131</v>
      </c>
      <c r="AZ219" s="21">
        <f t="shared" si="37"/>
        <v>1</v>
      </c>
      <c r="BA219" s="21">
        <f t="shared" si="38"/>
        <v>0</v>
      </c>
      <c r="BB219" s="21">
        <f t="shared" si="39"/>
        <v>0</v>
      </c>
      <c r="BC219" s="21">
        <f t="shared" si="40"/>
        <v>0</v>
      </c>
      <c r="BD219" s="27">
        <v>5.0</v>
      </c>
      <c r="BE219" s="21">
        <f t="shared" si="41"/>
        <v>0</v>
      </c>
      <c r="BF219" s="21">
        <f t="shared" si="42"/>
        <v>1</v>
      </c>
      <c r="BG219" s="21">
        <f t="shared" si="43"/>
        <v>0</v>
      </c>
      <c r="BH219" s="29">
        <v>1500.0</v>
      </c>
      <c r="BI219" s="21">
        <f t="shared" si="44"/>
        <v>0</v>
      </c>
      <c r="BJ219" s="21">
        <f t="shared" si="45"/>
        <v>1</v>
      </c>
      <c r="BK219" s="21">
        <f t="shared" si="46"/>
        <v>0</v>
      </c>
      <c r="BL219" s="29" t="s">
        <v>132</v>
      </c>
      <c r="BM219" s="21">
        <f t="shared" si="47"/>
        <v>0</v>
      </c>
      <c r="BN219" s="21">
        <f t="shared" si="48"/>
        <v>0</v>
      </c>
      <c r="BO219" s="21">
        <f t="shared" si="49"/>
        <v>1</v>
      </c>
      <c r="BP219" s="21">
        <f t="shared" si="50"/>
        <v>0</v>
      </c>
      <c r="BQ219" s="21">
        <f t="shared" si="51"/>
        <v>0</v>
      </c>
      <c r="BR219" s="29">
        <v>0.0</v>
      </c>
      <c r="BS219" s="29">
        <v>0.0</v>
      </c>
      <c r="BT219" s="29">
        <v>0.0</v>
      </c>
      <c r="BU219" s="29">
        <v>0.0</v>
      </c>
      <c r="BV219" s="29">
        <v>0.0</v>
      </c>
      <c r="BW219" s="29">
        <v>0.0</v>
      </c>
      <c r="BX219" s="29">
        <v>0.0</v>
      </c>
      <c r="BY219" s="29">
        <v>0.0</v>
      </c>
      <c r="BZ219" s="29">
        <v>1.0</v>
      </c>
      <c r="CA219" s="27" t="s">
        <v>164</v>
      </c>
      <c r="CB219" s="21">
        <f t="shared" si="52"/>
        <v>0</v>
      </c>
      <c r="CC219" s="21">
        <f t="shared" si="53"/>
        <v>0</v>
      </c>
      <c r="CD219" s="21">
        <f t="shared" si="54"/>
        <v>1</v>
      </c>
      <c r="CE219" s="21">
        <f t="shared" si="55"/>
        <v>0</v>
      </c>
      <c r="CF219" s="21">
        <f t="shared" si="56"/>
        <v>0</v>
      </c>
      <c r="CG219" s="27" t="s">
        <v>157</v>
      </c>
      <c r="CH219" s="21">
        <f t="shared" si="57"/>
        <v>0</v>
      </c>
      <c r="CI219" s="21">
        <f t="shared" si="58"/>
        <v>1</v>
      </c>
      <c r="CJ219" s="21">
        <f t="shared" si="59"/>
        <v>0</v>
      </c>
      <c r="CK219" s="21">
        <f t="shared" si="60"/>
        <v>0</v>
      </c>
      <c r="CL219" s="27" t="s">
        <v>170</v>
      </c>
      <c r="CM219" s="21">
        <f t="shared" si="61"/>
        <v>0</v>
      </c>
      <c r="CN219" s="21">
        <f t="shared" si="62"/>
        <v>1</v>
      </c>
      <c r="CO219" s="21">
        <f t="shared" si="63"/>
        <v>0</v>
      </c>
      <c r="CP219" s="21">
        <f t="shared" si="64"/>
        <v>0</v>
      </c>
      <c r="CQ219" s="21">
        <f t="shared" si="65"/>
        <v>0</v>
      </c>
      <c r="CR219" s="27" t="s">
        <v>140</v>
      </c>
      <c r="CS219" s="27" t="s">
        <v>136</v>
      </c>
      <c r="CT219" s="27" t="s">
        <v>139</v>
      </c>
      <c r="CU219" s="29">
        <v>2.0</v>
      </c>
      <c r="CV219" s="16">
        <f t="shared" si="66"/>
        <v>9</v>
      </c>
      <c r="CW219" s="29">
        <v>3.0</v>
      </c>
      <c r="CX219" s="41" t="s">
        <v>136</v>
      </c>
      <c r="CY219" s="41" t="s">
        <v>139</v>
      </c>
      <c r="CZ219" s="41" t="s">
        <v>136</v>
      </c>
      <c r="DA219" s="27" t="s">
        <v>136</v>
      </c>
      <c r="DB219" s="16">
        <f t="shared" si="67"/>
        <v>17</v>
      </c>
      <c r="DC219" s="27" t="s">
        <v>136</v>
      </c>
      <c r="DD219" s="27" t="s">
        <v>136</v>
      </c>
      <c r="DE219" s="27" t="s">
        <v>139</v>
      </c>
      <c r="DF219" s="27" t="s">
        <v>139</v>
      </c>
      <c r="DG219" s="29">
        <v>4.0</v>
      </c>
      <c r="DH219" s="27">
        <v>4.0</v>
      </c>
      <c r="DI219" s="16">
        <f t="shared" si="68"/>
        <v>20</v>
      </c>
      <c r="DJ219" s="27" t="s">
        <v>136</v>
      </c>
      <c r="DK219" s="27" t="s">
        <v>136</v>
      </c>
      <c r="DL219" s="27" t="s">
        <v>136</v>
      </c>
      <c r="DM219" s="27" t="s">
        <v>138</v>
      </c>
      <c r="DN219" s="27" t="s">
        <v>136</v>
      </c>
      <c r="DO219" s="16">
        <f t="shared" si="69"/>
        <v>21</v>
      </c>
      <c r="DP219" s="27" t="s">
        <v>138</v>
      </c>
      <c r="DQ219" s="27" t="s">
        <v>140</v>
      </c>
      <c r="DR219" s="27" t="s">
        <v>140</v>
      </c>
      <c r="DS219" s="27" t="s">
        <v>140</v>
      </c>
      <c r="DT219" s="27" t="s">
        <v>139</v>
      </c>
      <c r="DU219" s="25">
        <f t="shared" si="70"/>
        <v>10</v>
      </c>
      <c r="DV219" s="27" t="s">
        <v>139</v>
      </c>
      <c r="DW219" s="27" t="s">
        <v>136</v>
      </c>
      <c r="DX219" s="27" t="s">
        <v>136</v>
      </c>
      <c r="DY219" s="27" t="s">
        <v>139</v>
      </c>
      <c r="DZ219" s="27" t="s">
        <v>139</v>
      </c>
      <c r="EA219" s="21">
        <f t="shared" si="87"/>
        <v>14</v>
      </c>
      <c r="EB219" s="27" t="s">
        <v>139</v>
      </c>
      <c r="EC219" s="27" t="s">
        <v>139</v>
      </c>
      <c r="ED219" s="27" t="s">
        <v>140</v>
      </c>
      <c r="EE219" s="27" t="s">
        <v>137</v>
      </c>
      <c r="EF219" s="16">
        <f t="shared" si="71"/>
        <v>8</v>
      </c>
      <c r="EG219" s="29">
        <v>2.0</v>
      </c>
      <c r="EH219" s="130" t="s">
        <v>136</v>
      </c>
      <c r="EI219" s="29">
        <v>1.0</v>
      </c>
      <c r="EJ219" s="27" t="s">
        <v>139</v>
      </c>
      <c r="EK219" s="16">
        <f t="shared" si="72"/>
        <v>9</v>
      </c>
    </row>
    <row r="220" ht="15.75" customHeight="1">
      <c r="A220" s="36" t="s">
        <v>125</v>
      </c>
      <c r="B220" s="16">
        <f t="shared" si="1"/>
        <v>1</v>
      </c>
      <c r="C220" s="17" t="s">
        <v>37</v>
      </c>
      <c r="D220" s="37">
        <v>72.0</v>
      </c>
      <c r="E220" s="16">
        <f t="shared" si="2"/>
        <v>0</v>
      </c>
      <c r="F220" s="16">
        <f t="shared" si="3"/>
        <v>0</v>
      </c>
      <c r="G220" s="16">
        <f t="shared" si="4"/>
        <v>0</v>
      </c>
      <c r="H220" s="16">
        <f t="shared" si="5"/>
        <v>1</v>
      </c>
      <c r="I220" s="35" t="s">
        <v>11</v>
      </c>
      <c r="J220" s="16">
        <f t="shared" si="6"/>
        <v>0</v>
      </c>
      <c r="K220" s="16">
        <f t="shared" si="7"/>
        <v>0</v>
      </c>
      <c r="L220" s="16">
        <f t="shared" si="8"/>
        <v>1</v>
      </c>
      <c r="M220" s="16">
        <f t="shared" si="9"/>
        <v>0</v>
      </c>
      <c r="N220" s="16">
        <f t="shared" si="10"/>
        <v>0</v>
      </c>
      <c r="O220" s="36">
        <v>800.0</v>
      </c>
      <c r="P220" s="21">
        <f t="shared" si="11"/>
        <v>1</v>
      </c>
      <c r="Q220" s="21">
        <f t="shared" si="12"/>
        <v>0</v>
      </c>
      <c r="R220" s="21">
        <f t="shared" si="13"/>
        <v>0</v>
      </c>
      <c r="S220" s="21">
        <f t="shared" si="14"/>
        <v>0</v>
      </c>
      <c r="T220" s="37" t="s">
        <v>127</v>
      </c>
      <c r="U220" s="21">
        <f t="shared" si="15"/>
        <v>1</v>
      </c>
      <c r="V220" s="37">
        <v>0.0</v>
      </c>
      <c r="W220" s="37">
        <v>0.0</v>
      </c>
      <c r="X220" s="37">
        <v>0.0</v>
      </c>
      <c r="Y220" s="36" t="s">
        <v>198</v>
      </c>
      <c r="Z220" s="21">
        <f t="shared" si="16"/>
        <v>0</v>
      </c>
      <c r="AA220" s="21">
        <f t="shared" si="17"/>
        <v>0</v>
      </c>
      <c r="AB220" s="21">
        <f t="shared" si="18"/>
        <v>0</v>
      </c>
      <c r="AC220" s="21">
        <f t="shared" si="19"/>
        <v>0</v>
      </c>
      <c r="AD220" s="21">
        <f t="shared" si="20"/>
        <v>1</v>
      </c>
      <c r="AE220" s="36" t="s">
        <v>32</v>
      </c>
      <c r="AF220" s="21">
        <f t="shared" si="21"/>
        <v>0</v>
      </c>
      <c r="AG220" s="21">
        <f t="shared" si="22"/>
        <v>1</v>
      </c>
      <c r="AH220" s="21">
        <f t="shared" si="23"/>
        <v>0</v>
      </c>
      <c r="AI220" s="21">
        <f t="shared" si="24"/>
        <v>0</v>
      </c>
      <c r="AJ220" s="27" t="s">
        <v>128</v>
      </c>
      <c r="AK220" s="21">
        <f t="shared" si="25"/>
        <v>1</v>
      </c>
      <c r="AL220" s="21">
        <f t="shared" si="26"/>
        <v>0</v>
      </c>
      <c r="AM220" s="21">
        <f t="shared" si="27"/>
        <v>0</v>
      </c>
      <c r="AN220" s="21">
        <f t="shared" si="28"/>
        <v>0</v>
      </c>
      <c r="AO220" s="27" t="s">
        <v>154</v>
      </c>
      <c r="AP220" s="21">
        <f t="shared" si="29"/>
        <v>0</v>
      </c>
      <c r="AQ220" s="21">
        <f t="shared" si="30"/>
        <v>0</v>
      </c>
      <c r="AR220" s="21">
        <f t="shared" si="31"/>
        <v>0</v>
      </c>
      <c r="AS220" s="21">
        <f t="shared" si="32"/>
        <v>1</v>
      </c>
      <c r="AT220" s="27" t="s">
        <v>130</v>
      </c>
      <c r="AU220" s="21">
        <f t="shared" si="33"/>
        <v>1</v>
      </c>
      <c r="AV220" s="21">
        <f t="shared" si="34"/>
        <v>0</v>
      </c>
      <c r="AW220" s="21">
        <f t="shared" si="35"/>
        <v>0</v>
      </c>
      <c r="AX220" s="21">
        <f t="shared" si="36"/>
        <v>0</v>
      </c>
      <c r="AY220" s="27" t="s">
        <v>131</v>
      </c>
      <c r="AZ220" s="21">
        <f t="shared" si="37"/>
        <v>1</v>
      </c>
      <c r="BA220" s="21">
        <f t="shared" si="38"/>
        <v>0</v>
      </c>
      <c r="BB220" s="21">
        <f t="shared" si="39"/>
        <v>0</v>
      </c>
      <c r="BC220" s="21">
        <f t="shared" si="40"/>
        <v>0</v>
      </c>
      <c r="BD220" s="27" t="s">
        <v>136</v>
      </c>
      <c r="BE220" s="21">
        <f t="shared" si="41"/>
        <v>0</v>
      </c>
      <c r="BF220" s="21">
        <f t="shared" si="42"/>
        <v>0</v>
      </c>
      <c r="BG220" s="21">
        <f t="shared" si="43"/>
        <v>1</v>
      </c>
      <c r="BH220" s="29">
        <v>800.0</v>
      </c>
      <c r="BI220" s="21">
        <f t="shared" si="44"/>
        <v>1</v>
      </c>
      <c r="BJ220" s="21">
        <f t="shared" si="45"/>
        <v>0</v>
      </c>
      <c r="BK220" s="21">
        <f t="shared" si="46"/>
        <v>0</v>
      </c>
      <c r="BL220" s="29" t="s">
        <v>132</v>
      </c>
      <c r="BM220" s="21">
        <f t="shared" si="47"/>
        <v>0</v>
      </c>
      <c r="BN220" s="21">
        <f t="shared" si="48"/>
        <v>0</v>
      </c>
      <c r="BO220" s="21">
        <f t="shared" si="49"/>
        <v>1</v>
      </c>
      <c r="BP220" s="21">
        <f t="shared" si="50"/>
        <v>0</v>
      </c>
      <c r="BQ220" s="21">
        <f t="shared" si="51"/>
        <v>0</v>
      </c>
      <c r="BR220" s="29">
        <v>0.0</v>
      </c>
      <c r="BS220" s="29">
        <v>0.0</v>
      </c>
      <c r="BT220" s="29">
        <v>0.0</v>
      </c>
      <c r="BU220" s="29">
        <v>0.0</v>
      </c>
      <c r="BV220" s="29">
        <v>0.0</v>
      </c>
      <c r="BW220" s="29">
        <v>0.0</v>
      </c>
      <c r="BX220" s="29">
        <v>0.0</v>
      </c>
      <c r="BY220" s="29">
        <v>0.0</v>
      </c>
      <c r="BZ220" s="29">
        <v>1.0</v>
      </c>
      <c r="CA220" s="27" t="s">
        <v>164</v>
      </c>
      <c r="CB220" s="21">
        <f t="shared" si="52"/>
        <v>0</v>
      </c>
      <c r="CC220" s="21">
        <f t="shared" si="53"/>
        <v>0</v>
      </c>
      <c r="CD220" s="21">
        <f t="shared" si="54"/>
        <v>1</v>
      </c>
      <c r="CE220" s="21">
        <f t="shared" si="55"/>
        <v>0</v>
      </c>
      <c r="CF220" s="21">
        <f t="shared" si="56"/>
        <v>0</v>
      </c>
      <c r="CG220" s="27" t="s">
        <v>177</v>
      </c>
      <c r="CH220" s="21">
        <f t="shared" si="57"/>
        <v>1</v>
      </c>
      <c r="CI220" s="21">
        <f t="shared" si="58"/>
        <v>0</v>
      </c>
      <c r="CJ220" s="21">
        <f t="shared" si="59"/>
        <v>0</v>
      </c>
      <c r="CK220" s="21">
        <f t="shared" si="60"/>
        <v>0</v>
      </c>
      <c r="CL220" s="27" t="s">
        <v>135</v>
      </c>
      <c r="CM220" s="21">
        <f t="shared" si="61"/>
        <v>1</v>
      </c>
      <c r="CN220" s="21">
        <f t="shared" si="62"/>
        <v>0</v>
      </c>
      <c r="CO220" s="21">
        <f t="shared" si="63"/>
        <v>0</v>
      </c>
      <c r="CP220" s="21">
        <f t="shared" si="64"/>
        <v>0</v>
      </c>
      <c r="CQ220" s="21">
        <f t="shared" si="65"/>
        <v>0</v>
      </c>
      <c r="CR220" s="29">
        <v>3.0</v>
      </c>
      <c r="CS220" s="27" t="s">
        <v>139</v>
      </c>
      <c r="CT220" s="27" t="s">
        <v>136</v>
      </c>
      <c r="CU220" s="27" t="s">
        <v>139</v>
      </c>
      <c r="CV220" s="16">
        <f t="shared" si="66"/>
        <v>11</v>
      </c>
      <c r="CW220" s="29">
        <v>5.0</v>
      </c>
      <c r="CX220" s="31">
        <v>5.0</v>
      </c>
      <c r="CY220" s="41" t="s">
        <v>136</v>
      </c>
      <c r="CZ220" s="41" t="s">
        <v>139</v>
      </c>
      <c r="DA220" s="27" t="s">
        <v>139</v>
      </c>
      <c r="DB220" s="16">
        <f t="shared" si="67"/>
        <v>18</v>
      </c>
      <c r="DC220" s="29">
        <v>5.0</v>
      </c>
      <c r="DD220" s="27" t="s">
        <v>137</v>
      </c>
      <c r="DE220" s="27" t="s">
        <v>139</v>
      </c>
      <c r="DF220" s="27">
        <v>4.0</v>
      </c>
      <c r="DG220" s="27" t="s">
        <v>136</v>
      </c>
      <c r="DH220" s="27" t="s">
        <v>139</v>
      </c>
      <c r="DI220" s="16">
        <f t="shared" si="68"/>
        <v>20</v>
      </c>
      <c r="DJ220" s="27" t="s">
        <v>136</v>
      </c>
      <c r="DK220" s="27" t="s">
        <v>140</v>
      </c>
      <c r="DL220" s="27" t="s">
        <v>136</v>
      </c>
      <c r="DM220" s="27" t="s">
        <v>136</v>
      </c>
      <c r="DN220" s="27" t="s">
        <v>139</v>
      </c>
      <c r="DO220" s="16">
        <f t="shared" si="69"/>
        <v>15</v>
      </c>
      <c r="DP220" s="27" t="s">
        <v>136</v>
      </c>
      <c r="DQ220" s="27" t="s">
        <v>139</v>
      </c>
      <c r="DR220" s="29">
        <v>5.0</v>
      </c>
      <c r="DS220" s="27" t="s">
        <v>136</v>
      </c>
      <c r="DT220" s="27" t="s">
        <v>137</v>
      </c>
      <c r="DU220" s="25">
        <f t="shared" si="70"/>
        <v>18</v>
      </c>
      <c r="DV220" s="27" t="s">
        <v>136</v>
      </c>
      <c r="DW220" s="27" t="s">
        <v>138</v>
      </c>
      <c r="DX220" s="27" t="s">
        <v>137</v>
      </c>
      <c r="DY220" s="27" t="s">
        <v>136</v>
      </c>
      <c r="DZ220" s="27" t="s">
        <v>136</v>
      </c>
      <c r="EA220" s="21">
        <f t="shared" si="87"/>
        <v>20</v>
      </c>
      <c r="EB220" s="27" t="s">
        <v>137</v>
      </c>
      <c r="EC220" s="27" t="s">
        <v>139</v>
      </c>
      <c r="ED220" s="27" t="s">
        <v>140</v>
      </c>
      <c r="EE220" s="27" t="s">
        <v>137</v>
      </c>
      <c r="EF220" s="16">
        <f t="shared" si="71"/>
        <v>9</v>
      </c>
      <c r="EG220" s="27" t="s">
        <v>139</v>
      </c>
      <c r="EH220" s="129">
        <v>2.0</v>
      </c>
      <c r="EI220" s="29">
        <v>2.0</v>
      </c>
      <c r="EJ220" s="29">
        <v>1.0</v>
      </c>
      <c r="EK220" s="16">
        <f t="shared" si="72"/>
        <v>7</v>
      </c>
    </row>
    <row r="221" ht="15.75" customHeight="1">
      <c r="A221" s="36" t="s">
        <v>125</v>
      </c>
      <c r="B221" s="16">
        <f t="shared" si="1"/>
        <v>1</v>
      </c>
      <c r="C221" s="17" t="s">
        <v>37</v>
      </c>
      <c r="D221" s="37">
        <v>46.0</v>
      </c>
      <c r="E221" s="16">
        <f t="shared" si="2"/>
        <v>0</v>
      </c>
      <c r="F221" s="16">
        <f t="shared" si="3"/>
        <v>0</v>
      </c>
      <c r="G221" s="16">
        <f t="shared" si="4"/>
        <v>1</v>
      </c>
      <c r="H221" s="16">
        <f t="shared" si="5"/>
        <v>0</v>
      </c>
      <c r="I221" s="35" t="s">
        <v>11</v>
      </c>
      <c r="J221" s="16">
        <f t="shared" si="6"/>
        <v>0</v>
      </c>
      <c r="K221" s="16">
        <f t="shared" si="7"/>
        <v>0</v>
      </c>
      <c r="L221" s="16">
        <f t="shared" si="8"/>
        <v>1</v>
      </c>
      <c r="M221" s="16">
        <f t="shared" si="9"/>
        <v>0</v>
      </c>
      <c r="N221" s="16">
        <f t="shared" si="10"/>
        <v>0</v>
      </c>
      <c r="O221" s="36">
        <v>800.0</v>
      </c>
      <c r="P221" s="21">
        <f t="shared" si="11"/>
        <v>1</v>
      </c>
      <c r="Q221" s="21">
        <f t="shared" si="12"/>
        <v>0</v>
      </c>
      <c r="R221" s="21">
        <f t="shared" si="13"/>
        <v>0</v>
      </c>
      <c r="S221" s="21">
        <f t="shared" si="14"/>
        <v>0</v>
      </c>
      <c r="T221" s="37" t="s">
        <v>127</v>
      </c>
      <c r="U221" s="21">
        <f t="shared" si="15"/>
        <v>1</v>
      </c>
      <c r="V221" s="37">
        <v>0.0</v>
      </c>
      <c r="W221" s="37">
        <v>0.0</v>
      </c>
      <c r="X221" s="37">
        <v>0.0</v>
      </c>
      <c r="Y221" s="36" t="s">
        <v>189</v>
      </c>
      <c r="Z221" s="21">
        <f t="shared" si="16"/>
        <v>0</v>
      </c>
      <c r="AA221" s="21">
        <f t="shared" si="17"/>
        <v>0</v>
      </c>
      <c r="AB221" s="21">
        <f t="shared" si="18"/>
        <v>0</v>
      </c>
      <c r="AC221" s="21">
        <f t="shared" si="19"/>
        <v>0</v>
      </c>
      <c r="AD221" s="21">
        <f t="shared" si="20"/>
        <v>1</v>
      </c>
      <c r="AE221" s="36" t="s">
        <v>31</v>
      </c>
      <c r="AF221" s="21">
        <f t="shared" si="21"/>
        <v>1</v>
      </c>
      <c r="AG221" s="21">
        <f t="shared" si="22"/>
        <v>0</v>
      </c>
      <c r="AH221" s="21">
        <f t="shared" si="23"/>
        <v>0</v>
      </c>
      <c r="AI221" s="21">
        <f t="shared" si="24"/>
        <v>0</v>
      </c>
      <c r="AJ221" s="27" t="s">
        <v>129</v>
      </c>
      <c r="AK221" s="21">
        <f t="shared" si="25"/>
        <v>0</v>
      </c>
      <c r="AL221" s="21">
        <f t="shared" si="26"/>
        <v>1</v>
      </c>
      <c r="AM221" s="21">
        <f t="shared" si="27"/>
        <v>0</v>
      </c>
      <c r="AN221" s="21">
        <f t="shared" si="28"/>
        <v>0</v>
      </c>
      <c r="AO221" s="27" t="s">
        <v>37</v>
      </c>
      <c r="AP221" s="21">
        <f t="shared" si="29"/>
        <v>1</v>
      </c>
      <c r="AQ221" s="21">
        <f t="shared" si="30"/>
        <v>0</v>
      </c>
      <c r="AR221" s="21">
        <f t="shared" si="31"/>
        <v>0</v>
      </c>
      <c r="AS221" s="21">
        <f t="shared" si="32"/>
        <v>0</v>
      </c>
      <c r="AT221" s="27" t="s">
        <v>197</v>
      </c>
      <c r="AU221" s="21">
        <f t="shared" si="33"/>
        <v>0</v>
      </c>
      <c r="AV221" s="21">
        <f t="shared" si="34"/>
        <v>0</v>
      </c>
      <c r="AW221" s="21">
        <f t="shared" si="35"/>
        <v>0</v>
      </c>
      <c r="AX221" s="21">
        <f t="shared" si="36"/>
        <v>1</v>
      </c>
      <c r="AY221" s="27" t="s">
        <v>131</v>
      </c>
      <c r="AZ221" s="21">
        <f t="shared" si="37"/>
        <v>1</v>
      </c>
      <c r="BA221" s="21">
        <f t="shared" si="38"/>
        <v>0</v>
      </c>
      <c r="BB221" s="21">
        <f t="shared" si="39"/>
        <v>0</v>
      </c>
      <c r="BC221" s="21">
        <f t="shared" si="40"/>
        <v>0</v>
      </c>
      <c r="BD221" s="27" t="s">
        <v>150</v>
      </c>
      <c r="BE221" s="21">
        <f t="shared" si="41"/>
        <v>0</v>
      </c>
      <c r="BF221" s="21">
        <f t="shared" si="42"/>
        <v>0</v>
      </c>
      <c r="BG221" s="21">
        <f t="shared" si="43"/>
        <v>1</v>
      </c>
      <c r="BH221" s="27" t="s">
        <v>184</v>
      </c>
      <c r="BI221" s="21">
        <f t="shared" si="44"/>
        <v>0</v>
      </c>
      <c r="BJ221" s="21">
        <f t="shared" si="45"/>
        <v>0</v>
      </c>
      <c r="BK221" s="21">
        <f t="shared" si="46"/>
        <v>1</v>
      </c>
      <c r="BL221" s="27" t="s">
        <v>185</v>
      </c>
      <c r="BM221" s="21">
        <f t="shared" si="47"/>
        <v>0</v>
      </c>
      <c r="BN221" s="21">
        <f t="shared" si="48"/>
        <v>0</v>
      </c>
      <c r="BO221" s="21">
        <f t="shared" si="49"/>
        <v>0</v>
      </c>
      <c r="BP221" s="21">
        <f t="shared" si="50"/>
        <v>0</v>
      </c>
      <c r="BQ221" s="21">
        <f t="shared" si="51"/>
        <v>1</v>
      </c>
      <c r="BR221" s="29">
        <v>0.0</v>
      </c>
      <c r="BS221" s="29">
        <v>0.0</v>
      </c>
      <c r="BT221" s="29">
        <v>1.0</v>
      </c>
      <c r="BU221" s="29">
        <v>0.0</v>
      </c>
      <c r="BV221" s="29">
        <v>0.0</v>
      </c>
      <c r="BW221" s="29">
        <v>1.0</v>
      </c>
      <c r="BX221" s="29">
        <v>1.0</v>
      </c>
      <c r="BY221" s="29">
        <v>1.0</v>
      </c>
      <c r="BZ221" s="29">
        <v>0.0</v>
      </c>
      <c r="CA221" s="27" t="s">
        <v>133</v>
      </c>
      <c r="CB221" s="21">
        <f t="shared" si="52"/>
        <v>0</v>
      </c>
      <c r="CC221" s="21">
        <f t="shared" si="53"/>
        <v>1</v>
      </c>
      <c r="CD221" s="21">
        <f t="shared" si="54"/>
        <v>0</v>
      </c>
      <c r="CE221" s="21">
        <f t="shared" si="55"/>
        <v>0</v>
      </c>
      <c r="CF221" s="21">
        <f t="shared" si="56"/>
        <v>0</v>
      </c>
      <c r="CG221" s="27" t="s">
        <v>146</v>
      </c>
      <c r="CH221" s="21">
        <f t="shared" si="57"/>
        <v>0</v>
      </c>
      <c r="CI221" s="21">
        <f t="shared" si="58"/>
        <v>0</v>
      </c>
      <c r="CJ221" s="21">
        <f t="shared" si="59"/>
        <v>1</v>
      </c>
      <c r="CK221" s="21">
        <f t="shared" si="60"/>
        <v>0</v>
      </c>
      <c r="CL221" s="27" t="s">
        <v>135</v>
      </c>
      <c r="CM221" s="21">
        <f t="shared" si="61"/>
        <v>1</v>
      </c>
      <c r="CN221" s="21">
        <f t="shared" si="62"/>
        <v>0</v>
      </c>
      <c r="CO221" s="21">
        <f t="shared" si="63"/>
        <v>0</v>
      </c>
      <c r="CP221" s="21">
        <f t="shared" si="64"/>
        <v>0</v>
      </c>
      <c r="CQ221" s="21">
        <f t="shared" si="65"/>
        <v>0</v>
      </c>
      <c r="CR221" s="27" t="s">
        <v>136</v>
      </c>
      <c r="CS221" s="27" t="s">
        <v>137</v>
      </c>
      <c r="CT221" s="27" t="s">
        <v>139</v>
      </c>
      <c r="CU221" s="27" t="s">
        <v>136</v>
      </c>
      <c r="CV221" s="16">
        <f t="shared" si="66"/>
        <v>13</v>
      </c>
      <c r="CW221" s="27" t="s">
        <v>136</v>
      </c>
      <c r="CX221" s="41" t="s">
        <v>137</v>
      </c>
      <c r="CY221" s="31">
        <v>5.0</v>
      </c>
      <c r="CZ221" s="41" t="s">
        <v>136</v>
      </c>
      <c r="DA221" s="27">
        <v>5.0</v>
      </c>
      <c r="DB221" s="16">
        <f t="shared" si="67"/>
        <v>21</v>
      </c>
      <c r="DC221" s="27" t="s">
        <v>136</v>
      </c>
      <c r="DD221" s="27" t="s">
        <v>139</v>
      </c>
      <c r="DE221" s="29">
        <v>5.0</v>
      </c>
      <c r="DF221" s="27" t="s">
        <v>139</v>
      </c>
      <c r="DG221" s="27" t="s">
        <v>136</v>
      </c>
      <c r="DH221" s="27">
        <v>5.0</v>
      </c>
      <c r="DI221" s="16">
        <f t="shared" si="68"/>
        <v>22</v>
      </c>
      <c r="DJ221" s="27" t="s">
        <v>137</v>
      </c>
      <c r="DK221" s="27" t="s">
        <v>138</v>
      </c>
      <c r="DL221" s="27" t="s">
        <v>136</v>
      </c>
      <c r="DM221" s="27" t="s">
        <v>136</v>
      </c>
      <c r="DN221" s="27" t="s">
        <v>136</v>
      </c>
      <c r="DO221" s="16">
        <f t="shared" si="69"/>
        <v>20</v>
      </c>
      <c r="DP221" s="29">
        <v>1.0</v>
      </c>
      <c r="DQ221" s="27" t="s">
        <v>140</v>
      </c>
      <c r="DR221" s="27" t="s">
        <v>137</v>
      </c>
      <c r="DS221" s="27" t="s">
        <v>139</v>
      </c>
      <c r="DT221" s="29">
        <v>2.0</v>
      </c>
      <c r="DU221" s="25">
        <f t="shared" si="70"/>
        <v>9</v>
      </c>
      <c r="DV221" s="27" t="s">
        <v>136</v>
      </c>
      <c r="DW221" s="27" t="s">
        <v>136</v>
      </c>
      <c r="DX221" s="27" t="s">
        <v>136</v>
      </c>
      <c r="DY221" s="27" t="s">
        <v>137</v>
      </c>
      <c r="DZ221" s="27" t="s">
        <v>136</v>
      </c>
      <c r="EA221" s="26">
        <v>22.0</v>
      </c>
      <c r="EB221" s="27" t="s">
        <v>140</v>
      </c>
      <c r="EC221" s="27" t="s">
        <v>139</v>
      </c>
      <c r="ED221" s="27" t="s">
        <v>139</v>
      </c>
      <c r="EE221" s="27" t="s">
        <v>136</v>
      </c>
      <c r="EF221" s="16">
        <f t="shared" si="71"/>
        <v>9</v>
      </c>
      <c r="EG221" s="27" t="s">
        <v>139</v>
      </c>
      <c r="EH221" s="130" t="s">
        <v>140</v>
      </c>
      <c r="EI221" s="27" t="s">
        <v>139</v>
      </c>
      <c r="EJ221" s="27" t="s">
        <v>139</v>
      </c>
      <c r="EK221" s="16">
        <f t="shared" si="72"/>
        <v>7</v>
      </c>
    </row>
    <row r="222" ht="15.75" customHeight="1">
      <c r="A222" s="36" t="s">
        <v>125</v>
      </c>
      <c r="B222" s="16">
        <f t="shared" si="1"/>
        <v>1</v>
      </c>
      <c r="C222" s="17" t="s">
        <v>37</v>
      </c>
      <c r="D222" s="37">
        <v>55.0</v>
      </c>
      <c r="E222" s="16">
        <f t="shared" si="2"/>
        <v>0</v>
      </c>
      <c r="F222" s="16">
        <f t="shared" si="3"/>
        <v>0</v>
      </c>
      <c r="G222" s="16">
        <f t="shared" si="4"/>
        <v>1</v>
      </c>
      <c r="H222" s="16">
        <f t="shared" si="5"/>
        <v>0</v>
      </c>
      <c r="I222" s="35" t="s">
        <v>12</v>
      </c>
      <c r="J222" s="16">
        <f t="shared" si="6"/>
        <v>0</v>
      </c>
      <c r="K222" s="16">
        <f t="shared" si="7"/>
        <v>0</v>
      </c>
      <c r="L222" s="16">
        <f t="shared" si="8"/>
        <v>0</v>
      </c>
      <c r="M222" s="16">
        <f t="shared" si="9"/>
        <v>1</v>
      </c>
      <c r="N222" s="16">
        <f t="shared" si="10"/>
        <v>0</v>
      </c>
      <c r="O222" s="36">
        <v>800.0</v>
      </c>
      <c r="P222" s="21">
        <f t="shared" si="11"/>
        <v>1</v>
      </c>
      <c r="Q222" s="21">
        <f t="shared" si="12"/>
        <v>0</v>
      </c>
      <c r="R222" s="21">
        <f t="shared" si="13"/>
        <v>0</v>
      </c>
      <c r="S222" s="21">
        <f t="shared" si="14"/>
        <v>0</v>
      </c>
      <c r="T222" s="37" t="s">
        <v>127</v>
      </c>
      <c r="U222" s="21">
        <f t="shared" si="15"/>
        <v>1</v>
      </c>
      <c r="V222" s="37">
        <v>0.0</v>
      </c>
      <c r="W222" s="37">
        <v>0.0</v>
      </c>
      <c r="X222" s="37">
        <v>0.0</v>
      </c>
      <c r="Y222" s="36" t="s">
        <v>189</v>
      </c>
      <c r="Z222" s="21">
        <f t="shared" si="16"/>
        <v>0</v>
      </c>
      <c r="AA222" s="21">
        <f t="shared" si="17"/>
        <v>0</v>
      </c>
      <c r="AB222" s="21">
        <f t="shared" si="18"/>
        <v>0</v>
      </c>
      <c r="AC222" s="21">
        <f t="shared" si="19"/>
        <v>0</v>
      </c>
      <c r="AD222" s="21">
        <f t="shared" si="20"/>
        <v>1</v>
      </c>
      <c r="AE222" s="36" t="s">
        <v>31</v>
      </c>
      <c r="AF222" s="21">
        <f t="shared" si="21"/>
        <v>1</v>
      </c>
      <c r="AG222" s="21">
        <f t="shared" si="22"/>
        <v>0</v>
      </c>
      <c r="AH222" s="21">
        <f t="shared" si="23"/>
        <v>0</v>
      </c>
      <c r="AI222" s="21">
        <f t="shared" si="24"/>
        <v>0</v>
      </c>
      <c r="AJ222" s="36" t="s">
        <v>171</v>
      </c>
      <c r="AK222" s="21">
        <f t="shared" si="25"/>
        <v>0</v>
      </c>
      <c r="AL222" s="21">
        <f t="shared" si="26"/>
        <v>0</v>
      </c>
      <c r="AM222" s="21">
        <f t="shared" si="27"/>
        <v>0</v>
      </c>
      <c r="AN222" s="21">
        <f t="shared" si="28"/>
        <v>1</v>
      </c>
      <c r="AO222" s="27" t="s">
        <v>38</v>
      </c>
      <c r="AP222" s="21">
        <f t="shared" si="29"/>
        <v>0</v>
      </c>
      <c r="AQ222" s="21">
        <f t="shared" si="30"/>
        <v>1</v>
      </c>
      <c r="AR222" s="21">
        <f t="shared" si="31"/>
        <v>0</v>
      </c>
      <c r="AS222" s="21">
        <f t="shared" si="32"/>
        <v>0</v>
      </c>
      <c r="AT222" s="27" t="s">
        <v>130</v>
      </c>
      <c r="AU222" s="21">
        <f t="shared" si="33"/>
        <v>1</v>
      </c>
      <c r="AV222" s="21">
        <f t="shared" si="34"/>
        <v>0</v>
      </c>
      <c r="AW222" s="21">
        <f t="shared" si="35"/>
        <v>0</v>
      </c>
      <c r="AX222" s="21">
        <f t="shared" si="36"/>
        <v>0</v>
      </c>
      <c r="AY222" s="39" t="s">
        <v>188</v>
      </c>
      <c r="AZ222" s="21">
        <f t="shared" si="37"/>
        <v>0</v>
      </c>
      <c r="BA222" s="21">
        <f t="shared" si="38"/>
        <v>0</v>
      </c>
      <c r="BB222" s="21">
        <f t="shared" si="39"/>
        <v>0</v>
      </c>
      <c r="BC222" s="21">
        <f t="shared" si="40"/>
        <v>1</v>
      </c>
      <c r="BD222" s="27" t="s">
        <v>155</v>
      </c>
      <c r="BE222" s="21">
        <f t="shared" si="41"/>
        <v>0</v>
      </c>
      <c r="BF222" s="21">
        <f t="shared" si="42"/>
        <v>0</v>
      </c>
      <c r="BG222" s="21">
        <f t="shared" si="43"/>
        <v>1</v>
      </c>
      <c r="BH222" s="27">
        <v>800.0</v>
      </c>
      <c r="BI222" s="21">
        <f t="shared" si="44"/>
        <v>1</v>
      </c>
      <c r="BJ222" s="21">
        <f t="shared" si="45"/>
        <v>0</v>
      </c>
      <c r="BK222" s="21">
        <f t="shared" si="46"/>
        <v>0</v>
      </c>
      <c r="BL222" s="29" t="s">
        <v>132</v>
      </c>
      <c r="BM222" s="21">
        <f t="shared" si="47"/>
        <v>0</v>
      </c>
      <c r="BN222" s="21">
        <f t="shared" si="48"/>
        <v>0</v>
      </c>
      <c r="BO222" s="21">
        <f t="shared" si="49"/>
        <v>1</v>
      </c>
      <c r="BP222" s="21">
        <f t="shared" si="50"/>
        <v>0</v>
      </c>
      <c r="BQ222" s="21">
        <f t="shared" si="51"/>
        <v>0</v>
      </c>
      <c r="BR222" s="29">
        <v>0.0</v>
      </c>
      <c r="BS222" s="29">
        <v>1.0</v>
      </c>
      <c r="BT222" s="29">
        <v>0.0</v>
      </c>
      <c r="BU222" s="29">
        <v>1.0</v>
      </c>
      <c r="BV222" s="29">
        <v>0.0</v>
      </c>
      <c r="BW222" s="29">
        <v>0.0</v>
      </c>
      <c r="BX222" s="29">
        <v>1.0</v>
      </c>
      <c r="BY222" s="29">
        <v>0.0</v>
      </c>
      <c r="BZ222" s="29">
        <v>1.0</v>
      </c>
      <c r="CA222" s="27" t="s">
        <v>133</v>
      </c>
      <c r="CB222" s="21">
        <f t="shared" si="52"/>
        <v>0</v>
      </c>
      <c r="CC222" s="21">
        <f t="shared" si="53"/>
        <v>1</v>
      </c>
      <c r="CD222" s="21">
        <f t="shared" si="54"/>
        <v>0</v>
      </c>
      <c r="CE222" s="21">
        <f t="shared" si="55"/>
        <v>0</v>
      </c>
      <c r="CF222" s="21">
        <f t="shared" si="56"/>
        <v>0</v>
      </c>
      <c r="CG222" s="27" t="s">
        <v>134</v>
      </c>
      <c r="CH222" s="21">
        <f t="shared" si="57"/>
        <v>0</v>
      </c>
      <c r="CI222" s="21">
        <f t="shared" si="58"/>
        <v>0</v>
      </c>
      <c r="CJ222" s="21">
        <f t="shared" si="59"/>
        <v>0</v>
      </c>
      <c r="CK222" s="21">
        <f t="shared" si="60"/>
        <v>1</v>
      </c>
      <c r="CL222" s="27" t="s">
        <v>135</v>
      </c>
      <c r="CM222" s="21">
        <f t="shared" si="61"/>
        <v>1</v>
      </c>
      <c r="CN222" s="21">
        <f t="shared" si="62"/>
        <v>0</v>
      </c>
      <c r="CO222" s="21">
        <f t="shared" si="63"/>
        <v>0</v>
      </c>
      <c r="CP222" s="21">
        <f t="shared" si="64"/>
        <v>0</v>
      </c>
      <c r="CQ222" s="21">
        <f t="shared" si="65"/>
        <v>0</v>
      </c>
      <c r="CR222" s="27" t="s">
        <v>137</v>
      </c>
      <c r="CS222" s="27" t="s">
        <v>138</v>
      </c>
      <c r="CT222" s="27" t="s">
        <v>139</v>
      </c>
      <c r="CU222" s="27" t="s">
        <v>136</v>
      </c>
      <c r="CV222" s="16">
        <f t="shared" si="66"/>
        <v>14</v>
      </c>
      <c r="CW222" s="29">
        <v>5.0</v>
      </c>
      <c r="CX222" s="41" t="s">
        <v>138</v>
      </c>
      <c r="CY222" s="41" t="s">
        <v>139</v>
      </c>
      <c r="CZ222" s="41" t="s">
        <v>136</v>
      </c>
      <c r="DA222" s="27" t="s">
        <v>137</v>
      </c>
      <c r="DB222" s="16">
        <f t="shared" si="67"/>
        <v>19</v>
      </c>
      <c r="DC222" s="29">
        <v>5.0</v>
      </c>
      <c r="DD222" s="27" t="s">
        <v>139</v>
      </c>
      <c r="DE222" s="27" t="s">
        <v>136</v>
      </c>
      <c r="DF222" s="27" t="s">
        <v>139</v>
      </c>
      <c r="DG222" s="27" t="s">
        <v>137</v>
      </c>
      <c r="DH222" s="27" t="s">
        <v>139</v>
      </c>
      <c r="DI222" s="16">
        <f t="shared" si="68"/>
        <v>18</v>
      </c>
      <c r="DJ222" s="27" t="s">
        <v>138</v>
      </c>
      <c r="DK222" s="27" t="s">
        <v>136</v>
      </c>
      <c r="DL222" s="27" t="s">
        <v>136</v>
      </c>
      <c r="DM222" s="27" t="s">
        <v>138</v>
      </c>
      <c r="DN222" s="27" t="s">
        <v>137</v>
      </c>
      <c r="DO222" s="16">
        <f t="shared" si="69"/>
        <v>21</v>
      </c>
      <c r="DP222" s="27" t="s">
        <v>136</v>
      </c>
      <c r="DQ222" s="29">
        <v>5.0</v>
      </c>
      <c r="DR222" s="29">
        <v>5.0</v>
      </c>
      <c r="DS222" s="27" t="s">
        <v>139</v>
      </c>
      <c r="DT222" s="27" t="s">
        <v>138</v>
      </c>
      <c r="DU222" s="25">
        <f t="shared" si="70"/>
        <v>21</v>
      </c>
      <c r="DV222" s="27" t="s">
        <v>137</v>
      </c>
      <c r="DW222" s="27" t="s">
        <v>138</v>
      </c>
      <c r="DX222" s="27" t="s">
        <v>136</v>
      </c>
      <c r="DY222" s="27" t="s">
        <v>138</v>
      </c>
      <c r="DZ222" s="27" t="s">
        <v>136</v>
      </c>
      <c r="EA222" s="26">
        <v>24.0</v>
      </c>
      <c r="EB222" s="27" t="s">
        <v>139</v>
      </c>
      <c r="EC222" s="27" t="s">
        <v>139</v>
      </c>
      <c r="ED222" s="27" t="s">
        <v>140</v>
      </c>
      <c r="EE222" s="27" t="s">
        <v>137</v>
      </c>
      <c r="EF222" s="16">
        <f t="shared" si="71"/>
        <v>8</v>
      </c>
      <c r="EG222" s="27" t="s">
        <v>140</v>
      </c>
      <c r="EH222" s="129">
        <v>3.0</v>
      </c>
      <c r="EI222" s="27" t="s">
        <v>136</v>
      </c>
      <c r="EJ222" s="27" t="s">
        <v>140</v>
      </c>
      <c r="EK222" s="16">
        <f t="shared" si="72"/>
        <v>9</v>
      </c>
    </row>
    <row r="223" ht="15.75" customHeight="1">
      <c r="A223" s="36" t="s">
        <v>125</v>
      </c>
      <c r="B223" s="16">
        <f t="shared" si="1"/>
        <v>1</v>
      </c>
      <c r="C223" s="17" t="s">
        <v>37</v>
      </c>
      <c r="D223" s="37">
        <v>49.0</v>
      </c>
      <c r="E223" s="16">
        <f t="shared" si="2"/>
        <v>0</v>
      </c>
      <c r="F223" s="16">
        <f t="shared" si="3"/>
        <v>0</v>
      </c>
      <c r="G223" s="16">
        <f t="shared" si="4"/>
        <v>1</v>
      </c>
      <c r="H223" s="16">
        <f t="shared" si="5"/>
        <v>0</v>
      </c>
      <c r="I223" s="35" t="s">
        <v>11</v>
      </c>
      <c r="J223" s="16">
        <f t="shared" si="6"/>
        <v>0</v>
      </c>
      <c r="K223" s="16">
        <f t="shared" si="7"/>
        <v>0</v>
      </c>
      <c r="L223" s="16">
        <f t="shared" si="8"/>
        <v>1</v>
      </c>
      <c r="M223" s="16">
        <f t="shared" si="9"/>
        <v>0</v>
      </c>
      <c r="N223" s="16">
        <f t="shared" si="10"/>
        <v>0</v>
      </c>
      <c r="O223" s="36">
        <v>800.0</v>
      </c>
      <c r="P223" s="21">
        <f t="shared" si="11"/>
        <v>1</v>
      </c>
      <c r="Q223" s="21">
        <f t="shared" si="12"/>
        <v>0</v>
      </c>
      <c r="R223" s="21">
        <f t="shared" si="13"/>
        <v>0</v>
      </c>
      <c r="S223" s="21">
        <f t="shared" si="14"/>
        <v>0</v>
      </c>
      <c r="T223" s="37" t="s">
        <v>127</v>
      </c>
      <c r="U223" s="21">
        <f t="shared" si="15"/>
        <v>1</v>
      </c>
      <c r="V223" s="37">
        <v>0.0</v>
      </c>
      <c r="W223" s="37">
        <v>0.0</v>
      </c>
      <c r="X223" s="37">
        <v>0.0</v>
      </c>
      <c r="Y223" s="36" t="s">
        <v>189</v>
      </c>
      <c r="Z223" s="21">
        <f t="shared" si="16"/>
        <v>0</v>
      </c>
      <c r="AA223" s="21">
        <f t="shared" si="17"/>
        <v>0</v>
      </c>
      <c r="AB223" s="21">
        <f t="shared" si="18"/>
        <v>0</v>
      </c>
      <c r="AC223" s="21">
        <f t="shared" si="19"/>
        <v>0</v>
      </c>
      <c r="AD223" s="21">
        <f t="shared" si="20"/>
        <v>1</v>
      </c>
      <c r="AE223" s="36" t="s">
        <v>31</v>
      </c>
      <c r="AF223" s="21">
        <f t="shared" si="21"/>
        <v>1</v>
      </c>
      <c r="AG223" s="21">
        <f t="shared" si="22"/>
        <v>0</v>
      </c>
      <c r="AH223" s="21">
        <f t="shared" si="23"/>
        <v>0</v>
      </c>
      <c r="AI223" s="21">
        <f t="shared" si="24"/>
        <v>0</v>
      </c>
      <c r="AJ223" s="27" t="s">
        <v>129</v>
      </c>
      <c r="AK223" s="21">
        <f t="shared" si="25"/>
        <v>0</v>
      </c>
      <c r="AL223" s="21">
        <f t="shared" si="26"/>
        <v>1</v>
      </c>
      <c r="AM223" s="21">
        <f t="shared" si="27"/>
        <v>0</v>
      </c>
      <c r="AN223" s="21">
        <f t="shared" si="28"/>
        <v>0</v>
      </c>
      <c r="AO223" s="27" t="s">
        <v>39</v>
      </c>
      <c r="AP223" s="21">
        <f t="shared" si="29"/>
        <v>0</v>
      </c>
      <c r="AQ223" s="21">
        <f t="shared" si="30"/>
        <v>0</v>
      </c>
      <c r="AR223" s="21">
        <f t="shared" si="31"/>
        <v>1</v>
      </c>
      <c r="AS223" s="21">
        <f t="shared" si="32"/>
        <v>0</v>
      </c>
      <c r="AT223" s="27" t="s">
        <v>44</v>
      </c>
      <c r="AU223" s="21">
        <f t="shared" si="33"/>
        <v>0</v>
      </c>
      <c r="AV223" s="21">
        <f t="shared" si="34"/>
        <v>1</v>
      </c>
      <c r="AW223" s="21">
        <f t="shared" si="35"/>
        <v>0</v>
      </c>
      <c r="AX223" s="21">
        <f t="shared" si="36"/>
        <v>0</v>
      </c>
      <c r="AY223" s="27" t="s">
        <v>131</v>
      </c>
      <c r="AZ223" s="21">
        <f t="shared" si="37"/>
        <v>1</v>
      </c>
      <c r="BA223" s="21">
        <f t="shared" si="38"/>
        <v>0</v>
      </c>
      <c r="BB223" s="21">
        <f t="shared" si="39"/>
        <v>0</v>
      </c>
      <c r="BC223" s="21">
        <f t="shared" si="40"/>
        <v>0</v>
      </c>
      <c r="BD223" s="27" t="s">
        <v>150</v>
      </c>
      <c r="BE223" s="21">
        <f t="shared" si="41"/>
        <v>0</v>
      </c>
      <c r="BF223" s="21">
        <f t="shared" si="42"/>
        <v>0</v>
      </c>
      <c r="BG223" s="21">
        <f t="shared" si="43"/>
        <v>1</v>
      </c>
      <c r="BH223" s="27" t="s">
        <v>145</v>
      </c>
      <c r="BI223" s="21">
        <f t="shared" si="44"/>
        <v>0</v>
      </c>
      <c r="BJ223" s="21">
        <f t="shared" si="45"/>
        <v>0</v>
      </c>
      <c r="BK223" s="21">
        <f t="shared" si="46"/>
        <v>1</v>
      </c>
      <c r="BL223" s="29" t="s">
        <v>132</v>
      </c>
      <c r="BM223" s="21">
        <f t="shared" si="47"/>
        <v>0</v>
      </c>
      <c r="BN223" s="21">
        <f t="shared" si="48"/>
        <v>0</v>
      </c>
      <c r="BO223" s="21">
        <f t="shared" si="49"/>
        <v>1</v>
      </c>
      <c r="BP223" s="21">
        <f t="shared" si="50"/>
        <v>0</v>
      </c>
      <c r="BQ223" s="21">
        <f t="shared" si="51"/>
        <v>0</v>
      </c>
      <c r="BR223" s="29">
        <v>0.0</v>
      </c>
      <c r="BS223" s="29">
        <v>0.0</v>
      </c>
      <c r="BT223" s="29">
        <v>1.0</v>
      </c>
      <c r="BU223" s="29">
        <v>0.0</v>
      </c>
      <c r="BV223" s="29">
        <v>1.0</v>
      </c>
      <c r="BW223" s="29">
        <v>1.0</v>
      </c>
      <c r="BX223" s="29">
        <v>0.0</v>
      </c>
      <c r="BY223" s="29">
        <v>0.0</v>
      </c>
      <c r="BZ223" s="29">
        <v>0.0</v>
      </c>
      <c r="CA223" s="27" t="s">
        <v>133</v>
      </c>
      <c r="CB223" s="21">
        <f t="shared" si="52"/>
        <v>0</v>
      </c>
      <c r="CC223" s="21">
        <f t="shared" si="53"/>
        <v>1</v>
      </c>
      <c r="CD223" s="21">
        <f t="shared" si="54"/>
        <v>0</v>
      </c>
      <c r="CE223" s="21">
        <f t="shared" si="55"/>
        <v>0</v>
      </c>
      <c r="CF223" s="21">
        <f t="shared" si="56"/>
        <v>0</v>
      </c>
      <c r="CG223" s="27" t="s">
        <v>146</v>
      </c>
      <c r="CH223" s="21">
        <f t="shared" si="57"/>
        <v>0</v>
      </c>
      <c r="CI223" s="21">
        <f t="shared" si="58"/>
        <v>0</v>
      </c>
      <c r="CJ223" s="21">
        <f t="shared" si="59"/>
        <v>1</v>
      </c>
      <c r="CK223" s="21">
        <f t="shared" si="60"/>
        <v>0</v>
      </c>
      <c r="CL223" s="27" t="s">
        <v>147</v>
      </c>
      <c r="CM223" s="21">
        <f t="shared" si="61"/>
        <v>0</v>
      </c>
      <c r="CN223" s="21">
        <f t="shared" si="62"/>
        <v>0</v>
      </c>
      <c r="CO223" s="21">
        <f t="shared" si="63"/>
        <v>0</v>
      </c>
      <c r="CP223" s="21">
        <f t="shared" si="64"/>
        <v>0</v>
      </c>
      <c r="CQ223" s="21">
        <f t="shared" si="65"/>
        <v>1</v>
      </c>
      <c r="CR223" s="27" t="s">
        <v>139</v>
      </c>
      <c r="CS223" s="27" t="s">
        <v>136</v>
      </c>
      <c r="CT223" s="27" t="s">
        <v>137</v>
      </c>
      <c r="CU223" s="27" t="s">
        <v>140</v>
      </c>
      <c r="CV223" s="16">
        <f t="shared" si="66"/>
        <v>10</v>
      </c>
      <c r="CW223" s="29">
        <v>4.0</v>
      </c>
      <c r="CX223" s="41" t="s">
        <v>136</v>
      </c>
      <c r="CY223" s="41" t="s">
        <v>137</v>
      </c>
      <c r="CZ223" s="31">
        <v>3.0</v>
      </c>
      <c r="DA223" s="27" t="s">
        <v>139</v>
      </c>
      <c r="DB223" s="16">
        <f t="shared" si="67"/>
        <v>16</v>
      </c>
      <c r="DC223" s="29">
        <v>5.0</v>
      </c>
      <c r="DD223" s="27">
        <v>4.0</v>
      </c>
      <c r="DE223" s="27" t="s">
        <v>139</v>
      </c>
      <c r="DF223" s="27">
        <v>3.0</v>
      </c>
      <c r="DG223" s="27" t="s">
        <v>139</v>
      </c>
      <c r="DH223" s="27">
        <v>4.0</v>
      </c>
      <c r="DI223" s="16">
        <f t="shared" si="68"/>
        <v>20</v>
      </c>
      <c r="DJ223" s="27" t="s">
        <v>138</v>
      </c>
      <c r="DK223" s="27" t="s">
        <v>137</v>
      </c>
      <c r="DL223" s="27" t="s">
        <v>136</v>
      </c>
      <c r="DM223" s="27" t="s">
        <v>136</v>
      </c>
      <c r="DN223" s="27" t="s">
        <v>139</v>
      </c>
      <c r="DO223" s="16">
        <f t="shared" si="69"/>
        <v>18</v>
      </c>
      <c r="DP223" s="29">
        <v>5.0</v>
      </c>
      <c r="DQ223" s="29">
        <v>5.0</v>
      </c>
      <c r="DR223" s="29">
        <v>4.0</v>
      </c>
      <c r="DS223" s="29">
        <v>4.0</v>
      </c>
      <c r="DT223" s="27" t="s">
        <v>138</v>
      </c>
      <c r="DU223" s="25">
        <f t="shared" si="70"/>
        <v>23</v>
      </c>
      <c r="DV223" s="27" t="s">
        <v>137</v>
      </c>
      <c r="DW223" s="27" t="s">
        <v>136</v>
      </c>
      <c r="DX223" s="27" t="s">
        <v>139</v>
      </c>
      <c r="DY223" s="27" t="s">
        <v>139</v>
      </c>
      <c r="DZ223" s="27" t="s">
        <v>137</v>
      </c>
      <c r="EA223" s="26">
        <v>25.0</v>
      </c>
      <c r="EB223" s="29">
        <v>2.0</v>
      </c>
      <c r="EC223" s="27" t="s">
        <v>136</v>
      </c>
      <c r="ED223" s="29">
        <v>1.0</v>
      </c>
      <c r="EE223" s="27" t="s">
        <v>139</v>
      </c>
      <c r="EF223" s="16">
        <f t="shared" si="71"/>
        <v>9</v>
      </c>
      <c r="EG223" s="27" t="s">
        <v>139</v>
      </c>
      <c r="EH223" s="130" t="s">
        <v>139</v>
      </c>
      <c r="EI223" s="27" t="s">
        <v>139</v>
      </c>
      <c r="EJ223" s="27" t="s">
        <v>139</v>
      </c>
      <c r="EK223" s="16">
        <f t="shared" si="72"/>
        <v>8</v>
      </c>
    </row>
    <row r="224" ht="15.75" customHeight="1">
      <c r="A224" s="36" t="s">
        <v>125</v>
      </c>
      <c r="B224" s="16">
        <f t="shared" si="1"/>
        <v>1</v>
      </c>
      <c r="C224" s="17" t="s">
        <v>37</v>
      </c>
      <c r="D224" s="35">
        <v>63.0</v>
      </c>
      <c r="E224" s="16">
        <f t="shared" si="2"/>
        <v>0</v>
      </c>
      <c r="F224" s="16">
        <f t="shared" si="3"/>
        <v>0</v>
      </c>
      <c r="G224" s="16">
        <f t="shared" si="4"/>
        <v>0</v>
      </c>
      <c r="H224" s="16">
        <f t="shared" si="5"/>
        <v>1</v>
      </c>
      <c r="I224" s="35" t="s">
        <v>11</v>
      </c>
      <c r="J224" s="16">
        <f t="shared" si="6"/>
        <v>0</v>
      </c>
      <c r="K224" s="16">
        <f t="shared" si="7"/>
        <v>0</v>
      </c>
      <c r="L224" s="16">
        <f t="shared" si="8"/>
        <v>1</v>
      </c>
      <c r="M224" s="16">
        <f t="shared" si="9"/>
        <v>0</v>
      </c>
      <c r="N224" s="16">
        <f t="shared" si="10"/>
        <v>0</v>
      </c>
      <c r="O224" s="36">
        <v>10000.0</v>
      </c>
      <c r="P224" s="21">
        <f t="shared" si="11"/>
        <v>1</v>
      </c>
      <c r="Q224" s="21">
        <f t="shared" si="12"/>
        <v>0</v>
      </c>
      <c r="R224" s="21">
        <f t="shared" si="13"/>
        <v>0</v>
      </c>
      <c r="S224" s="21">
        <f t="shared" si="14"/>
        <v>0</v>
      </c>
      <c r="T224" s="37" t="s">
        <v>127</v>
      </c>
      <c r="U224" s="21">
        <f t="shared" si="15"/>
        <v>1</v>
      </c>
      <c r="V224" s="37">
        <v>0.0</v>
      </c>
      <c r="W224" s="37">
        <v>0.0</v>
      </c>
      <c r="X224" s="37">
        <v>0.0</v>
      </c>
      <c r="Y224" s="36" t="s">
        <v>189</v>
      </c>
      <c r="Z224" s="21">
        <f t="shared" si="16"/>
        <v>0</v>
      </c>
      <c r="AA224" s="21">
        <f t="shared" si="17"/>
        <v>0</v>
      </c>
      <c r="AB224" s="21">
        <f t="shared" si="18"/>
        <v>0</v>
      </c>
      <c r="AC224" s="21">
        <f t="shared" si="19"/>
        <v>0</v>
      </c>
      <c r="AD224" s="21">
        <f t="shared" si="20"/>
        <v>1</v>
      </c>
      <c r="AE224" s="36" t="s">
        <v>31</v>
      </c>
      <c r="AF224" s="21">
        <f t="shared" si="21"/>
        <v>1</v>
      </c>
      <c r="AG224" s="21">
        <f t="shared" si="22"/>
        <v>0</v>
      </c>
      <c r="AH224" s="21">
        <f t="shared" si="23"/>
        <v>0</v>
      </c>
      <c r="AI224" s="21">
        <f t="shared" si="24"/>
        <v>0</v>
      </c>
      <c r="AJ224" s="27" t="s">
        <v>128</v>
      </c>
      <c r="AK224" s="21">
        <f t="shared" si="25"/>
        <v>1</v>
      </c>
      <c r="AL224" s="21">
        <f t="shared" si="26"/>
        <v>0</v>
      </c>
      <c r="AM224" s="21">
        <f t="shared" si="27"/>
        <v>0</v>
      </c>
      <c r="AN224" s="21">
        <f t="shared" si="28"/>
        <v>0</v>
      </c>
      <c r="AO224" s="27" t="s">
        <v>172</v>
      </c>
      <c r="AP224" s="21">
        <f t="shared" si="29"/>
        <v>0</v>
      </c>
      <c r="AQ224" s="21">
        <f t="shared" si="30"/>
        <v>0</v>
      </c>
      <c r="AR224" s="21">
        <f t="shared" si="31"/>
        <v>0</v>
      </c>
      <c r="AS224" s="21">
        <f t="shared" si="32"/>
        <v>1</v>
      </c>
      <c r="AT224" s="27" t="s">
        <v>197</v>
      </c>
      <c r="AU224" s="21">
        <f t="shared" si="33"/>
        <v>0</v>
      </c>
      <c r="AV224" s="21">
        <f t="shared" si="34"/>
        <v>0</v>
      </c>
      <c r="AW224" s="21">
        <f t="shared" si="35"/>
        <v>0</v>
      </c>
      <c r="AX224" s="21">
        <f t="shared" si="36"/>
        <v>1</v>
      </c>
      <c r="AY224" s="38" t="s">
        <v>188</v>
      </c>
      <c r="AZ224" s="21">
        <f t="shared" si="37"/>
        <v>0</v>
      </c>
      <c r="BA224" s="21">
        <f t="shared" si="38"/>
        <v>0</v>
      </c>
      <c r="BB224" s="21">
        <f t="shared" si="39"/>
        <v>0</v>
      </c>
      <c r="BC224" s="21">
        <f t="shared" si="40"/>
        <v>1</v>
      </c>
      <c r="BD224" s="27" t="s">
        <v>136</v>
      </c>
      <c r="BE224" s="21">
        <f t="shared" si="41"/>
        <v>0</v>
      </c>
      <c r="BF224" s="21">
        <f t="shared" si="42"/>
        <v>0</v>
      </c>
      <c r="BG224" s="21">
        <f t="shared" si="43"/>
        <v>1</v>
      </c>
      <c r="BH224" s="29">
        <v>800.0</v>
      </c>
      <c r="BI224" s="21">
        <f t="shared" si="44"/>
        <v>1</v>
      </c>
      <c r="BJ224" s="21">
        <f t="shared" si="45"/>
        <v>0</v>
      </c>
      <c r="BK224" s="21">
        <f t="shared" si="46"/>
        <v>0</v>
      </c>
      <c r="BL224" s="27" t="s">
        <v>151</v>
      </c>
      <c r="BM224" s="21">
        <f t="shared" si="47"/>
        <v>0</v>
      </c>
      <c r="BN224" s="21">
        <f t="shared" si="48"/>
        <v>1</v>
      </c>
      <c r="BO224" s="21">
        <f t="shared" si="49"/>
        <v>0</v>
      </c>
      <c r="BP224" s="21">
        <f t="shared" si="50"/>
        <v>0</v>
      </c>
      <c r="BQ224" s="21">
        <f t="shared" si="51"/>
        <v>0</v>
      </c>
      <c r="BR224" s="29">
        <v>0.0</v>
      </c>
      <c r="BS224" s="29">
        <v>1.0</v>
      </c>
      <c r="BT224" s="29">
        <v>0.0</v>
      </c>
      <c r="BU224" s="29">
        <v>0.0</v>
      </c>
      <c r="BV224" s="29">
        <v>0.0</v>
      </c>
      <c r="BW224" s="29">
        <v>0.0</v>
      </c>
      <c r="BX224" s="29">
        <v>0.0</v>
      </c>
      <c r="BY224" s="29">
        <v>1.0</v>
      </c>
      <c r="BZ224" s="29">
        <v>1.0</v>
      </c>
      <c r="CA224" s="27" t="s">
        <v>133</v>
      </c>
      <c r="CB224" s="21">
        <f t="shared" si="52"/>
        <v>0</v>
      </c>
      <c r="CC224" s="21">
        <f t="shared" si="53"/>
        <v>1</v>
      </c>
      <c r="CD224" s="21">
        <f t="shared" si="54"/>
        <v>0</v>
      </c>
      <c r="CE224" s="21">
        <f t="shared" si="55"/>
        <v>0</v>
      </c>
      <c r="CF224" s="21">
        <f t="shared" si="56"/>
        <v>0</v>
      </c>
      <c r="CG224" s="27" t="s">
        <v>152</v>
      </c>
      <c r="CH224" s="21">
        <f t="shared" si="57"/>
        <v>0</v>
      </c>
      <c r="CI224" s="21">
        <f t="shared" si="58"/>
        <v>0</v>
      </c>
      <c r="CJ224" s="21">
        <f t="shared" si="59"/>
        <v>0</v>
      </c>
      <c r="CK224" s="21">
        <f t="shared" si="60"/>
        <v>1</v>
      </c>
      <c r="CL224" s="27" t="s">
        <v>135</v>
      </c>
      <c r="CM224" s="21">
        <f t="shared" si="61"/>
        <v>1</v>
      </c>
      <c r="CN224" s="21">
        <f t="shared" si="62"/>
        <v>0</v>
      </c>
      <c r="CO224" s="21">
        <f t="shared" si="63"/>
        <v>0</v>
      </c>
      <c r="CP224" s="21">
        <f t="shared" si="64"/>
        <v>0</v>
      </c>
      <c r="CQ224" s="21">
        <f t="shared" si="65"/>
        <v>0</v>
      </c>
      <c r="CR224" s="27" t="s">
        <v>136</v>
      </c>
      <c r="CS224" s="29">
        <v>3.0</v>
      </c>
      <c r="CT224" s="27" t="s">
        <v>136</v>
      </c>
      <c r="CU224" s="27" t="s">
        <v>139</v>
      </c>
      <c r="CV224" s="16">
        <f t="shared" si="66"/>
        <v>13</v>
      </c>
      <c r="CW224" s="27" t="s">
        <v>136</v>
      </c>
      <c r="CX224" s="31">
        <v>5.0</v>
      </c>
      <c r="CY224" s="41" t="s">
        <v>136</v>
      </c>
      <c r="CZ224" s="41" t="s">
        <v>139</v>
      </c>
      <c r="DA224" s="27" t="s">
        <v>136</v>
      </c>
      <c r="DB224" s="16">
        <f t="shared" si="67"/>
        <v>19</v>
      </c>
      <c r="DC224" s="27" t="s">
        <v>136</v>
      </c>
      <c r="DD224" s="27" t="s">
        <v>139</v>
      </c>
      <c r="DE224" s="27" t="s">
        <v>139</v>
      </c>
      <c r="DF224" s="29">
        <v>3.0</v>
      </c>
      <c r="DG224" s="27" t="s">
        <v>138</v>
      </c>
      <c r="DH224" s="27" t="s">
        <v>140</v>
      </c>
      <c r="DI224" s="16">
        <f t="shared" si="68"/>
        <v>17</v>
      </c>
      <c r="DJ224" s="27" t="s">
        <v>138</v>
      </c>
      <c r="DK224" s="27" t="s">
        <v>139</v>
      </c>
      <c r="DL224" s="27" t="s">
        <v>138</v>
      </c>
      <c r="DM224" s="27" t="s">
        <v>137</v>
      </c>
      <c r="DN224" s="27" t="s">
        <v>136</v>
      </c>
      <c r="DO224" s="16">
        <f t="shared" si="69"/>
        <v>19</v>
      </c>
      <c r="DP224" s="27" t="s">
        <v>136</v>
      </c>
      <c r="DQ224" s="27" t="s">
        <v>136</v>
      </c>
      <c r="DR224" s="27" t="s">
        <v>136</v>
      </c>
      <c r="DS224" s="29">
        <v>2.0</v>
      </c>
      <c r="DT224" s="27" t="s">
        <v>138</v>
      </c>
      <c r="DU224" s="25">
        <f t="shared" si="70"/>
        <v>19</v>
      </c>
      <c r="DV224" s="27" t="s">
        <v>138</v>
      </c>
      <c r="DW224" s="27" t="s">
        <v>137</v>
      </c>
      <c r="DX224" s="27" t="s">
        <v>138</v>
      </c>
      <c r="DY224" s="27" t="s">
        <v>140</v>
      </c>
      <c r="DZ224" s="27" t="s">
        <v>137</v>
      </c>
      <c r="EA224" s="21">
        <f t="shared" ref="EA224:EA261" si="88">DV224+DW224+DX224+DY224+DZ224</f>
        <v>17</v>
      </c>
      <c r="EB224" s="27" t="s">
        <v>137</v>
      </c>
      <c r="EC224" s="27" t="s">
        <v>137</v>
      </c>
      <c r="ED224" s="27" t="s">
        <v>140</v>
      </c>
      <c r="EE224" s="27" t="s">
        <v>139</v>
      </c>
      <c r="EF224" s="16">
        <f t="shared" si="71"/>
        <v>9</v>
      </c>
      <c r="EG224" s="27" t="s">
        <v>139</v>
      </c>
      <c r="EH224" s="130" t="s">
        <v>139</v>
      </c>
      <c r="EI224" s="27" t="s">
        <v>139</v>
      </c>
      <c r="EJ224" s="27" t="s">
        <v>140</v>
      </c>
      <c r="EK224" s="16">
        <f t="shared" si="72"/>
        <v>7</v>
      </c>
    </row>
    <row r="225" ht="15.75" customHeight="1">
      <c r="A225" s="36" t="s">
        <v>125</v>
      </c>
      <c r="B225" s="16">
        <f t="shared" si="1"/>
        <v>1</v>
      </c>
      <c r="C225" s="17" t="s">
        <v>37</v>
      </c>
      <c r="D225" s="37">
        <v>65.0</v>
      </c>
      <c r="E225" s="16">
        <f t="shared" si="2"/>
        <v>0</v>
      </c>
      <c r="F225" s="16">
        <f t="shared" si="3"/>
        <v>0</v>
      </c>
      <c r="G225" s="16">
        <f t="shared" si="4"/>
        <v>0</v>
      </c>
      <c r="H225" s="16">
        <f t="shared" si="5"/>
        <v>1</v>
      </c>
      <c r="I225" s="35" t="s">
        <v>11</v>
      </c>
      <c r="J225" s="16">
        <f t="shared" si="6"/>
        <v>0</v>
      </c>
      <c r="K225" s="16">
        <f t="shared" si="7"/>
        <v>0</v>
      </c>
      <c r="L225" s="16">
        <f t="shared" si="8"/>
        <v>1</v>
      </c>
      <c r="M225" s="16">
        <f t="shared" si="9"/>
        <v>0</v>
      </c>
      <c r="N225" s="16">
        <f t="shared" si="10"/>
        <v>0</v>
      </c>
      <c r="O225" s="36">
        <v>10000.0</v>
      </c>
      <c r="P225" s="21">
        <f t="shared" si="11"/>
        <v>1</v>
      </c>
      <c r="Q225" s="21">
        <f t="shared" si="12"/>
        <v>0</v>
      </c>
      <c r="R225" s="21">
        <f t="shared" si="13"/>
        <v>0</v>
      </c>
      <c r="S225" s="21">
        <f t="shared" si="14"/>
        <v>0</v>
      </c>
      <c r="T225" s="37" t="s">
        <v>127</v>
      </c>
      <c r="U225" s="21">
        <f t="shared" si="15"/>
        <v>1</v>
      </c>
      <c r="V225" s="37">
        <v>0.0</v>
      </c>
      <c r="W225" s="37">
        <v>0.0</v>
      </c>
      <c r="X225" s="37">
        <v>0.0</v>
      </c>
      <c r="Y225" s="36" t="s">
        <v>189</v>
      </c>
      <c r="Z225" s="21">
        <f t="shared" si="16"/>
        <v>0</v>
      </c>
      <c r="AA225" s="21">
        <f t="shared" si="17"/>
        <v>0</v>
      </c>
      <c r="AB225" s="21">
        <f t="shared" si="18"/>
        <v>0</v>
      </c>
      <c r="AC225" s="21">
        <f t="shared" si="19"/>
        <v>0</v>
      </c>
      <c r="AD225" s="21">
        <f t="shared" si="20"/>
        <v>1</v>
      </c>
      <c r="AE225" s="36" t="s">
        <v>31</v>
      </c>
      <c r="AF225" s="21">
        <f t="shared" si="21"/>
        <v>1</v>
      </c>
      <c r="AG225" s="21">
        <f t="shared" si="22"/>
        <v>0</v>
      </c>
      <c r="AH225" s="21">
        <f t="shared" si="23"/>
        <v>0</v>
      </c>
      <c r="AI225" s="21">
        <f t="shared" si="24"/>
        <v>0</v>
      </c>
      <c r="AJ225" s="27" t="s">
        <v>128</v>
      </c>
      <c r="AK225" s="21">
        <f t="shared" si="25"/>
        <v>1</v>
      </c>
      <c r="AL225" s="21">
        <f t="shared" si="26"/>
        <v>0</v>
      </c>
      <c r="AM225" s="21">
        <f t="shared" si="27"/>
        <v>0</v>
      </c>
      <c r="AN225" s="21">
        <f t="shared" si="28"/>
        <v>0</v>
      </c>
      <c r="AO225" s="27" t="s">
        <v>37</v>
      </c>
      <c r="AP225" s="21">
        <f t="shared" si="29"/>
        <v>1</v>
      </c>
      <c r="AQ225" s="21">
        <f t="shared" si="30"/>
        <v>0</v>
      </c>
      <c r="AR225" s="21">
        <f t="shared" si="31"/>
        <v>0</v>
      </c>
      <c r="AS225" s="21">
        <f t="shared" si="32"/>
        <v>0</v>
      </c>
      <c r="AT225" s="27" t="s">
        <v>44</v>
      </c>
      <c r="AU225" s="21">
        <f t="shared" si="33"/>
        <v>0</v>
      </c>
      <c r="AV225" s="21">
        <f t="shared" si="34"/>
        <v>1</v>
      </c>
      <c r="AW225" s="21">
        <f t="shared" si="35"/>
        <v>0</v>
      </c>
      <c r="AX225" s="21">
        <f t="shared" si="36"/>
        <v>0</v>
      </c>
      <c r="AY225" s="38" t="s">
        <v>37</v>
      </c>
      <c r="AZ225" s="21">
        <f t="shared" si="37"/>
        <v>0</v>
      </c>
      <c r="BA225" s="21">
        <f t="shared" si="38"/>
        <v>1</v>
      </c>
      <c r="BB225" s="21">
        <f t="shared" si="39"/>
        <v>0</v>
      </c>
      <c r="BC225" s="21">
        <f t="shared" si="40"/>
        <v>0</v>
      </c>
      <c r="BD225" s="27" t="s">
        <v>138</v>
      </c>
      <c r="BE225" s="21">
        <f t="shared" si="41"/>
        <v>0</v>
      </c>
      <c r="BF225" s="21">
        <f t="shared" si="42"/>
        <v>0</v>
      </c>
      <c r="BG225" s="21">
        <f t="shared" si="43"/>
        <v>1</v>
      </c>
      <c r="BH225" s="29">
        <v>1500.0</v>
      </c>
      <c r="BI225" s="21">
        <f t="shared" si="44"/>
        <v>0</v>
      </c>
      <c r="BJ225" s="21">
        <f t="shared" si="45"/>
        <v>1</v>
      </c>
      <c r="BK225" s="21">
        <f t="shared" si="46"/>
        <v>0</v>
      </c>
      <c r="BL225" s="29" t="s">
        <v>156</v>
      </c>
      <c r="BM225" s="21">
        <f t="shared" si="47"/>
        <v>0</v>
      </c>
      <c r="BN225" s="21">
        <f t="shared" si="48"/>
        <v>0</v>
      </c>
      <c r="BO225" s="21">
        <f t="shared" si="49"/>
        <v>0</v>
      </c>
      <c r="BP225" s="21">
        <f t="shared" si="50"/>
        <v>1</v>
      </c>
      <c r="BQ225" s="21">
        <f t="shared" si="51"/>
        <v>0</v>
      </c>
      <c r="BR225" s="29">
        <v>0.0</v>
      </c>
      <c r="BS225" s="29">
        <v>0.0</v>
      </c>
      <c r="BT225" s="29">
        <v>0.0</v>
      </c>
      <c r="BU225" s="29">
        <v>0.0</v>
      </c>
      <c r="BV225" s="29">
        <v>0.0</v>
      </c>
      <c r="BW225" s="29">
        <v>1.0</v>
      </c>
      <c r="BX225" s="29">
        <v>0.0</v>
      </c>
      <c r="BY225" s="29">
        <v>0.0</v>
      </c>
      <c r="BZ225" s="29">
        <v>1.0</v>
      </c>
      <c r="CA225" s="27" t="s">
        <v>133</v>
      </c>
      <c r="CB225" s="21">
        <f t="shared" si="52"/>
        <v>0</v>
      </c>
      <c r="CC225" s="21">
        <f t="shared" si="53"/>
        <v>1</v>
      </c>
      <c r="CD225" s="21">
        <f t="shared" si="54"/>
        <v>0</v>
      </c>
      <c r="CE225" s="21">
        <f t="shared" si="55"/>
        <v>0</v>
      </c>
      <c r="CF225" s="21">
        <f t="shared" si="56"/>
        <v>0</v>
      </c>
      <c r="CG225" s="27" t="s">
        <v>157</v>
      </c>
      <c r="CH225" s="21">
        <f t="shared" si="57"/>
        <v>0</v>
      </c>
      <c r="CI225" s="21">
        <f t="shared" si="58"/>
        <v>1</v>
      </c>
      <c r="CJ225" s="21">
        <f t="shared" si="59"/>
        <v>0</v>
      </c>
      <c r="CK225" s="21">
        <f t="shared" si="60"/>
        <v>0</v>
      </c>
      <c r="CL225" s="27" t="s">
        <v>135</v>
      </c>
      <c r="CM225" s="21">
        <f t="shared" si="61"/>
        <v>1</v>
      </c>
      <c r="CN225" s="21">
        <f t="shared" si="62"/>
        <v>0</v>
      </c>
      <c r="CO225" s="21">
        <f t="shared" si="63"/>
        <v>0</v>
      </c>
      <c r="CP225" s="21">
        <f t="shared" si="64"/>
        <v>0</v>
      </c>
      <c r="CQ225" s="21">
        <f t="shared" si="65"/>
        <v>0</v>
      </c>
      <c r="CR225" s="27" t="s">
        <v>139</v>
      </c>
      <c r="CS225" s="27" t="s">
        <v>136</v>
      </c>
      <c r="CT225" s="27" t="s">
        <v>139</v>
      </c>
      <c r="CU225" s="27" t="s">
        <v>136</v>
      </c>
      <c r="CV225" s="16">
        <f t="shared" si="66"/>
        <v>12</v>
      </c>
      <c r="CW225" s="29">
        <v>4.0</v>
      </c>
      <c r="CX225" s="41" t="s">
        <v>136</v>
      </c>
      <c r="CY225" s="41" t="s">
        <v>139</v>
      </c>
      <c r="CZ225" s="41" t="s">
        <v>136</v>
      </c>
      <c r="DA225" s="27" t="s">
        <v>139</v>
      </c>
      <c r="DB225" s="16">
        <f t="shared" si="67"/>
        <v>16</v>
      </c>
      <c r="DC225" s="27" t="s">
        <v>138</v>
      </c>
      <c r="DD225" s="27" t="s">
        <v>136</v>
      </c>
      <c r="DE225" s="27" t="s">
        <v>137</v>
      </c>
      <c r="DF225" s="27">
        <v>4.0</v>
      </c>
      <c r="DG225" s="27" t="s">
        <v>140</v>
      </c>
      <c r="DH225" s="27" t="s">
        <v>139</v>
      </c>
      <c r="DI225" s="16">
        <f t="shared" si="68"/>
        <v>19</v>
      </c>
      <c r="DJ225" s="27" t="s">
        <v>138</v>
      </c>
      <c r="DK225" s="27" t="s">
        <v>138</v>
      </c>
      <c r="DL225" s="27" t="s">
        <v>138</v>
      </c>
      <c r="DM225" s="27" t="s">
        <v>136</v>
      </c>
      <c r="DN225" s="27" t="s">
        <v>136</v>
      </c>
      <c r="DO225" s="16">
        <f t="shared" si="69"/>
        <v>23</v>
      </c>
      <c r="DP225" s="27" t="s">
        <v>139</v>
      </c>
      <c r="DQ225" s="29">
        <v>3.0</v>
      </c>
      <c r="DR225" s="29">
        <v>2.0</v>
      </c>
      <c r="DS225" s="27" t="s">
        <v>137</v>
      </c>
      <c r="DT225" s="29">
        <v>1.0</v>
      </c>
      <c r="DU225" s="25">
        <f t="shared" si="70"/>
        <v>11</v>
      </c>
      <c r="DV225" s="27" t="s">
        <v>136</v>
      </c>
      <c r="DW225" s="27" t="s">
        <v>138</v>
      </c>
      <c r="DX225" s="27" t="s">
        <v>137</v>
      </c>
      <c r="DY225" s="27" t="s">
        <v>138</v>
      </c>
      <c r="DZ225" s="27" t="s">
        <v>136</v>
      </c>
      <c r="EA225" s="21">
        <f t="shared" si="88"/>
        <v>21</v>
      </c>
      <c r="EB225" s="27" t="s">
        <v>137</v>
      </c>
      <c r="EC225" s="27" t="s">
        <v>137</v>
      </c>
      <c r="ED225" s="27" t="s">
        <v>140</v>
      </c>
      <c r="EE225" s="27" t="s">
        <v>140</v>
      </c>
      <c r="EF225" s="16">
        <f t="shared" si="71"/>
        <v>8</v>
      </c>
      <c r="EG225" s="27" t="s">
        <v>139</v>
      </c>
      <c r="EH225" s="130" t="s">
        <v>139</v>
      </c>
      <c r="EI225" s="27" t="s">
        <v>140</v>
      </c>
      <c r="EJ225" s="27" t="s">
        <v>140</v>
      </c>
      <c r="EK225" s="16">
        <f t="shared" si="72"/>
        <v>6</v>
      </c>
    </row>
    <row r="226" ht="15.75" customHeight="1">
      <c r="A226" s="36" t="s">
        <v>125</v>
      </c>
      <c r="B226" s="16">
        <f t="shared" si="1"/>
        <v>1</v>
      </c>
      <c r="C226" s="17" t="s">
        <v>37</v>
      </c>
      <c r="D226" s="37">
        <v>64.0</v>
      </c>
      <c r="E226" s="16">
        <f t="shared" si="2"/>
        <v>0</v>
      </c>
      <c r="F226" s="16">
        <f t="shared" si="3"/>
        <v>0</v>
      </c>
      <c r="G226" s="16">
        <f t="shared" si="4"/>
        <v>0</v>
      </c>
      <c r="H226" s="16">
        <f t="shared" si="5"/>
        <v>1</v>
      </c>
      <c r="I226" s="35" t="s">
        <v>11</v>
      </c>
      <c r="J226" s="16">
        <f t="shared" si="6"/>
        <v>0</v>
      </c>
      <c r="K226" s="16">
        <f t="shared" si="7"/>
        <v>0</v>
      </c>
      <c r="L226" s="16">
        <f t="shared" si="8"/>
        <v>1</v>
      </c>
      <c r="M226" s="16">
        <f t="shared" si="9"/>
        <v>0</v>
      </c>
      <c r="N226" s="16">
        <f t="shared" si="10"/>
        <v>0</v>
      </c>
      <c r="O226" s="36">
        <v>10000.0</v>
      </c>
      <c r="P226" s="21">
        <f t="shared" si="11"/>
        <v>1</v>
      </c>
      <c r="Q226" s="21">
        <f t="shared" si="12"/>
        <v>0</v>
      </c>
      <c r="R226" s="21">
        <f t="shared" si="13"/>
        <v>0</v>
      </c>
      <c r="S226" s="21">
        <f t="shared" si="14"/>
        <v>0</v>
      </c>
      <c r="T226" s="37" t="s">
        <v>127</v>
      </c>
      <c r="U226" s="21">
        <f t="shared" si="15"/>
        <v>1</v>
      </c>
      <c r="V226" s="37">
        <v>0.0</v>
      </c>
      <c r="W226" s="37">
        <v>0.0</v>
      </c>
      <c r="X226" s="37">
        <v>0.0</v>
      </c>
      <c r="Y226" s="36" t="s">
        <v>189</v>
      </c>
      <c r="Z226" s="21">
        <f t="shared" si="16"/>
        <v>0</v>
      </c>
      <c r="AA226" s="21">
        <f t="shared" si="17"/>
        <v>0</v>
      </c>
      <c r="AB226" s="21">
        <f t="shared" si="18"/>
        <v>0</v>
      </c>
      <c r="AC226" s="21">
        <f t="shared" si="19"/>
        <v>0</v>
      </c>
      <c r="AD226" s="21">
        <f t="shared" si="20"/>
        <v>1</v>
      </c>
      <c r="AE226" s="36" t="s">
        <v>180</v>
      </c>
      <c r="AF226" s="21">
        <f t="shared" si="21"/>
        <v>0</v>
      </c>
      <c r="AG226" s="21">
        <f t="shared" si="22"/>
        <v>0</v>
      </c>
      <c r="AH226" s="21">
        <f t="shared" si="23"/>
        <v>1</v>
      </c>
      <c r="AI226" s="21">
        <f t="shared" si="24"/>
        <v>0</v>
      </c>
      <c r="AJ226" s="27" t="s">
        <v>129</v>
      </c>
      <c r="AK226" s="21">
        <f t="shared" si="25"/>
        <v>0</v>
      </c>
      <c r="AL226" s="21">
        <f t="shared" si="26"/>
        <v>1</v>
      </c>
      <c r="AM226" s="21">
        <f t="shared" si="27"/>
        <v>0</v>
      </c>
      <c r="AN226" s="21">
        <f t="shared" si="28"/>
        <v>0</v>
      </c>
      <c r="AO226" s="27" t="s">
        <v>37</v>
      </c>
      <c r="AP226" s="21">
        <f t="shared" si="29"/>
        <v>1</v>
      </c>
      <c r="AQ226" s="21">
        <f t="shared" si="30"/>
        <v>0</v>
      </c>
      <c r="AR226" s="21">
        <f t="shared" si="31"/>
        <v>0</v>
      </c>
      <c r="AS226" s="21">
        <f t="shared" si="32"/>
        <v>0</v>
      </c>
      <c r="AT226" s="27" t="s">
        <v>44</v>
      </c>
      <c r="AU226" s="21">
        <f t="shared" si="33"/>
        <v>0</v>
      </c>
      <c r="AV226" s="21">
        <f t="shared" si="34"/>
        <v>1</v>
      </c>
      <c r="AW226" s="21">
        <f t="shared" si="35"/>
        <v>0</v>
      </c>
      <c r="AX226" s="21">
        <f t="shared" si="36"/>
        <v>0</v>
      </c>
      <c r="AY226" s="38" t="s">
        <v>190</v>
      </c>
      <c r="AZ226" s="21">
        <f t="shared" si="37"/>
        <v>0</v>
      </c>
      <c r="BA226" s="21">
        <f t="shared" si="38"/>
        <v>0</v>
      </c>
      <c r="BB226" s="21">
        <f t="shared" si="39"/>
        <v>0</v>
      </c>
      <c r="BC226" s="21">
        <f t="shared" si="40"/>
        <v>1</v>
      </c>
      <c r="BD226" s="27" t="s">
        <v>138</v>
      </c>
      <c r="BE226" s="21">
        <f t="shared" si="41"/>
        <v>0</v>
      </c>
      <c r="BF226" s="21">
        <f t="shared" si="42"/>
        <v>0</v>
      </c>
      <c r="BG226" s="21">
        <f t="shared" si="43"/>
        <v>1</v>
      </c>
      <c r="BH226" s="29">
        <v>1500.0</v>
      </c>
      <c r="BI226" s="21">
        <f t="shared" si="44"/>
        <v>0</v>
      </c>
      <c r="BJ226" s="21">
        <f t="shared" si="45"/>
        <v>1</v>
      </c>
      <c r="BK226" s="21">
        <f t="shared" si="46"/>
        <v>0</v>
      </c>
      <c r="BL226" s="29" t="s">
        <v>132</v>
      </c>
      <c r="BM226" s="21">
        <f t="shared" si="47"/>
        <v>0</v>
      </c>
      <c r="BN226" s="21">
        <f t="shared" si="48"/>
        <v>0</v>
      </c>
      <c r="BO226" s="21">
        <f t="shared" si="49"/>
        <v>1</v>
      </c>
      <c r="BP226" s="21">
        <f t="shared" si="50"/>
        <v>0</v>
      </c>
      <c r="BQ226" s="21">
        <f t="shared" si="51"/>
        <v>0</v>
      </c>
      <c r="BR226" s="29">
        <v>0.0</v>
      </c>
      <c r="BS226" s="29">
        <v>0.0</v>
      </c>
      <c r="BT226" s="29">
        <v>0.0</v>
      </c>
      <c r="BU226" s="29">
        <v>1.0</v>
      </c>
      <c r="BV226" s="29">
        <v>1.0</v>
      </c>
      <c r="BW226" s="29">
        <v>1.0</v>
      </c>
      <c r="BX226" s="29">
        <v>1.0</v>
      </c>
      <c r="BY226" s="29">
        <v>0.0</v>
      </c>
      <c r="BZ226" s="29">
        <v>1.0</v>
      </c>
      <c r="CA226" s="27" t="s">
        <v>164</v>
      </c>
      <c r="CB226" s="21">
        <f t="shared" si="52"/>
        <v>0</v>
      </c>
      <c r="CC226" s="21">
        <f t="shared" si="53"/>
        <v>0</v>
      </c>
      <c r="CD226" s="21">
        <f t="shared" si="54"/>
        <v>1</v>
      </c>
      <c r="CE226" s="21">
        <f t="shared" si="55"/>
        <v>0</v>
      </c>
      <c r="CF226" s="21">
        <f t="shared" si="56"/>
        <v>0</v>
      </c>
      <c r="CG226" s="27" t="s">
        <v>165</v>
      </c>
      <c r="CH226" s="21">
        <f t="shared" si="57"/>
        <v>0</v>
      </c>
      <c r="CI226" s="21">
        <f t="shared" si="58"/>
        <v>0</v>
      </c>
      <c r="CJ226" s="21">
        <f t="shared" si="59"/>
        <v>0</v>
      </c>
      <c r="CK226" s="21">
        <f t="shared" si="60"/>
        <v>1</v>
      </c>
      <c r="CL226" s="27" t="s">
        <v>135</v>
      </c>
      <c r="CM226" s="21">
        <f t="shared" si="61"/>
        <v>1</v>
      </c>
      <c r="CN226" s="21">
        <f t="shared" si="62"/>
        <v>0</v>
      </c>
      <c r="CO226" s="21">
        <f t="shared" si="63"/>
        <v>0</v>
      </c>
      <c r="CP226" s="21">
        <f t="shared" si="64"/>
        <v>0</v>
      </c>
      <c r="CQ226" s="21">
        <f t="shared" si="65"/>
        <v>0</v>
      </c>
      <c r="CR226" s="27" t="s">
        <v>136</v>
      </c>
      <c r="CS226" s="27" t="s">
        <v>139</v>
      </c>
      <c r="CT226" s="27" t="s">
        <v>136</v>
      </c>
      <c r="CU226" s="27" t="s">
        <v>140</v>
      </c>
      <c r="CV226" s="16">
        <f t="shared" si="66"/>
        <v>11</v>
      </c>
      <c r="CW226" s="27" t="s">
        <v>136</v>
      </c>
      <c r="CX226" s="41" t="s">
        <v>139</v>
      </c>
      <c r="CY226" s="41" t="s">
        <v>136</v>
      </c>
      <c r="CZ226" s="31">
        <v>5.0</v>
      </c>
      <c r="DA226" s="27">
        <v>5.0</v>
      </c>
      <c r="DB226" s="16">
        <f t="shared" si="67"/>
        <v>20</v>
      </c>
      <c r="DC226" s="29">
        <v>5.0</v>
      </c>
      <c r="DD226" s="27" t="s">
        <v>139</v>
      </c>
      <c r="DE226" s="27" t="s">
        <v>137</v>
      </c>
      <c r="DF226" s="27" t="s">
        <v>139</v>
      </c>
      <c r="DG226" s="27" t="s">
        <v>140</v>
      </c>
      <c r="DH226" s="27" t="s">
        <v>138</v>
      </c>
      <c r="DI226" s="16">
        <f t="shared" si="68"/>
        <v>18</v>
      </c>
      <c r="DJ226" s="27" t="s">
        <v>138</v>
      </c>
      <c r="DK226" s="27" t="s">
        <v>136</v>
      </c>
      <c r="DL226" s="27" t="s">
        <v>136</v>
      </c>
      <c r="DM226" s="27" t="s">
        <v>139</v>
      </c>
      <c r="DN226" s="27" t="s">
        <v>140</v>
      </c>
      <c r="DO226" s="16">
        <f t="shared" si="69"/>
        <v>16</v>
      </c>
      <c r="DP226" s="29">
        <v>2.0</v>
      </c>
      <c r="DQ226" s="29">
        <v>1.0</v>
      </c>
      <c r="DR226" s="27" t="s">
        <v>136</v>
      </c>
      <c r="DS226" s="29">
        <v>2.0</v>
      </c>
      <c r="DT226" s="29">
        <v>3.0</v>
      </c>
      <c r="DU226" s="25">
        <f t="shared" si="70"/>
        <v>12</v>
      </c>
      <c r="DV226" s="27" t="s">
        <v>138</v>
      </c>
      <c r="DW226" s="27" t="s">
        <v>139</v>
      </c>
      <c r="DX226" s="27" t="s">
        <v>139</v>
      </c>
      <c r="DY226" s="27" t="s">
        <v>139</v>
      </c>
      <c r="DZ226" s="27" t="s">
        <v>140</v>
      </c>
      <c r="EA226" s="21">
        <f t="shared" si="88"/>
        <v>12</v>
      </c>
      <c r="EB226" s="27" t="s">
        <v>136</v>
      </c>
      <c r="EC226" s="27" t="s">
        <v>136</v>
      </c>
      <c r="ED226" s="27" t="s">
        <v>140</v>
      </c>
      <c r="EE226" s="27" t="s">
        <v>139</v>
      </c>
      <c r="EF226" s="16">
        <f t="shared" si="71"/>
        <v>11</v>
      </c>
      <c r="EG226" s="29">
        <v>1.0</v>
      </c>
      <c r="EH226" s="130" t="s">
        <v>139</v>
      </c>
      <c r="EI226" s="27" t="s">
        <v>139</v>
      </c>
      <c r="EJ226" s="27" t="s">
        <v>139</v>
      </c>
      <c r="EK226" s="16">
        <f t="shared" si="72"/>
        <v>7</v>
      </c>
    </row>
    <row r="227" ht="15.75" customHeight="1">
      <c r="A227" s="36" t="s">
        <v>125</v>
      </c>
      <c r="B227" s="16">
        <f t="shared" si="1"/>
        <v>1</v>
      </c>
      <c r="C227" s="17" t="s">
        <v>37</v>
      </c>
      <c r="D227" s="37">
        <v>72.0</v>
      </c>
      <c r="E227" s="16">
        <f t="shared" si="2"/>
        <v>0</v>
      </c>
      <c r="F227" s="16">
        <f t="shared" si="3"/>
        <v>0</v>
      </c>
      <c r="G227" s="16">
        <f t="shared" si="4"/>
        <v>0</v>
      </c>
      <c r="H227" s="16">
        <f t="shared" si="5"/>
        <v>1</v>
      </c>
      <c r="I227" s="35" t="s">
        <v>11</v>
      </c>
      <c r="J227" s="16">
        <f t="shared" si="6"/>
        <v>0</v>
      </c>
      <c r="K227" s="16">
        <f t="shared" si="7"/>
        <v>0</v>
      </c>
      <c r="L227" s="16">
        <f t="shared" si="8"/>
        <v>1</v>
      </c>
      <c r="M227" s="16">
        <f t="shared" si="9"/>
        <v>0</v>
      </c>
      <c r="N227" s="16">
        <f t="shared" si="10"/>
        <v>0</v>
      </c>
      <c r="O227" s="36">
        <v>10000.0</v>
      </c>
      <c r="P227" s="21">
        <f t="shared" si="11"/>
        <v>1</v>
      </c>
      <c r="Q227" s="21">
        <f t="shared" si="12"/>
        <v>0</v>
      </c>
      <c r="R227" s="21">
        <f t="shared" si="13"/>
        <v>0</v>
      </c>
      <c r="S227" s="21">
        <f t="shared" si="14"/>
        <v>0</v>
      </c>
      <c r="T227" s="37" t="s">
        <v>127</v>
      </c>
      <c r="U227" s="21">
        <f t="shared" si="15"/>
        <v>1</v>
      </c>
      <c r="V227" s="37">
        <v>0.0</v>
      </c>
      <c r="W227" s="37">
        <v>0.0</v>
      </c>
      <c r="X227" s="37">
        <v>0.0</v>
      </c>
      <c r="Y227" s="36" t="s">
        <v>189</v>
      </c>
      <c r="Z227" s="21">
        <f t="shared" si="16"/>
        <v>0</v>
      </c>
      <c r="AA227" s="21">
        <f t="shared" si="17"/>
        <v>0</v>
      </c>
      <c r="AB227" s="21">
        <f t="shared" si="18"/>
        <v>0</v>
      </c>
      <c r="AC227" s="21">
        <f t="shared" si="19"/>
        <v>0</v>
      </c>
      <c r="AD227" s="21">
        <f t="shared" si="20"/>
        <v>1</v>
      </c>
      <c r="AE227" s="36" t="s">
        <v>31</v>
      </c>
      <c r="AF227" s="21">
        <f t="shared" si="21"/>
        <v>1</v>
      </c>
      <c r="AG227" s="21">
        <f t="shared" si="22"/>
        <v>0</v>
      </c>
      <c r="AH227" s="21">
        <f t="shared" si="23"/>
        <v>0</v>
      </c>
      <c r="AI227" s="21">
        <f t="shared" si="24"/>
        <v>0</v>
      </c>
      <c r="AJ227" s="27" t="s">
        <v>162</v>
      </c>
      <c r="AK227" s="21">
        <f t="shared" si="25"/>
        <v>0</v>
      </c>
      <c r="AL227" s="21">
        <f t="shared" si="26"/>
        <v>0</v>
      </c>
      <c r="AM227" s="21">
        <f t="shared" si="27"/>
        <v>0</v>
      </c>
      <c r="AN227" s="21">
        <f t="shared" si="28"/>
        <v>1</v>
      </c>
      <c r="AO227" s="27" t="s">
        <v>37</v>
      </c>
      <c r="AP227" s="21">
        <f t="shared" si="29"/>
        <v>1</v>
      </c>
      <c r="AQ227" s="21">
        <f t="shared" si="30"/>
        <v>0</v>
      </c>
      <c r="AR227" s="21">
        <f t="shared" si="31"/>
        <v>0</v>
      </c>
      <c r="AS227" s="21">
        <f t="shared" si="32"/>
        <v>0</v>
      </c>
      <c r="AT227" s="27" t="s">
        <v>130</v>
      </c>
      <c r="AU227" s="21">
        <f t="shared" si="33"/>
        <v>1</v>
      </c>
      <c r="AV227" s="21">
        <f t="shared" si="34"/>
        <v>0</v>
      </c>
      <c r="AW227" s="21">
        <f t="shared" si="35"/>
        <v>0</v>
      </c>
      <c r="AX227" s="21">
        <f t="shared" si="36"/>
        <v>0</v>
      </c>
      <c r="AY227" s="38" t="s">
        <v>182</v>
      </c>
      <c r="AZ227" s="21">
        <f t="shared" si="37"/>
        <v>0</v>
      </c>
      <c r="BA227" s="21">
        <f t="shared" si="38"/>
        <v>0</v>
      </c>
      <c r="BB227" s="21">
        <f t="shared" si="39"/>
        <v>1</v>
      </c>
      <c r="BC227" s="21">
        <f t="shared" si="40"/>
        <v>0</v>
      </c>
      <c r="BD227" s="27" t="s">
        <v>137</v>
      </c>
      <c r="BE227" s="21">
        <f t="shared" si="41"/>
        <v>0</v>
      </c>
      <c r="BF227" s="21">
        <f t="shared" si="42"/>
        <v>0</v>
      </c>
      <c r="BG227" s="21">
        <f t="shared" si="43"/>
        <v>1</v>
      </c>
      <c r="BH227" s="27" t="s">
        <v>167</v>
      </c>
      <c r="BI227" s="21">
        <f t="shared" si="44"/>
        <v>0</v>
      </c>
      <c r="BJ227" s="21">
        <f t="shared" si="45"/>
        <v>0</v>
      </c>
      <c r="BK227" s="21">
        <f t="shared" si="46"/>
        <v>1</v>
      </c>
      <c r="BL227" s="29" t="s">
        <v>59</v>
      </c>
      <c r="BM227" s="21">
        <f t="shared" si="47"/>
        <v>1</v>
      </c>
      <c r="BN227" s="21">
        <f t="shared" si="48"/>
        <v>0</v>
      </c>
      <c r="BO227" s="21">
        <f t="shared" si="49"/>
        <v>0</v>
      </c>
      <c r="BP227" s="21">
        <f t="shared" si="50"/>
        <v>0</v>
      </c>
      <c r="BQ227" s="21">
        <f t="shared" si="51"/>
        <v>0</v>
      </c>
      <c r="BR227" s="29">
        <v>0.0</v>
      </c>
      <c r="BS227" s="29">
        <v>0.0</v>
      </c>
      <c r="BT227" s="29">
        <v>1.0</v>
      </c>
      <c r="BU227" s="29">
        <v>0.0</v>
      </c>
      <c r="BV227" s="29">
        <v>0.0</v>
      </c>
      <c r="BW227" s="29">
        <v>0.0</v>
      </c>
      <c r="BX227" s="29">
        <v>0.0</v>
      </c>
      <c r="BY227" s="29">
        <v>0.0</v>
      </c>
      <c r="BZ227" s="29">
        <v>1.0</v>
      </c>
      <c r="CA227" s="27" t="s">
        <v>168</v>
      </c>
      <c r="CB227" s="21">
        <f t="shared" si="52"/>
        <v>1</v>
      </c>
      <c r="CC227" s="21">
        <f t="shared" si="53"/>
        <v>0</v>
      </c>
      <c r="CD227" s="21">
        <f t="shared" si="54"/>
        <v>0</v>
      </c>
      <c r="CE227" s="21">
        <f t="shared" si="55"/>
        <v>0</v>
      </c>
      <c r="CF227" s="21">
        <f t="shared" si="56"/>
        <v>0</v>
      </c>
      <c r="CG227" s="27" t="s">
        <v>169</v>
      </c>
      <c r="CH227" s="21">
        <f t="shared" si="57"/>
        <v>0</v>
      </c>
      <c r="CI227" s="21">
        <f t="shared" si="58"/>
        <v>0</v>
      </c>
      <c r="CJ227" s="21">
        <f t="shared" si="59"/>
        <v>0</v>
      </c>
      <c r="CK227" s="21">
        <f t="shared" si="60"/>
        <v>1</v>
      </c>
      <c r="CL227" s="27" t="s">
        <v>209</v>
      </c>
      <c r="CM227" s="21">
        <f t="shared" si="61"/>
        <v>0</v>
      </c>
      <c r="CN227" s="21">
        <f t="shared" si="62"/>
        <v>0</v>
      </c>
      <c r="CO227" s="21">
        <f t="shared" si="63"/>
        <v>0</v>
      </c>
      <c r="CP227" s="21">
        <f t="shared" si="64"/>
        <v>0</v>
      </c>
      <c r="CQ227" s="21">
        <f t="shared" si="65"/>
        <v>1</v>
      </c>
      <c r="CR227" s="27" t="s">
        <v>136</v>
      </c>
      <c r="CS227" s="27" t="s">
        <v>136</v>
      </c>
      <c r="CT227" s="27" t="s">
        <v>139</v>
      </c>
      <c r="CU227" s="27" t="s">
        <v>139</v>
      </c>
      <c r="CV227" s="16">
        <f t="shared" si="66"/>
        <v>12</v>
      </c>
      <c r="CW227" s="27" t="s">
        <v>136</v>
      </c>
      <c r="CX227" s="41" t="s">
        <v>136</v>
      </c>
      <c r="CY227" s="31">
        <v>5.0</v>
      </c>
      <c r="CZ227" s="41" t="s">
        <v>139</v>
      </c>
      <c r="DA227" s="27" t="s">
        <v>137</v>
      </c>
      <c r="DB227" s="16">
        <f t="shared" si="67"/>
        <v>18</v>
      </c>
      <c r="DC227" s="27" t="s">
        <v>136</v>
      </c>
      <c r="DD227" s="27" t="s">
        <v>136</v>
      </c>
      <c r="DE227" s="27" t="s">
        <v>139</v>
      </c>
      <c r="DF227" s="27">
        <v>5.0</v>
      </c>
      <c r="DG227" s="27" t="s">
        <v>139</v>
      </c>
      <c r="DH227" s="27" t="s">
        <v>139</v>
      </c>
      <c r="DI227" s="16">
        <f t="shared" si="68"/>
        <v>19</v>
      </c>
      <c r="DJ227" s="27" t="s">
        <v>136</v>
      </c>
      <c r="DK227" s="27" t="s">
        <v>136</v>
      </c>
      <c r="DL227" s="27" t="s">
        <v>138</v>
      </c>
      <c r="DM227" s="27" t="s">
        <v>140</v>
      </c>
      <c r="DN227" s="27" t="s">
        <v>139</v>
      </c>
      <c r="DO227" s="16">
        <f t="shared" si="69"/>
        <v>16</v>
      </c>
      <c r="DP227" s="29">
        <v>4.0</v>
      </c>
      <c r="DQ227" s="27" t="s">
        <v>139</v>
      </c>
      <c r="DR227" s="27" t="s">
        <v>139</v>
      </c>
      <c r="DS227" s="27" t="s">
        <v>140</v>
      </c>
      <c r="DT227" s="27" t="s">
        <v>136</v>
      </c>
      <c r="DU227" s="25">
        <f t="shared" si="70"/>
        <v>13</v>
      </c>
      <c r="DV227" s="27" t="s">
        <v>136</v>
      </c>
      <c r="DW227" s="27" t="s">
        <v>138</v>
      </c>
      <c r="DX227" s="27" t="s">
        <v>139</v>
      </c>
      <c r="DY227" s="27" t="s">
        <v>138</v>
      </c>
      <c r="DZ227" s="27" t="s">
        <v>136</v>
      </c>
      <c r="EA227" s="21">
        <f t="shared" si="88"/>
        <v>20</v>
      </c>
      <c r="EB227" s="27" t="s">
        <v>137</v>
      </c>
      <c r="EC227" s="27" t="s">
        <v>137</v>
      </c>
      <c r="ED227" s="29">
        <v>2.0</v>
      </c>
      <c r="EE227" s="27" t="s">
        <v>139</v>
      </c>
      <c r="EF227" s="16">
        <f t="shared" si="71"/>
        <v>10</v>
      </c>
      <c r="EG227" s="29">
        <v>1.0</v>
      </c>
      <c r="EH227" s="130" t="s">
        <v>140</v>
      </c>
      <c r="EI227" s="27" t="s">
        <v>137</v>
      </c>
      <c r="EJ227" s="27" t="s">
        <v>140</v>
      </c>
      <c r="EK227" s="16">
        <f t="shared" si="72"/>
        <v>6</v>
      </c>
    </row>
    <row r="228" ht="15.75" customHeight="1">
      <c r="A228" s="36" t="s">
        <v>125</v>
      </c>
      <c r="B228" s="16">
        <f t="shared" si="1"/>
        <v>1</v>
      </c>
      <c r="C228" s="17" t="s">
        <v>37</v>
      </c>
      <c r="D228" s="35">
        <v>45.0</v>
      </c>
      <c r="E228" s="16">
        <f t="shared" si="2"/>
        <v>0</v>
      </c>
      <c r="F228" s="16">
        <f t="shared" si="3"/>
        <v>0</v>
      </c>
      <c r="G228" s="16">
        <f t="shared" si="4"/>
        <v>1</v>
      </c>
      <c r="H228" s="16">
        <f t="shared" si="5"/>
        <v>0</v>
      </c>
      <c r="I228" s="35" t="s">
        <v>12</v>
      </c>
      <c r="J228" s="16">
        <f t="shared" si="6"/>
        <v>0</v>
      </c>
      <c r="K228" s="16">
        <f t="shared" si="7"/>
        <v>0</v>
      </c>
      <c r="L228" s="16">
        <f t="shared" si="8"/>
        <v>0</v>
      </c>
      <c r="M228" s="16">
        <f t="shared" si="9"/>
        <v>1</v>
      </c>
      <c r="N228" s="16">
        <f t="shared" si="10"/>
        <v>0</v>
      </c>
      <c r="O228" s="36">
        <v>20000.0</v>
      </c>
      <c r="P228" s="21">
        <f t="shared" si="11"/>
        <v>0</v>
      </c>
      <c r="Q228" s="21">
        <f t="shared" si="12"/>
        <v>1</v>
      </c>
      <c r="R228" s="21">
        <f t="shared" si="13"/>
        <v>0</v>
      </c>
      <c r="S228" s="21">
        <f t="shared" si="14"/>
        <v>0</v>
      </c>
      <c r="T228" s="37" t="s">
        <v>127</v>
      </c>
      <c r="U228" s="21">
        <f t="shared" si="15"/>
        <v>1</v>
      </c>
      <c r="V228" s="37">
        <v>0.0</v>
      </c>
      <c r="W228" s="37">
        <v>1.0</v>
      </c>
      <c r="X228" s="37">
        <v>0.0</v>
      </c>
      <c r="Y228" s="36" t="s">
        <v>25</v>
      </c>
      <c r="Z228" s="21">
        <f t="shared" si="16"/>
        <v>1</v>
      </c>
      <c r="AA228" s="21">
        <f t="shared" si="17"/>
        <v>0</v>
      </c>
      <c r="AB228" s="21">
        <f t="shared" si="18"/>
        <v>0</v>
      </c>
      <c r="AC228" s="21">
        <f t="shared" si="19"/>
        <v>0</v>
      </c>
      <c r="AD228" s="21">
        <f t="shared" si="20"/>
        <v>0</v>
      </c>
      <c r="AE228" s="36" t="s">
        <v>31</v>
      </c>
      <c r="AF228" s="21">
        <f t="shared" si="21"/>
        <v>1</v>
      </c>
      <c r="AG228" s="21">
        <f t="shared" si="22"/>
        <v>0</v>
      </c>
      <c r="AH228" s="21">
        <f t="shared" si="23"/>
        <v>0</v>
      </c>
      <c r="AI228" s="21">
        <f t="shared" si="24"/>
        <v>0</v>
      </c>
      <c r="AJ228" s="27" t="s">
        <v>128</v>
      </c>
      <c r="AK228" s="21">
        <f t="shared" si="25"/>
        <v>1</v>
      </c>
      <c r="AL228" s="21">
        <f t="shared" si="26"/>
        <v>0</v>
      </c>
      <c r="AM228" s="21">
        <f t="shared" si="27"/>
        <v>0</v>
      </c>
      <c r="AN228" s="21">
        <f t="shared" si="28"/>
        <v>0</v>
      </c>
      <c r="AO228" s="27" t="s">
        <v>37</v>
      </c>
      <c r="AP228" s="21">
        <f t="shared" si="29"/>
        <v>1</v>
      </c>
      <c r="AQ228" s="21">
        <f t="shared" si="30"/>
        <v>0</v>
      </c>
      <c r="AR228" s="21">
        <f t="shared" si="31"/>
        <v>0</v>
      </c>
      <c r="AS228" s="21">
        <f t="shared" si="32"/>
        <v>0</v>
      </c>
      <c r="AT228" s="27" t="s">
        <v>44</v>
      </c>
      <c r="AU228" s="21">
        <f t="shared" si="33"/>
        <v>0</v>
      </c>
      <c r="AV228" s="21">
        <f t="shared" si="34"/>
        <v>1</v>
      </c>
      <c r="AW228" s="21">
        <f t="shared" si="35"/>
        <v>0</v>
      </c>
      <c r="AX228" s="21">
        <f t="shared" si="36"/>
        <v>0</v>
      </c>
      <c r="AY228" s="38" t="s">
        <v>201</v>
      </c>
      <c r="AZ228" s="21">
        <f t="shared" si="37"/>
        <v>0</v>
      </c>
      <c r="BA228" s="21">
        <f t="shared" si="38"/>
        <v>0</v>
      </c>
      <c r="BB228" s="21">
        <f t="shared" si="39"/>
        <v>0</v>
      </c>
      <c r="BC228" s="21">
        <f t="shared" si="40"/>
        <v>1</v>
      </c>
      <c r="BD228" s="27" t="s">
        <v>150</v>
      </c>
      <c r="BE228" s="21">
        <f t="shared" si="41"/>
        <v>0</v>
      </c>
      <c r="BF228" s="21">
        <f t="shared" si="42"/>
        <v>0</v>
      </c>
      <c r="BG228" s="21">
        <f t="shared" si="43"/>
        <v>1</v>
      </c>
      <c r="BH228" s="29">
        <v>800.0</v>
      </c>
      <c r="BI228" s="21">
        <f t="shared" si="44"/>
        <v>1</v>
      </c>
      <c r="BJ228" s="21">
        <f t="shared" si="45"/>
        <v>0</v>
      </c>
      <c r="BK228" s="21">
        <f t="shared" si="46"/>
        <v>0</v>
      </c>
      <c r="BL228" s="29" t="s">
        <v>132</v>
      </c>
      <c r="BM228" s="21">
        <f t="shared" si="47"/>
        <v>0</v>
      </c>
      <c r="BN228" s="21">
        <f t="shared" si="48"/>
        <v>0</v>
      </c>
      <c r="BO228" s="21">
        <f t="shared" si="49"/>
        <v>1</v>
      </c>
      <c r="BP228" s="21">
        <f t="shared" si="50"/>
        <v>0</v>
      </c>
      <c r="BQ228" s="21">
        <f t="shared" si="51"/>
        <v>0</v>
      </c>
      <c r="BR228" s="29">
        <v>0.0</v>
      </c>
      <c r="BS228" s="29">
        <v>0.0</v>
      </c>
      <c r="BT228" s="29">
        <v>0.0</v>
      </c>
      <c r="BU228" s="29">
        <v>1.0</v>
      </c>
      <c r="BV228" s="29">
        <v>0.0</v>
      </c>
      <c r="BW228" s="29">
        <v>1.0</v>
      </c>
      <c r="BX228" s="29">
        <v>1.0</v>
      </c>
      <c r="BY228" s="29">
        <v>0.0</v>
      </c>
      <c r="BZ228" s="29">
        <v>1.0</v>
      </c>
      <c r="CA228" s="27" t="s">
        <v>164</v>
      </c>
      <c r="CB228" s="21">
        <f t="shared" si="52"/>
        <v>0</v>
      </c>
      <c r="CC228" s="21">
        <f t="shared" si="53"/>
        <v>0</v>
      </c>
      <c r="CD228" s="21">
        <f t="shared" si="54"/>
        <v>1</v>
      </c>
      <c r="CE228" s="21">
        <f t="shared" si="55"/>
        <v>0</v>
      </c>
      <c r="CF228" s="21">
        <f t="shared" si="56"/>
        <v>0</v>
      </c>
      <c r="CG228" s="27" t="s">
        <v>80</v>
      </c>
      <c r="CH228" s="21">
        <f t="shared" si="57"/>
        <v>1</v>
      </c>
      <c r="CI228" s="21">
        <f t="shared" si="58"/>
        <v>0</v>
      </c>
      <c r="CJ228" s="21">
        <f t="shared" si="59"/>
        <v>0</v>
      </c>
      <c r="CK228" s="21">
        <f t="shared" si="60"/>
        <v>0</v>
      </c>
      <c r="CL228" s="27" t="s">
        <v>209</v>
      </c>
      <c r="CM228" s="21">
        <f t="shared" si="61"/>
        <v>0</v>
      </c>
      <c r="CN228" s="21">
        <f t="shared" si="62"/>
        <v>0</v>
      </c>
      <c r="CO228" s="21">
        <f t="shared" si="63"/>
        <v>0</v>
      </c>
      <c r="CP228" s="21">
        <f t="shared" si="64"/>
        <v>0</v>
      </c>
      <c r="CQ228" s="21">
        <f t="shared" si="65"/>
        <v>1</v>
      </c>
      <c r="CR228" s="27" t="s">
        <v>139</v>
      </c>
      <c r="CS228" s="29">
        <v>3.0</v>
      </c>
      <c r="CT228" s="27" t="s">
        <v>136</v>
      </c>
      <c r="CU228" s="27" t="s">
        <v>139</v>
      </c>
      <c r="CV228" s="16">
        <f t="shared" si="66"/>
        <v>11</v>
      </c>
      <c r="CW228" s="27" t="s">
        <v>139</v>
      </c>
      <c r="CX228" s="41" t="s">
        <v>138</v>
      </c>
      <c r="CY228" s="41" t="s">
        <v>136</v>
      </c>
      <c r="CZ228" s="41" t="s">
        <v>139</v>
      </c>
      <c r="DA228" s="27">
        <v>3.0</v>
      </c>
      <c r="DB228" s="16">
        <f t="shared" si="67"/>
        <v>16</v>
      </c>
      <c r="DC228" s="29">
        <v>2.0</v>
      </c>
      <c r="DD228" s="29">
        <v>4.0</v>
      </c>
      <c r="DE228" s="27" t="s">
        <v>137</v>
      </c>
      <c r="DF228" s="27" t="s">
        <v>139</v>
      </c>
      <c r="DG228" s="27" t="s">
        <v>137</v>
      </c>
      <c r="DH228" s="27" t="s">
        <v>139</v>
      </c>
      <c r="DI228" s="16">
        <f t="shared" si="68"/>
        <v>16</v>
      </c>
      <c r="DJ228" s="27" t="s">
        <v>136</v>
      </c>
      <c r="DK228" s="27" t="s">
        <v>136</v>
      </c>
      <c r="DL228" s="27" t="s">
        <v>139</v>
      </c>
      <c r="DM228" s="36">
        <v>3.0</v>
      </c>
      <c r="DN228" s="27" t="s">
        <v>136</v>
      </c>
      <c r="DO228" s="16">
        <f t="shared" si="69"/>
        <v>17</v>
      </c>
      <c r="DP228" s="29">
        <v>5.0</v>
      </c>
      <c r="DQ228" s="27" t="s">
        <v>140</v>
      </c>
      <c r="DR228" s="29">
        <v>4.0</v>
      </c>
      <c r="DS228" s="27" t="s">
        <v>139</v>
      </c>
      <c r="DT228" s="27" t="s">
        <v>138</v>
      </c>
      <c r="DU228" s="25">
        <f t="shared" si="70"/>
        <v>17</v>
      </c>
      <c r="DV228" s="27" t="s">
        <v>138</v>
      </c>
      <c r="DW228" s="27" t="s">
        <v>136</v>
      </c>
      <c r="DX228" s="27" t="s">
        <v>139</v>
      </c>
      <c r="DY228" s="27" t="s">
        <v>139</v>
      </c>
      <c r="DZ228" s="27" t="s">
        <v>136</v>
      </c>
      <c r="EA228" s="21">
        <f t="shared" si="88"/>
        <v>17</v>
      </c>
      <c r="EB228" s="27" t="s">
        <v>137</v>
      </c>
      <c r="EC228" s="27" t="s">
        <v>137</v>
      </c>
      <c r="ED228" s="27" t="s">
        <v>138</v>
      </c>
      <c r="EE228" s="27" t="s">
        <v>139</v>
      </c>
      <c r="EF228" s="16">
        <f t="shared" si="71"/>
        <v>13</v>
      </c>
      <c r="EG228" s="29">
        <v>1.0</v>
      </c>
      <c r="EH228" s="130" t="s">
        <v>139</v>
      </c>
      <c r="EI228" s="27" t="s">
        <v>140</v>
      </c>
      <c r="EJ228" s="27" t="s">
        <v>137</v>
      </c>
      <c r="EK228" s="16">
        <f t="shared" si="72"/>
        <v>7</v>
      </c>
    </row>
    <row r="229" ht="15.75" customHeight="1">
      <c r="A229" s="36" t="s">
        <v>125</v>
      </c>
      <c r="B229" s="16">
        <f t="shared" si="1"/>
        <v>1</v>
      </c>
      <c r="C229" s="17" t="s">
        <v>37</v>
      </c>
      <c r="D229" s="35">
        <v>56.0</v>
      </c>
      <c r="E229" s="16">
        <f t="shared" si="2"/>
        <v>0</v>
      </c>
      <c r="F229" s="16">
        <f t="shared" si="3"/>
        <v>0</v>
      </c>
      <c r="G229" s="16">
        <f t="shared" si="4"/>
        <v>1</v>
      </c>
      <c r="H229" s="16">
        <f t="shared" si="5"/>
        <v>0</v>
      </c>
      <c r="I229" s="35" t="s">
        <v>11</v>
      </c>
      <c r="J229" s="16">
        <f t="shared" si="6"/>
        <v>0</v>
      </c>
      <c r="K229" s="16">
        <f t="shared" si="7"/>
        <v>0</v>
      </c>
      <c r="L229" s="16">
        <f t="shared" si="8"/>
        <v>1</v>
      </c>
      <c r="M229" s="16">
        <f t="shared" si="9"/>
        <v>0</v>
      </c>
      <c r="N229" s="16">
        <f t="shared" si="10"/>
        <v>0</v>
      </c>
      <c r="O229" s="36">
        <v>20000.0</v>
      </c>
      <c r="P229" s="21">
        <f t="shared" si="11"/>
        <v>0</v>
      </c>
      <c r="Q229" s="21">
        <f t="shared" si="12"/>
        <v>1</v>
      </c>
      <c r="R229" s="21">
        <f t="shared" si="13"/>
        <v>0</v>
      </c>
      <c r="S229" s="21">
        <f t="shared" si="14"/>
        <v>0</v>
      </c>
      <c r="T229" s="37" t="s">
        <v>127</v>
      </c>
      <c r="U229" s="21">
        <f t="shared" si="15"/>
        <v>1</v>
      </c>
      <c r="V229" s="37">
        <v>0.0</v>
      </c>
      <c r="W229" s="37">
        <v>0.0</v>
      </c>
      <c r="X229" s="37">
        <v>0.0</v>
      </c>
      <c r="Y229" s="36" t="s">
        <v>25</v>
      </c>
      <c r="Z229" s="21">
        <f t="shared" si="16"/>
        <v>1</v>
      </c>
      <c r="AA229" s="21">
        <f t="shared" si="17"/>
        <v>0</v>
      </c>
      <c r="AB229" s="21">
        <f t="shared" si="18"/>
        <v>0</v>
      </c>
      <c r="AC229" s="21">
        <f t="shared" si="19"/>
        <v>0</v>
      </c>
      <c r="AD229" s="21">
        <f t="shared" si="20"/>
        <v>0</v>
      </c>
      <c r="AE229" s="36" t="s">
        <v>32</v>
      </c>
      <c r="AF229" s="21">
        <f t="shared" si="21"/>
        <v>0</v>
      </c>
      <c r="AG229" s="21">
        <f t="shared" si="22"/>
        <v>1</v>
      </c>
      <c r="AH229" s="21">
        <f t="shared" si="23"/>
        <v>0</v>
      </c>
      <c r="AI229" s="21">
        <f t="shared" si="24"/>
        <v>0</v>
      </c>
      <c r="AJ229" s="27" t="s">
        <v>129</v>
      </c>
      <c r="AK229" s="21">
        <f t="shared" si="25"/>
        <v>0</v>
      </c>
      <c r="AL229" s="21">
        <f t="shared" si="26"/>
        <v>1</v>
      </c>
      <c r="AM229" s="21">
        <f t="shared" si="27"/>
        <v>0</v>
      </c>
      <c r="AN229" s="21">
        <f t="shared" si="28"/>
        <v>0</v>
      </c>
      <c r="AO229" s="27" t="s">
        <v>40</v>
      </c>
      <c r="AP229" s="21">
        <f t="shared" si="29"/>
        <v>0</v>
      </c>
      <c r="AQ229" s="21">
        <f t="shared" si="30"/>
        <v>0</v>
      </c>
      <c r="AR229" s="21">
        <f t="shared" si="31"/>
        <v>0</v>
      </c>
      <c r="AS229" s="21">
        <f t="shared" si="32"/>
        <v>1</v>
      </c>
      <c r="AT229" s="27" t="s">
        <v>130</v>
      </c>
      <c r="AU229" s="21">
        <f t="shared" si="33"/>
        <v>1</v>
      </c>
      <c r="AV229" s="21">
        <f t="shared" si="34"/>
        <v>0</v>
      </c>
      <c r="AW229" s="21">
        <f t="shared" si="35"/>
        <v>0</v>
      </c>
      <c r="AX229" s="21">
        <f t="shared" si="36"/>
        <v>0</v>
      </c>
      <c r="AY229" s="38" t="s">
        <v>186</v>
      </c>
      <c r="AZ229" s="21">
        <f t="shared" si="37"/>
        <v>0</v>
      </c>
      <c r="BA229" s="21">
        <f t="shared" si="38"/>
        <v>0</v>
      </c>
      <c r="BB229" s="21">
        <f t="shared" si="39"/>
        <v>0</v>
      </c>
      <c r="BC229" s="21">
        <f t="shared" si="40"/>
        <v>1</v>
      </c>
      <c r="BD229" s="27" t="s">
        <v>136</v>
      </c>
      <c r="BE229" s="21">
        <f t="shared" si="41"/>
        <v>0</v>
      </c>
      <c r="BF229" s="21">
        <f t="shared" si="42"/>
        <v>0</v>
      </c>
      <c r="BG229" s="21">
        <f t="shared" si="43"/>
        <v>1</v>
      </c>
      <c r="BH229" s="29">
        <v>1500.0</v>
      </c>
      <c r="BI229" s="21">
        <f t="shared" si="44"/>
        <v>0</v>
      </c>
      <c r="BJ229" s="21">
        <f t="shared" si="45"/>
        <v>1</v>
      </c>
      <c r="BK229" s="21">
        <f t="shared" si="46"/>
        <v>0</v>
      </c>
      <c r="BL229" s="27" t="s">
        <v>151</v>
      </c>
      <c r="BM229" s="21">
        <f t="shared" si="47"/>
        <v>0</v>
      </c>
      <c r="BN229" s="21">
        <f t="shared" si="48"/>
        <v>1</v>
      </c>
      <c r="BO229" s="21">
        <f t="shared" si="49"/>
        <v>0</v>
      </c>
      <c r="BP229" s="21">
        <f t="shared" si="50"/>
        <v>0</v>
      </c>
      <c r="BQ229" s="21">
        <f t="shared" si="51"/>
        <v>0</v>
      </c>
      <c r="BR229" s="29">
        <v>1.0</v>
      </c>
      <c r="BS229" s="29">
        <v>0.0</v>
      </c>
      <c r="BT229" s="29">
        <v>0.0</v>
      </c>
      <c r="BU229" s="29">
        <v>0.0</v>
      </c>
      <c r="BV229" s="29">
        <v>0.0</v>
      </c>
      <c r="BW229" s="29">
        <v>1.0</v>
      </c>
      <c r="BX229" s="29">
        <v>0.0</v>
      </c>
      <c r="BY229" s="29">
        <v>0.0</v>
      </c>
      <c r="BZ229" s="29">
        <v>1.0</v>
      </c>
      <c r="CA229" s="27" t="s">
        <v>168</v>
      </c>
      <c r="CB229" s="21">
        <f t="shared" si="52"/>
        <v>1</v>
      </c>
      <c r="CC229" s="21">
        <f t="shared" si="53"/>
        <v>0</v>
      </c>
      <c r="CD229" s="21">
        <f t="shared" si="54"/>
        <v>0</v>
      </c>
      <c r="CE229" s="21">
        <f t="shared" si="55"/>
        <v>0</v>
      </c>
      <c r="CF229" s="21">
        <f t="shared" si="56"/>
        <v>0</v>
      </c>
      <c r="CG229" s="27" t="s">
        <v>157</v>
      </c>
      <c r="CH229" s="21">
        <f t="shared" si="57"/>
        <v>0</v>
      </c>
      <c r="CI229" s="21">
        <f t="shared" si="58"/>
        <v>1</v>
      </c>
      <c r="CJ229" s="21">
        <f t="shared" si="59"/>
        <v>0</v>
      </c>
      <c r="CK229" s="21">
        <f t="shared" si="60"/>
        <v>0</v>
      </c>
      <c r="CL229" s="27" t="s">
        <v>173</v>
      </c>
      <c r="CM229" s="21">
        <f t="shared" si="61"/>
        <v>0</v>
      </c>
      <c r="CN229" s="21">
        <f t="shared" si="62"/>
        <v>0</v>
      </c>
      <c r="CO229" s="21">
        <f t="shared" si="63"/>
        <v>1</v>
      </c>
      <c r="CP229" s="21">
        <f t="shared" si="64"/>
        <v>0</v>
      </c>
      <c r="CQ229" s="21">
        <f t="shared" si="65"/>
        <v>0</v>
      </c>
      <c r="CR229" s="27" t="s">
        <v>136</v>
      </c>
      <c r="CS229" s="29">
        <v>3.0</v>
      </c>
      <c r="CT229" s="27" t="s">
        <v>138</v>
      </c>
      <c r="CU229" s="27" t="s">
        <v>139</v>
      </c>
      <c r="CV229" s="16">
        <f t="shared" si="66"/>
        <v>14</v>
      </c>
      <c r="CW229" s="29">
        <v>2.0</v>
      </c>
      <c r="CX229" s="41" t="s">
        <v>139</v>
      </c>
      <c r="CY229" s="31">
        <v>4.0</v>
      </c>
      <c r="CZ229" s="41" t="s">
        <v>139</v>
      </c>
      <c r="DA229" s="27" t="s">
        <v>139</v>
      </c>
      <c r="DB229" s="16">
        <f t="shared" si="67"/>
        <v>12</v>
      </c>
      <c r="DC229" s="29">
        <v>2.0</v>
      </c>
      <c r="DD229" s="27" t="s">
        <v>136</v>
      </c>
      <c r="DE229" s="27" t="s">
        <v>136</v>
      </c>
      <c r="DF229" s="27">
        <v>4.0</v>
      </c>
      <c r="DG229" s="29">
        <v>1.0</v>
      </c>
      <c r="DH229" s="29">
        <v>2.0</v>
      </c>
      <c r="DI229" s="16">
        <f t="shared" si="68"/>
        <v>17</v>
      </c>
      <c r="DJ229" s="27" t="s">
        <v>136</v>
      </c>
      <c r="DK229" s="27" t="s">
        <v>138</v>
      </c>
      <c r="DL229" s="27" t="s">
        <v>136</v>
      </c>
      <c r="DM229" s="27" t="s">
        <v>138</v>
      </c>
      <c r="DN229" s="27" t="s">
        <v>140</v>
      </c>
      <c r="DO229" s="16">
        <f t="shared" si="69"/>
        <v>19</v>
      </c>
      <c r="DP229" s="27" t="s">
        <v>136</v>
      </c>
      <c r="DQ229" s="27" t="s">
        <v>140</v>
      </c>
      <c r="DR229" s="27" t="s">
        <v>137</v>
      </c>
      <c r="DS229" s="27" t="s">
        <v>140</v>
      </c>
      <c r="DT229" s="27" t="s">
        <v>139</v>
      </c>
      <c r="DU229" s="25">
        <f t="shared" si="70"/>
        <v>11</v>
      </c>
      <c r="DV229" s="27" t="s">
        <v>139</v>
      </c>
      <c r="DW229" s="27" t="s">
        <v>136</v>
      </c>
      <c r="DX229" s="29">
        <v>4.0</v>
      </c>
      <c r="DY229" s="27" t="s">
        <v>137</v>
      </c>
      <c r="DZ229" s="27" t="s">
        <v>139</v>
      </c>
      <c r="EA229" s="21">
        <f t="shared" si="88"/>
        <v>15</v>
      </c>
      <c r="EB229" s="27" t="s">
        <v>139</v>
      </c>
      <c r="EC229" s="27" t="s">
        <v>139</v>
      </c>
      <c r="ED229" s="29">
        <v>4.0</v>
      </c>
      <c r="EE229" s="29">
        <v>4.0</v>
      </c>
      <c r="EF229" s="16">
        <f t="shared" si="71"/>
        <v>12</v>
      </c>
      <c r="EG229" s="29">
        <v>2.0</v>
      </c>
      <c r="EH229" s="130" t="s">
        <v>139</v>
      </c>
      <c r="EI229" s="27" t="s">
        <v>139</v>
      </c>
      <c r="EJ229" s="29">
        <v>3.0</v>
      </c>
      <c r="EK229" s="16">
        <f t="shared" si="72"/>
        <v>9</v>
      </c>
    </row>
    <row r="230" ht="15.75" customHeight="1">
      <c r="A230" s="36" t="s">
        <v>125</v>
      </c>
      <c r="B230" s="16">
        <f t="shared" si="1"/>
        <v>1</v>
      </c>
      <c r="C230" s="17" t="s">
        <v>37</v>
      </c>
      <c r="D230" s="35">
        <v>51.0</v>
      </c>
      <c r="E230" s="16">
        <f t="shared" si="2"/>
        <v>0</v>
      </c>
      <c r="F230" s="16">
        <f t="shared" si="3"/>
        <v>0</v>
      </c>
      <c r="G230" s="16">
        <f t="shared" si="4"/>
        <v>1</v>
      </c>
      <c r="H230" s="16">
        <f t="shared" si="5"/>
        <v>0</v>
      </c>
      <c r="I230" s="35" t="s">
        <v>11</v>
      </c>
      <c r="J230" s="16">
        <f t="shared" si="6"/>
        <v>0</v>
      </c>
      <c r="K230" s="16">
        <f t="shared" si="7"/>
        <v>0</v>
      </c>
      <c r="L230" s="16">
        <f t="shared" si="8"/>
        <v>1</v>
      </c>
      <c r="M230" s="16">
        <f t="shared" si="9"/>
        <v>0</v>
      </c>
      <c r="N230" s="16">
        <f t="shared" si="10"/>
        <v>0</v>
      </c>
      <c r="O230" s="36">
        <v>20000.0</v>
      </c>
      <c r="P230" s="21">
        <f t="shared" si="11"/>
        <v>0</v>
      </c>
      <c r="Q230" s="21">
        <f t="shared" si="12"/>
        <v>1</v>
      </c>
      <c r="R230" s="21">
        <f t="shared" si="13"/>
        <v>0</v>
      </c>
      <c r="S230" s="21">
        <f t="shared" si="14"/>
        <v>0</v>
      </c>
      <c r="T230" s="37" t="s">
        <v>127</v>
      </c>
      <c r="U230" s="21">
        <f t="shared" si="15"/>
        <v>1</v>
      </c>
      <c r="V230" s="37">
        <v>0.0</v>
      </c>
      <c r="W230" s="37">
        <v>0.0</v>
      </c>
      <c r="X230" s="37">
        <v>0.0</v>
      </c>
      <c r="Y230" s="36" t="s">
        <v>25</v>
      </c>
      <c r="Z230" s="21">
        <f t="shared" si="16"/>
        <v>1</v>
      </c>
      <c r="AA230" s="21">
        <f t="shared" si="17"/>
        <v>0</v>
      </c>
      <c r="AB230" s="21">
        <f t="shared" si="18"/>
        <v>0</v>
      </c>
      <c r="AC230" s="21">
        <f t="shared" si="19"/>
        <v>0</v>
      </c>
      <c r="AD230" s="21">
        <f t="shared" si="20"/>
        <v>0</v>
      </c>
      <c r="AE230" s="36" t="s">
        <v>31</v>
      </c>
      <c r="AF230" s="21">
        <f t="shared" si="21"/>
        <v>1</v>
      </c>
      <c r="AG230" s="21">
        <f t="shared" si="22"/>
        <v>0</v>
      </c>
      <c r="AH230" s="21">
        <f t="shared" si="23"/>
        <v>0</v>
      </c>
      <c r="AI230" s="21">
        <f t="shared" si="24"/>
        <v>0</v>
      </c>
      <c r="AJ230" s="36" t="s">
        <v>171</v>
      </c>
      <c r="AK230" s="21">
        <f t="shared" si="25"/>
        <v>0</v>
      </c>
      <c r="AL230" s="21">
        <f t="shared" si="26"/>
        <v>0</v>
      </c>
      <c r="AM230" s="21">
        <f t="shared" si="27"/>
        <v>0</v>
      </c>
      <c r="AN230" s="21">
        <f t="shared" si="28"/>
        <v>1</v>
      </c>
      <c r="AO230" s="27" t="s">
        <v>37</v>
      </c>
      <c r="AP230" s="21">
        <f t="shared" si="29"/>
        <v>1</v>
      </c>
      <c r="AQ230" s="21">
        <f t="shared" si="30"/>
        <v>0</v>
      </c>
      <c r="AR230" s="21">
        <f t="shared" si="31"/>
        <v>0</v>
      </c>
      <c r="AS230" s="21">
        <f t="shared" si="32"/>
        <v>0</v>
      </c>
      <c r="AT230" s="27" t="s">
        <v>130</v>
      </c>
      <c r="AU230" s="21">
        <f t="shared" si="33"/>
        <v>1</v>
      </c>
      <c r="AV230" s="21">
        <f t="shared" si="34"/>
        <v>0</v>
      </c>
      <c r="AW230" s="21">
        <f t="shared" si="35"/>
        <v>0</v>
      </c>
      <c r="AX230" s="21">
        <f t="shared" si="36"/>
        <v>0</v>
      </c>
      <c r="AY230" s="38" t="s">
        <v>188</v>
      </c>
      <c r="AZ230" s="21">
        <f t="shared" si="37"/>
        <v>0</v>
      </c>
      <c r="BA230" s="21">
        <f t="shared" si="38"/>
        <v>0</v>
      </c>
      <c r="BB230" s="21">
        <f t="shared" si="39"/>
        <v>0</v>
      </c>
      <c r="BC230" s="21">
        <f t="shared" si="40"/>
        <v>1</v>
      </c>
      <c r="BD230" s="27" t="s">
        <v>150</v>
      </c>
      <c r="BE230" s="21">
        <f t="shared" si="41"/>
        <v>0</v>
      </c>
      <c r="BF230" s="21">
        <f t="shared" si="42"/>
        <v>0</v>
      </c>
      <c r="BG230" s="21">
        <f t="shared" si="43"/>
        <v>1</v>
      </c>
      <c r="BH230" s="29">
        <v>1500.0</v>
      </c>
      <c r="BI230" s="21">
        <f t="shared" si="44"/>
        <v>0</v>
      </c>
      <c r="BJ230" s="21">
        <f t="shared" si="45"/>
        <v>1</v>
      </c>
      <c r="BK230" s="21">
        <f t="shared" si="46"/>
        <v>0</v>
      </c>
      <c r="BL230" s="29" t="s">
        <v>156</v>
      </c>
      <c r="BM230" s="21">
        <f t="shared" si="47"/>
        <v>0</v>
      </c>
      <c r="BN230" s="21">
        <f t="shared" si="48"/>
        <v>0</v>
      </c>
      <c r="BO230" s="21">
        <f t="shared" si="49"/>
        <v>0</v>
      </c>
      <c r="BP230" s="21">
        <f t="shared" si="50"/>
        <v>1</v>
      </c>
      <c r="BQ230" s="21">
        <f t="shared" si="51"/>
        <v>0</v>
      </c>
      <c r="BR230" s="29">
        <v>0.0</v>
      </c>
      <c r="BS230" s="29">
        <v>0.0</v>
      </c>
      <c r="BT230" s="29">
        <v>1.0</v>
      </c>
      <c r="BU230" s="29">
        <v>0.0</v>
      </c>
      <c r="BV230" s="29">
        <v>0.0</v>
      </c>
      <c r="BW230" s="29">
        <v>1.0</v>
      </c>
      <c r="BX230" s="29">
        <v>1.0</v>
      </c>
      <c r="BY230" s="29">
        <v>0.0</v>
      </c>
      <c r="BZ230" s="29">
        <v>1.0</v>
      </c>
      <c r="CA230" s="27" t="s">
        <v>176</v>
      </c>
      <c r="CB230" s="21">
        <f t="shared" si="52"/>
        <v>0</v>
      </c>
      <c r="CC230" s="21">
        <f t="shared" si="53"/>
        <v>0</v>
      </c>
      <c r="CD230" s="21">
        <f t="shared" si="54"/>
        <v>0</v>
      </c>
      <c r="CE230" s="21">
        <f t="shared" si="55"/>
        <v>1</v>
      </c>
      <c r="CF230" s="21">
        <f t="shared" si="56"/>
        <v>0</v>
      </c>
      <c r="CG230" s="27" t="s">
        <v>177</v>
      </c>
      <c r="CH230" s="21">
        <f t="shared" si="57"/>
        <v>1</v>
      </c>
      <c r="CI230" s="21">
        <f t="shared" si="58"/>
        <v>0</v>
      </c>
      <c r="CJ230" s="21">
        <f t="shared" si="59"/>
        <v>0</v>
      </c>
      <c r="CK230" s="21">
        <f t="shared" si="60"/>
        <v>0</v>
      </c>
      <c r="CL230" s="27" t="s">
        <v>178</v>
      </c>
      <c r="CM230" s="21">
        <f t="shared" si="61"/>
        <v>0</v>
      </c>
      <c r="CN230" s="21">
        <f t="shared" si="62"/>
        <v>0</v>
      </c>
      <c r="CO230" s="21">
        <f t="shared" si="63"/>
        <v>0</v>
      </c>
      <c r="CP230" s="21">
        <f t="shared" si="64"/>
        <v>1</v>
      </c>
      <c r="CQ230" s="21">
        <f t="shared" si="65"/>
        <v>0</v>
      </c>
      <c r="CR230" s="27" t="s">
        <v>139</v>
      </c>
      <c r="CS230" s="27" t="s">
        <v>138</v>
      </c>
      <c r="CT230" s="27" t="s">
        <v>137</v>
      </c>
      <c r="CU230" s="27" t="s">
        <v>137</v>
      </c>
      <c r="CV230" s="16">
        <f t="shared" si="66"/>
        <v>13</v>
      </c>
      <c r="CW230" s="27" t="s">
        <v>139</v>
      </c>
      <c r="CX230" s="31">
        <v>2.0</v>
      </c>
      <c r="CY230" s="41" t="s">
        <v>137</v>
      </c>
      <c r="CZ230" s="41" t="s">
        <v>137</v>
      </c>
      <c r="DA230" s="27" t="s">
        <v>137</v>
      </c>
      <c r="DB230" s="16">
        <f t="shared" si="67"/>
        <v>13</v>
      </c>
      <c r="DC230" s="29">
        <v>1.0</v>
      </c>
      <c r="DD230" s="29">
        <v>3.0</v>
      </c>
      <c r="DE230" s="27" t="s">
        <v>140</v>
      </c>
      <c r="DF230" s="27" t="s">
        <v>139</v>
      </c>
      <c r="DG230" s="27" t="s">
        <v>140</v>
      </c>
      <c r="DH230" s="27" t="s">
        <v>139</v>
      </c>
      <c r="DI230" s="16">
        <f t="shared" si="68"/>
        <v>10</v>
      </c>
      <c r="DJ230" s="27" t="s">
        <v>138</v>
      </c>
      <c r="DK230" s="27" t="s">
        <v>137</v>
      </c>
      <c r="DL230" s="27" t="s">
        <v>136</v>
      </c>
      <c r="DM230" s="27" t="s">
        <v>136</v>
      </c>
      <c r="DN230" s="27" t="s">
        <v>136</v>
      </c>
      <c r="DO230" s="16">
        <f t="shared" si="69"/>
        <v>20</v>
      </c>
      <c r="DP230" s="27" t="s">
        <v>139</v>
      </c>
      <c r="DQ230" s="27" t="s">
        <v>136</v>
      </c>
      <c r="DR230" s="27" t="s">
        <v>139</v>
      </c>
      <c r="DS230" s="27" t="s">
        <v>139</v>
      </c>
      <c r="DT230" s="27" t="s">
        <v>139</v>
      </c>
      <c r="DU230" s="25">
        <f t="shared" si="70"/>
        <v>12</v>
      </c>
      <c r="DV230" s="29">
        <v>3.0</v>
      </c>
      <c r="DW230" s="27" t="s">
        <v>136</v>
      </c>
      <c r="DX230" s="27" t="s">
        <v>139</v>
      </c>
      <c r="DY230" s="29">
        <v>2.0</v>
      </c>
      <c r="DZ230" s="29">
        <v>3.0</v>
      </c>
      <c r="EA230" s="21">
        <f t="shared" si="88"/>
        <v>14</v>
      </c>
      <c r="EB230" s="27" t="s">
        <v>139</v>
      </c>
      <c r="EC230" s="27" t="s">
        <v>139</v>
      </c>
      <c r="ED230" s="29">
        <v>4.0</v>
      </c>
      <c r="EE230" s="29">
        <v>5.0</v>
      </c>
      <c r="EF230" s="16">
        <f t="shared" si="71"/>
        <v>13</v>
      </c>
      <c r="EG230" s="29">
        <v>2.0</v>
      </c>
      <c r="EH230" s="130" t="s">
        <v>140</v>
      </c>
      <c r="EI230" s="27" t="s">
        <v>137</v>
      </c>
      <c r="EJ230" s="27" t="s">
        <v>139</v>
      </c>
      <c r="EK230" s="16">
        <f t="shared" si="72"/>
        <v>8</v>
      </c>
    </row>
    <row r="231" ht="15.75" customHeight="1">
      <c r="A231" s="36" t="s">
        <v>125</v>
      </c>
      <c r="B231" s="16">
        <f t="shared" si="1"/>
        <v>1</v>
      </c>
      <c r="C231" s="17" t="s">
        <v>37</v>
      </c>
      <c r="D231" s="35">
        <v>52.0</v>
      </c>
      <c r="E231" s="16">
        <f t="shared" si="2"/>
        <v>0</v>
      </c>
      <c r="F231" s="16">
        <f t="shared" si="3"/>
        <v>0</v>
      </c>
      <c r="G231" s="16">
        <f t="shared" si="4"/>
        <v>1</v>
      </c>
      <c r="H231" s="16">
        <f t="shared" si="5"/>
        <v>0</v>
      </c>
      <c r="I231" s="35" t="s">
        <v>11</v>
      </c>
      <c r="J231" s="16">
        <f t="shared" si="6"/>
        <v>0</v>
      </c>
      <c r="K231" s="16">
        <f t="shared" si="7"/>
        <v>0</v>
      </c>
      <c r="L231" s="16">
        <f t="shared" si="8"/>
        <v>1</v>
      </c>
      <c r="M231" s="16">
        <f t="shared" si="9"/>
        <v>0</v>
      </c>
      <c r="N231" s="16">
        <f t="shared" si="10"/>
        <v>0</v>
      </c>
      <c r="O231" s="36">
        <v>12000.0</v>
      </c>
      <c r="P231" s="21">
        <f t="shared" si="11"/>
        <v>1</v>
      </c>
      <c r="Q231" s="21">
        <f t="shared" si="12"/>
        <v>0</v>
      </c>
      <c r="R231" s="21">
        <f t="shared" si="13"/>
        <v>0</v>
      </c>
      <c r="S231" s="21">
        <f t="shared" si="14"/>
        <v>0</v>
      </c>
      <c r="T231" s="37" t="s">
        <v>127</v>
      </c>
      <c r="U231" s="21">
        <f t="shared" si="15"/>
        <v>1</v>
      </c>
      <c r="V231" s="37">
        <v>0.0</v>
      </c>
      <c r="W231" s="37">
        <v>0.0</v>
      </c>
      <c r="X231" s="37">
        <v>0.0</v>
      </c>
      <c r="Y231" s="36" t="s">
        <v>25</v>
      </c>
      <c r="Z231" s="21">
        <f t="shared" si="16"/>
        <v>1</v>
      </c>
      <c r="AA231" s="21">
        <f t="shared" si="17"/>
        <v>0</v>
      </c>
      <c r="AB231" s="21">
        <f t="shared" si="18"/>
        <v>0</v>
      </c>
      <c r="AC231" s="21">
        <f t="shared" si="19"/>
        <v>0</v>
      </c>
      <c r="AD231" s="21">
        <f t="shared" si="20"/>
        <v>0</v>
      </c>
      <c r="AE231" s="36" t="s">
        <v>31</v>
      </c>
      <c r="AF231" s="21">
        <f t="shared" si="21"/>
        <v>1</v>
      </c>
      <c r="AG231" s="21">
        <f t="shared" si="22"/>
        <v>0</v>
      </c>
      <c r="AH231" s="21">
        <f t="shared" si="23"/>
        <v>0</v>
      </c>
      <c r="AI231" s="21">
        <f t="shared" si="24"/>
        <v>0</v>
      </c>
      <c r="AJ231" s="27" t="s">
        <v>129</v>
      </c>
      <c r="AK231" s="21">
        <f t="shared" si="25"/>
        <v>0</v>
      </c>
      <c r="AL231" s="21">
        <f t="shared" si="26"/>
        <v>1</v>
      </c>
      <c r="AM231" s="21">
        <f t="shared" si="27"/>
        <v>0</v>
      </c>
      <c r="AN231" s="21">
        <f t="shared" si="28"/>
        <v>0</v>
      </c>
      <c r="AO231" s="27" t="s">
        <v>37</v>
      </c>
      <c r="AP231" s="21">
        <f t="shared" si="29"/>
        <v>1</v>
      </c>
      <c r="AQ231" s="21">
        <f t="shared" si="30"/>
        <v>0</v>
      </c>
      <c r="AR231" s="21">
        <f t="shared" si="31"/>
        <v>0</v>
      </c>
      <c r="AS231" s="21">
        <f t="shared" si="32"/>
        <v>0</v>
      </c>
      <c r="AT231" s="27" t="s">
        <v>44</v>
      </c>
      <c r="AU231" s="21">
        <f t="shared" si="33"/>
        <v>0</v>
      </c>
      <c r="AV231" s="21">
        <f t="shared" si="34"/>
        <v>1</v>
      </c>
      <c r="AW231" s="21">
        <f t="shared" si="35"/>
        <v>0</v>
      </c>
      <c r="AX231" s="21">
        <f t="shared" si="36"/>
        <v>0</v>
      </c>
      <c r="AY231" s="38" t="s">
        <v>37</v>
      </c>
      <c r="AZ231" s="21">
        <f t="shared" si="37"/>
        <v>0</v>
      </c>
      <c r="BA231" s="21">
        <f t="shared" si="38"/>
        <v>1</v>
      </c>
      <c r="BB231" s="21">
        <f t="shared" si="39"/>
        <v>0</v>
      </c>
      <c r="BC231" s="21">
        <f t="shared" si="40"/>
        <v>0</v>
      </c>
      <c r="BD231" s="27" t="s">
        <v>138</v>
      </c>
      <c r="BE231" s="21">
        <f t="shared" si="41"/>
        <v>0</v>
      </c>
      <c r="BF231" s="21">
        <f t="shared" si="42"/>
        <v>0</v>
      </c>
      <c r="BG231" s="21">
        <f t="shared" si="43"/>
        <v>1</v>
      </c>
      <c r="BH231" s="29">
        <v>1500.0</v>
      </c>
      <c r="BI231" s="21">
        <f t="shared" si="44"/>
        <v>0</v>
      </c>
      <c r="BJ231" s="21">
        <f t="shared" si="45"/>
        <v>1</v>
      </c>
      <c r="BK231" s="21">
        <f t="shared" si="46"/>
        <v>0</v>
      </c>
      <c r="BL231" s="29" t="s">
        <v>156</v>
      </c>
      <c r="BM231" s="21">
        <f t="shared" si="47"/>
        <v>0</v>
      </c>
      <c r="BN231" s="21">
        <f t="shared" si="48"/>
        <v>0</v>
      </c>
      <c r="BO231" s="21">
        <f t="shared" si="49"/>
        <v>0</v>
      </c>
      <c r="BP231" s="21">
        <f t="shared" si="50"/>
        <v>1</v>
      </c>
      <c r="BQ231" s="21">
        <f t="shared" si="51"/>
        <v>0</v>
      </c>
      <c r="BR231" s="29">
        <v>1.0</v>
      </c>
      <c r="BS231" s="29">
        <v>0.0</v>
      </c>
      <c r="BT231" s="29">
        <v>0.0</v>
      </c>
      <c r="BU231" s="29">
        <v>0.0</v>
      </c>
      <c r="BV231" s="29">
        <v>0.0</v>
      </c>
      <c r="BW231" s="29">
        <v>0.0</v>
      </c>
      <c r="BX231" s="29">
        <v>0.0</v>
      </c>
      <c r="BY231" s="29">
        <v>1.0</v>
      </c>
      <c r="BZ231" s="29">
        <v>1.0</v>
      </c>
      <c r="CA231" s="27" t="s">
        <v>176</v>
      </c>
      <c r="CB231" s="21">
        <f t="shared" si="52"/>
        <v>0</v>
      </c>
      <c r="CC231" s="21">
        <f t="shared" si="53"/>
        <v>0</v>
      </c>
      <c r="CD231" s="21">
        <f t="shared" si="54"/>
        <v>0</v>
      </c>
      <c r="CE231" s="21">
        <f t="shared" si="55"/>
        <v>1</v>
      </c>
      <c r="CF231" s="21">
        <f t="shared" si="56"/>
        <v>0</v>
      </c>
      <c r="CG231" s="27" t="s">
        <v>177</v>
      </c>
      <c r="CH231" s="21">
        <f t="shared" si="57"/>
        <v>1</v>
      </c>
      <c r="CI231" s="21">
        <f t="shared" si="58"/>
        <v>0</v>
      </c>
      <c r="CJ231" s="21">
        <f t="shared" si="59"/>
        <v>0</v>
      </c>
      <c r="CK231" s="21">
        <f t="shared" si="60"/>
        <v>0</v>
      </c>
      <c r="CL231" s="27" t="s">
        <v>178</v>
      </c>
      <c r="CM231" s="21">
        <f t="shared" si="61"/>
        <v>0</v>
      </c>
      <c r="CN231" s="21">
        <f t="shared" si="62"/>
        <v>0</v>
      </c>
      <c r="CO231" s="21">
        <f t="shared" si="63"/>
        <v>0</v>
      </c>
      <c r="CP231" s="21">
        <f t="shared" si="64"/>
        <v>1</v>
      </c>
      <c r="CQ231" s="21">
        <f t="shared" si="65"/>
        <v>0</v>
      </c>
      <c r="CR231" s="27" t="s">
        <v>139</v>
      </c>
      <c r="CS231" s="27" t="s">
        <v>140</v>
      </c>
      <c r="CT231" s="27" t="s">
        <v>137</v>
      </c>
      <c r="CU231" s="29">
        <v>4.0</v>
      </c>
      <c r="CV231" s="16">
        <f t="shared" si="66"/>
        <v>10</v>
      </c>
      <c r="CW231" s="27" t="s">
        <v>139</v>
      </c>
      <c r="CX231" s="41" t="s">
        <v>140</v>
      </c>
      <c r="CY231" s="41" t="s">
        <v>137</v>
      </c>
      <c r="CZ231" s="41" t="s">
        <v>140</v>
      </c>
      <c r="DA231" s="27" t="s">
        <v>136</v>
      </c>
      <c r="DB231" s="16">
        <f t="shared" si="67"/>
        <v>11</v>
      </c>
      <c r="DC231" s="27" t="s">
        <v>139</v>
      </c>
      <c r="DD231" s="27" t="s">
        <v>137</v>
      </c>
      <c r="DE231" s="27" t="s">
        <v>139</v>
      </c>
      <c r="DF231" s="27" t="s">
        <v>139</v>
      </c>
      <c r="DG231" s="29">
        <v>2.0</v>
      </c>
      <c r="DH231" s="27" t="s">
        <v>140</v>
      </c>
      <c r="DI231" s="16">
        <f t="shared" si="68"/>
        <v>12</v>
      </c>
      <c r="DJ231" s="27" t="s">
        <v>139</v>
      </c>
      <c r="DK231" s="29">
        <v>4.0</v>
      </c>
      <c r="DL231" s="27" t="s">
        <v>136</v>
      </c>
      <c r="DM231" s="27" t="s">
        <v>139</v>
      </c>
      <c r="DN231" s="29">
        <v>3.0</v>
      </c>
      <c r="DO231" s="16">
        <f t="shared" si="69"/>
        <v>15</v>
      </c>
      <c r="DP231" s="27" t="s">
        <v>139</v>
      </c>
      <c r="DQ231" s="27" t="s">
        <v>139</v>
      </c>
      <c r="DR231" s="27" t="s">
        <v>137</v>
      </c>
      <c r="DS231" s="27" t="s">
        <v>139</v>
      </c>
      <c r="DT231" s="27" t="s">
        <v>136</v>
      </c>
      <c r="DU231" s="25">
        <f t="shared" si="70"/>
        <v>13</v>
      </c>
      <c r="DV231" s="27" t="s">
        <v>136</v>
      </c>
      <c r="DW231" s="27" t="s">
        <v>138</v>
      </c>
      <c r="DX231" s="27" t="s">
        <v>140</v>
      </c>
      <c r="DY231" s="27" t="s">
        <v>140</v>
      </c>
      <c r="DZ231" s="27" t="s">
        <v>139</v>
      </c>
      <c r="EA231" s="21">
        <f t="shared" si="88"/>
        <v>13</v>
      </c>
      <c r="EB231" s="27" t="s">
        <v>139</v>
      </c>
      <c r="EC231" s="27" t="s">
        <v>139</v>
      </c>
      <c r="ED231" s="27" t="s">
        <v>140</v>
      </c>
      <c r="EE231" s="27" t="s">
        <v>139</v>
      </c>
      <c r="EF231" s="16">
        <f t="shared" si="71"/>
        <v>7</v>
      </c>
      <c r="EG231" s="29">
        <v>3.0</v>
      </c>
      <c r="EH231" s="130" t="s">
        <v>140</v>
      </c>
      <c r="EI231" s="27" t="s">
        <v>139</v>
      </c>
      <c r="EJ231" s="27" t="s">
        <v>137</v>
      </c>
      <c r="EK231" s="16">
        <f t="shared" si="72"/>
        <v>9</v>
      </c>
    </row>
    <row r="232" ht="15.75" customHeight="1">
      <c r="A232" s="36" t="s">
        <v>125</v>
      </c>
      <c r="B232" s="16">
        <f t="shared" si="1"/>
        <v>1</v>
      </c>
      <c r="C232" s="17" t="s">
        <v>37</v>
      </c>
      <c r="D232" s="35">
        <v>58.0</v>
      </c>
      <c r="E232" s="16">
        <f t="shared" si="2"/>
        <v>0</v>
      </c>
      <c r="F232" s="16">
        <f t="shared" si="3"/>
        <v>0</v>
      </c>
      <c r="G232" s="16">
        <f t="shared" si="4"/>
        <v>1</v>
      </c>
      <c r="H232" s="16">
        <f t="shared" si="5"/>
        <v>0</v>
      </c>
      <c r="I232" s="35" t="s">
        <v>11</v>
      </c>
      <c r="J232" s="16">
        <f t="shared" si="6"/>
        <v>0</v>
      </c>
      <c r="K232" s="16">
        <f t="shared" si="7"/>
        <v>0</v>
      </c>
      <c r="L232" s="16">
        <f t="shared" si="8"/>
        <v>1</v>
      </c>
      <c r="M232" s="16">
        <f t="shared" si="9"/>
        <v>0</v>
      </c>
      <c r="N232" s="16">
        <f t="shared" si="10"/>
        <v>0</v>
      </c>
      <c r="O232" s="36">
        <v>12000.0</v>
      </c>
      <c r="P232" s="21">
        <f t="shared" si="11"/>
        <v>1</v>
      </c>
      <c r="Q232" s="21">
        <f t="shared" si="12"/>
        <v>0</v>
      </c>
      <c r="R232" s="21">
        <f t="shared" si="13"/>
        <v>0</v>
      </c>
      <c r="S232" s="21">
        <f t="shared" si="14"/>
        <v>0</v>
      </c>
      <c r="T232" s="37" t="s">
        <v>127</v>
      </c>
      <c r="U232" s="21">
        <f t="shared" si="15"/>
        <v>1</v>
      </c>
      <c r="V232" s="37">
        <v>0.0</v>
      </c>
      <c r="W232" s="37">
        <v>0.0</v>
      </c>
      <c r="X232" s="37">
        <v>0.0</v>
      </c>
      <c r="Y232" s="36" t="s">
        <v>25</v>
      </c>
      <c r="Z232" s="21">
        <f t="shared" si="16"/>
        <v>1</v>
      </c>
      <c r="AA232" s="21">
        <f t="shared" si="17"/>
        <v>0</v>
      </c>
      <c r="AB232" s="21">
        <f t="shared" si="18"/>
        <v>0</v>
      </c>
      <c r="AC232" s="21">
        <f t="shared" si="19"/>
        <v>0</v>
      </c>
      <c r="AD232" s="21">
        <f t="shared" si="20"/>
        <v>0</v>
      </c>
      <c r="AE232" s="36" t="s">
        <v>31</v>
      </c>
      <c r="AF232" s="21">
        <f t="shared" si="21"/>
        <v>1</v>
      </c>
      <c r="AG232" s="21">
        <f t="shared" si="22"/>
        <v>0</v>
      </c>
      <c r="AH232" s="21">
        <f t="shared" si="23"/>
        <v>0</v>
      </c>
      <c r="AI232" s="21">
        <f t="shared" si="24"/>
        <v>0</v>
      </c>
      <c r="AJ232" s="27" t="s">
        <v>128</v>
      </c>
      <c r="AK232" s="21">
        <f t="shared" si="25"/>
        <v>1</v>
      </c>
      <c r="AL232" s="21">
        <f t="shared" si="26"/>
        <v>0</v>
      </c>
      <c r="AM232" s="21">
        <f t="shared" si="27"/>
        <v>0</v>
      </c>
      <c r="AN232" s="21">
        <f t="shared" si="28"/>
        <v>0</v>
      </c>
      <c r="AO232" s="27" t="s">
        <v>144</v>
      </c>
      <c r="AP232" s="21">
        <f t="shared" si="29"/>
        <v>0</v>
      </c>
      <c r="AQ232" s="21">
        <f t="shared" si="30"/>
        <v>0</v>
      </c>
      <c r="AR232" s="21">
        <f t="shared" si="31"/>
        <v>0</v>
      </c>
      <c r="AS232" s="21">
        <f t="shared" si="32"/>
        <v>1</v>
      </c>
      <c r="AT232" s="27" t="s">
        <v>45</v>
      </c>
      <c r="AU232" s="21">
        <f t="shared" si="33"/>
        <v>0</v>
      </c>
      <c r="AV232" s="21">
        <f t="shared" si="34"/>
        <v>0</v>
      </c>
      <c r="AW232" s="21">
        <f t="shared" si="35"/>
        <v>1</v>
      </c>
      <c r="AX232" s="21">
        <f t="shared" si="36"/>
        <v>0</v>
      </c>
      <c r="AY232" s="39" t="s">
        <v>190</v>
      </c>
      <c r="AZ232" s="21">
        <f t="shared" si="37"/>
        <v>0</v>
      </c>
      <c r="BA232" s="21">
        <f t="shared" si="38"/>
        <v>0</v>
      </c>
      <c r="BB232" s="21">
        <f t="shared" si="39"/>
        <v>0</v>
      </c>
      <c r="BC232" s="21">
        <f t="shared" si="40"/>
        <v>1</v>
      </c>
      <c r="BD232" s="27">
        <v>5.0</v>
      </c>
      <c r="BE232" s="21">
        <f t="shared" si="41"/>
        <v>0</v>
      </c>
      <c r="BF232" s="21">
        <f t="shared" si="42"/>
        <v>1</v>
      </c>
      <c r="BG232" s="21">
        <f t="shared" si="43"/>
        <v>0</v>
      </c>
      <c r="BH232" s="27" t="s">
        <v>179</v>
      </c>
      <c r="BI232" s="21">
        <f t="shared" si="44"/>
        <v>0</v>
      </c>
      <c r="BJ232" s="21">
        <f t="shared" si="45"/>
        <v>0</v>
      </c>
      <c r="BK232" s="21">
        <f t="shared" si="46"/>
        <v>1</v>
      </c>
      <c r="BL232" s="29" t="s">
        <v>132</v>
      </c>
      <c r="BM232" s="21">
        <f t="shared" si="47"/>
        <v>0</v>
      </c>
      <c r="BN232" s="21">
        <f t="shared" si="48"/>
        <v>0</v>
      </c>
      <c r="BO232" s="21">
        <f t="shared" si="49"/>
        <v>1</v>
      </c>
      <c r="BP232" s="21">
        <f t="shared" si="50"/>
        <v>0</v>
      </c>
      <c r="BQ232" s="21">
        <f t="shared" si="51"/>
        <v>0</v>
      </c>
      <c r="BR232" s="29">
        <v>0.0</v>
      </c>
      <c r="BS232" s="29">
        <v>0.0</v>
      </c>
      <c r="BT232" s="29">
        <v>1.0</v>
      </c>
      <c r="BU232" s="29">
        <v>0.0</v>
      </c>
      <c r="BV232" s="29">
        <v>0.0</v>
      </c>
      <c r="BW232" s="29">
        <v>0.0</v>
      </c>
      <c r="BX232" s="29">
        <v>0.0</v>
      </c>
      <c r="BY232" s="29">
        <v>0.0</v>
      </c>
      <c r="BZ232" s="29">
        <v>0.0</v>
      </c>
      <c r="CA232" s="27" t="s">
        <v>133</v>
      </c>
      <c r="CB232" s="21">
        <f t="shared" si="52"/>
        <v>0</v>
      </c>
      <c r="CC232" s="21">
        <f t="shared" si="53"/>
        <v>1</v>
      </c>
      <c r="CD232" s="21">
        <f t="shared" si="54"/>
        <v>0</v>
      </c>
      <c r="CE232" s="21">
        <f t="shared" si="55"/>
        <v>0</v>
      </c>
      <c r="CF232" s="21">
        <f t="shared" si="56"/>
        <v>0</v>
      </c>
      <c r="CG232" s="27" t="s">
        <v>152</v>
      </c>
      <c r="CH232" s="21">
        <f t="shared" si="57"/>
        <v>0</v>
      </c>
      <c r="CI232" s="21">
        <f t="shared" si="58"/>
        <v>0</v>
      </c>
      <c r="CJ232" s="21">
        <f t="shared" si="59"/>
        <v>0</v>
      </c>
      <c r="CK232" s="21">
        <f t="shared" si="60"/>
        <v>1</v>
      </c>
      <c r="CL232" s="27" t="s">
        <v>135</v>
      </c>
      <c r="CM232" s="21">
        <f t="shared" si="61"/>
        <v>1</v>
      </c>
      <c r="CN232" s="21">
        <f t="shared" si="62"/>
        <v>0</v>
      </c>
      <c r="CO232" s="21">
        <f t="shared" si="63"/>
        <v>0</v>
      </c>
      <c r="CP232" s="21">
        <f t="shared" si="64"/>
        <v>0</v>
      </c>
      <c r="CQ232" s="21">
        <f t="shared" si="65"/>
        <v>0</v>
      </c>
      <c r="CR232" s="27" t="s">
        <v>136</v>
      </c>
      <c r="CS232" s="27" t="s">
        <v>136</v>
      </c>
      <c r="CT232" s="27" t="s">
        <v>139</v>
      </c>
      <c r="CU232" s="27" t="s">
        <v>136</v>
      </c>
      <c r="CV232" s="16">
        <f t="shared" si="66"/>
        <v>14</v>
      </c>
      <c r="CW232" s="27" t="s">
        <v>136</v>
      </c>
      <c r="CX232" s="41" t="s">
        <v>136</v>
      </c>
      <c r="CY232" s="41" t="s">
        <v>139</v>
      </c>
      <c r="CZ232" s="41" t="s">
        <v>136</v>
      </c>
      <c r="DA232" s="27" t="s">
        <v>139</v>
      </c>
      <c r="DB232" s="16">
        <f t="shared" si="67"/>
        <v>16</v>
      </c>
      <c r="DC232" s="27" t="s">
        <v>136</v>
      </c>
      <c r="DD232" s="27" t="s">
        <v>136</v>
      </c>
      <c r="DE232" s="27" t="s">
        <v>139</v>
      </c>
      <c r="DF232" s="27">
        <v>3.0</v>
      </c>
      <c r="DG232" s="27" t="s">
        <v>140</v>
      </c>
      <c r="DH232" s="27">
        <v>3.0</v>
      </c>
      <c r="DI232" s="16">
        <f t="shared" si="68"/>
        <v>17</v>
      </c>
      <c r="DJ232" s="27" t="s">
        <v>136</v>
      </c>
      <c r="DK232" s="27" t="s">
        <v>136</v>
      </c>
      <c r="DL232" s="27" t="s">
        <v>138</v>
      </c>
      <c r="DM232" s="27" t="s">
        <v>136</v>
      </c>
      <c r="DN232" s="27" t="s">
        <v>136</v>
      </c>
      <c r="DO232" s="16">
        <f t="shared" si="69"/>
        <v>21</v>
      </c>
      <c r="DP232" s="29">
        <v>5.0</v>
      </c>
      <c r="DQ232" s="29">
        <v>5.0</v>
      </c>
      <c r="DR232" s="29">
        <v>4.0</v>
      </c>
      <c r="DS232" s="29">
        <v>3.0</v>
      </c>
      <c r="DT232" s="27" t="s">
        <v>139</v>
      </c>
      <c r="DU232" s="25">
        <f t="shared" si="70"/>
        <v>19</v>
      </c>
      <c r="DV232" s="27" t="s">
        <v>139</v>
      </c>
      <c r="DW232" s="27" t="s">
        <v>136</v>
      </c>
      <c r="DX232" s="27" t="s">
        <v>136</v>
      </c>
      <c r="DY232" s="27" t="s">
        <v>139</v>
      </c>
      <c r="DZ232" s="27" t="s">
        <v>139</v>
      </c>
      <c r="EA232" s="21">
        <f t="shared" si="88"/>
        <v>14</v>
      </c>
      <c r="EB232" s="27" t="s">
        <v>137</v>
      </c>
      <c r="EC232" s="27" t="s">
        <v>139</v>
      </c>
      <c r="ED232" s="27" t="s">
        <v>140</v>
      </c>
      <c r="EE232" s="27" t="s">
        <v>139</v>
      </c>
      <c r="EF232" s="16">
        <f t="shared" si="71"/>
        <v>8</v>
      </c>
      <c r="EG232" s="27" t="s">
        <v>139</v>
      </c>
      <c r="EH232" s="129">
        <v>1.0</v>
      </c>
      <c r="EI232" s="27" t="s">
        <v>137</v>
      </c>
      <c r="EJ232" s="27" t="s">
        <v>139</v>
      </c>
      <c r="EK232" s="16">
        <f t="shared" si="72"/>
        <v>8</v>
      </c>
    </row>
    <row r="233" ht="15.75" customHeight="1">
      <c r="A233" s="36" t="s">
        <v>125</v>
      </c>
      <c r="B233" s="16">
        <f t="shared" si="1"/>
        <v>1</v>
      </c>
      <c r="C233" s="17" t="s">
        <v>37</v>
      </c>
      <c r="D233" s="35">
        <v>22.0</v>
      </c>
      <c r="E233" s="16">
        <f t="shared" si="2"/>
        <v>0</v>
      </c>
      <c r="F233" s="16">
        <f t="shared" si="3"/>
        <v>1</v>
      </c>
      <c r="G233" s="16">
        <f t="shared" si="4"/>
        <v>0</v>
      </c>
      <c r="H233" s="16">
        <f t="shared" si="5"/>
        <v>0</v>
      </c>
      <c r="I233" s="35" t="s">
        <v>11</v>
      </c>
      <c r="J233" s="16">
        <f t="shared" si="6"/>
        <v>0</v>
      </c>
      <c r="K233" s="16">
        <f t="shared" si="7"/>
        <v>0</v>
      </c>
      <c r="L233" s="16">
        <f t="shared" si="8"/>
        <v>1</v>
      </c>
      <c r="M233" s="16">
        <f t="shared" si="9"/>
        <v>0</v>
      </c>
      <c r="N233" s="16">
        <f t="shared" si="10"/>
        <v>0</v>
      </c>
      <c r="O233" s="36">
        <v>12000.0</v>
      </c>
      <c r="P233" s="21">
        <f t="shared" si="11"/>
        <v>1</v>
      </c>
      <c r="Q233" s="21">
        <f t="shared" si="12"/>
        <v>0</v>
      </c>
      <c r="R233" s="21">
        <f t="shared" si="13"/>
        <v>0</v>
      </c>
      <c r="S233" s="21">
        <f t="shared" si="14"/>
        <v>0</v>
      </c>
      <c r="T233" s="37" t="s">
        <v>159</v>
      </c>
      <c r="U233" s="21">
        <f t="shared" si="15"/>
        <v>0</v>
      </c>
      <c r="V233" s="37">
        <v>0.0</v>
      </c>
      <c r="W233" s="37">
        <v>0.0</v>
      </c>
      <c r="X233" s="37">
        <v>0.0</v>
      </c>
      <c r="Y233" s="37" t="s">
        <v>26</v>
      </c>
      <c r="Z233" s="21">
        <f t="shared" si="16"/>
        <v>0</v>
      </c>
      <c r="AA233" s="21">
        <f t="shared" si="17"/>
        <v>1</v>
      </c>
      <c r="AB233" s="21">
        <f t="shared" si="18"/>
        <v>0</v>
      </c>
      <c r="AC233" s="21">
        <f t="shared" si="19"/>
        <v>0</v>
      </c>
      <c r="AD233" s="21">
        <f t="shared" si="20"/>
        <v>0</v>
      </c>
      <c r="AE233" s="36" t="s">
        <v>143</v>
      </c>
      <c r="AF233" s="21">
        <f t="shared" si="21"/>
        <v>0</v>
      </c>
      <c r="AG233" s="21">
        <f t="shared" si="22"/>
        <v>1</v>
      </c>
      <c r="AH233" s="21">
        <f t="shared" si="23"/>
        <v>0</v>
      </c>
      <c r="AI233" s="21">
        <f t="shared" si="24"/>
        <v>0</v>
      </c>
      <c r="AJ233" s="27" t="s">
        <v>128</v>
      </c>
      <c r="AK233" s="21">
        <f t="shared" si="25"/>
        <v>1</v>
      </c>
      <c r="AL233" s="21">
        <f t="shared" si="26"/>
        <v>0</v>
      </c>
      <c r="AM233" s="21">
        <f t="shared" si="27"/>
        <v>0</v>
      </c>
      <c r="AN233" s="21">
        <f t="shared" si="28"/>
        <v>0</v>
      </c>
      <c r="AO233" s="27" t="s">
        <v>37</v>
      </c>
      <c r="AP233" s="21">
        <f t="shared" si="29"/>
        <v>1</v>
      </c>
      <c r="AQ233" s="21">
        <f t="shared" si="30"/>
        <v>0</v>
      </c>
      <c r="AR233" s="21">
        <f t="shared" si="31"/>
        <v>0</v>
      </c>
      <c r="AS233" s="21">
        <f t="shared" si="32"/>
        <v>0</v>
      </c>
      <c r="AT233" s="27" t="s">
        <v>130</v>
      </c>
      <c r="AU233" s="21">
        <f t="shared" si="33"/>
        <v>1</v>
      </c>
      <c r="AV233" s="21">
        <f t="shared" si="34"/>
        <v>0</v>
      </c>
      <c r="AW233" s="21">
        <f t="shared" si="35"/>
        <v>0</v>
      </c>
      <c r="AX233" s="21">
        <f t="shared" si="36"/>
        <v>0</v>
      </c>
      <c r="AY233" s="27" t="s">
        <v>131</v>
      </c>
      <c r="AZ233" s="21">
        <f t="shared" si="37"/>
        <v>1</v>
      </c>
      <c r="BA233" s="21">
        <f t="shared" si="38"/>
        <v>0</v>
      </c>
      <c r="BB233" s="21">
        <f t="shared" si="39"/>
        <v>0</v>
      </c>
      <c r="BC233" s="21">
        <f t="shared" si="40"/>
        <v>0</v>
      </c>
      <c r="BD233" s="27" t="s">
        <v>136</v>
      </c>
      <c r="BE233" s="21">
        <f t="shared" si="41"/>
        <v>0</v>
      </c>
      <c r="BF233" s="21">
        <f t="shared" si="42"/>
        <v>0</v>
      </c>
      <c r="BG233" s="21">
        <f t="shared" si="43"/>
        <v>1</v>
      </c>
      <c r="BH233" s="29">
        <v>1500.0</v>
      </c>
      <c r="BI233" s="21">
        <f t="shared" si="44"/>
        <v>0</v>
      </c>
      <c r="BJ233" s="21">
        <f t="shared" si="45"/>
        <v>1</v>
      </c>
      <c r="BK233" s="21">
        <f t="shared" si="46"/>
        <v>0</v>
      </c>
      <c r="BL233" s="29" t="s">
        <v>132</v>
      </c>
      <c r="BM233" s="21">
        <f t="shared" si="47"/>
        <v>0</v>
      </c>
      <c r="BN233" s="21">
        <f t="shared" si="48"/>
        <v>0</v>
      </c>
      <c r="BO233" s="21">
        <f t="shared" si="49"/>
        <v>1</v>
      </c>
      <c r="BP233" s="21">
        <f t="shared" si="50"/>
        <v>0</v>
      </c>
      <c r="BQ233" s="21">
        <f t="shared" si="51"/>
        <v>0</v>
      </c>
      <c r="BR233" s="29">
        <v>0.0</v>
      </c>
      <c r="BS233" s="29">
        <v>0.0</v>
      </c>
      <c r="BT233" s="29">
        <v>0.0</v>
      </c>
      <c r="BU233" s="29">
        <v>0.0</v>
      </c>
      <c r="BV233" s="29">
        <v>0.0</v>
      </c>
      <c r="BW233" s="29">
        <v>0.0</v>
      </c>
      <c r="BX233" s="29">
        <v>0.0</v>
      </c>
      <c r="BY233" s="29">
        <v>0.0</v>
      </c>
      <c r="BZ233" s="29">
        <v>1.0</v>
      </c>
      <c r="CA233" s="27" t="s">
        <v>164</v>
      </c>
      <c r="CB233" s="21">
        <f t="shared" si="52"/>
        <v>0</v>
      </c>
      <c r="CC233" s="21">
        <f t="shared" si="53"/>
        <v>0</v>
      </c>
      <c r="CD233" s="21">
        <f t="shared" si="54"/>
        <v>1</v>
      </c>
      <c r="CE233" s="21">
        <f t="shared" si="55"/>
        <v>0</v>
      </c>
      <c r="CF233" s="21">
        <f t="shared" si="56"/>
        <v>0</v>
      </c>
      <c r="CG233" s="27" t="s">
        <v>157</v>
      </c>
      <c r="CH233" s="21">
        <f t="shared" si="57"/>
        <v>0</v>
      </c>
      <c r="CI233" s="21">
        <f t="shared" si="58"/>
        <v>1</v>
      </c>
      <c r="CJ233" s="21">
        <f t="shared" si="59"/>
        <v>0</v>
      </c>
      <c r="CK233" s="21">
        <f t="shared" si="60"/>
        <v>0</v>
      </c>
      <c r="CL233" s="27" t="s">
        <v>170</v>
      </c>
      <c r="CM233" s="21">
        <f t="shared" si="61"/>
        <v>0</v>
      </c>
      <c r="CN233" s="21">
        <f t="shared" si="62"/>
        <v>1</v>
      </c>
      <c r="CO233" s="21">
        <f t="shared" si="63"/>
        <v>0</v>
      </c>
      <c r="CP233" s="21">
        <f t="shared" si="64"/>
        <v>0</v>
      </c>
      <c r="CQ233" s="21">
        <f t="shared" si="65"/>
        <v>0</v>
      </c>
      <c r="CR233" s="27" t="s">
        <v>140</v>
      </c>
      <c r="CS233" s="29">
        <v>3.0</v>
      </c>
      <c r="CT233" s="27" t="s">
        <v>136</v>
      </c>
      <c r="CU233" s="27" t="s">
        <v>139</v>
      </c>
      <c r="CV233" s="16">
        <f t="shared" si="66"/>
        <v>10</v>
      </c>
      <c r="CW233" s="29">
        <v>4.0</v>
      </c>
      <c r="CX233" s="41" t="s">
        <v>139</v>
      </c>
      <c r="CY233" s="41" t="s">
        <v>136</v>
      </c>
      <c r="CZ233" s="41" t="s">
        <v>139</v>
      </c>
      <c r="DA233" s="27" t="s">
        <v>139</v>
      </c>
      <c r="DB233" s="16">
        <f t="shared" si="67"/>
        <v>14</v>
      </c>
      <c r="DC233" s="29">
        <v>4.0</v>
      </c>
      <c r="DD233" s="27" t="s">
        <v>137</v>
      </c>
      <c r="DE233" s="27" t="s">
        <v>139</v>
      </c>
      <c r="DF233" s="27">
        <v>3.0</v>
      </c>
      <c r="DG233" s="27" t="s">
        <v>136</v>
      </c>
      <c r="DH233" s="27" t="s">
        <v>137</v>
      </c>
      <c r="DI233" s="16">
        <f t="shared" si="68"/>
        <v>19</v>
      </c>
      <c r="DJ233" s="27" t="s">
        <v>136</v>
      </c>
      <c r="DK233" s="29">
        <v>4.0</v>
      </c>
      <c r="DL233" s="27" t="s">
        <v>136</v>
      </c>
      <c r="DM233" s="27" t="s">
        <v>138</v>
      </c>
      <c r="DN233" s="27" t="s">
        <v>139</v>
      </c>
      <c r="DO233" s="16">
        <f t="shared" si="69"/>
        <v>19</v>
      </c>
      <c r="DP233" s="29">
        <v>2.0</v>
      </c>
      <c r="DQ233" s="27" t="s">
        <v>139</v>
      </c>
      <c r="DR233" s="27" t="s">
        <v>140</v>
      </c>
      <c r="DS233" s="27" t="s">
        <v>136</v>
      </c>
      <c r="DT233" s="27" t="s">
        <v>137</v>
      </c>
      <c r="DU233" s="25">
        <f t="shared" si="70"/>
        <v>12</v>
      </c>
      <c r="DV233" s="27" t="s">
        <v>136</v>
      </c>
      <c r="DW233" s="27" t="s">
        <v>138</v>
      </c>
      <c r="DX233" s="27" t="s">
        <v>137</v>
      </c>
      <c r="DY233" s="27" t="s">
        <v>136</v>
      </c>
      <c r="DZ233" s="27" t="s">
        <v>136</v>
      </c>
      <c r="EA233" s="21">
        <f t="shared" si="88"/>
        <v>20</v>
      </c>
      <c r="EB233" s="27" t="s">
        <v>139</v>
      </c>
      <c r="EC233" s="27" t="s">
        <v>139</v>
      </c>
      <c r="ED233" s="27" t="s">
        <v>140</v>
      </c>
      <c r="EE233" s="27" t="s">
        <v>137</v>
      </c>
      <c r="EF233" s="16">
        <f t="shared" si="71"/>
        <v>8</v>
      </c>
      <c r="EG233" s="27" t="s">
        <v>136</v>
      </c>
      <c r="EH233" s="129">
        <v>3.0</v>
      </c>
      <c r="EI233" s="27" t="s">
        <v>136</v>
      </c>
      <c r="EJ233" s="27" t="s">
        <v>138</v>
      </c>
      <c r="EK233" s="16">
        <f t="shared" si="72"/>
        <v>16</v>
      </c>
    </row>
    <row r="234" ht="15.75" customHeight="1">
      <c r="A234" s="36" t="s">
        <v>125</v>
      </c>
      <c r="B234" s="16">
        <f t="shared" si="1"/>
        <v>1</v>
      </c>
      <c r="C234" s="17" t="s">
        <v>37</v>
      </c>
      <c r="D234" s="35">
        <v>23.0</v>
      </c>
      <c r="E234" s="16">
        <f t="shared" si="2"/>
        <v>0</v>
      </c>
      <c r="F234" s="16">
        <f t="shared" si="3"/>
        <v>1</v>
      </c>
      <c r="G234" s="16">
        <f t="shared" si="4"/>
        <v>0</v>
      </c>
      <c r="H234" s="16">
        <f t="shared" si="5"/>
        <v>0</v>
      </c>
      <c r="I234" s="35" t="s">
        <v>12</v>
      </c>
      <c r="J234" s="16">
        <f t="shared" si="6"/>
        <v>0</v>
      </c>
      <c r="K234" s="16">
        <f t="shared" si="7"/>
        <v>0</v>
      </c>
      <c r="L234" s="16">
        <f t="shared" si="8"/>
        <v>0</v>
      </c>
      <c r="M234" s="16">
        <f t="shared" si="9"/>
        <v>1</v>
      </c>
      <c r="N234" s="16">
        <f t="shared" si="10"/>
        <v>0</v>
      </c>
      <c r="O234" s="36">
        <v>10000.0</v>
      </c>
      <c r="P234" s="21">
        <f t="shared" si="11"/>
        <v>1</v>
      </c>
      <c r="Q234" s="21">
        <f t="shared" si="12"/>
        <v>0</v>
      </c>
      <c r="R234" s="21">
        <f t="shared" si="13"/>
        <v>0</v>
      </c>
      <c r="S234" s="21">
        <f t="shared" si="14"/>
        <v>0</v>
      </c>
      <c r="T234" s="37" t="s">
        <v>159</v>
      </c>
      <c r="U234" s="21">
        <f t="shared" si="15"/>
        <v>0</v>
      </c>
      <c r="V234" s="37">
        <v>0.0</v>
      </c>
      <c r="W234" s="37">
        <v>0.0</v>
      </c>
      <c r="X234" s="37">
        <v>0.0</v>
      </c>
      <c r="Y234" s="37" t="s">
        <v>26</v>
      </c>
      <c r="Z234" s="21">
        <f t="shared" si="16"/>
        <v>0</v>
      </c>
      <c r="AA234" s="21">
        <f t="shared" si="17"/>
        <v>1</v>
      </c>
      <c r="AB234" s="21">
        <f t="shared" si="18"/>
        <v>0</v>
      </c>
      <c r="AC234" s="21">
        <f t="shared" si="19"/>
        <v>0</v>
      </c>
      <c r="AD234" s="21">
        <f t="shared" si="20"/>
        <v>0</v>
      </c>
      <c r="AE234" s="36" t="s">
        <v>180</v>
      </c>
      <c r="AF234" s="21">
        <f t="shared" si="21"/>
        <v>0</v>
      </c>
      <c r="AG234" s="21">
        <f t="shared" si="22"/>
        <v>0</v>
      </c>
      <c r="AH234" s="21">
        <f t="shared" si="23"/>
        <v>1</v>
      </c>
      <c r="AI234" s="21">
        <f t="shared" si="24"/>
        <v>0</v>
      </c>
      <c r="AJ234" s="27" t="s">
        <v>129</v>
      </c>
      <c r="AK234" s="21">
        <f t="shared" si="25"/>
        <v>0</v>
      </c>
      <c r="AL234" s="21">
        <f t="shared" si="26"/>
        <v>1</v>
      </c>
      <c r="AM234" s="21">
        <f t="shared" si="27"/>
        <v>0</v>
      </c>
      <c r="AN234" s="21">
        <f t="shared" si="28"/>
        <v>0</v>
      </c>
      <c r="AO234" s="27" t="s">
        <v>154</v>
      </c>
      <c r="AP234" s="21">
        <f t="shared" si="29"/>
        <v>0</v>
      </c>
      <c r="AQ234" s="21">
        <f t="shared" si="30"/>
        <v>0</v>
      </c>
      <c r="AR234" s="21">
        <f t="shared" si="31"/>
        <v>0</v>
      </c>
      <c r="AS234" s="21">
        <f t="shared" si="32"/>
        <v>1</v>
      </c>
      <c r="AT234" s="27" t="s">
        <v>130</v>
      </c>
      <c r="AU234" s="21">
        <f t="shared" si="33"/>
        <v>1</v>
      </c>
      <c r="AV234" s="21">
        <f t="shared" si="34"/>
        <v>0</v>
      </c>
      <c r="AW234" s="21">
        <f t="shared" si="35"/>
        <v>0</v>
      </c>
      <c r="AX234" s="21">
        <f t="shared" si="36"/>
        <v>0</v>
      </c>
      <c r="AY234" s="27" t="s">
        <v>144</v>
      </c>
      <c r="AZ234" s="21">
        <f t="shared" si="37"/>
        <v>0</v>
      </c>
      <c r="BA234" s="21">
        <f t="shared" si="38"/>
        <v>0</v>
      </c>
      <c r="BB234" s="21">
        <f t="shared" si="39"/>
        <v>0</v>
      </c>
      <c r="BC234" s="21">
        <f t="shared" si="40"/>
        <v>1</v>
      </c>
      <c r="BD234" s="27" t="s">
        <v>150</v>
      </c>
      <c r="BE234" s="21">
        <f t="shared" si="41"/>
        <v>0</v>
      </c>
      <c r="BF234" s="21">
        <f t="shared" si="42"/>
        <v>0</v>
      </c>
      <c r="BG234" s="21">
        <f t="shared" si="43"/>
        <v>1</v>
      </c>
      <c r="BH234" s="29">
        <v>800.0</v>
      </c>
      <c r="BI234" s="21">
        <f t="shared" si="44"/>
        <v>1</v>
      </c>
      <c r="BJ234" s="21">
        <f t="shared" si="45"/>
        <v>0</v>
      </c>
      <c r="BK234" s="21">
        <f t="shared" si="46"/>
        <v>0</v>
      </c>
      <c r="BL234" s="29" t="s">
        <v>132</v>
      </c>
      <c r="BM234" s="21">
        <f t="shared" si="47"/>
        <v>0</v>
      </c>
      <c r="BN234" s="21">
        <f t="shared" si="48"/>
        <v>0</v>
      </c>
      <c r="BO234" s="21">
        <f t="shared" si="49"/>
        <v>1</v>
      </c>
      <c r="BP234" s="21">
        <f t="shared" si="50"/>
        <v>0</v>
      </c>
      <c r="BQ234" s="21">
        <f t="shared" si="51"/>
        <v>0</v>
      </c>
      <c r="BR234" s="29">
        <v>1.0</v>
      </c>
      <c r="BS234" s="29">
        <v>0.0</v>
      </c>
      <c r="BT234" s="29">
        <v>0.0</v>
      </c>
      <c r="BU234" s="29">
        <v>0.0</v>
      </c>
      <c r="BV234" s="29">
        <v>0.0</v>
      </c>
      <c r="BW234" s="29">
        <v>1.0</v>
      </c>
      <c r="BX234" s="29">
        <v>1.0</v>
      </c>
      <c r="BY234" s="29">
        <v>1.0</v>
      </c>
      <c r="BZ234" s="29">
        <v>1.0</v>
      </c>
      <c r="CA234" s="27" t="s">
        <v>164</v>
      </c>
      <c r="CB234" s="21">
        <f t="shared" si="52"/>
        <v>0</v>
      </c>
      <c r="CC234" s="21">
        <f t="shared" si="53"/>
        <v>0</v>
      </c>
      <c r="CD234" s="21">
        <f t="shared" si="54"/>
        <v>1</v>
      </c>
      <c r="CE234" s="21">
        <f t="shared" si="55"/>
        <v>0</v>
      </c>
      <c r="CF234" s="21">
        <f t="shared" si="56"/>
        <v>0</v>
      </c>
      <c r="CG234" s="27" t="s">
        <v>177</v>
      </c>
      <c r="CH234" s="21">
        <f t="shared" si="57"/>
        <v>1</v>
      </c>
      <c r="CI234" s="21">
        <f t="shared" si="58"/>
        <v>0</v>
      </c>
      <c r="CJ234" s="21">
        <f t="shared" si="59"/>
        <v>0</v>
      </c>
      <c r="CK234" s="21">
        <f t="shared" si="60"/>
        <v>0</v>
      </c>
      <c r="CL234" s="27" t="s">
        <v>135</v>
      </c>
      <c r="CM234" s="21">
        <f t="shared" si="61"/>
        <v>1</v>
      </c>
      <c r="CN234" s="21">
        <f t="shared" si="62"/>
        <v>0</v>
      </c>
      <c r="CO234" s="21">
        <f t="shared" si="63"/>
        <v>0</v>
      </c>
      <c r="CP234" s="21">
        <f t="shared" si="64"/>
        <v>0</v>
      </c>
      <c r="CQ234" s="21">
        <f t="shared" si="65"/>
        <v>0</v>
      </c>
      <c r="CR234" s="27" t="s">
        <v>140</v>
      </c>
      <c r="CS234" s="27" t="s">
        <v>137</v>
      </c>
      <c r="CT234" s="27" t="s">
        <v>139</v>
      </c>
      <c r="CU234" s="29">
        <v>2.0</v>
      </c>
      <c r="CV234" s="16">
        <f t="shared" si="66"/>
        <v>8</v>
      </c>
      <c r="CW234" s="29">
        <v>5.0</v>
      </c>
      <c r="CX234" s="41" t="s">
        <v>137</v>
      </c>
      <c r="CY234" s="41" t="s">
        <v>139</v>
      </c>
      <c r="CZ234" s="41" t="s">
        <v>136</v>
      </c>
      <c r="DA234" s="27" t="s">
        <v>138</v>
      </c>
      <c r="DB234" s="16">
        <f t="shared" si="67"/>
        <v>19</v>
      </c>
      <c r="DC234" s="27" t="s">
        <v>136</v>
      </c>
      <c r="DD234" s="27" t="s">
        <v>139</v>
      </c>
      <c r="DE234" s="27" t="s">
        <v>139</v>
      </c>
      <c r="DF234" s="29">
        <v>3.0</v>
      </c>
      <c r="DG234" s="27" t="s">
        <v>136</v>
      </c>
      <c r="DH234" s="27" t="s">
        <v>138</v>
      </c>
      <c r="DI234" s="16">
        <f t="shared" si="68"/>
        <v>20</v>
      </c>
      <c r="DJ234" s="27" t="s">
        <v>137</v>
      </c>
      <c r="DK234" s="27" t="s">
        <v>138</v>
      </c>
      <c r="DL234" s="27" t="s">
        <v>136</v>
      </c>
      <c r="DM234" s="27" t="s">
        <v>136</v>
      </c>
      <c r="DN234" s="27" t="s">
        <v>136</v>
      </c>
      <c r="DO234" s="16">
        <f t="shared" si="69"/>
        <v>20</v>
      </c>
      <c r="DP234" s="27" t="s">
        <v>136</v>
      </c>
      <c r="DQ234" s="29">
        <v>5.0</v>
      </c>
      <c r="DR234" s="27" t="s">
        <v>137</v>
      </c>
      <c r="DS234" s="29">
        <v>5.0</v>
      </c>
      <c r="DT234" s="27" t="s">
        <v>136</v>
      </c>
      <c r="DU234" s="25">
        <f t="shared" si="70"/>
        <v>21</v>
      </c>
      <c r="DV234" s="27" t="s">
        <v>136</v>
      </c>
      <c r="DW234" s="27" t="s">
        <v>136</v>
      </c>
      <c r="DX234" s="27" t="s">
        <v>136</v>
      </c>
      <c r="DY234" s="27" t="s">
        <v>137</v>
      </c>
      <c r="DZ234" s="27" t="s">
        <v>136</v>
      </c>
      <c r="EA234" s="21">
        <f t="shared" si="88"/>
        <v>19</v>
      </c>
      <c r="EB234" s="27" t="s">
        <v>139</v>
      </c>
      <c r="EC234" s="27" t="s">
        <v>139</v>
      </c>
      <c r="ED234" s="27" t="s">
        <v>140</v>
      </c>
      <c r="EE234" s="27" t="s">
        <v>137</v>
      </c>
      <c r="EF234" s="16">
        <f t="shared" si="71"/>
        <v>8</v>
      </c>
      <c r="EG234" s="27" t="s">
        <v>139</v>
      </c>
      <c r="EH234" s="130" t="s">
        <v>139</v>
      </c>
      <c r="EI234" s="27" t="s">
        <v>139</v>
      </c>
      <c r="EJ234" s="27" t="s">
        <v>139</v>
      </c>
      <c r="EK234" s="16">
        <f t="shared" si="72"/>
        <v>8</v>
      </c>
    </row>
    <row r="235" ht="15.75" customHeight="1">
      <c r="A235" s="36" t="s">
        <v>125</v>
      </c>
      <c r="B235" s="16">
        <f t="shared" si="1"/>
        <v>1</v>
      </c>
      <c r="C235" s="17" t="s">
        <v>37</v>
      </c>
      <c r="D235" s="35">
        <v>21.0</v>
      </c>
      <c r="E235" s="16">
        <f t="shared" si="2"/>
        <v>0</v>
      </c>
      <c r="F235" s="16">
        <f t="shared" si="3"/>
        <v>1</v>
      </c>
      <c r="G235" s="16">
        <f t="shared" si="4"/>
        <v>0</v>
      </c>
      <c r="H235" s="16">
        <f t="shared" si="5"/>
        <v>0</v>
      </c>
      <c r="I235" s="35" t="s">
        <v>11</v>
      </c>
      <c r="J235" s="16">
        <f t="shared" si="6"/>
        <v>0</v>
      </c>
      <c r="K235" s="16">
        <f t="shared" si="7"/>
        <v>0</v>
      </c>
      <c r="L235" s="16">
        <f t="shared" si="8"/>
        <v>1</v>
      </c>
      <c r="M235" s="16">
        <f t="shared" si="9"/>
        <v>0</v>
      </c>
      <c r="N235" s="16">
        <f t="shared" si="10"/>
        <v>0</v>
      </c>
      <c r="O235" s="36">
        <v>10000.0</v>
      </c>
      <c r="P235" s="21">
        <f t="shared" si="11"/>
        <v>1</v>
      </c>
      <c r="Q235" s="21">
        <f t="shared" si="12"/>
        <v>0</v>
      </c>
      <c r="R235" s="21">
        <f t="shared" si="13"/>
        <v>0</v>
      </c>
      <c r="S235" s="21">
        <f t="shared" si="14"/>
        <v>0</v>
      </c>
      <c r="T235" s="37" t="s">
        <v>159</v>
      </c>
      <c r="U235" s="21">
        <f t="shared" si="15"/>
        <v>0</v>
      </c>
      <c r="V235" s="37">
        <v>0.0</v>
      </c>
      <c r="W235" s="37">
        <v>0.0</v>
      </c>
      <c r="X235" s="37">
        <v>0.0</v>
      </c>
      <c r="Y235" s="37" t="s">
        <v>26</v>
      </c>
      <c r="Z235" s="21">
        <f t="shared" si="16"/>
        <v>0</v>
      </c>
      <c r="AA235" s="21">
        <f t="shared" si="17"/>
        <v>1</v>
      </c>
      <c r="AB235" s="21">
        <f t="shared" si="18"/>
        <v>0</v>
      </c>
      <c r="AC235" s="21">
        <f t="shared" si="19"/>
        <v>0</v>
      </c>
      <c r="AD235" s="21">
        <f t="shared" si="20"/>
        <v>0</v>
      </c>
      <c r="AE235" s="36" t="s">
        <v>204</v>
      </c>
      <c r="AF235" s="21">
        <f t="shared" si="21"/>
        <v>0</v>
      </c>
      <c r="AG235" s="21">
        <f t="shared" si="22"/>
        <v>0</v>
      </c>
      <c r="AH235" s="21">
        <f t="shared" si="23"/>
        <v>0</v>
      </c>
      <c r="AI235" s="21">
        <f t="shared" si="24"/>
        <v>1</v>
      </c>
      <c r="AJ235" s="27" t="s">
        <v>162</v>
      </c>
      <c r="AK235" s="21">
        <f t="shared" si="25"/>
        <v>0</v>
      </c>
      <c r="AL235" s="21">
        <f t="shared" si="26"/>
        <v>0</v>
      </c>
      <c r="AM235" s="21">
        <f t="shared" si="27"/>
        <v>0</v>
      </c>
      <c r="AN235" s="21">
        <f t="shared" si="28"/>
        <v>1</v>
      </c>
      <c r="AO235" s="27" t="s">
        <v>37</v>
      </c>
      <c r="AP235" s="21">
        <f t="shared" si="29"/>
        <v>1</v>
      </c>
      <c r="AQ235" s="21">
        <f t="shared" si="30"/>
        <v>0</v>
      </c>
      <c r="AR235" s="21">
        <f t="shared" si="31"/>
        <v>0</v>
      </c>
      <c r="AS235" s="21">
        <f t="shared" si="32"/>
        <v>0</v>
      </c>
      <c r="AT235" s="27" t="s">
        <v>197</v>
      </c>
      <c r="AU235" s="21">
        <f t="shared" si="33"/>
        <v>0</v>
      </c>
      <c r="AV235" s="21">
        <f t="shared" si="34"/>
        <v>0</v>
      </c>
      <c r="AW235" s="21">
        <f t="shared" si="35"/>
        <v>0</v>
      </c>
      <c r="AX235" s="21">
        <f t="shared" si="36"/>
        <v>1</v>
      </c>
      <c r="AY235" s="27" t="s">
        <v>175</v>
      </c>
      <c r="AZ235" s="21">
        <f t="shared" si="37"/>
        <v>0</v>
      </c>
      <c r="BA235" s="21">
        <f t="shared" si="38"/>
        <v>0</v>
      </c>
      <c r="BB235" s="21">
        <f t="shared" si="39"/>
        <v>0</v>
      </c>
      <c r="BC235" s="21">
        <f t="shared" si="40"/>
        <v>1</v>
      </c>
      <c r="BD235" s="27" t="s">
        <v>155</v>
      </c>
      <c r="BE235" s="21">
        <f t="shared" si="41"/>
        <v>0</v>
      </c>
      <c r="BF235" s="21">
        <f t="shared" si="42"/>
        <v>0</v>
      </c>
      <c r="BG235" s="21">
        <f t="shared" si="43"/>
        <v>1</v>
      </c>
      <c r="BH235" s="27" t="s">
        <v>184</v>
      </c>
      <c r="BI235" s="21">
        <f t="shared" si="44"/>
        <v>0</v>
      </c>
      <c r="BJ235" s="21">
        <f t="shared" si="45"/>
        <v>0</v>
      </c>
      <c r="BK235" s="21">
        <f t="shared" si="46"/>
        <v>1</v>
      </c>
      <c r="BL235" s="27" t="s">
        <v>185</v>
      </c>
      <c r="BM235" s="21">
        <f t="shared" si="47"/>
        <v>0</v>
      </c>
      <c r="BN235" s="21">
        <f t="shared" si="48"/>
        <v>0</v>
      </c>
      <c r="BO235" s="21">
        <f t="shared" si="49"/>
        <v>0</v>
      </c>
      <c r="BP235" s="21">
        <f t="shared" si="50"/>
        <v>0</v>
      </c>
      <c r="BQ235" s="21">
        <f t="shared" si="51"/>
        <v>1</v>
      </c>
      <c r="BR235" s="29">
        <v>0.0</v>
      </c>
      <c r="BS235" s="29">
        <v>0.0</v>
      </c>
      <c r="BT235" s="29">
        <v>0.0</v>
      </c>
      <c r="BU235" s="29">
        <v>1.0</v>
      </c>
      <c r="BV235" s="29">
        <v>0.0</v>
      </c>
      <c r="BW235" s="29">
        <v>0.0</v>
      </c>
      <c r="BX235" s="29">
        <v>1.0</v>
      </c>
      <c r="BY235" s="29">
        <v>0.0</v>
      </c>
      <c r="BZ235" s="29">
        <v>0.0</v>
      </c>
      <c r="CA235" s="27" t="s">
        <v>133</v>
      </c>
      <c r="CB235" s="21">
        <f t="shared" si="52"/>
        <v>0</v>
      </c>
      <c r="CC235" s="21">
        <f t="shared" si="53"/>
        <v>1</v>
      </c>
      <c r="CD235" s="21">
        <f t="shared" si="54"/>
        <v>0</v>
      </c>
      <c r="CE235" s="21">
        <f t="shared" si="55"/>
        <v>0</v>
      </c>
      <c r="CF235" s="21">
        <f t="shared" si="56"/>
        <v>0</v>
      </c>
      <c r="CG235" s="27" t="s">
        <v>146</v>
      </c>
      <c r="CH235" s="21">
        <f t="shared" si="57"/>
        <v>0</v>
      </c>
      <c r="CI235" s="21">
        <f t="shared" si="58"/>
        <v>0</v>
      </c>
      <c r="CJ235" s="21">
        <f t="shared" si="59"/>
        <v>1</v>
      </c>
      <c r="CK235" s="21">
        <f t="shared" si="60"/>
        <v>0</v>
      </c>
      <c r="CL235" s="27" t="s">
        <v>135</v>
      </c>
      <c r="CM235" s="21">
        <f t="shared" si="61"/>
        <v>1</v>
      </c>
      <c r="CN235" s="21">
        <f t="shared" si="62"/>
        <v>0</v>
      </c>
      <c r="CO235" s="21">
        <f t="shared" si="63"/>
        <v>0</v>
      </c>
      <c r="CP235" s="21">
        <f t="shared" si="64"/>
        <v>0</v>
      </c>
      <c r="CQ235" s="21">
        <f t="shared" si="65"/>
        <v>0</v>
      </c>
      <c r="CR235" s="27" t="s">
        <v>136</v>
      </c>
      <c r="CS235" s="27" t="s">
        <v>138</v>
      </c>
      <c r="CT235" s="29">
        <v>3.0</v>
      </c>
      <c r="CU235" s="27" t="s">
        <v>136</v>
      </c>
      <c r="CV235" s="16">
        <f t="shared" si="66"/>
        <v>16</v>
      </c>
      <c r="CW235" s="27" t="s">
        <v>136</v>
      </c>
      <c r="CX235" s="41" t="s">
        <v>138</v>
      </c>
      <c r="CY235" s="41" t="s">
        <v>139</v>
      </c>
      <c r="CZ235" s="41" t="s">
        <v>136</v>
      </c>
      <c r="DA235" s="27" t="s">
        <v>136</v>
      </c>
      <c r="DB235" s="16">
        <f t="shared" si="67"/>
        <v>19</v>
      </c>
      <c r="DC235" s="29">
        <v>5.0</v>
      </c>
      <c r="DD235" s="27" t="s">
        <v>139</v>
      </c>
      <c r="DE235" s="27" t="s">
        <v>136</v>
      </c>
      <c r="DF235" s="27" t="s">
        <v>139</v>
      </c>
      <c r="DG235" s="27" t="s">
        <v>137</v>
      </c>
      <c r="DH235" s="27">
        <v>4.0</v>
      </c>
      <c r="DI235" s="16">
        <f t="shared" si="68"/>
        <v>20</v>
      </c>
      <c r="DJ235" s="27" t="s">
        <v>138</v>
      </c>
      <c r="DK235" s="27" t="s">
        <v>136</v>
      </c>
      <c r="DL235" s="27" t="s">
        <v>136</v>
      </c>
      <c r="DM235" s="27" t="s">
        <v>136</v>
      </c>
      <c r="DN235" s="27" t="s">
        <v>137</v>
      </c>
      <c r="DO235" s="16">
        <f t="shared" si="69"/>
        <v>20</v>
      </c>
      <c r="DP235" s="29">
        <v>2.0</v>
      </c>
      <c r="DQ235" s="27" t="s">
        <v>140</v>
      </c>
      <c r="DR235" s="27" t="s">
        <v>140</v>
      </c>
      <c r="DS235" s="27" t="s">
        <v>139</v>
      </c>
      <c r="DT235" s="29">
        <v>1.0</v>
      </c>
      <c r="DU235" s="25">
        <f t="shared" si="70"/>
        <v>7</v>
      </c>
      <c r="DV235" s="27" t="s">
        <v>137</v>
      </c>
      <c r="DW235" s="27" t="s">
        <v>138</v>
      </c>
      <c r="DX235" s="27" t="s">
        <v>136</v>
      </c>
      <c r="DY235" s="27" t="s">
        <v>138</v>
      </c>
      <c r="DZ235" s="27" t="s">
        <v>136</v>
      </c>
      <c r="EA235" s="21">
        <f t="shared" si="88"/>
        <v>21</v>
      </c>
      <c r="EB235" s="27" t="s">
        <v>137</v>
      </c>
      <c r="EC235" s="27" t="s">
        <v>139</v>
      </c>
      <c r="ED235" s="27" t="s">
        <v>139</v>
      </c>
      <c r="EE235" s="29">
        <v>2.0</v>
      </c>
      <c r="EF235" s="16">
        <f t="shared" si="71"/>
        <v>9</v>
      </c>
      <c r="EG235" s="27" t="s">
        <v>139</v>
      </c>
      <c r="EH235" s="130" t="s">
        <v>136</v>
      </c>
      <c r="EI235" s="27" t="s">
        <v>138</v>
      </c>
      <c r="EJ235" s="27" t="s">
        <v>140</v>
      </c>
      <c r="EK235" s="16">
        <f t="shared" si="72"/>
        <v>12</v>
      </c>
    </row>
    <row r="236" ht="15.75" customHeight="1">
      <c r="A236" s="36" t="s">
        <v>125</v>
      </c>
      <c r="B236" s="16">
        <f t="shared" si="1"/>
        <v>1</v>
      </c>
      <c r="C236" s="17" t="s">
        <v>37</v>
      </c>
      <c r="D236" s="35">
        <v>12.0</v>
      </c>
      <c r="E236" s="16">
        <f t="shared" si="2"/>
        <v>1</v>
      </c>
      <c r="F236" s="16">
        <f t="shared" si="3"/>
        <v>0</v>
      </c>
      <c r="G236" s="16">
        <f t="shared" si="4"/>
        <v>0</v>
      </c>
      <c r="H236" s="16">
        <f t="shared" si="5"/>
        <v>0</v>
      </c>
      <c r="I236" s="35" t="s">
        <v>11</v>
      </c>
      <c r="J236" s="16">
        <f t="shared" si="6"/>
        <v>0</v>
      </c>
      <c r="K236" s="16">
        <f t="shared" si="7"/>
        <v>0</v>
      </c>
      <c r="L236" s="16">
        <f t="shared" si="8"/>
        <v>1</v>
      </c>
      <c r="M236" s="16">
        <f t="shared" si="9"/>
        <v>0</v>
      </c>
      <c r="N236" s="16">
        <f t="shared" si="10"/>
        <v>0</v>
      </c>
      <c r="O236" s="36">
        <v>13000.0</v>
      </c>
      <c r="P236" s="21">
        <f t="shared" si="11"/>
        <v>1</v>
      </c>
      <c r="Q236" s="21">
        <f t="shared" si="12"/>
        <v>0</v>
      </c>
      <c r="R236" s="21">
        <f t="shared" si="13"/>
        <v>0</v>
      </c>
      <c r="S236" s="21">
        <f t="shared" si="14"/>
        <v>0</v>
      </c>
      <c r="T236" s="37" t="s">
        <v>159</v>
      </c>
      <c r="U236" s="21">
        <f t="shared" si="15"/>
        <v>0</v>
      </c>
      <c r="V236" s="37">
        <v>0.0</v>
      </c>
      <c r="W236" s="37">
        <v>0.0</v>
      </c>
      <c r="X236" s="37">
        <v>0.0</v>
      </c>
      <c r="Y236" s="36" t="s">
        <v>27</v>
      </c>
      <c r="Z236" s="21">
        <f t="shared" si="16"/>
        <v>0</v>
      </c>
      <c r="AA236" s="21">
        <f t="shared" si="17"/>
        <v>0</v>
      </c>
      <c r="AB236" s="21">
        <f t="shared" si="18"/>
        <v>1</v>
      </c>
      <c r="AC236" s="21">
        <f t="shared" si="19"/>
        <v>0</v>
      </c>
      <c r="AD236" s="21">
        <f t="shared" si="20"/>
        <v>0</v>
      </c>
      <c r="AE236" s="36" t="s">
        <v>32</v>
      </c>
      <c r="AF236" s="21">
        <f t="shared" si="21"/>
        <v>0</v>
      </c>
      <c r="AG236" s="21">
        <f t="shared" si="22"/>
        <v>1</v>
      </c>
      <c r="AH236" s="21">
        <f t="shared" si="23"/>
        <v>0</v>
      </c>
      <c r="AI236" s="21">
        <f t="shared" si="24"/>
        <v>0</v>
      </c>
      <c r="AJ236" s="27" t="s">
        <v>128</v>
      </c>
      <c r="AK236" s="21">
        <f t="shared" si="25"/>
        <v>1</v>
      </c>
      <c r="AL236" s="21">
        <f t="shared" si="26"/>
        <v>0</v>
      </c>
      <c r="AM236" s="21">
        <f t="shared" si="27"/>
        <v>0</v>
      </c>
      <c r="AN236" s="21">
        <f t="shared" si="28"/>
        <v>0</v>
      </c>
      <c r="AO236" s="27" t="s">
        <v>38</v>
      </c>
      <c r="AP236" s="21">
        <f t="shared" si="29"/>
        <v>0</v>
      </c>
      <c r="AQ236" s="21">
        <f t="shared" si="30"/>
        <v>1</v>
      </c>
      <c r="AR236" s="21">
        <f t="shared" si="31"/>
        <v>0</v>
      </c>
      <c r="AS236" s="21">
        <f t="shared" si="32"/>
        <v>0</v>
      </c>
      <c r="AT236" s="27" t="s">
        <v>130</v>
      </c>
      <c r="AU236" s="21">
        <f t="shared" si="33"/>
        <v>1</v>
      </c>
      <c r="AV236" s="21">
        <f t="shared" si="34"/>
        <v>0</v>
      </c>
      <c r="AW236" s="21">
        <f t="shared" si="35"/>
        <v>0</v>
      </c>
      <c r="AX236" s="21">
        <f t="shared" si="36"/>
        <v>0</v>
      </c>
      <c r="AY236" s="27" t="s">
        <v>182</v>
      </c>
      <c r="AZ236" s="21">
        <f t="shared" si="37"/>
        <v>0</v>
      </c>
      <c r="BA236" s="21">
        <f t="shared" si="38"/>
        <v>0</v>
      </c>
      <c r="BB236" s="21">
        <f t="shared" si="39"/>
        <v>1</v>
      </c>
      <c r="BC236" s="21">
        <f t="shared" si="40"/>
        <v>0</v>
      </c>
      <c r="BD236" s="27" t="s">
        <v>150</v>
      </c>
      <c r="BE236" s="21">
        <f t="shared" si="41"/>
        <v>0</v>
      </c>
      <c r="BF236" s="21">
        <f t="shared" si="42"/>
        <v>0</v>
      </c>
      <c r="BG236" s="21">
        <f t="shared" si="43"/>
        <v>1</v>
      </c>
      <c r="BH236" s="27">
        <v>800.0</v>
      </c>
      <c r="BI236" s="21">
        <f t="shared" si="44"/>
        <v>1</v>
      </c>
      <c r="BJ236" s="21">
        <f t="shared" si="45"/>
        <v>0</v>
      </c>
      <c r="BK236" s="21">
        <f t="shared" si="46"/>
        <v>0</v>
      </c>
      <c r="BL236" s="29" t="s">
        <v>132</v>
      </c>
      <c r="BM236" s="21">
        <f t="shared" si="47"/>
        <v>0</v>
      </c>
      <c r="BN236" s="21">
        <f t="shared" si="48"/>
        <v>0</v>
      </c>
      <c r="BO236" s="21">
        <f t="shared" si="49"/>
        <v>1</v>
      </c>
      <c r="BP236" s="21">
        <f t="shared" si="50"/>
        <v>0</v>
      </c>
      <c r="BQ236" s="21">
        <f t="shared" si="51"/>
        <v>0</v>
      </c>
      <c r="BR236" s="29">
        <v>0.0</v>
      </c>
      <c r="BS236" s="29">
        <v>0.0</v>
      </c>
      <c r="BT236" s="29">
        <v>0.0</v>
      </c>
      <c r="BU236" s="29">
        <v>0.0</v>
      </c>
      <c r="BV236" s="29">
        <v>1.0</v>
      </c>
      <c r="BW236" s="29">
        <v>1.0</v>
      </c>
      <c r="BX236" s="29">
        <v>0.0</v>
      </c>
      <c r="BY236" s="29">
        <v>0.0</v>
      </c>
      <c r="BZ236" s="29">
        <v>1.0</v>
      </c>
      <c r="CA236" s="27" t="s">
        <v>133</v>
      </c>
      <c r="CB236" s="21">
        <f t="shared" si="52"/>
        <v>0</v>
      </c>
      <c r="CC236" s="21">
        <f t="shared" si="53"/>
        <v>1</v>
      </c>
      <c r="CD236" s="21">
        <f t="shared" si="54"/>
        <v>0</v>
      </c>
      <c r="CE236" s="21">
        <f t="shared" si="55"/>
        <v>0</v>
      </c>
      <c r="CF236" s="21">
        <f t="shared" si="56"/>
        <v>0</v>
      </c>
      <c r="CG236" s="27" t="s">
        <v>134</v>
      </c>
      <c r="CH236" s="21">
        <f t="shared" si="57"/>
        <v>0</v>
      </c>
      <c r="CI236" s="21">
        <f t="shared" si="58"/>
        <v>0</v>
      </c>
      <c r="CJ236" s="21">
        <f t="shared" si="59"/>
        <v>0</v>
      </c>
      <c r="CK236" s="21">
        <f t="shared" si="60"/>
        <v>1</v>
      </c>
      <c r="CL236" s="27" t="s">
        <v>135</v>
      </c>
      <c r="CM236" s="21">
        <f t="shared" si="61"/>
        <v>1</v>
      </c>
      <c r="CN236" s="21">
        <f t="shared" si="62"/>
        <v>0</v>
      </c>
      <c r="CO236" s="21">
        <f t="shared" si="63"/>
        <v>0</v>
      </c>
      <c r="CP236" s="21">
        <f t="shared" si="64"/>
        <v>0</v>
      </c>
      <c r="CQ236" s="21">
        <f t="shared" si="65"/>
        <v>0</v>
      </c>
      <c r="CR236" s="27" t="s">
        <v>137</v>
      </c>
      <c r="CS236" s="27" t="s">
        <v>136</v>
      </c>
      <c r="CT236" s="27" t="s">
        <v>137</v>
      </c>
      <c r="CU236" s="29">
        <v>3.0</v>
      </c>
      <c r="CV236" s="16">
        <f t="shared" si="66"/>
        <v>13</v>
      </c>
      <c r="CW236" s="27" t="s">
        <v>137</v>
      </c>
      <c r="CX236" s="41" t="s">
        <v>136</v>
      </c>
      <c r="CY236" s="41" t="s">
        <v>137</v>
      </c>
      <c r="CZ236" s="31">
        <v>5.0</v>
      </c>
      <c r="DA236" s="27" t="s">
        <v>139</v>
      </c>
      <c r="DB236" s="16">
        <f t="shared" si="67"/>
        <v>17</v>
      </c>
      <c r="DC236" s="29">
        <v>4.0</v>
      </c>
      <c r="DD236" s="27">
        <v>4.0</v>
      </c>
      <c r="DE236" s="27" t="s">
        <v>139</v>
      </c>
      <c r="DF236" s="27">
        <v>4.0</v>
      </c>
      <c r="DG236" s="27" t="s">
        <v>139</v>
      </c>
      <c r="DH236" s="27" t="s">
        <v>139</v>
      </c>
      <c r="DI236" s="16">
        <f t="shared" si="68"/>
        <v>18</v>
      </c>
      <c r="DJ236" s="27" t="s">
        <v>138</v>
      </c>
      <c r="DK236" s="27" t="s">
        <v>137</v>
      </c>
      <c r="DL236" s="27" t="s">
        <v>136</v>
      </c>
      <c r="DM236" s="27" t="s">
        <v>138</v>
      </c>
      <c r="DN236" s="27" t="s">
        <v>136</v>
      </c>
      <c r="DO236" s="16">
        <f t="shared" si="69"/>
        <v>21</v>
      </c>
      <c r="DP236" s="27" t="s">
        <v>136</v>
      </c>
      <c r="DQ236" s="29">
        <v>5.0</v>
      </c>
      <c r="DR236" s="27" t="s">
        <v>139</v>
      </c>
      <c r="DS236" s="29">
        <v>4.0</v>
      </c>
      <c r="DT236" s="27" t="s">
        <v>138</v>
      </c>
      <c r="DU236" s="25">
        <f t="shared" si="70"/>
        <v>20</v>
      </c>
      <c r="DV236" s="27" t="s">
        <v>137</v>
      </c>
      <c r="DW236" s="27" t="s">
        <v>136</v>
      </c>
      <c r="DX236" s="27" t="s">
        <v>139</v>
      </c>
      <c r="DY236" s="29">
        <v>4.0</v>
      </c>
      <c r="DZ236" s="27" t="s">
        <v>137</v>
      </c>
      <c r="EA236" s="21">
        <f t="shared" si="88"/>
        <v>16</v>
      </c>
      <c r="EB236" s="27" t="s">
        <v>137</v>
      </c>
      <c r="EC236" s="27" t="s">
        <v>139</v>
      </c>
      <c r="ED236" s="27" t="s">
        <v>140</v>
      </c>
      <c r="EE236" s="27" t="s">
        <v>137</v>
      </c>
      <c r="EF236" s="16">
        <f t="shared" si="71"/>
        <v>9</v>
      </c>
      <c r="EG236" s="29">
        <v>3.0</v>
      </c>
      <c r="EH236" s="130" t="s">
        <v>136</v>
      </c>
      <c r="EI236" s="27" t="s">
        <v>136</v>
      </c>
      <c r="EJ236" s="27" t="s">
        <v>139</v>
      </c>
      <c r="EK236" s="16">
        <f t="shared" si="72"/>
        <v>13</v>
      </c>
    </row>
    <row r="237" ht="15.75" customHeight="1">
      <c r="A237" s="36" t="s">
        <v>125</v>
      </c>
      <c r="B237" s="16">
        <f t="shared" si="1"/>
        <v>1</v>
      </c>
      <c r="C237" s="17" t="s">
        <v>37</v>
      </c>
      <c r="D237" s="35">
        <v>15.0</v>
      </c>
      <c r="E237" s="16">
        <f t="shared" si="2"/>
        <v>1</v>
      </c>
      <c r="F237" s="16">
        <f t="shared" si="3"/>
        <v>0</v>
      </c>
      <c r="G237" s="16">
        <f t="shared" si="4"/>
        <v>0</v>
      </c>
      <c r="H237" s="16">
        <f t="shared" si="5"/>
        <v>0</v>
      </c>
      <c r="I237" s="35" t="s">
        <v>11</v>
      </c>
      <c r="J237" s="16">
        <f t="shared" si="6"/>
        <v>0</v>
      </c>
      <c r="K237" s="16">
        <f t="shared" si="7"/>
        <v>0</v>
      </c>
      <c r="L237" s="16">
        <f t="shared" si="8"/>
        <v>1</v>
      </c>
      <c r="M237" s="16">
        <f t="shared" si="9"/>
        <v>0</v>
      </c>
      <c r="N237" s="16">
        <f t="shared" si="10"/>
        <v>0</v>
      </c>
      <c r="O237" s="36">
        <v>13000.0</v>
      </c>
      <c r="P237" s="21">
        <f t="shared" si="11"/>
        <v>1</v>
      </c>
      <c r="Q237" s="21">
        <f t="shared" si="12"/>
        <v>0</v>
      </c>
      <c r="R237" s="21">
        <f t="shared" si="13"/>
        <v>0</v>
      </c>
      <c r="S237" s="21">
        <f t="shared" si="14"/>
        <v>0</v>
      </c>
      <c r="T237" s="37" t="s">
        <v>159</v>
      </c>
      <c r="U237" s="21">
        <f t="shared" si="15"/>
        <v>0</v>
      </c>
      <c r="V237" s="37">
        <v>0.0</v>
      </c>
      <c r="W237" s="37">
        <v>0.0</v>
      </c>
      <c r="X237" s="37">
        <v>0.0</v>
      </c>
      <c r="Y237" s="36" t="s">
        <v>27</v>
      </c>
      <c r="Z237" s="21">
        <f t="shared" si="16"/>
        <v>0</v>
      </c>
      <c r="AA237" s="21">
        <f t="shared" si="17"/>
        <v>0</v>
      </c>
      <c r="AB237" s="21">
        <f t="shared" si="18"/>
        <v>1</v>
      </c>
      <c r="AC237" s="21">
        <f t="shared" si="19"/>
        <v>0</v>
      </c>
      <c r="AD237" s="21">
        <f t="shared" si="20"/>
        <v>0</v>
      </c>
      <c r="AE237" s="36" t="s">
        <v>31</v>
      </c>
      <c r="AF237" s="21">
        <f t="shared" si="21"/>
        <v>1</v>
      </c>
      <c r="AG237" s="21">
        <f t="shared" si="22"/>
        <v>0</v>
      </c>
      <c r="AH237" s="21">
        <f t="shared" si="23"/>
        <v>0</v>
      </c>
      <c r="AI237" s="21">
        <f t="shared" si="24"/>
        <v>0</v>
      </c>
      <c r="AJ237" s="27" t="s">
        <v>129</v>
      </c>
      <c r="AK237" s="21">
        <f t="shared" si="25"/>
        <v>0</v>
      </c>
      <c r="AL237" s="21">
        <f t="shared" si="26"/>
        <v>1</v>
      </c>
      <c r="AM237" s="21">
        <f t="shared" si="27"/>
        <v>0</v>
      </c>
      <c r="AN237" s="21">
        <f t="shared" si="28"/>
        <v>0</v>
      </c>
      <c r="AO237" s="27" t="s">
        <v>39</v>
      </c>
      <c r="AP237" s="21">
        <f t="shared" si="29"/>
        <v>0</v>
      </c>
      <c r="AQ237" s="21">
        <f t="shared" si="30"/>
        <v>0</v>
      </c>
      <c r="AR237" s="21">
        <f t="shared" si="31"/>
        <v>1</v>
      </c>
      <c r="AS237" s="21">
        <f t="shared" si="32"/>
        <v>0</v>
      </c>
      <c r="AT237" s="27" t="s">
        <v>196</v>
      </c>
      <c r="AU237" s="21">
        <f t="shared" si="33"/>
        <v>0</v>
      </c>
      <c r="AV237" s="21">
        <f t="shared" si="34"/>
        <v>0</v>
      </c>
      <c r="AW237" s="21">
        <f t="shared" si="35"/>
        <v>0</v>
      </c>
      <c r="AX237" s="21">
        <f t="shared" si="36"/>
        <v>1</v>
      </c>
      <c r="AY237" s="27" t="s">
        <v>131</v>
      </c>
      <c r="AZ237" s="21">
        <f t="shared" si="37"/>
        <v>1</v>
      </c>
      <c r="BA237" s="21">
        <f t="shared" si="38"/>
        <v>0</v>
      </c>
      <c r="BB237" s="21">
        <f t="shared" si="39"/>
        <v>0</v>
      </c>
      <c r="BC237" s="21">
        <f t="shared" si="40"/>
        <v>0</v>
      </c>
      <c r="BD237" s="27" t="s">
        <v>136</v>
      </c>
      <c r="BE237" s="21">
        <f t="shared" si="41"/>
        <v>0</v>
      </c>
      <c r="BF237" s="21">
        <f t="shared" si="42"/>
        <v>0</v>
      </c>
      <c r="BG237" s="21">
        <f t="shared" si="43"/>
        <v>1</v>
      </c>
      <c r="BH237" s="27" t="s">
        <v>145</v>
      </c>
      <c r="BI237" s="21">
        <f t="shared" si="44"/>
        <v>0</v>
      </c>
      <c r="BJ237" s="21">
        <f t="shared" si="45"/>
        <v>0</v>
      </c>
      <c r="BK237" s="21">
        <f t="shared" si="46"/>
        <v>1</v>
      </c>
      <c r="BL237" s="29" t="s">
        <v>132</v>
      </c>
      <c r="BM237" s="21">
        <f t="shared" si="47"/>
        <v>0</v>
      </c>
      <c r="BN237" s="21">
        <f t="shared" si="48"/>
        <v>0</v>
      </c>
      <c r="BO237" s="21">
        <f t="shared" si="49"/>
        <v>1</v>
      </c>
      <c r="BP237" s="21">
        <f t="shared" si="50"/>
        <v>0</v>
      </c>
      <c r="BQ237" s="21">
        <f t="shared" si="51"/>
        <v>0</v>
      </c>
      <c r="BR237" s="29">
        <v>1.0</v>
      </c>
      <c r="BS237" s="29">
        <v>0.0</v>
      </c>
      <c r="BT237" s="29">
        <v>1.0</v>
      </c>
      <c r="BU237" s="29">
        <v>0.0</v>
      </c>
      <c r="BV237" s="29">
        <v>0.0</v>
      </c>
      <c r="BW237" s="29">
        <v>0.0</v>
      </c>
      <c r="BX237" s="29">
        <v>0.0</v>
      </c>
      <c r="BY237" s="29">
        <v>1.0</v>
      </c>
      <c r="BZ237" s="29">
        <v>0.0</v>
      </c>
      <c r="CA237" s="27" t="s">
        <v>133</v>
      </c>
      <c r="CB237" s="21">
        <f t="shared" si="52"/>
        <v>0</v>
      </c>
      <c r="CC237" s="21">
        <f t="shared" si="53"/>
        <v>1</v>
      </c>
      <c r="CD237" s="21">
        <f t="shared" si="54"/>
        <v>0</v>
      </c>
      <c r="CE237" s="21">
        <f t="shared" si="55"/>
        <v>0</v>
      </c>
      <c r="CF237" s="21">
        <f t="shared" si="56"/>
        <v>0</v>
      </c>
      <c r="CG237" s="27" t="s">
        <v>146</v>
      </c>
      <c r="CH237" s="21">
        <f t="shared" si="57"/>
        <v>0</v>
      </c>
      <c r="CI237" s="21">
        <f t="shared" si="58"/>
        <v>0</v>
      </c>
      <c r="CJ237" s="21">
        <f t="shared" si="59"/>
        <v>1</v>
      </c>
      <c r="CK237" s="21">
        <f t="shared" si="60"/>
        <v>0</v>
      </c>
      <c r="CL237" s="27" t="s">
        <v>147</v>
      </c>
      <c r="CM237" s="21">
        <f t="shared" si="61"/>
        <v>0</v>
      </c>
      <c r="CN237" s="21">
        <f t="shared" si="62"/>
        <v>0</v>
      </c>
      <c r="CO237" s="21">
        <f t="shared" si="63"/>
        <v>0</v>
      </c>
      <c r="CP237" s="21">
        <f t="shared" si="64"/>
        <v>0</v>
      </c>
      <c r="CQ237" s="21">
        <f t="shared" si="65"/>
        <v>1</v>
      </c>
      <c r="CR237" s="27" t="s">
        <v>139</v>
      </c>
      <c r="CS237" s="29">
        <v>3.0</v>
      </c>
      <c r="CT237" s="27" t="s">
        <v>136</v>
      </c>
      <c r="CU237" s="29">
        <v>4.0</v>
      </c>
      <c r="CV237" s="16">
        <f t="shared" si="66"/>
        <v>13</v>
      </c>
      <c r="CW237" s="29">
        <v>4.0</v>
      </c>
      <c r="CX237" s="31">
        <v>4.0</v>
      </c>
      <c r="CY237" s="41" t="s">
        <v>136</v>
      </c>
      <c r="CZ237" s="41" t="s">
        <v>139</v>
      </c>
      <c r="DA237" s="27" t="s">
        <v>136</v>
      </c>
      <c r="DB237" s="16">
        <f t="shared" si="67"/>
        <v>18</v>
      </c>
      <c r="DC237" s="27" t="s">
        <v>136</v>
      </c>
      <c r="DD237" s="27" t="s">
        <v>139</v>
      </c>
      <c r="DE237" s="27" t="s">
        <v>139</v>
      </c>
      <c r="DF237" s="27" t="s">
        <v>140</v>
      </c>
      <c r="DG237" s="27" t="s">
        <v>138</v>
      </c>
      <c r="DH237" s="27">
        <v>5.0</v>
      </c>
      <c r="DI237" s="16">
        <f t="shared" si="68"/>
        <v>19</v>
      </c>
      <c r="DJ237" s="27" t="s">
        <v>138</v>
      </c>
      <c r="DK237" s="27" t="s">
        <v>139</v>
      </c>
      <c r="DL237" s="27" t="s">
        <v>136</v>
      </c>
      <c r="DM237" s="27" t="s">
        <v>136</v>
      </c>
      <c r="DN237" s="27" t="s">
        <v>140</v>
      </c>
      <c r="DO237" s="16">
        <f t="shared" si="69"/>
        <v>16</v>
      </c>
      <c r="DP237" s="27" t="s">
        <v>136</v>
      </c>
      <c r="DQ237" s="27" t="s">
        <v>136</v>
      </c>
      <c r="DR237" s="27" t="s">
        <v>136</v>
      </c>
      <c r="DS237" s="27" t="s">
        <v>138</v>
      </c>
      <c r="DT237" s="27" t="s">
        <v>138</v>
      </c>
      <c r="DU237" s="25">
        <f t="shared" si="70"/>
        <v>22</v>
      </c>
      <c r="DV237" s="27" t="s">
        <v>138</v>
      </c>
      <c r="DW237" s="27" t="s">
        <v>137</v>
      </c>
      <c r="DX237" s="27" t="s">
        <v>138</v>
      </c>
      <c r="DY237" s="29">
        <v>3.0</v>
      </c>
      <c r="DZ237" s="27" t="s">
        <v>137</v>
      </c>
      <c r="EA237" s="21">
        <f t="shared" si="88"/>
        <v>19</v>
      </c>
      <c r="EB237" s="27" t="s">
        <v>139</v>
      </c>
      <c r="EC237" s="27" t="s">
        <v>140</v>
      </c>
      <c r="ED237" s="29">
        <v>1.0</v>
      </c>
      <c r="EE237" s="27" t="s">
        <v>139</v>
      </c>
      <c r="EF237" s="16">
        <f t="shared" si="71"/>
        <v>6</v>
      </c>
      <c r="EG237" s="27" t="s">
        <v>139</v>
      </c>
      <c r="EH237" s="129">
        <v>4.0</v>
      </c>
      <c r="EI237" s="27" t="s">
        <v>139</v>
      </c>
      <c r="EJ237" s="29">
        <v>3.0</v>
      </c>
      <c r="EK237" s="16">
        <f t="shared" si="72"/>
        <v>11</v>
      </c>
    </row>
    <row r="238" ht="15.75" customHeight="1">
      <c r="A238" s="36" t="s">
        <v>125</v>
      </c>
      <c r="B238" s="16">
        <f t="shared" si="1"/>
        <v>1</v>
      </c>
      <c r="C238" s="17" t="s">
        <v>37</v>
      </c>
      <c r="D238" s="35">
        <v>51.0</v>
      </c>
      <c r="E238" s="16">
        <f t="shared" si="2"/>
        <v>0</v>
      </c>
      <c r="F238" s="16">
        <f t="shared" si="3"/>
        <v>0</v>
      </c>
      <c r="G238" s="16">
        <f t="shared" si="4"/>
        <v>1</v>
      </c>
      <c r="H238" s="16">
        <f t="shared" si="5"/>
        <v>0</v>
      </c>
      <c r="I238" s="35" t="s">
        <v>158</v>
      </c>
      <c r="J238" s="16">
        <f t="shared" si="6"/>
        <v>0</v>
      </c>
      <c r="K238" s="16">
        <f t="shared" si="7"/>
        <v>0</v>
      </c>
      <c r="L238" s="16">
        <f t="shared" si="8"/>
        <v>0</v>
      </c>
      <c r="M238" s="16">
        <f t="shared" si="9"/>
        <v>0</v>
      </c>
      <c r="N238" s="16">
        <f t="shared" si="10"/>
        <v>1</v>
      </c>
      <c r="O238" s="36">
        <v>20000.0</v>
      </c>
      <c r="P238" s="21">
        <f t="shared" si="11"/>
        <v>0</v>
      </c>
      <c r="Q238" s="21">
        <f t="shared" si="12"/>
        <v>1</v>
      </c>
      <c r="R238" s="21">
        <f t="shared" si="13"/>
        <v>0</v>
      </c>
      <c r="S238" s="21">
        <f t="shared" si="14"/>
        <v>0</v>
      </c>
      <c r="T238" s="37" t="s">
        <v>127</v>
      </c>
      <c r="U238" s="21">
        <f t="shared" si="15"/>
        <v>1</v>
      </c>
      <c r="V238" s="37">
        <v>0.0</v>
      </c>
      <c r="W238" s="37">
        <v>0.0</v>
      </c>
      <c r="X238" s="37">
        <v>0.0</v>
      </c>
      <c r="Y238" s="36" t="s">
        <v>192</v>
      </c>
      <c r="Z238" s="21">
        <f t="shared" si="16"/>
        <v>0</v>
      </c>
      <c r="AA238" s="21">
        <f t="shared" si="17"/>
        <v>0</v>
      </c>
      <c r="AB238" s="21">
        <f t="shared" si="18"/>
        <v>0</v>
      </c>
      <c r="AC238" s="21">
        <f t="shared" si="19"/>
        <v>0</v>
      </c>
      <c r="AD238" s="21">
        <f t="shared" si="20"/>
        <v>1</v>
      </c>
      <c r="AE238" s="36" t="s">
        <v>31</v>
      </c>
      <c r="AF238" s="21">
        <f t="shared" si="21"/>
        <v>1</v>
      </c>
      <c r="AG238" s="21">
        <f t="shared" si="22"/>
        <v>0</v>
      </c>
      <c r="AH238" s="21">
        <f t="shared" si="23"/>
        <v>0</v>
      </c>
      <c r="AI238" s="21">
        <f t="shared" si="24"/>
        <v>0</v>
      </c>
      <c r="AJ238" s="36" t="s">
        <v>171</v>
      </c>
      <c r="AK238" s="21">
        <f t="shared" si="25"/>
        <v>0</v>
      </c>
      <c r="AL238" s="21">
        <f t="shared" si="26"/>
        <v>0</v>
      </c>
      <c r="AM238" s="21">
        <f t="shared" si="27"/>
        <v>0</v>
      </c>
      <c r="AN238" s="21">
        <f t="shared" si="28"/>
        <v>1</v>
      </c>
      <c r="AO238" s="27" t="s">
        <v>172</v>
      </c>
      <c r="AP238" s="21">
        <f t="shared" si="29"/>
        <v>0</v>
      </c>
      <c r="AQ238" s="21">
        <f t="shared" si="30"/>
        <v>0</v>
      </c>
      <c r="AR238" s="21">
        <f t="shared" si="31"/>
        <v>0</v>
      </c>
      <c r="AS238" s="21">
        <f t="shared" si="32"/>
        <v>1</v>
      </c>
      <c r="AT238" s="27" t="s">
        <v>196</v>
      </c>
      <c r="AU238" s="21">
        <f t="shared" si="33"/>
        <v>0</v>
      </c>
      <c r="AV238" s="21">
        <f t="shared" si="34"/>
        <v>0</v>
      </c>
      <c r="AW238" s="21">
        <f t="shared" si="35"/>
        <v>0</v>
      </c>
      <c r="AX238" s="21">
        <f t="shared" si="36"/>
        <v>1</v>
      </c>
      <c r="AY238" s="27" t="s">
        <v>131</v>
      </c>
      <c r="AZ238" s="21">
        <f t="shared" si="37"/>
        <v>1</v>
      </c>
      <c r="BA238" s="21">
        <f t="shared" si="38"/>
        <v>0</v>
      </c>
      <c r="BB238" s="21">
        <f t="shared" si="39"/>
        <v>0</v>
      </c>
      <c r="BC238" s="21">
        <f t="shared" si="40"/>
        <v>0</v>
      </c>
      <c r="BD238" s="27" t="s">
        <v>138</v>
      </c>
      <c r="BE238" s="21">
        <f t="shared" si="41"/>
        <v>0</v>
      </c>
      <c r="BF238" s="21">
        <f t="shared" si="42"/>
        <v>0</v>
      </c>
      <c r="BG238" s="21">
        <f t="shared" si="43"/>
        <v>1</v>
      </c>
      <c r="BH238" s="29">
        <v>800.0</v>
      </c>
      <c r="BI238" s="21">
        <f t="shared" si="44"/>
        <v>1</v>
      </c>
      <c r="BJ238" s="21">
        <f t="shared" si="45"/>
        <v>0</v>
      </c>
      <c r="BK238" s="21">
        <f t="shared" si="46"/>
        <v>0</v>
      </c>
      <c r="BL238" s="27" t="s">
        <v>151</v>
      </c>
      <c r="BM238" s="21">
        <f t="shared" si="47"/>
        <v>0</v>
      </c>
      <c r="BN238" s="21">
        <f t="shared" si="48"/>
        <v>1</v>
      </c>
      <c r="BO238" s="21">
        <f t="shared" si="49"/>
        <v>0</v>
      </c>
      <c r="BP238" s="21">
        <f t="shared" si="50"/>
        <v>0</v>
      </c>
      <c r="BQ238" s="21">
        <f t="shared" si="51"/>
        <v>0</v>
      </c>
      <c r="BR238" s="29">
        <v>0.0</v>
      </c>
      <c r="BS238" s="29">
        <v>1.0</v>
      </c>
      <c r="BT238" s="29">
        <v>0.0</v>
      </c>
      <c r="BU238" s="29">
        <v>0.0</v>
      </c>
      <c r="BV238" s="29">
        <v>0.0</v>
      </c>
      <c r="BW238" s="29">
        <v>1.0</v>
      </c>
      <c r="BX238" s="29">
        <v>0.0</v>
      </c>
      <c r="BY238" s="29">
        <v>0.0</v>
      </c>
      <c r="BZ238" s="29">
        <v>1.0</v>
      </c>
      <c r="CA238" s="27" t="s">
        <v>133</v>
      </c>
      <c r="CB238" s="21">
        <f t="shared" si="52"/>
        <v>0</v>
      </c>
      <c r="CC238" s="21">
        <f t="shared" si="53"/>
        <v>1</v>
      </c>
      <c r="CD238" s="21">
        <f t="shared" si="54"/>
        <v>0</v>
      </c>
      <c r="CE238" s="21">
        <f t="shared" si="55"/>
        <v>0</v>
      </c>
      <c r="CF238" s="21">
        <f t="shared" si="56"/>
        <v>0</v>
      </c>
      <c r="CG238" s="27" t="s">
        <v>152</v>
      </c>
      <c r="CH238" s="21">
        <f t="shared" si="57"/>
        <v>0</v>
      </c>
      <c r="CI238" s="21">
        <f t="shared" si="58"/>
        <v>0</v>
      </c>
      <c r="CJ238" s="21">
        <f t="shared" si="59"/>
        <v>0</v>
      </c>
      <c r="CK238" s="21">
        <f t="shared" si="60"/>
        <v>1</v>
      </c>
      <c r="CL238" s="27" t="s">
        <v>135</v>
      </c>
      <c r="CM238" s="21">
        <f t="shared" si="61"/>
        <v>1</v>
      </c>
      <c r="CN238" s="21">
        <f t="shared" si="62"/>
        <v>0</v>
      </c>
      <c r="CO238" s="21">
        <f t="shared" si="63"/>
        <v>0</v>
      </c>
      <c r="CP238" s="21">
        <f t="shared" si="64"/>
        <v>0</v>
      </c>
      <c r="CQ238" s="21">
        <f t="shared" si="65"/>
        <v>0</v>
      </c>
      <c r="CR238" s="29">
        <v>1.0</v>
      </c>
      <c r="CS238" s="29">
        <v>3.0</v>
      </c>
      <c r="CT238" s="27" t="s">
        <v>139</v>
      </c>
      <c r="CU238" s="29">
        <v>1.0</v>
      </c>
      <c r="CV238" s="16">
        <f t="shared" si="66"/>
        <v>7</v>
      </c>
      <c r="CW238" s="27" t="s">
        <v>136</v>
      </c>
      <c r="CX238" s="31">
        <v>2.0</v>
      </c>
      <c r="CY238" s="41" t="s">
        <v>139</v>
      </c>
      <c r="CZ238" s="41" t="s">
        <v>136</v>
      </c>
      <c r="DA238" s="27" t="s">
        <v>139</v>
      </c>
      <c r="DB238" s="16">
        <f t="shared" si="67"/>
        <v>14</v>
      </c>
      <c r="DC238" s="29">
        <v>2.0</v>
      </c>
      <c r="DD238" s="27" t="s">
        <v>136</v>
      </c>
      <c r="DE238" s="27" t="s">
        <v>137</v>
      </c>
      <c r="DF238" s="27">
        <v>4.0</v>
      </c>
      <c r="DG238" s="27" t="s">
        <v>140</v>
      </c>
      <c r="DH238" s="27" t="s">
        <v>139</v>
      </c>
      <c r="DI238" s="16">
        <f t="shared" si="68"/>
        <v>16</v>
      </c>
      <c r="DJ238" s="27" t="s">
        <v>138</v>
      </c>
      <c r="DK238" s="27" t="s">
        <v>138</v>
      </c>
      <c r="DL238" s="27" t="s">
        <v>138</v>
      </c>
      <c r="DM238" s="27" t="s">
        <v>137</v>
      </c>
      <c r="DN238" s="27" t="s">
        <v>139</v>
      </c>
      <c r="DO238" s="16">
        <f t="shared" si="69"/>
        <v>20</v>
      </c>
      <c r="DP238" s="27" t="s">
        <v>136</v>
      </c>
      <c r="DQ238" s="27" t="s">
        <v>136</v>
      </c>
      <c r="DR238" s="27" t="s">
        <v>136</v>
      </c>
      <c r="DS238" s="27" t="s">
        <v>137</v>
      </c>
      <c r="DT238" s="27" t="s">
        <v>138</v>
      </c>
      <c r="DU238" s="25">
        <f t="shared" si="70"/>
        <v>20</v>
      </c>
      <c r="DV238" s="27" t="s">
        <v>136</v>
      </c>
      <c r="DW238" s="29">
        <v>2.0</v>
      </c>
      <c r="DX238" s="27" t="s">
        <v>137</v>
      </c>
      <c r="DY238" s="29">
        <v>2.0</v>
      </c>
      <c r="DZ238" s="27" t="s">
        <v>136</v>
      </c>
      <c r="EA238" s="21">
        <f t="shared" si="88"/>
        <v>15</v>
      </c>
      <c r="EB238" s="27" t="s">
        <v>139</v>
      </c>
      <c r="EC238" s="29">
        <v>4.0</v>
      </c>
      <c r="ED238" s="29">
        <v>5.0</v>
      </c>
      <c r="EE238" s="27" t="s">
        <v>139</v>
      </c>
      <c r="EF238" s="16">
        <f t="shared" si="71"/>
        <v>13</v>
      </c>
      <c r="EG238" s="27" t="s">
        <v>139</v>
      </c>
      <c r="EH238" s="130" t="s">
        <v>136</v>
      </c>
      <c r="EI238" s="29">
        <v>2.0</v>
      </c>
      <c r="EJ238" s="27" t="s">
        <v>140</v>
      </c>
      <c r="EK238" s="16">
        <f t="shared" si="72"/>
        <v>9</v>
      </c>
    </row>
    <row r="239" ht="15.75" customHeight="1">
      <c r="A239" s="36" t="s">
        <v>125</v>
      </c>
      <c r="B239" s="16">
        <f t="shared" si="1"/>
        <v>1</v>
      </c>
      <c r="C239" s="17" t="s">
        <v>37</v>
      </c>
      <c r="D239" s="35">
        <v>24.0</v>
      </c>
      <c r="E239" s="16">
        <f t="shared" si="2"/>
        <v>0</v>
      </c>
      <c r="F239" s="16">
        <f t="shared" si="3"/>
        <v>1</v>
      </c>
      <c r="G239" s="16">
        <f t="shared" si="4"/>
        <v>0</v>
      </c>
      <c r="H239" s="16">
        <f t="shared" si="5"/>
        <v>0</v>
      </c>
      <c r="I239" s="35" t="s">
        <v>13</v>
      </c>
      <c r="J239" s="16">
        <f t="shared" si="6"/>
        <v>0</v>
      </c>
      <c r="K239" s="16">
        <f t="shared" si="7"/>
        <v>0</v>
      </c>
      <c r="L239" s="16">
        <f t="shared" si="8"/>
        <v>0</v>
      </c>
      <c r="M239" s="16">
        <f t="shared" si="9"/>
        <v>0</v>
      </c>
      <c r="N239" s="16">
        <f t="shared" si="10"/>
        <v>1</v>
      </c>
      <c r="O239" s="36">
        <v>10000.0</v>
      </c>
      <c r="P239" s="21">
        <f t="shared" si="11"/>
        <v>1</v>
      </c>
      <c r="Q239" s="21">
        <f t="shared" si="12"/>
        <v>0</v>
      </c>
      <c r="R239" s="21">
        <f t="shared" si="13"/>
        <v>0</v>
      </c>
      <c r="S239" s="21">
        <f t="shared" si="14"/>
        <v>0</v>
      </c>
      <c r="T239" s="37" t="s">
        <v>127</v>
      </c>
      <c r="U239" s="21">
        <f t="shared" si="15"/>
        <v>1</v>
      </c>
      <c r="V239" s="37">
        <v>0.0</v>
      </c>
      <c r="W239" s="37">
        <v>0.0</v>
      </c>
      <c r="X239" s="37">
        <v>0.0</v>
      </c>
      <c r="Y239" s="36" t="s">
        <v>27</v>
      </c>
      <c r="Z239" s="21">
        <f t="shared" si="16"/>
        <v>0</v>
      </c>
      <c r="AA239" s="21">
        <f t="shared" si="17"/>
        <v>0</v>
      </c>
      <c r="AB239" s="21">
        <f t="shared" si="18"/>
        <v>1</v>
      </c>
      <c r="AC239" s="21">
        <f t="shared" si="19"/>
        <v>0</v>
      </c>
      <c r="AD239" s="21">
        <f t="shared" si="20"/>
        <v>0</v>
      </c>
      <c r="AE239" s="36" t="s">
        <v>31</v>
      </c>
      <c r="AF239" s="21">
        <f t="shared" si="21"/>
        <v>1</v>
      </c>
      <c r="AG239" s="21">
        <f t="shared" si="22"/>
        <v>0</v>
      </c>
      <c r="AH239" s="21">
        <f t="shared" si="23"/>
        <v>0</v>
      </c>
      <c r="AI239" s="21">
        <f t="shared" si="24"/>
        <v>0</v>
      </c>
      <c r="AJ239" s="27" t="s">
        <v>129</v>
      </c>
      <c r="AK239" s="21">
        <f t="shared" si="25"/>
        <v>0</v>
      </c>
      <c r="AL239" s="21">
        <f t="shared" si="26"/>
        <v>1</v>
      </c>
      <c r="AM239" s="21">
        <f t="shared" si="27"/>
        <v>0</v>
      </c>
      <c r="AN239" s="21">
        <f t="shared" si="28"/>
        <v>0</v>
      </c>
      <c r="AO239" s="27" t="s">
        <v>37</v>
      </c>
      <c r="AP239" s="21">
        <f t="shared" si="29"/>
        <v>1</v>
      </c>
      <c r="AQ239" s="21">
        <f t="shared" si="30"/>
        <v>0</v>
      </c>
      <c r="AR239" s="21">
        <f t="shared" si="31"/>
        <v>0</v>
      </c>
      <c r="AS239" s="21">
        <f t="shared" si="32"/>
        <v>0</v>
      </c>
      <c r="AT239" s="27" t="s">
        <v>163</v>
      </c>
      <c r="AU239" s="21">
        <f t="shared" si="33"/>
        <v>0</v>
      </c>
      <c r="AV239" s="21">
        <f t="shared" si="34"/>
        <v>0</v>
      </c>
      <c r="AW239" s="21">
        <f t="shared" si="35"/>
        <v>0</v>
      </c>
      <c r="AX239" s="21">
        <f t="shared" si="36"/>
        <v>1</v>
      </c>
      <c r="AY239" s="38" t="s">
        <v>188</v>
      </c>
      <c r="AZ239" s="21">
        <f t="shared" si="37"/>
        <v>0</v>
      </c>
      <c r="BA239" s="21">
        <f t="shared" si="38"/>
        <v>0</v>
      </c>
      <c r="BB239" s="21">
        <f t="shared" si="39"/>
        <v>0</v>
      </c>
      <c r="BC239" s="21">
        <f t="shared" si="40"/>
        <v>1</v>
      </c>
      <c r="BD239" s="27" t="s">
        <v>138</v>
      </c>
      <c r="BE239" s="21">
        <f t="shared" si="41"/>
        <v>0</v>
      </c>
      <c r="BF239" s="21">
        <f t="shared" si="42"/>
        <v>0</v>
      </c>
      <c r="BG239" s="21">
        <f t="shared" si="43"/>
        <v>1</v>
      </c>
      <c r="BH239" s="29">
        <v>1500.0</v>
      </c>
      <c r="BI239" s="21">
        <f t="shared" si="44"/>
        <v>0</v>
      </c>
      <c r="BJ239" s="21">
        <f t="shared" si="45"/>
        <v>1</v>
      </c>
      <c r="BK239" s="21">
        <f t="shared" si="46"/>
        <v>0</v>
      </c>
      <c r="BL239" s="29" t="s">
        <v>156</v>
      </c>
      <c r="BM239" s="21">
        <f t="shared" si="47"/>
        <v>0</v>
      </c>
      <c r="BN239" s="21">
        <f t="shared" si="48"/>
        <v>0</v>
      </c>
      <c r="BO239" s="21">
        <f t="shared" si="49"/>
        <v>0</v>
      </c>
      <c r="BP239" s="21">
        <f t="shared" si="50"/>
        <v>1</v>
      </c>
      <c r="BQ239" s="21">
        <f t="shared" si="51"/>
        <v>0</v>
      </c>
      <c r="BR239" s="29">
        <v>0.0</v>
      </c>
      <c r="BS239" s="29">
        <v>0.0</v>
      </c>
      <c r="BT239" s="29">
        <v>1.0</v>
      </c>
      <c r="BU239" s="29">
        <v>1.0</v>
      </c>
      <c r="BV239" s="29">
        <v>1.0</v>
      </c>
      <c r="BW239" s="29">
        <v>1.0</v>
      </c>
      <c r="BX239" s="29">
        <v>1.0</v>
      </c>
      <c r="BY239" s="29">
        <v>0.0</v>
      </c>
      <c r="BZ239" s="29">
        <v>1.0</v>
      </c>
      <c r="CA239" s="27" t="s">
        <v>133</v>
      </c>
      <c r="CB239" s="21">
        <f t="shared" si="52"/>
        <v>0</v>
      </c>
      <c r="CC239" s="21">
        <f t="shared" si="53"/>
        <v>1</v>
      </c>
      <c r="CD239" s="21">
        <f t="shared" si="54"/>
        <v>0</v>
      </c>
      <c r="CE239" s="21">
        <f t="shared" si="55"/>
        <v>0</v>
      </c>
      <c r="CF239" s="21">
        <f t="shared" si="56"/>
        <v>0</v>
      </c>
      <c r="CG239" s="27" t="s">
        <v>157</v>
      </c>
      <c r="CH239" s="21">
        <f t="shared" si="57"/>
        <v>0</v>
      </c>
      <c r="CI239" s="21">
        <f t="shared" si="58"/>
        <v>1</v>
      </c>
      <c r="CJ239" s="21">
        <f t="shared" si="59"/>
        <v>0</v>
      </c>
      <c r="CK239" s="21">
        <f t="shared" si="60"/>
        <v>0</v>
      </c>
      <c r="CL239" s="27" t="s">
        <v>135</v>
      </c>
      <c r="CM239" s="21">
        <f t="shared" si="61"/>
        <v>1</v>
      </c>
      <c r="CN239" s="21">
        <f t="shared" si="62"/>
        <v>0</v>
      </c>
      <c r="CO239" s="21">
        <f t="shared" si="63"/>
        <v>0</v>
      </c>
      <c r="CP239" s="21">
        <f t="shared" si="64"/>
        <v>0</v>
      </c>
      <c r="CQ239" s="21">
        <f t="shared" si="65"/>
        <v>0</v>
      </c>
      <c r="CR239" s="27" t="s">
        <v>139</v>
      </c>
      <c r="CS239" s="27" t="s">
        <v>139</v>
      </c>
      <c r="CT239" s="27" t="s">
        <v>136</v>
      </c>
      <c r="CU239" s="27" t="s">
        <v>140</v>
      </c>
      <c r="CV239" s="16">
        <f t="shared" si="66"/>
        <v>9</v>
      </c>
      <c r="CW239" s="29">
        <v>5.0</v>
      </c>
      <c r="CX239" s="31">
        <v>3.0</v>
      </c>
      <c r="CY239" s="41" t="s">
        <v>136</v>
      </c>
      <c r="CZ239" s="31">
        <v>3.0</v>
      </c>
      <c r="DA239" s="27">
        <v>5.0</v>
      </c>
      <c r="DB239" s="16">
        <f t="shared" si="67"/>
        <v>20</v>
      </c>
      <c r="DC239" s="29">
        <v>5.0</v>
      </c>
      <c r="DD239" s="27" t="s">
        <v>139</v>
      </c>
      <c r="DE239" s="27" t="s">
        <v>137</v>
      </c>
      <c r="DF239" s="27" t="s">
        <v>139</v>
      </c>
      <c r="DG239" s="27" t="s">
        <v>140</v>
      </c>
      <c r="DH239" s="27">
        <v>4.0</v>
      </c>
      <c r="DI239" s="16">
        <f t="shared" si="68"/>
        <v>17</v>
      </c>
      <c r="DJ239" s="27" t="s">
        <v>138</v>
      </c>
      <c r="DK239" s="27" t="s">
        <v>136</v>
      </c>
      <c r="DL239" s="27" t="s">
        <v>138</v>
      </c>
      <c r="DM239" s="27" t="s">
        <v>136</v>
      </c>
      <c r="DN239" s="27" t="s">
        <v>136</v>
      </c>
      <c r="DO239" s="16">
        <f t="shared" si="69"/>
        <v>22</v>
      </c>
      <c r="DP239" s="27" t="s">
        <v>137</v>
      </c>
      <c r="DQ239" s="29">
        <v>1.0</v>
      </c>
      <c r="DR239" s="29">
        <v>2.0</v>
      </c>
      <c r="DS239" s="27" t="s">
        <v>136</v>
      </c>
      <c r="DT239" s="29">
        <v>2.0</v>
      </c>
      <c r="DU239" s="25">
        <f t="shared" si="70"/>
        <v>12</v>
      </c>
      <c r="DV239" s="27" t="s">
        <v>138</v>
      </c>
      <c r="DW239" s="27" t="s">
        <v>139</v>
      </c>
      <c r="DX239" s="27" t="s">
        <v>139</v>
      </c>
      <c r="DY239" s="27" t="s">
        <v>139</v>
      </c>
      <c r="DZ239" s="27" t="s">
        <v>140</v>
      </c>
      <c r="EA239" s="21">
        <f t="shared" si="88"/>
        <v>12</v>
      </c>
      <c r="EB239" s="27" t="s">
        <v>137</v>
      </c>
      <c r="EC239" s="27" t="s">
        <v>139</v>
      </c>
      <c r="ED239" s="27" t="s">
        <v>140</v>
      </c>
      <c r="EE239" s="27" t="s">
        <v>140</v>
      </c>
      <c r="EF239" s="16">
        <f t="shared" si="71"/>
        <v>7</v>
      </c>
      <c r="EG239" s="27" t="s">
        <v>139</v>
      </c>
      <c r="EH239" s="130" t="s">
        <v>139</v>
      </c>
      <c r="EI239" s="29">
        <v>4.0</v>
      </c>
      <c r="EJ239" s="27" t="s">
        <v>139</v>
      </c>
      <c r="EK239" s="16">
        <f t="shared" si="72"/>
        <v>10</v>
      </c>
    </row>
    <row r="240" ht="15.75" customHeight="1">
      <c r="A240" s="36" t="s">
        <v>125</v>
      </c>
      <c r="B240" s="16">
        <f t="shared" si="1"/>
        <v>1</v>
      </c>
      <c r="C240" s="17" t="s">
        <v>37</v>
      </c>
      <c r="D240" s="35">
        <v>26.0</v>
      </c>
      <c r="E240" s="16">
        <f t="shared" si="2"/>
        <v>0</v>
      </c>
      <c r="F240" s="16">
        <f t="shared" si="3"/>
        <v>1</v>
      </c>
      <c r="G240" s="16">
        <f t="shared" si="4"/>
        <v>0</v>
      </c>
      <c r="H240" s="16">
        <f t="shared" si="5"/>
        <v>0</v>
      </c>
      <c r="I240" s="35" t="s">
        <v>13</v>
      </c>
      <c r="J240" s="16">
        <f t="shared" si="6"/>
        <v>0</v>
      </c>
      <c r="K240" s="16">
        <f t="shared" si="7"/>
        <v>0</v>
      </c>
      <c r="L240" s="16">
        <f t="shared" si="8"/>
        <v>0</v>
      </c>
      <c r="M240" s="16">
        <f t="shared" si="9"/>
        <v>0</v>
      </c>
      <c r="N240" s="16">
        <f t="shared" si="10"/>
        <v>1</v>
      </c>
      <c r="O240" s="36">
        <v>30000.0</v>
      </c>
      <c r="P240" s="21">
        <f t="shared" si="11"/>
        <v>0</v>
      </c>
      <c r="Q240" s="21">
        <f t="shared" si="12"/>
        <v>0</v>
      </c>
      <c r="R240" s="21">
        <f t="shared" si="13"/>
        <v>1</v>
      </c>
      <c r="S240" s="21">
        <f t="shared" si="14"/>
        <v>0</v>
      </c>
      <c r="T240" s="37" t="s">
        <v>127</v>
      </c>
      <c r="U240" s="21">
        <f t="shared" si="15"/>
        <v>1</v>
      </c>
      <c r="V240" s="37">
        <v>0.0</v>
      </c>
      <c r="W240" s="37">
        <v>0.0</v>
      </c>
      <c r="X240" s="37">
        <v>0.0</v>
      </c>
      <c r="Y240" s="36" t="s">
        <v>199</v>
      </c>
      <c r="Z240" s="21">
        <f t="shared" si="16"/>
        <v>0</v>
      </c>
      <c r="AA240" s="21">
        <f t="shared" si="17"/>
        <v>0</v>
      </c>
      <c r="AB240" s="21">
        <f t="shared" si="18"/>
        <v>0</v>
      </c>
      <c r="AC240" s="21">
        <f t="shared" si="19"/>
        <v>0</v>
      </c>
      <c r="AD240" s="21">
        <f t="shared" si="20"/>
        <v>1</v>
      </c>
      <c r="AE240" s="36" t="s">
        <v>31</v>
      </c>
      <c r="AF240" s="21">
        <f t="shared" si="21"/>
        <v>1</v>
      </c>
      <c r="AG240" s="21">
        <f t="shared" si="22"/>
        <v>0</v>
      </c>
      <c r="AH240" s="21">
        <f t="shared" si="23"/>
        <v>0</v>
      </c>
      <c r="AI240" s="21">
        <f t="shared" si="24"/>
        <v>0</v>
      </c>
      <c r="AJ240" s="27" t="s">
        <v>128</v>
      </c>
      <c r="AK240" s="21">
        <f t="shared" si="25"/>
        <v>1</v>
      </c>
      <c r="AL240" s="21">
        <f t="shared" si="26"/>
        <v>0</v>
      </c>
      <c r="AM240" s="21">
        <f t="shared" si="27"/>
        <v>0</v>
      </c>
      <c r="AN240" s="21">
        <f t="shared" si="28"/>
        <v>0</v>
      </c>
      <c r="AO240" s="27" t="s">
        <v>37</v>
      </c>
      <c r="AP240" s="21">
        <f t="shared" si="29"/>
        <v>1</v>
      </c>
      <c r="AQ240" s="21">
        <f t="shared" si="30"/>
        <v>0</v>
      </c>
      <c r="AR240" s="21">
        <f t="shared" si="31"/>
        <v>0</v>
      </c>
      <c r="AS240" s="21">
        <f t="shared" si="32"/>
        <v>0</v>
      </c>
      <c r="AT240" s="27" t="s">
        <v>44</v>
      </c>
      <c r="AU240" s="21">
        <f t="shared" si="33"/>
        <v>0</v>
      </c>
      <c r="AV240" s="21">
        <f t="shared" si="34"/>
        <v>1</v>
      </c>
      <c r="AW240" s="21">
        <f t="shared" si="35"/>
        <v>0</v>
      </c>
      <c r="AX240" s="21">
        <f t="shared" si="36"/>
        <v>0</v>
      </c>
      <c r="AY240" s="38" t="s">
        <v>37</v>
      </c>
      <c r="AZ240" s="21">
        <f t="shared" si="37"/>
        <v>0</v>
      </c>
      <c r="BA240" s="21">
        <f t="shared" si="38"/>
        <v>1</v>
      </c>
      <c r="BB240" s="21">
        <f t="shared" si="39"/>
        <v>0</v>
      </c>
      <c r="BC240" s="21">
        <f t="shared" si="40"/>
        <v>0</v>
      </c>
      <c r="BD240" s="27" t="s">
        <v>137</v>
      </c>
      <c r="BE240" s="21">
        <f t="shared" si="41"/>
        <v>0</v>
      </c>
      <c r="BF240" s="21">
        <f t="shared" si="42"/>
        <v>0</v>
      </c>
      <c r="BG240" s="21">
        <f t="shared" si="43"/>
        <v>1</v>
      </c>
      <c r="BH240" s="29">
        <v>1500.0</v>
      </c>
      <c r="BI240" s="21">
        <f t="shared" si="44"/>
        <v>0</v>
      </c>
      <c r="BJ240" s="21">
        <f t="shared" si="45"/>
        <v>1</v>
      </c>
      <c r="BK240" s="21">
        <f t="shared" si="46"/>
        <v>0</v>
      </c>
      <c r="BL240" s="29" t="s">
        <v>132</v>
      </c>
      <c r="BM240" s="21">
        <f t="shared" si="47"/>
        <v>0</v>
      </c>
      <c r="BN240" s="21">
        <f t="shared" si="48"/>
        <v>0</v>
      </c>
      <c r="BO240" s="21">
        <f t="shared" si="49"/>
        <v>1</v>
      </c>
      <c r="BP240" s="21">
        <f t="shared" si="50"/>
        <v>0</v>
      </c>
      <c r="BQ240" s="21">
        <f t="shared" si="51"/>
        <v>0</v>
      </c>
      <c r="BR240" s="29">
        <v>0.0</v>
      </c>
      <c r="BS240" s="29">
        <v>1.0</v>
      </c>
      <c r="BT240" s="29">
        <v>0.0</v>
      </c>
      <c r="BU240" s="29">
        <v>0.0</v>
      </c>
      <c r="BV240" s="29">
        <v>0.0</v>
      </c>
      <c r="BW240" s="29">
        <v>0.0</v>
      </c>
      <c r="BX240" s="29">
        <v>0.0</v>
      </c>
      <c r="BY240" s="29">
        <v>0.0</v>
      </c>
      <c r="BZ240" s="29">
        <v>1.0</v>
      </c>
      <c r="CA240" s="27" t="s">
        <v>164</v>
      </c>
      <c r="CB240" s="21">
        <f t="shared" si="52"/>
        <v>0</v>
      </c>
      <c r="CC240" s="21">
        <f t="shared" si="53"/>
        <v>0</v>
      </c>
      <c r="CD240" s="21">
        <f t="shared" si="54"/>
        <v>1</v>
      </c>
      <c r="CE240" s="21">
        <f t="shared" si="55"/>
        <v>0</v>
      </c>
      <c r="CF240" s="21">
        <f t="shared" si="56"/>
        <v>0</v>
      </c>
      <c r="CG240" s="27" t="s">
        <v>165</v>
      </c>
      <c r="CH240" s="21">
        <f t="shared" si="57"/>
        <v>0</v>
      </c>
      <c r="CI240" s="21">
        <f t="shared" si="58"/>
        <v>0</v>
      </c>
      <c r="CJ240" s="21">
        <f t="shared" si="59"/>
        <v>0</v>
      </c>
      <c r="CK240" s="21">
        <f t="shared" si="60"/>
        <v>1</v>
      </c>
      <c r="CL240" s="27" t="s">
        <v>135</v>
      </c>
      <c r="CM240" s="21">
        <f t="shared" si="61"/>
        <v>1</v>
      </c>
      <c r="CN240" s="21">
        <f t="shared" si="62"/>
        <v>0</v>
      </c>
      <c r="CO240" s="21">
        <f t="shared" si="63"/>
        <v>0</v>
      </c>
      <c r="CP240" s="21">
        <f t="shared" si="64"/>
        <v>0</v>
      </c>
      <c r="CQ240" s="21">
        <f t="shared" si="65"/>
        <v>0</v>
      </c>
      <c r="CR240" s="29">
        <v>1.0</v>
      </c>
      <c r="CS240" s="29">
        <v>2.0</v>
      </c>
      <c r="CT240" s="27" t="s">
        <v>139</v>
      </c>
      <c r="CU240" s="27" t="s">
        <v>139</v>
      </c>
      <c r="CV240" s="16">
        <f t="shared" si="66"/>
        <v>7</v>
      </c>
      <c r="CW240" s="29">
        <v>2.0</v>
      </c>
      <c r="CX240" s="31">
        <v>1.0</v>
      </c>
      <c r="CY240" s="41" t="s">
        <v>139</v>
      </c>
      <c r="CZ240" s="41" t="s">
        <v>139</v>
      </c>
      <c r="DA240" s="27" t="s">
        <v>139</v>
      </c>
      <c r="DB240" s="16">
        <f t="shared" si="67"/>
        <v>9</v>
      </c>
      <c r="DC240" s="29">
        <v>1.0</v>
      </c>
      <c r="DD240" s="29">
        <v>2.0</v>
      </c>
      <c r="DE240" s="27" t="s">
        <v>139</v>
      </c>
      <c r="DF240" s="29">
        <v>3.0</v>
      </c>
      <c r="DG240" s="27" t="s">
        <v>139</v>
      </c>
      <c r="DH240" s="27" t="s">
        <v>140</v>
      </c>
      <c r="DI240" s="16">
        <f t="shared" si="68"/>
        <v>11</v>
      </c>
      <c r="DJ240" s="27" t="s">
        <v>136</v>
      </c>
      <c r="DK240" s="27" t="s">
        <v>136</v>
      </c>
      <c r="DL240" s="27" t="s">
        <v>136</v>
      </c>
      <c r="DM240" s="27" t="s">
        <v>139</v>
      </c>
      <c r="DN240" s="27" t="s">
        <v>140</v>
      </c>
      <c r="DO240" s="16">
        <f t="shared" si="69"/>
        <v>15</v>
      </c>
      <c r="DP240" s="27" t="s">
        <v>136</v>
      </c>
      <c r="DQ240" s="27" t="s">
        <v>139</v>
      </c>
      <c r="DR240" s="27" t="s">
        <v>139</v>
      </c>
      <c r="DS240" s="27" t="s">
        <v>140</v>
      </c>
      <c r="DT240" s="27" t="s">
        <v>136</v>
      </c>
      <c r="DU240" s="25">
        <f t="shared" si="70"/>
        <v>13</v>
      </c>
      <c r="DV240" s="29">
        <v>3.0</v>
      </c>
      <c r="DW240" s="29">
        <v>1.0</v>
      </c>
      <c r="DX240" s="27" t="s">
        <v>139</v>
      </c>
      <c r="DY240" s="29">
        <v>4.0</v>
      </c>
      <c r="DZ240" s="27" t="s">
        <v>136</v>
      </c>
      <c r="EA240" s="21">
        <f t="shared" si="88"/>
        <v>14</v>
      </c>
      <c r="EB240" s="29">
        <v>5.0</v>
      </c>
      <c r="EC240" s="29">
        <v>5.0</v>
      </c>
      <c r="ED240" s="29">
        <v>4.0</v>
      </c>
      <c r="EE240" s="27" t="s">
        <v>139</v>
      </c>
      <c r="EF240" s="16">
        <f t="shared" si="71"/>
        <v>16</v>
      </c>
      <c r="EG240" s="27" t="s">
        <v>136</v>
      </c>
      <c r="EH240" s="130" t="s">
        <v>139</v>
      </c>
      <c r="EI240" s="29">
        <v>5.0</v>
      </c>
      <c r="EJ240" s="27" t="s">
        <v>140</v>
      </c>
      <c r="EK240" s="16">
        <f t="shared" si="72"/>
        <v>12</v>
      </c>
    </row>
    <row r="241" ht="15.75" customHeight="1">
      <c r="A241" s="36" t="s">
        <v>125</v>
      </c>
      <c r="B241" s="16">
        <f t="shared" si="1"/>
        <v>1</v>
      </c>
      <c r="C241" s="17" t="s">
        <v>37</v>
      </c>
      <c r="D241" s="35">
        <v>62.0</v>
      </c>
      <c r="E241" s="16">
        <f t="shared" si="2"/>
        <v>0</v>
      </c>
      <c r="F241" s="16">
        <f t="shared" si="3"/>
        <v>0</v>
      </c>
      <c r="G241" s="16">
        <f t="shared" si="4"/>
        <v>0</v>
      </c>
      <c r="H241" s="16">
        <f t="shared" si="5"/>
        <v>1</v>
      </c>
      <c r="I241" s="35" t="s">
        <v>13</v>
      </c>
      <c r="J241" s="16">
        <f t="shared" si="6"/>
        <v>0</v>
      </c>
      <c r="K241" s="16">
        <f t="shared" si="7"/>
        <v>0</v>
      </c>
      <c r="L241" s="16">
        <f t="shared" si="8"/>
        <v>0</v>
      </c>
      <c r="M241" s="16">
        <f t="shared" si="9"/>
        <v>0</v>
      </c>
      <c r="N241" s="16">
        <f t="shared" si="10"/>
        <v>1</v>
      </c>
      <c r="O241" s="36">
        <v>35000.0</v>
      </c>
      <c r="P241" s="21">
        <f t="shared" si="11"/>
        <v>0</v>
      </c>
      <c r="Q241" s="21">
        <f t="shared" si="12"/>
        <v>0</v>
      </c>
      <c r="R241" s="21">
        <f t="shared" si="13"/>
        <v>1</v>
      </c>
      <c r="S241" s="21">
        <f t="shared" si="14"/>
        <v>0</v>
      </c>
      <c r="T241" s="37" t="s">
        <v>127</v>
      </c>
      <c r="U241" s="21">
        <f t="shared" si="15"/>
        <v>1</v>
      </c>
      <c r="V241" s="37">
        <v>0.0</v>
      </c>
      <c r="W241" s="37">
        <v>0.0</v>
      </c>
      <c r="X241" s="37">
        <v>0.0</v>
      </c>
      <c r="Y241" s="36" t="s">
        <v>199</v>
      </c>
      <c r="Z241" s="21">
        <f t="shared" si="16"/>
        <v>0</v>
      </c>
      <c r="AA241" s="21">
        <f t="shared" si="17"/>
        <v>0</v>
      </c>
      <c r="AB241" s="21">
        <f t="shared" si="18"/>
        <v>0</v>
      </c>
      <c r="AC241" s="21">
        <f t="shared" si="19"/>
        <v>0</v>
      </c>
      <c r="AD241" s="21">
        <f t="shared" si="20"/>
        <v>1</v>
      </c>
      <c r="AE241" s="36" t="s">
        <v>31</v>
      </c>
      <c r="AF241" s="21">
        <f t="shared" si="21"/>
        <v>1</v>
      </c>
      <c r="AG241" s="21">
        <f t="shared" si="22"/>
        <v>0</v>
      </c>
      <c r="AH241" s="21">
        <f t="shared" si="23"/>
        <v>0</v>
      </c>
      <c r="AI241" s="21">
        <f t="shared" si="24"/>
        <v>0</v>
      </c>
      <c r="AJ241" s="27" t="s">
        <v>128</v>
      </c>
      <c r="AK241" s="21">
        <f t="shared" si="25"/>
        <v>1</v>
      </c>
      <c r="AL241" s="21">
        <f t="shared" si="26"/>
        <v>0</v>
      </c>
      <c r="AM241" s="21">
        <f t="shared" si="27"/>
        <v>0</v>
      </c>
      <c r="AN241" s="21">
        <f t="shared" si="28"/>
        <v>0</v>
      </c>
      <c r="AO241" s="27" t="s">
        <v>40</v>
      </c>
      <c r="AP241" s="21">
        <f t="shared" si="29"/>
        <v>0</v>
      </c>
      <c r="AQ241" s="21">
        <f t="shared" si="30"/>
        <v>0</v>
      </c>
      <c r="AR241" s="21">
        <f t="shared" si="31"/>
        <v>0</v>
      </c>
      <c r="AS241" s="21">
        <f t="shared" si="32"/>
        <v>1</v>
      </c>
      <c r="AT241" s="27" t="s">
        <v>197</v>
      </c>
      <c r="AU241" s="21">
        <f t="shared" si="33"/>
        <v>0</v>
      </c>
      <c r="AV241" s="21">
        <f t="shared" si="34"/>
        <v>0</v>
      </c>
      <c r="AW241" s="21">
        <f t="shared" si="35"/>
        <v>0</v>
      </c>
      <c r="AX241" s="21">
        <f t="shared" si="36"/>
        <v>1</v>
      </c>
      <c r="AY241" s="38" t="s">
        <v>190</v>
      </c>
      <c r="AZ241" s="21">
        <f t="shared" si="37"/>
        <v>0</v>
      </c>
      <c r="BA241" s="21">
        <f t="shared" si="38"/>
        <v>0</v>
      </c>
      <c r="BB241" s="21">
        <f t="shared" si="39"/>
        <v>0</v>
      </c>
      <c r="BC241" s="21">
        <f t="shared" si="40"/>
        <v>1</v>
      </c>
      <c r="BD241" s="27" t="s">
        <v>150</v>
      </c>
      <c r="BE241" s="21">
        <f t="shared" si="41"/>
        <v>0</v>
      </c>
      <c r="BF241" s="21">
        <f t="shared" si="42"/>
        <v>0</v>
      </c>
      <c r="BG241" s="21">
        <f t="shared" si="43"/>
        <v>1</v>
      </c>
      <c r="BH241" s="27" t="s">
        <v>167</v>
      </c>
      <c r="BI241" s="21">
        <f t="shared" si="44"/>
        <v>0</v>
      </c>
      <c r="BJ241" s="21">
        <f t="shared" si="45"/>
        <v>0</v>
      </c>
      <c r="BK241" s="21">
        <f t="shared" si="46"/>
        <v>1</v>
      </c>
      <c r="BL241" s="29" t="s">
        <v>59</v>
      </c>
      <c r="BM241" s="21">
        <f t="shared" si="47"/>
        <v>1</v>
      </c>
      <c r="BN241" s="21">
        <f t="shared" si="48"/>
        <v>0</v>
      </c>
      <c r="BO241" s="21">
        <f t="shared" si="49"/>
        <v>0</v>
      </c>
      <c r="BP241" s="21">
        <f t="shared" si="50"/>
        <v>0</v>
      </c>
      <c r="BQ241" s="21">
        <f t="shared" si="51"/>
        <v>0</v>
      </c>
      <c r="BR241" s="29">
        <v>0.0</v>
      </c>
      <c r="BS241" s="29">
        <v>0.0</v>
      </c>
      <c r="BT241" s="29">
        <v>0.0</v>
      </c>
      <c r="BU241" s="29">
        <v>1.0</v>
      </c>
      <c r="BV241" s="29">
        <v>0.0</v>
      </c>
      <c r="BW241" s="29">
        <v>1.0</v>
      </c>
      <c r="BX241" s="29">
        <v>1.0</v>
      </c>
      <c r="BY241" s="29">
        <v>0.0</v>
      </c>
      <c r="BZ241" s="29">
        <v>1.0</v>
      </c>
      <c r="CA241" s="27" t="s">
        <v>168</v>
      </c>
      <c r="CB241" s="21">
        <f t="shared" si="52"/>
        <v>1</v>
      </c>
      <c r="CC241" s="21">
        <f t="shared" si="53"/>
        <v>0</v>
      </c>
      <c r="CD241" s="21">
        <f t="shared" si="54"/>
        <v>0</v>
      </c>
      <c r="CE241" s="21">
        <f t="shared" si="55"/>
        <v>0</v>
      </c>
      <c r="CF241" s="21">
        <f t="shared" si="56"/>
        <v>0</v>
      </c>
      <c r="CG241" s="27" t="s">
        <v>169</v>
      </c>
      <c r="CH241" s="21">
        <f t="shared" si="57"/>
        <v>0</v>
      </c>
      <c r="CI241" s="21">
        <f t="shared" si="58"/>
        <v>0</v>
      </c>
      <c r="CJ241" s="21">
        <f t="shared" si="59"/>
        <v>0</v>
      </c>
      <c r="CK241" s="21">
        <f t="shared" si="60"/>
        <v>1</v>
      </c>
      <c r="CL241" s="27" t="s">
        <v>209</v>
      </c>
      <c r="CM241" s="21">
        <f t="shared" si="61"/>
        <v>0</v>
      </c>
      <c r="CN241" s="21">
        <f t="shared" si="62"/>
        <v>0</v>
      </c>
      <c r="CO241" s="21">
        <f t="shared" si="63"/>
        <v>0</v>
      </c>
      <c r="CP241" s="21">
        <f t="shared" si="64"/>
        <v>0</v>
      </c>
      <c r="CQ241" s="21">
        <f t="shared" si="65"/>
        <v>1</v>
      </c>
      <c r="CR241" s="27" t="s">
        <v>136</v>
      </c>
      <c r="CS241" s="29">
        <v>2.0</v>
      </c>
      <c r="CT241" s="29">
        <v>3.0</v>
      </c>
      <c r="CU241" s="29">
        <v>1.0</v>
      </c>
      <c r="CV241" s="16">
        <f t="shared" si="66"/>
        <v>10</v>
      </c>
      <c r="CW241" s="27" t="s">
        <v>136</v>
      </c>
      <c r="CX241" s="31">
        <v>2.0</v>
      </c>
      <c r="CY241" s="31">
        <v>2.0</v>
      </c>
      <c r="CZ241" s="41" t="s">
        <v>139</v>
      </c>
      <c r="DA241" s="29">
        <v>3.0</v>
      </c>
      <c r="DB241" s="16">
        <f t="shared" si="67"/>
        <v>13</v>
      </c>
      <c r="DC241" s="29">
        <v>1.0</v>
      </c>
      <c r="DD241" s="29">
        <v>2.0</v>
      </c>
      <c r="DE241" s="27" t="s">
        <v>137</v>
      </c>
      <c r="DF241" s="27" t="s">
        <v>139</v>
      </c>
      <c r="DG241" s="27" t="s">
        <v>137</v>
      </c>
      <c r="DH241" s="27" t="s">
        <v>139</v>
      </c>
      <c r="DI241" s="16">
        <f t="shared" si="68"/>
        <v>13</v>
      </c>
      <c r="DJ241" s="27" t="s">
        <v>136</v>
      </c>
      <c r="DK241" s="27" t="s">
        <v>136</v>
      </c>
      <c r="DL241" s="27" t="s">
        <v>138</v>
      </c>
      <c r="DM241" s="27" t="s">
        <v>140</v>
      </c>
      <c r="DN241" s="27" t="s">
        <v>136</v>
      </c>
      <c r="DO241" s="16">
        <f t="shared" si="69"/>
        <v>18</v>
      </c>
      <c r="DP241" s="27" t="s">
        <v>139</v>
      </c>
      <c r="DQ241" s="29">
        <v>4.0</v>
      </c>
      <c r="DR241" s="29">
        <v>4.0</v>
      </c>
      <c r="DS241" s="27" t="s">
        <v>139</v>
      </c>
      <c r="DT241" s="27" t="s">
        <v>138</v>
      </c>
      <c r="DU241" s="25">
        <f t="shared" si="70"/>
        <v>17</v>
      </c>
      <c r="DV241" s="29">
        <v>1.0</v>
      </c>
      <c r="DW241" s="27" t="s">
        <v>136</v>
      </c>
      <c r="DX241" s="27" t="s">
        <v>139</v>
      </c>
      <c r="DY241" s="27" t="s">
        <v>139</v>
      </c>
      <c r="DZ241" s="27" t="s">
        <v>136</v>
      </c>
      <c r="EA241" s="21">
        <f t="shared" si="88"/>
        <v>13</v>
      </c>
      <c r="EB241" s="29">
        <v>4.0</v>
      </c>
      <c r="EC241" s="27" t="s">
        <v>139</v>
      </c>
      <c r="ED241" s="27" t="s">
        <v>138</v>
      </c>
      <c r="EE241" s="29">
        <v>4.0</v>
      </c>
      <c r="EF241" s="16">
        <f t="shared" si="71"/>
        <v>15</v>
      </c>
      <c r="EG241" s="29">
        <v>2.0</v>
      </c>
      <c r="EH241" s="130" t="s">
        <v>139</v>
      </c>
      <c r="EI241" s="27" t="s">
        <v>140</v>
      </c>
      <c r="EJ241" s="27" t="s">
        <v>137</v>
      </c>
      <c r="EK241" s="16">
        <f t="shared" si="72"/>
        <v>8</v>
      </c>
    </row>
    <row r="242" ht="15.75" customHeight="1">
      <c r="A242" s="36" t="s">
        <v>125</v>
      </c>
      <c r="B242" s="16">
        <f t="shared" si="1"/>
        <v>1</v>
      </c>
      <c r="C242" s="17" t="s">
        <v>37</v>
      </c>
      <c r="D242" s="35">
        <v>24.0</v>
      </c>
      <c r="E242" s="16">
        <f t="shared" si="2"/>
        <v>0</v>
      </c>
      <c r="F242" s="16">
        <f t="shared" si="3"/>
        <v>1</v>
      </c>
      <c r="G242" s="16">
        <f t="shared" si="4"/>
        <v>0</v>
      </c>
      <c r="H242" s="16">
        <f t="shared" si="5"/>
        <v>0</v>
      </c>
      <c r="I242" s="35" t="s">
        <v>11</v>
      </c>
      <c r="J242" s="16">
        <f t="shared" si="6"/>
        <v>0</v>
      </c>
      <c r="K242" s="16">
        <f t="shared" si="7"/>
        <v>0</v>
      </c>
      <c r="L242" s="16">
        <f t="shared" si="8"/>
        <v>1</v>
      </c>
      <c r="M242" s="16">
        <f t="shared" si="9"/>
        <v>0</v>
      </c>
      <c r="N242" s="16">
        <f t="shared" si="10"/>
        <v>0</v>
      </c>
      <c r="O242" s="36">
        <v>10000.0</v>
      </c>
      <c r="P242" s="21">
        <f t="shared" si="11"/>
        <v>1</v>
      </c>
      <c r="Q242" s="21">
        <f t="shared" si="12"/>
        <v>0</v>
      </c>
      <c r="R242" s="21">
        <f t="shared" si="13"/>
        <v>0</v>
      </c>
      <c r="S242" s="21">
        <f t="shared" si="14"/>
        <v>0</v>
      </c>
      <c r="T242" s="37" t="s">
        <v>127</v>
      </c>
      <c r="U242" s="21">
        <f t="shared" si="15"/>
        <v>1</v>
      </c>
      <c r="V242" s="37">
        <v>0.0</v>
      </c>
      <c r="W242" s="37">
        <v>0.0</v>
      </c>
      <c r="X242" s="37">
        <v>0.0</v>
      </c>
      <c r="Y242" s="36" t="s">
        <v>27</v>
      </c>
      <c r="Z242" s="21">
        <f t="shared" si="16"/>
        <v>0</v>
      </c>
      <c r="AA242" s="21">
        <f t="shared" si="17"/>
        <v>0</v>
      </c>
      <c r="AB242" s="21">
        <f t="shared" si="18"/>
        <v>1</v>
      </c>
      <c r="AC242" s="21">
        <f t="shared" si="19"/>
        <v>0</v>
      </c>
      <c r="AD242" s="21">
        <f t="shared" si="20"/>
        <v>0</v>
      </c>
      <c r="AE242" s="36" t="s">
        <v>180</v>
      </c>
      <c r="AF242" s="21">
        <f t="shared" si="21"/>
        <v>0</v>
      </c>
      <c r="AG242" s="21">
        <f t="shared" si="22"/>
        <v>0</v>
      </c>
      <c r="AH242" s="21">
        <f t="shared" si="23"/>
        <v>1</v>
      </c>
      <c r="AI242" s="21">
        <f t="shared" si="24"/>
        <v>0</v>
      </c>
      <c r="AJ242" s="27" t="s">
        <v>129</v>
      </c>
      <c r="AK242" s="21">
        <f t="shared" si="25"/>
        <v>0</v>
      </c>
      <c r="AL242" s="21">
        <f t="shared" si="26"/>
        <v>1</v>
      </c>
      <c r="AM242" s="21">
        <f t="shared" si="27"/>
        <v>0</v>
      </c>
      <c r="AN242" s="21">
        <f t="shared" si="28"/>
        <v>0</v>
      </c>
      <c r="AO242" s="27" t="s">
        <v>37</v>
      </c>
      <c r="AP242" s="21">
        <f t="shared" si="29"/>
        <v>1</v>
      </c>
      <c r="AQ242" s="21">
        <f t="shared" si="30"/>
        <v>0</v>
      </c>
      <c r="AR242" s="21">
        <f t="shared" si="31"/>
        <v>0</v>
      </c>
      <c r="AS242" s="21">
        <f t="shared" si="32"/>
        <v>0</v>
      </c>
      <c r="AT242" s="27" t="s">
        <v>197</v>
      </c>
      <c r="AU242" s="21">
        <f t="shared" si="33"/>
        <v>0</v>
      </c>
      <c r="AV242" s="21">
        <f t="shared" si="34"/>
        <v>0</v>
      </c>
      <c r="AW242" s="21">
        <f t="shared" si="35"/>
        <v>0</v>
      </c>
      <c r="AX242" s="21">
        <f t="shared" si="36"/>
        <v>1</v>
      </c>
      <c r="AY242" s="38" t="s">
        <v>182</v>
      </c>
      <c r="AZ242" s="21">
        <f t="shared" si="37"/>
        <v>0</v>
      </c>
      <c r="BA242" s="21">
        <f t="shared" si="38"/>
        <v>0</v>
      </c>
      <c r="BB242" s="21">
        <f t="shared" si="39"/>
        <v>1</v>
      </c>
      <c r="BC242" s="21">
        <f t="shared" si="40"/>
        <v>0</v>
      </c>
      <c r="BD242" s="27" t="s">
        <v>155</v>
      </c>
      <c r="BE242" s="21">
        <f t="shared" si="41"/>
        <v>0</v>
      </c>
      <c r="BF242" s="21">
        <f t="shared" si="42"/>
        <v>0</v>
      </c>
      <c r="BG242" s="21">
        <f t="shared" si="43"/>
        <v>1</v>
      </c>
      <c r="BH242" s="29">
        <v>800.0</v>
      </c>
      <c r="BI242" s="21">
        <f t="shared" si="44"/>
        <v>1</v>
      </c>
      <c r="BJ242" s="21">
        <f t="shared" si="45"/>
        <v>0</v>
      </c>
      <c r="BK242" s="21">
        <f t="shared" si="46"/>
        <v>0</v>
      </c>
      <c r="BL242" s="29" t="s">
        <v>132</v>
      </c>
      <c r="BM242" s="21">
        <f t="shared" si="47"/>
        <v>0</v>
      </c>
      <c r="BN242" s="21">
        <f t="shared" si="48"/>
        <v>0</v>
      </c>
      <c r="BO242" s="21">
        <f t="shared" si="49"/>
        <v>1</v>
      </c>
      <c r="BP242" s="21">
        <f t="shared" si="50"/>
        <v>0</v>
      </c>
      <c r="BQ242" s="21">
        <f t="shared" si="51"/>
        <v>0</v>
      </c>
      <c r="BR242" s="29">
        <v>0.0</v>
      </c>
      <c r="BS242" s="29">
        <v>0.0</v>
      </c>
      <c r="BT242" s="29">
        <v>0.0</v>
      </c>
      <c r="BU242" s="29">
        <v>0.0</v>
      </c>
      <c r="BV242" s="29">
        <v>0.0</v>
      </c>
      <c r="BW242" s="29">
        <v>1.0</v>
      </c>
      <c r="BX242" s="29">
        <v>0.0</v>
      </c>
      <c r="BY242" s="29">
        <v>0.0</v>
      </c>
      <c r="BZ242" s="29">
        <v>1.0</v>
      </c>
      <c r="CA242" s="27" t="s">
        <v>164</v>
      </c>
      <c r="CB242" s="21">
        <f t="shared" si="52"/>
        <v>0</v>
      </c>
      <c r="CC242" s="21">
        <f t="shared" si="53"/>
        <v>0</v>
      </c>
      <c r="CD242" s="21">
        <f t="shared" si="54"/>
        <v>1</v>
      </c>
      <c r="CE242" s="21">
        <f t="shared" si="55"/>
        <v>0</v>
      </c>
      <c r="CF242" s="21">
        <f t="shared" si="56"/>
        <v>0</v>
      </c>
      <c r="CG242" s="27" t="s">
        <v>80</v>
      </c>
      <c r="CH242" s="21">
        <f t="shared" si="57"/>
        <v>1</v>
      </c>
      <c r="CI242" s="21">
        <f t="shared" si="58"/>
        <v>0</v>
      </c>
      <c r="CJ242" s="21">
        <f t="shared" si="59"/>
        <v>0</v>
      </c>
      <c r="CK242" s="21">
        <f t="shared" si="60"/>
        <v>0</v>
      </c>
      <c r="CL242" s="27" t="s">
        <v>209</v>
      </c>
      <c r="CM242" s="21">
        <f t="shared" si="61"/>
        <v>0</v>
      </c>
      <c r="CN242" s="21">
        <f t="shared" si="62"/>
        <v>0</v>
      </c>
      <c r="CO242" s="21">
        <f t="shared" si="63"/>
        <v>0</v>
      </c>
      <c r="CP242" s="21">
        <f t="shared" si="64"/>
        <v>0</v>
      </c>
      <c r="CQ242" s="21">
        <f t="shared" si="65"/>
        <v>1</v>
      </c>
      <c r="CR242" s="27" t="s">
        <v>139</v>
      </c>
      <c r="CS242" s="29">
        <v>3.0</v>
      </c>
      <c r="CT242" s="27" t="s">
        <v>138</v>
      </c>
      <c r="CU242" s="27" t="s">
        <v>139</v>
      </c>
      <c r="CV242" s="16">
        <f t="shared" si="66"/>
        <v>12</v>
      </c>
      <c r="CW242" s="29">
        <v>3.0</v>
      </c>
      <c r="CX242" s="31">
        <v>4.0</v>
      </c>
      <c r="CY242" s="41" t="s">
        <v>138</v>
      </c>
      <c r="CZ242" s="41" t="s">
        <v>139</v>
      </c>
      <c r="DA242" s="27" t="s">
        <v>139</v>
      </c>
      <c r="DB242" s="16">
        <f t="shared" si="67"/>
        <v>16</v>
      </c>
      <c r="DC242" s="27" t="s">
        <v>136</v>
      </c>
      <c r="DD242" s="27" t="s">
        <v>136</v>
      </c>
      <c r="DE242" s="27" t="s">
        <v>136</v>
      </c>
      <c r="DF242" s="27">
        <v>4.0</v>
      </c>
      <c r="DG242" s="27" t="s">
        <v>138</v>
      </c>
      <c r="DH242" s="27" t="s">
        <v>138</v>
      </c>
      <c r="DI242" s="16">
        <f t="shared" si="68"/>
        <v>26</v>
      </c>
      <c r="DJ242" s="27" t="s">
        <v>138</v>
      </c>
      <c r="DK242" s="27" t="s">
        <v>138</v>
      </c>
      <c r="DL242" s="27" t="s">
        <v>139</v>
      </c>
      <c r="DM242" s="36">
        <v>3.0</v>
      </c>
      <c r="DN242" s="27" t="s">
        <v>140</v>
      </c>
      <c r="DO242" s="16">
        <f t="shared" si="69"/>
        <v>16</v>
      </c>
      <c r="DP242" s="27" t="s">
        <v>136</v>
      </c>
      <c r="DQ242" s="29">
        <v>5.0</v>
      </c>
      <c r="DR242" s="29">
        <v>4.0</v>
      </c>
      <c r="DS242" s="27" t="s">
        <v>139</v>
      </c>
      <c r="DT242" s="27" t="s">
        <v>138</v>
      </c>
      <c r="DU242" s="25">
        <f t="shared" si="70"/>
        <v>20</v>
      </c>
      <c r="DV242" s="27" t="s">
        <v>137</v>
      </c>
      <c r="DW242" s="27" t="s">
        <v>138</v>
      </c>
      <c r="DX242" s="27" t="s">
        <v>136</v>
      </c>
      <c r="DY242" s="27" t="s">
        <v>138</v>
      </c>
      <c r="DZ242" s="27" t="s">
        <v>136</v>
      </c>
      <c r="EA242" s="21">
        <f t="shared" si="88"/>
        <v>21</v>
      </c>
      <c r="EB242" s="29">
        <v>2.0</v>
      </c>
      <c r="EC242" s="27" t="s">
        <v>136</v>
      </c>
      <c r="ED242" s="29">
        <v>2.0</v>
      </c>
      <c r="EE242" s="27" t="s">
        <v>139</v>
      </c>
      <c r="EF242" s="16">
        <f t="shared" si="71"/>
        <v>10</v>
      </c>
      <c r="EG242" s="27" t="s">
        <v>136</v>
      </c>
      <c r="EH242" s="129">
        <v>3.0</v>
      </c>
      <c r="EI242" s="27" t="s">
        <v>139</v>
      </c>
      <c r="EJ242" s="27" t="s">
        <v>136</v>
      </c>
      <c r="EK242" s="16">
        <f t="shared" si="72"/>
        <v>13</v>
      </c>
    </row>
    <row r="243" ht="15.75" customHeight="1">
      <c r="A243" s="36" t="s">
        <v>125</v>
      </c>
      <c r="B243" s="16">
        <f t="shared" si="1"/>
        <v>1</v>
      </c>
      <c r="C243" s="17" t="s">
        <v>37</v>
      </c>
      <c r="D243" s="35">
        <v>24.0</v>
      </c>
      <c r="E243" s="16">
        <f t="shared" si="2"/>
        <v>0</v>
      </c>
      <c r="F243" s="16">
        <f t="shared" si="3"/>
        <v>1</v>
      </c>
      <c r="G243" s="16">
        <f t="shared" si="4"/>
        <v>0</v>
      </c>
      <c r="H243" s="16">
        <f t="shared" si="5"/>
        <v>0</v>
      </c>
      <c r="I243" s="35" t="s">
        <v>11</v>
      </c>
      <c r="J243" s="16">
        <f t="shared" si="6"/>
        <v>0</v>
      </c>
      <c r="K243" s="16">
        <f t="shared" si="7"/>
        <v>0</v>
      </c>
      <c r="L243" s="16">
        <f t="shared" si="8"/>
        <v>1</v>
      </c>
      <c r="M243" s="16">
        <f t="shared" si="9"/>
        <v>0</v>
      </c>
      <c r="N243" s="16">
        <f t="shared" si="10"/>
        <v>0</v>
      </c>
      <c r="O243" s="36">
        <v>10000.0</v>
      </c>
      <c r="P243" s="21">
        <f t="shared" si="11"/>
        <v>1</v>
      </c>
      <c r="Q243" s="21">
        <f t="shared" si="12"/>
        <v>0</v>
      </c>
      <c r="R243" s="21">
        <f t="shared" si="13"/>
        <v>0</v>
      </c>
      <c r="S243" s="21">
        <f t="shared" si="14"/>
        <v>0</v>
      </c>
      <c r="T243" s="37" t="s">
        <v>127</v>
      </c>
      <c r="U243" s="21">
        <f t="shared" si="15"/>
        <v>1</v>
      </c>
      <c r="V243" s="37">
        <v>0.0</v>
      </c>
      <c r="W243" s="37">
        <v>0.0</v>
      </c>
      <c r="X243" s="37">
        <v>0.0</v>
      </c>
      <c r="Y243" s="36" t="s">
        <v>149</v>
      </c>
      <c r="Z243" s="21">
        <f t="shared" si="16"/>
        <v>0</v>
      </c>
      <c r="AA243" s="21">
        <f t="shared" si="17"/>
        <v>1</v>
      </c>
      <c r="AB243" s="21">
        <f t="shared" si="18"/>
        <v>0</v>
      </c>
      <c r="AC243" s="21">
        <f t="shared" si="19"/>
        <v>0</v>
      </c>
      <c r="AD243" s="21">
        <f t="shared" si="20"/>
        <v>0</v>
      </c>
      <c r="AE243" s="36" t="s">
        <v>31</v>
      </c>
      <c r="AF243" s="21">
        <f t="shared" si="21"/>
        <v>1</v>
      </c>
      <c r="AG243" s="21">
        <f t="shared" si="22"/>
        <v>0</v>
      </c>
      <c r="AH243" s="21">
        <f t="shared" si="23"/>
        <v>0</v>
      </c>
      <c r="AI243" s="21">
        <f t="shared" si="24"/>
        <v>0</v>
      </c>
      <c r="AJ243" s="27" t="s">
        <v>162</v>
      </c>
      <c r="AK243" s="21">
        <f t="shared" si="25"/>
        <v>0</v>
      </c>
      <c r="AL243" s="21">
        <f t="shared" si="26"/>
        <v>0</v>
      </c>
      <c r="AM243" s="21">
        <f t="shared" si="27"/>
        <v>0</v>
      </c>
      <c r="AN243" s="21">
        <f t="shared" si="28"/>
        <v>1</v>
      </c>
      <c r="AO243" s="27" t="s">
        <v>37</v>
      </c>
      <c r="AP243" s="21">
        <f t="shared" si="29"/>
        <v>1</v>
      </c>
      <c r="AQ243" s="21">
        <f t="shared" si="30"/>
        <v>0</v>
      </c>
      <c r="AR243" s="21">
        <f t="shared" si="31"/>
        <v>0</v>
      </c>
      <c r="AS243" s="21">
        <f t="shared" si="32"/>
        <v>0</v>
      </c>
      <c r="AT243" s="27" t="s">
        <v>44</v>
      </c>
      <c r="AU243" s="21">
        <f t="shared" si="33"/>
        <v>0</v>
      </c>
      <c r="AV243" s="21">
        <f t="shared" si="34"/>
        <v>1</v>
      </c>
      <c r="AW243" s="21">
        <f t="shared" si="35"/>
        <v>0</v>
      </c>
      <c r="AX243" s="21">
        <f t="shared" si="36"/>
        <v>0</v>
      </c>
      <c r="AY243" s="38" t="s">
        <v>201</v>
      </c>
      <c r="AZ243" s="21">
        <f t="shared" si="37"/>
        <v>0</v>
      </c>
      <c r="BA243" s="21">
        <f t="shared" si="38"/>
        <v>0</v>
      </c>
      <c r="BB243" s="21">
        <f t="shared" si="39"/>
        <v>0</v>
      </c>
      <c r="BC243" s="21">
        <f t="shared" si="40"/>
        <v>1</v>
      </c>
      <c r="BD243" s="27" t="s">
        <v>150</v>
      </c>
      <c r="BE243" s="21">
        <f t="shared" si="41"/>
        <v>0</v>
      </c>
      <c r="BF243" s="21">
        <f t="shared" si="42"/>
        <v>0</v>
      </c>
      <c r="BG243" s="21">
        <f t="shared" si="43"/>
        <v>1</v>
      </c>
      <c r="BH243" s="29">
        <v>1500.0</v>
      </c>
      <c r="BI243" s="21">
        <f t="shared" si="44"/>
        <v>0</v>
      </c>
      <c r="BJ243" s="21">
        <f t="shared" si="45"/>
        <v>1</v>
      </c>
      <c r="BK243" s="21">
        <f t="shared" si="46"/>
        <v>0</v>
      </c>
      <c r="BL243" s="27" t="s">
        <v>151</v>
      </c>
      <c r="BM243" s="21">
        <f t="shared" si="47"/>
        <v>0</v>
      </c>
      <c r="BN243" s="21">
        <f t="shared" si="48"/>
        <v>1</v>
      </c>
      <c r="BO243" s="21">
        <f t="shared" si="49"/>
        <v>0</v>
      </c>
      <c r="BP243" s="21">
        <f t="shared" si="50"/>
        <v>0</v>
      </c>
      <c r="BQ243" s="21">
        <f t="shared" si="51"/>
        <v>0</v>
      </c>
      <c r="BR243" s="29">
        <v>0.0</v>
      </c>
      <c r="BS243" s="29">
        <v>0.0</v>
      </c>
      <c r="BT243" s="29">
        <v>1.0</v>
      </c>
      <c r="BU243" s="29">
        <v>0.0</v>
      </c>
      <c r="BV243" s="29">
        <v>0.0</v>
      </c>
      <c r="BW243" s="29">
        <v>1.0</v>
      </c>
      <c r="BX243" s="29">
        <v>1.0</v>
      </c>
      <c r="BY243" s="29">
        <v>0.0</v>
      </c>
      <c r="BZ243" s="29">
        <v>1.0</v>
      </c>
      <c r="CA243" s="27" t="s">
        <v>168</v>
      </c>
      <c r="CB243" s="21">
        <f t="shared" si="52"/>
        <v>1</v>
      </c>
      <c r="CC243" s="21">
        <f t="shared" si="53"/>
        <v>0</v>
      </c>
      <c r="CD243" s="21">
        <f t="shared" si="54"/>
        <v>0</v>
      </c>
      <c r="CE243" s="21">
        <f t="shared" si="55"/>
        <v>0</v>
      </c>
      <c r="CF243" s="21">
        <f t="shared" si="56"/>
        <v>0</v>
      </c>
      <c r="CG243" s="27" t="s">
        <v>157</v>
      </c>
      <c r="CH243" s="21">
        <f t="shared" si="57"/>
        <v>0</v>
      </c>
      <c r="CI243" s="21">
        <f t="shared" si="58"/>
        <v>1</v>
      </c>
      <c r="CJ243" s="21">
        <f t="shared" si="59"/>
        <v>0</v>
      </c>
      <c r="CK243" s="21">
        <f t="shared" si="60"/>
        <v>0</v>
      </c>
      <c r="CL243" s="27" t="s">
        <v>173</v>
      </c>
      <c r="CM243" s="21">
        <f t="shared" si="61"/>
        <v>0</v>
      </c>
      <c r="CN243" s="21">
        <f t="shared" si="62"/>
        <v>0</v>
      </c>
      <c r="CO243" s="21">
        <f t="shared" si="63"/>
        <v>1</v>
      </c>
      <c r="CP243" s="21">
        <f t="shared" si="64"/>
        <v>0</v>
      </c>
      <c r="CQ243" s="21">
        <f t="shared" si="65"/>
        <v>0</v>
      </c>
      <c r="CR243" s="27" t="s">
        <v>136</v>
      </c>
      <c r="CS243" s="27" t="s">
        <v>138</v>
      </c>
      <c r="CT243" s="27" t="s">
        <v>137</v>
      </c>
      <c r="CU243" s="27" t="s">
        <v>137</v>
      </c>
      <c r="CV243" s="16">
        <f t="shared" si="66"/>
        <v>15</v>
      </c>
      <c r="CW243" s="27" t="s">
        <v>136</v>
      </c>
      <c r="CX243" s="41" t="s">
        <v>138</v>
      </c>
      <c r="CY243" s="31">
        <v>4.0</v>
      </c>
      <c r="CZ243" s="41" t="s">
        <v>137</v>
      </c>
      <c r="DA243" s="27">
        <v>5.0</v>
      </c>
      <c r="DB243" s="16">
        <f t="shared" si="67"/>
        <v>21</v>
      </c>
      <c r="DC243" s="27" t="s">
        <v>136</v>
      </c>
      <c r="DD243" s="27" t="s">
        <v>136</v>
      </c>
      <c r="DE243" s="29">
        <v>3.0</v>
      </c>
      <c r="DF243" s="27" t="s">
        <v>139</v>
      </c>
      <c r="DG243" s="27" t="s">
        <v>140</v>
      </c>
      <c r="DH243" s="27" t="s">
        <v>139</v>
      </c>
      <c r="DI243" s="16">
        <f t="shared" si="68"/>
        <v>16</v>
      </c>
      <c r="DJ243" s="27" t="s">
        <v>138</v>
      </c>
      <c r="DK243" s="27" t="s">
        <v>137</v>
      </c>
      <c r="DL243" s="27" t="s">
        <v>136</v>
      </c>
      <c r="DM243" s="27" t="s">
        <v>138</v>
      </c>
      <c r="DN243" s="27" t="s">
        <v>136</v>
      </c>
      <c r="DO243" s="16">
        <f t="shared" si="69"/>
        <v>21</v>
      </c>
      <c r="DP243" s="27" t="s">
        <v>139</v>
      </c>
      <c r="DQ243" s="27" t="s">
        <v>140</v>
      </c>
      <c r="DR243" s="27" t="s">
        <v>139</v>
      </c>
      <c r="DS243" s="27" t="s">
        <v>139</v>
      </c>
      <c r="DT243" s="27" t="s">
        <v>138</v>
      </c>
      <c r="DU243" s="25">
        <f t="shared" si="70"/>
        <v>12</v>
      </c>
      <c r="DV243" s="27" t="s">
        <v>137</v>
      </c>
      <c r="DW243" s="27" t="s">
        <v>136</v>
      </c>
      <c r="DX243" s="27" t="s">
        <v>139</v>
      </c>
      <c r="DY243" s="27" t="s">
        <v>139</v>
      </c>
      <c r="DZ243" s="27" t="s">
        <v>137</v>
      </c>
      <c r="EA243" s="21">
        <f t="shared" si="88"/>
        <v>14</v>
      </c>
      <c r="EB243" s="27" t="s">
        <v>137</v>
      </c>
      <c r="EC243" s="27" t="s">
        <v>137</v>
      </c>
      <c r="ED243" s="27" t="s">
        <v>140</v>
      </c>
      <c r="EE243" s="27" t="s">
        <v>140</v>
      </c>
      <c r="EF243" s="16">
        <f t="shared" si="71"/>
        <v>8</v>
      </c>
      <c r="EG243" s="27" t="s">
        <v>136</v>
      </c>
      <c r="EH243" s="129">
        <v>3.0</v>
      </c>
      <c r="EI243" s="27" t="s">
        <v>137</v>
      </c>
      <c r="EJ243" s="27" t="s">
        <v>139</v>
      </c>
      <c r="EK243" s="16">
        <f t="shared" si="72"/>
        <v>12</v>
      </c>
    </row>
    <row r="244" ht="15.75" customHeight="1">
      <c r="A244" s="36" t="s">
        <v>125</v>
      </c>
      <c r="B244" s="16">
        <f t="shared" si="1"/>
        <v>1</v>
      </c>
      <c r="C244" s="17" t="s">
        <v>37</v>
      </c>
      <c r="D244" s="35">
        <v>26.0</v>
      </c>
      <c r="E244" s="16">
        <f t="shared" si="2"/>
        <v>0</v>
      </c>
      <c r="F244" s="16">
        <f t="shared" si="3"/>
        <v>1</v>
      </c>
      <c r="G244" s="16">
        <f t="shared" si="4"/>
        <v>0</v>
      </c>
      <c r="H244" s="16">
        <f t="shared" si="5"/>
        <v>0</v>
      </c>
      <c r="I244" s="35" t="s">
        <v>12</v>
      </c>
      <c r="J244" s="16">
        <f t="shared" si="6"/>
        <v>0</v>
      </c>
      <c r="K244" s="16">
        <f t="shared" si="7"/>
        <v>0</v>
      </c>
      <c r="L244" s="16">
        <f t="shared" si="8"/>
        <v>0</v>
      </c>
      <c r="M244" s="16">
        <f t="shared" si="9"/>
        <v>1</v>
      </c>
      <c r="N244" s="16">
        <f t="shared" si="10"/>
        <v>0</v>
      </c>
      <c r="O244" s="36">
        <v>10000.0</v>
      </c>
      <c r="P244" s="21">
        <f t="shared" si="11"/>
        <v>1</v>
      </c>
      <c r="Q244" s="21">
        <f t="shared" si="12"/>
        <v>0</v>
      </c>
      <c r="R244" s="21">
        <f t="shared" si="13"/>
        <v>0</v>
      </c>
      <c r="S244" s="21">
        <f t="shared" si="14"/>
        <v>0</v>
      </c>
      <c r="T244" s="37" t="s">
        <v>127</v>
      </c>
      <c r="U244" s="21">
        <f t="shared" si="15"/>
        <v>1</v>
      </c>
      <c r="V244" s="37">
        <v>0.0</v>
      </c>
      <c r="W244" s="37">
        <v>0.0</v>
      </c>
      <c r="X244" s="37">
        <v>0.0</v>
      </c>
      <c r="Y244" s="36" t="s">
        <v>149</v>
      </c>
      <c r="Z244" s="21">
        <f t="shared" si="16"/>
        <v>0</v>
      </c>
      <c r="AA244" s="21">
        <f t="shared" si="17"/>
        <v>1</v>
      </c>
      <c r="AB244" s="21">
        <f t="shared" si="18"/>
        <v>0</v>
      </c>
      <c r="AC244" s="21">
        <f t="shared" si="19"/>
        <v>0</v>
      </c>
      <c r="AD244" s="21">
        <f t="shared" si="20"/>
        <v>0</v>
      </c>
      <c r="AE244" s="36" t="s">
        <v>31</v>
      </c>
      <c r="AF244" s="21">
        <f t="shared" si="21"/>
        <v>1</v>
      </c>
      <c r="AG244" s="21">
        <f t="shared" si="22"/>
        <v>0</v>
      </c>
      <c r="AH244" s="21">
        <f t="shared" si="23"/>
        <v>0</v>
      </c>
      <c r="AI244" s="21">
        <f t="shared" si="24"/>
        <v>0</v>
      </c>
      <c r="AJ244" s="27" t="s">
        <v>128</v>
      </c>
      <c r="AK244" s="21">
        <f t="shared" si="25"/>
        <v>1</v>
      </c>
      <c r="AL244" s="21">
        <f t="shared" si="26"/>
        <v>0</v>
      </c>
      <c r="AM244" s="21">
        <f t="shared" si="27"/>
        <v>0</v>
      </c>
      <c r="AN244" s="21">
        <f t="shared" si="28"/>
        <v>0</v>
      </c>
      <c r="AO244" s="27" t="s">
        <v>37</v>
      </c>
      <c r="AP244" s="21">
        <f t="shared" si="29"/>
        <v>1</v>
      </c>
      <c r="AQ244" s="21">
        <f t="shared" si="30"/>
        <v>0</v>
      </c>
      <c r="AR244" s="21">
        <f t="shared" si="31"/>
        <v>0</v>
      </c>
      <c r="AS244" s="21">
        <f t="shared" si="32"/>
        <v>0</v>
      </c>
      <c r="AT244" s="27" t="s">
        <v>44</v>
      </c>
      <c r="AU244" s="21">
        <f t="shared" si="33"/>
        <v>0</v>
      </c>
      <c r="AV244" s="21">
        <f t="shared" si="34"/>
        <v>1</v>
      </c>
      <c r="AW244" s="21">
        <f t="shared" si="35"/>
        <v>0</v>
      </c>
      <c r="AX244" s="21">
        <f t="shared" si="36"/>
        <v>0</v>
      </c>
      <c r="AY244" s="38" t="s">
        <v>186</v>
      </c>
      <c r="AZ244" s="21">
        <f t="shared" si="37"/>
        <v>0</v>
      </c>
      <c r="BA244" s="21">
        <f t="shared" si="38"/>
        <v>0</v>
      </c>
      <c r="BB244" s="21">
        <f t="shared" si="39"/>
        <v>0</v>
      </c>
      <c r="BC244" s="21">
        <f t="shared" si="40"/>
        <v>1</v>
      </c>
      <c r="BD244" s="27" t="s">
        <v>150</v>
      </c>
      <c r="BE244" s="21">
        <f t="shared" si="41"/>
        <v>0</v>
      </c>
      <c r="BF244" s="21">
        <f t="shared" si="42"/>
        <v>0</v>
      </c>
      <c r="BG244" s="21">
        <f t="shared" si="43"/>
        <v>1</v>
      </c>
      <c r="BH244" s="29">
        <v>800.0</v>
      </c>
      <c r="BI244" s="21">
        <f t="shared" si="44"/>
        <v>1</v>
      </c>
      <c r="BJ244" s="21">
        <f t="shared" si="45"/>
        <v>0</v>
      </c>
      <c r="BK244" s="21">
        <f t="shared" si="46"/>
        <v>0</v>
      </c>
      <c r="BL244" s="29" t="s">
        <v>132</v>
      </c>
      <c r="BM244" s="21">
        <f t="shared" si="47"/>
        <v>0</v>
      </c>
      <c r="BN244" s="21">
        <f t="shared" si="48"/>
        <v>0</v>
      </c>
      <c r="BO244" s="21">
        <f t="shared" si="49"/>
        <v>1</v>
      </c>
      <c r="BP244" s="21">
        <f t="shared" si="50"/>
        <v>0</v>
      </c>
      <c r="BQ244" s="21">
        <f t="shared" si="51"/>
        <v>0</v>
      </c>
      <c r="BR244" s="29">
        <v>0.0</v>
      </c>
      <c r="BS244" s="29">
        <v>0.0</v>
      </c>
      <c r="BT244" s="29">
        <v>0.0</v>
      </c>
      <c r="BU244" s="29">
        <v>0.0</v>
      </c>
      <c r="BV244" s="29">
        <v>0.0</v>
      </c>
      <c r="BW244" s="29">
        <v>0.0</v>
      </c>
      <c r="BX244" s="29">
        <v>0.0</v>
      </c>
      <c r="BY244" s="29">
        <v>1.0</v>
      </c>
      <c r="BZ244" s="29">
        <v>1.0</v>
      </c>
      <c r="CA244" s="27" t="s">
        <v>164</v>
      </c>
      <c r="CB244" s="21">
        <f t="shared" si="52"/>
        <v>0</v>
      </c>
      <c r="CC244" s="21">
        <f t="shared" si="53"/>
        <v>0</v>
      </c>
      <c r="CD244" s="21">
        <f t="shared" si="54"/>
        <v>1</v>
      </c>
      <c r="CE244" s="21">
        <f t="shared" si="55"/>
        <v>0</v>
      </c>
      <c r="CF244" s="21">
        <f t="shared" si="56"/>
        <v>0</v>
      </c>
      <c r="CG244" s="27" t="s">
        <v>80</v>
      </c>
      <c r="CH244" s="21">
        <f t="shared" si="57"/>
        <v>1</v>
      </c>
      <c r="CI244" s="21">
        <f t="shared" si="58"/>
        <v>0</v>
      </c>
      <c r="CJ244" s="21">
        <f t="shared" si="59"/>
        <v>0</v>
      </c>
      <c r="CK244" s="21">
        <f t="shared" si="60"/>
        <v>0</v>
      </c>
      <c r="CL244" s="27" t="s">
        <v>209</v>
      </c>
      <c r="CM244" s="21">
        <f t="shared" si="61"/>
        <v>0</v>
      </c>
      <c r="CN244" s="21">
        <f t="shared" si="62"/>
        <v>0</v>
      </c>
      <c r="CO244" s="21">
        <f t="shared" si="63"/>
        <v>0</v>
      </c>
      <c r="CP244" s="21">
        <f t="shared" si="64"/>
        <v>0</v>
      </c>
      <c r="CQ244" s="21">
        <f t="shared" si="65"/>
        <v>1</v>
      </c>
      <c r="CR244" s="27" t="s">
        <v>139</v>
      </c>
      <c r="CS244" s="27" t="s">
        <v>140</v>
      </c>
      <c r="CT244" s="27" t="s">
        <v>137</v>
      </c>
      <c r="CU244" s="29">
        <v>2.0</v>
      </c>
      <c r="CV244" s="16">
        <f t="shared" si="66"/>
        <v>8</v>
      </c>
      <c r="CW244" s="29">
        <v>4.0</v>
      </c>
      <c r="CX244" s="31">
        <v>5.0</v>
      </c>
      <c r="CY244" s="41" t="s">
        <v>137</v>
      </c>
      <c r="CZ244" s="31">
        <v>3.0</v>
      </c>
      <c r="DA244" s="27" t="s">
        <v>137</v>
      </c>
      <c r="DB244" s="16">
        <f t="shared" si="67"/>
        <v>18</v>
      </c>
      <c r="DC244" s="27" t="s">
        <v>139</v>
      </c>
      <c r="DD244" s="27" t="s">
        <v>137</v>
      </c>
      <c r="DE244" s="27" t="s">
        <v>139</v>
      </c>
      <c r="DF244" s="27" t="s">
        <v>139</v>
      </c>
      <c r="DG244" s="27" t="s">
        <v>136</v>
      </c>
      <c r="DH244" s="29">
        <v>5.0</v>
      </c>
      <c r="DI244" s="16">
        <f t="shared" si="68"/>
        <v>18</v>
      </c>
      <c r="DJ244" s="27" t="s">
        <v>137</v>
      </c>
      <c r="DK244" s="27" t="s">
        <v>140</v>
      </c>
      <c r="DL244" s="27" t="s">
        <v>136</v>
      </c>
      <c r="DM244" s="27" t="s">
        <v>136</v>
      </c>
      <c r="DN244" s="27" t="s">
        <v>139</v>
      </c>
      <c r="DO244" s="16">
        <f t="shared" si="69"/>
        <v>14</v>
      </c>
      <c r="DP244" s="29">
        <v>5.0</v>
      </c>
      <c r="DQ244" s="29">
        <v>5.0</v>
      </c>
      <c r="DR244" s="27" t="s">
        <v>137</v>
      </c>
      <c r="DS244" s="27" t="s">
        <v>139</v>
      </c>
      <c r="DT244" s="27" t="s">
        <v>136</v>
      </c>
      <c r="DU244" s="25">
        <f t="shared" si="70"/>
        <v>19</v>
      </c>
      <c r="DV244" s="27" t="s">
        <v>136</v>
      </c>
      <c r="DW244" s="27" t="s">
        <v>136</v>
      </c>
      <c r="DX244" s="27" t="s">
        <v>136</v>
      </c>
      <c r="DY244" s="27" t="s">
        <v>137</v>
      </c>
      <c r="DZ244" s="27" t="s">
        <v>136</v>
      </c>
      <c r="EA244" s="21">
        <f t="shared" si="88"/>
        <v>19</v>
      </c>
      <c r="EB244" s="27" t="s">
        <v>137</v>
      </c>
      <c r="EC244" s="27" t="s">
        <v>137</v>
      </c>
      <c r="ED244" s="29">
        <v>2.0</v>
      </c>
      <c r="EE244" s="27" t="s">
        <v>139</v>
      </c>
      <c r="EF244" s="16">
        <f t="shared" si="71"/>
        <v>10</v>
      </c>
      <c r="EG244" s="27" t="s">
        <v>136</v>
      </c>
      <c r="EH244" s="129">
        <v>4.0</v>
      </c>
      <c r="EI244" s="27" t="s">
        <v>139</v>
      </c>
      <c r="EJ244" s="27" t="s">
        <v>137</v>
      </c>
      <c r="EK244" s="16">
        <f t="shared" si="72"/>
        <v>13</v>
      </c>
    </row>
    <row r="245" ht="15.75" customHeight="1">
      <c r="A245" s="36" t="s">
        <v>125</v>
      </c>
      <c r="B245" s="16">
        <f t="shared" si="1"/>
        <v>1</v>
      </c>
      <c r="C245" s="17" t="s">
        <v>37</v>
      </c>
      <c r="D245" s="35">
        <v>25.0</v>
      </c>
      <c r="E245" s="16">
        <f t="shared" si="2"/>
        <v>0</v>
      </c>
      <c r="F245" s="16">
        <f t="shared" si="3"/>
        <v>1</v>
      </c>
      <c r="G245" s="16">
        <f t="shared" si="4"/>
        <v>0</v>
      </c>
      <c r="H245" s="16">
        <f t="shared" si="5"/>
        <v>0</v>
      </c>
      <c r="I245" s="35" t="s">
        <v>11</v>
      </c>
      <c r="J245" s="16">
        <f t="shared" si="6"/>
        <v>0</v>
      </c>
      <c r="K245" s="16">
        <f t="shared" si="7"/>
        <v>0</v>
      </c>
      <c r="L245" s="16">
        <f t="shared" si="8"/>
        <v>1</v>
      </c>
      <c r="M245" s="16">
        <f t="shared" si="9"/>
        <v>0</v>
      </c>
      <c r="N245" s="16">
        <f t="shared" si="10"/>
        <v>0</v>
      </c>
      <c r="O245" s="36">
        <v>10000.0</v>
      </c>
      <c r="P245" s="21">
        <f t="shared" si="11"/>
        <v>1</v>
      </c>
      <c r="Q245" s="21">
        <f t="shared" si="12"/>
        <v>0</v>
      </c>
      <c r="R245" s="21">
        <f t="shared" si="13"/>
        <v>0</v>
      </c>
      <c r="S245" s="21">
        <f t="shared" si="14"/>
        <v>0</v>
      </c>
      <c r="T245" s="37" t="s">
        <v>127</v>
      </c>
      <c r="U245" s="21">
        <f t="shared" si="15"/>
        <v>1</v>
      </c>
      <c r="V245" s="37">
        <v>0.0</v>
      </c>
      <c r="W245" s="37">
        <v>0.0</v>
      </c>
      <c r="X245" s="37">
        <v>0.0</v>
      </c>
      <c r="Y245" s="36" t="s">
        <v>149</v>
      </c>
      <c r="Z245" s="21">
        <f t="shared" si="16"/>
        <v>0</v>
      </c>
      <c r="AA245" s="21">
        <f t="shared" si="17"/>
        <v>1</v>
      </c>
      <c r="AB245" s="21">
        <f t="shared" si="18"/>
        <v>0</v>
      </c>
      <c r="AC245" s="21">
        <f t="shared" si="19"/>
        <v>0</v>
      </c>
      <c r="AD245" s="21">
        <f t="shared" si="20"/>
        <v>0</v>
      </c>
      <c r="AE245" s="36" t="s">
        <v>32</v>
      </c>
      <c r="AF245" s="21">
        <f t="shared" si="21"/>
        <v>0</v>
      </c>
      <c r="AG245" s="21">
        <f t="shared" si="22"/>
        <v>1</v>
      </c>
      <c r="AH245" s="21">
        <f t="shared" si="23"/>
        <v>0</v>
      </c>
      <c r="AI245" s="21">
        <f t="shared" si="24"/>
        <v>0</v>
      </c>
      <c r="AJ245" s="27" t="s">
        <v>129</v>
      </c>
      <c r="AK245" s="21">
        <f t="shared" si="25"/>
        <v>0</v>
      </c>
      <c r="AL245" s="21">
        <f t="shared" si="26"/>
        <v>1</v>
      </c>
      <c r="AM245" s="21">
        <f t="shared" si="27"/>
        <v>0</v>
      </c>
      <c r="AN245" s="21">
        <f t="shared" si="28"/>
        <v>0</v>
      </c>
      <c r="AO245" s="27" t="s">
        <v>37</v>
      </c>
      <c r="AP245" s="21">
        <f t="shared" si="29"/>
        <v>1</v>
      </c>
      <c r="AQ245" s="21">
        <f t="shared" si="30"/>
        <v>0</v>
      </c>
      <c r="AR245" s="21">
        <f t="shared" si="31"/>
        <v>0</v>
      </c>
      <c r="AS245" s="21">
        <f t="shared" si="32"/>
        <v>0</v>
      </c>
      <c r="AT245" s="27" t="s">
        <v>130</v>
      </c>
      <c r="AU245" s="21">
        <f t="shared" si="33"/>
        <v>1</v>
      </c>
      <c r="AV245" s="21">
        <f t="shared" si="34"/>
        <v>0</v>
      </c>
      <c r="AW245" s="21">
        <f t="shared" si="35"/>
        <v>0</v>
      </c>
      <c r="AX245" s="21">
        <f t="shared" si="36"/>
        <v>0</v>
      </c>
      <c r="AY245" s="38" t="s">
        <v>188</v>
      </c>
      <c r="AZ245" s="21">
        <f t="shared" si="37"/>
        <v>0</v>
      </c>
      <c r="BA245" s="21">
        <f t="shared" si="38"/>
        <v>0</v>
      </c>
      <c r="BB245" s="21">
        <f t="shared" si="39"/>
        <v>0</v>
      </c>
      <c r="BC245" s="21">
        <f t="shared" si="40"/>
        <v>1</v>
      </c>
      <c r="BD245" s="27" t="s">
        <v>155</v>
      </c>
      <c r="BE245" s="21">
        <f t="shared" si="41"/>
        <v>0</v>
      </c>
      <c r="BF245" s="21">
        <f t="shared" si="42"/>
        <v>0</v>
      </c>
      <c r="BG245" s="21">
        <f t="shared" si="43"/>
        <v>1</v>
      </c>
      <c r="BH245" s="29">
        <v>1500.0</v>
      </c>
      <c r="BI245" s="21">
        <f t="shared" si="44"/>
        <v>0</v>
      </c>
      <c r="BJ245" s="21">
        <f t="shared" si="45"/>
        <v>1</v>
      </c>
      <c r="BK245" s="21">
        <f t="shared" si="46"/>
        <v>0</v>
      </c>
      <c r="BL245" s="27" t="s">
        <v>151</v>
      </c>
      <c r="BM245" s="21">
        <f t="shared" si="47"/>
        <v>0</v>
      </c>
      <c r="BN245" s="21">
        <f t="shared" si="48"/>
        <v>1</v>
      </c>
      <c r="BO245" s="21">
        <f t="shared" si="49"/>
        <v>0</v>
      </c>
      <c r="BP245" s="21">
        <f t="shared" si="50"/>
        <v>0</v>
      </c>
      <c r="BQ245" s="21">
        <f t="shared" si="51"/>
        <v>0</v>
      </c>
      <c r="BR245" s="29">
        <v>1.0</v>
      </c>
      <c r="BS245" s="29">
        <v>0.0</v>
      </c>
      <c r="BT245" s="29">
        <v>1.0</v>
      </c>
      <c r="BU245" s="29">
        <v>0.0</v>
      </c>
      <c r="BV245" s="29">
        <v>0.0</v>
      </c>
      <c r="BW245" s="29">
        <v>0.0</v>
      </c>
      <c r="BX245" s="29">
        <v>0.0</v>
      </c>
      <c r="BY245" s="29">
        <v>0.0</v>
      </c>
      <c r="BZ245" s="29">
        <v>1.0</v>
      </c>
      <c r="CA245" s="27" t="s">
        <v>168</v>
      </c>
      <c r="CB245" s="21">
        <f t="shared" si="52"/>
        <v>1</v>
      </c>
      <c r="CC245" s="21">
        <f t="shared" si="53"/>
        <v>0</v>
      </c>
      <c r="CD245" s="21">
        <f t="shared" si="54"/>
        <v>0</v>
      </c>
      <c r="CE245" s="21">
        <f t="shared" si="55"/>
        <v>0</v>
      </c>
      <c r="CF245" s="21">
        <f t="shared" si="56"/>
        <v>0</v>
      </c>
      <c r="CG245" s="27" t="s">
        <v>157</v>
      </c>
      <c r="CH245" s="21">
        <f t="shared" si="57"/>
        <v>0</v>
      </c>
      <c r="CI245" s="21">
        <f t="shared" si="58"/>
        <v>1</v>
      </c>
      <c r="CJ245" s="21">
        <f t="shared" si="59"/>
        <v>0</v>
      </c>
      <c r="CK245" s="21">
        <f t="shared" si="60"/>
        <v>0</v>
      </c>
      <c r="CL245" s="27" t="s">
        <v>173</v>
      </c>
      <c r="CM245" s="21">
        <f t="shared" si="61"/>
        <v>0</v>
      </c>
      <c r="CN245" s="21">
        <f t="shared" si="62"/>
        <v>0</v>
      </c>
      <c r="CO245" s="21">
        <f t="shared" si="63"/>
        <v>1</v>
      </c>
      <c r="CP245" s="21">
        <f t="shared" si="64"/>
        <v>0</v>
      </c>
      <c r="CQ245" s="21">
        <f t="shared" si="65"/>
        <v>0</v>
      </c>
      <c r="CR245" s="27" t="s">
        <v>136</v>
      </c>
      <c r="CS245" s="27" t="s">
        <v>136</v>
      </c>
      <c r="CT245" s="27" t="s">
        <v>139</v>
      </c>
      <c r="CU245" s="29">
        <v>3.0</v>
      </c>
      <c r="CV245" s="16">
        <f t="shared" si="66"/>
        <v>13</v>
      </c>
      <c r="CW245" s="27" t="s">
        <v>136</v>
      </c>
      <c r="CX245" s="41" t="s">
        <v>136</v>
      </c>
      <c r="CY245" s="31">
        <v>4.0</v>
      </c>
      <c r="CZ245" s="41" t="s">
        <v>136</v>
      </c>
      <c r="DA245" s="27">
        <v>3.0</v>
      </c>
      <c r="DB245" s="16">
        <f t="shared" si="67"/>
        <v>19</v>
      </c>
      <c r="DC245" s="27" t="s">
        <v>136</v>
      </c>
      <c r="DD245" s="27" t="s">
        <v>136</v>
      </c>
      <c r="DE245" s="27" t="s">
        <v>139</v>
      </c>
      <c r="DF245" s="27">
        <v>3.0</v>
      </c>
      <c r="DG245" s="29">
        <v>4.0</v>
      </c>
      <c r="DH245" s="27">
        <v>3.0</v>
      </c>
      <c r="DI245" s="16">
        <f t="shared" si="68"/>
        <v>20</v>
      </c>
      <c r="DJ245" s="27" t="s">
        <v>138</v>
      </c>
      <c r="DK245" s="27" t="s">
        <v>136</v>
      </c>
      <c r="DL245" s="27" t="s">
        <v>136</v>
      </c>
      <c r="DM245" s="27" t="s">
        <v>139</v>
      </c>
      <c r="DN245" s="27" t="s">
        <v>136</v>
      </c>
      <c r="DO245" s="16">
        <f t="shared" si="69"/>
        <v>19</v>
      </c>
      <c r="DP245" s="27" t="s">
        <v>139</v>
      </c>
      <c r="DQ245" s="27" t="s">
        <v>140</v>
      </c>
      <c r="DR245" s="27" t="s">
        <v>140</v>
      </c>
      <c r="DS245" s="27" t="s">
        <v>139</v>
      </c>
      <c r="DT245" s="27" t="s">
        <v>138</v>
      </c>
      <c r="DU245" s="25">
        <f t="shared" si="70"/>
        <v>11</v>
      </c>
      <c r="DV245" s="27" t="s">
        <v>137</v>
      </c>
      <c r="DW245" s="27" t="s">
        <v>138</v>
      </c>
      <c r="DX245" s="27" t="s">
        <v>136</v>
      </c>
      <c r="DY245" s="27" t="s">
        <v>138</v>
      </c>
      <c r="DZ245" s="27" t="s">
        <v>136</v>
      </c>
      <c r="EA245" s="21">
        <f t="shared" si="88"/>
        <v>21</v>
      </c>
      <c r="EB245" s="27" t="s">
        <v>139</v>
      </c>
      <c r="EC245" s="27" t="s">
        <v>139</v>
      </c>
      <c r="ED245" s="27" t="s">
        <v>140</v>
      </c>
      <c r="EE245" s="27" t="s">
        <v>140</v>
      </c>
      <c r="EF245" s="16">
        <f t="shared" si="71"/>
        <v>6</v>
      </c>
      <c r="EG245" s="27" t="s">
        <v>136</v>
      </c>
      <c r="EH245" s="130" t="s">
        <v>137</v>
      </c>
      <c r="EI245" s="27" t="s">
        <v>137</v>
      </c>
      <c r="EJ245" s="29">
        <v>4.0</v>
      </c>
      <c r="EK245" s="16">
        <f t="shared" si="72"/>
        <v>14</v>
      </c>
    </row>
    <row r="246" ht="15.75" customHeight="1">
      <c r="A246" s="36" t="s">
        <v>125</v>
      </c>
      <c r="B246" s="16">
        <f t="shared" si="1"/>
        <v>1</v>
      </c>
      <c r="C246" s="17" t="s">
        <v>37</v>
      </c>
      <c r="D246" s="35">
        <v>15.0</v>
      </c>
      <c r="E246" s="16">
        <f t="shared" si="2"/>
        <v>1</v>
      </c>
      <c r="F246" s="16">
        <f t="shared" si="3"/>
        <v>0</v>
      </c>
      <c r="G246" s="16">
        <f t="shared" si="4"/>
        <v>0</v>
      </c>
      <c r="H246" s="16">
        <f t="shared" si="5"/>
        <v>0</v>
      </c>
      <c r="I246" s="35" t="s">
        <v>126</v>
      </c>
      <c r="J246" s="16">
        <f t="shared" si="6"/>
        <v>0</v>
      </c>
      <c r="K246" s="16">
        <f t="shared" si="7"/>
        <v>1</v>
      </c>
      <c r="L246" s="16">
        <f t="shared" si="8"/>
        <v>0</v>
      </c>
      <c r="M246" s="16">
        <f t="shared" si="9"/>
        <v>0</v>
      </c>
      <c r="N246" s="16">
        <f t="shared" si="10"/>
        <v>0</v>
      </c>
      <c r="O246" s="36">
        <v>10000.0</v>
      </c>
      <c r="P246" s="21">
        <f t="shared" si="11"/>
        <v>1</v>
      </c>
      <c r="Q246" s="21">
        <f t="shared" si="12"/>
        <v>0</v>
      </c>
      <c r="R246" s="21">
        <f t="shared" si="13"/>
        <v>0</v>
      </c>
      <c r="S246" s="21">
        <f t="shared" si="14"/>
        <v>0</v>
      </c>
      <c r="T246" s="37" t="s">
        <v>159</v>
      </c>
      <c r="U246" s="21">
        <f t="shared" si="15"/>
        <v>0</v>
      </c>
      <c r="V246" s="37">
        <v>0.0</v>
      </c>
      <c r="W246" s="37">
        <v>0.0</v>
      </c>
      <c r="X246" s="37">
        <v>0.0</v>
      </c>
      <c r="Y246" s="36" t="s">
        <v>27</v>
      </c>
      <c r="Z246" s="21">
        <f t="shared" si="16"/>
        <v>0</v>
      </c>
      <c r="AA246" s="21">
        <f t="shared" si="17"/>
        <v>0</v>
      </c>
      <c r="AB246" s="21">
        <f t="shared" si="18"/>
        <v>1</v>
      </c>
      <c r="AC246" s="21">
        <f t="shared" si="19"/>
        <v>0</v>
      </c>
      <c r="AD246" s="21">
        <f t="shared" si="20"/>
        <v>0</v>
      </c>
      <c r="AE246" s="36" t="s">
        <v>31</v>
      </c>
      <c r="AF246" s="21">
        <f t="shared" si="21"/>
        <v>1</v>
      </c>
      <c r="AG246" s="21">
        <f t="shared" si="22"/>
        <v>0</v>
      </c>
      <c r="AH246" s="21">
        <f t="shared" si="23"/>
        <v>0</v>
      </c>
      <c r="AI246" s="21">
        <f t="shared" si="24"/>
        <v>0</v>
      </c>
      <c r="AJ246" s="36" t="s">
        <v>171</v>
      </c>
      <c r="AK246" s="21">
        <f t="shared" si="25"/>
        <v>0</v>
      </c>
      <c r="AL246" s="21">
        <f t="shared" si="26"/>
        <v>0</v>
      </c>
      <c r="AM246" s="21">
        <f t="shared" si="27"/>
        <v>0</v>
      </c>
      <c r="AN246" s="21">
        <f t="shared" si="28"/>
        <v>1</v>
      </c>
      <c r="AO246" s="27" t="s">
        <v>144</v>
      </c>
      <c r="AP246" s="21">
        <f t="shared" si="29"/>
        <v>0</v>
      </c>
      <c r="AQ246" s="21">
        <f t="shared" si="30"/>
        <v>0</v>
      </c>
      <c r="AR246" s="21">
        <f t="shared" si="31"/>
        <v>0</v>
      </c>
      <c r="AS246" s="21">
        <f t="shared" si="32"/>
        <v>1</v>
      </c>
      <c r="AT246" s="27" t="s">
        <v>45</v>
      </c>
      <c r="AU246" s="21">
        <f t="shared" si="33"/>
        <v>0</v>
      </c>
      <c r="AV246" s="21">
        <f t="shared" si="34"/>
        <v>0</v>
      </c>
      <c r="AW246" s="21">
        <f t="shared" si="35"/>
        <v>1</v>
      </c>
      <c r="AX246" s="21">
        <f t="shared" si="36"/>
        <v>0</v>
      </c>
      <c r="AY246" s="38" t="s">
        <v>37</v>
      </c>
      <c r="AZ246" s="21">
        <f t="shared" si="37"/>
        <v>0</v>
      </c>
      <c r="BA246" s="21">
        <f t="shared" si="38"/>
        <v>1</v>
      </c>
      <c r="BB246" s="21">
        <f t="shared" si="39"/>
        <v>0</v>
      </c>
      <c r="BC246" s="21">
        <f t="shared" si="40"/>
        <v>0</v>
      </c>
      <c r="BD246" s="27" t="s">
        <v>150</v>
      </c>
      <c r="BE246" s="21">
        <f t="shared" si="41"/>
        <v>0</v>
      </c>
      <c r="BF246" s="21">
        <f t="shared" si="42"/>
        <v>0</v>
      </c>
      <c r="BG246" s="21">
        <f t="shared" si="43"/>
        <v>1</v>
      </c>
      <c r="BH246" s="29">
        <v>1500.0</v>
      </c>
      <c r="BI246" s="21">
        <f t="shared" si="44"/>
        <v>0</v>
      </c>
      <c r="BJ246" s="21">
        <f t="shared" si="45"/>
        <v>1</v>
      </c>
      <c r="BK246" s="21">
        <f t="shared" si="46"/>
        <v>0</v>
      </c>
      <c r="BL246" s="29" t="s">
        <v>156</v>
      </c>
      <c r="BM246" s="21">
        <f t="shared" si="47"/>
        <v>0</v>
      </c>
      <c r="BN246" s="21">
        <f t="shared" si="48"/>
        <v>0</v>
      </c>
      <c r="BO246" s="21">
        <f t="shared" si="49"/>
        <v>0</v>
      </c>
      <c r="BP246" s="21">
        <f t="shared" si="50"/>
        <v>1</v>
      </c>
      <c r="BQ246" s="21">
        <f t="shared" si="51"/>
        <v>0</v>
      </c>
      <c r="BR246" s="29">
        <v>0.0</v>
      </c>
      <c r="BS246" s="29">
        <v>0.0</v>
      </c>
      <c r="BT246" s="29">
        <v>0.0</v>
      </c>
      <c r="BU246" s="29">
        <v>1.0</v>
      </c>
      <c r="BV246" s="29">
        <v>0.0</v>
      </c>
      <c r="BW246" s="29">
        <v>0.0</v>
      </c>
      <c r="BX246" s="29">
        <v>0.0</v>
      </c>
      <c r="BY246" s="29">
        <v>0.0</v>
      </c>
      <c r="BZ246" s="29">
        <v>1.0</v>
      </c>
      <c r="CA246" s="27" t="s">
        <v>176</v>
      </c>
      <c r="CB246" s="21">
        <f t="shared" si="52"/>
        <v>0</v>
      </c>
      <c r="CC246" s="21">
        <f t="shared" si="53"/>
        <v>0</v>
      </c>
      <c r="CD246" s="21">
        <f t="shared" si="54"/>
        <v>0</v>
      </c>
      <c r="CE246" s="21">
        <f t="shared" si="55"/>
        <v>1</v>
      </c>
      <c r="CF246" s="21">
        <f t="shared" si="56"/>
        <v>0</v>
      </c>
      <c r="CG246" s="27" t="s">
        <v>177</v>
      </c>
      <c r="CH246" s="21">
        <f t="shared" si="57"/>
        <v>1</v>
      </c>
      <c r="CI246" s="21">
        <f t="shared" si="58"/>
        <v>0</v>
      </c>
      <c r="CJ246" s="21">
        <f t="shared" si="59"/>
        <v>0</v>
      </c>
      <c r="CK246" s="21">
        <f t="shared" si="60"/>
        <v>0</v>
      </c>
      <c r="CL246" s="27" t="s">
        <v>178</v>
      </c>
      <c r="CM246" s="21">
        <f t="shared" si="61"/>
        <v>0</v>
      </c>
      <c r="CN246" s="21">
        <f t="shared" si="62"/>
        <v>0</v>
      </c>
      <c r="CO246" s="21">
        <f t="shared" si="63"/>
        <v>0</v>
      </c>
      <c r="CP246" s="21">
        <f t="shared" si="64"/>
        <v>1</v>
      </c>
      <c r="CQ246" s="21">
        <f t="shared" si="65"/>
        <v>0</v>
      </c>
      <c r="CR246" s="29">
        <v>5.0</v>
      </c>
      <c r="CS246" s="27" t="s">
        <v>139</v>
      </c>
      <c r="CT246" s="27" t="s">
        <v>136</v>
      </c>
      <c r="CU246" s="29">
        <v>4.0</v>
      </c>
      <c r="CV246" s="16">
        <f t="shared" si="66"/>
        <v>15</v>
      </c>
      <c r="CW246" s="29">
        <v>5.0</v>
      </c>
      <c r="CX246" s="31">
        <v>4.0</v>
      </c>
      <c r="CY246" s="41" t="s">
        <v>136</v>
      </c>
      <c r="CZ246" s="31">
        <v>5.0</v>
      </c>
      <c r="DA246" s="29">
        <v>3.0</v>
      </c>
      <c r="DB246" s="16">
        <f t="shared" si="67"/>
        <v>21</v>
      </c>
      <c r="DC246" s="29">
        <v>4.0</v>
      </c>
      <c r="DD246" s="27" t="s">
        <v>137</v>
      </c>
      <c r="DE246" s="27" t="s">
        <v>139</v>
      </c>
      <c r="DF246" s="27">
        <v>3.0</v>
      </c>
      <c r="DG246" s="27" t="s">
        <v>136</v>
      </c>
      <c r="DH246" s="27" t="s">
        <v>137</v>
      </c>
      <c r="DI246" s="16">
        <f t="shared" si="68"/>
        <v>19</v>
      </c>
      <c r="DJ246" s="27" t="s">
        <v>138</v>
      </c>
      <c r="DK246" s="27" t="s">
        <v>140</v>
      </c>
      <c r="DL246" s="27" t="s">
        <v>136</v>
      </c>
      <c r="DM246" s="27" t="s">
        <v>136</v>
      </c>
      <c r="DN246" s="27" t="s">
        <v>137</v>
      </c>
      <c r="DO246" s="16">
        <f t="shared" si="69"/>
        <v>17</v>
      </c>
      <c r="DP246" s="27" t="s">
        <v>136</v>
      </c>
      <c r="DQ246" s="27" t="s">
        <v>140</v>
      </c>
      <c r="DR246" s="27" t="s">
        <v>139</v>
      </c>
      <c r="DS246" s="27" t="s">
        <v>139</v>
      </c>
      <c r="DT246" s="29">
        <v>2.0</v>
      </c>
      <c r="DU246" s="25">
        <f t="shared" si="70"/>
        <v>11</v>
      </c>
      <c r="DV246" s="27" t="s">
        <v>137</v>
      </c>
      <c r="DW246" s="27" t="s">
        <v>136</v>
      </c>
      <c r="DX246" s="27" t="s">
        <v>139</v>
      </c>
      <c r="DY246" s="27" t="s">
        <v>139</v>
      </c>
      <c r="DZ246" s="27" t="s">
        <v>137</v>
      </c>
      <c r="EA246" s="21">
        <f t="shared" si="88"/>
        <v>14</v>
      </c>
      <c r="EB246" s="27" t="s">
        <v>139</v>
      </c>
      <c r="EC246" s="27" t="s">
        <v>139</v>
      </c>
      <c r="ED246" s="27" t="s">
        <v>140</v>
      </c>
      <c r="EE246" s="27" t="s">
        <v>139</v>
      </c>
      <c r="EF246" s="16">
        <f t="shared" si="71"/>
        <v>7</v>
      </c>
      <c r="EG246" s="27" t="s">
        <v>136</v>
      </c>
      <c r="EH246" s="130" t="s">
        <v>136</v>
      </c>
      <c r="EI246" s="27" t="s">
        <v>136</v>
      </c>
      <c r="EJ246" s="27" t="s">
        <v>138</v>
      </c>
      <c r="EK246" s="16">
        <f t="shared" si="72"/>
        <v>17</v>
      </c>
    </row>
    <row r="247" ht="15.75" customHeight="1">
      <c r="A247" s="36" t="s">
        <v>125</v>
      </c>
      <c r="B247" s="16">
        <f t="shared" si="1"/>
        <v>1</v>
      </c>
      <c r="C247" s="17" t="s">
        <v>37</v>
      </c>
      <c r="D247" s="35">
        <v>14.0</v>
      </c>
      <c r="E247" s="16">
        <f t="shared" si="2"/>
        <v>1</v>
      </c>
      <c r="F247" s="16">
        <f t="shared" si="3"/>
        <v>0</v>
      </c>
      <c r="G247" s="16">
        <f t="shared" si="4"/>
        <v>0</v>
      </c>
      <c r="H247" s="16">
        <f t="shared" si="5"/>
        <v>0</v>
      </c>
      <c r="I247" s="35" t="s">
        <v>11</v>
      </c>
      <c r="J247" s="16">
        <f t="shared" si="6"/>
        <v>0</v>
      </c>
      <c r="K247" s="16">
        <f t="shared" si="7"/>
        <v>0</v>
      </c>
      <c r="L247" s="16">
        <f t="shared" si="8"/>
        <v>1</v>
      </c>
      <c r="M247" s="16">
        <f t="shared" si="9"/>
        <v>0</v>
      </c>
      <c r="N247" s="16">
        <f t="shared" si="10"/>
        <v>0</v>
      </c>
      <c r="O247" s="36">
        <v>13000.0</v>
      </c>
      <c r="P247" s="21">
        <f t="shared" si="11"/>
        <v>1</v>
      </c>
      <c r="Q247" s="21">
        <f t="shared" si="12"/>
        <v>0</v>
      </c>
      <c r="R247" s="21">
        <f t="shared" si="13"/>
        <v>0</v>
      </c>
      <c r="S247" s="21">
        <f t="shared" si="14"/>
        <v>0</v>
      </c>
      <c r="T247" s="37" t="s">
        <v>159</v>
      </c>
      <c r="U247" s="21">
        <f t="shared" si="15"/>
        <v>0</v>
      </c>
      <c r="V247" s="37">
        <v>0.0</v>
      </c>
      <c r="W247" s="37">
        <v>0.0</v>
      </c>
      <c r="X247" s="37">
        <v>0.0</v>
      </c>
      <c r="Y247" s="36" t="s">
        <v>27</v>
      </c>
      <c r="Z247" s="21">
        <f t="shared" si="16"/>
        <v>0</v>
      </c>
      <c r="AA247" s="21">
        <f t="shared" si="17"/>
        <v>0</v>
      </c>
      <c r="AB247" s="21">
        <f t="shared" si="18"/>
        <v>1</v>
      </c>
      <c r="AC247" s="21">
        <f t="shared" si="19"/>
        <v>0</v>
      </c>
      <c r="AD247" s="21">
        <f t="shared" si="20"/>
        <v>0</v>
      </c>
      <c r="AE247" s="36" t="s">
        <v>31</v>
      </c>
      <c r="AF247" s="21">
        <f t="shared" si="21"/>
        <v>1</v>
      </c>
      <c r="AG247" s="21">
        <f t="shared" si="22"/>
        <v>0</v>
      </c>
      <c r="AH247" s="21">
        <f t="shared" si="23"/>
        <v>0</v>
      </c>
      <c r="AI247" s="21">
        <f t="shared" si="24"/>
        <v>0</v>
      </c>
      <c r="AJ247" s="27" t="s">
        <v>129</v>
      </c>
      <c r="AK247" s="21">
        <f t="shared" si="25"/>
        <v>0</v>
      </c>
      <c r="AL247" s="21">
        <f t="shared" si="26"/>
        <v>1</v>
      </c>
      <c r="AM247" s="21">
        <f t="shared" si="27"/>
        <v>0</v>
      </c>
      <c r="AN247" s="21">
        <f t="shared" si="28"/>
        <v>0</v>
      </c>
      <c r="AO247" s="27" t="s">
        <v>37</v>
      </c>
      <c r="AP247" s="21">
        <f t="shared" si="29"/>
        <v>1</v>
      </c>
      <c r="AQ247" s="21">
        <f t="shared" si="30"/>
        <v>0</v>
      </c>
      <c r="AR247" s="21">
        <f t="shared" si="31"/>
        <v>0</v>
      </c>
      <c r="AS247" s="21">
        <f t="shared" si="32"/>
        <v>0</v>
      </c>
      <c r="AT247" s="27" t="s">
        <v>130</v>
      </c>
      <c r="AU247" s="21">
        <f t="shared" si="33"/>
        <v>1</v>
      </c>
      <c r="AV247" s="21">
        <f t="shared" si="34"/>
        <v>0</v>
      </c>
      <c r="AW247" s="21">
        <f t="shared" si="35"/>
        <v>0</v>
      </c>
      <c r="AX247" s="21">
        <f t="shared" si="36"/>
        <v>0</v>
      </c>
      <c r="AY247" s="39" t="s">
        <v>190</v>
      </c>
      <c r="AZ247" s="21">
        <f t="shared" si="37"/>
        <v>0</v>
      </c>
      <c r="BA247" s="21">
        <f t="shared" si="38"/>
        <v>0</v>
      </c>
      <c r="BB247" s="21">
        <f t="shared" si="39"/>
        <v>0</v>
      </c>
      <c r="BC247" s="21">
        <f t="shared" si="40"/>
        <v>1</v>
      </c>
      <c r="BD247" s="27" t="s">
        <v>136</v>
      </c>
      <c r="BE247" s="21">
        <f t="shared" si="41"/>
        <v>0</v>
      </c>
      <c r="BF247" s="21">
        <f t="shared" si="42"/>
        <v>0</v>
      </c>
      <c r="BG247" s="21">
        <f t="shared" si="43"/>
        <v>1</v>
      </c>
      <c r="BH247" s="27" t="s">
        <v>179</v>
      </c>
      <c r="BI247" s="21">
        <f t="shared" si="44"/>
        <v>0</v>
      </c>
      <c r="BJ247" s="21">
        <f t="shared" si="45"/>
        <v>0</v>
      </c>
      <c r="BK247" s="21">
        <f t="shared" si="46"/>
        <v>1</v>
      </c>
      <c r="BL247" s="29" t="s">
        <v>132</v>
      </c>
      <c r="BM247" s="21">
        <f t="shared" si="47"/>
        <v>0</v>
      </c>
      <c r="BN247" s="21">
        <f t="shared" si="48"/>
        <v>0</v>
      </c>
      <c r="BO247" s="21">
        <f t="shared" si="49"/>
        <v>1</v>
      </c>
      <c r="BP247" s="21">
        <f t="shared" si="50"/>
        <v>0</v>
      </c>
      <c r="BQ247" s="21">
        <f t="shared" si="51"/>
        <v>0</v>
      </c>
      <c r="BR247" s="29">
        <v>1.0</v>
      </c>
      <c r="BS247" s="29">
        <v>0.0</v>
      </c>
      <c r="BT247" s="29">
        <v>0.0</v>
      </c>
      <c r="BU247" s="29">
        <v>0.0</v>
      </c>
      <c r="BV247" s="29">
        <v>0.0</v>
      </c>
      <c r="BW247" s="29">
        <v>1.0</v>
      </c>
      <c r="BX247" s="29">
        <v>1.0</v>
      </c>
      <c r="BY247" s="29">
        <v>1.0</v>
      </c>
      <c r="BZ247" s="29">
        <v>0.0</v>
      </c>
      <c r="CA247" s="27" t="s">
        <v>133</v>
      </c>
      <c r="CB247" s="21">
        <f t="shared" si="52"/>
        <v>0</v>
      </c>
      <c r="CC247" s="21">
        <f t="shared" si="53"/>
        <v>1</v>
      </c>
      <c r="CD247" s="21">
        <f t="shared" si="54"/>
        <v>0</v>
      </c>
      <c r="CE247" s="21">
        <f t="shared" si="55"/>
        <v>0</v>
      </c>
      <c r="CF247" s="21">
        <f t="shared" si="56"/>
        <v>0</v>
      </c>
      <c r="CG247" s="27" t="s">
        <v>152</v>
      </c>
      <c r="CH247" s="21">
        <f t="shared" si="57"/>
        <v>0</v>
      </c>
      <c r="CI247" s="21">
        <f t="shared" si="58"/>
        <v>0</v>
      </c>
      <c r="CJ247" s="21">
        <f t="shared" si="59"/>
        <v>0</v>
      </c>
      <c r="CK247" s="21">
        <f t="shared" si="60"/>
        <v>1</v>
      </c>
      <c r="CL247" s="27" t="s">
        <v>135</v>
      </c>
      <c r="CM247" s="21">
        <f t="shared" si="61"/>
        <v>1</v>
      </c>
      <c r="CN247" s="21">
        <f t="shared" si="62"/>
        <v>0</v>
      </c>
      <c r="CO247" s="21">
        <f t="shared" si="63"/>
        <v>0</v>
      </c>
      <c r="CP247" s="21">
        <f t="shared" si="64"/>
        <v>0</v>
      </c>
      <c r="CQ247" s="21">
        <f t="shared" si="65"/>
        <v>0</v>
      </c>
      <c r="CR247" s="27" t="s">
        <v>136</v>
      </c>
      <c r="CS247" s="27" t="s">
        <v>137</v>
      </c>
      <c r="CT247" s="27" t="s">
        <v>139</v>
      </c>
      <c r="CU247" s="27" t="s">
        <v>136</v>
      </c>
      <c r="CV247" s="16">
        <f t="shared" si="66"/>
        <v>13</v>
      </c>
      <c r="CW247" s="27" t="s">
        <v>136</v>
      </c>
      <c r="CX247" s="41" t="s">
        <v>137</v>
      </c>
      <c r="CY247" s="41" t="s">
        <v>139</v>
      </c>
      <c r="CZ247" s="41" t="s">
        <v>136</v>
      </c>
      <c r="DA247" s="27" t="s">
        <v>137</v>
      </c>
      <c r="DB247" s="16">
        <f t="shared" si="67"/>
        <v>16</v>
      </c>
      <c r="DC247" s="27" t="s">
        <v>136</v>
      </c>
      <c r="DD247" s="27" t="s">
        <v>139</v>
      </c>
      <c r="DE247" s="27" t="s">
        <v>139</v>
      </c>
      <c r="DF247" s="29">
        <v>4.0</v>
      </c>
      <c r="DG247" s="27" t="s">
        <v>136</v>
      </c>
      <c r="DH247" s="27" t="s">
        <v>138</v>
      </c>
      <c r="DI247" s="16">
        <f t="shared" si="68"/>
        <v>21</v>
      </c>
      <c r="DJ247" s="27" t="s">
        <v>138</v>
      </c>
      <c r="DK247" s="27" t="s">
        <v>138</v>
      </c>
      <c r="DL247" s="27" t="s">
        <v>138</v>
      </c>
      <c r="DM247" s="27" t="s">
        <v>138</v>
      </c>
      <c r="DN247" s="27" t="s">
        <v>139</v>
      </c>
      <c r="DO247" s="16">
        <f t="shared" si="69"/>
        <v>22</v>
      </c>
      <c r="DP247" s="27" t="s">
        <v>136</v>
      </c>
      <c r="DQ247" s="27" t="s">
        <v>136</v>
      </c>
      <c r="DR247" s="27" t="s">
        <v>136</v>
      </c>
      <c r="DS247" s="27" t="s">
        <v>138</v>
      </c>
      <c r="DT247" s="27" t="s">
        <v>138</v>
      </c>
      <c r="DU247" s="25">
        <f t="shared" si="70"/>
        <v>22</v>
      </c>
      <c r="DV247" s="27" t="s">
        <v>138</v>
      </c>
      <c r="DW247" s="27" t="s">
        <v>137</v>
      </c>
      <c r="DX247" s="27" t="s">
        <v>138</v>
      </c>
      <c r="DY247" s="27" t="s">
        <v>140</v>
      </c>
      <c r="DZ247" s="27" t="s">
        <v>137</v>
      </c>
      <c r="EA247" s="21">
        <f t="shared" si="88"/>
        <v>17</v>
      </c>
      <c r="EB247" s="27" t="s">
        <v>139</v>
      </c>
      <c r="EC247" s="27" t="s">
        <v>139</v>
      </c>
      <c r="ED247" s="27" t="s">
        <v>140</v>
      </c>
      <c r="EE247" s="27" t="s">
        <v>139</v>
      </c>
      <c r="EF247" s="16">
        <f t="shared" si="71"/>
        <v>7</v>
      </c>
      <c r="EG247" s="29">
        <v>3.0</v>
      </c>
      <c r="EH247" s="129">
        <v>5.0</v>
      </c>
      <c r="EI247" s="29">
        <v>4.0</v>
      </c>
      <c r="EJ247" s="29">
        <v>4.0</v>
      </c>
      <c r="EK247" s="16">
        <f t="shared" si="72"/>
        <v>16</v>
      </c>
    </row>
    <row r="248" ht="15.75" customHeight="1">
      <c r="A248" s="36" t="s">
        <v>125</v>
      </c>
      <c r="B248" s="16">
        <f t="shared" si="1"/>
        <v>1</v>
      </c>
      <c r="C248" s="17" t="s">
        <v>37</v>
      </c>
      <c r="D248" s="35">
        <v>45.0</v>
      </c>
      <c r="E248" s="16">
        <f t="shared" si="2"/>
        <v>0</v>
      </c>
      <c r="F248" s="16">
        <f t="shared" si="3"/>
        <v>0</v>
      </c>
      <c r="G248" s="16">
        <f t="shared" si="4"/>
        <v>1</v>
      </c>
      <c r="H248" s="16">
        <f t="shared" si="5"/>
        <v>0</v>
      </c>
      <c r="I248" s="35" t="s">
        <v>158</v>
      </c>
      <c r="J248" s="16">
        <f t="shared" si="6"/>
        <v>0</v>
      </c>
      <c r="K248" s="16">
        <f t="shared" si="7"/>
        <v>0</v>
      </c>
      <c r="L248" s="16">
        <f t="shared" si="8"/>
        <v>0</v>
      </c>
      <c r="M248" s="16">
        <f t="shared" si="9"/>
        <v>0</v>
      </c>
      <c r="N248" s="16">
        <f t="shared" si="10"/>
        <v>1</v>
      </c>
      <c r="O248" s="36">
        <v>15000.0</v>
      </c>
      <c r="P248" s="21">
        <f t="shared" si="11"/>
        <v>0</v>
      </c>
      <c r="Q248" s="21">
        <f t="shared" si="12"/>
        <v>1</v>
      </c>
      <c r="R248" s="21">
        <f t="shared" si="13"/>
        <v>0</v>
      </c>
      <c r="S248" s="21">
        <f t="shared" si="14"/>
        <v>0</v>
      </c>
      <c r="T248" s="37" t="s">
        <v>127</v>
      </c>
      <c r="U248" s="21">
        <f t="shared" si="15"/>
        <v>1</v>
      </c>
      <c r="V248" s="37">
        <v>0.0</v>
      </c>
      <c r="W248" s="37">
        <v>0.0</v>
      </c>
      <c r="X248" s="37">
        <v>0.0</v>
      </c>
      <c r="Y248" s="36" t="s">
        <v>192</v>
      </c>
      <c r="Z248" s="21">
        <f t="shared" si="16"/>
        <v>0</v>
      </c>
      <c r="AA248" s="21">
        <f t="shared" si="17"/>
        <v>0</v>
      </c>
      <c r="AB248" s="21">
        <f t="shared" si="18"/>
        <v>0</v>
      </c>
      <c r="AC248" s="21">
        <f t="shared" si="19"/>
        <v>0</v>
      </c>
      <c r="AD248" s="21">
        <f t="shared" si="20"/>
        <v>1</v>
      </c>
      <c r="AE248" s="36" t="s">
        <v>31</v>
      </c>
      <c r="AF248" s="21">
        <f t="shared" si="21"/>
        <v>1</v>
      </c>
      <c r="AG248" s="21">
        <f t="shared" si="22"/>
        <v>0</v>
      </c>
      <c r="AH248" s="21">
        <f t="shared" si="23"/>
        <v>0</v>
      </c>
      <c r="AI248" s="21">
        <f t="shared" si="24"/>
        <v>0</v>
      </c>
      <c r="AJ248" s="27" t="s">
        <v>128</v>
      </c>
      <c r="AK248" s="21">
        <f t="shared" si="25"/>
        <v>1</v>
      </c>
      <c r="AL248" s="21">
        <f t="shared" si="26"/>
        <v>0</v>
      </c>
      <c r="AM248" s="21">
        <f t="shared" si="27"/>
        <v>0</v>
      </c>
      <c r="AN248" s="21">
        <f t="shared" si="28"/>
        <v>0</v>
      </c>
      <c r="AO248" s="27" t="s">
        <v>154</v>
      </c>
      <c r="AP248" s="21">
        <f t="shared" si="29"/>
        <v>0</v>
      </c>
      <c r="AQ248" s="21">
        <f t="shared" si="30"/>
        <v>0</v>
      </c>
      <c r="AR248" s="21">
        <f t="shared" si="31"/>
        <v>0</v>
      </c>
      <c r="AS248" s="21">
        <f t="shared" si="32"/>
        <v>1</v>
      </c>
      <c r="AT248" s="27" t="s">
        <v>130</v>
      </c>
      <c r="AU248" s="21">
        <f t="shared" si="33"/>
        <v>1</v>
      </c>
      <c r="AV248" s="21">
        <f t="shared" si="34"/>
        <v>0</v>
      </c>
      <c r="AW248" s="21">
        <f t="shared" si="35"/>
        <v>0</v>
      </c>
      <c r="AX248" s="21">
        <f t="shared" si="36"/>
        <v>0</v>
      </c>
      <c r="AY248" s="27" t="s">
        <v>131</v>
      </c>
      <c r="AZ248" s="21">
        <f t="shared" si="37"/>
        <v>1</v>
      </c>
      <c r="BA248" s="21">
        <f t="shared" si="38"/>
        <v>0</v>
      </c>
      <c r="BB248" s="21">
        <f t="shared" si="39"/>
        <v>0</v>
      </c>
      <c r="BC248" s="21">
        <f t="shared" si="40"/>
        <v>0</v>
      </c>
      <c r="BD248" s="27" t="s">
        <v>138</v>
      </c>
      <c r="BE248" s="21">
        <f t="shared" si="41"/>
        <v>0</v>
      </c>
      <c r="BF248" s="21">
        <f t="shared" si="42"/>
        <v>0</v>
      </c>
      <c r="BG248" s="21">
        <f t="shared" si="43"/>
        <v>1</v>
      </c>
      <c r="BH248" s="29">
        <v>1500.0</v>
      </c>
      <c r="BI248" s="21">
        <f t="shared" si="44"/>
        <v>0</v>
      </c>
      <c r="BJ248" s="21">
        <f t="shared" si="45"/>
        <v>1</v>
      </c>
      <c r="BK248" s="21">
        <f t="shared" si="46"/>
        <v>0</v>
      </c>
      <c r="BL248" s="29" t="s">
        <v>132</v>
      </c>
      <c r="BM248" s="21">
        <f t="shared" si="47"/>
        <v>0</v>
      </c>
      <c r="BN248" s="21">
        <f t="shared" si="48"/>
        <v>0</v>
      </c>
      <c r="BO248" s="21">
        <f t="shared" si="49"/>
        <v>1</v>
      </c>
      <c r="BP248" s="21">
        <f t="shared" si="50"/>
        <v>0</v>
      </c>
      <c r="BQ248" s="21">
        <f t="shared" si="51"/>
        <v>0</v>
      </c>
      <c r="BR248" s="29">
        <v>0.0</v>
      </c>
      <c r="BS248" s="29">
        <v>0.0</v>
      </c>
      <c r="BT248" s="29">
        <v>0.0</v>
      </c>
      <c r="BU248" s="29">
        <v>1.0</v>
      </c>
      <c r="BV248" s="29">
        <v>0.0</v>
      </c>
      <c r="BW248" s="29">
        <v>0.0</v>
      </c>
      <c r="BX248" s="29">
        <v>1.0</v>
      </c>
      <c r="BY248" s="29">
        <v>0.0</v>
      </c>
      <c r="BZ248" s="29">
        <v>1.0</v>
      </c>
      <c r="CA248" s="27" t="s">
        <v>164</v>
      </c>
      <c r="CB248" s="21">
        <f t="shared" si="52"/>
        <v>0</v>
      </c>
      <c r="CC248" s="21">
        <f t="shared" si="53"/>
        <v>0</v>
      </c>
      <c r="CD248" s="21">
        <f t="shared" si="54"/>
        <v>1</v>
      </c>
      <c r="CE248" s="21">
        <f t="shared" si="55"/>
        <v>0</v>
      </c>
      <c r="CF248" s="21">
        <f t="shared" si="56"/>
        <v>0</v>
      </c>
      <c r="CG248" s="27" t="s">
        <v>157</v>
      </c>
      <c r="CH248" s="21">
        <f t="shared" si="57"/>
        <v>0</v>
      </c>
      <c r="CI248" s="21">
        <f t="shared" si="58"/>
        <v>1</v>
      </c>
      <c r="CJ248" s="21">
        <f t="shared" si="59"/>
        <v>0</v>
      </c>
      <c r="CK248" s="21">
        <f t="shared" si="60"/>
        <v>0</v>
      </c>
      <c r="CL248" s="27" t="s">
        <v>170</v>
      </c>
      <c r="CM248" s="21">
        <f t="shared" si="61"/>
        <v>0</v>
      </c>
      <c r="CN248" s="21">
        <f t="shared" si="62"/>
        <v>1</v>
      </c>
      <c r="CO248" s="21">
        <f t="shared" si="63"/>
        <v>0</v>
      </c>
      <c r="CP248" s="21">
        <f t="shared" si="64"/>
        <v>0</v>
      </c>
      <c r="CQ248" s="21">
        <f t="shared" si="65"/>
        <v>0</v>
      </c>
      <c r="CR248" s="27" t="s">
        <v>140</v>
      </c>
      <c r="CS248" s="29">
        <v>3.0</v>
      </c>
      <c r="CT248" s="27" t="s">
        <v>139</v>
      </c>
      <c r="CU248" s="29">
        <v>3.0</v>
      </c>
      <c r="CV248" s="16">
        <f t="shared" si="66"/>
        <v>9</v>
      </c>
      <c r="CW248" s="27" t="s">
        <v>140</v>
      </c>
      <c r="CX248" s="31">
        <v>3.0</v>
      </c>
      <c r="CY248" s="41" t="s">
        <v>139</v>
      </c>
      <c r="CZ248" s="31">
        <v>3.0</v>
      </c>
      <c r="DA248" s="27" t="s">
        <v>136</v>
      </c>
      <c r="DB248" s="16">
        <f t="shared" si="67"/>
        <v>13</v>
      </c>
      <c r="DC248" s="29">
        <v>5.0</v>
      </c>
      <c r="DD248" s="27" t="s">
        <v>139</v>
      </c>
      <c r="DE248" s="27" t="s">
        <v>136</v>
      </c>
      <c r="DF248" s="27" t="s">
        <v>139</v>
      </c>
      <c r="DG248" s="27" t="s">
        <v>137</v>
      </c>
      <c r="DH248" s="27">
        <v>4.0</v>
      </c>
      <c r="DI248" s="16">
        <f t="shared" si="68"/>
        <v>20</v>
      </c>
      <c r="DJ248" s="27" t="s">
        <v>138</v>
      </c>
      <c r="DK248" s="27" t="s">
        <v>136</v>
      </c>
      <c r="DL248" s="27" t="s">
        <v>136</v>
      </c>
      <c r="DM248" s="27" t="s">
        <v>136</v>
      </c>
      <c r="DN248" s="27" t="s">
        <v>136</v>
      </c>
      <c r="DO248" s="16">
        <f t="shared" si="69"/>
        <v>21</v>
      </c>
      <c r="DP248" s="29">
        <v>2.0</v>
      </c>
      <c r="DQ248" s="27" t="s">
        <v>136</v>
      </c>
      <c r="DR248" s="27" t="s">
        <v>136</v>
      </c>
      <c r="DS248" s="27" t="s">
        <v>137</v>
      </c>
      <c r="DT248" s="29">
        <v>3.0</v>
      </c>
      <c r="DU248" s="25">
        <f t="shared" si="70"/>
        <v>16</v>
      </c>
      <c r="DV248" s="27" t="s">
        <v>136</v>
      </c>
      <c r="DW248" s="27" t="s">
        <v>138</v>
      </c>
      <c r="DX248" s="27" t="s">
        <v>137</v>
      </c>
      <c r="DY248" s="27" t="s">
        <v>138</v>
      </c>
      <c r="DZ248" s="27" t="s">
        <v>136</v>
      </c>
      <c r="EA248" s="21">
        <f t="shared" si="88"/>
        <v>21</v>
      </c>
      <c r="EB248" s="27" t="s">
        <v>137</v>
      </c>
      <c r="EC248" s="27" t="s">
        <v>139</v>
      </c>
      <c r="ED248" s="27" t="s">
        <v>140</v>
      </c>
      <c r="EE248" s="27" t="s">
        <v>137</v>
      </c>
      <c r="EF248" s="16">
        <f t="shared" si="71"/>
        <v>9</v>
      </c>
      <c r="EG248" s="29">
        <v>2.0</v>
      </c>
      <c r="EH248" s="130" t="s">
        <v>136</v>
      </c>
      <c r="EI248" s="29">
        <v>2.0</v>
      </c>
      <c r="EJ248" s="27" t="s">
        <v>140</v>
      </c>
      <c r="EK248" s="16">
        <f t="shared" si="72"/>
        <v>9</v>
      </c>
    </row>
    <row r="249" ht="15.75" customHeight="1">
      <c r="A249" s="36" t="s">
        <v>125</v>
      </c>
      <c r="B249" s="16">
        <f t="shared" si="1"/>
        <v>1</v>
      </c>
      <c r="C249" s="17" t="s">
        <v>37</v>
      </c>
      <c r="D249" s="35">
        <v>42.0</v>
      </c>
      <c r="E249" s="16">
        <f t="shared" si="2"/>
        <v>0</v>
      </c>
      <c r="F249" s="16">
        <f t="shared" si="3"/>
        <v>0</v>
      </c>
      <c r="G249" s="16">
        <f t="shared" si="4"/>
        <v>1</v>
      </c>
      <c r="H249" s="16">
        <f t="shared" si="5"/>
        <v>0</v>
      </c>
      <c r="I249" s="35" t="s">
        <v>158</v>
      </c>
      <c r="J249" s="16">
        <f t="shared" si="6"/>
        <v>0</v>
      </c>
      <c r="K249" s="16">
        <f t="shared" si="7"/>
        <v>0</v>
      </c>
      <c r="L249" s="16">
        <f t="shared" si="8"/>
        <v>0</v>
      </c>
      <c r="M249" s="16">
        <f t="shared" si="9"/>
        <v>0</v>
      </c>
      <c r="N249" s="16">
        <f t="shared" si="10"/>
        <v>1</v>
      </c>
      <c r="O249" s="36">
        <v>25000.0</v>
      </c>
      <c r="P249" s="21">
        <f t="shared" si="11"/>
        <v>0</v>
      </c>
      <c r="Q249" s="21">
        <f t="shared" si="12"/>
        <v>1</v>
      </c>
      <c r="R249" s="21">
        <f t="shared" si="13"/>
        <v>0</v>
      </c>
      <c r="S249" s="21">
        <f t="shared" si="14"/>
        <v>0</v>
      </c>
      <c r="T249" s="37" t="s">
        <v>127</v>
      </c>
      <c r="U249" s="21">
        <f t="shared" si="15"/>
        <v>1</v>
      </c>
      <c r="V249" s="37">
        <v>0.0</v>
      </c>
      <c r="W249" s="37">
        <v>0.0</v>
      </c>
      <c r="X249" s="37">
        <v>0.0</v>
      </c>
      <c r="Y249" s="36" t="s">
        <v>206</v>
      </c>
      <c r="Z249" s="21">
        <f t="shared" si="16"/>
        <v>0</v>
      </c>
      <c r="AA249" s="21">
        <f t="shared" si="17"/>
        <v>0</v>
      </c>
      <c r="AB249" s="21">
        <f t="shared" si="18"/>
        <v>0</v>
      </c>
      <c r="AC249" s="21">
        <f t="shared" si="19"/>
        <v>0</v>
      </c>
      <c r="AD249" s="21">
        <f t="shared" si="20"/>
        <v>1</v>
      </c>
      <c r="AE249" s="36" t="s">
        <v>191</v>
      </c>
      <c r="AF249" s="21">
        <f t="shared" si="21"/>
        <v>0</v>
      </c>
      <c r="AG249" s="21">
        <f t="shared" si="22"/>
        <v>0</v>
      </c>
      <c r="AH249" s="21">
        <f t="shared" si="23"/>
        <v>0</v>
      </c>
      <c r="AI249" s="21">
        <f t="shared" si="24"/>
        <v>1</v>
      </c>
      <c r="AJ249" s="27" t="s">
        <v>128</v>
      </c>
      <c r="AK249" s="21">
        <f t="shared" si="25"/>
        <v>1</v>
      </c>
      <c r="AL249" s="21">
        <f t="shared" si="26"/>
        <v>0</v>
      </c>
      <c r="AM249" s="21">
        <f t="shared" si="27"/>
        <v>0</v>
      </c>
      <c r="AN249" s="21">
        <f t="shared" si="28"/>
        <v>0</v>
      </c>
      <c r="AO249" s="27" t="s">
        <v>37</v>
      </c>
      <c r="AP249" s="21">
        <f t="shared" si="29"/>
        <v>1</v>
      </c>
      <c r="AQ249" s="21">
        <f t="shared" si="30"/>
        <v>0</v>
      </c>
      <c r="AR249" s="21">
        <f t="shared" si="31"/>
        <v>0</v>
      </c>
      <c r="AS249" s="21">
        <f t="shared" si="32"/>
        <v>0</v>
      </c>
      <c r="AT249" s="27" t="s">
        <v>197</v>
      </c>
      <c r="AU249" s="21">
        <f t="shared" si="33"/>
        <v>0</v>
      </c>
      <c r="AV249" s="21">
        <f t="shared" si="34"/>
        <v>0</v>
      </c>
      <c r="AW249" s="21">
        <f t="shared" si="35"/>
        <v>0</v>
      </c>
      <c r="AX249" s="21">
        <f t="shared" si="36"/>
        <v>1</v>
      </c>
      <c r="AY249" s="27" t="s">
        <v>144</v>
      </c>
      <c r="AZ249" s="21">
        <f t="shared" si="37"/>
        <v>0</v>
      </c>
      <c r="BA249" s="21">
        <f t="shared" si="38"/>
        <v>0</v>
      </c>
      <c r="BB249" s="21">
        <f t="shared" si="39"/>
        <v>0</v>
      </c>
      <c r="BC249" s="21">
        <f t="shared" si="40"/>
        <v>1</v>
      </c>
      <c r="BD249" s="27" t="s">
        <v>138</v>
      </c>
      <c r="BE249" s="21">
        <f t="shared" si="41"/>
        <v>0</v>
      </c>
      <c r="BF249" s="21">
        <f t="shared" si="42"/>
        <v>0</v>
      </c>
      <c r="BG249" s="21">
        <f t="shared" si="43"/>
        <v>1</v>
      </c>
      <c r="BH249" s="29">
        <v>800.0</v>
      </c>
      <c r="BI249" s="21">
        <f t="shared" si="44"/>
        <v>1</v>
      </c>
      <c r="BJ249" s="21">
        <f t="shared" si="45"/>
        <v>0</v>
      </c>
      <c r="BK249" s="21">
        <f t="shared" si="46"/>
        <v>0</v>
      </c>
      <c r="BL249" s="29" t="s">
        <v>132</v>
      </c>
      <c r="BM249" s="21">
        <f t="shared" si="47"/>
        <v>0</v>
      </c>
      <c r="BN249" s="21">
        <f t="shared" si="48"/>
        <v>0</v>
      </c>
      <c r="BO249" s="21">
        <f t="shared" si="49"/>
        <v>1</v>
      </c>
      <c r="BP249" s="21">
        <f t="shared" si="50"/>
        <v>0</v>
      </c>
      <c r="BQ249" s="21">
        <f t="shared" si="51"/>
        <v>0</v>
      </c>
      <c r="BR249" s="29">
        <v>0.0</v>
      </c>
      <c r="BS249" s="29">
        <v>0.0</v>
      </c>
      <c r="BT249" s="29">
        <v>0.0</v>
      </c>
      <c r="BU249" s="29">
        <v>0.0</v>
      </c>
      <c r="BV249" s="29">
        <v>1.0</v>
      </c>
      <c r="BW249" s="29">
        <v>1.0</v>
      </c>
      <c r="BX249" s="29">
        <v>0.0</v>
      </c>
      <c r="BY249" s="29">
        <v>0.0</v>
      </c>
      <c r="BZ249" s="29">
        <v>1.0</v>
      </c>
      <c r="CA249" s="27" t="s">
        <v>164</v>
      </c>
      <c r="CB249" s="21">
        <f t="shared" si="52"/>
        <v>0</v>
      </c>
      <c r="CC249" s="21">
        <f t="shared" si="53"/>
        <v>0</v>
      </c>
      <c r="CD249" s="21">
        <f t="shared" si="54"/>
        <v>1</v>
      </c>
      <c r="CE249" s="21">
        <f t="shared" si="55"/>
        <v>0</v>
      </c>
      <c r="CF249" s="21">
        <f t="shared" si="56"/>
        <v>0</v>
      </c>
      <c r="CG249" s="27" t="s">
        <v>177</v>
      </c>
      <c r="CH249" s="21">
        <f t="shared" si="57"/>
        <v>1</v>
      </c>
      <c r="CI249" s="21">
        <f t="shared" si="58"/>
        <v>0</v>
      </c>
      <c r="CJ249" s="21">
        <f t="shared" si="59"/>
        <v>0</v>
      </c>
      <c r="CK249" s="21">
        <f t="shared" si="60"/>
        <v>0</v>
      </c>
      <c r="CL249" s="27" t="s">
        <v>135</v>
      </c>
      <c r="CM249" s="21">
        <f t="shared" si="61"/>
        <v>1</v>
      </c>
      <c r="CN249" s="21">
        <f t="shared" si="62"/>
        <v>0</v>
      </c>
      <c r="CO249" s="21">
        <f t="shared" si="63"/>
        <v>0</v>
      </c>
      <c r="CP249" s="21">
        <f t="shared" si="64"/>
        <v>0</v>
      </c>
      <c r="CQ249" s="21">
        <f t="shared" si="65"/>
        <v>0</v>
      </c>
      <c r="CR249" s="27" t="s">
        <v>140</v>
      </c>
      <c r="CS249" s="27" t="s">
        <v>136</v>
      </c>
      <c r="CT249" s="29">
        <v>2.0</v>
      </c>
      <c r="CU249" s="27" t="s">
        <v>140</v>
      </c>
      <c r="CV249" s="16">
        <f t="shared" si="66"/>
        <v>8</v>
      </c>
      <c r="CW249" s="27" t="s">
        <v>140</v>
      </c>
      <c r="CX249" s="31">
        <v>3.0</v>
      </c>
      <c r="CY249" s="31">
        <v>2.0</v>
      </c>
      <c r="CZ249" s="41" t="s">
        <v>140</v>
      </c>
      <c r="DA249" s="27" t="s">
        <v>139</v>
      </c>
      <c r="DB249" s="16">
        <f t="shared" si="67"/>
        <v>9</v>
      </c>
      <c r="DC249" s="27" t="s">
        <v>140</v>
      </c>
      <c r="DD249" s="29">
        <v>3.0</v>
      </c>
      <c r="DE249" s="27" t="s">
        <v>139</v>
      </c>
      <c r="DF249" s="27">
        <v>4.0</v>
      </c>
      <c r="DG249" s="27" t="s">
        <v>139</v>
      </c>
      <c r="DH249" s="27" t="s">
        <v>139</v>
      </c>
      <c r="DI249" s="16">
        <f t="shared" si="68"/>
        <v>14</v>
      </c>
      <c r="DJ249" s="27" t="s">
        <v>138</v>
      </c>
      <c r="DK249" s="27" t="s">
        <v>137</v>
      </c>
      <c r="DL249" s="27" t="s">
        <v>136</v>
      </c>
      <c r="DM249" s="27" t="s">
        <v>136</v>
      </c>
      <c r="DN249" s="27" t="s">
        <v>136</v>
      </c>
      <c r="DO249" s="16">
        <f t="shared" si="69"/>
        <v>20</v>
      </c>
      <c r="DP249" s="27" t="s">
        <v>136</v>
      </c>
      <c r="DQ249" s="27" t="s">
        <v>138</v>
      </c>
      <c r="DR249" s="27" t="s">
        <v>136</v>
      </c>
      <c r="DS249" s="27" t="s">
        <v>136</v>
      </c>
      <c r="DT249" s="27" t="s">
        <v>138</v>
      </c>
      <c r="DU249" s="25">
        <f t="shared" si="70"/>
        <v>22</v>
      </c>
      <c r="DV249" s="27" t="s">
        <v>138</v>
      </c>
      <c r="DW249" s="27" t="s">
        <v>139</v>
      </c>
      <c r="DX249" s="27" t="s">
        <v>139</v>
      </c>
      <c r="DY249" s="27" t="s">
        <v>139</v>
      </c>
      <c r="DZ249" s="27" t="s">
        <v>140</v>
      </c>
      <c r="EA249" s="21">
        <f t="shared" si="88"/>
        <v>12</v>
      </c>
      <c r="EB249" s="27" t="s">
        <v>137</v>
      </c>
      <c r="EC249" s="29">
        <v>4.0</v>
      </c>
      <c r="ED249" s="29">
        <v>5.0</v>
      </c>
      <c r="EE249" s="27" t="s">
        <v>137</v>
      </c>
      <c r="EF249" s="16">
        <f t="shared" si="71"/>
        <v>15</v>
      </c>
      <c r="EG249" s="27" t="s">
        <v>139</v>
      </c>
      <c r="EH249" s="129">
        <v>2.0</v>
      </c>
      <c r="EI249" s="27" t="s">
        <v>136</v>
      </c>
      <c r="EJ249" s="27" t="s">
        <v>139</v>
      </c>
      <c r="EK249" s="16">
        <f t="shared" si="72"/>
        <v>10</v>
      </c>
    </row>
    <row r="250" ht="15.75" customHeight="1">
      <c r="A250" s="36" t="s">
        <v>125</v>
      </c>
      <c r="B250" s="16">
        <f t="shared" si="1"/>
        <v>1</v>
      </c>
      <c r="C250" s="17" t="s">
        <v>37</v>
      </c>
      <c r="D250" s="35">
        <v>75.0</v>
      </c>
      <c r="E250" s="16">
        <f t="shared" si="2"/>
        <v>0</v>
      </c>
      <c r="F250" s="16">
        <f t="shared" si="3"/>
        <v>0</v>
      </c>
      <c r="G250" s="16">
        <f t="shared" si="4"/>
        <v>0</v>
      </c>
      <c r="H250" s="16">
        <f t="shared" si="5"/>
        <v>1</v>
      </c>
      <c r="I250" s="35" t="s">
        <v>126</v>
      </c>
      <c r="J250" s="16">
        <f t="shared" si="6"/>
        <v>0</v>
      </c>
      <c r="K250" s="16">
        <f t="shared" si="7"/>
        <v>1</v>
      </c>
      <c r="L250" s="16">
        <f t="shared" si="8"/>
        <v>0</v>
      </c>
      <c r="M250" s="16">
        <f t="shared" si="9"/>
        <v>0</v>
      </c>
      <c r="N250" s="16">
        <f t="shared" si="10"/>
        <v>0</v>
      </c>
      <c r="O250" s="36">
        <v>10000.0</v>
      </c>
      <c r="P250" s="21">
        <f t="shared" si="11"/>
        <v>1</v>
      </c>
      <c r="Q250" s="21">
        <f t="shared" si="12"/>
        <v>0</v>
      </c>
      <c r="R250" s="21">
        <f t="shared" si="13"/>
        <v>0</v>
      </c>
      <c r="S250" s="21">
        <f t="shared" si="14"/>
        <v>0</v>
      </c>
      <c r="T250" s="37" t="s">
        <v>127</v>
      </c>
      <c r="U250" s="21">
        <f t="shared" si="15"/>
        <v>1</v>
      </c>
      <c r="V250" s="37">
        <v>0.0</v>
      </c>
      <c r="W250" s="37">
        <v>0.0</v>
      </c>
      <c r="X250" s="37">
        <v>0.0</v>
      </c>
      <c r="Y250" s="36" t="s">
        <v>198</v>
      </c>
      <c r="Z250" s="21">
        <f t="shared" si="16"/>
        <v>0</v>
      </c>
      <c r="AA250" s="21">
        <f t="shared" si="17"/>
        <v>0</v>
      </c>
      <c r="AB250" s="21">
        <f t="shared" si="18"/>
        <v>0</v>
      </c>
      <c r="AC250" s="21">
        <f t="shared" si="19"/>
        <v>0</v>
      </c>
      <c r="AD250" s="21">
        <f t="shared" si="20"/>
        <v>1</v>
      </c>
      <c r="AE250" s="36" t="s">
        <v>180</v>
      </c>
      <c r="AF250" s="21">
        <f t="shared" si="21"/>
        <v>0</v>
      </c>
      <c r="AG250" s="21">
        <f t="shared" si="22"/>
        <v>0</v>
      </c>
      <c r="AH250" s="21">
        <f t="shared" si="23"/>
        <v>1</v>
      </c>
      <c r="AI250" s="21">
        <f t="shared" si="24"/>
        <v>0</v>
      </c>
      <c r="AJ250" s="27" t="s">
        <v>129</v>
      </c>
      <c r="AK250" s="21">
        <f t="shared" si="25"/>
        <v>0</v>
      </c>
      <c r="AL250" s="21">
        <f t="shared" si="26"/>
        <v>1</v>
      </c>
      <c r="AM250" s="21">
        <f t="shared" si="27"/>
        <v>0</v>
      </c>
      <c r="AN250" s="21">
        <f t="shared" si="28"/>
        <v>0</v>
      </c>
      <c r="AO250" s="27" t="s">
        <v>38</v>
      </c>
      <c r="AP250" s="21">
        <f t="shared" si="29"/>
        <v>0</v>
      </c>
      <c r="AQ250" s="21">
        <f t="shared" si="30"/>
        <v>1</v>
      </c>
      <c r="AR250" s="21">
        <f t="shared" si="31"/>
        <v>0</v>
      </c>
      <c r="AS250" s="21">
        <f t="shared" si="32"/>
        <v>0</v>
      </c>
      <c r="AT250" s="27" t="s">
        <v>130</v>
      </c>
      <c r="AU250" s="21">
        <f t="shared" si="33"/>
        <v>1</v>
      </c>
      <c r="AV250" s="21">
        <f t="shared" si="34"/>
        <v>0</v>
      </c>
      <c r="AW250" s="21">
        <f t="shared" si="35"/>
        <v>0</v>
      </c>
      <c r="AX250" s="21">
        <f t="shared" si="36"/>
        <v>0</v>
      </c>
      <c r="AY250" s="27" t="s">
        <v>175</v>
      </c>
      <c r="AZ250" s="21">
        <f t="shared" si="37"/>
        <v>0</v>
      </c>
      <c r="BA250" s="21">
        <f t="shared" si="38"/>
        <v>0</v>
      </c>
      <c r="BB250" s="21">
        <f t="shared" si="39"/>
        <v>0</v>
      </c>
      <c r="BC250" s="21">
        <f t="shared" si="40"/>
        <v>1</v>
      </c>
      <c r="BD250" s="27">
        <v>5.0</v>
      </c>
      <c r="BE250" s="21">
        <f t="shared" si="41"/>
        <v>0</v>
      </c>
      <c r="BF250" s="21">
        <f t="shared" si="42"/>
        <v>1</v>
      </c>
      <c r="BG250" s="21">
        <f t="shared" si="43"/>
        <v>0</v>
      </c>
      <c r="BH250" s="27" t="s">
        <v>184</v>
      </c>
      <c r="BI250" s="21">
        <f t="shared" si="44"/>
        <v>0</v>
      </c>
      <c r="BJ250" s="21">
        <f t="shared" si="45"/>
        <v>0</v>
      </c>
      <c r="BK250" s="21">
        <f t="shared" si="46"/>
        <v>1</v>
      </c>
      <c r="BL250" s="27" t="s">
        <v>185</v>
      </c>
      <c r="BM250" s="21">
        <f t="shared" si="47"/>
        <v>0</v>
      </c>
      <c r="BN250" s="21">
        <f t="shared" si="48"/>
        <v>0</v>
      </c>
      <c r="BO250" s="21">
        <f t="shared" si="49"/>
        <v>0</v>
      </c>
      <c r="BP250" s="21">
        <f t="shared" si="50"/>
        <v>0</v>
      </c>
      <c r="BQ250" s="21">
        <f t="shared" si="51"/>
        <v>1</v>
      </c>
      <c r="BR250" s="29">
        <v>1.0</v>
      </c>
      <c r="BS250" s="29">
        <v>0.0</v>
      </c>
      <c r="BT250" s="29">
        <v>1.0</v>
      </c>
      <c r="BU250" s="29">
        <v>0.0</v>
      </c>
      <c r="BV250" s="29">
        <v>0.0</v>
      </c>
      <c r="BW250" s="29">
        <v>0.0</v>
      </c>
      <c r="BX250" s="29">
        <v>0.0</v>
      </c>
      <c r="BY250" s="29">
        <v>1.0</v>
      </c>
      <c r="BZ250" s="29">
        <v>0.0</v>
      </c>
      <c r="CA250" s="27" t="s">
        <v>133</v>
      </c>
      <c r="CB250" s="21">
        <f t="shared" si="52"/>
        <v>0</v>
      </c>
      <c r="CC250" s="21">
        <f t="shared" si="53"/>
        <v>1</v>
      </c>
      <c r="CD250" s="21">
        <f t="shared" si="54"/>
        <v>0</v>
      </c>
      <c r="CE250" s="21">
        <f t="shared" si="55"/>
        <v>0</v>
      </c>
      <c r="CF250" s="21">
        <f t="shared" si="56"/>
        <v>0</v>
      </c>
      <c r="CG250" s="27" t="s">
        <v>146</v>
      </c>
      <c r="CH250" s="21">
        <f t="shared" si="57"/>
        <v>0</v>
      </c>
      <c r="CI250" s="21">
        <f t="shared" si="58"/>
        <v>0</v>
      </c>
      <c r="CJ250" s="21">
        <f t="shared" si="59"/>
        <v>1</v>
      </c>
      <c r="CK250" s="21">
        <f t="shared" si="60"/>
        <v>0</v>
      </c>
      <c r="CL250" s="27" t="s">
        <v>135</v>
      </c>
      <c r="CM250" s="21">
        <f t="shared" si="61"/>
        <v>1</v>
      </c>
      <c r="CN250" s="21">
        <f t="shared" si="62"/>
        <v>0</v>
      </c>
      <c r="CO250" s="21">
        <f t="shared" si="63"/>
        <v>0</v>
      </c>
      <c r="CP250" s="21">
        <f t="shared" si="64"/>
        <v>0</v>
      </c>
      <c r="CQ250" s="21">
        <f t="shared" si="65"/>
        <v>0</v>
      </c>
      <c r="CR250" s="27" t="s">
        <v>136</v>
      </c>
      <c r="CS250" s="29">
        <v>3.0</v>
      </c>
      <c r="CT250" s="27" t="s">
        <v>136</v>
      </c>
      <c r="CU250" s="27" t="s">
        <v>139</v>
      </c>
      <c r="CV250" s="16">
        <f t="shared" si="66"/>
        <v>13</v>
      </c>
      <c r="CW250" s="29">
        <v>4.0</v>
      </c>
      <c r="CX250" s="31">
        <v>5.0</v>
      </c>
      <c r="CY250" s="41" t="s">
        <v>136</v>
      </c>
      <c r="CZ250" s="41" t="s">
        <v>139</v>
      </c>
      <c r="DA250" s="27" t="s">
        <v>139</v>
      </c>
      <c r="DB250" s="16">
        <f t="shared" si="67"/>
        <v>17</v>
      </c>
      <c r="DC250" s="27" t="s">
        <v>136</v>
      </c>
      <c r="DD250" s="27" t="s">
        <v>139</v>
      </c>
      <c r="DE250" s="27" t="s">
        <v>139</v>
      </c>
      <c r="DF250" s="29">
        <v>3.0</v>
      </c>
      <c r="DG250" s="27" t="s">
        <v>138</v>
      </c>
      <c r="DH250" s="27">
        <v>5.0</v>
      </c>
      <c r="DI250" s="16">
        <f t="shared" si="68"/>
        <v>21</v>
      </c>
      <c r="DJ250" s="27" t="s">
        <v>136</v>
      </c>
      <c r="DK250" s="27" t="s">
        <v>139</v>
      </c>
      <c r="DL250" s="27" t="s">
        <v>136</v>
      </c>
      <c r="DM250" s="27" t="s">
        <v>138</v>
      </c>
      <c r="DN250" s="29">
        <v>4.0</v>
      </c>
      <c r="DO250" s="16">
        <f t="shared" si="69"/>
        <v>19</v>
      </c>
      <c r="DP250" s="27" t="s">
        <v>136</v>
      </c>
      <c r="DQ250" s="27" t="s">
        <v>140</v>
      </c>
      <c r="DR250" s="27" t="s">
        <v>140</v>
      </c>
      <c r="DS250" s="27" t="s">
        <v>140</v>
      </c>
      <c r="DT250" s="27" t="s">
        <v>139</v>
      </c>
      <c r="DU250" s="25">
        <f t="shared" si="70"/>
        <v>9</v>
      </c>
      <c r="DV250" s="27" t="s">
        <v>139</v>
      </c>
      <c r="DW250" s="27" t="s">
        <v>136</v>
      </c>
      <c r="DX250" s="27" t="s">
        <v>136</v>
      </c>
      <c r="DY250" s="27" t="s">
        <v>139</v>
      </c>
      <c r="DZ250" s="27" t="s">
        <v>139</v>
      </c>
      <c r="EA250" s="21">
        <f t="shared" si="88"/>
        <v>14</v>
      </c>
      <c r="EB250" s="27" t="s">
        <v>139</v>
      </c>
      <c r="EC250" s="27" t="s">
        <v>140</v>
      </c>
      <c r="ED250" s="27" t="s">
        <v>139</v>
      </c>
      <c r="EE250" s="27" t="s">
        <v>136</v>
      </c>
      <c r="EF250" s="16">
        <f t="shared" si="71"/>
        <v>9</v>
      </c>
      <c r="EG250" s="27" t="s">
        <v>139</v>
      </c>
      <c r="EH250" s="130" t="s">
        <v>140</v>
      </c>
      <c r="EI250" s="27" t="s">
        <v>139</v>
      </c>
      <c r="EJ250" s="27" t="s">
        <v>140</v>
      </c>
      <c r="EK250" s="16">
        <f t="shared" si="72"/>
        <v>6</v>
      </c>
    </row>
    <row r="251" ht="15.75" customHeight="1">
      <c r="A251" s="36" t="s">
        <v>125</v>
      </c>
      <c r="B251" s="16">
        <f t="shared" si="1"/>
        <v>1</v>
      </c>
      <c r="C251" s="17" t="s">
        <v>37</v>
      </c>
      <c r="D251" s="35">
        <v>38.0</v>
      </c>
      <c r="E251" s="16">
        <f t="shared" si="2"/>
        <v>0</v>
      </c>
      <c r="F251" s="16">
        <f t="shared" si="3"/>
        <v>1</v>
      </c>
      <c r="G251" s="16">
        <f t="shared" si="4"/>
        <v>0</v>
      </c>
      <c r="H251" s="16">
        <f t="shared" si="5"/>
        <v>0</v>
      </c>
      <c r="I251" s="35" t="s">
        <v>158</v>
      </c>
      <c r="J251" s="16">
        <f t="shared" si="6"/>
        <v>0</v>
      </c>
      <c r="K251" s="16">
        <f t="shared" si="7"/>
        <v>0</v>
      </c>
      <c r="L251" s="16">
        <f t="shared" si="8"/>
        <v>0</v>
      </c>
      <c r="M251" s="16">
        <f t="shared" si="9"/>
        <v>0</v>
      </c>
      <c r="N251" s="16">
        <f t="shared" si="10"/>
        <v>1</v>
      </c>
      <c r="O251" s="36">
        <v>30000.0</v>
      </c>
      <c r="P251" s="21">
        <f t="shared" si="11"/>
        <v>0</v>
      </c>
      <c r="Q251" s="21">
        <f t="shared" si="12"/>
        <v>0</v>
      </c>
      <c r="R251" s="21">
        <f t="shared" si="13"/>
        <v>1</v>
      </c>
      <c r="S251" s="21">
        <f t="shared" si="14"/>
        <v>0</v>
      </c>
      <c r="T251" s="37" t="s">
        <v>127</v>
      </c>
      <c r="U251" s="21">
        <f t="shared" si="15"/>
        <v>1</v>
      </c>
      <c r="V251" s="37">
        <v>1.0</v>
      </c>
      <c r="W251" s="37">
        <v>0.0</v>
      </c>
      <c r="X251" s="37">
        <v>1.0</v>
      </c>
      <c r="Y251" s="36" t="s">
        <v>206</v>
      </c>
      <c r="Z251" s="21">
        <f t="shared" si="16"/>
        <v>0</v>
      </c>
      <c r="AA251" s="21">
        <f t="shared" si="17"/>
        <v>0</v>
      </c>
      <c r="AB251" s="21">
        <f t="shared" si="18"/>
        <v>0</v>
      </c>
      <c r="AC251" s="21">
        <f t="shared" si="19"/>
        <v>0</v>
      </c>
      <c r="AD251" s="21">
        <f t="shared" si="20"/>
        <v>1</v>
      </c>
      <c r="AE251" s="36" t="s">
        <v>204</v>
      </c>
      <c r="AF251" s="21">
        <f t="shared" si="21"/>
        <v>0</v>
      </c>
      <c r="AG251" s="21">
        <f t="shared" si="22"/>
        <v>0</v>
      </c>
      <c r="AH251" s="21">
        <f t="shared" si="23"/>
        <v>0</v>
      </c>
      <c r="AI251" s="21">
        <f t="shared" si="24"/>
        <v>1</v>
      </c>
      <c r="AJ251" s="27" t="s">
        <v>191</v>
      </c>
      <c r="AK251" s="21">
        <f t="shared" si="25"/>
        <v>0</v>
      </c>
      <c r="AL251" s="21">
        <f t="shared" si="26"/>
        <v>0</v>
      </c>
      <c r="AM251" s="21">
        <f t="shared" si="27"/>
        <v>0</v>
      </c>
      <c r="AN251" s="21">
        <f t="shared" si="28"/>
        <v>1</v>
      </c>
      <c r="AO251" s="27" t="s">
        <v>39</v>
      </c>
      <c r="AP251" s="21">
        <f t="shared" si="29"/>
        <v>0</v>
      </c>
      <c r="AQ251" s="21">
        <f t="shared" si="30"/>
        <v>0</v>
      </c>
      <c r="AR251" s="21">
        <f t="shared" si="31"/>
        <v>1</v>
      </c>
      <c r="AS251" s="21">
        <f t="shared" si="32"/>
        <v>0</v>
      </c>
      <c r="AT251" s="27" t="s">
        <v>44</v>
      </c>
      <c r="AU251" s="21">
        <f t="shared" si="33"/>
        <v>0</v>
      </c>
      <c r="AV251" s="21">
        <f t="shared" si="34"/>
        <v>1</v>
      </c>
      <c r="AW251" s="21">
        <f t="shared" si="35"/>
        <v>0</v>
      </c>
      <c r="AX251" s="21">
        <f t="shared" si="36"/>
        <v>0</v>
      </c>
      <c r="AY251" s="27" t="s">
        <v>182</v>
      </c>
      <c r="AZ251" s="21">
        <f t="shared" si="37"/>
        <v>0</v>
      </c>
      <c r="BA251" s="21">
        <f t="shared" si="38"/>
        <v>0</v>
      </c>
      <c r="BB251" s="21">
        <f t="shared" si="39"/>
        <v>1</v>
      </c>
      <c r="BC251" s="21">
        <f t="shared" si="40"/>
        <v>0</v>
      </c>
      <c r="BD251" s="27" t="s">
        <v>136</v>
      </c>
      <c r="BE251" s="21">
        <f t="shared" si="41"/>
        <v>0</v>
      </c>
      <c r="BF251" s="21">
        <f t="shared" si="42"/>
        <v>0</v>
      </c>
      <c r="BG251" s="21">
        <f t="shared" si="43"/>
        <v>1</v>
      </c>
      <c r="BH251" s="27">
        <v>800.0</v>
      </c>
      <c r="BI251" s="21">
        <f t="shared" si="44"/>
        <v>1</v>
      </c>
      <c r="BJ251" s="21">
        <f t="shared" si="45"/>
        <v>0</v>
      </c>
      <c r="BK251" s="21">
        <f t="shared" si="46"/>
        <v>0</v>
      </c>
      <c r="BL251" s="29" t="s">
        <v>132</v>
      </c>
      <c r="BM251" s="21">
        <f t="shared" si="47"/>
        <v>0</v>
      </c>
      <c r="BN251" s="21">
        <f t="shared" si="48"/>
        <v>0</v>
      </c>
      <c r="BO251" s="21">
        <f t="shared" si="49"/>
        <v>1</v>
      </c>
      <c r="BP251" s="21">
        <f t="shared" si="50"/>
        <v>0</v>
      </c>
      <c r="BQ251" s="21">
        <f t="shared" si="51"/>
        <v>0</v>
      </c>
      <c r="BR251" s="29">
        <v>0.0</v>
      </c>
      <c r="BS251" s="29">
        <v>1.0</v>
      </c>
      <c r="BT251" s="29">
        <v>0.0</v>
      </c>
      <c r="BU251" s="29">
        <v>0.0</v>
      </c>
      <c r="BV251" s="29">
        <v>0.0</v>
      </c>
      <c r="BW251" s="29">
        <v>1.0</v>
      </c>
      <c r="BX251" s="29">
        <v>0.0</v>
      </c>
      <c r="BY251" s="29">
        <v>0.0</v>
      </c>
      <c r="BZ251" s="29">
        <v>1.0</v>
      </c>
      <c r="CA251" s="27" t="s">
        <v>133</v>
      </c>
      <c r="CB251" s="21">
        <f t="shared" si="52"/>
        <v>0</v>
      </c>
      <c r="CC251" s="21">
        <f t="shared" si="53"/>
        <v>1</v>
      </c>
      <c r="CD251" s="21">
        <f t="shared" si="54"/>
        <v>0</v>
      </c>
      <c r="CE251" s="21">
        <f t="shared" si="55"/>
        <v>0</v>
      </c>
      <c r="CF251" s="21">
        <f t="shared" si="56"/>
        <v>0</v>
      </c>
      <c r="CG251" s="27" t="s">
        <v>134</v>
      </c>
      <c r="CH251" s="21">
        <f t="shared" si="57"/>
        <v>0</v>
      </c>
      <c r="CI251" s="21">
        <f t="shared" si="58"/>
        <v>0</v>
      </c>
      <c r="CJ251" s="21">
        <f t="shared" si="59"/>
        <v>0</v>
      </c>
      <c r="CK251" s="21">
        <f t="shared" si="60"/>
        <v>1</v>
      </c>
      <c r="CL251" s="27" t="s">
        <v>135</v>
      </c>
      <c r="CM251" s="21">
        <f t="shared" si="61"/>
        <v>1</v>
      </c>
      <c r="CN251" s="21">
        <f t="shared" si="62"/>
        <v>0</v>
      </c>
      <c r="CO251" s="21">
        <f t="shared" si="63"/>
        <v>0</v>
      </c>
      <c r="CP251" s="21">
        <f t="shared" si="64"/>
        <v>0</v>
      </c>
      <c r="CQ251" s="21">
        <f t="shared" si="65"/>
        <v>0</v>
      </c>
      <c r="CR251" s="27" t="s">
        <v>137</v>
      </c>
      <c r="CS251" s="27" t="s">
        <v>136</v>
      </c>
      <c r="CT251" s="27" t="s">
        <v>139</v>
      </c>
      <c r="CU251" s="29">
        <v>2.0</v>
      </c>
      <c r="CV251" s="16">
        <f t="shared" si="66"/>
        <v>11</v>
      </c>
      <c r="CW251" s="29">
        <v>2.0</v>
      </c>
      <c r="CX251" s="31">
        <v>3.0</v>
      </c>
      <c r="CY251" s="41" t="s">
        <v>139</v>
      </c>
      <c r="CZ251" s="41" t="s">
        <v>136</v>
      </c>
      <c r="DA251" s="29">
        <v>1.0</v>
      </c>
      <c r="DB251" s="16">
        <f t="shared" si="67"/>
        <v>12</v>
      </c>
      <c r="DC251" s="29">
        <v>1.0</v>
      </c>
      <c r="DD251" s="29">
        <v>2.0</v>
      </c>
      <c r="DE251" s="27" t="s">
        <v>137</v>
      </c>
      <c r="DF251" s="27">
        <v>4.0</v>
      </c>
      <c r="DG251" s="27" t="s">
        <v>140</v>
      </c>
      <c r="DH251" s="27" t="s">
        <v>139</v>
      </c>
      <c r="DI251" s="16">
        <f t="shared" si="68"/>
        <v>13</v>
      </c>
      <c r="DJ251" s="27" t="s">
        <v>136</v>
      </c>
      <c r="DK251" s="27" t="s">
        <v>138</v>
      </c>
      <c r="DL251" s="27" t="s">
        <v>136</v>
      </c>
      <c r="DM251" s="27" t="s">
        <v>136</v>
      </c>
      <c r="DN251" s="27" t="s">
        <v>139</v>
      </c>
      <c r="DO251" s="16">
        <f t="shared" si="69"/>
        <v>19</v>
      </c>
      <c r="DP251" s="27" t="s">
        <v>136</v>
      </c>
      <c r="DQ251" s="27" t="s">
        <v>139</v>
      </c>
      <c r="DR251" s="29">
        <v>4.0</v>
      </c>
      <c r="DS251" s="27" t="s">
        <v>136</v>
      </c>
      <c r="DT251" s="27" t="s">
        <v>137</v>
      </c>
      <c r="DU251" s="25">
        <f t="shared" si="70"/>
        <v>17</v>
      </c>
      <c r="DV251" s="29">
        <v>3.0</v>
      </c>
      <c r="DW251" s="29">
        <v>2.0</v>
      </c>
      <c r="DX251" s="27" t="s">
        <v>137</v>
      </c>
      <c r="DY251" s="29">
        <v>2.0</v>
      </c>
      <c r="DZ251" s="29">
        <v>3.0</v>
      </c>
      <c r="EA251" s="21">
        <f t="shared" si="88"/>
        <v>13</v>
      </c>
      <c r="EB251" s="29">
        <v>4.0</v>
      </c>
      <c r="EC251" s="29">
        <v>3.0</v>
      </c>
      <c r="ED251" s="29">
        <v>4.0</v>
      </c>
      <c r="EE251" s="27" t="s">
        <v>137</v>
      </c>
      <c r="EF251" s="16">
        <f t="shared" si="71"/>
        <v>14</v>
      </c>
      <c r="EG251" s="27" t="s">
        <v>140</v>
      </c>
      <c r="EH251" s="130" t="s">
        <v>136</v>
      </c>
      <c r="EI251" s="27" t="s">
        <v>136</v>
      </c>
      <c r="EJ251" s="27" t="s">
        <v>140</v>
      </c>
      <c r="EK251" s="16">
        <f t="shared" si="72"/>
        <v>10</v>
      </c>
    </row>
    <row r="252" ht="15.75" customHeight="1">
      <c r="A252" s="36" t="s">
        <v>125</v>
      </c>
      <c r="B252" s="16">
        <f t="shared" si="1"/>
        <v>1</v>
      </c>
      <c r="C252" s="17" t="s">
        <v>37</v>
      </c>
      <c r="D252" s="35">
        <v>25.0</v>
      </c>
      <c r="E252" s="16">
        <f t="shared" si="2"/>
        <v>0</v>
      </c>
      <c r="F252" s="16">
        <f t="shared" si="3"/>
        <v>1</v>
      </c>
      <c r="G252" s="16">
        <f t="shared" si="4"/>
        <v>0</v>
      </c>
      <c r="H252" s="16">
        <f t="shared" si="5"/>
        <v>0</v>
      </c>
      <c r="I252" s="35" t="s">
        <v>158</v>
      </c>
      <c r="J252" s="16">
        <f t="shared" si="6"/>
        <v>0</v>
      </c>
      <c r="K252" s="16">
        <f t="shared" si="7"/>
        <v>0</v>
      </c>
      <c r="L252" s="16">
        <f t="shared" si="8"/>
        <v>0</v>
      </c>
      <c r="M252" s="16">
        <f t="shared" si="9"/>
        <v>0</v>
      </c>
      <c r="N252" s="16">
        <f t="shared" si="10"/>
        <v>1</v>
      </c>
      <c r="O252" s="36">
        <v>32000.0</v>
      </c>
      <c r="P252" s="21">
        <f t="shared" si="11"/>
        <v>0</v>
      </c>
      <c r="Q252" s="21">
        <f t="shared" si="12"/>
        <v>0</v>
      </c>
      <c r="R252" s="21">
        <f t="shared" si="13"/>
        <v>1</v>
      </c>
      <c r="S252" s="21">
        <f t="shared" si="14"/>
        <v>0</v>
      </c>
      <c r="T252" s="37" t="s">
        <v>127</v>
      </c>
      <c r="U252" s="21">
        <f t="shared" si="15"/>
        <v>1</v>
      </c>
      <c r="V252" s="37">
        <v>0.0</v>
      </c>
      <c r="W252" s="37">
        <v>0.0</v>
      </c>
      <c r="X252" s="37">
        <v>0.0</v>
      </c>
      <c r="Y252" s="36" t="s">
        <v>206</v>
      </c>
      <c r="Z252" s="21">
        <f t="shared" si="16"/>
        <v>0</v>
      </c>
      <c r="AA252" s="21">
        <f t="shared" si="17"/>
        <v>0</v>
      </c>
      <c r="AB252" s="21">
        <f t="shared" si="18"/>
        <v>0</v>
      </c>
      <c r="AC252" s="21">
        <f t="shared" si="19"/>
        <v>0</v>
      </c>
      <c r="AD252" s="21">
        <f t="shared" si="20"/>
        <v>1</v>
      </c>
      <c r="AE252" s="36" t="s">
        <v>32</v>
      </c>
      <c r="AF252" s="21">
        <f t="shared" si="21"/>
        <v>0</v>
      </c>
      <c r="AG252" s="21">
        <f t="shared" si="22"/>
        <v>1</v>
      </c>
      <c r="AH252" s="21">
        <f t="shared" si="23"/>
        <v>0</v>
      </c>
      <c r="AI252" s="21">
        <f t="shared" si="24"/>
        <v>0</v>
      </c>
      <c r="AJ252" s="27" t="s">
        <v>128</v>
      </c>
      <c r="AK252" s="21">
        <f t="shared" si="25"/>
        <v>1</v>
      </c>
      <c r="AL252" s="21">
        <f t="shared" si="26"/>
        <v>0</v>
      </c>
      <c r="AM252" s="21">
        <f t="shared" si="27"/>
        <v>0</v>
      </c>
      <c r="AN252" s="21">
        <f t="shared" si="28"/>
        <v>0</v>
      </c>
      <c r="AO252" s="27" t="s">
        <v>172</v>
      </c>
      <c r="AP252" s="21">
        <f t="shared" si="29"/>
        <v>0</v>
      </c>
      <c r="AQ252" s="21">
        <f t="shared" si="30"/>
        <v>0</v>
      </c>
      <c r="AR252" s="21">
        <f t="shared" si="31"/>
        <v>0</v>
      </c>
      <c r="AS252" s="21">
        <f t="shared" si="32"/>
        <v>1</v>
      </c>
      <c r="AT252" s="27" t="s">
        <v>44</v>
      </c>
      <c r="AU252" s="21">
        <f t="shared" si="33"/>
        <v>0</v>
      </c>
      <c r="AV252" s="21">
        <f t="shared" si="34"/>
        <v>1</v>
      </c>
      <c r="AW252" s="21">
        <f t="shared" si="35"/>
        <v>0</v>
      </c>
      <c r="AX252" s="21">
        <f t="shared" si="36"/>
        <v>0</v>
      </c>
      <c r="AY252" s="27" t="s">
        <v>131</v>
      </c>
      <c r="AZ252" s="21">
        <f t="shared" si="37"/>
        <v>1</v>
      </c>
      <c r="BA252" s="21">
        <f t="shared" si="38"/>
        <v>0</v>
      </c>
      <c r="BB252" s="21">
        <f t="shared" si="39"/>
        <v>0</v>
      </c>
      <c r="BC252" s="21">
        <f t="shared" si="40"/>
        <v>0</v>
      </c>
      <c r="BD252" s="27" t="s">
        <v>150</v>
      </c>
      <c r="BE252" s="21">
        <f t="shared" si="41"/>
        <v>0</v>
      </c>
      <c r="BF252" s="21">
        <f t="shared" si="42"/>
        <v>0</v>
      </c>
      <c r="BG252" s="21">
        <f t="shared" si="43"/>
        <v>1</v>
      </c>
      <c r="BH252" s="27" t="s">
        <v>145</v>
      </c>
      <c r="BI252" s="21">
        <f t="shared" si="44"/>
        <v>0</v>
      </c>
      <c r="BJ252" s="21">
        <f t="shared" si="45"/>
        <v>0</v>
      </c>
      <c r="BK252" s="21">
        <f t="shared" si="46"/>
        <v>1</v>
      </c>
      <c r="BL252" s="29" t="s">
        <v>132</v>
      </c>
      <c r="BM252" s="21">
        <f t="shared" si="47"/>
        <v>0</v>
      </c>
      <c r="BN252" s="21">
        <f t="shared" si="48"/>
        <v>0</v>
      </c>
      <c r="BO252" s="21">
        <f t="shared" si="49"/>
        <v>1</v>
      </c>
      <c r="BP252" s="21">
        <f t="shared" si="50"/>
        <v>0</v>
      </c>
      <c r="BQ252" s="21">
        <f t="shared" si="51"/>
        <v>0</v>
      </c>
      <c r="BR252" s="29">
        <v>0.0</v>
      </c>
      <c r="BS252" s="29">
        <v>0.0</v>
      </c>
      <c r="BT252" s="29">
        <v>1.0</v>
      </c>
      <c r="BU252" s="29">
        <v>0.0</v>
      </c>
      <c r="BV252" s="29">
        <v>1.0</v>
      </c>
      <c r="BW252" s="29">
        <v>1.0</v>
      </c>
      <c r="BX252" s="29">
        <v>1.0</v>
      </c>
      <c r="BY252" s="29">
        <v>0.0</v>
      </c>
      <c r="BZ252" s="29">
        <v>0.0</v>
      </c>
      <c r="CA252" s="27" t="s">
        <v>133</v>
      </c>
      <c r="CB252" s="21">
        <f t="shared" si="52"/>
        <v>0</v>
      </c>
      <c r="CC252" s="21">
        <f t="shared" si="53"/>
        <v>1</v>
      </c>
      <c r="CD252" s="21">
        <f t="shared" si="54"/>
        <v>0</v>
      </c>
      <c r="CE252" s="21">
        <f t="shared" si="55"/>
        <v>0</v>
      </c>
      <c r="CF252" s="21">
        <f t="shared" si="56"/>
        <v>0</v>
      </c>
      <c r="CG252" s="27" t="s">
        <v>146</v>
      </c>
      <c r="CH252" s="21">
        <f t="shared" si="57"/>
        <v>0</v>
      </c>
      <c r="CI252" s="21">
        <f t="shared" si="58"/>
        <v>0</v>
      </c>
      <c r="CJ252" s="21">
        <f t="shared" si="59"/>
        <v>1</v>
      </c>
      <c r="CK252" s="21">
        <f t="shared" si="60"/>
        <v>0</v>
      </c>
      <c r="CL252" s="27" t="s">
        <v>147</v>
      </c>
      <c r="CM252" s="21">
        <f t="shared" si="61"/>
        <v>0</v>
      </c>
      <c r="CN252" s="21">
        <f t="shared" si="62"/>
        <v>0</v>
      </c>
      <c r="CO252" s="21">
        <f t="shared" si="63"/>
        <v>0</v>
      </c>
      <c r="CP252" s="21">
        <f t="shared" si="64"/>
        <v>0</v>
      </c>
      <c r="CQ252" s="21">
        <f t="shared" si="65"/>
        <v>1</v>
      </c>
      <c r="CR252" s="27" t="s">
        <v>139</v>
      </c>
      <c r="CS252" s="27" t="s">
        <v>139</v>
      </c>
      <c r="CT252" s="29">
        <v>3.0</v>
      </c>
      <c r="CU252" s="27" t="s">
        <v>140</v>
      </c>
      <c r="CV252" s="16">
        <f t="shared" si="66"/>
        <v>8</v>
      </c>
      <c r="CW252" s="27" t="s">
        <v>139</v>
      </c>
      <c r="CX252" s="41" t="s">
        <v>139</v>
      </c>
      <c r="CY252" s="31">
        <v>3.0</v>
      </c>
      <c r="CZ252" s="41" t="s">
        <v>140</v>
      </c>
      <c r="DA252" s="27" t="s">
        <v>136</v>
      </c>
      <c r="DB252" s="16">
        <f t="shared" si="67"/>
        <v>12</v>
      </c>
      <c r="DC252" s="27" t="s">
        <v>140</v>
      </c>
      <c r="DD252" s="27" t="s">
        <v>139</v>
      </c>
      <c r="DE252" s="27" t="s">
        <v>137</v>
      </c>
      <c r="DF252" s="27" t="s">
        <v>139</v>
      </c>
      <c r="DG252" s="27" t="s">
        <v>140</v>
      </c>
      <c r="DH252" s="27">
        <v>4.0</v>
      </c>
      <c r="DI252" s="16">
        <f t="shared" si="68"/>
        <v>13</v>
      </c>
      <c r="DJ252" s="27" t="s">
        <v>137</v>
      </c>
      <c r="DK252" s="27" t="s">
        <v>136</v>
      </c>
      <c r="DL252" s="27" t="s">
        <v>136</v>
      </c>
      <c r="DM252" s="27" t="s">
        <v>137</v>
      </c>
      <c r="DN252" s="27" t="s">
        <v>136</v>
      </c>
      <c r="DO252" s="16">
        <f t="shared" si="69"/>
        <v>18</v>
      </c>
      <c r="DP252" s="27" t="s">
        <v>137</v>
      </c>
      <c r="DQ252" s="29">
        <v>5.0</v>
      </c>
      <c r="DR252" s="27" t="s">
        <v>137</v>
      </c>
      <c r="DS252" s="29">
        <v>4.0</v>
      </c>
      <c r="DT252" s="27" t="s">
        <v>136</v>
      </c>
      <c r="DU252" s="25">
        <f t="shared" si="70"/>
        <v>19</v>
      </c>
      <c r="DV252" s="27" t="s">
        <v>136</v>
      </c>
      <c r="DW252" s="27" t="s">
        <v>136</v>
      </c>
      <c r="DX252" s="27" t="s">
        <v>136</v>
      </c>
      <c r="DY252" s="27" t="s">
        <v>137</v>
      </c>
      <c r="DZ252" s="27" t="s">
        <v>136</v>
      </c>
      <c r="EA252" s="21">
        <f t="shared" si="88"/>
        <v>19</v>
      </c>
      <c r="EB252" s="27" t="s">
        <v>137</v>
      </c>
      <c r="EC252" s="29">
        <v>3.0</v>
      </c>
      <c r="ED252" s="27" t="s">
        <v>138</v>
      </c>
      <c r="EE252" s="29">
        <v>4.0</v>
      </c>
      <c r="EF252" s="16">
        <f t="shared" si="71"/>
        <v>15</v>
      </c>
      <c r="EG252" s="29">
        <v>3.0</v>
      </c>
      <c r="EH252" s="130" t="s">
        <v>139</v>
      </c>
      <c r="EI252" s="29">
        <v>4.0</v>
      </c>
      <c r="EJ252" s="29">
        <v>5.0</v>
      </c>
      <c r="EK252" s="16">
        <f t="shared" si="72"/>
        <v>14</v>
      </c>
    </row>
    <row r="253" ht="15.75" customHeight="1">
      <c r="A253" s="36" t="s">
        <v>125</v>
      </c>
      <c r="B253" s="16">
        <f t="shared" si="1"/>
        <v>1</v>
      </c>
      <c r="C253" s="17" t="s">
        <v>37</v>
      </c>
      <c r="D253" s="35">
        <v>26.0</v>
      </c>
      <c r="E253" s="16">
        <f t="shared" si="2"/>
        <v>0</v>
      </c>
      <c r="F253" s="16">
        <f t="shared" si="3"/>
        <v>1</v>
      </c>
      <c r="G253" s="16">
        <f t="shared" si="4"/>
        <v>0</v>
      </c>
      <c r="H253" s="16">
        <f t="shared" si="5"/>
        <v>0</v>
      </c>
      <c r="I253" s="35" t="s">
        <v>158</v>
      </c>
      <c r="J253" s="16">
        <f t="shared" si="6"/>
        <v>0</v>
      </c>
      <c r="K253" s="16">
        <f t="shared" si="7"/>
        <v>0</v>
      </c>
      <c r="L253" s="16">
        <f t="shared" si="8"/>
        <v>0</v>
      </c>
      <c r="M253" s="16">
        <f t="shared" si="9"/>
        <v>0</v>
      </c>
      <c r="N253" s="16">
        <f t="shared" si="10"/>
        <v>1</v>
      </c>
      <c r="O253" s="36">
        <v>22000.0</v>
      </c>
      <c r="P253" s="21">
        <f t="shared" si="11"/>
        <v>0</v>
      </c>
      <c r="Q253" s="21">
        <f t="shared" si="12"/>
        <v>1</v>
      </c>
      <c r="R253" s="21">
        <f t="shared" si="13"/>
        <v>0</v>
      </c>
      <c r="S253" s="21">
        <f t="shared" si="14"/>
        <v>0</v>
      </c>
      <c r="T253" s="37" t="s">
        <v>127</v>
      </c>
      <c r="U253" s="21">
        <f t="shared" si="15"/>
        <v>1</v>
      </c>
      <c r="V253" s="37">
        <v>0.0</v>
      </c>
      <c r="W253" s="37">
        <v>0.0</v>
      </c>
      <c r="X253" s="37">
        <v>0.0</v>
      </c>
      <c r="Y253" s="36" t="s">
        <v>206</v>
      </c>
      <c r="Z253" s="21">
        <f t="shared" si="16"/>
        <v>0</v>
      </c>
      <c r="AA253" s="21">
        <f t="shared" si="17"/>
        <v>0</v>
      </c>
      <c r="AB253" s="21">
        <f t="shared" si="18"/>
        <v>0</v>
      </c>
      <c r="AC253" s="21">
        <f t="shared" si="19"/>
        <v>0</v>
      </c>
      <c r="AD253" s="21">
        <f t="shared" si="20"/>
        <v>1</v>
      </c>
      <c r="AE253" s="36" t="s">
        <v>31</v>
      </c>
      <c r="AF253" s="21">
        <f t="shared" si="21"/>
        <v>1</v>
      </c>
      <c r="AG253" s="21">
        <f t="shared" si="22"/>
        <v>0</v>
      </c>
      <c r="AH253" s="21">
        <f t="shared" si="23"/>
        <v>0</v>
      </c>
      <c r="AI253" s="21">
        <f t="shared" si="24"/>
        <v>0</v>
      </c>
      <c r="AJ253" s="27" t="s">
        <v>129</v>
      </c>
      <c r="AK253" s="21">
        <f t="shared" si="25"/>
        <v>0</v>
      </c>
      <c r="AL253" s="21">
        <f t="shared" si="26"/>
        <v>1</v>
      </c>
      <c r="AM253" s="21">
        <f t="shared" si="27"/>
        <v>0</v>
      </c>
      <c r="AN253" s="21">
        <f t="shared" si="28"/>
        <v>0</v>
      </c>
      <c r="AO253" s="27" t="s">
        <v>37</v>
      </c>
      <c r="AP253" s="21">
        <f t="shared" si="29"/>
        <v>1</v>
      </c>
      <c r="AQ253" s="21">
        <f t="shared" si="30"/>
        <v>0</v>
      </c>
      <c r="AR253" s="21">
        <f t="shared" si="31"/>
        <v>0</v>
      </c>
      <c r="AS253" s="21">
        <f t="shared" si="32"/>
        <v>0</v>
      </c>
      <c r="AT253" s="27" t="s">
        <v>130</v>
      </c>
      <c r="AU253" s="21">
        <f t="shared" si="33"/>
        <v>1</v>
      </c>
      <c r="AV253" s="21">
        <f t="shared" si="34"/>
        <v>0</v>
      </c>
      <c r="AW253" s="21">
        <f t="shared" si="35"/>
        <v>0</v>
      </c>
      <c r="AX253" s="21">
        <f t="shared" si="36"/>
        <v>0</v>
      </c>
      <c r="AY253" s="36" t="s">
        <v>182</v>
      </c>
      <c r="AZ253" s="21">
        <f t="shared" si="37"/>
        <v>0</v>
      </c>
      <c r="BA253" s="21">
        <f t="shared" si="38"/>
        <v>0</v>
      </c>
      <c r="BB253" s="21">
        <f t="shared" si="39"/>
        <v>1</v>
      </c>
      <c r="BC253" s="21">
        <f t="shared" si="40"/>
        <v>0</v>
      </c>
      <c r="BD253" s="27" t="s">
        <v>155</v>
      </c>
      <c r="BE253" s="21">
        <f t="shared" si="41"/>
        <v>0</v>
      </c>
      <c r="BF253" s="21">
        <f t="shared" si="42"/>
        <v>0</v>
      </c>
      <c r="BG253" s="21">
        <f t="shared" si="43"/>
        <v>1</v>
      </c>
      <c r="BH253" s="29">
        <v>800.0</v>
      </c>
      <c r="BI253" s="21">
        <f t="shared" si="44"/>
        <v>1</v>
      </c>
      <c r="BJ253" s="21">
        <f t="shared" si="45"/>
        <v>0</v>
      </c>
      <c r="BK253" s="21">
        <f t="shared" si="46"/>
        <v>0</v>
      </c>
      <c r="BL253" s="27" t="s">
        <v>151</v>
      </c>
      <c r="BM253" s="21">
        <f t="shared" si="47"/>
        <v>0</v>
      </c>
      <c r="BN253" s="21">
        <f t="shared" si="48"/>
        <v>1</v>
      </c>
      <c r="BO253" s="21">
        <f t="shared" si="49"/>
        <v>0</v>
      </c>
      <c r="BP253" s="21">
        <f t="shared" si="50"/>
        <v>0</v>
      </c>
      <c r="BQ253" s="21">
        <f t="shared" si="51"/>
        <v>0</v>
      </c>
      <c r="BR253" s="29">
        <v>0.0</v>
      </c>
      <c r="BS253" s="29">
        <v>1.0</v>
      </c>
      <c r="BT253" s="29">
        <v>0.0</v>
      </c>
      <c r="BU253" s="29">
        <v>0.0</v>
      </c>
      <c r="BV253" s="29">
        <v>0.0</v>
      </c>
      <c r="BW253" s="29">
        <v>0.0</v>
      </c>
      <c r="BX253" s="29">
        <v>0.0</v>
      </c>
      <c r="BY253" s="29">
        <v>0.0</v>
      </c>
      <c r="BZ253" s="29">
        <v>1.0</v>
      </c>
      <c r="CA253" s="27" t="s">
        <v>133</v>
      </c>
      <c r="CB253" s="21">
        <f t="shared" si="52"/>
        <v>0</v>
      </c>
      <c r="CC253" s="21">
        <f t="shared" si="53"/>
        <v>1</v>
      </c>
      <c r="CD253" s="21">
        <f t="shared" si="54"/>
        <v>0</v>
      </c>
      <c r="CE253" s="21">
        <f t="shared" si="55"/>
        <v>0</v>
      </c>
      <c r="CF253" s="21">
        <f t="shared" si="56"/>
        <v>0</v>
      </c>
      <c r="CG253" s="27" t="s">
        <v>152</v>
      </c>
      <c r="CH253" s="21">
        <f t="shared" si="57"/>
        <v>0</v>
      </c>
      <c r="CI253" s="21">
        <f t="shared" si="58"/>
        <v>0</v>
      </c>
      <c r="CJ253" s="21">
        <f t="shared" si="59"/>
        <v>0</v>
      </c>
      <c r="CK253" s="21">
        <f t="shared" si="60"/>
        <v>1</v>
      </c>
      <c r="CL253" s="27" t="s">
        <v>135</v>
      </c>
      <c r="CM253" s="21">
        <f t="shared" si="61"/>
        <v>1</v>
      </c>
      <c r="CN253" s="21">
        <f t="shared" si="62"/>
        <v>0</v>
      </c>
      <c r="CO253" s="21">
        <f t="shared" si="63"/>
        <v>0</v>
      </c>
      <c r="CP253" s="21">
        <f t="shared" si="64"/>
        <v>0</v>
      </c>
      <c r="CQ253" s="21">
        <f t="shared" si="65"/>
        <v>0</v>
      </c>
      <c r="CR253" s="29">
        <v>1.0</v>
      </c>
      <c r="CS253" s="29">
        <v>1.0</v>
      </c>
      <c r="CT253" s="27" t="s">
        <v>139</v>
      </c>
      <c r="CU253" s="27" t="s">
        <v>139</v>
      </c>
      <c r="CV253" s="16">
        <f t="shared" si="66"/>
        <v>6</v>
      </c>
      <c r="CW253" s="29">
        <v>2.0</v>
      </c>
      <c r="CX253" s="31">
        <v>3.0</v>
      </c>
      <c r="CY253" s="41" t="s">
        <v>139</v>
      </c>
      <c r="CZ253" s="41" t="s">
        <v>139</v>
      </c>
      <c r="DA253" s="27" t="s">
        <v>139</v>
      </c>
      <c r="DB253" s="16">
        <f t="shared" si="67"/>
        <v>11</v>
      </c>
      <c r="DC253" s="27" t="s">
        <v>136</v>
      </c>
      <c r="DD253" s="27" t="s">
        <v>136</v>
      </c>
      <c r="DE253" s="27" t="s">
        <v>139</v>
      </c>
      <c r="DF253" s="29">
        <v>2.0</v>
      </c>
      <c r="DG253" s="27" t="s">
        <v>139</v>
      </c>
      <c r="DH253" s="27" t="s">
        <v>140</v>
      </c>
      <c r="DI253" s="16">
        <f t="shared" si="68"/>
        <v>15</v>
      </c>
      <c r="DJ253" s="27" t="s">
        <v>138</v>
      </c>
      <c r="DK253" s="27" t="s">
        <v>136</v>
      </c>
      <c r="DL253" s="27" t="s">
        <v>138</v>
      </c>
      <c r="DM253" s="27" t="s">
        <v>136</v>
      </c>
      <c r="DN253" s="27" t="s">
        <v>140</v>
      </c>
      <c r="DO253" s="16">
        <f t="shared" si="69"/>
        <v>19</v>
      </c>
      <c r="DP253" s="27" t="s">
        <v>136</v>
      </c>
      <c r="DQ253" s="29">
        <v>5.0</v>
      </c>
      <c r="DR253" s="29">
        <v>4.0</v>
      </c>
      <c r="DS253" s="27" t="s">
        <v>139</v>
      </c>
      <c r="DT253" s="27" t="s">
        <v>138</v>
      </c>
      <c r="DU253" s="25">
        <f t="shared" si="70"/>
        <v>20</v>
      </c>
      <c r="DV253" s="27" t="s">
        <v>137</v>
      </c>
      <c r="DW253" s="27" t="s">
        <v>138</v>
      </c>
      <c r="DX253" s="27" t="s">
        <v>136</v>
      </c>
      <c r="DY253" s="27" t="s">
        <v>138</v>
      </c>
      <c r="DZ253" s="27" t="s">
        <v>136</v>
      </c>
      <c r="EA253" s="21">
        <f t="shared" si="88"/>
        <v>21</v>
      </c>
      <c r="EB253" s="29">
        <v>4.0</v>
      </c>
      <c r="EC253" s="29">
        <v>4.0</v>
      </c>
      <c r="ED253" s="29">
        <v>4.0</v>
      </c>
      <c r="EE253" s="27" t="s">
        <v>139</v>
      </c>
      <c r="EF253" s="16">
        <f t="shared" si="71"/>
        <v>14</v>
      </c>
      <c r="EG253" s="29">
        <v>3.0</v>
      </c>
      <c r="EH253" s="129">
        <v>4.0</v>
      </c>
      <c r="EI253" s="27" t="s">
        <v>139</v>
      </c>
      <c r="EJ253" s="29">
        <v>3.0</v>
      </c>
      <c r="EK253" s="16">
        <f t="shared" si="72"/>
        <v>12</v>
      </c>
    </row>
    <row r="254" ht="15.75" customHeight="1">
      <c r="A254" s="36" t="s">
        <v>125</v>
      </c>
      <c r="B254" s="16">
        <f t="shared" si="1"/>
        <v>1</v>
      </c>
      <c r="C254" s="17" t="s">
        <v>37</v>
      </c>
      <c r="D254" s="35">
        <v>27.0</v>
      </c>
      <c r="E254" s="16">
        <f t="shared" si="2"/>
        <v>0</v>
      </c>
      <c r="F254" s="16">
        <f t="shared" si="3"/>
        <v>1</v>
      </c>
      <c r="G254" s="16">
        <f t="shared" si="4"/>
        <v>0</v>
      </c>
      <c r="H254" s="16">
        <f t="shared" si="5"/>
        <v>0</v>
      </c>
      <c r="I254" s="35" t="s">
        <v>11</v>
      </c>
      <c r="J254" s="16">
        <f t="shared" si="6"/>
        <v>0</v>
      </c>
      <c r="K254" s="16">
        <f t="shared" si="7"/>
        <v>0</v>
      </c>
      <c r="L254" s="16">
        <f t="shared" si="8"/>
        <v>1</v>
      </c>
      <c r="M254" s="16">
        <f t="shared" si="9"/>
        <v>0</v>
      </c>
      <c r="N254" s="16">
        <f t="shared" si="10"/>
        <v>0</v>
      </c>
      <c r="O254" s="36">
        <v>20000.0</v>
      </c>
      <c r="P254" s="21">
        <f t="shared" si="11"/>
        <v>0</v>
      </c>
      <c r="Q254" s="21">
        <f t="shared" si="12"/>
        <v>1</v>
      </c>
      <c r="R254" s="21">
        <f t="shared" si="13"/>
        <v>0</v>
      </c>
      <c r="S254" s="21">
        <f t="shared" si="14"/>
        <v>0</v>
      </c>
      <c r="T254" s="37" t="s">
        <v>127</v>
      </c>
      <c r="U254" s="21">
        <f t="shared" si="15"/>
        <v>1</v>
      </c>
      <c r="V254" s="37">
        <v>0.0</v>
      </c>
      <c r="W254" s="37">
        <v>0.0</v>
      </c>
      <c r="X254" s="37">
        <v>0.0</v>
      </c>
      <c r="Y254" s="36" t="s">
        <v>26</v>
      </c>
      <c r="Z254" s="21">
        <f t="shared" si="16"/>
        <v>0</v>
      </c>
      <c r="AA254" s="21">
        <f t="shared" si="17"/>
        <v>1</v>
      </c>
      <c r="AB254" s="21">
        <f t="shared" si="18"/>
        <v>0</v>
      </c>
      <c r="AC254" s="21">
        <f t="shared" si="19"/>
        <v>0</v>
      </c>
      <c r="AD254" s="21">
        <f t="shared" si="20"/>
        <v>0</v>
      </c>
      <c r="AE254" s="36" t="s">
        <v>204</v>
      </c>
      <c r="AF254" s="21">
        <f t="shared" si="21"/>
        <v>0</v>
      </c>
      <c r="AG254" s="21">
        <f t="shared" si="22"/>
        <v>0</v>
      </c>
      <c r="AH254" s="21">
        <f t="shared" si="23"/>
        <v>0</v>
      </c>
      <c r="AI254" s="21">
        <f t="shared" si="24"/>
        <v>1</v>
      </c>
      <c r="AJ254" s="36" t="s">
        <v>32</v>
      </c>
      <c r="AK254" s="21">
        <f t="shared" si="25"/>
        <v>0</v>
      </c>
      <c r="AL254" s="21">
        <f t="shared" si="26"/>
        <v>0</v>
      </c>
      <c r="AM254" s="21">
        <f t="shared" si="27"/>
        <v>1</v>
      </c>
      <c r="AN254" s="21">
        <f t="shared" si="28"/>
        <v>0</v>
      </c>
      <c r="AO254" s="27" t="s">
        <v>37</v>
      </c>
      <c r="AP254" s="21">
        <f t="shared" si="29"/>
        <v>1</v>
      </c>
      <c r="AQ254" s="21">
        <f t="shared" si="30"/>
        <v>0</v>
      </c>
      <c r="AR254" s="21">
        <f t="shared" si="31"/>
        <v>0</v>
      </c>
      <c r="AS254" s="21">
        <f t="shared" si="32"/>
        <v>0</v>
      </c>
      <c r="AT254" s="27" t="s">
        <v>130</v>
      </c>
      <c r="AU254" s="21">
        <f t="shared" si="33"/>
        <v>1</v>
      </c>
      <c r="AV254" s="21">
        <f t="shared" si="34"/>
        <v>0</v>
      </c>
      <c r="AW254" s="21">
        <f t="shared" si="35"/>
        <v>0</v>
      </c>
      <c r="AX254" s="21">
        <f t="shared" si="36"/>
        <v>0</v>
      </c>
      <c r="AY254" s="36" t="s">
        <v>175</v>
      </c>
      <c r="AZ254" s="21">
        <f t="shared" si="37"/>
        <v>0</v>
      </c>
      <c r="BA254" s="21">
        <f t="shared" si="38"/>
        <v>0</v>
      </c>
      <c r="BB254" s="21">
        <f t="shared" si="39"/>
        <v>0</v>
      </c>
      <c r="BC254" s="21">
        <f t="shared" si="40"/>
        <v>1</v>
      </c>
      <c r="BD254" s="27">
        <v>4.0</v>
      </c>
      <c r="BE254" s="21">
        <f t="shared" si="41"/>
        <v>0</v>
      </c>
      <c r="BF254" s="21">
        <f t="shared" si="42"/>
        <v>1</v>
      </c>
      <c r="BG254" s="21">
        <f t="shared" si="43"/>
        <v>0</v>
      </c>
      <c r="BH254" s="27">
        <v>900.0</v>
      </c>
      <c r="BI254" s="21">
        <f t="shared" si="44"/>
        <v>1</v>
      </c>
      <c r="BJ254" s="21">
        <f t="shared" si="45"/>
        <v>0</v>
      </c>
      <c r="BK254" s="21">
        <f t="shared" si="46"/>
        <v>0</v>
      </c>
      <c r="BL254" s="29" t="s">
        <v>132</v>
      </c>
      <c r="BM254" s="21">
        <f t="shared" si="47"/>
        <v>0</v>
      </c>
      <c r="BN254" s="21">
        <f t="shared" si="48"/>
        <v>0</v>
      </c>
      <c r="BO254" s="21">
        <f t="shared" si="49"/>
        <v>1</v>
      </c>
      <c r="BP254" s="21">
        <f t="shared" si="50"/>
        <v>0</v>
      </c>
      <c r="BQ254" s="21">
        <f t="shared" si="51"/>
        <v>0</v>
      </c>
      <c r="BR254" s="29">
        <v>0.0</v>
      </c>
      <c r="BS254" s="29">
        <v>0.0</v>
      </c>
      <c r="BT254" s="29">
        <v>0.0</v>
      </c>
      <c r="BU254" s="29">
        <v>0.0</v>
      </c>
      <c r="BV254" s="29">
        <v>0.0</v>
      </c>
      <c r="BW254" s="29">
        <v>1.0</v>
      </c>
      <c r="BX254" s="29">
        <v>0.0</v>
      </c>
      <c r="BY254" s="29">
        <v>0.0</v>
      </c>
      <c r="BZ254" s="29">
        <v>1.0</v>
      </c>
      <c r="CA254" s="27" t="s">
        <v>164</v>
      </c>
      <c r="CB254" s="21">
        <f t="shared" si="52"/>
        <v>0</v>
      </c>
      <c r="CC254" s="21">
        <f t="shared" si="53"/>
        <v>0</v>
      </c>
      <c r="CD254" s="21">
        <f t="shared" si="54"/>
        <v>1</v>
      </c>
      <c r="CE254" s="21">
        <f t="shared" si="55"/>
        <v>0</v>
      </c>
      <c r="CF254" s="21">
        <f t="shared" si="56"/>
        <v>0</v>
      </c>
      <c r="CG254" s="27" t="s">
        <v>134</v>
      </c>
      <c r="CH254" s="21">
        <f t="shared" si="57"/>
        <v>0</v>
      </c>
      <c r="CI254" s="21">
        <f t="shared" si="58"/>
        <v>0</v>
      </c>
      <c r="CJ254" s="21">
        <f t="shared" si="59"/>
        <v>0</v>
      </c>
      <c r="CK254" s="21">
        <f t="shared" si="60"/>
        <v>1</v>
      </c>
      <c r="CL254" s="27" t="s">
        <v>178</v>
      </c>
      <c r="CM254" s="21">
        <f t="shared" si="61"/>
        <v>0</v>
      </c>
      <c r="CN254" s="21">
        <f t="shared" si="62"/>
        <v>0</v>
      </c>
      <c r="CO254" s="21">
        <f t="shared" si="63"/>
        <v>0</v>
      </c>
      <c r="CP254" s="21">
        <f t="shared" si="64"/>
        <v>1</v>
      </c>
      <c r="CQ254" s="21">
        <f t="shared" si="65"/>
        <v>0</v>
      </c>
      <c r="CR254" s="27">
        <v>3.0</v>
      </c>
      <c r="CS254" s="27">
        <v>4.0</v>
      </c>
      <c r="CT254" s="27">
        <v>2.0</v>
      </c>
      <c r="CU254" s="27">
        <v>2.0</v>
      </c>
      <c r="CV254" s="16">
        <f t="shared" si="66"/>
        <v>11</v>
      </c>
      <c r="CW254" s="27">
        <v>3.0</v>
      </c>
      <c r="CX254" s="41">
        <v>4.0</v>
      </c>
      <c r="CY254" s="41">
        <v>2.0</v>
      </c>
      <c r="CZ254" s="41">
        <v>2.0</v>
      </c>
      <c r="DA254" s="29">
        <v>2.0</v>
      </c>
      <c r="DB254" s="16">
        <f t="shared" si="67"/>
        <v>13</v>
      </c>
      <c r="DC254" s="29">
        <v>2.0</v>
      </c>
      <c r="DD254" s="27">
        <v>4.0</v>
      </c>
      <c r="DE254" s="27">
        <v>2.0</v>
      </c>
      <c r="DF254" s="27">
        <v>4.0</v>
      </c>
      <c r="DG254" s="27">
        <v>2.0</v>
      </c>
      <c r="DH254" s="27">
        <v>1.0</v>
      </c>
      <c r="DI254" s="16">
        <f t="shared" si="68"/>
        <v>15</v>
      </c>
      <c r="DJ254" s="27">
        <v>4.0</v>
      </c>
      <c r="DK254" s="27">
        <v>4.0</v>
      </c>
      <c r="DL254" s="27">
        <v>4.0</v>
      </c>
      <c r="DM254" s="27">
        <v>4.0</v>
      </c>
      <c r="DN254" s="27">
        <v>2.0</v>
      </c>
      <c r="DO254" s="16">
        <f t="shared" si="69"/>
        <v>18</v>
      </c>
      <c r="DP254" s="27">
        <v>4.0</v>
      </c>
      <c r="DQ254" s="27">
        <v>2.0</v>
      </c>
      <c r="DR254" s="29">
        <v>5.0</v>
      </c>
      <c r="DS254" s="27">
        <v>3.0</v>
      </c>
      <c r="DT254" s="27">
        <v>4.0</v>
      </c>
      <c r="DU254" s="25">
        <f t="shared" si="70"/>
        <v>18</v>
      </c>
      <c r="DV254" s="27">
        <v>3.0</v>
      </c>
      <c r="DW254" s="27">
        <v>4.0</v>
      </c>
      <c r="DX254" s="27">
        <v>4.0</v>
      </c>
      <c r="DY254" s="27">
        <v>4.0</v>
      </c>
      <c r="DZ254" s="27">
        <v>4.0</v>
      </c>
      <c r="EA254" s="21">
        <f t="shared" si="88"/>
        <v>19</v>
      </c>
      <c r="EB254" s="29">
        <v>4.0</v>
      </c>
      <c r="EC254" s="27">
        <v>2.0</v>
      </c>
      <c r="ED254" s="29">
        <v>4.0</v>
      </c>
      <c r="EE254" s="29">
        <v>3.0</v>
      </c>
      <c r="EF254" s="16">
        <f t="shared" si="71"/>
        <v>13</v>
      </c>
      <c r="EG254" s="29">
        <v>4.0</v>
      </c>
      <c r="EH254" s="129">
        <v>4.0</v>
      </c>
      <c r="EI254" s="29">
        <v>4.0</v>
      </c>
      <c r="EJ254" s="29">
        <v>3.0</v>
      </c>
      <c r="EK254" s="16">
        <f t="shared" si="72"/>
        <v>15</v>
      </c>
    </row>
    <row r="255" ht="15.75" customHeight="1">
      <c r="A255" s="36" t="s">
        <v>125</v>
      </c>
      <c r="B255" s="16">
        <f t="shared" si="1"/>
        <v>1</v>
      </c>
      <c r="C255" s="17" t="s">
        <v>37</v>
      </c>
      <c r="D255" s="35">
        <v>22.0</v>
      </c>
      <c r="E255" s="16">
        <f t="shared" si="2"/>
        <v>0</v>
      </c>
      <c r="F255" s="16">
        <f t="shared" si="3"/>
        <v>1</v>
      </c>
      <c r="G255" s="16">
        <f t="shared" si="4"/>
        <v>0</v>
      </c>
      <c r="H255" s="16">
        <f t="shared" si="5"/>
        <v>0</v>
      </c>
      <c r="I255" s="35" t="s">
        <v>12</v>
      </c>
      <c r="J255" s="16">
        <f t="shared" si="6"/>
        <v>0</v>
      </c>
      <c r="K255" s="16">
        <f t="shared" si="7"/>
        <v>0</v>
      </c>
      <c r="L255" s="16">
        <f t="shared" si="8"/>
        <v>0</v>
      </c>
      <c r="M255" s="16">
        <f t="shared" si="9"/>
        <v>1</v>
      </c>
      <c r="N255" s="16">
        <f t="shared" si="10"/>
        <v>0</v>
      </c>
      <c r="O255" s="36">
        <v>12000.0</v>
      </c>
      <c r="P255" s="21">
        <f t="shared" si="11"/>
        <v>1</v>
      </c>
      <c r="Q255" s="21">
        <f t="shared" si="12"/>
        <v>0</v>
      </c>
      <c r="R255" s="21">
        <f t="shared" si="13"/>
        <v>0</v>
      </c>
      <c r="S255" s="21">
        <f t="shared" si="14"/>
        <v>0</v>
      </c>
      <c r="T255" s="37" t="s">
        <v>159</v>
      </c>
      <c r="U255" s="21">
        <f t="shared" si="15"/>
        <v>0</v>
      </c>
      <c r="V255" s="37">
        <v>0.0</v>
      </c>
      <c r="W255" s="37">
        <v>0.0</v>
      </c>
      <c r="X255" s="37">
        <v>0.0</v>
      </c>
      <c r="Y255" s="36" t="s">
        <v>25</v>
      </c>
      <c r="Z255" s="21">
        <f t="shared" si="16"/>
        <v>1</v>
      </c>
      <c r="AA255" s="21">
        <f t="shared" si="17"/>
        <v>0</v>
      </c>
      <c r="AB255" s="21">
        <f t="shared" si="18"/>
        <v>0</v>
      </c>
      <c r="AC255" s="21">
        <f t="shared" si="19"/>
        <v>0</v>
      </c>
      <c r="AD255" s="21">
        <f t="shared" si="20"/>
        <v>0</v>
      </c>
      <c r="AE255" s="36" t="s">
        <v>204</v>
      </c>
      <c r="AF255" s="21">
        <f t="shared" si="21"/>
        <v>0</v>
      </c>
      <c r="AG255" s="21">
        <f t="shared" si="22"/>
        <v>0</v>
      </c>
      <c r="AH255" s="21">
        <f t="shared" si="23"/>
        <v>0</v>
      </c>
      <c r="AI255" s="21">
        <f t="shared" si="24"/>
        <v>1</v>
      </c>
      <c r="AJ255" s="36" t="s">
        <v>32</v>
      </c>
      <c r="AK255" s="21">
        <f t="shared" si="25"/>
        <v>0</v>
      </c>
      <c r="AL255" s="21">
        <f t="shared" si="26"/>
        <v>0</v>
      </c>
      <c r="AM255" s="21">
        <f t="shared" si="27"/>
        <v>1</v>
      </c>
      <c r="AN255" s="21">
        <f t="shared" si="28"/>
        <v>0</v>
      </c>
      <c r="AO255" s="27" t="s">
        <v>37</v>
      </c>
      <c r="AP255" s="21">
        <f t="shared" si="29"/>
        <v>1</v>
      </c>
      <c r="AQ255" s="21">
        <f t="shared" si="30"/>
        <v>0</v>
      </c>
      <c r="AR255" s="21">
        <f t="shared" si="31"/>
        <v>0</v>
      </c>
      <c r="AS255" s="21">
        <f t="shared" si="32"/>
        <v>0</v>
      </c>
      <c r="AT255" s="27" t="s">
        <v>130</v>
      </c>
      <c r="AU255" s="21">
        <f t="shared" si="33"/>
        <v>1</v>
      </c>
      <c r="AV255" s="21">
        <f t="shared" si="34"/>
        <v>0</v>
      </c>
      <c r="AW255" s="21">
        <f t="shared" si="35"/>
        <v>0</v>
      </c>
      <c r="AX255" s="21">
        <f t="shared" si="36"/>
        <v>0</v>
      </c>
      <c r="AY255" s="36" t="s">
        <v>131</v>
      </c>
      <c r="AZ255" s="21">
        <f t="shared" si="37"/>
        <v>1</v>
      </c>
      <c r="BA255" s="21">
        <f t="shared" si="38"/>
        <v>0</v>
      </c>
      <c r="BB255" s="21">
        <f t="shared" si="39"/>
        <v>0</v>
      </c>
      <c r="BC255" s="21">
        <f t="shared" si="40"/>
        <v>0</v>
      </c>
      <c r="BD255" s="27">
        <v>3.0</v>
      </c>
      <c r="BE255" s="21">
        <f t="shared" si="41"/>
        <v>1</v>
      </c>
      <c r="BF255" s="21">
        <f t="shared" si="42"/>
        <v>0</v>
      </c>
      <c r="BG255" s="21">
        <f t="shared" si="43"/>
        <v>0</v>
      </c>
      <c r="BH255" s="27">
        <v>2500.0</v>
      </c>
      <c r="BI255" s="21">
        <f t="shared" si="44"/>
        <v>0</v>
      </c>
      <c r="BJ255" s="21">
        <f t="shared" si="45"/>
        <v>0</v>
      </c>
      <c r="BK255" s="21">
        <f t="shared" si="46"/>
        <v>1</v>
      </c>
      <c r="BL255" s="29" t="s">
        <v>132</v>
      </c>
      <c r="BM255" s="21">
        <f t="shared" si="47"/>
        <v>0</v>
      </c>
      <c r="BN255" s="21">
        <f t="shared" si="48"/>
        <v>0</v>
      </c>
      <c r="BO255" s="21">
        <f t="shared" si="49"/>
        <v>1</v>
      </c>
      <c r="BP255" s="21">
        <f t="shared" si="50"/>
        <v>0</v>
      </c>
      <c r="BQ255" s="21">
        <f t="shared" si="51"/>
        <v>0</v>
      </c>
      <c r="BR255" s="29">
        <v>0.0</v>
      </c>
      <c r="BS255" s="29">
        <v>1.0</v>
      </c>
      <c r="BT255" s="29">
        <v>0.0</v>
      </c>
      <c r="BU255" s="29">
        <v>0.0</v>
      </c>
      <c r="BV255" s="29">
        <v>0.0</v>
      </c>
      <c r="BW255" s="29">
        <v>1.0</v>
      </c>
      <c r="BX255" s="29">
        <v>0.0</v>
      </c>
      <c r="BY255" s="29">
        <v>0.0</v>
      </c>
      <c r="BZ255" s="29">
        <v>1.0</v>
      </c>
      <c r="CA255" s="27" t="s">
        <v>176</v>
      </c>
      <c r="CB255" s="21">
        <f t="shared" si="52"/>
        <v>0</v>
      </c>
      <c r="CC255" s="21">
        <f t="shared" si="53"/>
        <v>0</v>
      </c>
      <c r="CD255" s="21">
        <f t="shared" si="54"/>
        <v>0</v>
      </c>
      <c r="CE255" s="21">
        <f t="shared" si="55"/>
        <v>1</v>
      </c>
      <c r="CF255" s="21">
        <f t="shared" si="56"/>
        <v>0</v>
      </c>
      <c r="CG255" s="27" t="s">
        <v>134</v>
      </c>
      <c r="CH255" s="21">
        <f t="shared" si="57"/>
        <v>0</v>
      </c>
      <c r="CI255" s="21">
        <f t="shared" si="58"/>
        <v>0</v>
      </c>
      <c r="CJ255" s="21">
        <f t="shared" si="59"/>
        <v>0</v>
      </c>
      <c r="CK255" s="21">
        <f t="shared" si="60"/>
        <v>1</v>
      </c>
      <c r="CL255" s="27" t="s">
        <v>135</v>
      </c>
      <c r="CM255" s="21">
        <f t="shared" si="61"/>
        <v>1</v>
      </c>
      <c r="CN255" s="21">
        <f t="shared" si="62"/>
        <v>0</v>
      </c>
      <c r="CO255" s="21">
        <f t="shared" si="63"/>
        <v>0</v>
      </c>
      <c r="CP255" s="21">
        <f t="shared" si="64"/>
        <v>0</v>
      </c>
      <c r="CQ255" s="21">
        <f t="shared" si="65"/>
        <v>0</v>
      </c>
      <c r="CR255" s="29">
        <v>2.0</v>
      </c>
      <c r="CS255" s="27">
        <v>4.0</v>
      </c>
      <c r="CT255" s="27">
        <v>3.0</v>
      </c>
      <c r="CU255" s="27">
        <v>3.0</v>
      </c>
      <c r="CV255" s="16">
        <f t="shared" si="66"/>
        <v>12</v>
      </c>
      <c r="CW255" s="27">
        <v>4.0</v>
      </c>
      <c r="CX255" s="41">
        <v>4.0</v>
      </c>
      <c r="CY255" s="31">
        <v>4.0</v>
      </c>
      <c r="CZ255" s="41">
        <v>3.0</v>
      </c>
      <c r="DA255" s="27">
        <v>4.0</v>
      </c>
      <c r="DB255" s="16">
        <f t="shared" si="67"/>
        <v>19</v>
      </c>
      <c r="DC255" s="27">
        <v>4.0</v>
      </c>
      <c r="DD255" s="27">
        <v>3.0</v>
      </c>
      <c r="DE255" s="27">
        <v>3.0</v>
      </c>
      <c r="DF255" s="27">
        <v>3.0</v>
      </c>
      <c r="DG255" s="27">
        <v>2.0</v>
      </c>
      <c r="DH255" s="29">
        <v>3.0</v>
      </c>
      <c r="DI255" s="16">
        <f t="shared" si="68"/>
        <v>18</v>
      </c>
      <c r="DJ255" s="27">
        <v>4.0</v>
      </c>
      <c r="DK255" s="27">
        <v>4.0</v>
      </c>
      <c r="DL255" s="27">
        <v>3.0</v>
      </c>
      <c r="DM255" s="27">
        <v>4.0</v>
      </c>
      <c r="DN255" s="27">
        <v>3.0</v>
      </c>
      <c r="DO255" s="16">
        <f t="shared" si="69"/>
        <v>18</v>
      </c>
      <c r="DP255" s="27">
        <v>3.0</v>
      </c>
      <c r="DQ255" s="27">
        <v>2.0</v>
      </c>
      <c r="DR255" s="27">
        <v>1.0</v>
      </c>
      <c r="DS255" s="27">
        <v>2.0</v>
      </c>
      <c r="DT255" s="29">
        <v>3.0</v>
      </c>
      <c r="DU255" s="25">
        <f t="shared" si="70"/>
        <v>11</v>
      </c>
      <c r="DV255" s="27">
        <v>3.0</v>
      </c>
      <c r="DW255" s="27">
        <v>4.0</v>
      </c>
      <c r="DX255" s="27">
        <v>4.0</v>
      </c>
      <c r="DY255" s="27">
        <v>3.0</v>
      </c>
      <c r="DZ255" s="27">
        <v>4.0</v>
      </c>
      <c r="EA255" s="21">
        <f t="shared" si="88"/>
        <v>18</v>
      </c>
      <c r="EB255" s="27" t="s">
        <v>137</v>
      </c>
      <c r="EC255" s="27">
        <v>2.0</v>
      </c>
      <c r="ED255" s="27">
        <v>2.0</v>
      </c>
      <c r="EE255" s="27">
        <v>2.0</v>
      </c>
      <c r="EF255" s="16">
        <f t="shared" si="71"/>
        <v>9</v>
      </c>
      <c r="EG255" s="29">
        <v>4.0</v>
      </c>
      <c r="EH255" s="129">
        <v>3.0</v>
      </c>
      <c r="EI255" s="29">
        <v>5.0</v>
      </c>
      <c r="EJ255" s="29">
        <v>4.0</v>
      </c>
      <c r="EK255" s="16">
        <f t="shared" si="72"/>
        <v>16</v>
      </c>
    </row>
    <row r="256" ht="15.75" customHeight="1">
      <c r="A256" s="36" t="s">
        <v>125</v>
      </c>
      <c r="B256" s="16">
        <f t="shared" si="1"/>
        <v>1</v>
      </c>
      <c r="C256" s="17" t="s">
        <v>37</v>
      </c>
      <c r="D256" s="35">
        <v>29.0</v>
      </c>
      <c r="E256" s="16">
        <f t="shared" si="2"/>
        <v>0</v>
      </c>
      <c r="F256" s="16">
        <f t="shared" si="3"/>
        <v>1</v>
      </c>
      <c r="G256" s="16">
        <f t="shared" si="4"/>
        <v>0</v>
      </c>
      <c r="H256" s="16">
        <f t="shared" si="5"/>
        <v>0</v>
      </c>
      <c r="I256" s="35" t="s">
        <v>11</v>
      </c>
      <c r="J256" s="16">
        <f t="shared" si="6"/>
        <v>0</v>
      </c>
      <c r="K256" s="16">
        <f t="shared" si="7"/>
        <v>0</v>
      </c>
      <c r="L256" s="16">
        <f t="shared" si="8"/>
        <v>1</v>
      </c>
      <c r="M256" s="16">
        <f t="shared" si="9"/>
        <v>0</v>
      </c>
      <c r="N256" s="16">
        <f t="shared" si="10"/>
        <v>0</v>
      </c>
      <c r="O256" s="36">
        <v>23000.0</v>
      </c>
      <c r="P256" s="21">
        <f t="shared" si="11"/>
        <v>0</v>
      </c>
      <c r="Q256" s="21">
        <f t="shared" si="12"/>
        <v>1</v>
      </c>
      <c r="R256" s="21">
        <f t="shared" si="13"/>
        <v>0</v>
      </c>
      <c r="S256" s="21">
        <f t="shared" si="14"/>
        <v>0</v>
      </c>
      <c r="T256" s="37" t="s">
        <v>127</v>
      </c>
      <c r="U256" s="21">
        <f t="shared" si="15"/>
        <v>1</v>
      </c>
      <c r="V256" s="37">
        <v>0.0</v>
      </c>
      <c r="W256" s="37">
        <v>0.0</v>
      </c>
      <c r="X256" s="37">
        <v>0.0</v>
      </c>
      <c r="Y256" s="36" t="s">
        <v>25</v>
      </c>
      <c r="Z256" s="21">
        <f t="shared" si="16"/>
        <v>1</v>
      </c>
      <c r="AA256" s="21">
        <f t="shared" si="17"/>
        <v>0</v>
      </c>
      <c r="AB256" s="21">
        <f t="shared" si="18"/>
        <v>0</v>
      </c>
      <c r="AC256" s="21">
        <f t="shared" si="19"/>
        <v>0</v>
      </c>
      <c r="AD256" s="21">
        <f t="shared" si="20"/>
        <v>0</v>
      </c>
      <c r="AE256" s="36" t="s">
        <v>32</v>
      </c>
      <c r="AF256" s="21">
        <f t="shared" si="21"/>
        <v>0</v>
      </c>
      <c r="AG256" s="21">
        <f t="shared" si="22"/>
        <v>1</v>
      </c>
      <c r="AH256" s="21">
        <f t="shared" si="23"/>
        <v>0</v>
      </c>
      <c r="AI256" s="21">
        <f t="shared" si="24"/>
        <v>0</v>
      </c>
      <c r="AJ256" s="36" t="s">
        <v>32</v>
      </c>
      <c r="AK256" s="21">
        <f t="shared" si="25"/>
        <v>0</v>
      </c>
      <c r="AL256" s="21">
        <f t="shared" si="26"/>
        <v>0</v>
      </c>
      <c r="AM256" s="21">
        <f t="shared" si="27"/>
        <v>1</v>
      </c>
      <c r="AN256" s="21">
        <f t="shared" si="28"/>
        <v>0</v>
      </c>
      <c r="AO256" s="27" t="s">
        <v>37</v>
      </c>
      <c r="AP256" s="21">
        <f t="shared" si="29"/>
        <v>1</v>
      </c>
      <c r="AQ256" s="21">
        <f t="shared" si="30"/>
        <v>0</v>
      </c>
      <c r="AR256" s="21">
        <f t="shared" si="31"/>
        <v>0</v>
      </c>
      <c r="AS256" s="21">
        <f t="shared" si="32"/>
        <v>0</v>
      </c>
      <c r="AT256" s="27" t="s">
        <v>130</v>
      </c>
      <c r="AU256" s="21">
        <f t="shared" si="33"/>
        <v>1</v>
      </c>
      <c r="AV256" s="21">
        <f t="shared" si="34"/>
        <v>0</v>
      </c>
      <c r="AW256" s="21">
        <f t="shared" si="35"/>
        <v>0</v>
      </c>
      <c r="AX256" s="21">
        <f t="shared" si="36"/>
        <v>0</v>
      </c>
      <c r="AY256" s="36" t="s">
        <v>175</v>
      </c>
      <c r="AZ256" s="21">
        <f t="shared" si="37"/>
        <v>0</v>
      </c>
      <c r="BA256" s="21">
        <f t="shared" si="38"/>
        <v>0</v>
      </c>
      <c r="BB256" s="21">
        <f t="shared" si="39"/>
        <v>0</v>
      </c>
      <c r="BC256" s="21">
        <f t="shared" si="40"/>
        <v>1</v>
      </c>
      <c r="BD256" s="27">
        <v>5.0</v>
      </c>
      <c r="BE256" s="21">
        <f t="shared" si="41"/>
        <v>0</v>
      </c>
      <c r="BF256" s="21">
        <f t="shared" si="42"/>
        <v>1</v>
      </c>
      <c r="BG256" s="21">
        <f t="shared" si="43"/>
        <v>0</v>
      </c>
      <c r="BH256" s="27">
        <v>1200.0</v>
      </c>
      <c r="BI256" s="21">
        <f t="shared" si="44"/>
        <v>0</v>
      </c>
      <c r="BJ256" s="21">
        <f t="shared" si="45"/>
        <v>1</v>
      </c>
      <c r="BK256" s="21">
        <f t="shared" si="46"/>
        <v>0</v>
      </c>
      <c r="BL256" s="29" t="s">
        <v>132</v>
      </c>
      <c r="BM256" s="21">
        <f t="shared" si="47"/>
        <v>0</v>
      </c>
      <c r="BN256" s="21">
        <f t="shared" si="48"/>
        <v>0</v>
      </c>
      <c r="BO256" s="21">
        <f t="shared" si="49"/>
        <v>1</v>
      </c>
      <c r="BP256" s="21">
        <f t="shared" si="50"/>
        <v>0</v>
      </c>
      <c r="BQ256" s="21">
        <f t="shared" si="51"/>
        <v>0</v>
      </c>
      <c r="BR256" s="29">
        <v>0.0</v>
      </c>
      <c r="BS256" s="29">
        <v>0.0</v>
      </c>
      <c r="BT256" s="29">
        <v>0.0</v>
      </c>
      <c r="BU256" s="29">
        <v>0.0</v>
      </c>
      <c r="BV256" s="29">
        <v>0.0</v>
      </c>
      <c r="BW256" s="29">
        <v>0.0</v>
      </c>
      <c r="BX256" s="29">
        <v>0.0</v>
      </c>
      <c r="BY256" s="29">
        <v>0.0</v>
      </c>
      <c r="BZ256" s="29">
        <v>1.0</v>
      </c>
      <c r="CA256" s="27" t="s">
        <v>164</v>
      </c>
      <c r="CB256" s="21">
        <f t="shared" si="52"/>
        <v>0</v>
      </c>
      <c r="CC256" s="21">
        <f t="shared" si="53"/>
        <v>0</v>
      </c>
      <c r="CD256" s="21">
        <f t="shared" si="54"/>
        <v>1</v>
      </c>
      <c r="CE256" s="21">
        <f t="shared" si="55"/>
        <v>0</v>
      </c>
      <c r="CF256" s="21">
        <f t="shared" si="56"/>
        <v>0</v>
      </c>
      <c r="CG256" s="27" t="s">
        <v>134</v>
      </c>
      <c r="CH256" s="21">
        <f t="shared" si="57"/>
        <v>0</v>
      </c>
      <c r="CI256" s="21">
        <f t="shared" si="58"/>
        <v>0</v>
      </c>
      <c r="CJ256" s="21">
        <f t="shared" si="59"/>
        <v>0</v>
      </c>
      <c r="CK256" s="21">
        <f t="shared" si="60"/>
        <v>1</v>
      </c>
      <c r="CL256" s="27" t="s">
        <v>178</v>
      </c>
      <c r="CM256" s="21">
        <f t="shared" si="61"/>
        <v>0</v>
      </c>
      <c r="CN256" s="21">
        <f t="shared" si="62"/>
        <v>0</v>
      </c>
      <c r="CO256" s="21">
        <f t="shared" si="63"/>
        <v>0</v>
      </c>
      <c r="CP256" s="21">
        <f t="shared" si="64"/>
        <v>1</v>
      </c>
      <c r="CQ256" s="21">
        <f t="shared" si="65"/>
        <v>0</v>
      </c>
      <c r="CR256" s="27">
        <v>3.0</v>
      </c>
      <c r="CS256" s="27">
        <v>4.0</v>
      </c>
      <c r="CT256" s="27">
        <v>2.0</v>
      </c>
      <c r="CU256" s="27">
        <v>2.0</v>
      </c>
      <c r="CV256" s="16">
        <f t="shared" si="66"/>
        <v>11</v>
      </c>
      <c r="CW256" s="29">
        <v>2.0</v>
      </c>
      <c r="CX256" s="31">
        <v>2.0</v>
      </c>
      <c r="CY256" s="41">
        <v>2.0</v>
      </c>
      <c r="CZ256" s="41">
        <v>2.0</v>
      </c>
      <c r="DA256" s="27">
        <v>4.0</v>
      </c>
      <c r="DB256" s="16">
        <f t="shared" si="67"/>
        <v>12</v>
      </c>
      <c r="DC256" s="29">
        <v>3.0</v>
      </c>
      <c r="DD256" s="27">
        <v>2.0</v>
      </c>
      <c r="DE256" s="27">
        <v>2.0</v>
      </c>
      <c r="DF256" s="27">
        <v>2.0</v>
      </c>
      <c r="DG256" s="27">
        <v>2.0</v>
      </c>
      <c r="DH256" s="27">
        <v>1.0</v>
      </c>
      <c r="DI256" s="16">
        <f t="shared" si="68"/>
        <v>12</v>
      </c>
      <c r="DJ256" s="27">
        <v>4.0</v>
      </c>
      <c r="DK256" s="27">
        <v>4.0</v>
      </c>
      <c r="DL256" s="27">
        <v>4.0</v>
      </c>
      <c r="DM256" s="36">
        <v>4.0</v>
      </c>
      <c r="DN256" s="27">
        <v>2.0</v>
      </c>
      <c r="DO256" s="16">
        <f t="shared" si="69"/>
        <v>18</v>
      </c>
      <c r="DP256" s="27">
        <v>4.0</v>
      </c>
      <c r="DQ256" s="27">
        <v>2.0</v>
      </c>
      <c r="DR256" s="27">
        <v>1.0</v>
      </c>
      <c r="DS256" s="27">
        <v>2.0</v>
      </c>
      <c r="DT256" s="27">
        <v>4.0</v>
      </c>
      <c r="DU256" s="25">
        <f t="shared" si="70"/>
        <v>13</v>
      </c>
      <c r="DV256" s="27">
        <v>3.0</v>
      </c>
      <c r="DW256" s="27">
        <v>3.0</v>
      </c>
      <c r="DX256" s="27">
        <v>4.0</v>
      </c>
      <c r="DY256" s="27">
        <v>4.0</v>
      </c>
      <c r="DZ256" s="27">
        <v>4.0</v>
      </c>
      <c r="EA256" s="21">
        <f t="shared" si="88"/>
        <v>18</v>
      </c>
      <c r="EB256" s="29">
        <v>4.0</v>
      </c>
      <c r="EC256" s="29">
        <v>4.0</v>
      </c>
      <c r="ED256" s="29">
        <v>4.0</v>
      </c>
      <c r="EE256" s="27">
        <v>3.0</v>
      </c>
      <c r="EF256" s="16">
        <f t="shared" si="71"/>
        <v>15</v>
      </c>
      <c r="EG256" s="27">
        <v>2.0</v>
      </c>
      <c r="EH256" s="129">
        <v>4.0</v>
      </c>
      <c r="EI256" s="27">
        <v>2.0</v>
      </c>
      <c r="EJ256" s="29">
        <v>4.0</v>
      </c>
      <c r="EK256" s="16">
        <f t="shared" si="72"/>
        <v>12</v>
      </c>
    </row>
    <row r="257" ht="15.75" customHeight="1">
      <c r="A257" s="36" t="s">
        <v>125</v>
      </c>
      <c r="B257" s="16">
        <f t="shared" si="1"/>
        <v>1</v>
      </c>
      <c r="C257" s="17" t="s">
        <v>37</v>
      </c>
      <c r="D257" s="35">
        <v>37.0</v>
      </c>
      <c r="E257" s="16">
        <f t="shared" si="2"/>
        <v>0</v>
      </c>
      <c r="F257" s="16">
        <f t="shared" si="3"/>
        <v>1</v>
      </c>
      <c r="G257" s="16">
        <f t="shared" si="4"/>
        <v>0</v>
      </c>
      <c r="H257" s="16">
        <f t="shared" si="5"/>
        <v>0</v>
      </c>
      <c r="I257" s="35" t="s">
        <v>11</v>
      </c>
      <c r="J257" s="16">
        <f t="shared" si="6"/>
        <v>0</v>
      </c>
      <c r="K257" s="16">
        <f t="shared" si="7"/>
        <v>0</v>
      </c>
      <c r="L257" s="16">
        <f t="shared" si="8"/>
        <v>1</v>
      </c>
      <c r="M257" s="16">
        <f t="shared" si="9"/>
        <v>0</v>
      </c>
      <c r="N257" s="16">
        <f t="shared" si="10"/>
        <v>0</v>
      </c>
      <c r="O257" s="36">
        <v>25000.0</v>
      </c>
      <c r="P257" s="21">
        <f t="shared" si="11"/>
        <v>0</v>
      </c>
      <c r="Q257" s="21">
        <f t="shared" si="12"/>
        <v>1</v>
      </c>
      <c r="R257" s="21">
        <f t="shared" si="13"/>
        <v>0</v>
      </c>
      <c r="S257" s="21">
        <f t="shared" si="14"/>
        <v>0</v>
      </c>
      <c r="T257" s="37" t="s">
        <v>127</v>
      </c>
      <c r="U257" s="21">
        <f t="shared" si="15"/>
        <v>1</v>
      </c>
      <c r="V257" s="37">
        <v>0.0</v>
      </c>
      <c r="W257" s="37">
        <v>0.0</v>
      </c>
      <c r="X257" s="37">
        <v>0.0</v>
      </c>
      <c r="Y257" s="36" t="s">
        <v>25</v>
      </c>
      <c r="Z257" s="21">
        <f t="shared" si="16"/>
        <v>1</v>
      </c>
      <c r="AA257" s="21">
        <f t="shared" si="17"/>
        <v>0</v>
      </c>
      <c r="AB257" s="21">
        <f t="shared" si="18"/>
        <v>0</v>
      </c>
      <c r="AC257" s="21">
        <f t="shared" si="19"/>
        <v>0</v>
      </c>
      <c r="AD257" s="21">
        <f t="shared" si="20"/>
        <v>0</v>
      </c>
      <c r="AE257" s="36" t="s">
        <v>31</v>
      </c>
      <c r="AF257" s="21">
        <f t="shared" si="21"/>
        <v>1</v>
      </c>
      <c r="AG257" s="21">
        <f t="shared" si="22"/>
        <v>0</v>
      </c>
      <c r="AH257" s="21">
        <f t="shared" si="23"/>
        <v>0</v>
      </c>
      <c r="AI257" s="21">
        <f t="shared" si="24"/>
        <v>0</v>
      </c>
      <c r="AJ257" s="36" t="s">
        <v>32</v>
      </c>
      <c r="AK257" s="21">
        <f t="shared" si="25"/>
        <v>0</v>
      </c>
      <c r="AL257" s="21">
        <f t="shared" si="26"/>
        <v>0</v>
      </c>
      <c r="AM257" s="21">
        <f t="shared" si="27"/>
        <v>1</v>
      </c>
      <c r="AN257" s="21">
        <f t="shared" si="28"/>
        <v>0</v>
      </c>
      <c r="AO257" s="27" t="s">
        <v>37</v>
      </c>
      <c r="AP257" s="21">
        <f t="shared" si="29"/>
        <v>1</v>
      </c>
      <c r="AQ257" s="21">
        <f t="shared" si="30"/>
        <v>0</v>
      </c>
      <c r="AR257" s="21">
        <f t="shared" si="31"/>
        <v>0</v>
      </c>
      <c r="AS257" s="21">
        <f t="shared" si="32"/>
        <v>0</v>
      </c>
      <c r="AT257" s="27" t="s">
        <v>44</v>
      </c>
      <c r="AU257" s="21">
        <f t="shared" si="33"/>
        <v>0</v>
      </c>
      <c r="AV257" s="21">
        <f t="shared" si="34"/>
        <v>1</v>
      </c>
      <c r="AW257" s="21">
        <f t="shared" si="35"/>
        <v>0</v>
      </c>
      <c r="AX257" s="21">
        <f t="shared" si="36"/>
        <v>0</v>
      </c>
      <c r="AY257" s="36" t="s">
        <v>175</v>
      </c>
      <c r="AZ257" s="21">
        <f t="shared" si="37"/>
        <v>0</v>
      </c>
      <c r="BA257" s="21">
        <f t="shared" si="38"/>
        <v>0</v>
      </c>
      <c r="BB257" s="21">
        <f t="shared" si="39"/>
        <v>0</v>
      </c>
      <c r="BC257" s="21">
        <f t="shared" si="40"/>
        <v>1</v>
      </c>
      <c r="BD257" s="27">
        <v>3.0</v>
      </c>
      <c r="BE257" s="21">
        <f t="shared" si="41"/>
        <v>1</v>
      </c>
      <c r="BF257" s="21">
        <f t="shared" si="42"/>
        <v>0</v>
      </c>
      <c r="BG257" s="21">
        <f t="shared" si="43"/>
        <v>0</v>
      </c>
      <c r="BH257" s="29">
        <v>1500.0</v>
      </c>
      <c r="BI257" s="21">
        <f t="shared" si="44"/>
        <v>0</v>
      </c>
      <c r="BJ257" s="21">
        <f t="shared" si="45"/>
        <v>1</v>
      </c>
      <c r="BK257" s="21">
        <f t="shared" si="46"/>
        <v>0</v>
      </c>
      <c r="BL257" s="29" t="s">
        <v>132</v>
      </c>
      <c r="BM257" s="21">
        <f t="shared" si="47"/>
        <v>0</v>
      </c>
      <c r="BN257" s="21">
        <f t="shared" si="48"/>
        <v>0</v>
      </c>
      <c r="BO257" s="21">
        <f t="shared" si="49"/>
        <v>1</v>
      </c>
      <c r="BP257" s="21">
        <f t="shared" si="50"/>
        <v>0</v>
      </c>
      <c r="BQ257" s="21">
        <f t="shared" si="51"/>
        <v>0</v>
      </c>
      <c r="BR257" s="29">
        <v>0.0</v>
      </c>
      <c r="BS257" s="29">
        <v>0.0</v>
      </c>
      <c r="BT257" s="29">
        <v>0.0</v>
      </c>
      <c r="BU257" s="29">
        <v>1.0</v>
      </c>
      <c r="BV257" s="29">
        <v>0.0</v>
      </c>
      <c r="BW257" s="29">
        <v>0.0</v>
      </c>
      <c r="BX257" s="29">
        <v>0.0</v>
      </c>
      <c r="BY257" s="29">
        <v>0.0</v>
      </c>
      <c r="BZ257" s="29">
        <v>1.0</v>
      </c>
      <c r="CA257" s="27" t="s">
        <v>133</v>
      </c>
      <c r="CB257" s="21">
        <f t="shared" si="52"/>
        <v>0</v>
      </c>
      <c r="CC257" s="21">
        <f t="shared" si="53"/>
        <v>1</v>
      </c>
      <c r="CD257" s="21">
        <f t="shared" si="54"/>
        <v>0</v>
      </c>
      <c r="CE257" s="21">
        <f t="shared" si="55"/>
        <v>0</v>
      </c>
      <c r="CF257" s="21">
        <f t="shared" si="56"/>
        <v>0</v>
      </c>
      <c r="CG257" s="27" t="s">
        <v>146</v>
      </c>
      <c r="CH257" s="21">
        <f t="shared" si="57"/>
        <v>0</v>
      </c>
      <c r="CI257" s="21">
        <f t="shared" si="58"/>
        <v>0</v>
      </c>
      <c r="CJ257" s="21">
        <f t="shared" si="59"/>
        <v>1</v>
      </c>
      <c r="CK257" s="21">
        <f t="shared" si="60"/>
        <v>0</v>
      </c>
      <c r="CL257" s="27" t="s">
        <v>135</v>
      </c>
      <c r="CM257" s="21">
        <f t="shared" si="61"/>
        <v>1</v>
      </c>
      <c r="CN257" s="21">
        <f t="shared" si="62"/>
        <v>0</v>
      </c>
      <c r="CO257" s="21">
        <f t="shared" si="63"/>
        <v>0</v>
      </c>
      <c r="CP257" s="21">
        <f t="shared" si="64"/>
        <v>0</v>
      </c>
      <c r="CQ257" s="21">
        <f t="shared" si="65"/>
        <v>0</v>
      </c>
      <c r="CR257" s="27">
        <v>4.0</v>
      </c>
      <c r="CS257" s="27">
        <v>4.0</v>
      </c>
      <c r="CT257" s="27">
        <v>3.0</v>
      </c>
      <c r="CU257" s="27">
        <v>3.0</v>
      </c>
      <c r="CV257" s="16">
        <f t="shared" si="66"/>
        <v>14</v>
      </c>
      <c r="CW257" s="29">
        <v>2.0</v>
      </c>
      <c r="CX257" s="41">
        <v>4.0</v>
      </c>
      <c r="CY257" s="41">
        <v>3.0</v>
      </c>
      <c r="CZ257" s="41">
        <v>3.0</v>
      </c>
      <c r="DA257" s="36">
        <v>4.0</v>
      </c>
      <c r="DB257" s="16">
        <f t="shared" si="67"/>
        <v>16</v>
      </c>
      <c r="DC257" s="29">
        <v>2.0</v>
      </c>
      <c r="DD257" s="27">
        <v>3.0</v>
      </c>
      <c r="DE257" s="27">
        <v>3.0</v>
      </c>
      <c r="DF257" s="27">
        <v>4.0</v>
      </c>
      <c r="DG257" s="27">
        <v>2.0</v>
      </c>
      <c r="DH257" s="27">
        <v>1.0</v>
      </c>
      <c r="DI257" s="16">
        <f t="shared" si="68"/>
        <v>15</v>
      </c>
      <c r="DJ257" s="27">
        <v>4.0</v>
      </c>
      <c r="DK257" s="27">
        <v>4.0</v>
      </c>
      <c r="DL257" s="27">
        <v>3.0</v>
      </c>
      <c r="DM257" s="27">
        <v>4.0</v>
      </c>
      <c r="DN257" s="27">
        <v>3.0</v>
      </c>
      <c r="DO257" s="16">
        <f t="shared" si="69"/>
        <v>18</v>
      </c>
      <c r="DP257" s="27">
        <v>3.0</v>
      </c>
      <c r="DQ257" s="27">
        <v>2.0</v>
      </c>
      <c r="DR257" s="27">
        <v>2.0</v>
      </c>
      <c r="DS257" s="27">
        <v>1.0</v>
      </c>
      <c r="DT257" s="27">
        <v>4.0</v>
      </c>
      <c r="DU257" s="25">
        <f t="shared" si="70"/>
        <v>12</v>
      </c>
      <c r="DV257" s="27">
        <v>3.0</v>
      </c>
      <c r="DW257" s="27">
        <v>4.0</v>
      </c>
      <c r="DX257" s="27">
        <v>4.0</v>
      </c>
      <c r="DY257" s="27">
        <v>4.0</v>
      </c>
      <c r="DZ257" s="27">
        <v>4.0</v>
      </c>
      <c r="EA257" s="21">
        <f t="shared" si="88"/>
        <v>19</v>
      </c>
      <c r="EB257" s="29">
        <v>4.0</v>
      </c>
      <c r="EC257" s="29">
        <v>5.0</v>
      </c>
      <c r="ED257" s="29">
        <v>4.0</v>
      </c>
      <c r="EE257" s="29">
        <v>3.0</v>
      </c>
      <c r="EF257" s="16">
        <f t="shared" si="71"/>
        <v>16</v>
      </c>
      <c r="EG257" s="27">
        <v>2.0</v>
      </c>
      <c r="EH257" s="129">
        <v>3.0</v>
      </c>
      <c r="EI257" s="27">
        <v>3.0</v>
      </c>
      <c r="EJ257" s="27">
        <v>2.0</v>
      </c>
      <c r="EK257" s="16">
        <f t="shared" si="72"/>
        <v>10</v>
      </c>
    </row>
    <row r="258" ht="15.75" customHeight="1">
      <c r="A258" s="36" t="s">
        <v>125</v>
      </c>
      <c r="B258" s="16">
        <f t="shared" si="1"/>
        <v>1</v>
      </c>
      <c r="C258" s="17" t="s">
        <v>37</v>
      </c>
      <c r="D258" s="42">
        <v>28.0</v>
      </c>
      <c r="E258" s="16">
        <f t="shared" si="2"/>
        <v>0</v>
      </c>
      <c r="F258" s="16">
        <f t="shared" si="3"/>
        <v>1</v>
      </c>
      <c r="G258" s="16">
        <f t="shared" si="4"/>
        <v>0</v>
      </c>
      <c r="H258" s="16">
        <f t="shared" si="5"/>
        <v>0</v>
      </c>
      <c r="I258" s="35" t="s">
        <v>11</v>
      </c>
      <c r="J258" s="16">
        <f t="shared" si="6"/>
        <v>0</v>
      </c>
      <c r="K258" s="16">
        <f t="shared" si="7"/>
        <v>0</v>
      </c>
      <c r="L258" s="16">
        <f t="shared" si="8"/>
        <v>1</v>
      </c>
      <c r="M258" s="16">
        <f t="shared" si="9"/>
        <v>0</v>
      </c>
      <c r="N258" s="16">
        <f t="shared" si="10"/>
        <v>0</v>
      </c>
      <c r="O258" s="36">
        <v>20000.0</v>
      </c>
      <c r="P258" s="21">
        <f t="shared" si="11"/>
        <v>0</v>
      </c>
      <c r="Q258" s="21">
        <f t="shared" si="12"/>
        <v>1</v>
      </c>
      <c r="R258" s="21">
        <f t="shared" si="13"/>
        <v>0</v>
      </c>
      <c r="S258" s="21">
        <f t="shared" si="14"/>
        <v>0</v>
      </c>
      <c r="T258" s="37" t="s">
        <v>127</v>
      </c>
      <c r="U258" s="21">
        <f t="shared" si="15"/>
        <v>1</v>
      </c>
      <c r="V258" s="37">
        <v>0.0</v>
      </c>
      <c r="W258" s="37">
        <v>0.0</v>
      </c>
      <c r="X258" s="37">
        <v>0.0</v>
      </c>
      <c r="Y258" s="36" t="s">
        <v>149</v>
      </c>
      <c r="Z258" s="21">
        <f t="shared" si="16"/>
        <v>0</v>
      </c>
      <c r="AA258" s="21">
        <f t="shared" si="17"/>
        <v>1</v>
      </c>
      <c r="AB258" s="21">
        <f t="shared" si="18"/>
        <v>0</v>
      </c>
      <c r="AC258" s="21">
        <f t="shared" si="19"/>
        <v>0</v>
      </c>
      <c r="AD258" s="21">
        <f t="shared" si="20"/>
        <v>0</v>
      </c>
      <c r="AE258" s="36" t="s">
        <v>31</v>
      </c>
      <c r="AF258" s="21">
        <f t="shared" si="21"/>
        <v>1</v>
      </c>
      <c r="AG258" s="21">
        <f t="shared" si="22"/>
        <v>0</v>
      </c>
      <c r="AH258" s="21">
        <f t="shared" si="23"/>
        <v>0</v>
      </c>
      <c r="AI258" s="21">
        <f t="shared" si="24"/>
        <v>0</v>
      </c>
      <c r="AJ258" s="36" t="s">
        <v>32</v>
      </c>
      <c r="AK258" s="21">
        <f t="shared" si="25"/>
        <v>0</v>
      </c>
      <c r="AL258" s="21">
        <f t="shared" si="26"/>
        <v>0</v>
      </c>
      <c r="AM258" s="21">
        <f t="shared" si="27"/>
        <v>1</v>
      </c>
      <c r="AN258" s="21">
        <f t="shared" si="28"/>
        <v>0</v>
      </c>
      <c r="AO258" s="27" t="s">
        <v>37</v>
      </c>
      <c r="AP258" s="21">
        <f t="shared" si="29"/>
        <v>1</v>
      </c>
      <c r="AQ258" s="21">
        <f t="shared" si="30"/>
        <v>0</v>
      </c>
      <c r="AR258" s="21">
        <f t="shared" si="31"/>
        <v>0</v>
      </c>
      <c r="AS258" s="21">
        <f t="shared" si="32"/>
        <v>0</v>
      </c>
      <c r="AT258" s="27" t="s">
        <v>130</v>
      </c>
      <c r="AU258" s="21">
        <f t="shared" si="33"/>
        <v>1</v>
      </c>
      <c r="AV258" s="21">
        <f t="shared" si="34"/>
        <v>0</v>
      </c>
      <c r="AW258" s="21">
        <f t="shared" si="35"/>
        <v>0</v>
      </c>
      <c r="AX258" s="21">
        <f t="shared" si="36"/>
        <v>0</v>
      </c>
      <c r="AY258" s="36" t="s">
        <v>175</v>
      </c>
      <c r="AZ258" s="21">
        <f t="shared" si="37"/>
        <v>0</v>
      </c>
      <c r="BA258" s="21">
        <f t="shared" si="38"/>
        <v>0</v>
      </c>
      <c r="BB258" s="21">
        <f t="shared" si="39"/>
        <v>0</v>
      </c>
      <c r="BC258" s="21">
        <f t="shared" si="40"/>
        <v>1</v>
      </c>
      <c r="BD258" s="27">
        <v>3.0</v>
      </c>
      <c r="BE258" s="21">
        <f t="shared" si="41"/>
        <v>1</v>
      </c>
      <c r="BF258" s="21">
        <f t="shared" si="42"/>
        <v>0</v>
      </c>
      <c r="BG258" s="21">
        <f t="shared" si="43"/>
        <v>0</v>
      </c>
      <c r="BH258" s="29">
        <v>800.0</v>
      </c>
      <c r="BI258" s="21">
        <f t="shared" si="44"/>
        <v>1</v>
      </c>
      <c r="BJ258" s="21">
        <f t="shared" si="45"/>
        <v>0</v>
      </c>
      <c r="BK258" s="21">
        <f t="shared" si="46"/>
        <v>0</v>
      </c>
      <c r="BL258" s="29" t="s">
        <v>132</v>
      </c>
      <c r="BM258" s="21">
        <f t="shared" si="47"/>
        <v>0</v>
      </c>
      <c r="BN258" s="21">
        <f t="shared" si="48"/>
        <v>0</v>
      </c>
      <c r="BO258" s="21">
        <f t="shared" si="49"/>
        <v>1</v>
      </c>
      <c r="BP258" s="21">
        <f t="shared" si="50"/>
        <v>0</v>
      </c>
      <c r="BQ258" s="21">
        <f t="shared" si="51"/>
        <v>0</v>
      </c>
      <c r="BR258" s="29">
        <v>0.0</v>
      </c>
      <c r="BS258" s="29">
        <v>0.0</v>
      </c>
      <c r="BT258" s="29">
        <v>0.0</v>
      </c>
      <c r="BU258" s="29">
        <v>0.0</v>
      </c>
      <c r="BV258" s="29">
        <v>0.0</v>
      </c>
      <c r="BW258" s="29">
        <v>0.0</v>
      </c>
      <c r="BX258" s="29">
        <v>0.0</v>
      </c>
      <c r="BY258" s="29">
        <v>0.0</v>
      </c>
      <c r="BZ258" s="29">
        <v>1.0</v>
      </c>
      <c r="CA258" s="27" t="s">
        <v>133</v>
      </c>
      <c r="CB258" s="21">
        <f t="shared" si="52"/>
        <v>0</v>
      </c>
      <c r="CC258" s="21">
        <f t="shared" si="53"/>
        <v>1</v>
      </c>
      <c r="CD258" s="21">
        <f t="shared" si="54"/>
        <v>0</v>
      </c>
      <c r="CE258" s="21">
        <f t="shared" si="55"/>
        <v>0</v>
      </c>
      <c r="CF258" s="21">
        <f t="shared" si="56"/>
        <v>0</v>
      </c>
      <c r="CG258" s="27" t="s">
        <v>134</v>
      </c>
      <c r="CH258" s="21">
        <f t="shared" si="57"/>
        <v>0</v>
      </c>
      <c r="CI258" s="21">
        <f t="shared" si="58"/>
        <v>0</v>
      </c>
      <c r="CJ258" s="21">
        <f t="shared" si="59"/>
        <v>0</v>
      </c>
      <c r="CK258" s="21">
        <f t="shared" si="60"/>
        <v>1</v>
      </c>
      <c r="CL258" s="27" t="s">
        <v>135</v>
      </c>
      <c r="CM258" s="21">
        <f t="shared" si="61"/>
        <v>1</v>
      </c>
      <c r="CN258" s="21">
        <f t="shared" si="62"/>
        <v>0</v>
      </c>
      <c r="CO258" s="21">
        <f t="shared" si="63"/>
        <v>0</v>
      </c>
      <c r="CP258" s="21">
        <f t="shared" si="64"/>
        <v>0</v>
      </c>
      <c r="CQ258" s="21">
        <f t="shared" si="65"/>
        <v>0</v>
      </c>
      <c r="CR258" s="29">
        <v>3.0</v>
      </c>
      <c r="CS258" s="27">
        <v>4.0</v>
      </c>
      <c r="CT258" s="27">
        <v>3.0</v>
      </c>
      <c r="CU258" s="27">
        <v>3.0</v>
      </c>
      <c r="CV258" s="16">
        <f t="shared" si="66"/>
        <v>13</v>
      </c>
      <c r="CW258" s="27">
        <v>4.0</v>
      </c>
      <c r="CX258" s="31">
        <v>2.0</v>
      </c>
      <c r="CY258" s="41">
        <v>3.0</v>
      </c>
      <c r="CZ258" s="41">
        <v>3.0</v>
      </c>
      <c r="DA258" s="36">
        <v>4.0</v>
      </c>
      <c r="DB258" s="16">
        <f t="shared" si="67"/>
        <v>16</v>
      </c>
      <c r="DC258" s="29">
        <v>2.0</v>
      </c>
      <c r="DD258" s="27">
        <v>3.0</v>
      </c>
      <c r="DE258" s="27">
        <v>3.0</v>
      </c>
      <c r="DF258" s="27">
        <v>4.0</v>
      </c>
      <c r="DG258" s="27">
        <v>2.0</v>
      </c>
      <c r="DH258" s="27">
        <v>2.0</v>
      </c>
      <c r="DI258" s="16">
        <f t="shared" si="68"/>
        <v>16</v>
      </c>
      <c r="DJ258" s="27">
        <v>2.0</v>
      </c>
      <c r="DK258" s="27">
        <v>4.0</v>
      </c>
      <c r="DL258" s="27">
        <v>3.0</v>
      </c>
      <c r="DM258" s="27">
        <v>3.0</v>
      </c>
      <c r="DN258" s="27">
        <v>3.0</v>
      </c>
      <c r="DO258" s="16">
        <f t="shared" si="69"/>
        <v>15</v>
      </c>
      <c r="DP258" s="27">
        <v>3.0</v>
      </c>
      <c r="DQ258" s="27">
        <v>3.0</v>
      </c>
      <c r="DR258" s="27">
        <v>3.0</v>
      </c>
      <c r="DS258" s="29">
        <v>5.0</v>
      </c>
      <c r="DT258" s="27">
        <v>3.0</v>
      </c>
      <c r="DU258" s="25">
        <f t="shared" si="70"/>
        <v>17</v>
      </c>
      <c r="DV258" s="27">
        <v>3.0</v>
      </c>
      <c r="DW258" s="27">
        <v>3.0</v>
      </c>
      <c r="DX258" s="27">
        <v>4.0</v>
      </c>
      <c r="DY258" s="27">
        <v>3.0</v>
      </c>
      <c r="DZ258" s="27">
        <v>3.0</v>
      </c>
      <c r="EA258" s="21">
        <f t="shared" si="88"/>
        <v>16</v>
      </c>
      <c r="EB258" s="27">
        <v>3.0</v>
      </c>
      <c r="EC258" s="27">
        <v>3.0</v>
      </c>
      <c r="ED258" s="27">
        <v>4.0</v>
      </c>
      <c r="EE258" s="27">
        <v>4.0</v>
      </c>
      <c r="EF258" s="16">
        <f t="shared" si="71"/>
        <v>14</v>
      </c>
      <c r="EG258" s="27">
        <v>2.0</v>
      </c>
      <c r="EH258" s="129">
        <v>2.0</v>
      </c>
      <c r="EI258" s="27">
        <v>3.0</v>
      </c>
      <c r="EJ258" s="29">
        <v>4.0</v>
      </c>
      <c r="EK258" s="16">
        <f t="shared" si="72"/>
        <v>11</v>
      </c>
    </row>
    <row r="259" ht="15.75" customHeight="1">
      <c r="A259" s="36" t="s">
        <v>125</v>
      </c>
      <c r="B259" s="16">
        <f t="shared" si="1"/>
        <v>1</v>
      </c>
      <c r="C259" s="17" t="s">
        <v>37</v>
      </c>
      <c r="D259" s="35">
        <v>32.0</v>
      </c>
      <c r="E259" s="16">
        <f t="shared" si="2"/>
        <v>0</v>
      </c>
      <c r="F259" s="16">
        <f t="shared" si="3"/>
        <v>1</v>
      </c>
      <c r="G259" s="16">
        <f t="shared" si="4"/>
        <v>0</v>
      </c>
      <c r="H259" s="16">
        <f t="shared" si="5"/>
        <v>0</v>
      </c>
      <c r="I259" s="35" t="s">
        <v>11</v>
      </c>
      <c r="J259" s="16">
        <f t="shared" si="6"/>
        <v>0</v>
      </c>
      <c r="K259" s="16">
        <f t="shared" si="7"/>
        <v>0</v>
      </c>
      <c r="L259" s="16">
        <f t="shared" si="8"/>
        <v>1</v>
      </c>
      <c r="M259" s="16">
        <f t="shared" si="9"/>
        <v>0</v>
      </c>
      <c r="N259" s="16">
        <f t="shared" si="10"/>
        <v>0</v>
      </c>
      <c r="O259" s="36">
        <v>20000.0</v>
      </c>
      <c r="P259" s="21">
        <f t="shared" si="11"/>
        <v>0</v>
      </c>
      <c r="Q259" s="21">
        <f t="shared" si="12"/>
        <v>1</v>
      </c>
      <c r="R259" s="21">
        <f t="shared" si="13"/>
        <v>0</v>
      </c>
      <c r="S259" s="21">
        <f t="shared" si="14"/>
        <v>0</v>
      </c>
      <c r="T259" s="37" t="s">
        <v>127</v>
      </c>
      <c r="U259" s="21">
        <f t="shared" si="15"/>
        <v>1</v>
      </c>
      <c r="V259" s="37">
        <v>0.0</v>
      </c>
      <c r="W259" s="37">
        <v>0.0</v>
      </c>
      <c r="X259" s="37">
        <v>0.0</v>
      </c>
      <c r="Y259" s="36" t="s">
        <v>149</v>
      </c>
      <c r="Z259" s="21">
        <f t="shared" si="16"/>
        <v>0</v>
      </c>
      <c r="AA259" s="21">
        <f t="shared" si="17"/>
        <v>1</v>
      </c>
      <c r="AB259" s="21">
        <f t="shared" si="18"/>
        <v>0</v>
      </c>
      <c r="AC259" s="21">
        <f t="shared" si="19"/>
        <v>0</v>
      </c>
      <c r="AD259" s="21">
        <f t="shared" si="20"/>
        <v>0</v>
      </c>
      <c r="AE259" s="36" t="s">
        <v>31</v>
      </c>
      <c r="AF259" s="21">
        <f t="shared" si="21"/>
        <v>1</v>
      </c>
      <c r="AG259" s="21">
        <f t="shared" si="22"/>
        <v>0</v>
      </c>
      <c r="AH259" s="21">
        <f t="shared" si="23"/>
        <v>0</v>
      </c>
      <c r="AI259" s="21">
        <f t="shared" si="24"/>
        <v>0</v>
      </c>
      <c r="AJ259" s="36" t="s">
        <v>32</v>
      </c>
      <c r="AK259" s="21">
        <f t="shared" si="25"/>
        <v>0</v>
      </c>
      <c r="AL259" s="21">
        <f t="shared" si="26"/>
        <v>0</v>
      </c>
      <c r="AM259" s="21">
        <f t="shared" si="27"/>
        <v>1</v>
      </c>
      <c r="AN259" s="21">
        <f t="shared" si="28"/>
        <v>0</v>
      </c>
      <c r="AO259" s="27" t="s">
        <v>37</v>
      </c>
      <c r="AP259" s="21">
        <f t="shared" si="29"/>
        <v>1</v>
      </c>
      <c r="AQ259" s="21">
        <f t="shared" si="30"/>
        <v>0</v>
      </c>
      <c r="AR259" s="21">
        <f t="shared" si="31"/>
        <v>0</v>
      </c>
      <c r="AS259" s="21">
        <f t="shared" si="32"/>
        <v>0</v>
      </c>
      <c r="AT259" s="27" t="s">
        <v>130</v>
      </c>
      <c r="AU259" s="21">
        <f t="shared" si="33"/>
        <v>1</v>
      </c>
      <c r="AV259" s="21">
        <f t="shared" si="34"/>
        <v>0</v>
      </c>
      <c r="AW259" s="21">
        <f t="shared" si="35"/>
        <v>0</v>
      </c>
      <c r="AX259" s="21">
        <f t="shared" si="36"/>
        <v>0</v>
      </c>
      <c r="AY259" s="36" t="s">
        <v>175</v>
      </c>
      <c r="AZ259" s="21">
        <f t="shared" si="37"/>
        <v>0</v>
      </c>
      <c r="BA259" s="21">
        <f t="shared" si="38"/>
        <v>0</v>
      </c>
      <c r="BB259" s="21">
        <f t="shared" si="39"/>
        <v>0</v>
      </c>
      <c r="BC259" s="21">
        <f t="shared" si="40"/>
        <v>1</v>
      </c>
      <c r="BD259" s="27">
        <v>3.0</v>
      </c>
      <c r="BE259" s="21">
        <f t="shared" si="41"/>
        <v>1</v>
      </c>
      <c r="BF259" s="21">
        <f t="shared" si="42"/>
        <v>0</v>
      </c>
      <c r="BG259" s="21">
        <f t="shared" si="43"/>
        <v>0</v>
      </c>
      <c r="BH259" s="29">
        <v>800.0</v>
      </c>
      <c r="BI259" s="21">
        <f t="shared" si="44"/>
        <v>1</v>
      </c>
      <c r="BJ259" s="21">
        <f t="shared" si="45"/>
        <v>0</v>
      </c>
      <c r="BK259" s="21">
        <f t="shared" si="46"/>
        <v>0</v>
      </c>
      <c r="BL259" s="29" t="s">
        <v>132</v>
      </c>
      <c r="BM259" s="21">
        <f t="shared" si="47"/>
        <v>0</v>
      </c>
      <c r="BN259" s="21">
        <f t="shared" si="48"/>
        <v>0</v>
      </c>
      <c r="BO259" s="21">
        <f t="shared" si="49"/>
        <v>1</v>
      </c>
      <c r="BP259" s="21">
        <f t="shared" si="50"/>
        <v>0</v>
      </c>
      <c r="BQ259" s="21">
        <f t="shared" si="51"/>
        <v>0</v>
      </c>
      <c r="BR259" s="29">
        <v>0.0</v>
      </c>
      <c r="BS259" s="29">
        <v>0.0</v>
      </c>
      <c r="BT259" s="29">
        <v>1.0</v>
      </c>
      <c r="BU259" s="29">
        <v>0.0</v>
      </c>
      <c r="BV259" s="29">
        <v>0.0</v>
      </c>
      <c r="BW259" s="29">
        <v>0.0</v>
      </c>
      <c r="BX259" s="29">
        <v>0.0</v>
      </c>
      <c r="BY259" s="29">
        <v>0.0</v>
      </c>
      <c r="BZ259" s="29">
        <v>1.0</v>
      </c>
      <c r="CA259" s="27" t="s">
        <v>164</v>
      </c>
      <c r="CB259" s="21">
        <f t="shared" si="52"/>
        <v>0</v>
      </c>
      <c r="CC259" s="21">
        <f t="shared" si="53"/>
        <v>0</v>
      </c>
      <c r="CD259" s="21">
        <f t="shared" si="54"/>
        <v>1</v>
      </c>
      <c r="CE259" s="21">
        <f t="shared" si="55"/>
        <v>0</v>
      </c>
      <c r="CF259" s="21">
        <f t="shared" si="56"/>
        <v>0</v>
      </c>
      <c r="CG259" s="27" t="s">
        <v>134</v>
      </c>
      <c r="CH259" s="21">
        <f t="shared" si="57"/>
        <v>0</v>
      </c>
      <c r="CI259" s="21">
        <f t="shared" si="58"/>
        <v>0</v>
      </c>
      <c r="CJ259" s="21">
        <f t="shared" si="59"/>
        <v>0</v>
      </c>
      <c r="CK259" s="21">
        <f t="shared" si="60"/>
        <v>1</v>
      </c>
      <c r="CL259" s="27" t="s">
        <v>135</v>
      </c>
      <c r="CM259" s="21">
        <f t="shared" si="61"/>
        <v>1</v>
      </c>
      <c r="CN259" s="21">
        <f t="shared" si="62"/>
        <v>0</v>
      </c>
      <c r="CO259" s="21">
        <f t="shared" si="63"/>
        <v>0</v>
      </c>
      <c r="CP259" s="21">
        <f t="shared" si="64"/>
        <v>0</v>
      </c>
      <c r="CQ259" s="21">
        <f t="shared" si="65"/>
        <v>0</v>
      </c>
      <c r="CR259" s="29">
        <v>5.0</v>
      </c>
      <c r="CS259" s="29">
        <v>3.0</v>
      </c>
      <c r="CT259" s="27">
        <v>2.0</v>
      </c>
      <c r="CU259" s="27">
        <v>2.0</v>
      </c>
      <c r="CV259" s="16">
        <f t="shared" si="66"/>
        <v>12</v>
      </c>
      <c r="CW259" s="27">
        <v>4.0</v>
      </c>
      <c r="CX259" s="31">
        <v>2.0</v>
      </c>
      <c r="CY259" s="41">
        <v>2.0</v>
      </c>
      <c r="CZ259" s="41">
        <v>2.0</v>
      </c>
      <c r="DA259" s="36">
        <v>4.0</v>
      </c>
      <c r="DB259" s="16">
        <f t="shared" si="67"/>
        <v>14</v>
      </c>
      <c r="DC259" s="27">
        <v>3.0</v>
      </c>
      <c r="DD259" s="27">
        <v>3.0</v>
      </c>
      <c r="DE259" s="27">
        <v>4.0</v>
      </c>
      <c r="DF259" s="37">
        <v>3.0</v>
      </c>
      <c r="DG259" s="27">
        <v>2.0</v>
      </c>
      <c r="DH259" s="27">
        <v>1.0</v>
      </c>
      <c r="DI259" s="16">
        <f t="shared" si="68"/>
        <v>16</v>
      </c>
      <c r="DJ259" s="27">
        <v>5.0</v>
      </c>
      <c r="DK259" s="27">
        <v>4.0</v>
      </c>
      <c r="DL259" s="27">
        <v>4.0</v>
      </c>
      <c r="DM259" s="27">
        <v>4.0</v>
      </c>
      <c r="DN259" s="27">
        <v>2.0</v>
      </c>
      <c r="DO259" s="16">
        <f t="shared" si="69"/>
        <v>19</v>
      </c>
      <c r="DP259" s="27">
        <v>4.0</v>
      </c>
      <c r="DQ259" s="29">
        <v>3.0</v>
      </c>
      <c r="DR259" s="29">
        <v>4.0</v>
      </c>
      <c r="DS259" s="27">
        <v>2.0</v>
      </c>
      <c r="DT259" s="27">
        <v>4.0</v>
      </c>
      <c r="DU259" s="25">
        <f t="shared" si="70"/>
        <v>17</v>
      </c>
      <c r="DV259" s="27">
        <v>3.0</v>
      </c>
      <c r="DW259" s="27">
        <v>3.0</v>
      </c>
      <c r="DX259" s="27">
        <v>4.0</v>
      </c>
      <c r="DY259" s="27">
        <v>4.0</v>
      </c>
      <c r="DZ259" s="27">
        <v>4.0</v>
      </c>
      <c r="EA259" s="21">
        <f t="shared" si="88"/>
        <v>18</v>
      </c>
      <c r="EB259" s="29">
        <v>4.0</v>
      </c>
      <c r="EC259" s="27">
        <v>2.0</v>
      </c>
      <c r="ED259" s="29">
        <v>4.0</v>
      </c>
      <c r="EE259" s="27">
        <v>2.0</v>
      </c>
      <c r="EF259" s="16">
        <f t="shared" si="71"/>
        <v>12</v>
      </c>
      <c r="EG259" s="27">
        <v>2.0</v>
      </c>
      <c r="EH259" s="129">
        <v>2.0</v>
      </c>
      <c r="EI259" s="27">
        <v>3.0</v>
      </c>
      <c r="EJ259" s="27">
        <v>2.0</v>
      </c>
      <c r="EK259" s="16">
        <f t="shared" si="72"/>
        <v>9</v>
      </c>
    </row>
    <row r="260" ht="15.75" customHeight="1">
      <c r="A260" s="36" t="s">
        <v>125</v>
      </c>
      <c r="B260" s="16">
        <f t="shared" si="1"/>
        <v>1</v>
      </c>
      <c r="C260" s="17" t="s">
        <v>37</v>
      </c>
      <c r="D260" s="35">
        <v>45.0</v>
      </c>
      <c r="E260" s="16">
        <f t="shared" si="2"/>
        <v>0</v>
      </c>
      <c r="F260" s="16">
        <f t="shared" si="3"/>
        <v>0</v>
      </c>
      <c r="G260" s="16">
        <f t="shared" si="4"/>
        <v>1</v>
      </c>
      <c r="H260" s="16">
        <f t="shared" si="5"/>
        <v>0</v>
      </c>
      <c r="I260" s="35" t="s">
        <v>11</v>
      </c>
      <c r="J260" s="16">
        <f t="shared" si="6"/>
        <v>0</v>
      </c>
      <c r="K260" s="16">
        <f t="shared" si="7"/>
        <v>0</v>
      </c>
      <c r="L260" s="16">
        <f t="shared" si="8"/>
        <v>1</v>
      </c>
      <c r="M260" s="16">
        <f t="shared" si="9"/>
        <v>0</v>
      </c>
      <c r="N260" s="16">
        <f t="shared" si="10"/>
        <v>0</v>
      </c>
      <c r="O260" s="36">
        <v>18000.0</v>
      </c>
      <c r="P260" s="21">
        <f t="shared" si="11"/>
        <v>0</v>
      </c>
      <c r="Q260" s="21">
        <f t="shared" si="12"/>
        <v>1</v>
      </c>
      <c r="R260" s="21">
        <f t="shared" si="13"/>
        <v>0</v>
      </c>
      <c r="S260" s="21">
        <f t="shared" si="14"/>
        <v>0</v>
      </c>
      <c r="T260" s="37" t="s">
        <v>127</v>
      </c>
      <c r="U260" s="21">
        <f t="shared" si="15"/>
        <v>1</v>
      </c>
      <c r="V260" s="37">
        <v>0.0</v>
      </c>
      <c r="W260" s="37">
        <v>0.0</v>
      </c>
      <c r="X260" s="37">
        <v>1.0</v>
      </c>
      <c r="Y260" s="36" t="s">
        <v>210</v>
      </c>
      <c r="Z260" s="21">
        <f t="shared" si="16"/>
        <v>0</v>
      </c>
      <c r="AA260" s="21">
        <f t="shared" si="17"/>
        <v>0</v>
      </c>
      <c r="AB260" s="21">
        <f t="shared" si="18"/>
        <v>0</v>
      </c>
      <c r="AC260" s="21">
        <f t="shared" si="19"/>
        <v>0</v>
      </c>
      <c r="AD260" s="21">
        <f t="shared" si="20"/>
        <v>1</v>
      </c>
      <c r="AE260" s="36" t="s">
        <v>31</v>
      </c>
      <c r="AF260" s="21">
        <f t="shared" si="21"/>
        <v>1</v>
      </c>
      <c r="AG260" s="21">
        <f t="shared" si="22"/>
        <v>0</v>
      </c>
      <c r="AH260" s="21">
        <f t="shared" si="23"/>
        <v>0</v>
      </c>
      <c r="AI260" s="21">
        <f t="shared" si="24"/>
        <v>0</v>
      </c>
      <c r="AJ260" s="36" t="s">
        <v>211</v>
      </c>
      <c r="AK260" s="21">
        <f t="shared" si="25"/>
        <v>0</v>
      </c>
      <c r="AL260" s="21">
        <f t="shared" si="26"/>
        <v>0</v>
      </c>
      <c r="AM260" s="21">
        <f t="shared" si="27"/>
        <v>0</v>
      </c>
      <c r="AN260" s="21">
        <f t="shared" si="28"/>
        <v>1</v>
      </c>
      <c r="AO260" s="27" t="s">
        <v>37</v>
      </c>
      <c r="AP260" s="21">
        <f t="shared" si="29"/>
        <v>1</v>
      </c>
      <c r="AQ260" s="21">
        <f t="shared" si="30"/>
        <v>0</v>
      </c>
      <c r="AR260" s="21">
        <f t="shared" si="31"/>
        <v>0</v>
      </c>
      <c r="AS260" s="21">
        <f t="shared" si="32"/>
        <v>0</v>
      </c>
      <c r="AT260" s="27" t="s">
        <v>130</v>
      </c>
      <c r="AU260" s="21">
        <f t="shared" si="33"/>
        <v>1</v>
      </c>
      <c r="AV260" s="21">
        <f t="shared" si="34"/>
        <v>0</v>
      </c>
      <c r="AW260" s="21">
        <f t="shared" si="35"/>
        <v>0</v>
      </c>
      <c r="AX260" s="21">
        <f t="shared" si="36"/>
        <v>0</v>
      </c>
      <c r="AY260" s="36" t="s">
        <v>175</v>
      </c>
      <c r="AZ260" s="21">
        <f t="shared" si="37"/>
        <v>0</v>
      </c>
      <c r="BA260" s="21">
        <f t="shared" si="38"/>
        <v>0</v>
      </c>
      <c r="BB260" s="21">
        <f t="shared" si="39"/>
        <v>0</v>
      </c>
      <c r="BC260" s="21">
        <f t="shared" si="40"/>
        <v>1</v>
      </c>
      <c r="BD260" s="27">
        <v>4.0</v>
      </c>
      <c r="BE260" s="21">
        <f t="shared" si="41"/>
        <v>0</v>
      </c>
      <c r="BF260" s="21">
        <f t="shared" si="42"/>
        <v>1</v>
      </c>
      <c r="BG260" s="21">
        <f t="shared" si="43"/>
        <v>0</v>
      </c>
      <c r="BH260" s="36">
        <v>600.0</v>
      </c>
      <c r="BI260" s="21">
        <f t="shared" si="44"/>
        <v>1</v>
      </c>
      <c r="BJ260" s="21">
        <f t="shared" si="45"/>
        <v>0</v>
      </c>
      <c r="BK260" s="21">
        <f t="shared" si="46"/>
        <v>0</v>
      </c>
      <c r="BL260" s="29" t="s">
        <v>156</v>
      </c>
      <c r="BM260" s="21">
        <f t="shared" si="47"/>
        <v>0</v>
      </c>
      <c r="BN260" s="21">
        <f t="shared" si="48"/>
        <v>0</v>
      </c>
      <c r="BO260" s="21">
        <f t="shared" si="49"/>
        <v>0</v>
      </c>
      <c r="BP260" s="21">
        <f t="shared" si="50"/>
        <v>1</v>
      </c>
      <c r="BQ260" s="21">
        <f t="shared" si="51"/>
        <v>0</v>
      </c>
      <c r="BR260" s="29">
        <v>0.0</v>
      </c>
      <c r="BS260" s="29">
        <v>1.0</v>
      </c>
      <c r="BT260" s="29">
        <v>0.0</v>
      </c>
      <c r="BU260" s="29">
        <v>0.0</v>
      </c>
      <c r="BV260" s="29">
        <v>0.0</v>
      </c>
      <c r="BW260" s="29">
        <v>0.0</v>
      </c>
      <c r="BX260" s="29">
        <v>0.0</v>
      </c>
      <c r="BY260" s="29">
        <v>0.0</v>
      </c>
      <c r="BZ260" s="29">
        <v>1.0</v>
      </c>
      <c r="CA260" s="27" t="s">
        <v>164</v>
      </c>
      <c r="CB260" s="21">
        <f t="shared" si="52"/>
        <v>0</v>
      </c>
      <c r="CC260" s="21">
        <f t="shared" si="53"/>
        <v>0</v>
      </c>
      <c r="CD260" s="21">
        <f t="shared" si="54"/>
        <v>1</v>
      </c>
      <c r="CE260" s="21">
        <f t="shared" si="55"/>
        <v>0</v>
      </c>
      <c r="CF260" s="21">
        <f t="shared" si="56"/>
        <v>0</v>
      </c>
      <c r="CG260" s="27" t="s">
        <v>134</v>
      </c>
      <c r="CH260" s="21">
        <f t="shared" si="57"/>
        <v>0</v>
      </c>
      <c r="CI260" s="21">
        <f t="shared" si="58"/>
        <v>0</v>
      </c>
      <c r="CJ260" s="21">
        <f t="shared" si="59"/>
        <v>0</v>
      </c>
      <c r="CK260" s="21">
        <f t="shared" si="60"/>
        <v>1</v>
      </c>
      <c r="CL260" s="36" t="s">
        <v>209</v>
      </c>
      <c r="CM260" s="21">
        <f t="shared" si="61"/>
        <v>0</v>
      </c>
      <c r="CN260" s="21">
        <f t="shared" si="62"/>
        <v>0</v>
      </c>
      <c r="CO260" s="21">
        <f t="shared" si="63"/>
        <v>0</v>
      </c>
      <c r="CP260" s="21">
        <f t="shared" si="64"/>
        <v>0</v>
      </c>
      <c r="CQ260" s="21">
        <f t="shared" si="65"/>
        <v>1</v>
      </c>
      <c r="CR260" s="36">
        <v>4.0</v>
      </c>
      <c r="CS260" s="29">
        <v>3.0</v>
      </c>
      <c r="CT260" s="27">
        <v>3.0</v>
      </c>
      <c r="CU260" s="27">
        <v>3.0</v>
      </c>
      <c r="CV260" s="16">
        <f t="shared" si="66"/>
        <v>13</v>
      </c>
      <c r="CW260" s="36">
        <v>4.0</v>
      </c>
      <c r="CX260" s="41">
        <v>4.0</v>
      </c>
      <c r="CY260" s="41">
        <v>3.0</v>
      </c>
      <c r="CZ260" s="41">
        <v>3.0</v>
      </c>
      <c r="DA260" s="36">
        <v>4.0</v>
      </c>
      <c r="DB260" s="16">
        <f t="shared" si="67"/>
        <v>18</v>
      </c>
      <c r="DC260" s="27">
        <v>1.0</v>
      </c>
      <c r="DD260" s="27">
        <v>2.0</v>
      </c>
      <c r="DE260" s="27">
        <v>2.0</v>
      </c>
      <c r="DF260" s="36">
        <v>5.0</v>
      </c>
      <c r="DG260" s="27">
        <v>3.0</v>
      </c>
      <c r="DH260" s="27">
        <v>1.0</v>
      </c>
      <c r="DI260" s="16">
        <f t="shared" si="68"/>
        <v>14</v>
      </c>
      <c r="DJ260" s="27">
        <v>4.0</v>
      </c>
      <c r="DK260" s="27">
        <v>4.0</v>
      </c>
      <c r="DL260" s="27">
        <v>4.0</v>
      </c>
      <c r="DM260" s="27">
        <v>4.0</v>
      </c>
      <c r="DN260" s="27">
        <v>3.0</v>
      </c>
      <c r="DO260" s="16">
        <f t="shared" si="69"/>
        <v>19</v>
      </c>
      <c r="DP260" s="27">
        <v>3.0</v>
      </c>
      <c r="DQ260" s="29">
        <v>4.0</v>
      </c>
      <c r="DR260" s="29">
        <v>4.0</v>
      </c>
      <c r="DS260" s="27">
        <v>2.0</v>
      </c>
      <c r="DT260" s="27">
        <v>4.0</v>
      </c>
      <c r="DU260" s="25">
        <f t="shared" si="70"/>
        <v>17</v>
      </c>
      <c r="DV260" s="27">
        <v>3.0</v>
      </c>
      <c r="DW260" s="27">
        <v>4.0</v>
      </c>
      <c r="DX260" s="27">
        <v>4.0</v>
      </c>
      <c r="DY260" s="27">
        <v>4.0</v>
      </c>
      <c r="DZ260" s="27">
        <v>4.0</v>
      </c>
      <c r="EA260" s="21">
        <f t="shared" si="88"/>
        <v>19</v>
      </c>
      <c r="EB260" s="29">
        <v>4.0</v>
      </c>
      <c r="EC260" s="27">
        <v>2.0</v>
      </c>
      <c r="ED260" s="37">
        <v>5.0</v>
      </c>
      <c r="EE260" s="27">
        <v>2.0</v>
      </c>
      <c r="EF260" s="16">
        <f t="shared" si="71"/>
        <v>13</v>
      </c>
      <c r="EG260" s="36">
        <v>2.0</v>
      </c>
      <c r="EH260" s="129">
        <v>2.0</v>
      </c>
      <c r="EI260" s="29">
        <v>1.0</v>
      </c>
      <c r="EJ260" s="37">
        <v>2.0</v>
      </c>
      <c r="EK260" s="16">
        <f t="shared" si="72"/>
        <v>7</v>
      </c>
    </row>
    <row r="261" ht="15.75" customHeight="1">
      <c r="A261" s="36" t="s">
        <v>125</v>
      </c>
      <c r="B261" s="16">
        <f t="shared" si="1"/>
        <v>1</v>
      </c>
      <c r="C261" s="17" t="s">
        <v>37</v>
      </c>
      <c r="D261" s="35">
        <v>50.0</v>
      </c>
      <c r="E261" s="16">
        <f t="shared" si="2"/>
        <v>0</v>
      </c>
      <c r="F261" s="16">
        <f t="shared" si="3"/>
        <v>0</v>
      </c>
      <c r="G261" s="16">
        <f t="shared" si="4"/>
        <v>1</v>
      </c>
      <c r="H261" s="16">
        <f t="shared" si="5"/>
        <v>0</v>
      </c>
      <c r="I261" s="35" t="s">
        <v>11</v>
      </c>
      <c r="J261" s="16">
        <f t="shared" si="6"/>
        <v>0</v>
      </c>
      <c r="K261" s="16">
        <f t="shared" si="7"/>
        <v>0</v>
      </c>
      <c r="L261" s="16">
        <f t="shared" si="8"/>
        <v>1</v>
      </c>
      <c r="M261" s="16">
        <f t="shared" si="9"/>
        <v>0</v>
      </c>
      <c r="N261" s="16">
        <f t="shared" si="10"/>
        <v>0</v>
      </c>
      <c r="O261" s="36">
        <v>20000.0</v>
      </c>
      <c r="P261" s="21">
        <f t="shared" si="11"/>
        <v>0</v>
      </c>
      <c r="Q261" s="21">
        <f t="shared" si="12"/>
        <v>1</v>
      </c>
      <c r="R261" s="21">
        <f t="shared" si="13"/>
        <v>0</v>
      </c>
      <c r="S261" s="21">
        <f t="shared" si="14"/>
        <v>0</v>
      </c>
      <c r="T261" s="37" t="s">
        <v>127</v>
      </c>
      <c r="U261" s="21">
        <f t="shared" si="15"/>
        <v>1</v>
      </c>
      <c r="V261" s="37">
        <v>0.0</v>
      </c>
      <c r="W261" s="37">
        <v>0.0</v>
      </c>
      <c r="X261" s="37">
        <v>0.0</v>
      </c>
      <c r="Y261" s="36" t="s">
        <v>25</v>
      </c>
      <c r="Z261" s="21">
        <f t="shared" si="16"/>
        <v>1</v>
      </c>
      <c r="AA261" s="21">
        <f t="shared" si="17"/>
        <v>0</v>
      </c>
      <c r="AB261" s="21">
        <f t="shared" si="18"/>
        <v>0</v>
      </c>
      <c r="AC261" s="21">
        <f t="shared" si="19"/>
        <v>0</v>
      </c>
      <c r="AD261" s="21">
        <f t="shared" si="20"/>
        <v>0</v>
      </c>
      <c r="AE261" s="36" t="s">
        <v>31</v>
      </c>
      <c r="AF261" s="21">
        <f t="shared" si="21"/>
        <v>1</v>
      </c>
      <c r="AG261" s="21">
        <f t="shared" si="22"/>
        <v>0</v>
      </c>
      <c r="AH261" s="21">
        <f t="shared" si="23"/>
        <v>0</v>
      </c>
      <c r="AI261" s="21">
        <f t="shared" si="24"/>
        <v>0</v>
      </c>
      <c r="AJ261" s="36" t="s">
        <v>31</v>
      </c>
      <c r="AK261" s="21">
        <f t="shared" si="25"/>
        <v>1</v>
      </c>
      <c r="AL261" s="21">
        <f t="shared" si="26"/>
        <v>0</v>
      </c>
      <c r="AM261" s="21">
        <f t="shared" si="27"/>
        <v>0</v>
      </c>
      <c r="AN261" s="21">
        <f t="shared" si="28"/>
        <v>0</v>
      </c>
      <c r="AO261" s="27" t="s">
        <v>40</v>
      </c>
      <c r="AP261" s="21">
        <f t="shared" si="29"/>
        <v>0</v>
      </c>
      <c r="AQ261" s="21">
        <f t="shared" si="30"/>
        <v>0</v>
      </c>
      <c r="AR261" s="21">
        <f t="shared" si="31"/>
        <v>0</v>
      </c>
      <c r="AS261" s="21">
        <f t="shared" si="32"/>
        <v>1</v>
      </c>
      <c r="AT261" s="27" t="s">
        <v>130</v>
      </c>
      <c r="AU261" s="21">
        <f t="shared" si="33"/>
        <v>1</v>
      </c>
      <c r="AV261" s="21">
        <f t="shared" si="34"/>
        <v>0</v>
      </c>
      <c r="AW261" s="21">
        <f t="shared" si="35"/>
        <v>0</v>
      </c>
      <c r="AX261" s="21">
        <f t="shared" si="36"/>
        <v>0</v>
      </c>
      <c r="AY261" s="36" t="s">
        <v>175</v>
      </c>
      <c r="AZ261" s="21">
        <f t="shared" si="37"/>
        <v>0</v>
      </c>
      <c r="BA261" s="21">
        <f t="shared" si="38"/>
        <v>0</v>
      </c>
      <c r="BB261" s="21">
        <f t="shared" si="39"/>
        <v>0</v>
      </c>
      <c r="BC261" s="21">
        <f t="shared" si="40"/>
        <v>1</v>
      </c>
      <c r="BD261" s="27">
        <v>3.0</v>
      </c>
      <c r="BE261" s="21">
        <f t="shared" si="41"/>
        <v>1</v>
      </c>
      <c r="BF261" s="21">
        <f t="shared" si="42"/>
        <v>0</v>
      </c>
      <c r="BG261" s="21">
        <f t="shared" si="43"/>
        <v>0</v>
      </c>
      <c r="BH261" s="36">
        <v>800.0</v>
      </c>
      <c r="BI261" s="21">
        <f t="shared" si="44"/>
        <v>1</v>
      </c>
      <c r="BJ261" s="21">
        <f t="shared" si="45"/>
        <v>0</v>
      </c>
      <c r="BK261" s="21">
        <f t="shared" si="46"/>
        <v>0</v>
      </c>
      <c r="BL261" s="27" t="s">
        <v>185</v>
      </c>
      <c r="BM261" s="21">
        <f t="shared" si="47"/>
        <v>0</v>
      </c>
      <c r="BN261" s="21">
        <f t="shared" si="48"/>
        <v>0</v>
      </c>
      <c r="BO261" s="21">
        <f t="shared" si="49"/>
        <v>0</v>
      </c>
      <c r="BP261" s="21">
        <f t="shared" si="50"/>
        <v>0</v>
      </c>
      <c r="BQ261" s="21">
        <f t="shared" si="51"/>
        <v>1</v>
      </c>
      <c r="BR261" s="29">
        <v>0.0</v>
      </c>
      <c r="BS261" s="29">
        <v>0.0</v>
      </c>
      <c r="BT261" s="29">
        <v>0.0</v>
      </c>
      <c r="BU261" s="29">
        <v>0.0</v>
      </c>
      <c r="BV261" s="29">
        <v>0.0</v>
      </c>
      <c r="BW261" s="29">
        <v>0.0</v>
      </c>
      <c r="BX261" s="29">
        <v>0.0</v>
      </c>
      <c r="BY261" s="29">
        <v>0.0</v>
      </c>
      <c r="BZ261" s="29">
        <v>1.0</v>
      </c>
      <c r="CA261" s="27" t="s">
        <v>164</v>
      </c>
      <c r="CB261" s="21">
        <f t="shared" si="52"/>
        <v>0</v>
      </c>
      <c r="CC261" s="21">
        <f t="shared" si="53"/>
        <v>0</v>
      </c>
      <c r="CD261" s="21">
        <f t="shared" si="54"/>
        <v>1</v>
      </c>
      <c r="CE261" s="21">
        <f t="shared" si="55"/>
        <v>0</v>
      </c>
      <c r="CF261" s="21">
        <f t="shared" si="56"/>
        <v>0</v>
      </c>
      <c r="CG261" s="36" t="s">
        <v>146</v>
      </c>
      <c r="CH261" s="21">
        <f t="shared" si="57"/>
        <v>0</v>
      </c>
      <c r="CI261" s="21">
        <f t="shared" si="58"/>
        <v>0</v>
      </c>
      <c r="CJ261" s="21">
        <f t="shared" si="59"/>
        <v>1</v>
      </c>
      <c r="CK261" s="21">
        <f t="shared" si="60"/>
        <v>0</v>
      </c>
      <c r="CL261" s="36" t="s">
        <v>178</v>
      </c>
      <c r="CM261" s="21">
        <f t="shared" si="61"/>
        <v>0</v>
      </c>
      <c r="CN261" s="21">
        <f t="shared" si="62"/>
        <v>0</v>
      </c>
      <c r="CO261" s="21">
        <f t="shared" si="63"/>
        <v>0</v>
      </c>
      <c r="CP261" s="21">
        <f t="shared" si="64"/>
        <v>1</v>
      </c>
      <c r="CQ261" s="21">
        <f t="shared" si="65"/>
        <v>0</v>
      </c>
      <c r="CR261" s="37">
        <v>3.0</v>
      </c>
      <c r="CS261" s="27">
        <v>4.0</v>
      </c>
      <c r="CT261" s="27">
        <v>2.0</v>
      </c>
      <c r="CU261" s="27">
        <v>3.0</v>
      </c>
      <c r="CV261" s="16">
        <f t="shared" si="66"/>
        <v>12</v>
      </c>
      <c r="CW261" s="37">
        <v>2.0</v>
      </c>
      <c r="CX261" s="41">
        <v>4.0</v>
      </c>
      <c r="CY261" s="41">
        <v>2.0</v>
      </c>
      <c r="CZ261" s="41">
        <v>3.0</v>
      </c>
      <c r="DA261" s="36">
        <v>3.0</v>
      </c>
      <c r="DB261" s="16">
        <f t="shared" si="67"/>
        <v>14</v>
      </c>
      <c r="DC261" s="27">
        <v>2.0</v>
      </c>
      <c r="DD261" s="27">
        <v>3.0</v>
      </c>
      <c r="DE261" s="27">
        <v>3.0</v>
      </c>
      <c r="DF261" s="36">
        <v>4.0</v>
      </c>
      <c r="DG261" s="27">
        <v>2.0</v>
      </c>
      <c r="DH261" s="27">
        <v>1.0</v>
      </c>
      <c r="DI261" s="16">
        <f t="shared" si="68"/>
        <v>15</v>
      </c>
      <c r="DJ261" s="27">
        <v>3.0</v>
      </c>
      <c r="DK261" s="27">
        <v>4.0</v>
      </c>
      <c r="DL261" s="27">
        <v>4.0</v>
      </c>
      <c r="DM261" s="27">
        <v>4.0</v>
      </c>
      <c r="DN261" s="27">
        <v>4.0</v>
      </c>
      <c r="DO261" s="16">
        <f t="shared" si="69"/>
        <v>19</v>
      </c>
      <c r="DP261" s="27">
        <v>4.0</v>
      </c>
      <c r="DQ261" s="29">
        <v>5.0</v>
      </c>
      <c r="DR261" s="27">
        <v>2.0</v>
      </c>
      <c r="DS261" s="27">
        <v>3.0</v>
      </c>
      <c r="DT261" s="27">
        <v>4.0</v>
      </c>
      <c r="DU261" s="25">
        <f t="shared" si="70"/>
        <v>18</v>
      </c>
      <c r="DV261" s="27">
        <v>3.0</v>
      </c>
      <c r="DW261" s="27">
        <v>3.0</v>
      </c>
      <c r="DX261" s="27">
        <v>4.0</v>
      </c>
      <c r="DY261" s="27">
        <v>3.0</v>
      </c>
      <c r="DZ261" s="27">
        <v>4.0</v>
      </c>
      <c r="EA261" s="21">
        <f t="shared" si="88"/>
        <v>17</v>
      </c>
      <c r="EB261" s="29">
        <v>4.0</v>
      </c>
      <c r="EC261" s="27">
        <v>2.0</v>
      </c>
      <c r="ED261" s="37">
        <v>4.0</v>
      </c>
      <c r="EE261" s="27">
        <v>3.0</v>
      </c>
      <c r="EF261" s="16">
        <f t="shared" si="71"/>
        <v>13</v>
      </c>
      <c r="EG261" s="36">
        <v>2.0</v>
      </c>
      <c r="EH261" s="129">
        <v>2.0</v>
      </c>
      <c r="EI261" s="29">
        <v>1.0</v>
      </c>
      <c r="EJ261" s="37">
        <v>1.0</v>
      </c>
      <c r="EK261" s="16">
        <f t="shared" si="72"/>
        <v>6</v>
      </c>
    </row>
    <row r="262" ht="15.75" customHeight="1">
      <c r="B262" s="16"/>
      <c r="C262" s="25"/>
      <c r="D262" s="25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43"/>
      <c r="CW262" s="43"/>
      <c r="CX262" s="43"/>
      <c r="CY262" s="43"/>
      <c r="CZ262" s="43"/>
      <c r="DU262" s="44"/>
    </row>
    <row r="263" ht="15.75" customHeight="1">
      <c r="B263" s="16"/>
      <c r="C263" s="25"/>
      <c r="D263" s="25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43"/>
      <c r="CU263" s="45"/>
      <c r="CW263" s="43"/>
      <c r="CX263" s="43"/>
      <c r="CY263" s="43"/>
      <c r="CZ263" s="43"/>
      <c r="DU263" s="44"/>
    </row>
    <row r="264" ht="15.75" customHeight="1">
      <c r="B264" s="16"/>
      <c r="C264" s="25"/>
      <c r="D264" s="25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43"/>
      <c r="CW264" s="43"/>
      <c r="CX264" s="43"/>
      <c r="CY264" s="43"/>
      <c r="CZ264" s="43"/>
      <c r="DU264" s="44"/>
    </row>
    <row r="265" ht="15.75" customHeight="1">
      <c r="B265" s="16"/>
      <c r="C265" s="25"/>
      <c r="D265" s="2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43"/>
      <c r="CW265" s="43"/>
      <c r="CX265" s="43"/>
      <c r="CY265" s="43"/>
      <c r="CZ265" s="43"/>
      <c r="DU265" s="44"/>
    </row>
    <row r="266" ht="15.75" customHeight="1">
      <c r="B266" s="16"/>
      <c r="C266" s="25"/>
      <c r="D266" s="25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43"/>
      <c r="CW266" s="43"/>
      <c r="CX266" s="43"/>
      <c r="CY266" s="43"/>
      <c r="CZ266" s="43"/>
      <c r="DU266" s="44"/>
    </row>
    <row r="267" ht="15.75" customHeight="1">
      <c r="B267" s="16"/>
      <c r="C267" s="25"/>
      <c r="D267" s="25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43"/>
      <c r="CW267" s="43"/>
      <c r="CX267" s="43"/>
      <c r="CY267" s="43"/>
      <c r="CZ267" s="43"/>
      <c r="DU267" s="44"/>
    </row>
    <row r="268" ht="15.75" customHeight="1">
      <c r="B268" s="16"/>
      <c r="C268" s="25"/>
      <c r="D268" s="25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43"/>
      <c r="CW268" s="43"/>
      <c r="CX268" s="43"/>
      <c r="CY268" s="43"/>
      <c r="CZ268" s="43"/>
      <c r="DU268" s="44"/>
    </row>
    <row r="269" ht="15.75" customHeight="1">
      <c r="B269" s="16"/>
      <c r="C269" s="25"/>
      <c r="D269" s="25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43"/>
      <c r="CW269" s="43"/>
      <c r="CX269" s="43"/>
      <c r="CY269" s="43"/>
      <c r="CZ269" s="43"/>
      <c r="DU269" s="44"/>
    </row>
    <row r="270" ht="15.75" customHeight="1">
      <c r="B270" s="16"/>
      <c r="C270" s="25"/>
      <c r="D270" s="25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43"/>
      <c r="CW270" s="43"/>
      <c r="CX270" s="43"/>
      <c r="CY270" s="43"/>
      <c r="CZ270" s="43"/>
      <c r="DU270" s="44"/>
    </row>
    <row r="271" ht="15.75" customHeight="1">
      <c r="B271" s="16"/>
      <c r="C271" s="25"/>
      <c r="D271" s="25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43"/>
      <c r="CW271" s="43"/>
      <c r="CX271" s="43"/>
      <c r="CY271" s="43"/>
      <c r="CZ271" s="43"/>
      <c r="DU271" s="44"/>
    </row>
    <row r="272" ht="15.75" customHeight="1">
      <c r="B272" s="16"/>
      <c r="C272" s="25"/>
      <c r="D272" s="2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43"/>
      <c r="CW272" s="43"/>
      <c r="CX272" s="43"/>
      <c r="CY272" s="43"/>
      <c r="CZ272" s="43"/>
      <c r="DU272" s="44"/>
    </row>
    <row r="273" ht="15.75" customHeight="1">
      <c r="B273" s="16"/>
      <c r="C273" s="25"/>
      <c r="D273" s="25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43"/>
      <c r="CW273" s="43"/>
      <c r="CX273" s="43"/>
      <c r="CY273" s="43"/>
      <c r="CZ273" s="43"/>
      <c r="DU273" s="44"/>
    </row>
    <row r="274" ht="15.75" customHeight="1">
      <c r="B274" s="16"/>
      <c r="C274" s="25"/>
      <c r="D274" s="2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43"/>
      <c r="CW274" s="43"/>
      <c r="CX274" s="43"/>
      <c r="CY274" s="43"/>
      <c r="CZ274" s="43"/>
      <c r="DU274" s="44"/>
    </row>
    <row r="275" ht="15.75" customHeight="1">
      <c r="B275" s="16"/>
      <c r="C275" s="25"/>
      <c r="D275" s="25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43"/>
      <c r="CW275" s="43"/>
      <c r="CX275" s="43"/>
      <c r="CY275" s="43"/>
      <c r="CZ275" s="43"/>
      <c r="DU275" s="44"/>
    </row>
    <row r="276" ht="15.75" customHeight="1">
      <c r="B276" s="16"/>
      <c r="C276" s="25"/>
      <c r="D276" s="25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43"/>
      <c r="CW276" s="43"/>
      <c r="CX276" s="43"/>
      <c r="CY276" s="43"/>
      <c r="CZ276" s="43"/>
      <c r="DU276" s="44"/>
    </row>
    <row r="277" ht="15.75" customHeight="1">
      <c r="B277" s="16"/>
      <c r="C277" s="25"/>
      <c r="D277" s="25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43"/>
      <c r="CW277" s="43"/>
      <c r="CX277" s="43"/>
      <c r="CY277" s="43"/>
      <c r="CZ277" s="43"/>
      <c r="DU277" s="44"/>
    </row>
    <row r="278" ht="15.75" customHeight="1">
      <c r="B278" s="16"/>
      <c r="C278" s="25"/>
      <c r="D278" s="2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43"/>
      <c r="CW278" s="43"/>
      <c r="CX278" s="43"/>
      <c r="CY278" s="43"/>
      <c r="CZ278" s="43"/>
      <c r="DU278" s="44"/>
    </row>
    <row r="279" ht="15.75" customHeight="1">
      <c r="B279" s="16"/>
      <c r="C279" s="25"/>
      <c r="D279" s="25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43"/>
      <c r="CW279" s="43"/>
      <c r="CX279" s="43"/>
      <c r="CY279" s="43"/>
      <c r="CZ279" s="43"/>
      <c r="DU279" s="44"/>
    </row>
    <row r="280" ht="15.75" customHeight="1">
      <c r="B280" s="16"/>
      <c r="C280" s="25"/>
      <c r="D280" s="25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43"/>
      <c r="CW280" s="43"/>
      <c r="CX280" s="43"/>
      <c r="CY280" s="43"/>
      <c r="CZ280" s="43"/>
      <c r="DU280" s="44"/>
    </row>
    <row r="281" ht="15.75" customHeight="1">
      <c r="B281" s="16"/>
      <c r="C281" s="25"/>
      <c r="D281" s="25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43"/>
      <c r="CW281" s="43"/>
      <c r="CX281" s="43"/>
      <c r="CY281" s="43"/>
      <c r="CZ281" s="43"/>
      <c r="DU281" s="44"/>
    </row>
    <row r="282" ht="15.75" customHeight="1">
      <c r="B282" s="16"/>
      <c r="C282" s="25"/>
      <c r="D282" s="25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43"/>
      <c r="CW282" s="43"/>
      <c r="CX282" s="43"/>
      <c r="CY282" s="43"/>
      <c r="CZ282" s="43"/>
      <c r="DU282" s="44"/>
    </row>
    <row r="283" ht="15.75" customHeight="1">
      <c r="B283" s="16"/>
      <c r="C283" s="25"/>
      <c r="D283" s="2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43"/>
      <c r="CW283" s="43"/>
      <c r="CX283" s="43"/>
      <c r="CY283" s="43"/>
      <c r="CZ283" s="43"/>
      <c r="DU283" s="44"/>
    </row>
    <row r="284" ht="15.75" customHeight="1">
      <c r="B284" s="16"/>
      <c r="C284" s="25"/>
      <c r="D284" s="25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43"/>
      <c r="CW284" s="43"/>
      <c r="CX284" s="43"/>
      <c r="CY284" s="43"/>
      <c r="CZ284" s="43"/>
      <c r="DU284" s="44"/>
    </row>
    <row r="285" ht="15.75" customHeight="1">
      <c r="B285" s="16"/>
      <c r="C285" s="25"/>
      <c r="D285" s="25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43"/>
      <c r="CW285" s="43"/>
      <c r="CX285" s="43"/>
      <c r="CY285" s="43"/>
      <c r="CZ285" s="43"/>
      <c r="DU285" s="44"/>
    </row>
    <row r="286" ht="15.75" customHeight="1">
      <c r="B286" s="16"/>
      <c r="C286" s="25"/>
      <c r="D286" s="25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43"/>
      <c r="CW286" s="43"/>
      <c r="CX286" s="43"/>
      <c r="CY286" s="43"/>
      <c r="CZ286" s="43"/>
      <c r="DU286" s="44"/>
    </row>
    <row r="287" ht="15.75" customHeight="1">
      <c r="B287" s="16"/>
      <c r="C287" s="25"/>
      <c r="D287" s="25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43"/>
      <c r="CW287" s="43"/>
      <c r="CX287" s="43"/>
      <c r="CY287" s="43"/>
      <c r="CZ287" s="43"/>
      <c r="DU287" s="44"/>
    </row>
    <row r="288" ht="15.75" customHeight="1">
      <c r="B288" s="16"/>
      <c r="C288" s="25"/>
      <c r="D288" s="25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43"/>
      <c r="CW288" s="43"/>
      <c r="CX288" s="43"/>
      <c r="CY288" s="43"/>
      <c r="CZ288" s="43"/>
      <c r="DU288" s="44"/>
    </row>
    <row r="289" ht="15.75" customHeight="1">
      <c r="B289" s="16"/>
      <c r="C289" s="25"/>
      <c r="D289" s="25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43"/>
      <c r="CW289" s="43"/>
      <c r="CX289" s="43"/>
      <c r="CY289" s="43"/>
      <c r="CZ289" s="43"/>
      <c r="DU289" s="44"/>
    </row>
    <row r="290" ht="15.75" customHeight="1">
      <c r="B290" s="16"/>
      <c r="C290" s="25"/>
      <c r="D290" s="25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43"/>
      <c r="CW290" s="43"/>
      <c r="CX290" s="43"/>
      <c r="CY290" s="43"/>
      <c r="CZ290" s="43"/>
      <c r="DU290" s="44"/>
    </row>
    <row r="291" ht="15.75" customHeight="1">
      <c r="B291" s="16"/>
      <c r="C291" s="25"/>
      <c r="D291" s="25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43"/>
      <c r="CW291" s="43"/>
      <c r="CX291" s="43"/>
      <c r="CY291" s="43"/>
      <c r="CZ291" s="43"/>
      <c r="DU291" s="44"/>
    </row>
    <row r="292" ht="15.75" customHeight="1">
      <c r="B292" s="16"/>
      <c r="C292" s="25"/>
      <c r="D292" s="2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43"/>
      <c r="CW292" s="43"/>
      <c r="CX292" s="43"/>
      <c r="CY292" s="43"/>
      <c r="CZ292" s="43"/>
      <c r="DU292" s="44"/>
    </row>
    <row r="293" ht="15.75" customHeight="1">
      <c r="B293" s="16"/>
      <c r="C293" s="25"/>
      <c r="D293" s="25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43"/>
      <c r="CW293" s="43"/>
      <c r="CX293" s="43"/>
      <c r="CY293" s="43"/>
      <c r="CZ293" s="43"/>
      <c r="DU293" s="44"/>
    </row>
    <row r="294" ht="15.75" customHeight="1">
      <c r="B294" s="16"/>
      <c r="C294" s="25"/>
      <c r="D294" s="25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43"/>
      <c r="CW294" s="43"/>
      <c r="CX294" s="43"/>
      <c r="CY294" s="43"/>
      <c r="CZ294" s="43"/>
      <c r="DU294" s="44"/>
    </row>
    <row r="295" ht="15.75" customHeight="1">
      <c r="B295" s="16"/>
      <c r="C295" s="25"/>
      <c r="D295" s="25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43"/>
      <c r="CW295" s="43"/>
      <c r="CX295" s="43"/>
      <c r="CY295" s="43"/>
      <c r="CZ295" s="43"/>
      <c r="DU295" s="44"/>
    </row>
    <row r="296" ht="15.75" customHeight="1">
      <c r="B296" s="16"/>
      <c r="C296" s="25"/>
      <c r="D296" s="2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43"/>
      <c r="CW296" s="43"/>
      <c r="CX296" s="43"/>
      <c r="CY296" s="43"/>
      <c r="CZ296" s="43"/>
      <c r="DU296" s="44"/>
    </row>
    <row r="297" ht="15.75" customHeight="1">
      <c r="B297" s="16"/>
      <c r="C297" s="25"/>
      <c r="D297" s="2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43"/>
      <c r="CW297" s="43"/>
      <c r="CX297" s="43"/>
      <c r="CY297" s="43"/>
      <c r="CZ297" s="43"/>
      <c r="DU297" s="44"/>
    </row>
    <row r="298" ht="15.75" customHeight="1">
      <c r="B298" s="16"/>
      <c r="C298" s="25"/>
      <c r="D298" s="25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43"/>
      <c r="CW298" s="43"/>
      <c r="CX298" s="43"/>
      <c r="CY298" s="43"/>
      <c r="CZ298" s="43"/>
      <c r="DU298" s="44"/>
    </row>
    <row r="299" ht="15.75" customHeight="1">
      <c r="B299" s="16"/>
      <c r="C299" s="25"/>
      <c r="D299" s="25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43"/>
      <c r="CW299" s="43"/>
      <c r="CX299" s="43"/>
      <c r="CY299" s="43"/>
      <c r="CZ299" s="43"/>
      <c r="DU299" s="44"/>
    </row>
    <row r="300" ht="15.75" customHeight="1">
      <c r="B300" s="16"/>
      <c r="C300" s="25"/>
      <c r="D300" s="25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43"/>
      <c r="CW300" s="43"/>
      <c r="CX300" s="43"/>
      <c r="CY300" s="43"/>
      <c r="CZ300" s="43"/>
      <c r="DU300" s="44"/>
    </row>
    <row r="301" ht="15.75" customHeight="1">
      <c r="B301" s="16"/>
      <c r="C301" s="25"/>
      <c r="D301" s="2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43"/>
      <c r="CW301" s="43"/>
      <c r="CX301" s="43"/>
      <c r="CY301" s="43"/>
      <c r="CZ301" s="43"/>
      <c r="DU301" s="44"/>
    </row>
    <row r="302" ht="15.75" customHeight="1">
      <c r="B302" s="16"/>
      <c r="C302" s="25"/>
      <c r="D302" s="2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43"/>
      <c r="CW302" s="43"/>
      <c r="CX302" s="43"/>
      <c r="CY302" s="43"/>
      <c r="CZ302" s="43"/>
      <c r="DU302" s="44"/>
    </row>
    <row r="303" ht="15.75" customHeight="1">
      <c r="B303" s="16"/>
      <c r="C303" s="25"/>
      <c r="D303" s="25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43"/>
      <c r="CW303" s="43"/>
      <c r="CX303" s="43"/>
      <c r="CY303" s="43"/>
      <c r="CZ303" s="43"/>
      <c r="DU303" s="44"/>
    </row>
    <row r="304" ht="15.75" customHeight="1">
      <c r="B304" s="16"/>
      <c r="C304" s="25"/>
      <c r="D304" s="25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43"/>
      <c r="CW304" s="43"/>
      <c r="CX304" s="43"/>
      <c r="CY304" s="43"/>
      <c r="CZ304" s="43"/>
      <c r="DU304" s="44"/>
    </row>
    <row r="305" ht="15.75" customHeight="1">
      <c r="B305" s="16"/>
      <c r="C305" s="25"/>
      <c r="D305" s="2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43"/>
      <c r="CW305" s="43"/>
      <c r="CX305" s="43"/>
      <c r="CY305" s="43"/>
      <c r="CZ305" s="43"/>
      <c r="DU305" s="44"/>
    </row>
    <row r="306" ht="15.75" customHeight="1">
      <c r="B306" s="16"/>
      <c r="C306" s="25"/>
      <c r="D306" s="25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43"/>
      <c r="CW306" s="43"/>
      <c r="CX306" s="43"/>
      <c r="CY306" s="43"/>
      <c r="CZ306" s="43"/>
      <c r="DU306" s="44"/>
    </row>
    <row r="307" ht="15.75" customHeight="1">
      <c r="B307" s="16"/>
      <c r="C307" s="25"/>
      <c r="D307" s="25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43"/>
      <c r="CW307" s="43"/>
      <c r="CX307" s="43"/>
      <c r="CY307" s="43"/>
      <c r="CZ307" s="43"/>
      <c r="DU307" s="44"/>
    </row>
    <row r="308" ht="15.75" customHeight="1">
      <c r="B308" s="16"/>
      <c r="C308" s="25"/>
      <c r="D308" s="2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43"/>
      <c r="CW308" s="43"/>
      <c r="CX308" s="43"/>
      <c r="CY308" s="43"/>
      <c r="CZ308" s="43"/>
      <c r="DU308" s="44"/>
    </row>
    <row r="309" ht="15.75" customHeight="1">
      <c r="B309" s="16"/>
      <c r="C309" s="25"/>
      <c r="D309" s="25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43"/>
      <c r="CW309" s="43"/>
      <c r="CX309" s="43"/>
      <c r="CY309" s="43"/>
      <c r="CZ309" s="43"/>
      <c r="DU309" s="44"/>
    </row>
    <row r="310" ht="15.75" customHeight="1">
      <c r="B310" s="16"/>
      <c r="C310" s="25"/>
      <c r="D310" s="2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43"/>
      <c r="CW310" s="43"/>
      <c r="CX310" s="43"/>
      <c r="CY310" s="43"/>
      <c r="CZ310" s="43"/>
      <c r="DU310" s="44"/>
    </row>
    <row r="311" ht="15.75" customHeight="1">
      <c r="B311" s="16"/>
      <c r="C311" s="25"/>
      <c r="D311" s="25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43"/>
      <c r="CW311" s="43"/>
      <c r="CX311" s="43"/>
      <c r="CY311" s="43"/>
      <c r="CZ311" s="43"/>
      <c r="DU311" s="44"/>
    </row>
    <row r="312" ht="15.75" customHeight="1">
      <c r="B312" s="16"/>
      <c r="C312" s="25"/>
      <c r="D312" s="25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43"/>
      <c r="CW312" s="43"/>
      <c r="CX312" s="43"/>
      <c r="CY312" s="43"/>
      <c r="CZ312" s="43"/>
      <c r="DU312" s="44"/>
    </row>
    <row r="313" ht="15.75" customHeight="1">
      <c r="B313" s="16"/>
      <c r="C313" s="25"/>
      <c r="D313" s="25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43"/>
      <c r="CW313" s="43"/>
      <c r="CX313" s="43"/>
      <c r="CY313" s="43"/>
      <c r="CZ313" s="43"/>
      <c r="DU313" s="44"/>
    </row>
    <row r="314" ht="15.75" customHeight="1">
      <c r="B314" s="16"/>
      <c r="C314" s="25"/>
      <c r="D314" s="25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43"/>
      <c r="CW314" s="43"/>
      <c r="CX314" s="43"/>
      <c r="CY314" s="43"/>
      <c r="CZ314" s="43"/>
      <c r="DU314" s="44"/>
    </row>
    <row r="315" ht="15.75" customHeight="1">
      <c r="B315" s="16"/>
      <c r="C315" s="25"/>
      <c r="D315" s="25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43"/>
      <c r="CW315" s="43"/>
      <c r="CX315" s="43"/>
      <c r="CY315" s="43"/>
      <c r="CZ315" s="43"/>
      <c r="DU315" s="44"/>
    </row>
    <row r="316" ht="15.75" customHeight="1">
      <c r="B316" s="16"/>
      <c r="C316" s="25"/>
      <c r="D316" s="25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43"/>
      <c r="CW316" s="43"/>
      <c r="CX316" s="43"/>
      <c r="CY316" s="43"/>
      <c r="CZ316" s="43"/>
      <c r="DU316" s="44"/>
    </row>
    <row r="317" ht="15.75" customHeight="1">
      <c r="B317" s="16"/>
      <c r="C317" s="25"/>
      <c r="D317" s="25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43"/>
      <c r="CW317" s="43"/>
      <c r="CX317" s="43"/>
      <c r="CY317" s="43"/>
      <c r="CZ317" s="43"/>
      <c r="DU317" s="44"/>
    </row>
    <row r="318" ht="15.75" customHeight="1">
      <c r="B318" s="16"/>
      <c r="C318" s="25"/>
      <c r="D318" s="25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43"/>
      <c r="CW318" s="43"/>
      <c r="CX318" s="43"/>
      <c r="CY318" s="43"/>
      <c r="CZ318" s="43"/>
      <c r="DU318" s="44"/>
    </row>
    <row r="319" ht="15.75" customHeight="1">
      <c r="B319" s="16"/>
      <c r="C319" s="25"/>
      <c r="D319" s="2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43"/>
      <c r="CW319" s="43"/>
      <c r="CX319" s="43"/>
      <c r="CY319" s="43"/>
      <c r="CZ319" s="43"/>
      <c r="DU319" s="44"/>
    </row>
    <row r="320" ht="15.75" customHeight="1">
      <c r="B320" s="16"/>
      <c r="C320" s="25"/>
      <c r="D320" s="2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43"/>
      <c r="CW320" s="43"/>
      <c r="CX320" s="43"/>
      <c r="CY320" s="43"/>
      <c r="CZ320" s="43"/>
      <c r="DU320" s="44"/>
    </row>
    <row r="321" ht="15.75" customHeight="1">
      <c r="B321" s="16"/>
      <c r="C321" s="25"/>
      <c r="D321" s="25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43"/>
      <c r="CW321" s="43"/>
      <c r="CX321" s="43"/>
      <c r="CY321" s="43"/>
      <c r="CZ321" s="43"/>
      <c r="DU321" s="44"/>
    </row>
    <row r="322" ht="15.75" customHeight="1">
      <c r="B322" s="16"/>
      <c r="C322" s="25"/>
      <c r="D322" s="25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43"/>
      <c r="CW322" s="43"/>
      <c r="CX322" s="43"/>
      <c r="CY322" s="43"/>
      <c r="CZ322" s="43"/>
      <c r="DU322" s="44"/>
    </row>
    <row r="323" ht="15.75" customHeight="1">
      <c r="B323" s="16"/>
      <c r="C323" s="25"/>
      <c r="D323" s="25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43"/>
      <c r="CW323" s="43"/>
      <c r="CX323" s="43"/>
      <c r="CY323" s="43"/>
      <c r="CZ323" s="43"/>
      <c r="DU323" s="44"/>
    </row>
    <row r="324" ht="15.75" customHeight="1">
      <c r="B324" s="16"/>
      <c r="C324" s="25"/>
      <c r="D324" s="25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43"/>
      <c r="CW324" s="43"/>
      <c r="CX324" s="43"/>
      <c r="CY324" s="43"/>
      <c r="CZ324" s="43"/>
      <c r="DU324" s="44"/>
    </row>
    <row r="325" ht="15.75" customHeight="1">
      <c r="B325" s="16"/>
      <c r="C325" s="25"/>
      <c r="D325" s="25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43"/>
      <c r="CW325" s="43"/>
      <c r="CX325" s="43"/>
      <c r="CY325" s="43"/>
      <c r="CZ325" s="43"/>
      <c r="DU325" s="44"/>
    </row>
    <row r="326" ht="15.75" customHeight="1">
      <c r="B326" s="16"/>
      <c r="C326" s="25"/>
      <c r="D326" s="25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43"/>
      <c r="CW326" s="43"/>
      <c r="CX326" s="43"/>
      <c r="CY326" s="43"/>
      <c r="CZ326" s="43"/>
      <c r="DU326" s="44"/>
    </row>
    <row r="327" ht="15.75" customHeight="1">
      <c r="B327" s="16"/>
      <c r="C327" s="25"/>
      <c r="D327" s="25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43"/>
      <c r="CW327" s="43"/>
      <c r="CX327" s="43"/>
      <c r="CY327" s="43"/>
      <c r="CZ327" s="43"/>
      <c r="DU327" s="44"/>
    </row>
    <row r="328" ht="15.75" customHeight="1">
      <c r="B328" s="16"/>
      <c r="C328" s="25"/>
      <c r="D328" s="2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43"/>
      <c r="CW328" s="43"/>
      <c r="CX328" s="43"/>
      <c r="CY328" s="43"/>
      <c r="CZ328" s="43"/>
      <c r="DU328" s="44"/>
    </row>
    <row r="329" ht="15.75" customHeight="1">
      <c r="B329" s="16"/>
      <c r="C329" s="25"/>
      <c r="D329" s="25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43"/>
      <c r="CW329" s="43"/>
      <c r="CX329" s="43"/>
      <c r="CY329" s="43"/>
      <c r="CZ329" s="43"/>
      <c r="DU329" s="44"/>
    </row>
    <row r="330" ht="15.75" customHeight="1">
      <c r="B330" s="16"/>
      <c r="C330" s="25"/>
      <c r="D330" s="25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43"/>
      <c r="CW330" s="43"/>
      <c r="CX330" s="43"/>
      <c r="CY330" s="43"/>
      <c r="CZ330" s="43"/>
      <c r="DU330" s="44"/>
    </row>
    <row r="331" ht="15.75" customHeight="1">
      <c r="B331" s="16"/>
      <c r="C331" s="25"/>
      <c r="D331" s="25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43"/>
      <c r="CW331" s="43"/>
      <c r="CX331" s="43"/>
      <c r="CY331" s="43"/>
      <c r="CZ331" s="43"/>
      <c r="DU331" s="44"/>
    </row>
    <row r="332" ht="15.75" customHeight="1">
      <c r="B332" s="16"/>
      <c r="C332" s="25"/>
      <c r="D332" s="25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43"/>
      <c r="CW332" s="43"/>
      <c r="CX332" s="43"/>
      <c r="CY332" s="43"/>
      <c r="CZ332" s="43"/>
      <c r="DU332" s="44"/>
    </row>
    <row r="333" ht="15.75" customHeight="1">
      <c r="B333" s="16"/>
      <c r="C333" s="25"/>
      <c r="D333" s="25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43"/>
      <c r="CW333" s="43"/>
      <c r="CX333" s="43"/>
      <c r="CY333" s="43"/>
      <c r="CZ333" s="43"/>
      <c r="DU333" s="44"/>
    </row>
    <row r="334" ht="15.75" customHeight="1">
      <c r="B334" s="16"/>
      <c r="C334" s="25"/>
      <c r="D334" s="25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43"/>
      <c r="CW334" s="43"/>
      <c r="CX334" s="43"/>
      <c r="CY334" s="43"/>
      <c r="CZ334" s="43"/>
      <c r="DU334" s="44"/>
    </row>
    <row r="335" ht="15.75" customHeight="1">
      <c r="B335" s="16"/>
      <c r="C335" s="25"/>
      <c r="D335" s="25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43"/>
      <c r="CW335" s="43"/>
      <c r="CX335" s="43"/>
      <c r="CY335" s="43"/>
      <c r="CZ335" s="43"/>
      <c r="DU335" s="44"/>
    </row>
    <row r="336" ht="15.75" customHeight="1">
      <c r="B336" s="16"/>
      <c r="C336" s="25"/>
      <c r="D336" s="25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43"/>
      <c r="CW336" s="43"/>
      <c r="CX336" s="43"/>
      <c r="CY336" s="43"/>
      <c r="CZ336" s="43"/>
      <c r="DU336" s="44"/>
    </row>
    <row r="337" ht="15.75" customHeight="1">
      <c r="B337" s="16"/>
      <c r="C337" s="25"/>
      <c r="D337" s="2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43"/>
      <c r="CW337" s="43"/>
      <c r="CX337" s="43"/>
      <c r="CY337" s="43"/>
      <c r="CZ337" s="43"/>
      <c r="DU337" s="44"/>
    </row>
    <row r="338" ht="15.75" customHeight="1">
      <c r="B338" s="16"/>
      <c r="C338" s="25"/>
      <c r="D338" s="25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43"/>
      <c r="CW338" s="43"/>
      <c r="CX338" s="43"/>
      <c r="CY338" s="43"/>
      <c r="CZ338" s="43"/>
      <c r="DU338" s="44"/>
    </row>
    <row r="339" ht="15.75" customHeight="1">
      <c r="B339" s="16"/>
      <c r="C339" s="25"/>
      <c r="D339" s="25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43"/>
      <c r="CW339" s="43"/>
      <c r="CX339" s="43"/>
      <c r="CY339" s="43"/>
      <c r="CZ339" s="43"/>
      <c r="DU339" s="44"/>
    </row>
    <row r="340" ht="15.75" customHeight="1">
      <c r="B340" s="16"/>
      <c r="C340" s="25"/>
      <c r="D340" s="25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43"/>
      <c r="CW340" s="43"/>
      <c r="CX340" s="43"/>
      <c r="CY340" s="43"/>
      <c r="CZ340" s="43"/>
      <c r="DU340" s="44"/>
    </row>
    <row r="341" ht="15.75" customHeight="1">
      <c r="B341" s="16"/>
      <c r="C341" s="25"/>
      <c r="D341" s="25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43"/>
      <c r="CW341" s="43"/>
      <c r="CX341" s="43"/>
      <c r="CY341" s="43"/>
      <c r="CZ341" s="43"/>
      <c r="DU341" s="44"/>
    </row>
    <row r="342" ht="15.75" customHeight="1">
      <c r="B342" s="16"/>
      <c r="C342" s="25"/>
      <c r="D342" s="25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43"/>
      <c r="CW342" s="43"/>
      <c r="CX342" s="43"/>
      <c r="CY342" s="43"/>
      <c r="CZ342" s="43"/>
      <c r="DU342" s="44"/>
    </row>
    <row r="343" ht="15.75" customHeight="1">
      <c r="B343" s="16"/>
      <c r="C343" s="25"/>
      <c r="D343" s="25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43"/>
      <c r="CW343" s="43"/>
      <c r="CX343" s="43"/>
      <c r="CY343" s="43"/>
      <c r="CZ343" s="43"/>
      <c r="DU343" s="44"/>
    </row>
    <row r="344" ht="15.75" customHeight="1">
      <c r="B344" s="16"/>
      <c r="C344" s="25"/>
      <c r="D344" s="2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43"/>
      <c r="CW344" s="43"/>
      <c r="CX344" s="43"/>
      <c r="CY344" s="43"/>
      <c r="CZ344" s="43"/>
      <c r="DU344" s="44"/>
    </row>
    <row r="345" ht="15.75" customHeight="1">
      <c r="B345" s="16"/>
      <c r="C345" s="25"/>
      <c r="D345" s="2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43"/>
      <c r="CW345" s="43"/>
      <c r="CX345" s="43"/>
      <c r="CY345" s="43"/>
      <c r="CZ345" s="43"/>
      <c r="DU345" s="44"/>
    </row>
    <row r="346" ht="15.75" customHeight="1">
      <c r="B346" s="16"/>
      <c r="C346" s="25"/>
      <c r="D346" s="25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43"/>
      <c r="CW346" s="43"/>
      <c r="CX346" s="43"/>
      <c r="CY346" s="43"/>
      <c r="CZ346" s="43"/>
      <c r="DU346" s="44"/>
    </row>
    <row r="347" ht="15.75" customHeight="1">
      <c r="B347" s="16"/>
      <c r="C347" s="25"/>
      <c r="D347" s="25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43"/>
      <c r="CW347" s="43"/>
      <c r="CX347" s="43"/>
      <c r="CY347" s="43"/>
      <c r="CZ347" s="43"/>
      <c r="DU347" s="44"/>
    </row>
    <row r="348" ht="15.75" customHeight="1">
      <c r="B348" s="16"/>
      <c r="C348" s="25"/>
      <c r="D348" s="25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43"/>
      <c r="CW348" s="43"/>
      <c r="CX348" s="43"/>
      <c r="CY348" s="43"/>
      <c r="CZ348" s="43"/>
      <c r="DU348" s="44"/>
    </row>
    <row r="349" ht="15.75" customHeight="1">
      <c r="B349" s="16"/>
      <c r="C349" s="25"/>
      <c r="D349" s="2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43"/>
      <c r="CW349" s="43"/>
      <c r="CX349" s="43"/>
      <c r="CY349" s="43"/>
      <c r="CZ349" s="43"/>
      <c r="DU349" s="44"/>
    </row>
    <row r="350" ht="15.75" customHeight="1">
      <c r="B350" s="16"/>
      <c r="C350" s="25"/>
      <c r="D350" s="2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43"/>
      <c r="CW350" s="43"/>
      <c r="CX350" s="43"/>
      <c r="CY350" s="43"/>
      <c r="CZ350" s="43"/>
      <c r="DU350" s="44"/>
    </row>
    <row r="351" ht="15.75" customHeight="1">
      <c r="B351" s="16"/>
      <c r="C351" s="25"/>
      <c r="D351" s="25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43"/>
      <c r="CW351" s="43"/>
      <c r="CX351" s="43"/>
      <c r="CY351" s="43"/>
      <c r="CZ351" s="43"/>
      <c r="DU351" s="44"/>
    </row>
    <row r="352" ht="15.75" customHeight="1">
      <c r="B352" s="16"/>
      <c r="C352" s="25"/>
      <c r="D352" s="25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43"/>
      <c r="CW352" s="43"/>
      <c r="CX352" s="43"/>
      <c r="CY352" s="43"/>
      <c r="CZ352" s="43"/>
      <c r="DU352" s="44"/>
    </row>
    <row r="353" ht="15.75" customHeight="1">
      <c r="B353" s="16"/>
      <c r="C353" s="25"/>
      <c r="D353" s="25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43"/>
      <c r="CW353" s="43"/>
      <c r="CX353" s="43"/>
      <c r="CY353" s="43"/>
      <c r="CZ353" s="43"/>
      <c r="DU353" s="44"/>
    </row>
    <row r="354" ht="15.75" customHeight="1">
      <c r="B354" s="16"/>
      <c r="C354" s="25"/>
      <c r="D354" s="25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43"/>
      <c r="CW354" s="43"/>
      <c r="CX354" s="43"/>
      <c r="CY354" s="43"/>
      <c r="CZ354" s="43"/>
      <c r="DU354" s="44"/>
    </row>
    <row r="355" ht="15.75" customHeight="1">
      <c r="B355" s="16"/>
      <c r="C355" s="25"/>
      <c r="D355" s="25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43"/>
      <c r="CW355" s="43"/>
      <c r="CX355" s="43"/>
      <c r="CY355" s="43"/>
      <c r="CZ355" s="43"/>
      <c r="DU355" s="44"/>
    </row>
    <row r="356" ht="15.75" customHeight="1">
      <c r="B356" s="16"/>
      <c r="C356" s="25"/>
      <c r="D356" s="25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43"/>
      <c r="CW356" s="43"/>
      <c r="CX356" s="43"/>
      <c r="CY356" s="43"/>
      <c r="CZ356" s="43"/>
      <c r="DU356" s="44"/>
    </row>
    <row r="357" ht="15.75" customHeight="1">
      <c r="B357" s="16"/>
      <c r="C357" s="25"/>
      <c r="D357" s="25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43"/>
      <c r="CW357" s="43"/>
      <c r="CX357" s="43"/>
      <c r="CY357" s="43"/>
      <c r="CZ357" s="43"/>
      <c r="DU357" s="44"/>
    </row>
    <row r="358" ht="15.75" customHeight="1">
      <c r="B358" s="16"/>
      <c r="C358" s="25"/>
      <c r="D358" s="25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43"/>
      <c r="CW358" s="43"/>
      <c r="CX358" s="43"/>
      <c r="CY358" s="43"/>
      <c r="CZ358" s="43"/>
      <c r="DU358" s="44"/>
    </row>
    <row r="359" ht="15.75" customHeight="1">
      <c r="B359" s="16"/>
      <c r="C359" s="25"/>
      <c r="D359" s="25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43"/>
      <c r="CW359" s="43"/>
      <c r="CX359" s="43"/>
      <c r="CY359" s="43"/>
      <c r="CZ359" s="43"/>
      <c r="DU359" s="44"/>
    </row>
    <row r="360" ht="15.75" customHeight="1">
      <c r="B360" s="16"/>
      <c r="C360" s="25"/>
      <c r="D360" s="25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43"/>
      <c r="CW360" s="43"/>
      <c r="CX360" s="43"/>
      <c r="CY360" s="43"/>
      <c r="CZ360" s="43"/>
      <c r="DU360" s="44"/>
    </row>
    <row r="361" ht="15.75" customHeight="1">
      <c r="B361" s="16"/>
      <c r="C361" s="25"/>
      <c r="D361" s="25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43"/>
      <c r="CW361" s="43"/>
      <c r="CX361" s="43"/>
      <c r="CY361" s="43"/>
      <c r="CZ361" s="43"/>
      <c r="DU361" s="44"/>
    </row>
    <row r="362" ht="15.75" customHeight="1">
      <c r="B362" s="16"/>
      <c r="C362" s="25"/>
      <c r="D362" s="2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43"/>
      <c r="CW362" s="43"/>
      <c r="CX362" s="43"/>
      <c r="CY362" s="43"/>
      <c r="CZ362" s="43"/>
      <c r="DU362" s="44"/>
    </row>
    <row r="363" ht="15.75" customHeight="1">
      <c r="B363" s="16"/>
      <c r="C363" s="25"/>
      <c r="D363" s="25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43"/>
      <c r="CW363" s="43"/>
      <c r="CX363" s="43"/>
      <c r="CY363" s="43"/>
      <c r="CZ363" s="43"/>
      <c r="DU363" s="44"/>
    </row>
    <row r="364" ht="15.75" customHeight="1">
      <c r="B364" s="16"/>
      <c r="C364" s="25"/>
      <c r="D364" s="25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43"/>
      <c r="CW364" s="43"/>
      <c r="CX364" s="43"/>
      <c r="CY364" s="43"/>
      <c r="CZ364" s="43"/>
      <c r="DU364" s="44"/>
    </row>
    <row r="365" ht="15.75" customHeight="1">
      <c r="B365" s="16"/>
      <c r="C365" s="25"/>
      <c r="D365" s="2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43"/>
      <c r="CW365" s="43"/>
      <c r="CX365" s="43"/>
      <c r="CY365" s="43"/>
      <c r="CZ365" s="43"/>
      <c r="DU365" s="44"/>
    </row>
    <row r="366" ht="15.75" customHeight="1">
      <c r="B366" s="16"/>
      <c r="C366" s="25"/>
      <c r="D366" s="25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43"/>
      <c r="CW366" s="43"/>
      <c r="CX366" s="43"/>
      <c r="CY366" s="43"/>
      <c r="CZ366" s="43"/>
      <c r="DU366" s="44"/>
    </row>
    <row r="367" ht="15.75" customHeight="1">
      <c r="B367" s="16"/>
      <c r="C367" s="25"/>
      <c r="D367" s="25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43"/>
      <c r="CW367" s="43"/>
      <c r="CX367" s="43"/>
      <c r="CY367" s="43"/>
      <c r="CZ367" s="43"/>
      <c r="DU367" s="44"/>
    </row>
    <row r="368" ht="15.75" customHeight="1">
      <c r="B368" s="16"/>
      <c r="C368" s="25"/>
      <c r="D368" s="2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43"/>
      <c r="CW368" s="43"/>
      <c r="CX368" s="43"/>
      <c r="CY368" s="43"/>
      <c r="CZ368" s="43"/>
      <c r="DU368" s="44"/>
    </row>
    <row r="369" ht="15.75" customHeight="1">
      <c r="B369" s="16"/>
      <c r="C369" s="25"/>
      <c r="D369" s="25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43"/>
      <c r="CW369" s="43"/>
      <c r="CX369" s="43"/>
      <c r="CY369" s="43"/>
      <c r="CZ369" s="43"/>
      <c r="DU369" s="44"/>
    </row>
    <row r="370" ht="15.75" customHeight="1">
      <c r="B370" s="16"/>
      <c r="C370" s="25"/>
      <c r="D370" s="25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43"/>
      <c r="CW370" s="43"/>
      <c r="CX370" s="43"/>
      <c r="CY370" s="43"/>
      <c r="CZ370" s="43"/>
      <c r="DU370" s="44"/>
    </row>
    <row r="371" ht="15.75" customHeight="1">
      <c r="B371" s="16"/>
      <c r="C371" s="25"/>
      <c r="D371" s="25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43"/>
      <c r="CW371" s="43"/>
      <c r="CX371" s="43"/>
      <c r="CY371" s="43"/>
      <c r="CZ371" s="43"/>
      <c r="DU371" s="44"/>
    </row>
    <row r="372" ht="15.75" customHeight="1">
      <c r="B372" s="16"/>
      <c r="C372" s="25"/>
      <c r="D372" s="25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43"/>
      <c r="CW372" s="43"/>
      <c r="CX372" s="43"/>
      <c r="CY372" s="43"/>
      <c r="CZ372" s="43"/>
      <c r="DU372" s="44"/>
    </row>
    <row r="373" ht="15.75" customHeight="1">
      <c r="B373" s="16"/>
      <c r="C373" s="25"/>
      <c r="D373" s="25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43"/>
      <c r="CW373" s="43"/>
      <c r="CX373" s="43"/>
      <c r="CY373" s="43"/>
      <c r="CZ373" s="43"/>
      <c r="DU373" s="44"/>
    </row>
    <row r="374" ht="15.75" customHeight="1">
      <c r="B374" s="16"/>
      <c r="C374" s="25"/>
      <c r="D374" s="25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43"/>
      <c r="CW374" s="43"/>
      <c r="CX374" s="43"/>
      <c r="CY374" s="43"/>
      <c r="CZ374" s="43"/>
      <c r="DU374" s="44"/>
    </row>
    <row r="375" ht="15.75" customHeight="1">
      <c r="B375" s="16"/>
      <c r="C375" s="25"/>
      <c r="D375" s="25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43"/>
      <c r="CW375" s="43"/>
      <c r="CX375" s="43"/>
      <c r="CY375" s="43"/>
      <c r="CZ375" s="43"/>
      <c r="DU375" s="44"/>
    </row>
    <row r="376" ht="15.75" customHeight="1">
      <c r="B376" s="16"/>
      <c r="C376" s="25"/>
      <c r="D376" s="2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43"/>
      <c r="CW376" s="43"/>
      <c r="CX376" s="43"/>
      <c r="CY376" s="43"/>
      <c r="CZ376" s="43"/>
      <c r="DU376" s="44"/>
    </row>
    <row r="377" ht="15.75" customHeight="1">
      <c r="B377" s="16"/>
      <c r="C377" s="25"/>
      <c r="D377" s="2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43"/>
      <c r="CW377" s="43"/>
      <c r="CX377" s="43"/>
      <c r="CY377" s="43"/>
      <c r="CZ377" s="43"/>
      <c r="DU377" s="44"/>
    </row>
    <row r="378" ht="15.75" customHeight="1">
      <c r="B378" s="16"/>
      <c r="C378" s="25"/>
      <c r="D378" s="2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43"/>
      <c r="CW378" s="43"/>
      <c r="CX378" s="43"/>
      <c r="CY378" s="43"/>
      <c r="CZ378" s="43"/>
      <c r="DU378" s="44"/>
    </row>
    <row r="379" ht="15.75" customHeight="1">
      <c r="B379" s="16"/>
      <c r="C379" s="25"/>
      <c r="D379" s="25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43"/>
      <c r="CW379" s="43"/>
      <c r="CX379" s="43"/>
      <c r="CY379" s="43"/>
      <c r="CZ379" s="43"/>
      <c r="DU379" s="44"/>
    </row>
    <row r="380" ht="15.75" customHeight="1">
      <c r="B380" s="16"/>
      <c r="C380" s="25"/>
      <c r="D380" s="2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43"/>
      <c r="CW380" s="43"/>
      <c r="CX380" s="43"/>
      <c r="CY380" s="43"/>
      <c r="CZ380" s="43"/>
      <c r="DU380" s="44"/>
    </row>
    <row r="381" ht="15.75" customHeight="1">
      <c r="B381" s="16"/>
      <c r="C381" s="25"/>
      <c r="D381" s="25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43"/>
      <c r="CW381" s="43"/>
      <c r="CX381" s="43"/>
      <c r="CY381" s="43"/>
      <c r="CZ381" s="43"/>
      <c r="DU381" s="44"/>
    </row>
    <row r="382" ht="15.75" customHeight="1">
      <c r="B382" s="16"/>
      <c r="C382" s="25"/>
      <c r="D382" s="25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43"/>
      <c r="CW382" s="43"/>
      <c r="CX382" s="43"/>
      <c r="CY382" s="43"/>
      <c r="CZ382" s="43"/>
      <c r="DU382" s="44"/>
    </row>
    <row r="383" ht="15.75" customHeight="1">
      <c r="B383" s="16"/>
      <c r="C383" s="25"/>
      <c r="D383" s="2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43"/>
      <c r="CW383" s="43"/>
      <c r="CX383" s="43"/>
      <c r="CY383" s="43"/>
      <c r="CZ383" s="43"/>
      <c r="DU383" s="44"/>
    </row>
    <row r="384" ht="15.75" customHeight="1">
      <c r="B384" s="16"/>
      <c r="C384" s="25"/>
      <c r="D384" s="25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43"/>
      <c r="CW384" s="43"/>
      <c r="CX384" s="43"/>
      <c r="CY384" s="43"/>
      <c r="CZ384" s="43"/>
      <c r="DU384" s="44"/>
    </row>
    <row r="385" ht="15.75" customHeight="1">
      <c r="B385" s="16"/>
      <c r="C385" s="25"/>
      <c r="D385" s="25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43"/>
      <c r="CW385" s="43"/>
      <c r="CX385" s="43"/>
      <c r="CY385" s="43"/>
      <c r="CZ385" s="43"/>
      <c r="DU385" s="44"/>
    </row>
    <row r="386" ht="15.75" customHeight="1">
      <c r="B386" s="16"/>
      <c r="C386" s="25"/>
      <c r="D386" s="2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43"/>
      <c r="CW386" s="43"/>
      <c r="CX386" s="43"/>
      <c r="CY386" s="43"/>
      <c r="CZ386" s="43"/>
      <c r="DU386" s="44"/>
    </row>
    <row r="387" ht="15.75" customHeight="1">
      <c r="B387" s="16"/>
      <c r="C387" s="25"/>
      <c r="D387" s="25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43"/>
      <c r="CW387" s="43"/>
      <c r="CX387" s="43"/>
      <c r="CY387" s="43"/>
      <c r="CZ387" s="43"/>
      <c r="DU387" s="44"/>
    </row>
    <row r="388" ht="15.75" customHeight="1">
      <c r="B388" s="16"/>
      <c r="C388" s="25"/>
      <c r="D388" s="25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43"/>
      <c r="CW388" s="43"/>
      <c r="CX388" s="43"/>
      <c r="CY388" s="43"/>
      <c r="CZ388" s="43"/>
      <c r="DU388" s="44"/>
    </row>
    <row r="389" ht="15.75" customHeight="1">
      <c r="B389" s="16"/>
      <c r="C389" s="25"/>
      <c r="D389" s="25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43"/>
      <c r="CW389" s="43"/>
      <c r="CX389" s="43"/>
      <c r="CY389" s="43"/>
      <c r="CZ389" s="43"/>
      <c r="DU389" s="44"/>
    </row>
    <row r="390" ht="15.75" customHeight="1">
      <c r="B390" s="16"/>
      <c r="C390" s="25"/>
      <c r="D390" s="25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43"/>
      <c r="CW390" s="43"/>
      <c r="CX390" s="43"/>
      <c r="CY390" s="43"/>
      <c r="CZ390" s="43"/>
      <c r="DU390" s="44"/>
    </row>
    <row r="391" ht="15.75" customHeight="1">
      <c r="B391" s="16"/>
      <c r="C391" s="25"/>
      <c r="D391" s="25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43"/>
      <c r="CW391" s="43"/>
      <c r="CX391" s="43"/>
      <c r="CY391" s="43"/>
      <c r="CZ391" s="43"/>
      <c r="DU391" s="44"/>
    </row>
    <row r="392" ht="15.75" customHeight="1">
      <c r="B392" s="16"/>
      <c r="C392" s="25"/>
      <c r="D392" s="2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43"/>
      <c r="CW392" s="43"/>
      <c r="CX392" s="43"/>
      <c r="CY392" s="43"/>
      <c r="CZ392" s="43"/>
      <c r="DU392" s="44"/>
    </row>
    <row r="393" ht="15.75" customHeight="1">
      <c r="B393" s="16"/>
      <c r="C393" s="25"/>
      <c r="D393" s="2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43"/>
      <c r="CW393" s="43"/>
      <c r="CX393" s="43"/>
      <c r="CY393" s="43"/>
      <c r="CZ393" s="43"/>
      <c r="DU393" s="44"/>
    </row>
    <row r="394" ht="15.75" customHeight="1">
      <c r="B394" s="16"/>
      <c r="C394" s="25"/>
      <c r="D394" s="25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43"/>
      <c r="CW394" s="43"/>
      <c r="CX394" s="43"/>
      <c r="CY394" s="43"/>
      <c r="CZ394" s="43"/>
      <c r="DU394" s="44"/>
    </row>
    <row r="395" ht="15.75" customHeight="1">
      <c r="B395" s="16"/>
      <c r="C395" s="25"/>
      <c r="D395" s="25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43"/>
      <c r="CW395" s="43"/>
      <c r="CX395" s="43"/>
      <c r="CY395" s="43"/>
      <c r="CZ395" s="43"/>
      <c r="DU395" s="44"/>
    </row>
    <row r="396" ht="15.75" customHeight="1">
      <c r="B396" s="16"/>
      <c r="C396" s="25"/>
      <c r="D396" s="25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43"/>
      <c r="CW396" s="43"/>
      <c r="CX396" s="43"/>
      <c r="CY396" s="43"/>
      <c r="CZ396" s="43"/>
      <c r="DU396" s="44"/>
    </row>
    <row r="397" ht="15.75" customHeight="1">
      <c r="B397" s="16"/>
      <c r="C397" s="25"/>
      <c r="D397" s="25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43"/>
      <c r="CW397" s="43"/>
      <c r="CX397" s="43"/>
      <c r="CY397" s="43"/>
      <c r="CZ397" s="43"/>
      <c r="DU397" s="44"/>
    </row>
    <row r="398" ht="15.75" customHeight="1">
      <c r="B398" s="16"/>
      <c r="C398" s="25"/>
      <c r="D398" s="2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43"/>
      <c r="CW398" s="43"/>
      <c r="CX398" s="43"/>
      <c r="CY398" s="43"/>
      <c r="CZ398" s="43"/>
      <c r="DU398" s="44"/>
    </row>
    <row r="399" ht="15.75" customHeight="1">
      <c r="B399" s="16"/>
      <c r="C399" s="25"/>
      <c r="D399" s="25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43"/>
      <c r="CW399" s="43"/>
      <c r="CX399" s="43"/>
      <c r="CY399" s="43"/>
      <c r="CZ399" s="43"/>
      <c r="DU399" s="44"/>
    </row>
    <row r="400" ht="15.75" customHeight="1">
      <c r="B400" s="16"/>
      <c r="C400" s="25"/>
      <c r="D400" s="25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43"/>
      <c r="CW400" s="43"/>
      <c r="CX400" s="43"/>
      <c r="CY400" s="43"/>
      <c r="CZ400" s="43"/>
      <c r="DU400" s="44"/>
    </row>
    <row r="401" ht="15.75" customHeight="1">
      <c r="B401" s="16"/>
      <c r="C401" s="25"/>
      <c r="D401" s="25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43"/>
      <c r="CW401" s="43"/>
      <c r="CX401" s="43"/>
      <c r="CY401" s="43"/>
      <c r="CZ401" s="43"/>
      <c r="DU401" s="44"/>
    </row>
    <row r="402" ht="15.75" customHeight="1">
      <c r="B402" s="16"/>
      <c r="C402" s="25"/>
      <c r="D402" s="25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43"/>
      <c r="CW402" s="43"/>
      <c r="CX402" s="43"/>
      <c r="CY402" s="43"/>
      <c r="CZ402" s="43"/>
      <c r="DU402" s="44"/>
    </row>
    <row r="403" ht="15.75" customHeight="1">
      <c r="B403" s="16"/>
      <c r="C403" s="25"/>
      <c r="D403" s="25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43"/>
      <c r="CW403" s="43"/>
      <c r="CX403" s="43"/>
      <c r="CY403" s="43"/>
      <c r="CZ403" s="43"/>
      <c r="DU403" s="44"/>
    </row>
    <row r="404" ht="15.75" customHeight="1">
      <c r="B404" s="16"/>
      <c r="C404" s="25"/>
      <c r="D404" s="25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43"/>
      <c r="CW404" s="43"/>
      <c r="CX404" s="43"/>
      <c r="CY404" s="43"/>
      <c r="CZ404" s="43"/>
      <c r="DU404" s="44"/>
    </row>
    <row r="405" ht="15.75" customHeight="1">
      <c r="B405" s="16"/>
      <c r="C405" s="25"/>
      <c r="D405" s="25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43"/>
      <c r="CW405" s="43"/>
      <c r="CX405" s="43"/>
      <c r="CY405" s="43"/>
      <c r="CZ405" s="43"/>
      <c r="DU405" s="44"/>
    </row>
    <row r="406" ht="15.75" customHeight="1">
      <c r="B406" s="16"/>
      <c r="C406" s="25"/>
      <c r="D406" s="25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43"/>
      <c r="CW406" s="43"/>
      <c r="CX406" s="43"/>
      <c r="CY406" s="43"/>
      <c r="CZ406" s="43"/>
      <c r="DU406" s="44"/>
    </row>
    <row r="407" ht="15.75" customHeight="1">
      <c r="B407" s="16"/>
      <c r="C407" s="25"/>
      <c r="D407" s="25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43"/>
      <c r="CW407" s="43"/>
      <c r="CX407" s="43"/>
      <c r="CY407" s="43"/>
      <c r="CZ407" s="43"/>
      <c r="DU407" s="44"/>
    </row>
    <row r="408" ht="15.75" customHeight="1">
      <c r="B408" s="16"/>
      <c r="C408" s="25"/>
      <c r="D408" s="25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43"/>
      <c r="CW408" s="43"/>
      <c r="CX408" s="43"/>
      <c r="CY408" s="43"/>
      <c r="CZ408" s="43"/>
      <c r="DU408" s="44"/>
    </row>
    <row r="409" ht="15.75" customHeight="1">
      <c r="B409" s="16"/>
      <c r="C409" s="25"/>
      <c r="D409" s="25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43"/>
      <c r="CW409" s="43"/>
      <c r="CX409" s="43"/>
      <c r="CY409" s="43"/>
      <c r="CZ409" s="43"/>
      <c r="DU409" s="44"/>
    </row>
    <row r="410" ht="15.75" customHeight="1">
      <c r="B410" s="16"/>
      <c r="C410" s="25"/>
      <c r="D410" s="25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43"/>
      <c r="CW410" s="43"/>
      <c r="CX410" s="43"/>
      <c r="CY410" s="43"/>
      <c r="CZ410" s="43"/>
      <c r="DU410" s="44"/>
    </row>
    <row r="411" ht="15.75" customHeight="1">
      <c r="B411" s="16"/>
      <c r="C411" s="25"/>
      <c r="D411" s="25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43"/>
      <c r="CW411" s="43"/>
      <c r="CX411" s="43"/>
      <c r="CY411" s="43"/>
      <c r="CZ411" s="43"/>
      <c r="DU411" s="44"/>
    </row>
    <row r="412" ht="15.75" customHeight="1">
      <c r="B412" s="16"/>
      <c r="C412" s="25"/>
      <c r="D412" s="25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43"/>
      <c r="CW412" s="43"/>
      <c r="CX412" s="43"/>
      <c r="CY412" s="43"/>
      <c r="CZ412" s="43"/>
      <c r="DU412" s="44"/>
    </row>
    <row r="413" ht="15.75" customHeight="1">
      <c r="B413" s="16"/>
      <c r="C413" s="25"/>
      <c r="D413" s="25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43"/>
      <c r="CW413" s="43"/>
      <c r="CX413" s="43"/>
      <c r="CY413" s="43"/>
      <c r="CZ413" s="43"/>
      <c r="DU413" s="44"/>
    </row>
    <row r="414" ht="15.75" customHeight="1">
      <c r="B414" s="16"/>
      <c r="C414" s="25"/>
      <c r="D414" s="25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43"/>
      <c r="CW414" s="43"/>
      <c r="CX414" s="43"/>
      <c r="CY414" s="43"/>
      <c r="CZ414" s="43"/>
      <c r="DU414" s="44"/>
    </row>
    <row r="415" ht="15.75" customHeight="1">
      <c r="B415" s="16"/>
      <c r="C415" s="25"/>
      <c r="D415" s="25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43"/>
      <c r="CW415" s="43"/>
      <c r="CX415" s="43"/>
      <c r="CY415" s="43"/>
      <c r="CZ415" s="43"/>
      <c r="DU415" s="44"/>
    </row>
    <row r="416" ht="15.75" customHeight="1">
      <c r="B416" s="16"/>
      <c r="C416" s="25"/>
      <c r="D416" s="2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43"/>
      <c r="CW416" s="43"/>
      <c r="CX416" s="43"/>
      <c r="CY416" s="43"/>
      <c r="CZ416" s="43"/>
      <c r="DU416" s="44"/>
    </row>
    <row r="417" ht="15.75" customHeight="1">
      <c r="B417" s="16"/>
      <c r="C417" s="25"/>
      <c r="D417" s="25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43"/>
      <c r="CW417" s="43"/>
      <c r="CX417" s="43"/>
      <c r="CY417" s="43"/>
      <c r="CZ417" s="43"/>
      <c r="DU417" s="44"/>
    </row>
    <row r="418" ht="15.75" customHeight="1">
      <c r="B418" s="16"/>
      <c r="C418" s="25"/>
      <c r="D418" s="25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43"/>
      <c r="CW418" s="43"/>
      <c r="CX418" s="43"/>
      <c r="CY418" s="43"/>
      <c r="CZ418" s="43"/>
      <c r="DU418" s="44"/>
    </row>
    <row r="419" ht="15.75" customHeight="1">
      <c r="B419" s="16"/>
      <c r="C419" s="25"/>
      <c r="D419" s="25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43"/>
      <c r="CW419" s="43"/>
      <c r="CX419" s="43"/>
      <c r="CY419" s="43"/>
      <c r="CZ419" s="43"/>
      <c r="DU419" s="44"/>
    </row>
    <row r="420" ht="15.75" customHeight="1">
      <c r="B420" s="16"/>
      <c r="C420" s="25"/>
      <c r="D420" s="25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43"/>
      <c r="CW420" s="43"/>
      <c r="CX420" s="43"/>
      <c r="CY420" s="43"/>
      <c r="CZ420" s="43"/>
      <c r="DU420" s="44"/>
    </row>
    <row r="421" ht="15.75" customHeight="1">
      <c r="B421" s="16"/>
      <c r="C421" s="25"/>
      <c r="D421" s="25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43"/>
      <c r="CW421" s="43"/>
      <c r="CX421" s="43"/>
      <c r="CY421" s="43"/>
      <c r="CZ421" s="43"/>
      <c r="DU421" s="44"/>
    </row>
    <row r="422" ht="15.75" customHeight="1">
      <c r="B422" s="16"/>
      <c r="C422" s="25"/>
      <c r="D422" s="2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43"/>
      <c r="CW422" s="43"/>
      <c r="CX422" s="43"/>
      <c r="CY422" s="43"/>
      <c r="CZ422" s="43"/>
      <c r="DU422" s="44"/>
    </row>
    <row r="423" ht="15.75" customHeight="1">
      <c r="B423" s="16"/>
      <c r="C423" s="25"/>
      <c r="D423" s="25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43"/>
      <c r="CW423" s="43"/>
      <c r="CX423" s="43"/>
      <c r="CY423" s="43"/>
      <c r="CZ423" s="43"/>
      <c r="DU423" s="44"/>
    </row>
    <row r="424" ht="15.75" customHeight="1">
      <c r="B424" s="16"/>
      <c r="C424" s="25"/>
      <c r="D424" s="25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43"/>
      <c r="CW424" s="43"/>
      <c r="CX424" s="43"/>
      <c r="CY424" s="43"/>
      <c r="CZ424" s="43"/>
      <c r="DU424" s="44"/>
    </row>
    <row r="425" ht="15.75" customHeight="1">
      <c r="B425" s="16"/>
      <c r="C425" s="25"/>
      <c r="D425" s="25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43"/>
      <c r="CW425" s="43"/>
      <c r="CX425" s="43"/>
      <c r="CY425" s="43"/>
      <c r="CZ425" s="43"/>
      <c r="DU425" s="44"/>
    </row>
    <row r="426" ht="15.75" customHeight="1">
      <c r="B426" s="16"/>
      <c r="C426" s="25"/>
      <c r="D426" s="2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43"/>
      <c r="CW426" s="43"/>
      <c r="CX426" s="43"/>
      <c r="CY426" s="43"/>
      <c r="CZ426" s="43"/>
      <c r="DU426" s="44"/>
    </row>
    <row r="427" ht="15.75" customHeight="1">
      <c r="B427" s="16"/>
      <c r="C427" s="25"/>
      <c r="D427" s="25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43"/>
      <c r="CW427" s="43"/>
      <c r="CX427" s="43"/>
      <c r="CY427" s="43"/>
      <c r="CZ427" s="43"/>
      <c r="DU427" s="44"/>
    </row>
    <row r="428" ht="15.75" customHeight="1">
      <c r="B428" s="16"/>
      <c r="C428" s="25"/>
      <c r="D428" s="25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43"/>
      <c r="CW428" s="43"/>
      <c r="CX428" s="43"/>
      <c r="CY428" s="43"/>
      <c r="CZ428" s="43"/>
      <c r="DU428" s="44"/>
    </row>
    <row r="429" ht="15.75" customHeight="1">
      <c r="B429" s="16"/>
      <c r="C429" s="25"/>
      <c r="D429" s="25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43"/>
      <c r="CW429" s="43"/>
      <c r="CX429" s="43"/>
      <c r="CY429" s="43"/>
      <c r="CZ429" s="43"/>
      <c r="DU429" s="44"/>
    </row>
    <row r="430" ht="15.75" customHeight="1">
      <c r="B430" s="16"/>
      <c r="C430" s="25"/>
      <c r="D430" s="25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43"/>
      <c r="CW430" s="43"/>
      <c r="CX430" s="43"/>
      <c r="CY430" s="43"/>
      <c r="CZ430" s="43"/>
      <c r="DU430" s="44"/>
    </row>
    <row r="431" ht="15.75" customHeight="1">
      <c r="B431" s="16"/>
      <c r="C431" s="25"/>
      <c r="D431" s="25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43"/>
      <c r="CW431" s="43"/>
      <c r="CX431" s="43"/>
      <c r="CY431" s="43"/>
      <c r="CZ431" s="43"/>
      <c r="DU431" s="44"/>
    </row>
    <row r="432" ht="15.75" customHeight="1">
      <c r="B432" s="16"/>
      <c r="C432" s="25"/>
      <c r="D432" s="25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43"/>
      <c r="CW432" s="43"/>
      <c r="CX432" s="43"/>
      <c r="CY432" s="43"/>
      <c r="CZ432" s="43"/>
      <c r="DU432" s="44"/>
    </row>
    <row r="433" ht="15.75" customHeight="1">
      <c r="B433" s="16"/>
      <c r="C433" s="25"/>
      <c r="D433" s="25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43"/>
      <c r="CW433" s="43"/>
      <c r="CX433" s="43"/>
      <c r="CY433" s="43"/>
      <c r="CZ433" s="43"/>
      <c r="DU433" s="44"/>
    </row>
    <row r="434" ht="15.75" customHeight="1">
      <c r="B434" s="16"/>
      <c r="C434" s="25"/>
      <c r="D434" s="25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43"/>
      <c r="CW434" s="43"/>
      <c r="CX434" s="43"/>
      <c r="CY434" s="43"/>
      <c r="CZ434" s="43"/>
      <c r="DU434" s="44"/>
    </row>
    <row r="435" ht="15.75" customHeight="1">
      <c r="B435" s="16"/>
      <c r="C435" s="25"/>
      <c r="D435" s="25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43"/>
      <c r="CW435" s="43"/>
      <c r="CX435" s="43"/>
      <c r="CY435" s="43"/>
      <c r="CZ435" s="43"/>
      <c r="DU435" s="44"/>
    </row>
    <row r="436" ht="15.75" customHeight="1">
      <c r="B436" s="16"/>
      <c r="C436" s="25"/>
      <c r="D436" s="25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43"/>
      <c r="CW436" s="43"/>
      <c r="CX436" s="43"/>
      <c r="CY436" s="43"/>
      <c r="CZ436" s="43"/>
      <c r="DU436" s="44"/>
    </row>
    <row r="437" ht="15.75" customHeight="1">
      <c r="B437" s="16"/>
      <c r="C437" s="25"/>
      <c r="D437" s="25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43"/>
      <c r="CW437" s="43"/>
      <c r="CX437" s="43"/>
      <c r="CY437" s="43"/>
      <c r="CZ437" s="43"/>
      <c r="DU437" s="44"/>
    </row>
    <row r="438" ht="15.75" customHeight="1">
      <c r="B438" s="16"/>
      <c r="C438" s="25"/>
      <c r="D438" s="25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43"/>
      <c r="CW438" s="43"/>
      <c r="CX438" s="43"/>
      <c r="CY438" s="43"/>
      <c r="CZ438" s="43"/>
      <c r="DU438" s="44"/>
    </row>
    <row r="439" ht="15.75" customHeight="1">
      <c r="B439" s="16"/>
      <c r="C439" s="25"/>
      <c r="D439" s="25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43"/>
      <c r="CW439" s="43"/>
      <c r="CX439" s="43"/>
      <c r="CY439" s="43"/>
      <c r="CZ439" s="43"/>
      <c r="DU439" s="44"/>
    </row>
    <row r="440" ht="15.75" customHeight="1">
      <c r="B440" s="16"/>
      <c r="C440" s="25"/>
      <c r="D440" s="2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43"/>
      <c r="CW440" s="43"/>
      <c r="CX440" s="43"/>
      <c r="CY440" s="43"/>
      <c r="CZ440" s="43"/>
      <c r="DU440" s="44"/>
    </row>
    <row r="441" ht="15.75" customHeight="1">
      <c r="B441" s="16"/>
      <c r="C441" s="25"/>
      <c r="D441" s="25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43"/>
      <c r="CW441" s="43"/>
      <c r="CX441" s="43"/>
      <c r="CY441" s="43"/>
      <c r="CZ441" s="43"/>
      <c r="DU441" s="44"/>
    </row>
    <row r="442" ht="15.75" customHeight="1">
      <c r="B442" s="16"/>
      <c r="C442" s="25"/>
      <c r="D442" s="25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43"/>
      <c r="CW442" s="43"/>
      <c r="CX442" s="43"/>
      <c r="CY442" s="43"/>
      <c r="CZ442" s="43"/>
      <c r="DU442" s="44"/>
    </row>
    <row r="443" ht="15.75" customHeight="1">
      <c r="B443" s="16"/>
      <c r="C443" s="25"/>
      <c r="D443" s="25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43"/>
      <c r="CW443" s="43"/>
      <c r="CX443" s="43"/>
      <c r="CY443" s="43"/>
      <c r="CZ443" s="43"/>
      <c r="DU443" s="44"/>
    </row>
    <row r="444" ht="15.75" customHeight="1">
      <c r="B444" s="16"/>
      <c r="C444" s="25"/>
      <c r="D444" s="25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43"/>
      <c r="CW444" s="43"/>
      <c r="CX444" s="43"/>
      <c r="CY444" s="43"/>
      <c r="CZ444" s="43"/>
      <c r="DU444" s="44"/>
    </row>
    <row r="445" ht="15.75" customHeight="1">
      <c r="B445" s="16"/>
      <c r="C445" s="25"/>
      <c r="D445" s="25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43"/>
      <c r="CW445" s="43"/>
      <c r="CX445" s="43"/>
      <c r="CY445" s="43"/>
      <c r="CZ445" s="43"/>
      <c r="DU445" s="44"/>
    </row>
    <row r="446" ht="15.75" customHeight="1">
      <c r="B446" s="16"/>
      <c r="C446" s="25"/>
      <c r="D446" s="2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43"/>
      <c r="CW446" s="43"/>
      <c r="CX446" s="43"/>
      <c r="CY446" s="43"/>
      <c r="CZ446" s="43"/>
      <c r="DU446" s="44"/>
    </row>
    <row r="447" ht="15.75" customHeight="1">
      <c r="B447" s="16"/>
      <c r="C447" s="25"/>
      <c r="D447" s="25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43"/>
      <c r="CW447" s="43"/>
      <c r="CX447" s="43"/>
      <c r="CY447" s="43"/>
      <c r="CZ447" s="43"/>
      <c r="DU447" s="44"/>
    </row>
    <row r="448" ht="15.75" customHeight="1">
      <c r="B448" s="16"/>
      <c r="C448" s="25"/>
      <c r="D448" s="25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43"/>
      <c r="CW448" s="43"/>
      <c r="CX448" s="43"/>
      <c r="CY448" s="43"/>
      <c r="CZ448" s="43"/>
      <c r="DU448" s="44"/>
    </row>
    <row r="449" ht="15.75" customHeight="1">
      <c r="B449" s="16"/>
      <c r="C449" s="25"/>
      <c r="D449" s="25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43"/>
      <c r="CW449" s="43"/>
      <c r="CX449" s="43"/>
      <c r="CY449" s="43"/>
      <c r="CZ449" s="43"/>
      <c r="DU449" s="44"/>
    </row>
    <row r="450" ht="15.75" customHeight="1">
      <c r="B450" s="16"/>
      <c r="C450" s="25"/>
      <c r="D450" s="25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43"/>
      <c r="CW450" s="43"/>
      <c r="CX450" s="43"/>
      <c r="CY450" s="43"/>
      <c r="CZ450" s="43"/>
      <c r="DU450" s="44"/>
    </row>
    <row r="451" ht="15.75" customHeight="1">
      <c r="B451" s="16"/>
      <c r="C451" s="25"/>
      <c r="D451" s="25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43"/>
      <c r="CW451" s="43"/>
      <c r="CX451" s="43"/>
      <c r="CY451" s="43"/>
      <c r="CZ451" s="43"/>
      <c r="DU451" s="44"/>
    </row>
    <row r="452" ht="15.75" customHeight="1">
      <c r="B452" s="16"/>
      <c r="C452" s="25"/>
      <c r="D452" s="25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43"/>
      <c r="CW452" s="43"/>
      <c r="CX452" s="43"/>
      <c r="CY452" s="43"/>
      <c r="CZ452" s="43"/>
      <c r="DU452" s="44"/>
    </row>
    <row r="453" ht="15.75" customHeight="1">
      <c r="B453" s="16"/>
      <c r="C453" s="25"/>
      <c r="D453" s="25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43"/>
      <c r="CW453" s="43"/>
      <c r="CX453" s="43"/>
      <c r="CY453" s="43"/>
      <c r="CZ453" s="43"/>
      <c r="DU453" s="44"/>
    </row>
    <row r="454" ht="15.75" customHeight="1">
      <c r="B454" s="16"/>
      <c r="C454" s="25"/>
      <c r="D454" s="25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43"/>
      <c r="CW454" s="43"/>
      <c r="CX454" s="43"/>
      <c r="CY454" s="43"/>
      <c r="CZ454" s="43"/>
      <c r="DU454" s="44"/>
    </row>
    <row r="455" ht="15.75" customHeight="1">
      <c r="B455" s="16"/>
      <c r="C455" s="25"/>
      <c r="D455" s="25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43"/>
      <c r="CW455" s="43"/>
      <c r="CX455" s="43"/>
      <c r="CY455" s="43"/>
      <c r="CZ455" s="43"/>
      <c r="DU455" s="44"/>
    </row>
    <row r="456" ht="15.75" customHeight="1">
      <c r="B456" s="16"/>
      <c r="C456" s="25"/>
      <c r="D456" s="25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43"/>
      <c r="CW456" s="43"/>
      <c r="CX456" s="43"/>
      <c r="CY456" s="43"/>
      <c r="CZ456" s="43"/>
      <c r="DU456" s="44"/>
    </row>
    <row r="457" ht="15.75" customHeight="1">
      <c r="B457" s="16"/>
      <c r="C457" s="25"/>
      <c r="D457" s="25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43"/>
      <c r="CW457" s="43"/>
      <c r="CX457" s="43"/>
      <c r="CY457" s="43"/>
      <c r="CZ457" s="43"/>
      <c r="DU457" s="44"/>
    </row>
    <row r="458" ht="15.75" customHeight="1">
      <c r="B458" s="16"/>
      <c r="C458" s="25"/>
      <c r="D458" s="2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43"/>
      <c r="CW458" s="43"/>
      <c r="CX458" s="43"/>
      <c r="CY458" s="43"/>
      <c r="CZ458" s="43"/>
      <c r="DU458" s="44"/>
    </row>
    <row r="459" ht="15.75" customHeight="1">
      <c r="B459" s="16"/>
      <c r="C459" s="25"/>
      <c r="D459" s="25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43"/>
      <c r="CW459" s="43"/>
      <c r="CX459" s="43"/>
      <c r="CY459" s="43"/>
      <c r="CZ459" s="43"/>
      <c r="DU459" s="44"/>
    </row>
    <row r="460" ht="15.75" customHeight="1">
      <c r="B460" s="16"/>
      <c r="C460" s="25"/>
      <c r="D460" s="25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43"/>
      <c r="CW460" s="43"/>
      <c r="CX460" s="43"/>
      <c r="CY460" s="43"/>
      <c r="CZ460" s="43"/>
      <c r="DU460" s="44"/>
    </row>
    <row r="461" ht="15.75" customHeight="1">
      <c r="B461" s="16"/>
      <c r="C461" s="25"/>
      <c r="D461" s="25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43"/>
      <c r="CW461" s="43"/>
      <c r="CX461" s="43"/>
      <c r="CY461" s="43"/>
      <c r="CZ461" s="43"/>
      <c r="DU461" s="44"/>
    </row>
    <row r="462" ht="15.75" customHeight="1">
      <c r="B462" s="16"/>
      <c r="C462" s="25"/>
      <c r="D462" s="25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43"/>
      <c r="CW462" s="43"/>
      <c r="CX462" s="43"/>
      <c r="CY462" s="43"/>
      <c r="CZ462" s="43"/>
      <c r="DU462" s="44"/>
    </row>
    <row r="463" ht="15.75" customHeight="1">
      <c r="B463" s="16"/>
      <c r="C463" s="25"/>
      <c r="D463" s="25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43"/>
      <c r="CW463" s="43"/>
      <c r="CX463" s="43"/>
      <c r="CY463" s="43"/>
      <c r="CZ463" s="43"/>
      <c r="DU463" s="44"/>
    </row>
    <row r="464" ht="15.75" customHeight="1">
      <c r="B464" s="16"/>
      <c r="C464" s="25"/>
      <c r="D464" s="2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43"/>
      <c r="CW464" s="43"/>
      <c r="CX464" s="43"/>
      <c r="CY464" s="43"/>
      <c r="CZ464" s="43"/>
      <c r="DU464" s="44"/>
    </row>
    <row r="465" ht="15.75" customHeight="1">
      <c r="B465" s="16"/>
      <c r="C465" s="25"/>
      <c r="D465" s="25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43"/>
      <c r="CW465" s="43"/>
      <c r="CX465" s="43"/>
      <c r="CY465" s="43"/>
      <c r="CZ465" s="43"/>
      <c r="DU465" s="44"/>
    </row>
    <row r="466" ht="15.75" customHeight="1">
      <c r="B466" s="16"/>
      <c r="C466" s="25"/>
      <c r="D466" s="25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43"/>
      <c r="CW466" s="43"/>
      <c r="CX466" s="43"/>
      <c r="CY466" s="43"/>
      <c r="CZ466" s="43"/>
      <c r="DU466" s="44"/>
    </row>
    <row r="467" ht="15.75" customHeight="1">
      <c r="B467" s="16"/>
      <c r="C467" s="25"/>
      <c r="D467" s="25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43"/>
      <c r="CW467" s="43"/>
      <c r="CX467" s="43"/>
      <c r="CY467" s="43"/>
      <c r="CZ467" s="43"/>
      <c r="DU467" s="44"/>
    </row>
    <row r="468" ht="15.75" customHeight="1">
      <c r="B468" s="16"/>
      <c r="C468" s="25"/>
      <c r="D468" s="25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43"/>
      <c r="CW468" s="43"/>
      <c r="CX468" s="43"/>
      <c r="CY468" s="43"/>
      <c r="CZ468" s="43"/>
      <c r="DU468" s="44"/>
    </row>
    <row r="469" ht="15.75" customHeight="1">
      <c r="B469" s="16"/>
      <c r="C469" s="25"/>
      <c r="D469" s="25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43"/>
      <c r="CW469" s="43"/>
      <c r="CX469" s="43"/>
      <c r="CY469" s="43"/>
      <c r="CZ469" s="43"/>
      <c r="DU469" s="44"/>
    </row>
    <row r="470" ht="15.75" customHeight="1">
      <c r="B470" s="16"/>
      <c r="C470" s="25"/>
      <c r="D470" s="2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43"/>
      <c r="CW470" s="43"/>
      <c r="CX470" s="43"/>
      <c r="CY470" s="43"/>
      <c r="CZ470" s="43"/>
      <c r="DU470" s="44"/>
    </row>
    <row r="471" ht="15.75" customHeight="1">
      <c r="B471" s="16"/>
      <c r="C471" s="25"/>
      <c r="D471" s="25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43"/>
      <c r="CW471" s="43"/>
      <c r="CX471" s="43"/>
      <c r="CY471" s="43"/>
      <c r="CZ471" s="43"/>
      <c r="DU471" s="44"/>
    </row>
    <row r="472" ht="15.75" customHeight="1">
      <c r="B472" s="16"/>
      <c r="C472" s="25"/>
      <c r="D472" s="25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43"/>
      <c r="CW472" s="43"/>
      <c r="CX472" s="43"/>
      <c r="CY472" s="43"/>
      <c r="CZ472" s="43"/>
      <c r="DU472" s="44"/>
    </row>
    <row r="473" ht="15.75" customHeight="1">
      <c r="B473" s="16"/>
      <c r="C473" s="25"/>
      <c r="D473" s="25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43"/>
      <c r="CW473" s="43"/>
      <c r="CX473" s="43"/>
      <c r="CY473" s="43"/>
      <c r="CZ473" s="43"/>
      <c r="DU473" s="44"/>
    </row>
    <row r="474" ht="15.75" customHeight="1">
      <c r="B474" s="16"/>
      <c r="C474" s="25"/>
      <c r="D474" s="25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43"/>
      <c r="CW474" s="43"/>
      <c r="CX474" s="43"/>
      <c r="CY474" s="43"/>
      <c r="CZ474" s="43"/>
      <c r="DU474" s="44"/>
    </row>
    <row r="475" ht="15.75" customHeight="1">
      <c r="B475" s="16"/>
      <c r="C475" s="25"/>
      <c r="D475" s="25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43"/>
      <c r="CW475" s="43"/>
      <c r="CX475" s="43"/>
      <c r="CY475" s="43"/>
      <c r="CZ475" s="43"/>
      <c r="DU475" s="44"/>
    </row>
    <row r="476" ht="15.75" customHeight="1">
      <c r="B476" s="16"/>
      <c r="C476" s="25"/>
      <c r="D476" s="2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43"/>
      <c r="CW476" s="43"/>
      <c r="CX476" s="43"/>
      <c r="CY476" s="43"/>
      <c r="CZ476" s="43"/>
      <c r="DU476" s="44"/>
    </row>
    <row r="477" ht="15.75" customHeight="1">
      <c r="B477" s="16"/>
      <c r="C477" s="25"/>
      <c r="D477" s="25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43"/>
      <c r="CW477" s="43"/>
      <c r="CX477" s="43"/>
      <c r="CY477" s="43"/>
      <c r="CZ477" s="43"/>
      <c r="DU477" s="44"/>
    </row>
    <row r="478" ht="15.75" customHeight="1">
      <c r="B478" s="16"/>
      <c r="C478" s="25"/>
      <c r="D478" s="25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43"/>
      <c r="CW478" s="43"/>
      <c r="CX478" s="43"/>
      <c r="CY478" s="43"/>
      <c r="CZ478" s="43"/>
      <c r="DU478" s="44"/>
    </row>
    <row r="479" ht="15.75" customHeight="1">
      <c r="B479" s="16"/>
      <c r="C479" s="25"/>
      <c r="D479" s="25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43"/>
      <c r="CW479" s="43"/>
      <c r="CX479" s="43"/>
      <c r="CY479" s="43"/>
      <c r="CZ479" s="43"/>
      <c r="DU479" s="44"/>
    </row>
    <row r="480" ht="15.75" customHeight="1">
      <c r="B480" s="16"/>
      <c r="C480" s="25"/>
      <c r="D480" s="25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43"/>
      <c r="CW480" s="43"/>
      <c r="CX480" s="43"/>
      <c r="CY480" s="43"/>
      <c r="CZ480" s="43"/>
      <c r="DU480" s="44"/>
    </row>
    <row r="481" ht="15.75" customHeight="1">
      <c r="B481" s="16"/>
      <c r="C481" s="25"/>
      <c r="D481" s="25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43"/>
      <c r="CW481" s="43"/>
      <c r="CX481" s="43"/>
      <c r="CY481" s="43"/>
      <c r="CZ481" s="43"/>
      <c r="DU481" s="44"/>
    </row>
    <row r="482" ht="15.75" customHeight="1">
      <c r="B482" s="16"/>
      <c r="C482" s="25"/>
      <c r="D482" s="2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43"/>
      <c r="CW482" s="43"/>
      <c r="CX482" s="43"/>
      <c r="CY482" s="43"/>
      <c r="CZ482" s="43"/>
      <c r="DU482" s="44"/>
    </row>
    <row r="483" ht="15.75" customHeight="1">
      <c r="B483" s="16"/>
      <c r="C483" s="25"/>
      <c r="D483" s="25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43"/>
      <c r="CW483" s="43"/>
      <c r="CX483" s="43"/>
      <c r="CY483" s="43"/>
      <c r="CZ483" s="43"/>
      <c r="DU483" s="44"/>
    </row>
    <row r="484" ht="15.75" customHeight="1">
      <c r="B484" s="16"/>
      <c r="C484" s="25"/>
      <c r="D484" s="25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43"/>
      <c r="CW484" s="43"/>
      <c r="CX484" s="43"/>
      <c r="CY484" s="43"/>
      <c r="CZ484" s="43"/>
      <c r="DU484" s="44"/>
    </row>
    <row r="485" ht="15.75" customHeight="1">
      <c r="B485" s="16"/>
      <c r="C485" s="25"/>
      <c r="D485" s="25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43"/>
      <c r="CW485" s="43"/>
      <c r="CX485" s="43"/>
      <c r="CY485" s="43"/>
      <c r="CZ485" s="43"/>
      <c r="DU485" s="44"/>
    </row>
    <row r="486" ht="15.75" customHeight="1">
      <c r="B486" s="16"/>
      <c r="C486" s="25"/>
      <c r="D486" s="25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43"/>
      <c r="CW486" s="43"/>
      <c r="CX486" s="43"/>
      <c r="CY486" s="43"/>
      <c r="CZ486" s="43"/>
      <c r="DU486" s="44"/>
    </row>
    <row r="487" ht="15.75" customHeight="1">
      <c r="B487" s="16"/>
      <c r="C487" s="25"/>
      <c r="D487" s="25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43"/>
      <c r="CW487" s="43"/>
      <c r="CX487" s="43"/>
      <c r="CY487" s="43"/>
      <c r="CZ487" s="43"/>
      <c r="DU487" s="44"/>
    </row>
    <row r="488" ht="15.75" customHeight="1">
      <c r="B488" s="16"/>
      <c r="C488" s="25"/>
      <c r="D488" s="2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43"/>
      <c r="CW488" s="43"/>
      <c r="CX488" s="43"/>
      <c r="CY488" s="43"/>
      <c r="CZ488" s="43"/>
      <c r="DU488" s="44"/>
    </row>
    <row r="489" ht="15.75" customHeight="1">
      <c r="B489" s="16"/>
      <c r="C489" s="25"/>
      <c r="D489" s="25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43"/>
      <c r="CW489" s="43"/>
      <c r="CX489" s="43"/>
      <c r="CY489" s="43"/>
      <c r="CZ489" s="43"/>
      <c r="DU489" s="44"/>
    </row>
    <row r="490" ht="15.75" customHeight="1">
      <c r="B490" s="16"/>
      <c r="C490" s="25"/>
      <c r="D490" s="25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43"/>
      <c r="CW490" s="43"/>
      <c r="CX490" s="43"/>
      <c r="CY490" s="43"/>
      <c r="CZ490" s="43"/>
      <c r="DU490" s="44"/>
    </row>
    <row r="491" ht="15.75" customHeight="1">
      <c r="B491" s="16"/>
      <c r="C491" s="25"/>
      <c r="D491" s="25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43"/>
      <c r="CW491" s="43"/>
      <c r="CX491" s="43"/>
      <c r="CY491" s="43"/>
      <c r="CZ491" s="43"/>
      <c r="DU491" s="44"/>
    </row>
    <row r="492" ht="15.75" customHeight="1">
      <c r="B492" s="16"/>
      <c r="C492" s="25"/>
      <c r="D492" s="25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43"/>
      <c r="CW492" s="43"/>
      <c r="CX492" s="43"/>
      <c r="CY492" s="43"/>
      <c r="CZ492" s="43"/>
      <c r="DU492" s="44"/>
    </row>
    <row r="493" ht="15.75" customHeight="1">
      <c r="B493" s="16"/>
      <c r="C493" s="25"/>
      <c r="D493" s="25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43"/>
      <c r="CW493" s="43"/>
      <c r="CX493" s="43"/>
      <c r="CY493" s="43"/>
      <c r="CZ493" s="43"/>
      <c r="DU493" s="44"/>
    </row>
    <row r="494" ht="15.75" customHeight="1">
      <c r="B494" s="16"/>
      <c r="C494" s="25"/>
      <c r="D494" s="2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43"/>
      <c r="CW494" s="43"/>
      <c r="CX494" s="43"/>
      <c r="CY494" s="43"/>
      <c r="CZ494" s="43"/>
      <c r="DU494" s="44"/>
    </row>
    <row r="495" ht="15.75" customHeight="1">
      <c r="B495" s="16"/>
      <c r="C495" s="25"/>
      <c r="D495" s="25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43"/>
      <c r="CW495" s="43"/>
      <c r="CX495" s="43"/>
      <c r="CY495" s="43"/>
      <c r="CZ495" s="43"/>
      <c r="DU495" s="44"/>
    </row>
    <row r="496" ht="15.75" customHeight="1">
      <c r="B496" s="16"/>
      <c r="C496" s="25"/>
      <c r="D496" s="25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43"/>
      <c r="CW496" s="43"/>
      <c r="CX496" s="43"/>
      <c r="CY496" s="43"/>
      <c r="CZ496" s="43"/>
      <c r="DU496" s="44"/>
    </row>
    <row r="497" ht="15.75" customHeight="1">
      <c r="B497" s="16"/>
      <c r="C497" s="25"/>
      <c r="D497" s="25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43"/>
      <c r="CW497" s="43"/>
      <c r="CX497" s="43"/>
      <c r="CY497" s="43"/>
      <c r="CZ497" s="43"/>
      <c r="DU497" s="44"/>
    </row>
    <row r="498" ht="15.75" customHeight="1">
      <c r="B498" s="16"/>
      <c r="C498" s="25"/>
      <c r="D498" s="25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43"/>
      <c r="CW498" s="43"/>
      <c r="CX498" s="43"/>
      <c r="CY498" s="43"/>
      <c r="CZ498" s="43"/>
      <c r="DU498" s="44"/>
    </row>
    <row r="499" ht="15.75" customHeight="1">
      <c r="B499" s="16"/>
      <c r="C499" s="25"/>
      <c r="D499" s="25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43"/>
      <c r="CW499" s="43"/>
      <c r="CX499" s="43"/>
      <c r="CY499" s="43"/>
      <c r="CZ499" s="43"/>
      <c r="DU499" s="44"/>
    </row>
    <row r="500" ht="15.75" customHeight="1">
      <c r="B500" s="16"/>
      <c r="C500" s="25"/>
      <c r="D500" s="2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43"/>
      <c r="CW500" s="43"/>
      <c r="CX500" s="43"/>
      <c r="CY500" s="43"/>
      <c r="CZ500" s="43"/>
      <c r="DU500" s="44"/>
    </row>
    <row r="501" ht="15.75" customHeight="1">
      <c r="B501" s="16"/>
      <c r="C501" s="25"/>
      <c r="D501" s="25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43"/>
      <c r="CW501" s="43"/>
      <c r="CX501" s="43"/>
      <c r="CY501" s="43"/>
      <c r="CZ501" s="43"/>
      <c r="DU501" s="44"/>
    </row>
    <row r="502" ht="15.75" customHeight="1">
      <c r="B502" s="16"/>
      <c r="C502" s="25"/>
      <c r="D502" s="25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43"/>
      <c r="CW502" s="43"/>
      <c r="CX502" s="43"/>
      <c r="CY502" s="43"/>
      <c r="CZ502" s="43"/>
      <c r="DU502" s="44"/>
    </row>
    <row r="503" ht="15.75" customHeight="1">
      <c r="B503" s="16"/>
      <c r="C503" s="25"/>
      <c r="D503" s="25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43"/>
      <c r="CW503" s="43"/>
      <c r="CX503" s="43"/>
      <c r="CY503" s="43"/>
      <c r="CZ503" s="43"/>
      <c r="DU503" s="44"/>
    </row>
    <row r="504" ht="15.75" customHeight="1">
      <c r="B504" s="16"/>
      <c r="C504" s="25"/>
      <c r="D504" s="25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43"/>
      <c r="CW504" s="43"/>
      <c r="CX504" s="43"/>
      <c r="CY504" s="43"/>
      <c r="CZ504" s="43"/>
      <c r="DU504" s="44"/>
    </row>
    <row r="505" ht="15.75" customHeight="1">
      <c r="B505" s="16"/>
      <c r="C505" s="25"/>
      <c r="D505" s="25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43"/>
      <c r="CW505" s="43"/>
      <c r="CX505" s="43"/>
      <c r="CY505" s="43"/>
      <c r="CZ505" s="43"/>
      <c r="DU505" s="44"/>
    </row>
    <row r="506" ht="15.75" customHeight="1">
      <c r="B506" s="16"/>
      <c r="C506" s="25"/>
      <c r="D506" s="25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43"/>
      <c r="CW506" s="43"/>
      <c r="CX506" s="43"/>
      <c r="CY506" s="43"/>
      <c r="CZ506" s="43"/>
      <c r="DU506" s="44"/>
    </row>
    <row r="507" ht="15.75" customHeight="1">
      <c r="B507" s="16"/>
      <c r="C507" s="25"/>
      <c r="D507" s="25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43"/>
      <c r="CW507" s="43"/>
      <c r="CX507" s="43"/>
      <c r="CY507" s="43"/>
      <c r="CZ507" s="43"/>
      <c r="DU507" s="44"/>
    </row>
    <row r="508" ht="15.75" customHeight="1">
      <c r="B508" s="16"/>
      <c r="C508" s="25"/>
      <c r="D508" s="25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43"/>
      <c r="CW508" s="43"/>
      <c r="CX508" s="43"/>
      <c r="CY508" s="43"/>
      <c r="CZ508" s="43"/>
      <c r="DU508" s="44"/>
    </row>
    <row r="509" ht="15.75" customHeight="1">
      <c r="B509" s="16"/>
      <c r="C509" s="25"/>
      <c r="D509" s="25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43"/>
      <c r="CW509" s="43"/>
      <c r="CX509" s="43"/>
      <c r="CY509" s="43"/>
      <c r="CZ509" s="43"/>
      <c r="DU509" s="44"/>
    </row>
    <row r="510" ht="15.75" customHeight="1">
      <c r="B510" s="16"/>
      <c r="C510" s="25"/>
      <c r="D510" s="25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43"/>
      <c r="CW510" s="43"/>
      <c r="CX510" s="43"/>
      <c r="CY510" s="43"/>
      <c r="CZ510" s="43"/>
      <c r="DU510" s="44"/>
    </row>
    <row r="511" ht="15.75" customHeight="1">
      <c r="B511" s="16"/>
      <c r="C511" s="25"/>
      <c r="D511" s="25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43"/>
      <c r="CW511" s="43"/>
      <c r="CX511" s="43"/>
      <c r="CY511" s="43"/>
      <c r="CZ511" s="43"/>
      <c r="DU511" s="44"/>
    </row>
    <row r="512" ht="15.75" customHeight="1">
      <c r="B512" s="16"/>
      <c r="C512" s="25"/>
      <c r="D512" s="2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43"/>
      <c r="CW512" s="43"/>
      <c r="CX512" s="43"/>
      <c r="CY512" s="43"/>
      <c r="CZ512" s="43"/>
      <c r="DU512" s="44"/>
    </row>
    <row r="513" ht="15.75" customHeight="1">
      <c r="B513" s="16"/>
      <c r="C513" s="25"/>
      <c r="D513" s="25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43"/>
      <c r="CW513" s="43"/>
      <c r="CX513" s="43"/>
      <c r="CY513" s="43"/>
      <c r="CZ513" s="43"/>
      <c r="DU513" s="44"/>
    </row>
    <row r="514" ht="15.75" customHeight="1">
      <c r="B514" s="16"/>
      <c r="C514" s="25"/>
      <c r="D514" s="25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43"/>
      <c r="CW514" s="43"/>
      <c r="CX514" s="43"/>
      <c r="CY514" s="43"/>
      <c r="CZ514" s="43"/>
      <c r="DU514" s="44"/>
    </row>
    <row r="515" ht="15.75" customHeight="1">
      <c r="B515" s="16"/>
      <c r="C515" s="25"/>
      <c r="D515" s="25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43"/>
      <c r="CW515" s="43"/>
      <c r="CX515" s="43"/>
      <c r="CY515" s="43"/>
      <c r="CZ515" s="43"/>
      <c r="DU515" s="44"/>
    </row>
    <row r="516" ht="15.75" customHeight="1">
      <c r="B516" s="16"/>
      <c r="C516" s="25"/>
      <c r="D516" s="25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43"/>
      <c r="CW516" s="43"/>
      <c r="CX516" s="43"/>
      <c r="CY516" s="43"/>
      <c r="CZ516" s="43"/>
      <c r="DU516" s="44"/>
    </row>
    <row r="517" ht="15.75" customHeight="1">
      <c r="B517" s="16"/>
      <c r="C517" s="25"/>
      <c r="D517" s="25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43"/>
      <c r="CW517" s="43"/>
      <c r="CX517" s="43"/>
      <c r="CY517" s="43"/>
      <c r="CZ517" s="43"/>
      <c r="DU517" s="44"/>
    </row>
    <row r="518" ht="15.75" customHeight="1">
      <c r="B518" s="16"/>
      <c r="C518" s="25"/>
      <c r="D518" s="25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43"/>
      <c r="CW518" s="43"/>
      <c r="CX518" s="43"/>
      <c r="CY518" s="43"/>
      <c r="CZ518" s="43"/>
      <c r="DU518" s="44"/>
    </row>
    <row r="519" ht="15.75" customHeight="1">
      <c r="B519" s="16"/>
      <c r="C519" s="25"/>
      <c r="D519" s="25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43"/>
      <c r="CW519" s="43"/>
      <c r="CX519" s="43"/>
      <c r="CY519" s="43"/>
      <c r="CZ519" s="43"/>
      <c r="DU519" s="44"/>
    </row>
    <row r="520" ht="15.75" customHeight="1">
      <c r="B520" s="16"/>
      <c r="C520" s="25"/>
      <c r="D520" s="25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43"/>
      <c r="CW520" s="43"/>
      <c r="CX520" s="43"/>
      <c r="CY520" s="43"/>
      <c r="CZ520" s="43"/>
      <c r="DU520" s="44"/>
    </row>
    <row r="521" ht="15.75" customHeight="1">
      <c r="B521" s="16"/>
      <c r="C521" s="25"/>
      <c r="D521" s="25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43"/>
      <c r="CW521" s="43"/>
      <c r="CX521" s="43"/>
      <c r="CY521" s="43"/>
      <c r="CZ521" s="43"/>
      <c r="DU521" s="44"/>
    </row>
    <row r="522" ht="15.75" customHeight="1">
      <c r="B522" s="16"/>
      <c r="C522" s="25"/>
      <c r="D522" s="25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43"/>
      <c r="CW522" s="43"/>
      <c r="CX522" s="43"/>
      <c r="CY522" s="43"/>
      <c r="CZ522" s="43"/>
      <c r="DU522" s="44"/>
    </row>
    <row r="523" ht="15.75" customHeight="1">
      <c r="B523" s="16"/>
      <c r="C523" s="25"/>
      <c r="D523" s="25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43"/>
      <c r="CW523" s="43"/>
      <c r="CX523" s="43"/>
      <c r="CY523" s="43"/>
      <c r="CZ523" s="43"/>
      <c r="DU523" s="44"/>
    </row>
    <row r="524" ht="15.75" customHeight="1">
      <c r="B524" s="16"/>
      <c r="C524" s="25"/>
      <c r="D524" s="2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43"/>
      <c r="CW524" s="43"/>
      <c r="CX524" s="43"/>
      <c r="CY524" s="43"/>
      <c r="CZ524" s="43"/>
      <c r="DU524" s="44"/>
    </row>
    <row r="525" ht="15.75" customHeight="1">
      <c r="B525" s="16"/>
      <c r="C525" s="25"/>
      <c r="D525" s="25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43"/>
      <c r="CW525" s="43"/>
      <c r="CX525" s="43"/>
      <c r="CY525" s="43"/>
      <c r="CZ525" s="43"/>
      <c r="DU525" s="44"/>
    </row>
    <row r="526" ht="15.75" customHeight="1">
      <c r="B526" s="16"/>
      <c r="C526" s="25"/>
      <c r="D526" s="25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43"/>
      <c r="CW526" s="43"/>
      <c r="CX526" s="43"/>
      <c r="CY526" s="43"/>
      <c r="CZ526" s="43"/>
      <c r="DU526" s="44"/>
    </row>
    <row r="527" ht="15.75" customHeight="1">
      <c r="B527" s="16"/>
      <c r="C527" s="25"/>
      <c r="D527" s="25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43"/>
      <c r="CW527" s="43"/>
      <c r="CX527" s="43"/>
      <c r="CY527" s="43"/>
      <c r="CZ527" s="43"/>
      <c r="DU527" s="44"/>
    </row>
    <row r="528" ht="15.75" customHeight="1">
      <c r="B528" s="16"/>
      <c r="C528" s="25"/>
      <c r="D528" s="25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43"/>
      <c r="CW528" s="43"/>
      <c r="CX528" s="43"/>
      <c r="CY528" s="43"/>
      <c r="CZ528" s="43"/>
      <c r="DU528" s="44"/>
    </row>
    <row r="529" ht="15.75" customHeight="1">
      <c r="B529" s="16"/>
      <c r="C529" s="25"/>
      <c r="D529" s="25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43"/>
      <c r="CW529" s="43"/>
      <c r="CX529" s="43"/>
      <c r="CY529" s="43"/>
      <c r="CZ529" s="43"/>
      <c r="DU529" s="44"/>
    </row>
    <row r="530" ht="15.75" customHeight="1">
      <c r="B530" s="16"/>
      <c r="C530" s="25"/>
      <c r="D530" s="2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43"/>
      <c r="CW530" s="43"/>
      <c r="CX530" s="43"/>
      <c r="CY530" s="43"/>
      <c r="CZ530" s="43"/>
      <c r="DU530" s="44"/>
    </row>
    <row r="531" ht="15.75" customHeight="1">
      <c r="B531" s="16"/>
      <c r="C531" s="25"/>
      <c r="D531" s="25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43"/>
      <c r="CW531" s="43"/>
      <c r="CX531" s="43"/>
      <c r="CY531" s="43"/>
      <c r="CZ531" s="43"/>
      <c r="DU531" s="44"/>
    </row>
    <row r="532" ht="15.75" customHeight="1">
      <c r="B532" s="16"/>
      <c r="C532" s="25"/>
      <c r="D532" s="25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43"/>
      <c r="CW532" s="43"/>
      <c r="CX532" s="43"/>
      <c r="CY532" s="43"/>
      <c r="CZ532" s="43"/>
      <c r="DU532" s="44"/>
    </row>
    <row r="533" ht="15.75" customHeight="1">
      <c r="B533" s="16"/>
      <c r="C533" s="25"/>
      <c r="D533" s="25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43"/>
      <c r="CW533" s="43"/>
      <c r="CX533" s="43"/>
      <c r="CY533" s="43"/>
      <c r="CZ533" s="43"/>
      <c r="DU533" s="44"/>
    </row>
    <row r="534" ht="15.75" customHeight="1">
      <c r="B534" s="16"/>
      <c r="C534" s="25"/>
      <c r="D534" s="25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43"/>
      <c r="CW534" s="43"/>
      <c r="CX534" s="43"/>
      <c r="CY534" s="43"/>
      <c r="CZ534" s="43"/>
      <c r="DU534" s="44"/>
    </row>
    <row r="535" ht="15.75" customHeight="1">
      <c r="B535" s="16"/>
      <c r="C535" s="25"/>
      <c r="D535" s="25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43"/>
      <c r="CW535" s="43"/>
      <c r="CX535" s="43"/>
      <c r="CY535" s="43"/>
      <c r="CZ535" s="43"/>
      <c r="DU535" s="44"/>
    </row>
    <row r="536" ht="15.75" customHeight="1">
      <c r="B536" s="16"/>
      <c r="C536" s="25"/>
      <c r="D536" s="2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43"/>
      <c r="CW536" s="43"/>
      <c r="CX536" s="43"/>
      <c r="CY536" s="43"/>
      <c r="CZ536" s="43"/>
      <c r="DU536" s="44"/>
    </row>
    <row r="537" ht="15.75" customHeight="1">
      <c r="B537" s="16"/>
      <c r="C537" s="25"/>
      <c r="D537" s="25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43"/>
      <c r="CW537" s="43"/>
      <c r="CX537" s="43"/>
      <c r="CY537" s="43"/>
      <c r="CZ537" s="43"/>
      <c r="DU537" s="44"/>
    </row>
    <row r="538" ht="15.75" customHeight="1">
      <c r="B538" s="16"/>
      <c r="C538" s="25"/>
      <c r="D538" s="25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43"/>
      <c r="CW538" s="43"/>
      <c r="CX538" s="43"/>
      <c r="CY538" s="43"/>
      <c r="CZ538" s="43"/>
      <c r="DU538" s="44"/>
    </row>
    <row r="539" ht="15.75" customHeight="1">
      <c r="B539" s="16"/>
      <c r="C539" s="25"/>
      <c r="D539" s="25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43"/>
      <c r="CW539" s="43"/>
      <c r="CX539" s="43"/>
      <c r="CY539" s="43"/>
      <c r="CZ539" s="43"/>
      <c r="DU539" s="44"/>
    </row>
    <row r="540" ht="15.75" customHeight="1">
      <c r="B540" s="16"/>
      <c r="C540" s="25"/>
      <c r="D540" s="25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43"/>
      <c r="CW540" s="43"/>
      <c r="CX540" s="43"/>
      <c r="CY540" s="43"/>
      <c r="CZ540" s="43"/>
      <c r="DU540" s="44"/>
    </row>
    <row r="541" ht="15.75" customHeight="1">
      <c r="B541" s="16"/>
      <c r="C541" s="25"/>
      <c r="D541" s="25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43"/>
      <c r="CW541" s="43"/>
      <c r="CX541" s="43"/>
      <c r="CY541" s="43"/>
      <c r="CZ541" s="43"/>
      <c r="DU541" s="44"/>
    </row>
    <row r="542" ht="15.75" customHeight="1">
      <c r="B542" s="16"/>
      <c r="C542" s="25"/>
      <c r="D542" s="2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43"/>
      <c r="CW542" s="43"/>
      <c r="CX542" s="43"/>
      <c r="CY542" s="43"/>
      <c r="CZ542" s="43"/>
      <c r="DU542" s="44"/>
    </row>
    <row r="543" ht="15.75" customHeight="1">
      <c r="B543" s="16"/>
      <c r="C543" s="25"/>
      <c r="D543" s="25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43"/>
      <c r="CW543" s="43"/>
      <c r="CX543" s="43"/>
      <c r="CY543" s="43"/>
      <c r="CZ543" s="43"/>
      <c r="DU543" s="44"/>
    </row>
    <row r="544" ht="15.75" customHeight="1">
      <c r="B544" s="16"/>
      <c r="C544" s="25"/>
      <c r="D544" s="25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43"/>
      <c r="CW544" s="43"/>
      <c r="CX544" s="43"/>
      <c r="CY544" s="43"/>
      <c r="CZ544" s="43"/>
      <c r="DU544" s="44"/>
    </row>
    <row r="545" ht="15.75" customHeight="1">
      <c r="B545" s="16"/>
      <c r="C545" s="25"/>
      <c r="D545" s="25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43"/>
      <c r="CW545" s="43"/>
      <c r="CX545" s="43"/>
      <c r="CY545" s="43"/>
      <c r="CZ545" s="43"/>
      <c r="DU545" s="44"/>
    </row>
    <row r="546" ht="15.75" customHeight="1">
      <c r="B546" s="16"/>
      <c r="C546" s="25"/>
      <c r="D546" s="25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43"/>
      <c r="CW546" s="43"/>
      <c r="CX546" s="43"/>
      <c r="CY546" s="43"/>
      <c r="CZ546" s="43"/>
      <c r="DU546" s="44"/>
    </row>
    <row r="547" ht="15.75" customHeight="1">
      <c r="B547" s="16"/>
      <c r="C547" s="25"/>
      <c r="D547" s="25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43"/>
      <c r="CW547" s="43"/>
      <c r="CX547" s="43"/>
      <c r="CY547" s="43"/>
      <c r="CZ547" s="43"/>
      <c r="DU547" s="44"/>
    </row>
    <row r="548" ht="15.75" customHeight="1">
      <c r="B548" s="16"/>
      <c r="C548" s="25"/>
      <c r="D548" s="25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43"/>
      <c r="CW548" s="43"/>
      <c r="CX548" s="43"/>
      <c r="CY548" s="43"/>
      <c r="CZ548" s="43"/>
      <c r="DU548" s="44"/>
    </row>
    <row r="549" ht="15.75" customHeight="1">
      <c r="B549" s="16"/>
      <c r="C549" s="25"/>
      <c r="D549" s="25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43"/>
      <c r="CW549" s="43"/>
      <c r="CX549" s="43"/>
      <c r="CY549" s="43"/>
      <c r="CZ549" s="43"/>
      <c r="DU549" s="44"/>
    </row>
    <row r="550" ht="15.75" customHeight="1">
      <c r="B550" s="16"/>
      <c r="C550" s="25"/>
      <c r="D550" s="25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43"/>
      <c r="CW550" s="43"/>
      <c r="CX550" s="43"/>
      <c r="CY550" s="43"/>
      <c r="CZ550" s="43"/>
      <c r="DU550" s="44"/>
    </row>
    <row r="551" ht="15.75" customHeight="1">
      <c r="B551" s="16"/>
      <c r="C551" s="25"/>
      <c r="D551" s="25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43"/>
      <c r="CW551" s="43"/>
      <c r="CX551" s="43"/>
      <c r="CY551" s="43"/>
      <c r="CZ551" s="43"/>
      <c r="DU551" s="44"/>
    </row>
    <row r="552" ht="15.75" customHeight="1">
      <c r="B552" s="16"/>
      <c r="C552" s="25"/>
      <c r="D552" s="25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43"/>
      <c r="CW552" s="43"/>
      <c r="CX552" s="43"/>
      <c r="CY552" s="43"/>
      <c r="CZ552" s="43"/>
      <c r="DU552" s="44"/>
    </row>
    <row r="553" ht="15.75" customHeight="1">
      <c r="B553" s="16"/>
      <c r="C553" s="25"/>
      <c r="D553" s="25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43"/>
      <c r="CW553" s="43"/>
      <c r="CX553" s="43"/>
      <c r="CY553" s="43"/>
      <c r="CZ553" s="43"/>
      <c r="DU553" s="44"/>
    </row>
    <row r="554" ht="15.75" customHeight="1">
      <c r="B554" s="16"/>
      <c r="C554" s="25"/>
      <c r="D554" s="2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43"/>
      <c r="CW554" s="43"/>
      <c r="CX554" s="43"/>
      <c r="CY554" s="43"/>
      <c r="CZ554" s="43"/>
      <c r="DU554" s="44"/>
    </row>
    <row r="555" ht="15.75" customHeight="1">
      <c r="B555" s="16"/>
      <c r="C555" s="25"/>
      <c r="D555" s="25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43"/>
      <c r="CW555" s="43"/>
      <c r="CX555" s="43"/>
      <c r="CY555" s="43"/>
      <c r="CZ555" s="43"/>
      <c r="DU555" s="44"/>
    </row>
    <row r="556" ht="15.75" customHeight="1">
      <c r="B556" s="16"/>
      <c r="C556" s="25"/>
      <c r="D556" s="25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43"/>
      <c r="CW556" s="43"/>
      <c r="CX556" s="43"/>
      <c r="CY556" s="43"/>
      <c r="CZ556" s="43"/>
      <c r="DU556" s="44"/>
    </row>
    <row r="557" ht="15.75" customHeight="1">
      <c r="B557" s="16"/>
      <c r="C557" s="25"/>
      <c r="D557" s="25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43"/>
      <c r="CW557" s="43"/>
      <c r="CX557" s="43"/>
      <c r="CY557" s="43"/>
      <c r="CZ557" s="43"/>
      <c r="DU557" s="44"/>
    </row>
    <row r="558" ht="15.75" customHeight="1">
      <c r="B558" s="16"/>
      <c r="C558" s="25"/>
      <c r="D558" s="25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43"/>
      <c r="CW558" s="43"/>
      <c r="CX558" s="43"/>
      <c r="CY558" s="43"/>
      <c r="CZ558" s="43"/>
      <c r="DU558" s="44"/>
    </row>
    <row r="559" ht="15.75" customHeight="1">
      <c r="B559" s="16"/>
      <c r="C559" s="25"/>
      <c r="D559" s="25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43"/>
      <c r="CW559" s="43"/>
      <c r="CX559" s="43"/>
      <c r="CY559" s="43"/>
      <c r="CZ559" s="43"/>
      <c r="DU559" s="44"/>
    </row>
    <row r="560" ht="15.75" customHeight="1">
      <c r="B560" s="16"/>
      <c r="C560" s="25"/>
      <c r="D560" s="2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43"/>
      <c r="CW560" s="43"/>
      <c r="CX560" s="43"/>
      <c r="CY560" s="43"/>
      <c r="CZ560" s="43"/>
      <c r="DU560" s="44"/>
    </row>
    <row r="561" ht="15.75" customHeight="1">
      <c r="B561" s="16"/>
      <c r="C561" s="25"/>
      <c r="D561" s="2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43"/>
      <c r="CW561" s="43"/>
      <c r="CX561" s="43"/>
      <c r="CY561" s="43"/>
      <c r="CZ561" s="43"/>
      <c r="DU561" s="44"/>
    </row>
    <row r="562" ht="15.75" customHeight="1">
      <c r="B562" s="16"/>
      <c r="C562" s="25"/>
      <c r="D562" s="25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43"/>
      <c r="CW562" s="43"/>
      <c r="CX562" s="43"/>
      <c r="CY562" s="43"/>
      <c r="CZ562" s="43"/>
      <c r="DU562" s="44"/>
    </row>
    <row r="563" ht="15.75" customHeight="1">
      <c r="B563" s="16"/>
      <c r="C563" s="25"/>
      <c r="D563" s="25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43"/>
      <c r="CW563" s="43"/>
      <c r="CX563" s="43"/>
      <c r="CY563" s="43"/>
      <c r="CZ563" s="43"/>
      <c r="DU563" s="44"/>
    </row>
    <row r="564" ht="15.75" customHeight="1">
      <c r="B564" s="16"/>
      <c r="C564" s="25"/>
      <c r="D564" s="25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43"/>
      <c r="CW564" s="43"/>
      <c r="CX564" s="43"/>
      <c r="CY564" s="43"/>
      <c r="CZ564" s="43"/>
      <c r="DU564" s="44"/>
    </row>
    <row r="565" ht="15.75" customHeight="1">
      <c r="B565" s="16"/>
      <c r="C565" s="25"/>
      <c r="D565" s="25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43"/>
      <c r="CW565" s="43"/>
      <c r="CX565" s="43"/>
      <c r="CY565" s="43"/>
      <c r="CZ565" s="43"/>
      <c r="DU565" s="44"/>
    </row>
    <row r="566" ht="15.75" customHeight="1">
      <c r="B566" s="16"/>
      <c r="C566" s="25"/>
      <c r="D566" s="2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43"/>
      <c r="CW566" s="43"/>
      <c r="CX566" s="43"/>
      <c r="CY566" s="43"/>
      <c r="CZ566" s="43"/>
      <c r="DU566" s="44"/>
    </row>
    <row r="567" ht="15.75" customHeight="1">
      <c r="B567" s="16"/>
      <c r="C567" s="25"/>
      <c r="D567" s="25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43"/>
      <c r="CW567" s="43"/>
      <c r="CX567" s="43"/>
      <c r="CY567" s="43"/>
      <c r="CZ567" s="43"/>
      <c r="DU567" s="44"/>
    </row>
    <row r="568" ht="15.75" customHeight="1">
      <c r="B568" s="16"/>
      <c r="C568" s="25"/>
      <c r="D568" s="25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43"/>
      <c r="CW568" s="43"/>
      <c r="CX568" s="43"/>
      <c r="CY568" s="43"/>
      <c r="CZ568" s="43"/>
      <c r="DU568" s="44"/>
    </row>
    <row r="569" ht="15.75" customHeight="1">
      <c r="B569" s="16"/>
      <c r="C569" s="25"/>
      <c r="D569" s="25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43"/>
      <c r="CW569" s="43"/>
      <c r="CX569" s="43"/>
      <c r="CY569" s="43"/>
      <c r="CZ569" s="43"/>
      <c r="DU569" s="44"/>
    </row>
    <row r="570" ht="15.75" customHeight="1">
      <c r="B570" s="16"/>
      <c r="C570" s="25"/>
      <c r="D570" s="25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43"/>
      <c r="CW570" s="43"/>
      <c r="CX570" s="43"/>
      <c r="CY570" s="43"/>
      <c r="CZ570" s="43"/>
      <c r="DU570" s="44"/>
    </row>
    <row r="571" ht="15.75" customHeight="1">
      <c r="B571" s="16"/>
      <c r="C571" s="25"/>
      <c r="D571" s="25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43"/>
      <c r="CW571" s="43"/>
      <c r="CX571" s="43"/>
      <c r="CY571" s="43"/>
      <c r="CZ571" s="43"/>
      <c r="DU571" s="44"/>
    </row>
    <row r="572" ht="15.75" customHeight="1">
      <c r="B572" s="16"/>
      <c r="C572" s="25"/>
      <c r="D572" s="25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43"/>
      <c r="CW572" s="43"/>
      <c r="CX572" s="43"/>
      <c r="CY572" s="43"/>
      <c r="CZ572" s="43"/>
      <c r="DU572" s="44"/>
    </row>
    <row r="573" ht="15.75" customHeight="1">
      <c r="B573" s="16"/>
      <c r="C573" s="25"/>
      <c r="D573" s="25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43"/>
      <c r="CW573" s="43"/>
      <c r="CX573" s="43"/>
      <c r="CY573" s="43"/>
      <c r="CZ573" s="43"/>
      <c r="DU573" s="44"/>
    </row>
    <row r="574" ht="15.75" customHeight="1">
      <c r="B574" s="16"/>
      <c r="C574" s="25"/>
      <c r="D574" s="25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43"/>
      <c r="CW574" s="43"/>
      <c r="CX574" s="43"/>
      <c r="CY574" s="43"/>
      <c r="CZ574" s="43"/>
      <c r="DU574" s="44"/>
    </row>
    <row r="575" ht="15.75" customHeight="1">
      <c r="B575" s="16"/>
      <c r="C575" s="25"/>
      <c r="D575" s="25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43"/>
      <c r="CW575" s="43"/>
      <c r="CX575" s="43"/>
      <c r="CY575" s="43"/>
      <c r="CZ575" s="43"/>
      <c r="DU575" s="44"/>
    </row>
    <row r="576" ht="15.75" customHeight="1">
      <c r="B576" s="16"/>
      <c r="C576" s="25"/>
      <c r="D576" s="25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43"/>
      <c r="CW576" s="43"/>
      <c r="CX576" s="43"/>
      <c r="CY576" s="43"/>
      <c r="CZ576" s="43"/>
      <c r="DU576" s="44"/>
    </row>
    <row r="577" ht="15.75" customHeight="1">
      <c r="B577" s="16"/>
      <c r="C577" s="25"/>
      <c r="D577" s="25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43"/>
      <c r="CW577" s="43"/>
      <c r="CX577" s="43"/>
      <c r="CY577" s="43"/>
      <c r="CZ577" s="43"/>
      <c r="DU577" s="44"/>
    </row>
    <row r="578" ht="15.75" customHeight="1">
      <c r="B578" s="16"/>
      <c r="C578" s="25"/>
      <c r="D578" s="2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43"/>
      <c r="CW578" s="43"/>
      <c r="CX578" s="43"/>
      <c r="CY578" s="43"/>
      <c r="CZ578" s="43"/>
      <c r="DU578" s="44"/>
    </row>
    <row r="579" ht="15.75" customHeight="1">
      <c r="B579" s="16"/>
      <c r="C579" s="25"/>
      <c r="D579" s="25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43"/>
      <c r="CW579" s="43"/>
      <c r="CX579" s="43"/>
      <c r="CY579" s="43"/>
      <c r="CZ579" s="43"/>
      <c r="DU579" s="44"/>
    </row>
    <row r="580" ht="15.75" customHeight="1">
      <c r="B580" s="16"/>
      <c r="C580" s="25"/>
      <c r="D580" s="25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43"/>
      <c r="CW580" s="43"/>
      <c r="CX580" s="43"/>
      <c r="CY580" s="43"/>
      <c r="CZ580" s="43"/>
      <c r="DU580" s="44"/>
    </row>
    <row r="581" ht="15.75" customHeight="1">
      <c r="B581" s="16"/>
      <c r="C581" s="25"/>
      <c r="D581" s="25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43"/>
      <c r="CW581" s="43"/>
      <c r="CX581" s="43"/>
      <c r="CY581" s="43"/>
      <c r="CZ581" s="43"/>
      <c r="DU581" s="44"/>
    </row>
    <row r="582" ht="15.75" customHeight="1">
      <c r="B582" s="16"/>
      <c r="C582" s="25"/>
      <c r="D582" s="25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43"/>
      <c r="CW582" s="43"/>
      <c r="CX582" s="43"/>
      <c r="CY582" s="43"/>
      <c r="CZ582" s="43"/>
      <c r="DU582" s="44"/>
    </row>
    <row r="583" ht="15.75" customHeight="1">
      <c r="B583" s="16"/>
      <c r="C583" s="25"/>
      <c r="D583" s="25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43"/>
      <c r="CW583" s="43"/>
      <c r="CX583" s="43"/>
      <c r="CY583" s="43"/>
      <c r="CZ583" s="43"/>
      <c r="DU583" s="44"/>
    </row>
    <row r="584" ht="15.75" customHeight="1">
      <c r="B584" s="16"/>
      <c r="C584" s="25"/>
      <c r="D584" s="25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43"/>
      <c r="CW584" s="43"/>
      <c r="CX584" s="43"/>
      <c r="CY584" s="43"/>
      <c r="CZ584" s="43"/>
      <c r="DU584" s="44"/>
    </row>
    <row r="585" ht="15.75" customHeight="1">
      <c r="B585" s="16"/>
      <c r="C585" s="25"/>
      <c r="D585" s="25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43"/>
      <c r="CW585" s="43"/>
      <c r="CX585" s="43"/>
      <c r="CY585" s="43"/>
      <c r="CZ585" s="43"/>
      <c r="DU585" s="44"/>
    </row>
    <row r="586" ht="15.75" customHeight="1">
      <c r="B586" s="16"/>
      <c r="C586" s="25"/>
      <c r="D586" s="25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43"/>
      <c r="CW586" s="43"/>
      <c r="CX586" s="43"/>
      <c r="CY586" s="43"/>
      <c r="CZ586" s="43"/>
      <c r="DU586" s="44"/>
    </row>
    <row r="587" ht="15.75" customHeight="1">
      <c r="B587" s="16"/>
      <c r="C587" s="25"/>
      <c r="D587" s="25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43"/>
      <c r="CW587" s="43"/>
      <c r="CX587" s="43"/>
      <c r="CY587" s="43"/>
      <c r="CZ587" s="43"/>
      <c r="DU587" s="44"/>
    </row>
    <row r="588" ht="15.75" customHeight="1">
      <c r="B588" s="16"/>
      <c r="C588" s="25"/>
      <c r="D588" s="25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43"/>
      <c r="CW588" s="43"/>
      <c r="CX588" s="43"/>
      <c r="CY588" s="43"/>
      <c r="CZ588" s="43"/>
      <c r="DU588" s="44"/>
    </row>
    <row r="589" ht="15.75" customHeight="1">
      <c r="B589" s="16"/>
      <c r="C589" s="25"/>
      <c r="D589" s="25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43"/>
      <c r="CW589" s="43"/>
      <c r="CX589" s="43"/>
      <c r="CY589" s="43"/>
      <c r="CZ589" s="43"/>
      <c r="DU589" s="44"/>
    </row>
    <row r="590" ht="15.75" customHeight="1">
      <c r="B590" s="16"/>
      <c r="C590" s="25"/>
      <c r="D590" s="25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43"/>
      <c r="CW590" s="43"/>
      <c r="CX590" s="43"/>
      <c r="CY590" s="43"/>
      <c r="CZ590" s="43"/>
      <c r="DU590" s="44"/>
    </row>
    <row r="591" ht="15.75" customHeight="1">
      <c r="B591" s="16"/>
      <c r="C591" s="25"/>
      <c r="D591" s="25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43"/>
      <c r="CW591" s="43"/>
      <c r="CX591" s="43"/>
      <c r="CY591" s="43"/>
      <c r="CZ591" s="43"/>
      <c r="DU591" s="44"/>
    </row>
    <row r="592" ht="15.75" customHeight="1">
      <c r="B592" s="16"/>
      <c r="C592" s="25"/>
      <c r="D592" s="25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43"/>
      <c r="CW592" s="43"/>
      <c r="CX592" s="43"/>
      <c r="CY592" s="43"/>
      <c r="CZ592" s="43"/>
      <c r="DU592" s="44"/>
    </row>
    <row r="593" ht="15.75" customHeight="1">
      <c r="B593" s="16"/>
      <c r="C593" s="25"/>
      <c r="D593" s="25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43"/>
      <c r="CW593" s="43"/>
      <c r="CX593" s="43"/>
      <c r="CY593" s="43"/>
      <c r="CZ593" s="43"/>
      <c r="DU593" s="44"/>
    </row>
    <row r="594" ht="15.75" customHeight="1">
      <c r="B594" s="16"/>
      <c r="C594" s="25"/>
      <c r="D594" s="25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43"/>
      <c r="CW594" s="43"/>
      <c r="CX594" s="43"/>
      <c r="CY594" s="43"/>
      <c r="CZ594" s="43"/>
      <c r="DU594" s="44"/>
    </row>
    <row r="595" ht="15.75" customHeight="1">
      <c r="B595" s="16"/>
      <c r="C595" s="25"/>
      <c r="D595" s="25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43"/>
      <c r="CW595" s="43"/>
      <c r="CX595" s="43"/>
      <c r="CY595" s="43"/>
      <c r="CZ595" s="43"/>
      <c r="DU595" s="44"/>
    </row>
    <row r="596" ht="15.75" customHeight="1">
      <c r="B596" s="16"/>
      <c r="C596" s="25"/>
      <c r="D596" s="25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43"/>
      <c r="CW596" s="43"/>
      <c r="CX596" s="43"/>
      <c r="CY596" s="43"/>
      <c r="CZ596" s="43"/>
      <c r="DU596" s="44"/>
    </row>
    <row r="597" ht="15.75" customHeight="1">
      <c r="B597" s="16"/>
      <c r="C597" s="25"/>
      <c r="D597" s="25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43"/>
      <c r="CW597" s="43"/>
      <c r="CX597" s="43"/>
      <c r="CY597" s="43"/>
      <c r="CZ597" s="43"/>
      <c r="DU597" s="44"/>
    </row>
    <row r="598" ht="15.75" customHeight="1">
      <c r="B598" s="16"/>
      <c r="C598" s="25"/>
      <c r="D598" s="25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43"/>
      <c r="CW598" s="43"/>
      <c r="CX598" s="43"/>
      <c r="CY598" s="43"/>
      <c r="CZ598" s="43"/>
      <c r="DU598" s="44"/>
    </row>
    <row r="599" ht="15.75" customHeight="1">
      <c r="B599" s="16"/>
      <c r="C599" s="25"/>
      <c r="D599" s="25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43"/>
      <c r="CW599" s="43"/>
      <c r="CX599" s="43"/>
      <c r="CY599" s="43"/>
      <c r="CZ599" s="43"/>
      <c r="DU599" s="44"/>
    </row>
    <row r="600" ht="15.75" customHeight="1">
      <c r="B600" s="16"/>
      <c r="C600" s="25"/>
      <c r="D600" s="25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43"/>
      <c r="CW600" s="43"/>
      <c r="CX600" s="43"/>
      <c r="CY600" s="43"/>
      <c r="CZ600" s="43"/>
      <c r="DU600" s="44"/>
    </row>
    <row r="601" ht="15.75" customHeight="1">
      <c r="B601" s="16"/>
      <c r="C601" s="25"/>
      <c r="D601" s="25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43"/>
      <c r="CW601" s="43"/>
      <c r="CX601" s="43"/>
      <c r="CY601" s="43"/>
      <c r="CZ601" s="43"/>
      <c r="DU601" s="44"/>
    </row>
    <row r="602" ht="15.75" customHeight="1">
      <c r="B602" s="16"/>
      <c r="C602" s="25"/>
      <c r="D602" s="25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43"/>
      <c r="CW602" s="43"/>
      <c r="CX602" s="43"/>
      <c r="CY602" s="43"/>
      <c r="CZ602" s="43"/>
      <c r="DU602" s="44"/>
    </row>
    <row r="603" ht="15.75" customHeight="1">
      <c r="B603" s="16"/>
      <c r="C603" s="25"/>
      <c r="D603" s="25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43"/>
      <c r="CW603" s="43"/>
      <c r="CX603" s="43"/>
      <c r="CY603" s="43"/>
      <c r="CZ603" s="43"/>
      <c r="DU603" s="44"/>
    </row>
    <row r="604" ht="15.75" customHeight="1">
      <c r="B604" s="16"/>
      <c r="C604" s="25"/>
      <c r="D604" s="25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43"/>
      <c r="CW604" s="43"/>
      <c r="CX604" s="43"/>
      <c r="CY604" s="43"/>
      <c r="CZ604" s="43"/>
      <c r="DU604" s="44"/>
    </row>
    <row r="605" ht="15.75" customHeight="1">
      <c r="B605" s="16"/>
      <c r="C605" s="25"/>
      <c r="D605" s="25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43"/>
      <c r="CW605" s="43"/>
      <c r="CX605" s="43"/>
      <c r="CY605" s="43"/>
      <c r="CZ605" s="43"/>
      <c r="DU605" s="44"/>
    </row>
    <row r="606" ht="15.75" customHeight="1">
      <c r="B606" s="16"/>
      <c r="C606" s="25"/>
      <c r="D606" s="25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43"/>
      <c r="CW606" s="43"/>
      <c r="CX606" s="43"/>
      <c r="CY606" s="43"/>
      <c r="CZ606" s="43"/>
      <c r="DU606" s="44"/>
    </row>
    <row r="607" ht="15.75" customHeight="1">
      <c r="B607" s="16"/>
      <c r="C607" s="25"/>
      <c r="D607" s="25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43"/>
      <c r="CW607" s="43"/>
      <c r="CX607" s="43"/>
      <c r="CY607" s="43"/>
      <c r="CZ607" s="43"/>
      <c r="DU607" s="44"/>
    </row>
    <row r="608" ht="15.75" customHeight="1">
      <c r="B608" s="16"/>
      <c r="C608" s="25"/>
      <c r="D608" s="2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43"/>
      <c r="CW608" s="43"/>
      <c r="CX608" s="43"/>
      <c r="CY608" s="43"/>
      <c r="CZ608" s="43"/>
      <c r="DU608" s="44"/>
    </row>
    <row r="609" ht="15.75" customHeight="1">
      <c r="B609" s="16"/>
      <c r="C609" s="25"/>
      <c r="D609" s="25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43"/>
      <c r="CW609" s="43"/>
      <c r="CX609" s="43"/>
      <c r="CY609" s="43"/>
      <c r="CZ609" s="43"/>
      <c r="DU609" s="44"/>
    </row>
    <row r="610" ht="15.75" customHeight="1">
      <c r="B610" s="16"/>
      <c r="C610" s="25"/>
      <c r="D610" s="25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43"/>
      <c r="CW610" s="43"/>
      <c r="CX610" s="43"/>
      <c r="CY610" s="43"/>
      <c r="CZ610" s="43"/>
      <c r="DU610" s="44"/>
    </row>
    <row r="611" ht="15.75" customHeight="1">
      <c r="B611" s="16"/>
      <c r="C611" s="25"/>
      <c r="D611" s="25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43"/>
      <c r="CW611" s="43"/>
      <c r="CX611" s="43"/>
      <c r="CY611" s="43"/>
      <c r="CZ611" s="43"/>
      <c r="DU611" s="44"/>
    </row>
    <row r="612" ht="15.75" customHeight="1">
      <c r="B612" s="16"/>
      <c r="C612" s="25"/>
      <c r="D612" s="25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43"/>
      <c r="CW612" s="43"/>
      <c r="CX612" s="43"/>
      <c r="CY612" s="43"/>
      <c r="CZ612" s="43"/>
      <c r="DU612" s="44"/>
    </row>
    <row r="613" ht="15.75" customHeight="1">
      <c r="B613" s="16"/>
      <c r="C613" s="25"/>
      <c r="D613" s="25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43"/>
      <c r="CW613" s="43"/>
      <c r="CX613" s="43"/>
      <c r="CY613" s="43"/>
      <c r="CZ613" s="43"/>
      <c r="DU613" s="44"/>
    </row>
    <row r="614" ht="15.75" customHeight="1">
      <c r="B614" s="16"/>
      <c r="C614" s="25"/>
      <c r="D614" s="25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43"/>
      <c r="CW614" s="43"/>
      <c r="CX614" s="43"/>
      <c r="CY614" s="43"/>
      <c r="CZ614" s="43"/>
      <c r="DU614" s="44"/>
    </row>
    <row r="615" ht="15.75" customHeight="1">
      <c r="B615" s="16"/>
      <c r="C615" s="25"/>
      <c r="D615" s="25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43"/>
      <c r="CW615" s="43"/>
      <c r="CX615" s="43"/>
      <c r="CY615" s="43"/>
      <c r="CZ615" s="43"/>
      <c r="DU615" s="44"/>
    </row>
    <row r="616" ht="15.75" customHeight="1">
      <c r="B616" s="16"/>
      <c r="C616" s="25"/>
      <c r="D616" s="25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43"/>
      <c r="CW616" s="43"/>
      <c r="CX616" s="43"/>
      <c r="CY616" s="43"/>
      <c r="CZ616" s="43"/>
      <c r="DU616" s="44"/>
    </row>
    <row r="617" ht="15.75" customHeight="1">
      <c r="B617" s="16"/>
      <c r="C617" s="25"/>
      <c r="D617" s="25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43"/>
      <c r="CW617" s="43"/>
      <c r="CX617" s="43"/>
      <c r="CY617" s="43"/>
      <c r="CZ617" s="43"/>
      <c r="DU617" s="44"/>
    </row>
    <row r="618" ht="15.75" customHeight="1">
      <c r="B618" s="16"/>
      <c r="C618" s="25"/>
      <c r="D618" s="25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43"/>
      <c r="CW618" s="43"/>
      <c r="CX618" s="43"/>
      <c r="CY618" s="43"/>
      <c r="CZ618" s="43"/>
      <c r="DU618" s="44"/>
    </row>
    <row r="619" ht="15.75" customHeight="1">
      <c r="B619" s="16"/>
      <c r="C619" s="25"/>
      <c r="D619" s="25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43"/>
      <c r="CW619" s="43"/>
      <c r="CX619" s="43"/>
      <c r="CY619" s="43"/>
      <c r="CZ619" s="43"/>
      <c r="DU619" s="44"/>
    </row>
    <row r="620" ht="15.75" customHeight="1">
      <c r="B620" s="16"/>
      <c r="C620" s="25"/>
      <c r="D620" s="25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43"/>
      <c r="CW620" s="43"/>
      <c r="CX620" s="43"/>
      <c r="CY620" s="43"/>
      <c r="CZ620" s="43"/>
      <c r="DU620" s="44"/>
    </row>
    <row r="621" ht="15.75" customHeight="1">
      <c r="B621" s="16"/>
      <c r="C621" s="25"/>
      <c r="D621" s="25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43"/>
      <c r="CW621" s="43"/>
      <c r="CX621" s="43"/>
      <c r="CY621" s="43"/>
      <c r="CZ621" s="43"/>
      <c r="DU621" s="44"/>
    </row>
    <row r="622" ht="15.75" customHeight="1">
      <c r="B622" s="16"/>
      <c r="C622" s="25"/>
      <c r="D622" s="25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43"/>
      <c r="CW622" s="43"/>
      <c r="CX622" s="43"/>
      <c r="CY622" s="43"/>
      <c r="CZ622" s="43"/>
      <c r="DU622" s="44"/>
    </row>
    <row r="623" ht="15.75" customHeight="1">
      <c r="B623" s="16"/>
      <c r="C623" s="25"/>
      <c r="D623" s="25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43"/>
      <c r="CW623" s="43"/>
      <c r="CX623" s="43"/>
      <c r="CY623" s="43"/>
      <c r="CZ623" s="43"/>
      <c r="DU623" s="44"/>
    </row>
    <row r="624" ht="15.75" customHeight="1">
      <c r="B624" s="16"/>
      <c r="C624" s="25"/>
      <c r="D624" s="25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43"/>
      <c r="CW624" s="43"/>
      <c r="CX624" s="43"/>
      <c r="CY624" s="43"/>
      <c r="CZ624" s="43"/>
      <c r="DU624" s="44"/>
    </row>
    <row r="625" ht="15.75" customHeight="1">
      <c r="B625" s="16"/>
      <c r="C625" s="25"/>
      <c r="D625" s="25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43"/>
      <c r="CW625" s="43"/>
      <c r="CX625" s="43"/>
      <c r="CY625" s="43"/>
      <c r="CZ625" s="43"/>
      <c r="DU625" s="44"/>
    </row>
    <row r="626" ht="15.75" customHeight="1">
      <c r="B626" s="16"/>
      <c r="C626" s="25"/>
      <c r="D626" s="25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43"/>
      <c r="CW626" s="43"/>
      <c r="CX626" s="43"/>
      <c r="CY626" s="43"/>
      <c r="CZ626" s="43"/>
      <c r="DU626" s="44"/>
    </row>
    <row r="627" ht="15.75" customHeight="1">
      <c r="B627" s="16"/>
      <c r="C627" s="25"/>
      <c r="D627" s="25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43"/>
      <c r="CW627" s="43"/>
      <c r="CX627" s="43"/>
      <c r="CY627" s="43"/>
      <c r="CZ627" s="43"/>
      <c r="DU627" s="44"/>
    </row>
    <row r="628" ht="15.75" customHeight="1">
      <c r="B628" s="16"/>
      <c r="C628" s="25"/>
      <c r="D628" s="25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43"/>
      <c r="CW628" s="43"/>
      <c r="CX628" s="43"/>
      <c r="CY628" s="43"/>
      <c r="CZ628" s="43"/>
      <c r="DU628" s="44"/>
    </row>
    <row r="629" ht="15.75" customHeight="1">
      <c r="B629" s="16"/>
      <c r="C629" s="25"/>
      <c r="D629" s="25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43"/>
      <c r="CW629" s="43"/>
      <c r="CX629" s="43"/>
      <c r="CY629" s="43"/>
      <c r="CZ629" s="43"/>
      <c r="DU629" s="44"/>
    </row>
    <row r="630" ht="15.75" customHeight="1">
      <c r="B630" s="16"/>
      <c r="C630" s="25"/>
      <c r="D630" s="25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43"/>
      <c r="CW630" s="43"/>
      <c r="CX630" s="43"/>
      <c r="CY630" s="43"/>
      <c r="CZ630" s="43"/>
      <c r="DU630" s="44"/>
    </row>
    <row r="631" ht="15.75" customHeight="1">
      <c r="B631" s="16"/>
      <c r="C631" s="25"/>
      <c r="D631" s="25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43"/>
      <c r="CW631" s="43"/>
      <c r="CX631" s="43"/>
      <c r="CY631" s="43"/>
      <c r="CZ631" s="43"/>
      <c r="DU631" s="44"/>
    </row>
    <row r="632" ht="15.75" customHeight="1">
      <c r="B632" s="16"/>
      <c r="C632" s="25"/>
      <c r="D632" s="25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43"/>
      <c r="CW632" s="43"/>
      <c r="CX632" s="43"/>
      <c r="CY632" s="43"/>
      <c r="CZ632" s="43"/>
      <c r="DU632" s="44"/>
    </row>
    <row r="633" ht="15.75" customHeight="1">
      <c r="B633" s="16"/>
      <c r="C633" s="25"/>
      <c r="D633" s="25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43"/>
      <c r="CW633" s="43"/>
      <c r="CX633" s="43"/>
      <c r="CY633" s="43"/>
      <c r="CZ633" s="43"/>
      <c r="DU633" s="44"/>
    </row>
    <row r="634" ht="15.75" customHeight="1">
      <c r="B634" s="16"/>
      <c r="C634" s="25"/>
      <c r="D634" s="25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43"/>
      <c r="CW634" s="43"/>
      <c r="CX634" s="43"/>
      <c r="CY634" s="43"/>
      <c r="CZ634" s="43"/>
      <c r="DU634" s="44"/>
    </row>
    <row r="635" ht="15.75" customHeight="1">
      <c r="B635" s="16"/>
      <c r="C635" s="25"/>
      <c r="D635" s="25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43"/>
      <c r="CW635" s="43"/>
      <c r="CX635" s="43"/>
      <c r="CY635" s="43"/>
      <c r="CZ635" s="43"/>
      <c r="DU635" s="44"/>
    </row>
    <row r="636" ht="15.75" customHeight="1">
      <c r="B636" s="16"/>
      <c r="C636" s="25"/>
      <c r="D636" s="25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43"/>
      <c r="CW636" s="43"/>
      <c r="CX636" s="43"/>
      <c r="CY636" s="43"/>
      <c r="CZ636" s="43"/>
      <c r="DU636" s="44"/>
    </row>
    <row r="637" ht="15.75" customHeight="1">
      <c r="B637" s="16"/>
      <c r="C637" s="25"/>
      <c r="D637" s="25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43"/>
      <c r="CW637" s="43"/>
      <c r="CX637" s="43"/>
      <c r="CY637" s="43"/>
      <c r="CZ637" s="43"/>
      <c r="DU637" s="44"/>
    </row>
    <row r="638" ht="15.75" customHeight="1">
      <c r="B638" s="16"/>
      <c r="C638" s="25"/>
      <c r="D638" s="25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43"/>
      <c r="CW638" s="43"/>
      <c r="CX638" s="43"/>
      <c r="CY638" s="43"/>
      <c r="CZ638" s="43"/>
      <c r="DU638" s="44"/>
    </row>
    <row r="639" ht="15.75" customHeight="1">
      <c r="B639" s="16"/>
      <c r="C639" s="25"/>
      <c r="D639" s="25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43"/>
      <c r="CW639" s="43"/>
      <c r="CX639" s="43"/>
      <c r="CY639" s="43"/>
      <c r="CZ639" s="43"/>
      <c r="DU639" s="44"/>
    </row>
    <row r="640" ht="15.75" customHeight="1">
      <c r="B640" s="16"/>
      <c r="C640" s="25"/>
      <c r="D640" s="25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43"/>
      <c r="CW640" s="43"/>
      <c r="CX640" s="43"/>
      <c r="CY640" s="43"/>
      <c r="CZ640" s="43"/>
      <c r="DU640" s="44"/>
    </row>
    <row r="641" ht="15.75" customHeight="1">
      <c r="B641" s="16"/>
      <c r="C641" s="25"/>
      <c r="D641" s="25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43"/>
      <c r="CW641" s="43"/>
      <c r="CX641" s="43"/>
      <c r="CY641" s="43"/>
      <c r="CZ641" s="43"/>
      <c r="DU641" s="44"/>
    </row>
    <row r="642" ht="15.75" customHeight="1">
      <c r="B642" s="16"/>
      <c r="C642" s="25"/>
      <c r="D642" s="25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43"/>
      <c r="CW642" s="43"/>
      <c r="CX642" s="43"/>
      <c r="CY642" s="43"/>
      <c r="CZ642" s="43"/>
      <c r="DU642" s="44"/>
    </row>
    <row r="643" ht="15.75" customHeight="1">
      <c r="B643" s="16"/>
      <c r="C643" s="25"/>
      <c r="D643" s="25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43"/>
      <c r="CW643" s="43"/>
      <c r="CX643" s="43"/>
      <c r="CY643" s="43"/>
      <c r="CZ643" s="43"/>
      <c r="DU643" s="44"/>
    </row>
    <row r="644" ht="15.75" customHeight="1">
      <c r="B644" s="16"/>
      <c r="C644" s="25"/>
      <c r="D644" s="25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43"/>
      <c r="CW644" s="43"/>
      <c r="CX644" s="43"/>
      <c r="CY644" s="43"/>
      <c r="CZ644" s="43"/>
      <c r="DU644" s="44"/>
    </row>
    <row r="645" ht="15.75" customHeight="1">
      <c r="B645" s="16"/>
      <c r="C645" s="25"/>
      <c r="D645" s="25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43"/>
      <c r="CW645" s="43"/>
      <c r="CX645" s="43"/>
      <c r="CY645" s="43"/>
      <c r="CZ645" s="43"/>
      <c r="DU645" s="44"/>
    </row>
    <row r="646" ht="15.75" customHeight="1">
      <c r="B646" s="16"/>
      <c r="C646" s="25"/>
      <c r="D646" s="25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43"/>
      <c r="CW646" s="43"/>
      <c r="CX646" s="43"/>
      <c r="CY646" s="43"/>
      <c r="CZ646" s="43"/>
      <c r="DU646" s="44"/>
    </row>
    <row r="647" ht="15.75" customHeight="1">
      <c r="B647" s="16"/>
      <c r="C647" s="25"/>
      <c r="D647" s="25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43"/>
      <c r="CW647" s="43"/>
      <c r="CX647" s="43"/>
      <c r="CY647" s="43"/>
      <c r="CZ647" s="43"/>
      <c r="DU647" s="44"/>
    </row>
    <row r="648" ht="15.75" customHeight="1">
      <c r="B648" s="16"/>
      <c r="C648" s="25"/>
      <c r="D648" s="25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43"/>
      <c r="CW648" s="43"/>
      <c r="CX648" s="43"/>
      <c r="CY648" s="43"/>
      <c r="CZ648" s="43"/>
      <c r="DU648" s="44"/>
    </row>
    <row r="649" ht="15.75" customHeight="1">
      <c r="B649" s="16"/>
      <c r="C649" s="25"/>
      <c r="D649" s="25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43"/>
      <c r="CW649" s="43"/>
      <c r="CX649" s="43"/>
      <c r="CY649" s="43"/>
      <c r="CZ649" s="43"/>
      <c r="DU649" s="44"/>
    </row>
    <row r="650" ht="15.75" customHeight="1">
      <c r="B650" s="16"/>
      <c r="C650" s="25"/>
      <c r="D650" s="25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43"/>
      <c r="CW650" s="43"/>
      <c r="CX650" s="43"/>
      <c r="CY650" s="43"/>
      <c r="CZ650" s="43"/>
      <c r="DU650" s="44"/>
    </row>
    <row r="651" ht="15.75" customHeight="1">
      <c r="B651" s="16"/>
      <c r="C651" s="25"/>
      <c r="D651" s="25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43"/>
      <c r="CW651" s="43"/>
      <c r="CX651" s="43"/>
      <c r="CY651" s="43"/>
      <c r="CZ651" s="43"/>
      <c r="DU651" s="44"/>
    </row>
    <row r="652" ht="15.75" customHeight="1">
      <c r="B652" s="16"/>
      <c r="C652" s="25"/>
      <c r="D652" s="25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43"/>
      <c r="CW652" s="43"/>
      <c r="CX652" s="43"/>
      <c r="CY652" s="43"/>
      <c r="CZ652" s="43"/>
      <c r="DU652" s="44"/>
    </row>
    <row r="653" ht="15.75" customHeight="1">
      <c r="B653" s="16"/>
      <c r="C653" s="25"/>
      <c r="D653" s="25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43"/>
      <c r="CW653" s="43"/>
      <c r="CX653" s="43"/>
      <c r="CY653" s="43"/>
      <c r="CZ653" s="43"/>
      <c r="DU653" s="44"/>
    </row>
    <row r="654" ht="15.75" customHeight="1">
      <c r="B654" s="16"/>
      <c r="C654" s="25"/>
      <c r="D654" s="25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43"/>
      <c r="CW654" s="43"/>
      <c r="CX654" s="43"/>
      <c r="CY654" s="43"/>
      <c r="CZ654" s="43"/>
      <c r="DU654" s="44"/>
    </row>
    <row r="655" ht="15.75" customHeight="1">
      <c r="B655" s="16"/>
      <c r="C655" s="25"/>
      <c r="D655" s="25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43"/>
      <c r="CW655" s="43"/>
      <c r="CX655" s="43"/>
      <c r="CY655" s="43"/>
      <c r="CZ655" s="43"/>
      <c r="DU655" s="44"/>
    </row>
    <row r="656" ht="15.75" customHeight="1">
      <c r="B656" s="16"/>
      <c r="C656" s="25"/>
      <c r="D656" s="25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43"/>
      <c r="CW656" s="43"/>
      <c r="CX656" s="43"/>
      <c r="CY656" s="43"/>
      <c r="CZ656" s="43"/>
      <c r="DU656" s="44"/>
    </row>
    <row r="657" ht="15.75" customHeight="1">
      <c r="B657" s="16"/>
      <c r="C657" s="25"/>
      <c r="D657" s="25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43"/>
      <c r="CW657" s="43"/>
      <c r="CX657" s="43"/>
      <c r="CY657" s="43"/>
      <c r="CZ657" s="43"/>
      <c r="DU657" s="44"/>
    </row>
    <row r="658" ht="15.75" customHeight="1">
      <c r="B658" s="16"/>
      <c r="C658" s="25"/>
      <c r="D658" s="25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43"/>
      <c r="CW658" s="43"/>
      <c r="CX658" s="43"/>
      <c r="CY658" s="43"/>
      <c r="CZ658" s="43"/>
      <c r="DU658" s="44"/>
    </row>
    <row r="659" ht="15.75" customHeight="1">
      <c r="B659" s="16"/>
      <c r="C659" s="25"/>
      <c r="D659" s="25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43"/>
      <c r="CW659" s="43"/>
      <c r="CX659" s="43"/>
      <c r="CY659" s="43"/>
      <c r="CZ659" s="43"/>
      <c r="DU659" s="44"/>
    </row>
    <row r="660" ht="15.75" customHeight="1">
      <c r="B660" s="16"/>
      <c r="C660" s="25"/>
      <c r="D660" s="25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43"/>
      <c r="CW660" s="43"/>
      <c r="CX660" s="43"/>
      <c r="CY660" s="43"/>
      <c r="CZ660" s="43"/>
      <c r="DU660" s="44"/>
    </row>
    <row r="661" ht="15.75" customHeight="1">
      <c r="B661" s="16"/>
      <c r="C661" s="25"/>
      <c r="D661" s="25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43"/>
      <c r="CW661" s="43"/>
      <c r="CX661" s="43"/>
      <c r="CY661" s="43"/>
      <c r="CZ661" s="43"/>
      <c r="DU661" s="44"/>
    </row>
    <row r="662" ht="15.75" customHeight="1">
      <c r="B662" s="16"/>
      <c r="C662" s="25"/>
      <c r="D662" s="25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43"/>
      <c r="CW662" s="43"/>
      <c r="CX662" s="43"/>
      <c r="CY662" s="43"/>
      <c r="CZ662" s="43"/>
      <c r="DU662" s="44"/>
    </row>
    <row r="663" ht="15.75" customHeight="1">
      <c r="B663" s="16"/>
      <c r="C663" s="25"/>
      <c r="D663" s="25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43"/>
      <c r="CW663" s="43"/>
      <c r="CX663" s="43"/>
      <c r="CY663" s="43"/>
      <c r="CZ663" s="43"/>
      <c r="DU663" s="44"/>
    </row>
    <row r="664" ht="15.75" customHeight="1">
      <c r="B664" s="16"/>
      <c r="C664" s="25"/>
      <c r="D664" s="25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43"/>
      <c r="CW664" s="43"/>
      <c r="CX664" s="43"/>
      <c r="CY664" s="43"/>
      <c r="CZ664" s="43"/>
      <c r="DU664" s="44"/>
    </row>
    <row r="665" ht="15.75" customHeight="1">
      <c r="B665" s="16"/>
      <c r="C665" s="25"/>
      <c r="D665" s="25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43"/>
      <c r="CW665" s="43"/>
      <c r="CX665" s="43"/>
      <c r="CY665" s="43"/>
      <c r="CZ665" s="43"/>
      <c r="DU665" s="44"/>
    </row>
    <row r="666" ht="15.75" customHeight="1">
      <c r="B666" s="16"/>
      <c r="C666" s="25"/>
      <c r="D666" s="25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43"/>
      <c r="CW666" s="43"/>
      <c r="CX666" s="43"/>
      <c r="CY666" s="43"/>
      <c r="CZ666" s="43"/>
      <c r="DU666" s="44"/>
    </row>
    <row r="667" ht="15.75" customHeight="1">
      <c r="B667" s="16"/>
      <c r="C667" s="25"/>
      <c r="D667" s="25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43"/>
      <c r="CW667" s="43"/>
      <c r="CX667" s="43"/>
      <c r="CY667" s="43"/>
      <c r="CZ667" s="43"/>
      <c r="DU667" s="44"/>
    </row>
    <row r="668" ht="15.75" customHeight="1">
      <c r="B668" s="16"/>
      <c r="C668" s="25"/>
      <c r="D668" s="25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43"/>
      <c r="CW668" s="43"/>
      <c r="CX668" s="43"/>
      <c r="CY668" s="43"/>
      <c r="CZ668" s="43"/>
      <c r="DU668" s="44"/>
    </row>
    <row r="669" ht="15.75" customHeight="1">
      <c r="B669" s="16"/>
      <c r="C669" s="25"/>
      <c r="D669" s="25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43"/>
      <c r="CW669" s="43"/>
      <c r="CX669" s="43"/>
      <c r="CY669" s="43"/>
      <c r="CZ669" s="43"/>
      <c r="DU669" s="44"/>
    </row>
    <row r="670" ht="15.75" customHeight="1">
      <c r="B670" s="16"/>
      <c r="C670" s="25"/>
      <c r="D670" s="25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43"/>
      <c r="CW670" s="43"/>
      <c r="CX670" s="43"/>
      <c r="CY670" s="43"/>
      <c r="CZ670" s="43"/>
      <c r="DU670" s="44"/>
    </row>
    <row r="671" ht="15.75" customHeight="1">
      <c r="B671" s="16"/>
      <c r="C671" s="25"/>
      <c r="D671" s="25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43"/>
      <c r="CW671" s="43"/>
      <c r="CX671" s="43"/>
      <c r="CY671" s="43"/>
      <c r="CZ671" s="43"/>
      <c r="DU671" s="44"/>
    </row>
    <row r="672" ht="15.75" customHeight="1">
      <c r="B672" s="16"/>
      <c r="C672" s="25"/>
      <c r="D672" s="25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43"/>
      <c r="CW672" s="43"/>
      <c r="CX672" s="43"/>
      <c r="CY672" s="43"/>
      <c r="CZ672" s="43"/>
      <c r="DU672" s="44"/>
    </row>
    <row r="673" ht="15.75" customHeight="1">
      <c r="B673" s="16"/>
      <c r="C673" s="25"/>
      <c r="D673" s="2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43"/>
      <c r="CW673" s="43"/>
      <c r="CX673" s="43"/>
      <c r="CY673" s="43"/>
      <c r="CZ673" s="43"/>
      <c r="DU673" s="44"/>
    </row>
    <row r="674" ht="15.75" customHeight="1">
      <c r="B674" s="16"/>
      <c r="C674" s="25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43"/>
      <c r="CW674" s="43"/>
      <c r="CX674" s="43"/>
      <c r="CY674" s="43"/>
      <c r="CZ674" s="43"/>
      <c r="DU674" s="44"/>
    </row>
    <row r="675" ht="15.75" customHeight="1">
      <c r="B675" s="16"/>
      <c r="C675" s="25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43"/>
      <c r="CW675" s="43"/>
      <c r="CX675" s="43"/>
      <c r="CY675" s="43"/>
      <c r="CZ675" s="43"/>
      <c r="DU675" s="44"/>
    </row>
    <row r="676" ht="15.75" customHeight="1">
      <c r="B676" s="16"/>
      <c r="C676" s="25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43"/>
      <c r="CW676" s="43"/>
      <c r="CX676" s="43"/>
      <c r="CY676" s="43"/>
      <c r="CZ676" s="43"/>
      <c r="DU676" s="44"/>
    </row>
    <row r="677" ht="15.75" customHeight="1">
      <c r="B677" s="16"/>
      <c r="C677" s="25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43"/>
      <c r="CW677" s="43"/>
      <c r="CX677" s="43"/>
      <c r="CY677" s="43"/>
      <c r="CZ677" s="43"/>
      <c r="DU677" s="44"/>
    </row>
    <row r="678" ht="15.75" customHeight="1">
      <c r="B678" s="16"/>
      <c r="C678" s="25"/>
      <c r="D678" s="25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43"/>
      <c r="CW678" s="43"/>
      <c r="CX678" s="43"/>
      <c r="CY678" s="43"/>
      <c r="CZ678" s="43"/>
      <c r="DU678" s="44"/>
    </row>
    <row r="679" ht="15.75" customHeight="1">
      <c r="B679" s="16"/>
      <c r="C679" s="25"/>
      <c r="D679" s="25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43"/>
      <c r="CW679" s="43"/>
      <c r="CX679" s="43"/>
      <c r="CY679" s="43"/>
      <c r="CZ679" s="43"/>
      <c r="DU679" s="44"/>
    </row>
    <row r="680" ht="15.75" customHeight="1">
      <c r="B680" s="16"/>
      <c r="C680" s="25"/>
      <c r="D680" s="25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43"/>
      <c r="CW680" s="43"/>
      <c r="CX680" s="43"/>
      <c r="CY680" s="43"/>
      <c r="CZ680" s="43"/>
      <c r="DU680" s="44"/>
    </row>
    <row r="681" ht="15.75" customHeight="1">
      <c r="B681" s="16"/>
      <c r="C681" s="25"/>
      <c r="D681" s="25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43"/>
      <c r="CW681" s="43"/>
      <c r="CX681" s="43"/>
      <c r="CY681" s="43"/>
      <c r="CZ681" s="43"/>
      <c r="DU681" s="44"/>
    </row>
    <row r="682" ht="15.75" customHeight="1">
      <c r="B682" s="16"/>
      <c r="C682" s="25"/>
      <c r="D682" s="25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43"/>
      <c r="CW682" s="43"/>
      <c r="CX682" s="43"/>
      <c r="CY682" s="43"/>
      <c r="CZ682" s="43"/>
      <c r="DU682" s="44"/>
    </row>
    <row r="683" ht="15.75" customHeight="1">
      <c r="B683" s="16"/>
      <c r="C683" s="25"/>
      <c r="D683" s="25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43"/>
      <c r="CW683" s="43"/>
      <c r="CX683" s="43"/>
      <c r="CY683" s="43"/>
      <c r="CZ683" s="43"/>
      <c r="DU683" s="44"/>
    </row>
    <row r="684" ht="15.75" customHeight="1">
      <c r="B684" s="16"/>
      <c r="C684" s="25"/>
      <c r="D684" s="25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43"/>
      <c r="CW684" s="43"/>
      <c r="CX684" s="43"/>
      <c r="CY684" s="43"/>
      <c r="CZ684" s="43"/>
      <c r="DU684" s="44"/>
    </row>
    <row r="685" ht="15.75" customHeight="1">
      <c r="B685" s="16"/>
      <c r="C685" s="25"/>
      <c r="D685" s="25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43"/>
      <c r="CW685" s="43"/>
      <c r="CX685" s="43"/>
      <c r="CY685" s="43"/>
      <c r="CZ685" s="43"/>
      <c r="DU685" s="44"/>
    </row>
    <row r="686" ht="15.75" customHeight="1">
      <c r="B686" s="16"/>
      <c r="C686" s="25"/>
      <c r="D686" s="25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43"/>
      <c r="CW686" s="43"/>
      <c r="CX686" s="43"/>
      <c r="CY686" s="43"/>
      <c r="CZ686" s="43"/>
      <c r="DU686" s="44"/>
    </row>
    <row r="687" ht="15.75" customHeight="1">
      <c r="B687" s="16"/>
      <c r="C687" s="25"/>
      <c r="D687" s="25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43"/>
      <c r="CW687" s="43"/>
      <c r="CX687" s="43"/>
      <c r="CY687" s="43"/>
      <c r="CZ687" s="43"/>
      <c r="DU687" s="44"/>
    </row>
    <row r="688" ht="15.75" customHeight="1">
      <c r="B688" s="16"/>
      <c r="C688" s="25"/>
      <c r="D688" s="25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43"/>
      <c r="CW688" s="43"/>
      <c r="CX688" s="43"/>
      <c r="CY688" s="43"/>
      <c r="CZ688" s="43"/>
      <c r="DU688" s="44"/>
    </row>
    <row r="689" ht="15.75" customHeight="1">
      <c r="B689" s="16"/>
      <c r="C689" s="25"/>
      <c r="D689" s="25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43"/>
      <c r="CW689" s="43"/>
      <c r="CX689" s="43"/>
      <c r="CY689" s="43"/>
      <c r="CZ689" s="43"/>
      <c r="DU689" s="44"/>
    </row>
    <row r="690" ht="15.75" customHeight="1">
      <c r="B690" s="16"/>
      <c r="C690" s="25"/>
      <c r="D690" s="25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43"/>
      <c r="CW690" s="43"/>
      <c r="CX690" s="43"/>
      <c r="CY690" s="43"/>
      <c r="CZ690" s="43"/>
      <c r="DU690" s="44"/>
    </row>
    <row r="691" ht="15.75" customHeight="1">
      <c r="B691" s="16"/>
      <c r="C691" s="25"/>
      <c r="D691" s="25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43"/>
      <c r="CW691" s="43"/>
      <c r="CX691" s="43"/>
      <c r="CY691" s="43"/>
      <c r="CZ691" s="43"/>
      <c r="DU691" s="44"/>
    </row>
    <row r="692" ht="15.75" customHeight="1">
      <c r="B692" s="16"/>
      <c r="C692" s="25"/>
      <c r="D692" s="25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43"/>
      <c r="CW692" s="43"/>
      <c r="CX692" s="43"/>
      <c r="CY692" s="43"/>
      <c r="CZ692" s="43"/>
      <c r="DU692" s="44"/>
    </row>
    <row r="693" ht="15.75" customHeight="1">
      <c r="B693" s="16"/>
      <c r="C693" s="25"/>
      <c r="D693" s="25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43"/>
      <c r="CW693" s="43"/>
      <c r="CX693" s="43"/>
      <c r="CY693" s="43"/>
      <c r="CZ693" s="43"/>
      <c r="DU693" s="44"/>
    </row>
    <row r="694" ht="15.75" customHeight="1">
      <c r="B694" s="16"/>
      <c r="C694" s="25"/>
      <c r="D694" s="25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43"/>
      <c r="CW694" s="43"/>
      <c r="CX694" s="43"/>
      <c r="CY694" s="43"/>
      <c r="CZ694" s="43"/>
      <c r="DU694" s="44"/>
    </row>
    <row r="695" ht="15.75" customHeight="1">
      <c r="B695" s="16"/>
      <c r="C695" s="25"/>
      <c r="D695" s="25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43"/>
      <c r="CW695" s="43"/>
      <c r="CX695" s="43"/>
      <c r="CY695" s="43"/>
      <c r="CZ695" s="43"/>
      <c r="DU695" s="44"/>
    </row>
    <row r="696" ht="15.75" customHeight="1">
      <c r="B696" s="16"/>
      <c r="C696" s="25"/>
      <c r="D696" s="25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43"/>
      <c r="CW696" s="43"/>
      <c r="CX696" s="43"/>
      <c r="CY696" s="43"/>
      <c r="CZ696" s="43"/>
      <c r="DU696" s="44"/>
    </row>
    <row r="697" ht="15.75" customHeight="1">
      <c r="B697" s="16"/>
      <c r="C697" s="25"/>
      <c r="D697" s="25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43"/>
      <c r="CW697" s="43"/>
      <c r="CX697" s="43"/>
      <c r="CY697" s="43"/>
      <c r="CZ697" s="43"/>
      <c r="DU697" s="44"/>
    </row>
    <row r="698" ht="15.75" customHeight="1">
      <c r="B698" s="16"/>
      <c r="C698" s="25"/>
      <c r="D698" s="25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43"/>
      <c r="CW698" s="43"/>
      <c r="CX698" s="43"/>
      <c r="CY698" s="43"/>
      <c r="CZ698" s="43"/>
      <c r="DU698" s="44"/>
    </row>
    <row r="699" ht="15.75" customHeight="1">
      <c r="B699" s="16"/>
      <c r="C699" s="25"/>
      <c r="D699" s="25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43"/>
      <c r="CW699" s="43"/>
      <c r="CX699" s="43"/>
      <c r="CY699" s="43"/>
      <c r="CZ699" s="43"/>
      <c r="DU699" s="44"/>
    </row>
    <row r="700" ht="15.75" customHeight="1">
      <c r="B700" s="16"/>
      <c r="C700" s="25"/>
      <c r="D700" s="25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43"/>
      <c r="CW700" s="43"/>
      <c r="CX700" s="43"/>
      <c r="CY700" s="43"/>
      <c r="CZ700" s="43"/>
      <c r="DU700" s="44"/>
    </row>
    <row r="701" ht="15.75" customHeight="1">
      <c r="B701" s="16"/>
      <c r="C701" s="25"/>
      <c r="D701" s="25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43"/>
      <c r="CW701" s="43"/>
      <c r="CX701" s="43"/>
      <c r="CY701" s="43"/>
      <c r="CZ701" s="43"/>
      <c r="DU701" s="44"/>
    </row>
    <row r="702" ht="15.75" customHeight="1">
      <c r="B702" s="16"/>
      <c r="C702" s="25"/>
      <c r="D702" s="25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43"/>
      <c r="CW702" s="43"/>
      <c r="CX702" s="43"/>
      <c r="CY702" s="43"/>
      <c r="CZ702" s="43"/>
      <c r="DU702" s="44"/>
    </row>
    <row r="703" ht="15.75" customHeight="1">
      <c r="B703" s="16"/>
      <c r="C703" s="25"/>
      <c r="D703" s="25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43"/>
      <c r="CW703" s="43"/>
      <c r="CX703" s="43"/>
      <c r="CY703" s="43"/>
      <c r="CZ703" s="43"/>
      <c r="DU703" s="44"/>
    </row>
    <row r="704" ht="15.75" customHeight="1">
      <c r="B704" s="16"/>
      <c r="C704" s="25"/>
      <c r="D704" s="25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43"/>
      <c r="CW704" s="43"/>
      <c r="CX704" s="43"/>
      <c r="CY704" s="43"/>
      <c r="CZ704" s="43"/>
      <c r="DU704" s="44"/>
    </row>
    <row r="705" ht="15.75" customHeight="1">
      <c r="B705" s="16"/>
      <c r="C705" s="25"/>
      <c r="D705" s="25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43"/>
      <c r="CW705" s="43"/>
      <c r="CX705" s="43"/>
      <c r="CY705" s="43"/>
      <c r="CZ705" s="43"/>
      <c r="DU705" s="44"/>
    </row>
    <row r="706" ht="15.75" customHeight="1">
      <c r="B706" s="16"/>
      <c r="C706" s="25"/>
      <c r="D706" s="25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43"/>
      <c r="CW706" s="43"/>
      <c r="CX706" s="43"/>
      <c r="CY706" s="43"/>
      <c r="CZ706" s="43"/>
      <c r="DU706" s="44"/>
    </row>
    <row r="707" ht="15.75" customHeight="1">
      <c r="B707" s="16"/>
      <c r="C707" s="25"/>
      <c r="D707" s="25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43"/>
      <c r="CW707" s="43"/>
      <c r="CX707" s="43"/>
      <c r="CY707" s="43"/>
      <c r="CZ707" s="43"/>
      <c r="DU707" s="44"/>
    </row>
    <row r="708" ht="15.75" customHeight="1">
      <c r="B708" s="16"/>
      <c r="C708" s="25"/>
      <c r="D708" s="25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43"/>
      <c r="CW708" s="43"/>
      <c r="CX708" s="43"/>
      <c r="CY708" s="43"/>
      <c r="CZ708" s="43"/>
      <c r="DU708" s="44"/>
    </row>
    <row r="709" ht="15.75" customHeight="1">
      <c r="B709" s="16"/>
      <c r="C709" s="25"/>
      <c r="D709" s="25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43"/>
      <c r="CW709" s="43"/>
      <c r="CX709" s="43"/>
      <c r="CY709" s="43"/>
      <c r="CZ709" s="43"/>
      <c r="DU709" s="44"/>
    </row>
    <row r="710" ht="15.75" customHeight="1">
      <c r="B710" s="16"/>
      <c r="C710" s="25"/>
      <c r="D710" s="25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43"/>
      <c r="CW710" s="43"/>
      <c r="CX710" s="43"/>
      <c r="CY710" s="43"/>
      <c r="CZ710" s="43"/>
      <c r="DU710" s="44"/>
    </row>
    <row r="711" ht="15.75" customHeight="1">
      <c r="B711" s="16"/>
      <c r="C711" s="25"/>
      <c r="D711" s="25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43"/>
      <c r="CW711" s="43"/>
      <c r="CX711" s="43"/>
      <c r="CY711" s="43"/>
      <c r="CZ711" s="43"/>
      <c r="DU711" s="44"/>
    </row>
    <row r="712" ht="15.75" customHeight="1">
      <c r="B712" s="16"/>
      <c r="C712" s="25"/>
      <c r="D712" s="25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43"/>
      <c r="CW712" s="43"/>
      <c r="CX712" s="43"/>
      <c r="CY712" s="43"/>
      <c r="CZ712" s="43"/>
      <c r="DU712" s="44"/>
    </row>
    <row r="713" ht="15.75" customHeight="1">
      <c r="B713" s="16"/>
      <c r="C713" s="25"/>
      <c r="D713" s="25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43"/>
      <c r="CW713" s="43"/>
      <c r="CX713" s="43"/>
      <c r="CY713" s="43"/>
      <c r="CZ713" s="43"/>
      <c r="DU713" s="44"/>
    </row>
    <row r="714" ht="15.75" customHeight="1">
      <c r="B714" s="16"/>
      <c r="C714" s="25"/>
      <c r="D714" s="25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43"/>
      <c r="CW714" s="43"/>
      <c r="CX714" s="43"/>
      <c r="CY714" s="43"/>
      <c r="CZ714" s="43"/>
      <c r="DU714" s="44"/>
    </row>
    <row r="715" ht="15.75" customHeight="1">
      <c r="B715" s="16"/>
      <c r="C715" s="25"/>
      <c r="D715" s="25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43"/>
      <c r="CW715" s="43"/>
      <c r="CX715" s="43"/>
      <c r="CY715" s="43"/>
      <c r="CZ715" s="43"/>
      <c r="DU715" s="44"/>
    </row>
    <row r="716" ht="15.75" customHeight="1">
      <c r="B716" s="16"/>
      <c r="C716" s="25"/>
      <c r="D716" s="25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43"/>
      <c r="CW716" s="43"/>
      <c r="CX716" s="43"/>
      <c r="CY716" s="43"/>
      <c r="CZ716" s="43"/>
      <c r="DU716" s="44"/>
    </row>
    <row r="717" ht="15.75" customHeight="1">
      <c r="B717" s="16"/>
      <c r="C717" s="25"/>
      <c r="D717" s="25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43"/>
      <c r="CW717" s="43"/>
      <c r="CX717" s="43"/>
      <c r="CY717" s="43"/>
      <c r="CZ717" s="43"/>
      <c r="DU717" s="44"/>
    </row>
    <row r="718" ht="15.75" customHeight="1">
      <c r="B718" s="16"/>
      <c r="C718" s="25"/>
      <c r="D718" s="25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43"/>
      <c r="CW718" s="43"/>
      <c r="CX718" s="43"/>
      <c r="CY718" s="43"/>
      <c r="CZ718" s="43"/>
      <c r="DU718" s="44"/>
    </row>
    <row r="719" ht="15.75" customHeight="1">
      <c r="B719" s="16"/>
      <c r="C719" s="25"/>
      <c r="D719" s="25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43"/>
      <c r="CW719" s="43"/>
      <c r="CX719" s="43"/>
      <c r="CY719" s="43"/>
      <c r="CZ719" s="43"/>
      <c r="DU719" s="44"/>
    </row>
    <row r="720" ht="15.75" customHeight="1">
      <c r="B720" s="16"/>
      <c r="C720" s="25"/>
      <c r="D720" s="25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43"/>
      <c r="CW720" s="43"/>
      <c r="CX720" s="43"/>
      <c r="CY720" s="43"/>
      <c r="CZ720" s="43"/>
      <c r="DU720" s="44"/>
    </row>
    <row r="721" ht="15.75" customHeight="1">
      <c r="B721" s="16"/>
      <c r="C721" s="25"/>
      <c r="D721" s="25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43"/>
      <c r="CW721" s="43"/>
      <c r="CX721" s="43"/>
      <c r="CY721" s="43"/>
      <c r="CZ721" s="43"/>
      <c r="DU721" s="44"/>
    </row>
    <row r="722" ht="15.75" customHeight="1">
      <c r="B722" s="16"/>
      <c r="C722" s="25"/>
      <c r="D722" s="25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43"/>
      <c r="CW722" s="43"/>
      <c r="CX722" s="43"/>
      <c r="CY722" s="43"/>
      <c r="CZ722" s="43"/>
      <c r="DU722" s="44"/>
    </row>
    <row r="723" ht="15.75" customHeight="1">
      <c r="B723" s="16"/>
      <c r="C723" s="25"/>
      <c r="D723" s="25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43"/>
      <c r="CW723" s="43"/>
      <c r="CX723" s="43"/>
      <c r="CY723" s="43"/>
      <c r="CZ723" s="43"/>
      <c r="DU723" s="44"/>
    </row>
    <row r="724" ht="15.75" customHeight="1">
      <c r="B724" s="16"/>
      <c r="C724" s="25"/>
      <c r="D724" s="25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43"/>
      <c r="CW724" s="43"/>
      <c r="CX724" s="43"/>
      <c r="CY724" s="43"/>
      <c r="CZ724" s="43"/>
      <c r="DU724" s="44"/>
    </row>
    <row r="725" ht="15.75" customHeight="1">
      <c r="B725" s="16"/>
      <c r="C725" s="25"/>
      <c r="D725" s="25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43"/>
      <c r="CW725" s="43"/>
      <c r="CX725" s="43"/>
      <c r="CY725" s="43"/>
      <c r="CZ725" s="43"/>
      <c r="DU725" s="44"/>
    </row>
    <row r="726" ht="15.75" customHeight="1">
      <c r="B726" s="16"/>
      <c r="C726" s="25"/>
      <c r="D726" s="25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43"/>
      <c r="CW726" s="43"/>
      <c r="CX726" s="43"/>
      <c r="CY726" s="43"/>
      <c r="CZ726" s="43"/>
      <c r="DU726" s="44"/>
    </row>
    <row r="727" ht="15.75" customHeight="1">
      <c r="B727" s="16"/>
      <c r="C727" s="25"/>
      <c r="D727" s="25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43"/>
      <c r="CW727" s="43"/>
      <c r="CX727" s="43"/>
      <c r="CY727" s="43"/>
      <c r="CZ727" s="43"/>
      <c r="DU727" s="44"/>
    </row>
    <row r="728" ht="15.75" customHeight="1">
      <c r="B728" s="16"/>
      <c r="C728" s="25"/>
      <c r="D728" s="25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43"/>
      <c r="CW728" s="43"/>
      <c r="CX728" s="43"/>
      <c r="CY728" s="43"/>
      <c r="CZ728" s="43"/>
      <c r="DU728" s="44"/>
    </row>
    <row r="729" ht="15.75" customHeight="1">
      <c r="B729" s="16"/>
      <c r="C729" s="25"/>
      <c r="D729" s="25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43"/>
      <c r="CW729" s="43"/>
      <c r="CX729" s="43"/>
      <c r="CY729" s="43"/>
      <c r="CZ729" s="43"/>
      <c r="DU729" s="44"/>
    </row>
    <row r="730" ht="15.75" customHeight="1">
      <c r="B730" s="16"/>
      <c r="C730" s="25"/>
      <c r="D730" s="25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43"/>
      <c r="CW730" s="43"/>
      <c r="CX730" s="43"/>
      <c r="CY730" s="43"/>
      <c r="CZ730" s="43"/>
      <c r="DU730" s="44"/>
    </row>
    <row r="731" ht="15.75" customHeight="1">
      <c r="B731" s="16"/>
      <c r="C731" s="25"/>
      <c r="D731" s="25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43"/>
      <c r="CW731" s="43"/>
      <c r="CX731" s="43"/>
      <c r="CY731" s="43"/>
      <c r="CZ731" s="43"/>
      <c r="DU731" s="44"/>
    </row>
    <row r="732" ht="15.75" customHeight="1">
      <c r="B732" s="16"/>
      <c r="C732" s="25"/>
      <c r="D732" s="25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43"/>
      <c r="CW732" s="43"/>
      <c r="CX732" s="43"/>
      <c r="CY732" s="43"/>
      <c r="CZ732" s="43"/>
      <c r="DU732" s="44"/>
    </row>
    <row r="733" ht="15.75" customHeight="1">
      <c r="B733" s="16"/>
      <c r="C733" s="25"/>
      <c r="D733" s="25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43"/>
      <c r="CW733" s="43"/>
      <c r="CX733" s="43"/>
      <c r="CY733" s="43"/>
      <c r="CZ733" s="43"/>
      <c r="DU733" s="44"/>
    </row>
    <row r="734" ht="15.75" customHeight="1">
      <c r="B734" s="16"/>
      <c r="C734" s="25"/>
      <c r="D734" s="25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43"/>
      <c r="CW734" s="43"/>
      <c r="CX734" s="43"/>
      <c r="CY734" s="43"/>
      <c r="CZ734" s="43"/>
      <c r="DU734" s="44"/>
    </row>
    <row r="735" ht="15.75" customHeight="1">
      <c r="B735" s="16"/>
      <c r="C735" s="25"/>
      <c r="D735" s="25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43"/>
      <c r="CW735" s="43"/>
      <c r="CX735" s="43"/>
      <c r="CY735" s="43"/>
      <c r="CZ735" s="43"/>
      <c r="DU735" s="44"/>
    </row>
    <row r="736" ht="15.75" customHeight="1">
      <c r="B736" s="16"/>
      <c r="C736" s="25"/>
      <c r="D736" s="25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43"/>
      <c r="CW736" s="43"/>
      <c r="CX736" s="43"/>
      <c r="CY736" s="43"/>
      <c r="CZ736" s="43"/>
      <c r="DU736" s="44"/>
    </row>
    <row r="737" ht="15.75" customHeight="1">
      <c r="B737" s="16"/>
      <c r="C737" s="25"/>
      <c r="D737" s="25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43"/>
      <c r="CW737" s="43"/>
      <c r="CX737" s="43"/>
      <c r="CY737" s="43"/>
      <c r="CZ737" s="43"/>
      <c r="DU737" s="44"/>
    </row>
    <row r="738" ht="15.75" customHeight="1">
      <c r="B738" s="16"/>
      <c r="C738" s="25"/>
      <c r="D738" s="25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43"/>
      <c r="CW738" s="43"/>
      <c r="CX738" s="43"/>
      <c r="CY738" s="43"/>
      <c r="CZ738" s="43"/>
      <c r="DU738" s="44"/>
    </row>
    <row r="739" ht="15.75" customHeight="1">
      <c r="B739" s="16"/>
      <c r="C739" s="25"/>
      <c r="D739" s="25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43"/>
      <c r="CW739" s="43"/>
      <c r="CX739" s="43"/>
      <c r="CY739" s="43"/>
      <c r="CZ739" s="43"/>
      <c r="DU739" s="44"/>
    </row>
    <row r="740" ht="15.75" customHeight="1">
      <c r="B740" s="16"/>
      <c r="C740" s="25"/>
      <c r="D740" s="25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43"/>
      <c r="CW740" s="43"/>
      <c r="CX740" s="43"/>
      <c r="CY740" s="43"/>
      <c r="CZ740" s="43"/>
      <c r="DU740" s="44"/>
    </row>
    <row r="741" ht="15.75" customHeight="1">
      <c r="B741" s="16"/>
      <c r="C741" s="25"/>
      <c r="D741" s="25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43"/>
      <c r="CW741" s="43"/>
      <c r="CX741" s="43"/>
      <c r="CY741" s="43"/>
      <c r="CZ741" s="43"/>
      <c r="DU741" s="44"/>
    </row>
    <row r="742" ht="15.75" customHeight="1">
      <c r="B742" s="16"/>
      <c r="C742" s="25"/>
      <c r="D742" s="25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43"/>
      <c r="CW742" s="43"/>
      <c r="CX742" s="43"/>
      <c r="CY742" s="43"/>
      <c r="CZ742" s="43"/>
      <c r="DU742" s="44"/>
    </row>
    <row r="743" ht="15.75" customHeight="1">
      <c r="B743" s="16"/>
      <c r="C743" s="25"/>
      <c r="D743" s="25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43"/>
      <c r="CW743" s="43"/>
      <c r="CX743" s="43"/>
      <c r="CY743" s="43"/>
      <c r="CZ743" s="43"/>
      <c r="DU743" s="44"/>
    </row>
    <row r="744" ht="15.75" customHeight="1">
      <c r="B744" s="16"/>
      <c r="C744" s="25"/>
      <c r="D744" s="25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43"/>
      <c r="CW744" s="43"/>
      <c r="CX744" s="43"/>
      <c r="CY744" s="43"/>
      <c r="CZ744" s="43"/>
      <c r="DU744" s="44"/>
    </row>
    <row r="745" ht="15.75" customHeight="1">
      <c r="B745" s="16"/>
      <c r="C745" s="25"/>
      <c r="D745" s="25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43"/>
      <c r="CW745" s="43"/>
      <c r="CX745" s="43"/>
      <c r="CY745" s="43"/>
      <c r="CZ745" s="43"/>
      <c r="DU745" s="44"/>
    </row>
    <row r="746" ht="15.75" customHeight="1">
      <c r="B746" s="16"/>
      <c r="C746" s="25"/>
      <c r="D746" s="25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43"/>
      <c r="CW746" s="43"/>
      <c r="CX746" s="43"/>
      <c r="CY746" s="43"/>
      <c r="CZ746" s="43"/>
      <c r="DU746" s="44"/>
    </row>
    <row r="747" ht="15.75" customHeight="1">
      <c r="B747" s="16"/>
      <c r="C747" s="25"/>
      <c r="D747" s="25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43"/>
      <c r="CW747" s="43"/>
      <c r="CX747" s="43"/>
      <c r="CY747" s="43"/>
      <c r="CZ747" s="43"/>
      <c r="DU747" s="44"/>
    </row>
    <row r="748" ht="15.75" customHeight="1">
      <c r="B748" s="16"/>
      <c r="C748" s="25"/>
      <c r="D748" s="25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43"/>
      <c r="CW748" s="43"/>
      <c r="CX748" s="43"/>
      <c r="CY748" s="43"/>
      <c r="CZ748" s="43"/>
      <c r="DU748" s="44"/>
    </row>
    <row r="749" ht="15.75" customHeight="1">
      <c r="B749" s="16"/>
      <c r="C749" s="25"/>
      <c r="D749" s="25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43"/>
      <c r="CW749" s="43"/>
      <c r="CX749" s="43"/>
      <c r="CY749" s="43"/>
      <c r="CZ749" s="43"/>
      <c r="DU749" s="44"/>
    </row>
    <row r="750" ht="15.75" customHeight="1">
      <c r="B750" s="16"/>
      <c r="C750" s="25"/>
      <c r="D750" s="25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43"/>
      <c r="CW750" s="43"/>
      <c r="CX750" s="43"/>
      <c r="CY750" s="43"/>
      <c r="CZ750" s="43"/>
      <c r="DU750" s="44"/>
    </row>
    <row r="751" ht="15.75" customHeight="1">
      <c r="B751" s="16"/>
      <c r="C751" s="25"/>
      <c r="D751" s="25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43"/>
      <c r="CW751" s="43"/>
      <c r="CX751" s="43"/>
      <c r="CY751" s="43"/>
      <c r="CZ751" s="43"/>
      <c r="DU751" s="44"/>
    </row>
    <row r="752" ht="15.75" customHeight="1">
      <c r="B752" s="16"/>
      <c r="C752" s="25"/>
      <c r="D752" s="25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43"/>
      <c r="CW752" s="43"/>
      <c r="CX752" s="43"/>
      <c r="CY752" s="43"/>
      <c r="CZ752" s="43"/>
      <c r="DU752" s="44"/>
    </row>
    <row r="753" ht="15.75" customHeight="1">
      <c r="B753" s="16"/>
      <c r="C753" s="25"/>
      <c r="D753" s="25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43"/>
      <c r="CW753" s="43"/>
      <c r="CX753" s="43"/>
      <c r="CY753" s="43"/>
      <c r="CZ753" s="43"/>
      <c r="DU753" s="44"/>
    </row>
    <row r="754" ht="15.75" customHeight="1">
      <c r="B754" s="16"/>
      <c r="C754" s="25"/>
      <c r="D754" s="25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43"/>
      <c r="CW754" s="43"/>
      <c r="CX754" s="43"/>
      <c r="CY754" s="43"/>
      <c r="CZ754" s="43"/>
      <c r="DU754" s="44"/>
    </row>
    <row r="755" ht="15.75" customHeight="1">
      <c r="B755" s="16"/>
      <c r="C755" s="25"/>
      <c r="D755" s="25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43"/>
      <c r="CW755" s="43"/>
      <c r="CX755" s="43"/>
      <c r="CY755" s="43"/>
      <c r="CZ755" s="43"/>
      <c r="DU755" s="44"/>
    </row>
    <row r="756" ht="15.75" customHeight="1">
      <c r="B756" s="16"/>
      <c r="C756" s="25"/>
      <c r="D756" s="25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43"/>
      <c r="CW756" s="43"/>
      <c r="CX756" s="43"/>
      <c r="CY756" s="43"/>
      <c r="CZ756" s="43"/>
      <c r="DU756" s="44"/>
    </row>
    <row r="757" ht="15.75" customHeight="1">
      <c r="B757" s="16"/>
      <c r="C757" s="25"/>
      <c r="D757" s="25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43"/>
      <c r="CW757" s="43"/>
      <c r="CX757" s="43"/>
      <c r="CY757" s="43"/>
      <c r="CZ757" s="43"/>
      <c r="DU757" s="44"/>
    </row>
    <row r="758" ht="15.75" customHeight="1">
      <c r="B758" s="16"/>
      <c r="C758" s="25"/>
      <c r="D758" s="25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43"/>
      <c r="CW758" s="43"/>
      <c r="CX758" s="43"/>
      <c r="CY758" s="43"/>
      <c r="CZ758" s="43"/>
      <c r="DU758" s="44"/>
    </row>
    <row r="759" ht="15.75" customHeight="1">
      <c r="B759" s="16"/>
      <c r="C759" s="25"/>
      <c r="D759" s="25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43"/>
      <c r="CW759" s="43"/>
      <c r="CX759" s="43"/>
      <c r="CY759" s="43"/>
      <c r="CZ759" s="43"/>
      <c r="DU759" s="44"/>
    </row>
    <row r="760" ht="15.75" customHeight="1">
      <c r="B760" s="16"/>
      <c r="C760" s="25"/>
      <c r="D760" s="25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43"/>
      <c r="CW760" s="43"/>
      <c r="CX760" s="43"/>
      <c r="CY760" s="43"/>
      <c r="CZ760" s="43"/>
      <c r="DU760" s="44"/>
    </row>
    <row r="761" ht="15.75" customHeight="1">
      <c r="B761" s="16"/>
      <c r="C761" s="25"/>
      <c r="D761" s="25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43"/>
      <c r="CW761" s="43"/>
      <c r="CX761" s="43"/>
      <c r="CY761" s="43"/>
      <c r="CZ761" s="43"/>
      <c r="DU761" s="44"/>
    </row>
    <row r="762" ht="15.75" customHeight="1">
      <c r="B762" s="16"/>
      <c r="C762" s="25"/>
      <c r="D762" s="25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43"/>
      <c r="CW762" s="43"/>
      <c r="CX762" s="43"/>
      <c r="CY762" s="43"/>
      <c r="CZ762" s="43"/>
      <c r="DU762" s="44"/>
    </row>
    <row r="763" ht="15.75" customHeight="1">
      <c r="B763" s="16"/>
      <c r="C763" s="25"/>
      <c r="D763" s="25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43"/>
      <c r="CW763" s="43"/>
      <c r="CX763" s="43"/>
      <c r="CY763" s="43"/>
      <c r="CZ763" s="43"/>
      <c r="DU763" s="44"/>
    </row>
    <row r="764" ht="15.75" customHeight="1">
      <c r="B764" s="16"/>
      <c r="C764" s="25"/>
      <c r="D764" s="25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43"/>
      <c r="CW764" s="43"/>
      <c r="CX764" s="43"/>
      <c r="CY764" s="43"/>
      <c r="CZ764" s="43"/>
      <c r="DU764" s="44"/>
    </row>
    <row r="765" ht="15.75" customHeight="1">
      <c r="B765" s="16"/>
      <c r="C765" s="25"/>
      <c r="D765" s="25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43"/>
      <c r="CW765" s="43"/>
      <c r="CX765" s="43"/>
      <c r="CY765" s="43"/>
      <c r="CZ765" s="43"/>
      <c r="DU765" s="44"/>
    </row>
    <row r="766" ht="15.75" customHeight="1">
      <c r="B766" s="16"/>
      <c r="C766" s="25"/>
      <c r="D766" s="25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43"/>
      <c r="CW766" s="43"/>
      <c r="CX766" s="43"/>
      <c r="CY766" s="43"/>
      <c r="CZ766" s="43"/>
      <c r="DU766" s="44"/>
    </row>
    <row r="767" ht="15.75" customHeight="1">
      <c r="B767" s="16"/>
      <c r="C767" s="25"/>
      <c r="D767" s="25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43"/>
      <c r="CW767" s="43"/>
      <c r="CX767" s="43"/>
      <c r="CY767" s="43"/>
      <c r="CZ767" s="43"/>
      <c r="DU767" s="44"/>
    </row>
    <row r="768" ht="15.75" customHeight="1">
      <c r="B768" s="16"/>
      <c r="C768" s="25"/>
      <c r="D768" s="25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43"/>
      <c r="CW768" s="43"/>
      <c r="CX768" s="43"/>
      <c r="CY768" s="43"/>
      <c r="CZ768" s="43"/>
      <c r="DU768" s="44"/>
    </row>
    <row r="769" ht="15.75" customHeight="1">
      <c r="B769" s="16"/>
      <c r="C769" s="25"/>
      <c r="D769" s="25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43"/>
      <c r="CW769" s="43"/>
      <c r="CX769" s="43"/>
      <c r="CY769" s="43"/>
      <c r="CZ769" s="43"/>
      <c r="DU769" s="44"/>
    </row>
    <row r="770" ht="15.75" customHeight="1">
      <c r="B770" s="16"/>
      <c r="C770" s="25"/>
      <c r="D770" s="25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43"/>
      <c r="CW770" s="43"/>
      <c r="CX770" s="43"/>
      <c r="CY770" s="43"/>
      <c r="CZ770" s="43"/>
      <c r="DU770" s="44"/>
    </row>
    <row r="771" ht="15.75" customHeight="1">
      <c r="B771" s="16"/>
      <c r="C771" s="25"/>
      <c r="D771" s="25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43"/>
      <c r="CW771" s="43"/>
      <c r="CX771" s="43"/>
      <c r="CY771" s="43"/>
      <c r="CZ771" s="43"/>
      <c r="DU771" s="44"/>
    </row>
    <row r="772" ht="15.75" customHeight="1">
      <c r="B772" s="16"/>
      <c r="C772" s="25"/>
      <c r="D772" s="25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43"/>
      <c r="CW772" s="43"/>
      <c r="CX772" s="43"/>
      <c r="CY772" s="43"/>
      <c r="CZ772" s="43"/>
      <c r="DU772" s="44"/>
    </row>
    <row r="773" ht="15.75" customHeight="1">
      <c r="B773" s="16"/>
      <c r="C773" s="25"/>
      <c r="D773" s="25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43"/>
      <c r="CW773" s="43"/>
      <c r="CX773" s="43"/>
      <c r="CY773" s="43"/>
      <c r="CZ773" s="43"/>
      <c r="DU773" s="44"/>
    </row>
    <row r="774" ht="15.75" customHeight="1">
      <c r="B774" s="16"/>
      <c r="C774" s="25"/>
      <c r="D774" s="25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43"/>
      <c r="CW774" s="43"/>
      <c r="CX774" s="43"/>
      <c r="CY774" s="43"/>
      <c r="CZ774" s="43"/>
      <c r="DU774" s="44"/>
    </row>
    <row r="775" ht="15.75" customHeight="1">
      <c r="B775" s="16"/>
      <c r="C775" s="25"/>
      <c r="D775" s="25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43"/>
      <c r="CW775" s="43"/>
      <c r="CX775" s="43"/>
      <c r="CY775" s="43"/>
      <c r="CZ775" s="43"/>
      <c r="DU775" s="44"/>
    </row>
    <row r="776" ht="15.75" customHeight="1">
      <c r="B776" s="16"/>
      <c r="C776" s="25"/>
      <c r="D776" s="25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43"/>
      <c r="CW776" s="43"/>
      <c r="CX776" s="43"/>
      <c r="CY776" s="43"/>
      <c r="CZ776" s="43"/>
      <c r="DU776" s="44"/>
    </row>
    <row r="777" ht="15.75" customHeight="1">
      <c r="B777" s="16"/>
      <c r="C777" s="25"/>
      <c r="D777" s="25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43"/>
      <c r="CW777" s="43"/>
      <c r="CX777" s="43"/>
      <c r="CY777" s="43"/>
      <c r="CZ777" s="43"/>
      <c r="DU777" s="44"/>
    </row>
    <row r="778" ht="15.75" customHeight="1">
      <c r="B778" s="16"/>
      <c r="C778" s="25"/>
      <c r="D778" s="25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43"/>
      <c r="CW778" s="43"/>
      <c r="CX778" s="43"/>
      <c r="CY778" s="43"/>
      <c r="CZ778" s="43"/>
      <c r="DU778" s="44"/>
    </row>
    <row r="779" ht="15.75" customHeight="1">
      <c r="B779" s="16"/>
      <c r="C779" s="25"/>
      <c r="D779" s="25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43"/>
      <c r="CW779" s="43"/>
      <c r="CX779" s="43"/>
      <c r="CY779" s="43"/>
      <c r="CZ779" s="43"/>
      <c r="DU779" s="44"/>
    </row>
    <row r="780" ht="15.75" customHeight="1">
      <c r="B780" s="16"/>
      <c r="C780" s="25"/>
      <c r="D780" s="25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43"/>
      <c r="CW780" s="43"/>
      <c r="CX780" s="43"/>
      <c r="CY780" s="43"/>
      <c r="CZ780" s="43"/>
      <c r="DU780" s="44"/>
    </row>
    <row r="781" ht="15.75" customHeight="1">
      <c r="B781" s="16"/>
      <c r="C781" s="25"/>
      <c r="D781" s="2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43"/>
      <c r="CW781" s="43"/>
      <c r="CX781" s="43"/>
      <c r="CY781" s="43"/>
      <c r="CZ781" s="43"/>
      <c r="DU781" s="44"/>
    </row>
    <row r="782" ht="15.75" customHeight="1">
      <c r="B782" s="16"/>
      <c r="C782" s="25"/>
      <c r="D782" s="2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43"/>
      <c r="CW782" s="43"/>
      <c r="CX782" s="43"/>
      <c r="CY782" s="43"/>
      <c r="CZ782" s="43"/>
      <c r="DU782" s="44"/>
    </row>
    <row r="783" ht="15.75" customHeight="1">
      <c r="B783" s="16"/>
      <c r="C783" s="25"/>
      <c r="D783" s="25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43"/>
      <c r="CW783" s="43"/>
      <c r="CX783" s="43"/>
      <c r="CY783" s="43"/>
      <c r="CZ783" s="43"/>
      <c r="DU783" s="44"/>
    </row>
    <row r="784" ht="15.75" customHeight="1">
      <c r="B784" s="16"/>
      <c r="C784" s="25"/>
      <c r="D784" s="25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43"/>
      <c r="CW784" s="43"/>
      <c r="CX784" s="43"/>
      <c r="CY784" s="43"/>
      <c r="CZ784" s="43"/>
      <c r="DU784" s="44"/>
    </row>
    <row r="785" ht="15.75" customHeight="1">
      <c r="B785" s="16"/>
      <c r="C785" s="25"/>
      <c r="D785" s="25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43"/>
      <c r="CW785" s="43"/>
      <c r="CX785" s="43"/>
      <c r="CY785" s="43"/>
      <c r="CZ785" s="43"/>
      <c r="DU785" s="44"/>
    </row>
    <row r="786" ht="15.75" customHeight="1">
      <c r="B786" s="16"/>
      <c r="C786" s="25"/>
      <c r="D786" s="2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43"/>
      <c r="CW786" s="43"/>
      <c r="CX786" s="43"/>
      <c r="CY786" s="43"/>
      <c r="CZ786" s="43"/>
      <c r="DU786" s="44"/>
    </row>
    <row r="787" ht="15.75" customHeight="1">
      <c r="B787" s="16"/>
      <c r="C787" s="25"/>
      <c r="D787" s="25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43"/>
      <c r="CW787" s="43"/>
      <c r="CX787" s="43"/>
      <c r="CY787" s="43"/>
      <c r="CZ787" s="43"/>
      <c r="DU787" s="44"/>
    </row>
    <row r="788" ht="15.75" customHeight="1">
      <c r="B788" s="16"/>
      <c r="C788" s="25"/>
      <c r="D788" s="25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43"/>
      <c r="CW788" s="43"/>
      <c r="CX788" s="43"/>
      <c r="CY788" s="43"/>
      <c r="CZ788" s="43"/>
      <c r="DU788" s="44"/>
    </row>
    <row r="789" ht="15.75" customHeight="1">
      <c r="B789" s="16"/>
      <c r="C789" s="25"/>
      <c r="D789" s="25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43"/>
      <c r="CW789" s="43"/>
      <c r="CX789" s="43"/>
      <c r="CY789" s="43"/>
      <c r="CZ789" s="43"/>
      <c r="DU789" s="44"/>
    </row>
    <row r="790" ht="15.75" customHeight="1">
      <c r="B790" s="16"/>
      <c r="C790" s="25"/>
      <c r="D790" s="25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43"/>
      <c r="CW790" s="43"/>
      <c r="CX790" s="43"/>
      <c r="CY790" s="43"/>
      <c r="CZ790" s="43"/>
      <c r="DU790" s="44"/>
    </row>
    <row r="791" ht="15.75" customHeight="1">
      <c r="B791" s="16"/>
      <c r="C791" s="25"/>
      <c r="D791" s="25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43"/>
      <c r="CW791" s="43"/>
      <c r="CX791" s="43"/>
      <c r="CY791" s="43"/>
      <c r="CZ791" s="43"/>
      <c r="DU791" s="44"/>
    </row>
    <row r="792" ht="15.75" customHeight="1">
      <c r="B792" s="16"/>
      <c r="C792" s="25"/>
      <c r="D792" s="25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43"/>
      <c r="CW792" s="43"/>
      <c r="CX792" s="43"/>
      <c r="CY792" s="43"/>
      <c r="CZ792" s="43"/>
      <c r="DU792" s="44"/>
    </row>
    <row r="793" ht="15.75" customHeight="1">
      <c r="B793" s="16"/>
      <c r="C793" s="25"/>
      <c r="D793" s="25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43"/>
      <c r="CW793" s="43"/>
      <c r="CX793" s="43"/>
      <c r="CY793" s="43"/>
      <c r="CZ793" s="43"/>
      <c r="DU793" s="44"/>
    </row>
    <row r="794" ht="15.75" customHeight="1">
      <c r="B794" s="16"/>
      <c r="C794" s="25"/>
      <c r="D794" s="25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43"/>
      <c r="CW794" s="43"/>
      <c r="CX794" s="43"/>
      <c r="CY794" s="43"/>
      <c r="CZ794" s="43"/>
      <c r="DU794" s="44"/>
    </row>
    <row r="795" ht="15.75" customHeight="1">
      <c r="B795" s="16"/>
      <c r="C795" s="25"/>
      <c r="D795" s="25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43"/>
      <c r="CW795" s="43"/>
      <c r="CX795" s="43"/>
      <c r="CY795" s="43"/>
      <c r="CZ795" s="43"/>
      <c r="DU795" s="44"/>
    </row>
    <row r="796" ht="15.75" customHeight="1">
      <c r="B796" s="16"/>
      <c r="C796" s="25"/>
      <c r="D796" s="2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43"/>
      <c r="CW796" s="43"/>
      <c r="CX796" s="43"/>
      <c r="CY796" s="43"/>
      <c r="CZ796" s="43"/>
      <c r="DU796" s="44"/>
    </row>
    <row r="797" ht="15.75" customHeight="1">
      <c r="B797" s="16"/>
      <c r="C797" s="25"/>
      <c r="D797" s="25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43"/>
      <c r="CW797" s="43"/>
      <c r="CX797" s="43"/>
      <c r="CY797" s="43"/>
      <c r="CZ797" s="43"/>
      <c r="DU797" s="44"/>
    </row>
    <row r="798" ht="15.75" customHeight="1">
      <c r="B798" s="16"/>
      <c r="C798" s="25"/>
      <c r="D798" s="25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43"/>
      <c r="CW798" s="43"/>
      <c r="CX798" s="43"/>
      <c r="CY798" s="43"/>
      <c r="CZ798" s="43"/>
      <c r="DU798" s="44"/>
    </row>
    <row r="799" ht="15.75" customHeight="1">
      <c r="B799" s="16"/>
      <c r="C799" s="25"/>
      <c r="D799" s="25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43"/>
      <c r="CW799" s="43"/>
      <c r="CX799" s="43"/>
      <c r="CY799" s="43"/>
      <c r="CZ799" s="43"/>
      <c r="DU799" s="44"/>
    </row>
    <row r="800" ht="15.75" customHeight="1">
      <c r="B800" s="16"/>
      <c r="C800" s="25"/>
      <c r="D800" s="2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43"/>
      <c r="CW800" s="43"/>
      <c r="CX800" s="43"/>
      <c r="CY800" s="43"/>
      <c r="CZ800" s="43"/>
      <c r="DU800" s="44"/>
    </row>
    <row r="801" ht="15.75" customHeight="1">
      <c r="B801" s="16"/>
      <c r="C801" s="25"/>
      <c r="D801" s="2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43"/>
      <c r="CW801" s="43"/>
      <c r="CX801" s="43"/>
      <c r="CY801" s="43"/>
      <c r="CZ801" s="43"/>
      <c r="DU801" s="44"/>
    </row>
    <row r="802" ht="15.75" customHeight="1">
      <c r="B802" s="16"/>
      <c r="C802" s="25"/>
      <c r="D802" s="25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43"/>
      <c r="CW802" s="43"/>
      <c r="CX802" s="43"/>
      <c r="CY802" s="43"/>
      <c r="CZ802" s="43"/>
      <c r="DU802" s="44"/>
    </row>
    <row r="803" ht="15.75" customHeight="1">
      <c r="B803" s="16"/>
      <c r="C803" s="25"/>
      <c r="D803" s="25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43"/>
      <c r="CW803" s="43"/>
      <c r="CX803" s="43"/>
      <c r="CY803" s="43"/>
      <c r="CZ803" s="43"/>
      <c r="DU803" s="44"/>
    </row>
    <row r="804" ht="15.75" customHeight="1">
      <c r="B804" s="16"/>
      <c r="C804" s="25"/>
      <c r="D804" s="25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43"/>
      <c r="CW804" s="43"/>
      <c r="CX804" s="43"/>
      <c r="CY804" s="43"/>
      <c r="CZ804" s="43"/>
      <c r="DU804" s="44"/>
    </row>
    <row r="805" ht="15.75" customHeight="1">
      <c r="B805" s="16"/>
      <c r="C805" s="25"/>
      <c r="D805" s="2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43"/>
      <c r="CW805" s="43"/>
      <c r="CX805" s="43"/>
      <c r="CY805" s="43"/>
      <c r="CZ805" s="43"/>
      <c r="DU805" s="44"/>
    </row>
    <row r="806" ht="15.75" customHeight="1">
      <c r="B806" s="16"/>
      <c r="C806" s="25"/>
      <c r="D806" s="2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43"/>
      <c r="CW806" s="43"/>
      <c r="CX806" s="43"/>
      <c r="CY806" s="43"/>
      <c r="CZ806" s="43"/>
      <c r="DU806" s="44"/>
    </row>
    <row r="807" ht="15.75" customHeight="1">
      <c r="B807" s="16"/>
      <c r="C807" s="25"/>
      <c r="D807" s="25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43"/>
      <c r="CW807" s="43"/>
      <c r="CX807" s="43"/>
      <c r="CY807" s="43"/>
      <c r="CZ807" s="43"/>
      <c r="DU807" s="44"/>
    </row>
    <row r="808" ht="15.75" customHeight="1">
      <c r="B808" s="16"/>
      <c r="C808" s="25"/>
      <c r="D808" s="25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43"/>
      <c r="CW808" s="43"/>
      <c r="CX808" s="43"/>
      <c r="CY808" s="43"/>
      <c r="CZ808" s="43"/>
      <c r="DU808" s="44"/>
    </row>
    <row r="809" ht="15.75" customHeight="1">
      <c r="B809" s="16"/>
      <c r="C809" s="25"/>
      <c r="D809" s="25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43"/>
      <c r="CW809" s="43"/>
      <c r="CX809" s="43"/>
      <c r="CY809" s="43"/>
      <c r="CZ809" s="43"/>
      <c r="DU809" s="44"/>
    </row>
    <row r="810" ht="15.75" customHeight="1">
      <c r="B810" s="16"/>
      <c r="C810" s="25"/>
      <c r="D810" s="2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43"/>
      <c r="CW810" s="43"/>
      <c r="CX810" s="43"/>
      <c r="CY810" s="43"/>
      <c r="CZ810" s="43"/>
      <c r="DU810" s="44"/>
    </row>
    <row r="811" ht="15.75" customHeight="1">
      <c r="B811" s="16"/>
      <c r="C811" s="25"/>
      <c r="D811" s="25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43"/>
      <c r="CW811" s="43"/>
      <c r="CX811" s="43"/>
      <c r="CY811" s="43"/>
      <c r="CZ811" s="43"/>
      <c r="DU811" s="44"/>
    </row>
    <row r="812" ht="15.75" customHeight="1">
      <c r="B812" s="16"/>
      <c r="C812" s="25"/>
      <c r="D812" s="25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43"/>
      <c r="CW812" s="43"/>
      <c r="CX812" s="43"/>
      <c r="CY812" s="43"/>
      <c r="CZ812" s="43"/>
      <c r="DU812" s="44"/>
    </row>
    <row r="813" ht="15.75" customHeight="1">
      <c r="B813" s="16"/>
      <c r="C813" s="25"/>
      <c r="D813" s="25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43"/>
      <c r="CW813" s="43"/>
      <c r="CX813" s="43"/>
      <c r="CY813" s="43"/>
      <c r="CZ813" s="43"/>
      <c r="DU813" s="44"/>
    </row>
    <row r="814" ht="15.75" customHeight="1">
      <c r="B814" s="16"/>
      <c r="C814" s="25"/>
      <c r="D814" s="25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43"/>
      <c r="CW814" s="43"/>
      <c r="CX814" s="43"/>
      <c r="CY814" s="43"/>
      <c r="CZ814" s="43"/>
      <c r="DU814" s="44"/>
    </row>
    <row r="815" ht="15.75" customHeight="1">
      <c r="B815" s="16"/>
      <c r="C815" s="25"/>
      <c r="D815" s="25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43"/>
      <c r="CW815" s="43"/>
      <c r="CX815" s="43"/>
      <c r="CY815" s="43"/>
      <c r="CZ815" s="43"/>
      <c r="DU815" s="44"/>
    </row>
    <row r="816" ht="15.75" customHeight="1">
      <c r="B816" s="16"/>
      <c r="C816" s="25"/>
      <c r="D816" s="25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43"/>
      <c r="CW816" s="43"/>
      <c r="CX816" s="43"/>
      <c r="CY816" s="43"/>
      <c r="CZ816" s="43"/>
      <c r="DU816" s="44"/>
    </row>
    <row r="817" ht="15.75" customHeight="1">
      <c r="B817" s="16"/>
      <c r="C817" s="25"/>
      <c r="D817" s="25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43"/>
      <c r="CW817" s="43"/>
      <c r="CX817" s="43"/>
      <c r="CY817" s="43"/>
      <c r="CZ817" s="43"/>
      <c r="DU817" s="44"/>
    </row>
    <row r="818" ht="15.75" customHeight="1">
      <c r="B818" s="16"/>
      <c r="C818" s="25"/>
      <c r="D818" s="25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43"/>
      <c r="CW818" s="43"/>
      <c r="CX818" s="43"/>
      <c r="CY818" s="43"/>
      <c r="CZ818" s="43"/>
      <c r="DU818" s="44"/>
    </row>
    <row r="819" ht="15.75" customHeight="1">
      <c r="B819" s="16"/>
      <c r="C819" s="25"/>
      <c r="D819" s="25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43"/>
      <c r="CW819" s="43"/>
      <c r="CX819" s="43"/>
      <c r="CY819" s="43"/>
      <c r="CZ819" s="43"/>
      <c r="DU819" s="44"/>
    </row>
    <row r="820" ht="15.75" customHeight="1">
      <c r="B820" s="16"/>
      <c r="C820" s="25"/>
      <c r="D820" s="2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43"/>
      <c r="CW820" s="43"/>
      <c r="CX820" s="43"/>
      <c r="CY820" s="43"/>
      <c r="CZ820" s="43"/>
      <c r="DU820" s="44"/>
    </row>
    <row r="821" ht="15.75" customHeight="1">
      <c r="B821" s="16"/>
      <c r="C821" s="25"/>
      <c r="D821" s="25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43"/>
      <c r="CW821" s="43"/>
      <c r="CX821" s="43"/>
      <c r="CY821" s="43"/>
      <c r="CZ821" s="43"/>
      <c r="DU821" s="44"/>
    </row>
    <row r="822" ht="15.75" customHeight="1">
      <c r="B822" s="16"/>
      <c r="C822" s="25"/>
      <c r="D822" s="25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43"/>
      <c r="CW822" s="43"/>
      <c r="CX822" s="43"/>
      <c r="CY822" s="43"/>
      <c r="CZ822" s="43"/>
      <c r="DU822" s="44"/>
    </row>
    <row r="823" ht="15.75" customHeight="1">
      <c r="B823" s="16"/>
      <c r="C823" s="25"/>
      <c r="D823" s="25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43"/>
      <c r="CW823" s="43"/>
      <c r="CX823" s="43"/>
      <c r="CY823" s="43"/>
      <c r="CZ823" s="43"/>
      <c r="DU823" s="44"/>
    </row>
    <row r="824" ht="15.75" customHeight="1">
      <c r="B824" s="16"/>
      <c r="C824" s="25"/>
      <c r="D824" s="2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43"/>
      <c r="CW824" s="43"/>
      <c r="CX824" s="43"/>
      <c r="CY824" s="43"/>
      <c r="CZ824" s="43"/>
      <c r="DU824" s="44"/>
    </row>
    <row r="825" ht="15.75" customHeight="1">
      <c r="B825" s="16"/>
      <c r="C825" s="25"/>
      <c r="D825" s="2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43"/>
      <c r="CW825" s="43"/>
      <c r="CX825" s="43"/>
      <c r="CY825" s="43"/>
      <c r="CZ825" s="43"/>
      <c r="DU825" s="44"/>
    </row>
    <row r="826" ht="15.75" customHeight="1">
      <c r="B826" s="16"/>
      <c r="C826" s="25"/>
      <c r="D826" s="25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43"/>
      <c r="CW826" s="43"/>
      <c r="CX826" s="43"/>
      <c r="CY826" s="43"/>
      <c r="CZ826" s="43"/>
      <c r="DU826" s="44"/>
    </row>
    <row r="827" ht="15.75" customHeight="1">
      <c r="B827" s="16"/>
      <c r="C827" s="25"/>
      <c r="D827" s="25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43"/>
      <c r="CW827" s="43"/>
      <c r="CX827" s="43"/>
      <c r="CY827" s="43"/>
      <c r="CZ827" s="43"/>
      <c r="DU827" s="44"/>
    </row>
    <row r="828" ht="15.75" customHeight="1">
      <c r="B828" s="16"/>
      <c r="C828" s="25"/>
      <c r="D828" s="25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43"/>
      <c r="CW828" s="43"/>
      <c r="CX828" s="43"/>
      <c r="CY828" s="43"/>
      <c r="CZ828" s="43"/>
      <c r="DU828" s="44"/>
    </row>
    <row r="829" ht="15.75" customHeight="1">
      <c r="B829" s="16"/>
      <c r="C829" s="25"/>
      <c r="D829" s="25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43"/>
      <c r="CW829" s="43"/>
      <c r="CX829" s="43"/>
      <c r="CY829" s="43"/>
      <c r="CZ829" s="43"/>
      <c r="DU829" s="44"/>
    </row>
    <row r="830" ht="15.75" customHeight="1">
      <c r="B830" s="16"/>
      <c r="C830" s="25"/>
      <c r="D830" s="25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43"/>
      <c r="CW830" s="43"/>
      <c r="CX830" s="43"/>
      <c r="CY830" s="43"/>
      <c r="CZ830" s="43"/>
      <c r="DU830" s="44"/>
    </row>
    <row r="831" ht="15.75" customHeight="1">
      <c r="B831" s="16"/>
      <c r="C831" s="25"/>
      <c r="D831" s="25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43"/>
      <c r="CW831" s="43"/>
      <c r="CX831" s="43"/>
      <c r="CY831" s="43"/>
      <c r="CZ831" s="43"/>
      <c r="DU831" s="44"/>
    </row>
    <row r="832" ht="15.75" customHeight="1">
      <c r="B832" s="16"/>
      <c r="C832" s="25"/>
      <c r="D832" s="25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43"/>
      <c r="CW832" s="43"/>
      <c r="CX832" s="43"/>
      <c r="CY832" s="43"/>
      <c r="CZ832" s="43"/>
      <c r="DU832" s="44"/>
    </row>
    <row r="833" ht="15.75" customHeight="1">
      <c r="B833" s="16"/>
      <c r="C833" s="25"/>
      <c r="D833" s="25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43"/>
      <c r="CW833" s="43"/>
      <c r="CX833" s="43"/>
      <c r="CY833" s="43"/>
      <c r="CZ833" s="43"/>
      <c r="DU833" s="44"/>
    </row>
    <row r="834" ht="15.75" customHeight="1">
      <c r="B834" s="16"/>
      <c r="C834" s="25"/>
      <c r="D834" s="25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43"/>
      <c r="CW834" s="43"/>
      <c r="CX834" s="43"/>
      <c r="CY834" s="43"/>
      <c r="CZ834" s="43"/>
      <c r="DU834" s="44"/>
    </row>
    <row r="835" ht="15.75" customHeight="1">
      <c r="B835" s="16"/>
      <c r="C835" s="25"/>
      <c r="D835" s="25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43"/>
      <c r="CW835" s="43"/>
      <c r="CX835" s="43"/>
      <c r="CY835" s="43"/>
      <c r="CZ835" s="43"/>
      <c r="DU835" s="44"/>
    </row>
    <row r="836" ht="15.75" customHeight="1">
      <c r="B836" s="16"/>
      <c r="C836" s="25"/>
      <c r="D836" s="25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43"/>
      <c r="CW836" s="43"/>
      <c r="CX836" s="43"/>
      <c r="CY836" s="43"/>
      <c r="CZ836" s="43"/>
      <c r="DU836" s="44"/>
    </row>
    <row r="837" ht="15.75" customHeight="1">
      <c r="B837" s="16"/>
      <c r="C837" s="25"/>
      <c r="D837" s="25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43"/>
      <c r="CW837" s="43"/>
      <c r="CX837" s="43"/>
      <c r="CY837" s="43"/>
      <c r="CZ837" s="43"/>
      <c r="DU837" s="44"/>
    </row>
    <row r="838" ht="15.75" customHeight="1">
      <c r="B838" s="16"/>
      <c r="C838" s="25"/>
      <c r="D838" s="25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43"/>
      <c r="CW838" s="43"/>
      <c r="CX838" s="43"/>
      <c r="CY838" s="43"/>
      <c r="CZ838" s="43"/>
      <c r="DU838" s="44"/>
    </row>
    <row r="839" ht="15.75" customHeight="1">
      <c r="B839" s="16"/>
      <c r="C839" s="25"/>
      <c r="D839" s="25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43"/>
      <c r="CW839" s="43"/>
      <c r="CX839" s="43"/>
      <c r="CY839" s="43"/>
      <c r="CZ839" s="43"/>
      <c r="DU839" s="44"/>
    </row>
    <row r="840" ht="15.75" customHeight="1">
      <c r="B840" s="16"/>
      <c r="C840" s="25"/>
      <c r="D840" s="25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43"/>
      <c r="CW840" s="43"/>
      <c r="CX840" s="43"/>
      <c r="CY840" s="43"/>
      <c r="CZ840" s="43"/>
      <c r="DU840" s="44"/>
    </row>
    <row r="841" ht="15.75" customHeight="1">
      <c r="B841" s="16"/>
      <c r="C841" s="25"/>
      <c r="D841" s="25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43"/>
      <c r="CW841" s="43"/>
      <c r="CX841" s="43"/>
      <c r="CY841" s="43"/>
      <c r="CZ841" s="43"/>
      <c r="DU841" s="44"/>
    </row>
    <row r="842" ht="15.75" customHeight="1">
      <c r="B842" s="16"/>
      <c r="C842" s="25"/>
      <c r="D842" s="25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43"/>
      <c r="CW842" s="43"/>
      <c r="CX842" s="43"/>
      <c r="CY842" s="43"/>
      <c r="CZ842" s="43"/>
      <c r="DU842" s="44"/>
    </row>
    <row r="843" ht="15.75" customHeight="1">
      <c r="B843" s="16"/>
      <c r="C843" s="25"/>
      <c r="D843" s="25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43"/>
      <c r="CW843" s="43"/>
      <c r="CX843" s="43"/>
      <c r="CY843" s="43"/>
      <c r="CZ843" s="43"/>
      <c r="DU843" s="44"/>
    </row>
    <row r="844" ht="15.75" customHeight="1">
      <c r="B844" s="16"/>
      <c r="C844" s="25"/>
      <c r="D844" s="25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43"/>
      <c r="CW844" s="43"/>
      <c r="CX844" s="43"/>
      <c r="CY844" s="43"/>
      <c r="CZ844" s="43"/>
      <c r="DU844" s="44"/>
    </row>
    <row r="845" ht="15.75" customHeight="1">
      <c r="B845" s="16"/>
      <c r="C845" s="25"/>
      <c r="D845" s="25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43"/>
      <c r="CW845" s="43"/>
      <c r="CX845" s="43"/>
      <c r="CY845" s="43"/>
      <c r="CZ845" s="43"/>
      <c r="DU845" s="44"/>
    </row>
    <row r="846" ht="15.75" customHeight="1">
      <c r="B846" s="16"/>
      <c r="C846" s="25"/>
      <c r="D846" s="25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43"/>
      <c r="CW846" s="43"/>
      <c r="CX846" s="43"/>
      <c r="CY846" s="43"/>
      <c r="CZ846" s="43"/>
      <c r="DU846" s="44"/>
    </row>
    <row r="847" ht="15.75" customHeight="1">
      <c r="B847" s="16"/>
      <c r="C847" s="25"/>
      <c r="D847" s="25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43"/>
      <c r="CW847" s="43"/>
      <c r="CX847" s="43"/>
      <c r="CY847" s="43"/>
      <c r="CZ847" s="43"/>
      <c r="DU847" s="44"/>
    </row>
    <row r="848" ht="15.75" customHeight="1">
      <c r="B848" s="16"/>
      <c r="C848" s="25"/>
      <c r="D848" s="25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43"/>
      <c r="CW848" s="43"/>
      <c r="CX848" s="43"/>
      <c r="CY848" s="43"/>
      <c r="CZ848" s="43"/>
      <c r="DU848" s="44"/>
    </row>
    <row r="849" ht="15.75" customHeight="1">
      <c r="B849" s="16"/>
      <c r="C849" s="25"/>
      <c r="D849" s="25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43"/>
      <c r="CW849" s="43"/>
      <c r="CX849" s="43"/>
      <c r="CY849" s="43"/>
      <c r="CZ849" s="43"/>
      <c r="DU849" s="44"/>
    </row>
    <row r="850" ht="15.75" customHeight="1">
      <c r="B850" s="16"/>
      <c r="C850" s="25"/>
      <c r="D850" s="25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43"/>
      <c r="CW850" s="43"/>
      <c r="CX850" s="43"/>
      <c r="CY850" s="43"/>
      <c r="CZ850" s="43"/>
      <c r="DU850" s="44"/>
    </row>
    <row r="851" ht="15.75" customHeight="1">
      <c r="B851" s="16"/>
      <c r="C851" s="25"/>
      <c r="D851" s="25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43"/>
      <c r="CW851" s="43"/>
      <c r="CX851" s="43"/>
      <c r="CY851" s="43"/>
      <c r="CZ851" s="43"/>
      <c r="DU851" s="44"/>
    </row>
    <row r="852" ht="15.75" customHeight="1">
      <c r="B852" s="16"/>
      <c r="C852" s="25"/>
      <c r="D852" s="25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43"/>
      <c r="CW852" s="43"/>
      <c r="CX852" s="43"/>
      <c r="CY852" s="43"/>
      <c r="CZ852" s="43"/>
      <c r="DU852" s="44"/>
    </row>
    <row r="853" ht="15.75" customHeight="1">
      <c r="B853" s="16"/>
      <c r="C853" s="25"/>
      <c r="D853" s="25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43"/>
      <c r="CW853" s="43"/>
      <c r="CX853" s="43"/>
      <c r="CY853" s="43"/>
      <c r="CZ853" s="43"/>
      <c r="DU853" s="44"/>
    </row>
    <row r="854" ht="15.75" customHeight="1">
      <c r="B854" s="16"/>
      <c r="C854" s="25"/>
      <c r="D854" s="25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43"/>
      <c r="CW854" s="43"/>
      <c r="CX854" s="43"/>
      <c r="CY854" s="43"/>
      <c r="CZ854" s="43"/>
      <c r="DU854" s="44"/>
    </row>
    <row r="855" ht="15.75" customHeight="1">
      <c r="B855" s="16"/>
      <c r="C855" s="25"/>
      <c r="D855" s="25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43"/>
      <c r="CW855" s="43"/>
      <c r="CX855" s="43"/>
      <c r="CY855" s="43"/>
      <c r="CZ855" s="43"/>
      <c r="DU855" s="44"/>
    </row>
    <row r="856" ht="15.75" customHeight="1">
      <c r="B856" s="16"/>
      <c r="C856" s="25"/>
      <c r="D856" s="25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43"/>
      <c r="CW856" s="43"/>
      <c r="CX856" s="43"/>
      <c r="CY856" s="43"/>
      <c r="CZ856" s="43"/>
      <c r="DU856" s="44"/>
    </row>
    <row r="857" ht="15.75" customHeight="1">
      <c r="B857" s="16"/>
      <c r="C857" s="25"/>
      <c r="D857" s="25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43"/>
      <c r="CW857" s="43"/>
      <c r="CX857" s="43"/>
      <c r="CY857" s="43"/>
      <c r="CZ857" s="43"/>
      <c r="DU857" s="44"/>
    </row>
    <row r="858" ht="15.75" customHeight="1">
      <c r="B858" s="16"/>
      <c r="C858" s="25"/>
      <c r="D858" s="25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43"/>
      <c r="CW858" s="43"/>
      <c r="CX858" s="43"/>
      <c r="CY858" s="43"/>
      <c r="CZ858" s="43"/>
      <c r="DU858" s="44"/>
    </row>
    <row r="859" ht="15.75" customHeight="1">
      <c r="B859" s="16"/>
      <c r="C859" s="25"/>
      <c r="D859" s="25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43"/>
      <c r="CW859" s="43"/>
      <c r="CX859" s="43"/>
      <c r="CY859" s="43"/>
      <c r="CZ859" s="43"/>
      <c r="DU859" s="44"/>
    </row>
    <row r="860" ht="15.75" customHeight="1">
      <c r="B860" s="16"/>
      <c r="C860" s="25"/>
      <c r="D860" s="25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43"/>
      <c r="CW860" s="43"/>
      <c r="CX860" s="43"/>
      <c r="CY860" s="43"/>
      <c r="CZ860" s="43"/>
      <c r="DU860" s="44"/>
    </row>
    <row r="861" ht="15.75" customHeight="1">
      <c r="B861" s="16"/>
      <c r="C861" s="25"/>
      <c r="D861" s="25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43"/>
      <c r="CW861" s="43"/>
      <c r="CX861" s="43"/>
      <c r="CY861" s="43"/>
      <c r="CZ861" s="43"/>
      <c r="DU861" s="44"/>
    </row>
    <row r="862" ht="15.75" customHeight="1">
      <c r="B862" s="16"/>
      <c r="C862" s="25"/>
      <c r="D862" s="25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43"/>
      <c r="CW862" s="43"/>
      <c r="CX862" s="43"/>
      <c r="CY862" s="43"/>
      <c r="CZ862" s="43"/>
      <c r="DU862" s="44"/>
    </row>
    <row r="863" ht="15.75" customHeight="1">
      <c r="B863" s="16"/>
      <c r="C863" s="25"/>
      <c r="D863" s="25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43"/>
      <c r="CW863" s="43"/>
      <c r="CX863" s="43"/>
      <c r="CY863" s="43"/>
      <c r="CZ863" s="43"/>
      <c r="DU863" s="44"/>
    </row>
    <row r="864" ht="15.75" customHeight="1">
      <c r="B864" s="16"/>
      <c r="C864" s="25"/>
      <c r="D864" s="25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43"/>
      <c r="CW864" s="43"/>
      <c r="CX864" s="43"/>
      <c r="CY864" s="43"/>
      <c r="CZ864" s="43"/>
      <c r="DU864" s="44"/>
    </row>
    <row r="865" ht="15.75" customHeight="1">
      <c r="B865" s="16"/>
      <c r="C865" s="25"/>
      <c r="D865" s="25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43"/>
      <c r="CW865" s="43"/>
      <c r="CX865" s="43"/>
      <c r="CY865" s="43"/>
      <c r="CZ865" s="43"/>
      <c r="DU865" s="44"/>
    </row>
    <row r="866" ht="15.75" customHeight="1">
      <c r="B866" s="16"/>
      <c r="C866" s="25"/>
      <c r="D866" s="25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43"/>
      <c r="CW866" s="43"/>
      <c r="CX866" s="43"/>
      <c r="CY866" s="43"/>
      <c r="CZ866" s="43"/>
      <c r="DU866" s="44"/>
    </row>
    <row r="867" ht="15.75" customHeight="1">
      <c r="B867" s="16"/>
      <c r="C867" s="25"/>
      <c r="D867" s="25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43"/>
      <c r="CW867" s="43"/>
      <c r="CX867" s="43"/>
      <c r="CY867" s="43"/>
      <c r="CZ867" s="43"/>
      <c r="DU867" s="44"/>
    </row>
    <row r="868" ht="15.75" customHeight="1">
      <c r="B868" s="16"/>
      <c r="C868" s="25"/>
      <c r="D868" s="25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43"/>
      <c r="CW868" s="43"/>
      <c r="CX868" s="43"/>
      <c r="CY868" s="43"/>
      <c r="CZ868" s="43"/>
      <c r="DU868" s="44"/>
    </row>
    <row r="869" ht="15.75" customHeight="1">
      <c r="B869" s="16"/>
      <c r="C869" s="25"/>
      <c r="D869" s="25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43"/>
      <c r="CW869" s="43"/>
      <c r="CX869" s="43"/>
      <c r="CY869" s="43"/>
      <c r="CZ869" s="43"/>
      <c r="DU869" s="44"/>
    </row>
    <row r="870" ht="15.75" customHeight="1">
      <c r="B870" s="16"/>
      <c r="C870" s="25"/>
      <c r="D870" s="25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43"/>
      <c r="CW870" s="43"/>
      <c r="CX870" s="43"/>
      <c r="CY870" s="43"/>
      <c r="CZ870" s="43"/>
      <c r="DU870" s="44"/>
    </row>
    <row r="871" ht="15.75" customHeight="1">
      <c r="B871" s="16"/>
      <c r="C871" s="25"/>
      <c r="D871" s="25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43"/>
      <c r="CW871" s="43"/>
      <c r="CX871" s="43"/>
      <c r="CY871" s="43"/>
      <c r="CZ871" s="43"/>
      <c r="DU871" s="44"/>
    </row>
    <row r="872" ht="15.75" customHeight="1">
      <c r="B872" s="16"/>
      <c r="C872" s="25"/>
      <c r="D872" s="25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43"/>
      <c r="CW872" s="43"/>
      <c r="CX872" s="43"/>
      <c r="CY872" s="43"/>
      <c r="CZ872" s="43"/>
      <c r="DU872" s="44"/>
    </row>
    <row r="873" ht="15.75" customHeight="1">
      <c r="B873" s="16"/>
      <c r="C873" s="25"/>
      <c r="D873" s="25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43"/>
      <c r="CW873" s="43"/>
      <c r="CX873" s="43"/>
      <c r="CY873" s="43"/>
      <c r="CZ873" s="43"/>
      <c r="DU873" s="44"/>
    </row>
    <row r="874" ht="15.75" customHeight="1">
      <c r="B874" s="16"/>
      <c r="C874" s="25"/>
      <c r="D874" s="25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43"/>
      <c r="CW874" s="43"/>
      <c r="CX874" s="43"/>
      <c r="CY874" s="43"/>
      <c r="CZ874" s="43"/>
      <c r="DU874" s="44"/>
    </row>
    <row r="875" ht="15.75" customHeight="1">
      <c r="B875" s="16"/>
      <c r="C875" s="25"/>
      <c r="D875" s="25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43"/>
      <c r="CW875" s="43"/>
      <c r="CX875" s="43"/>
      <c r="CY875" s="43"/>
      <c r="CZ875" s="43"/>
      <c r="DU875" s="44"/>
    </row>
    <row r="876" ht="15.75" customHeight="1">
      <c r="B876" s="16"/>
      <c r="C876" s="25"/>
      <c r="D876" s="25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43"/>
      <c r="CW876" s="43"/>
      <c r="CX876" s="43"/>
      <c r="CY876" s="43"/>
      <c r="CZ876" s="43"/>
      <c r="DU876" s="44"/>
    </row>
    <row r="877" ht="15.75" customHeight="1">
      <c r="B877" s="16"/>
      <c r="C877" s="25"/>
      <c r="D877" s="25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43"/>
      <c r="CW877" s="43"/>
      <c r="CX877" s="43"/>
      <c r="CY877" s="43"/>
      <c r="CZ877" s="43"/>
      <c r="DU877" s="44"/>
    </row>
    <row r="878" ht="15.75" customHeight="1">
      <c r="B878" s="16"/>
      <c r="C878" s="25"/>
      <c r="D878" s="25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43"/>
      <c r="CW878" s="43"/>
      <c r="CX878" s="43"/>
      <c r="CY878" s="43"/>
      <c r="CZ878" s="43"/>
      <c r="DU878" s="44"/>
    </row>
    <row r="879" ht="15.75" customHeight="1">
      <c r="B879" s="16"/>
      <c r="C879" s="25"/>
      <c r="D879" s="25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43"/>
      <c r="CW879" s="43"/>
      <c r="CX879" s="43"/>
      <c r="CY879" s="43"/>
      <c r="CZ879" s="43"/>
      <c r="DU879" s="44"/>
    </row>
    <row r="880" ht="15.75" customHeight="1">
      <c r="B880" s="16"/>
      <c r="C880" s="25"/>
      <c r="D880" s="25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43"/>
      <c r="CW880" s="43"/>
      <c r="CX880" s="43"/>
      <c r="CY880" s="43"/>
      <c r="CZ880" s="43"/>
      <c r="DU880" s="44"/>
    </row>
    <row r="881" ht="15.75" customHeight="1">
      <c r="B881" s="16"/>
      <c r="C881" s="25"/>
      <c r="D881" s="25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43"/>
      <c r="CW881" s="43"/>
      <c r="CX881" s="43"/>
      <c r="CY881" s="43"/>
      <c r="CZ881" s="43"/>
      <c r="DU881" s="44"/>
    </row>
    <row r="882" ht="15.75" customHeight="1">
      <c r="B882" s="16"/>
      <c r="C882" s="25"/>
      <c r="D882" s="25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43"/>
      <c r="CW882" s="43"/>
      <c r="CX882" s="43"/>
      <c r="CY882" s="43"/>
      <c r="CZ882" s="43"/>
      <c r="DU882" s="44"/>
    </row>
    <row r="883" ht="15.75" customHeight="1">
      <c r="B883" s="16"/>
      <c r="C883" s="25"/>
      <c r="D883" s="25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43"/>
      <c r="CW883" s="43"/>
      <c r="CX883" s="43"/>
      <c r="CY883" s="43"/>
      <c r="CZ883" s="43"/>
      <c r="DU883" s="44"/>
    </row>
    <row r="884" ht="15.75" customHeight="1">
      <c r="B884" s="16"/>
      <c r="C884" s="25"/>
      <c r="D884" s="25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43"/>
      <c r="CW884" s="43"/>
      <c r="CX884" s="43"/>
      <c r="CY884" s="43"/>
      <c r="CZ884" s="43"/>
      <c r="DU884" s="44"/>
    </row>
    <row r="885" ht="15.75" customHeight="1">
      <c r="B885" s="16"/>
      <c r="C885" s="25"/>
      <c r="D885" s="25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43"/>
      <c r="CW885" s="43"/>
      <c r="CX885" s="43"/>
      <c r="CY885" s="43"/>
      <c r="CZ885" s="43"/>
      <c r="DU885" s="44"/>
    </row>
    <row r="886" ht="15.75" customHeight="1">
      <c r="B886" s="16"/>
      <c r="C886" s="25"/>
      <c r="D886" s="25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43"/>
      <c r="CW886" s="43"/>
      <c r="CX886" s="43"/>
      <c r="CY886" s="43"/>
      <c r="CZ886" s="43"/>
      <c r="DU886" s="44"/>
    </row>
    <row r="887" ht="15.75" customHeight="1">
      <c r="B887" s="16"/>
      <c r="C887" s="25"/>
      <c r="D887" s="25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43"/>
      <c r="CW887" s="43"/>
      <c r="CX887" s="43"/>
      <c r="CY887" s="43"/>
      <c r="CZ887" s="43"/>
      <c r="DU887" s="44"/>
    </row>
    <row r="888" ht="15.75" customHeight="1">
      <c r="B888" s="16"/>
      <c r="C888" s="25"/>
      <c r="D888" s="25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43"/>
      <c r="CW888" s="43"/>
      <c r="CX888" s="43"/>
      <c r="CY888" s="43"/>
      <c r="CZ888" s="43"/>
      <c r="DU888" s="44"/>
    </row>
    <row r="889" ht="15.75" customHeight="1">
      <c r="B889" s="16"/>
      <c r="C889" s="25"/>
      <c r="D889" s="25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43"/>
      <c r="CW889" s="43"/>
      <c r="CX889" s="43"/>
      <c r="CY889" s="43"/>
      <c r="CZ889" s="43"/>
      <c r="DU889" s="44"/>
    </row>
    <row r="890" ht="15.75" customHeight="1">
      <c r="B890" s="16"/>
      <c r="C890" s="25"/>
      <c r="D890" s="25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43"/>
      <c r="CW890" s="43"/>
      <c r="CX890" s="43"/>
      <c r="CY890" s="43"/>
      <c r="CZ890" s="43"/>
      <c r="DU890" s="44"/>
    </row>
    <row r="891" ht="15.75" customHeight="1">
      <c r="B891" s="16"/>
      <c r="C891" s="25"/>
      <c r="D891" s="25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43"/>
      <c r="CW891" s="43"/>
      <c r="CX891" s="43"/>
      <c r="CY891" s="43"/>
      <c r="CZ891" s="43"/>
      <c r="DU891" s="44"/>
    </row>
    <row r="892" ht="15.75" customHeight="1">
      <c r="B892" s="16"/>
      <c r="C892" s="25"/>
      <c r="D892" s="25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43"/>
      <c r="CW892" s="43"/>
      <c r="CX892" s="43"/>
      <c r="CY892" s="43"/>
      <c r="CZ892" s="43"/>
      <c r="DU892" s="44"/>
    </row>
    <row r="893" ht="15.75" customHeight="1">
      <c r="B893" s="16"/>
      <c r="C893" s="25"/>
      <c r="D893" s="25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43"/>
      <c r="CW893" s="43"/>
      <c r="CX893" s="43"/>
      <c r="CY893" s="43"/>
      <c r="CZ893" s="43"/>
      <c r="DU893" s="44"/>
    </row>
    <row r="894" ht="15.75" customHeight="1">
      <c r="B894" s="16"/>
      <c r="C894" s="25"/>
      <c r="D894" s="25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43"/>
      <c r="CW894" s="43"/>
      <c r="CX894" s="43"/>
      <c r="CY894" s="43"/>
      <c r="CZ894" s="43"/>
      <c r="DU894" s="44"/>
    </row>
    <row r="895" ht="15.75" customHeight="1">
      <c r="B895" s="16"/>
      <c r="C895" s="25"/>
      <c r="D895" s="25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43"/>
      <c r="CW895" s="43"/>
      <c r="CX895" s="43"/>
      <c r="CY895" s="43"/>
      <c r="CZ895" s="43"/>
      <c r="DU895" s="44"/>
    </row>
    <row r="896" ht="15.75" customHeight="1">
      <c r="B896" s="16"/>
      <c r="C896" s="25"/>
      <c r="D896" s="25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43"/>
      <c r="CW896" s="43"/>
      <c r="CX896" s="43"/>
      <c r="CY896" s="43"/>
      <c r="CZ896" s="43"/>
      <c r="DU896" s="44"/>
    </row>
    <row r="897" ht="15.75" customHeight="1">
      <c r="B897" s="16"/>
      <c r="C897" s="25"/>
      <c r="D897" s="25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43"/>
      <c r="CW897" s="43"/>
      <c r="CX897" s="43"/>
      <c r="CY897" s="43"/>
      <c r="CZ897" s="43"/>
      <c r="DU897" s="44"/>
    </row>
    <row r="898" ht="15.75" customHeight="1">
      <c r="B898" s="16"/>
      <c r="C898" s="25"/>
      <c r="D898" s="25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43"/>
      <c r="CW898" s="43"/>
      <c r="CX898" s="43"/>
      <c r="CY898" s="43"/>
      <c r="CZ898" s="43"/>
      <c r="DU898" s="44"/>
    </row>
    <row r="899" ht="15.75" customHeight="1">
      <c r="B899" s="16"/>
      <c r="C899" s="25"/>
      <c r="D899" s="25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43"/>
      <c r="CW899" s="43"/>
      <c r="CX899" s="43"/>
      <c r="CY899" s="43"/>
      <c r="CZ899" s="43"/>
      <c r="DU899" s="44"/>
    </row>
    <row r="900" ht="15.75" customHeight="1">
      <c r="B900" s="16"/>
      <c r="C900" s="25"/>
      <c r="D900" s="25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43"/>
      <c r="CW900" s="43"/>
      <c r="CX900" s="43"/>
      <c r="CY900" s="43"/>
      <c r="CZ900" s="43"/>
      <c r="DU900" s="44"/>
    </row>
    <row r="901" ht="15.75" customHeight="1">
      <c r="B901" s="16"/>
      <c r="C901" s="25"/>
      <c r="D901" s="25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43"/>
      <c r="CW901" s="43"/>
      <c r="CX901" s="43"/>
      <c r="CY901" s="43"/>
      <c r="CZ901" s="43"/>
      <c r="DU901" s="44"/>
    </row>
    <row r="902" ht="15.75" customHeight="1">
      <c r="B902" s="16"/>
      <c r="C902" s="25"/>
      <c r="D902" s="25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43"/>
      <c r="CW902" s="43"/>
      <c r="CX902" s="43"/>
      <c r="CY902" s="43"/>
      <c r="CZ902" s="43"/>
      <c r="DU902" s="44"/>
    </row>
    <row r="903" ht="15.75" customHeight="1">
      <c r="B903" s="16"/>
      <c r="C903" s="25"/>
      <c r="D903" s="25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43"/>
      <c r="CW903" s="43"/>
      <c r="CX903" s="43"/>
      <c r="CY903" s="43"/>
      <c r="CZ903" s="43"/>
      <c r="DU903" s="44"/>
    </row>
    <row r="904" ht="15.75" customHeight="1">
      <c r="B904" s="16"/>
      <c r="C904" s="25"/>
      <c r="D904" s="25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43"/>
      <c r="CW904" s="43"/>
      <c r="CX904" s="43"/>
      <c r="CY904" s="43"/>
      <c r="CZ904" s="43"/>
      <c r="DU904" s="44"/>
    </row>
    <row r="905" ht="15.75" customHeight="1">
      <c r="B905" s="16"/>
      <c r="C905" s="25"/>
      <c r="D905" s="25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43"/>
      <c r="CW905" s="43"/>
      <c r="CX905" s="43"/>
      <c r="CY905" s="43"/>
      <c r="CZ905" s="43"/>
      <c r="DU905" s="44"/>
    </row>
    <row r="906" ht="15.75" customHeight="1">
      <c r="B906" s="16"/>
      <c r="C906" s="25"/>
      <c r="D906" s="25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43"/>
      <c r="CW906" s="43"/>
      <c r="CX906" s="43"/>
      <c r="CY906" s="43"/>
      <c r="CZ906" s="43"/>
      <c r="DU906" s="44"/>
    </row>
    <row r="907" ht="15.75" customHeight="1">
      <c r="B907" s="16"/>
      <c r="C907" s="25"/>
      <c r="D907" s="25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43"/>
      <c r="CW907" s="43"/>
      <c r="CX907" s="43"/>
      <c r="CY907" s="43"/>
      <c r="CZ907" s="43"/>
      <c r="DU907" s="44"/>
    </row>
    <row r="908" ht="15.75" customHeight="1">
      <c r="B908" s="16"/>
      <c r="C908" s="25"/>
      <c r="D908" s="25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43"/>
      <c r="CW908" s="43"/>
      <c r="CX908" s="43"/>
      <c r="CY908" s="43"/>
      <c r="CZ908" s="43"/>
      <c r="DU908" s="44"/>
    </row>
    <row r="909" ht="15.75" customHeight="1">
      <c r="B909" s="16"/>
      <c r="C909" s="25"/>
      <c r="D909" s="25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43"/>
      <c r="CW909" s="43"/>
      <c r="CX909" s="43"/>
      <c r="CY909" s="43"/>
      <c r="CZ909" s="43"/>
      <c r="DU909" s="44"/>
    </row>
    <row r="910" ht="15.75" customHeight="1">
      <c r="B910" s="16"/>
      <c r="C910" s="25"/>
      <c r="D910" s="25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43"/>
      <c r="CW910" s="43"/>
      <c r="CX910" s="43"/>
      <c r="CY910" s="43"/>
      <c r="CZ910" s="43"/>
      <c r="DU910" s="44"/>
    </row>
    <row r="911" ht="15.75" customHeight="1">
      <c r="B911" s="16"/>
      <c r="C911" s="25"/>
      <c r="D911" s="25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43"/>
      <c r="CW911" s="43"/>
      <c r="CX911" s="43"/>
      <c r="CY911" s="43"/>
      <c r="CZ911" s="43"/>
      <c r="DU911" s="44"/>
    </row>
    <row r="912" ht="15.75" customHeight="1">
      <c r="B912" s="16"/>
      <c r="C912" s="25"/>
      <c r="D912" s="25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43"/>
      <c r="CW912" s="43"/>
      <c r="CX912" s="43"/>
      <c r="CY912" s="43"/>
      <c r="CZ912" s="43"/>
      <c r="DU912" s="44"/>
    </row>
    <row r="913" ht="15.75" customHeight="1">
      <c r="B913" s="16"/>
      <c r="C913" s="25"/>
      <c r="D913" s="25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43"/>
      <c r="CW913" s="43"/>
      <c r="CX913" s="43"/>
      <c r="CY913" s="43"/>
      <c r="CZ913" s="43"/>
      <c r="DU913" s="44"/>
    </row>
    <row r="914" ht="15.75" customHeight="1">
      <c r="B914" s="16"/>
      <c r="C914" s="25"/>
      <c r="D914" s="25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43"/>
      <c r="CW914" s="43"/>
      <c r="CX914" s="43"/>
      <c r="CY914" s="43"/>
      <c r="CZ914" s="43"/>
      <c r="DU914" s="44"/>
    </row>
    <row r="915" ht="15.75" customHeight="1">
      <c r="B915" s="16"/>
      <c r="C915" s="25"/>
      <c r="D915" s="25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43"/>
      <c r="CW915" s="43"/>
      <c r="CX915" s="43"/>
      <c r="CY915" s="43"/>
      <c r="CZ915" s="43"/>
      <c r="DU915" s="44"/>
    </row>
    <row r="916" ht="15.75" customHeight="1">
      <c r="B916" s="16"/>
      <c r="C916" s="25"/>
      <c r="D916" s="25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43"/>
      <c r="CW916" s="43"/>
      <c r="CX916" s="43"/>
      <c r="CY916" s="43"/>
      <c r="CZ916" s="43"/>
      <c r="DU916" s="44"/>
    </row>
    <row r="917" ht="15.75" customHeight="1">
      <c r="B917" s="16"/>
      <c r="C917" s="25"/>
      <c r="D917" s="25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43"/>
      <c r="CW917" s="43"/>
      <c r="CX917" s="43"/>
      <c r="CY917" s="43"/>
      <c r="CZ917" s="43"/>
      <c r="DU917" s="44"/>
    </row>
    <row r="918" ht="15.75" customHeight="1">
      <c r="B918" s="16"/>
      <c r="C918" s="25"/>
      <c r="D918" s="25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43"/>
      <c r="CW918" s="43"/>
      <c r="CX918" s="43"/>
      <c r="CY918" s="43"/>
      <c r="CZ918" s="43"/>
      <c r="DU918" s="44"/>
    </row>
    <row r="919" ht="15.75" customHeight="1">
      <c r="B919" s="16"/>
      <c r="C919" s="25"/>
      <c r="D919" s="25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43"/>
      <c r="CW919" s="43"/>
      <c r="CX919" s="43"/>
      <c r="CY919" s="43"/>
      <c r="CZ919" s="43"/>
      <c r="DU919" s="44"/>
    </row>
    <row r="920" ht="15.75" customHeight="1">
      <c r="B920" s="16"/>
      <c r="C920" s="25"/>
      <c r="D920" s="25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43"/>
      <c r="CW920" s="43"/>
      <c r="CX920" s="43"/>
      <c r="CY920" s="43"/>
      <c r="CZ920" s="43"/>
      <c r="DU920" s="44"/>
    </row>
    <row r="921" ht="15.75" customHeight="1">
      <c r="B921" s="16"/>
      <c r="C921" s="25"/>
      <c r="D921" s="25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43"/>
      <c r="CW921" s="43"/>
      <c r="CX921" s="43"/>
      <c r="CY921" s="43"/>
      <c r="CZ921" s="43"/>
      <c r="DU921" s="44"/>
    </row>
    <row r="922" ht="15.75" customHeight="1">
      <c r="B922" s="16"/>
      <c r="C922" s="25"/>
      <c r="D922" s="25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43"/>
      <c r="CW922" s="43"/>
      <c r="CX922" s="43"/>
      <c r="CY922" s="43"/>
      <c r="CZ922" s="43"/>
      <c r="DU922" s="44"/>
    </row>
    <row r="923" ht="15.75" customHeight="1">
      <c r="B923" s="16"/>
      <c r="C923" s="25"/>
      <c r="D923" s="25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43"/>
      <c r="CW923" s="43"/>
      <c r="CX923" s="43"/>
      <c r="CY923" s="43"/>
      <c r="CZ923" s="43"/>
      <c r="DU923" s="44"/>
    </row>
    <row r="924" ht="15.75" customHeight="1">
      <c r="B924" s="16"/>
      <c r="C924" s="25"/>
      <c r="D924" s="25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43"/>
      <c r="CW924" s="43"/>
      <c r="CX924" s="43"/>
      <c r="CY924" s="43"/>
      <c r="CZ924" s="43"/>
      <c r="DU924" s="44"/>
    </row>
    <row r="925" ht="15.75" customHeight="1">
      <c r="B925" s="16"/>
      <c r="C925" s="25"/>
      <c r="D925" s="25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43"/>
      <c r="CW925" s="43"/>
      <c r="CX925" s="43"/>
      <c r="CY925" s="43"/>
      <c r="CZ925" s="43"/>
      <c r="DU925" s="44"/>
    </row>
    <row r="926" ht="15.75" customHeight="1">
      <c r="B926" s="16"/>
      <c r="C926" s="25"/>
      <c r="D926" s="25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43"/>
      <c r="CW926" s="43"/>
      <c r="CX926" s="43"/>
      <c r="CY926" s="43"/>
      <c r="CZ926" s="43"/>
      <c r="DU926" s="44"/>
    </row>
    <row r="927" ht="15.75" customHeight="1">
      <c r="B927" s="16"/>
      <c r="C927" s="25"/>
      <c r="D927" s="25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43"/>
      <c r="CW927" s="43"/>
      <c r="CX927" s="43"/>
      <c r="CY927" s="43"/>
      <c r="CZ927" s="43"/>
      <c r="DU927" s="44"/>
    </row>
    <row r="928" ht="15.75" customHeight="1">
      <c r="B928" s="16"/>
      <c r="C928" s="25"/>
      <c r="D928" s="25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43"/>
      <c r="CW928" s="43"/>
      <c r="CX928" s="43"/>
      <c r="CY928" s="43"/>
      <c r="CZ928" s="43"/>
      <c r="DU928" s="44"/>
    </row>
    <row r="929" ht="15.75" customHeight="1">
      <c r="B929" s="16"/>
      <c r="C929" s="25"/>
      <c r="D929" s="25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43"/>
      <c r="CW929" s="43"/>
      <c r="CX929" s="43"/>
      <c r="CY929" s="43"/>
      <c r="CZ929" s="43"/>
      <c r="DU929" s="44"/>
    </row>
    <row r="930" ht="15.75" customHeight="1">
      <c r="B930" s="16"/>
      <c r="C930" s="25"/>
      <c r="D930" s="25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43"/>
      <c r="CW930" s="43"/>
      <c r="CX930" s="43"/>
      <c r="CY930" s="43"/>
      <c r="CZ930" s="43"/>
      <c r="DU930" s="44"/>
    </row>
    <row r="931" ht="15.75" customHeight="1">
      <c r="B931" s="16"/>
      <c r="C931" s="25"/>
      <c r="D931" s="25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43"/>
      <c r="CW931" s="43"/>
      <c r="CX931" s="43"/>
      <c r="CY931" s="43"/>
      <c r="CZ931" s="43"/>
      <c r="DU931" s="44"/>
    </row>
    <row r="932" ht="15.75" customHeight="1">
      <c r="B932" s="16"/>
      <c r="C932" s="25"/>
      <c r="D932" s="25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43"/>
      <c r="CW932" s="43"/>
      <c r="CX932" s="43"/>
      <c r="CY932" s="43"/>
      <c r="CZ932" s="43"/>
      <c r="DU932" s="44"/>
    </row>
    <row r="933" ht="15.75" customHeight="1">
      <c r="B933" s="16"/>
      <c r="C933" s="25"/>
      <c r="D933" s="25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43"/>
      <c r="CW933" s="43"/>
      <c r="CX933" s="43"/>
      <c r="CY933" s="43"/>
      <c r="CZ933" s="43"/>
      <c r="DU933" s="44"/>
    </row>
    <row r="934" ht="15.75" customHeight="1">
      <c r="B934" s="16"/>
      <c r="C934" s="25"/>
      <c r="D934" s="25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43"/>
      <c r="CW934" s="43"/>
      <c r="CX934" s="43"/>
      <c r="CY934" s="43"/>
      <c r="CZ934" s="43"/>
      <c r="DU934" s="44"/>
    </row>
    <row r="935" ht="15.75" customHeight="1">
      <c r="B935" s="16"/>
      <c r="C935" s="25"/>
      <c r="D935" s="25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43"/>
      <c r="CW935" s="43"/>
      <c r="CX935" s="43"/>
      <c r="CY935" s="43"/>
      <c r="CZ935" s="43"/>
      <c r="DU935" s="44"/>
    </row>
    <row r="936" ht="15.75" customHeight="1">
      <c r="B936" s="16"/>
      <c r="C936" s="25"/>
      <c r="D936" s="25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43"/>
      <c r="CW936" s="43"/>
      <c r="CX936" s="43"/>
      <c r="CY936" s="43"/>
      <c r="CZ936" s="43"/>
      <c r="DU936" s="44"/>
    </row>
    <row r="937" ht="15.75" customHeight="1">
      <c r="B937" s="16"/>
      <c r="C937" s="25"/>
      <c r="D937" s="25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43"/>
      <c r="CW937" s="43"/>
      <c r="CX937" s="43"/>
      <c r="CY937" s="43"/>
      <c r="CZ937" s="43"/>
      <c r="DU937" s="44"/>
    </row>
    <row r="938" ht="15.75" customHeight="1">
      <c r="B938" s="16"/>
      <c r="C938" s="25"/>
      <c r="D938" s="25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43"/>
      <c r="CW938" s="43"/>
      <c r="CX938" s="43"/>
      <c r="CY938" s="43"/>
      <c r="CZ938" s="43"/>
      <c r="DU938" s="44"/>
    </row>
    <row r="939" ht="15.75" customHeight="1">
      <c r="B939" s="16"/>
      <c r="C939" s="25"/>
      <c r="D939" s="25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43"/>
      <c r="CW939" s="43"/>
      <c r="CX939" s="43"/>
      <c r="CY939" s="43"/>
      <c r="CZ939" s="43"/>
      <c r="DU939" s="44"/>
    </row>
    <row r="940" ht="15.75" customHeight="1">
      <c r="B940" s="16"/>
      <c r="C940" s="25"/>
      <c r="D940" s="25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43"/>
      <c r="CW940" s="43"/>
      <c r="CX940" s="43"/>
      <c r="CY940" s="43"/>
      <c r="CZ940" s="43"/>
      <c r="DU940" s="44"/>
    </row>
    <row r="941" ht="15.75" customHeight="1">
      <c r="B941" s="16"/>
      <c r="C941" s="25"/>
      <c r="D941" s="25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43"/>
      <c r="CW941" s="43"/>
      <c r="CX941" s="43"/>
      <c r="CY941" s="43"/>
      <c r="CZ941" s="43"/>
      <c r="DU941" s="44"/>
    </row>
    <row r="942" ht="15.75" customHeight="1">
      <c r="B942" s="16"/>
      <c r="C942" s="25"/>
      <c r="D942" s="25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43"/>
      <c r="CW942" s="43"/>
      <c r="CX942" s="43"/>
      <c r="CY942" s="43"/>
      <c r="CZ942" s="43"/>
      <c r="DU942" s="44"/>
    </row>
    <row r="943" ht="15.75" customHeight="1">
      <c r="B943" s="16"/>
      <c r="C943" s="25"/>
      <c r="D943" s="25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43"/>
      <c r="CW943" s="43"/>
      <c r="CX943" s="43"/>
      <c r="CY943" s="43"/>
      <c r="CZ943" s="43"/>
      <c r="DU943" s="44"/>
    </row>
    <row r="944" ht="15.75" customHeight="1">
      <c r="B944" s="16"/>
      <c r="C944" s="25"/>
      <c r="D944" s="25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43"/>
      <c r="CW944" s="43"/>
      <c r="CX944" s="43"/>
      <c r="CY944" s="43"/>
      <c r="CZ944" s="43"/>
      <c r="DU944" s="44"/>
    </row>
    <row r="945" ht="15.75" customHeight="1">
      <c r="B945" s="16"/>
      <c r="C945" s="25"/>
      <c r="D945" s="25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43"/>
      <c r="CW945" s="43"/>
      <c r="CX945" s="43"/>
      <c r="CY945" s="43"/>
      <c r="CZ945" s="43"/>
      <c r="DU945" s="44"/>
    </row>
    <row r="946" ht="15.75" customHeight="1">
      <c r="B946" s="16"/>
      <c r="C946" s="25"/>
      <c r="D946" s="25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43"/>
      <c r="CW946" s="43"/>
      <c r="CX946" s="43"/>
      <c r="CY946" s="43"/>
      <c r="CZ946" s="43"/>
      <c r="DU946" s="44"/>
    </row>
    <row r="947" ht="15.75" customHeight="1">
      <c r="B947" s="16"/>
      <c r="C947" s="25"/>
      <c r="D947" s="25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43"/>
      <c r="CW947" s="43"/>
      <c r="CX947" s="43"/>
      <c r="CY947" s="43"/>
      <c r="CZ947" s="43"/>
      <c r="DU947" s="44"/>
    </row>
    <row r="948" ht="15.75" customHeight="1">
      <c r="B948" s="16"/>
      <c r="C948" s="25"/>
      <c r="D948" s="25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43"/>
      <c r="CW948" s="43"/>
      <c r="CX948" s="43"/>
      <c r="CY948" s="43"/>
      <c r="CZ948" s="43"/>
      <c r="DU948" s="44"/>
    </row>
    <row r="949" ht="15.75" customHeight="1">
      <c r="B949" s="16"/>
      <c r="C949" s="25"/>
      <c r="D949" s="25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43"/>
      <c r="CW949" s="43"/>
      <c r="CX949" s="43"/>
      <c r="CY949" s="43"/>
      <c r="CZ949" s="43"/>
      <c r="DU949" s="44"/>
    </row>
    <row r="950" ht="15.75" customHeight="1">
      <c r="B950" s="16"/>
      <c r="C950" s="25"/>
      <c r="D950" s="25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43"/>
      <c r="CW950" s="43"/>
      <c r="CX950" s="43"/>
      <c r="CY950" s="43"/>
      <c r="CZ950" s="43"/>
      <c r="DU950" s="44"/>
    </row>
    <row r="951" ht="15.75" customHeight="1">
      <c r="B951" s="16"/>
      <c r="C951" s="25"/>
      <c r="D951" s="25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43"/>
      <c r="CW951" s="43"/>
      <c r="CX951" s="43"/>
      <c r="CY951" s="43"/>
      <c r="CZ951" s="43"/>
      <c r="DU951" s="44"/>
    </row>
    <row r="952" ht="15.75" customHeight="1">
      <c r="B952" s="16"/>
      <c r="C952" s="25"/>
      <c r="D952" s="25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43"/>
      <c r="CW952" s="43"/>
      <c r="CX952" s="43"/>
      <c r="CY952" s="43"/>
      <c r="CZ952" s="43"/>
      <c r="DU952" s="44"/>
    </row>
    <row r="953" ht="15.75" customHeight="1">
      <c r="B953" s="16"/>
      <c r="C953" s="25"/>
      <c r="D953" s="25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43"/>
      <c r="CW953" s="43"/>
      <c r="CX953" s="43"/>
      <c r="CY953" s="43"/>
      <c r="CZ953" s="43"/>
      <c r="DU953" s="44"/>
    </row>
    <row r="954" ht="15.75" customHeight="1">
      <c r="B954" s="16"/>
      <c r="C954" s="25"/>
      <c r="D954" s="25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43"/>
      <c r="CW954" s="43"/>
      <c r="CX954" s="43"/>
      <c r="CY954" s="43"/>
      <c r="CZ954" s="43"/>
      <c r="DU954" s="44"/>
    </row>
    <row r="955" ht="15.75" customHeight="1">
      <c r="B955" s="16"/>
      <c r="C955" s="25"/>
      <c r="D955" s="25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43"/>
      <c r="CW955" s="43"/>
      <c r="CX955" s="43"/>
      <c r="CY955" s="43"/>
      <c r="CZ955" s="43"/>
      <c r="DU955" s="44"/>
    </row>
    <row r="956" ht="15.75" customHeight="1">
      <c r="B956" s="16"/>
      <c r="C956" s="25"/>
      <c r="D956" s="25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43"/>
      <c r="CW956" s="43"/>
      <c r="CX956" s="43"/>
      <c r="CY956" s="43"/>
      <c r="CZ956" s="43"/>
      <c r="DU956" s="44"/>
    </row>
    <row r="957" ht="15.75" customHeight="1">
      <c r="B957" s="16"/>
      <c r="C957" s="25"/>
      <c r="D957" s="25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43"/>
      <c r="CW957" s="43"/>
      <c r="CX957" s="43"/>
      <c r="CY957" s="43"/>
      <c r="CZ957" s="43"/>
      <c r="DU957" s="44"/>
    </row>
    <row r="958" ht="15.75" customHeight="1">
      <c r="B958" s="16"/>
      <c r="C958" s="25"/>
      <c r="D958" s="25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43"/>
      <c r="CW958" s="43"/>
      <c r="CX958" s="43"/>
      <c r="CY958" s="43"/>
      <c r="CZ958" s="43"/>
      <c r="DU958" s="44"/>
    </row>
    <row r="959" ht="15.75" customHeight="1">
      <c r="B959" s="16"/>
      <c r="C959" s="25"/>
      <c r="D959" s="25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43"/>
      <c r="CW959" s="43"/>
      <c r="CX959" s="43"/>
      <c r="CY959" s="43"/>
      <c r="CZ959" s="43"/>
      <c r="DU959" s="44"/>
    </row>
    <row r="960" ht="15.75" customHeight="1">
      <c r="B960" s="16"/>
      <c r="C960" s="25"/>
      <c r="D960" s="25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43"/>
      <c r="CW960" s="43"/>
      <c r="CX960" s="43"/>
      <c r="CY960" s="43"/>
      <c r="CZ960" s="43"/>
      <c r="DU960" s="44"/>
    </row>
    <row r="961" ht="15.75" customHeight="1">
      <c r="B961" s="16"/>
      <c r="C961" s="25"/>
      <c r="D961" s="25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43"/>
      <c r="CW961" s="43"/>
      <c r="CX961" s="43"/>
      <c r="CY961" s="43"/>
      <c r="CZ961" s="43"/>
      <c r="DU961" s="44"/>
    </row>
    <row r="962" ht="15.75" customHeight="1">
      <c r="B962" s="16"/>
      <c r="C962" s="25"/>
      <c r="D962" s="25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43"/>
      <c r="CW962" s="43"/>
      <c r="CX962" s="43"/>
      <c r="CY962" s="43"/>
      <c r="CZ962" s="43"/>
      <c r="DU962" s="44"/>
    </row>
    <row r="963" ht="15.75" customHeight="1">
      <c r="B963" s="16"/>
      <c r="C963" s="25"/>
      <c r="D963" s="25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43"/>
      <c r="CW963" s="43"/>
      <c r="CX963" s="43"/>
      <c r="CY963" s="43"/>
      <c r="CZ963" s="43"/>
      <c r="DU963" s="44"/>
    </row>
    <row r="964" ht="15.75" customHeight="1">
      <c r="B964" s="16"/>
      <c r="C964" s="25"/>
      <c r="D964" s="25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43"/>
      <c r="CW964" s="43"/>
      <c r="CX964" s="43"/>
      <c r="CY964" s="43"/>
      <c r="CZ964" s="43"/>
      <c r="DU964" s="44"/>
    </row>
    <row r="965" ht="15.75" customHeight="1">
      <c r="B965" s="16"/>
      <c r="C965" s="25"/>
      <c r="D965" s="25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43"/>
      <c r="CW965" s="43"/>
      <c r="CX965" s="43"/>
      <c r="CY965" s="43"/>
      <c r="CZ965" s="43"/>
      <c r="DU965" s="44"/>
    </row>
    <row r="966" ht="15.75" customHeight="1">
      <c r="B966" s="16"/>
      <c r="C966" s="25"/>
      <c r="D966" s="25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43"/>
      <c r="CW966" s="43"/>
      <c r="CX966" s="43"/>
      <c r="CY966" s="43"/>
      <c r="CZ966" s="43"/>
      <c r="DU966" s="44"/>
    </row>
    <row r="967" ht="15.75" customHeight="1">
      <c r="B967" s="16"/>
      <c r="C967" s="25"/>
      <c r="D967" s="25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43"/>
      <c r="CW967" s="43"/>
      <c r="CX967" s="43"/>
      <c r="CY967" s="43"/>
      <c r="CZ967" s="43"/>
      <c r="DU967" s="44"/>
    </row>
    <row r="968" ht="15.75" customHeight="1">
      <c r="B968" s="16"/>
      <c r="C968" s="25"/>
      <c r="D968" s="25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43"/>
      <c r="CW968" s="43"/>
      <c r="CX968" s="43"/>
      <c r="CY968" s="43"/>
      <c r="CZ968" s="43"/>
      <c r="DU968" s="44"/>
    </row>
    <row r="969" ht="15.75" customHeight="1">
      <c r="B969" s="16"/>
      <c r="C969" s="25"/>
      <c r="D969" s="25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43"/>
      <c r="CW969" s="43"/>
      <c r="CX969" s="43"/>
      <c r="CY969" s="43"/>
      <c r="CZ969" s="43"/>
      <c r="DU969" s="44"/>
    </row>
    <row r="970" ht="15.75" customHeight="1">
      <c r="B970" s="16"/>
      <c r="C970" s="25"/>
      <c r="D970" s="25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43"/>
      <c r="CW970" s="43"/>
      <c r="CX970" s="43"/>
      <c r="CY970" s="43"/>
      <c r="CZ970" s="43"/>
      <c r="DU970" s="44"/>
    </row>
    <row r="971" ht="15.75" customHeight="1">
      <c r="B971" s="16"/>
      <c r="C971" s="25"/>
      <c r="D971" s="25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43"/>
      <c r="CW971" s="43"/>
      <c r="CX971" s="43"/>
      <c r="CY971" s="43"/>
      <c r="CZ971" s="43"/>
      <c r="DU971" s="44"/>
    </row>
    <row r="972" ht="15.75" customHeight="1">
      <c r="B972" s="16"/>
      <c r="C972" s="25"/>
      <c r="D972" s="25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3"/>
      <c r="CW972" s="43"/>
      <c r="CX972" s="43"/>
      <c r="CY972" s="43"/>
      <c r="CZ972" s="43"/>
      <c r="DU972" s="44"/>
    </row>
    <row r="973" ht="15.75" customHeight="1">
      <c r="B973" s="16"/>
      <c r="C973" s="25"/>
      <c r="D973" s="25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3"/>
      <c r="CW973" s="43"/>
      <c r="CX973" s="43"/>
      <c r="CY973" s="43"/>
      <c r="CZ973" s="43"/>
      <c r="DU973" s="44"/>
    </row>
    <row r="974" ht="15.75" customHeight="1">
      <c r="B974" s="16"/>
      <c r="C974" s="25"/>
      <c r="D974" s="25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3"/>
      <c r="CW974" s="43"/>
      <c r="CX974" s="43"/>
      <c r="CY974" s="43"/>
      <c r="CZ974" s="43"/>
      <c r="DU974" s="44"/>
    </row>
    <row r="975" ht="15.75" customHeight="1">
      <c r="B975" s="16"/>
      <c r="C975" s="25"/>
      <c r="D975" s="25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3"/>
      <c r="CW975" s="43"/>
      <c r="CX975" s="43"/>
      <c r="CY975" s="43"/>
      <c r="CZ975" s="43"/>
      <c r="DU975" s="44"/>
    </row>
    <row r="976" ht="15.75" customHeight="1">
      <c r="B976" s="16"/>
      <c r="C976" s="25"/>
      <c r="D976" s="25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3"/>
      <c r="CW976" s="43"/>
      <c r="CX976" s="43"/>
      <c r="CY976" s="43"/>
      <c r="CZ976" s="43"/>
      <c r="DU976" s="44"/>
    </row>
    <row r="977" ht="15.75" customHeight="1">
      <c r="B977" s="16"/>
      <c r="C977" s="25"/>
      <c r="D977" s="25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3"/>
      <c r="CW977" s="43"/>
      <c r="CX977" s="43"/>
      <c r="CY977" s="43"/>
      <c r="CZ977" s="43"/>
      <c r="DU977" s="44"/>
    </row>
    <row r="978" ht="15.75" customHeight="1">
      <c r="B978" s="16"/>
      <c r="C978" s="25"/>
      <c r="D978" s="25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3"/>
      <c r="CW978" s="43"/>
      <c r="CX978" s="43"/>
      <c r="CY978" s="43"/>
      <c r="CZ978" s="43"/>
      <c r="DU978" s="44"/>
    </row>
    <row r="979" ht="15.75" customHeight="1">
      <c r="B979" s="16"/>
      <c r="C979" s="25"/>
      <c r="D979" s="25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3"/>
      <c r="CW979" s="43"/>
      <c r="CX979" s="43"/>
      <c r="CY979" s="43"/>
      <c r="CZ979" s="43"/>
      <c r="DU979" s="44"/>
    </row>
    <row r="980" ht="15.75" customHeight="1">
      <c r="B980" s="16"/>
      <c r="C980" s="25"/>
      <c r="D980" s="25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3"/>
      <c r="CW980" s="43"/>
      <c r="CX980" s="43"/>
      <c r="CY980" s="43"/>
      <c r="CZ980" s="43"/>
      <c r="DU980" s="44"/>
    </row>
    <row r="981" ht="15.75" customHeight="1">
      <c r="B981" s="16"/>
      <c r="C981" s="25"/>
      <c r="D981" s="25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3"/>
      <c r="CW981" s="43"/>
      <c r="CX981" s="43"/>
      <c r="CY981" s="43"/>
      <c r="CZ981" s="43"/>
      <c r="DU981" s="44"/>
    </row>
    <row r="982" ht="15.75" customHeight="1">
      <c r="B982" s="16"/>
      <c r="C982" s="25"/>
      <c r="D982" s="25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3"/>
      <c r="CW982" s="43"/>
      <c r="CX982" s="43"/>
      <c r="CY982" s="43"/>
      <c r="CZ982" s="43"/>
      <c r="DU982" s="44"/>
    </row>
    <row r="983" ht="15.75" customHeight="1">
      <c r="B983" s="16"/>
      <c r="C983" s="25"/>
      <c r="D983" s="25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3"/>
      <c r="CW983" s="43"/>
      <c r="CX983" s="43"/>
      <c r="CY983" s="43"/>
      <c r="CZ983" s="43"/>
      <c r="DU983" s="44"/>
    </row>
    <row r="984" ht="15.75" customHeight="1">
      <c r="B984" s="16"/>
      <c r="C984" s="25"/>
      <c r="D984" s="25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3"/>
      <c r="CW984" s="43"/>
      <c r="CX984" s="43"/>
      <c r="CY984" s="43"/>
      <c r="CZ984" s="43"/>
      <c r="DU984" s="44"/>
    </row>
    <row r="985" ht="15.75" customHeight="1">
      <c r="B985" s="16"/>
      <c r="C985" s="25"/>
      <c r="D985" s="25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3"/>
      <c r="CW985" s="43"/>
      <c r="CX985" s="43"/>
      <c r="CY985" s="43"/>
      <c r="CZ985" s="43"/>
      <c r="DU985" s="44"/>
    </row>
    <row r="986" ht="15.75" customHeight="1">
      <c r="B986" s="16"/>
      <c r="C986" s="25"/>
      <c r="D986" s="25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43"/>
      <c r="CW986" s="43"/>
      <c r="CX986" s="43"/>
      <c r="CY986" s="43"/>
      <c r="CZ986" s="43"/>
      <c r="DU986" s="44"/>
    </row>
    <row r="987" ht="15.75" customHeight="1">
      <c r="B987" s="16"/>
      <c r="C987" s="25"/>
      <c r="D987" s="25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43"/>
      <c r="CW987" s="43"/>
      <c r="CX987" s="43"/>
      <c r="CY987" s="43"/>
      <c r="CZ987" s="43"/>
      <c r="DU987" s="44"/>
    </row>
    <row r="988" ht="15.75" customHeight="1">
      <c r="B988" s="16"/>
      <c r="C988" s="25"/>
      <c r="D988" s="25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43"/>
      <c r="CW988" s="43"/>
      <c r="CX988" s="43"/>
      <c r="CY988" s="43"/>
      <c r="CZ988" s="43"/>
      <c r="DU988" s="44"/>
    </row>
    <row r="989" ht="15.75" customHeight="1">
      <c r="B989" s="16"/>
      <c r="C989" s="25"/>
      <c r="D989" s="25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43"/>
      <c r="CW989" s="43"/>
      <c r="CX989" s="43"/>
      <c r="CY989" s="43"/>
      <c r="CZ989" s="43"/>
      <c r="DU989" s="44"/>
    </row>
    <row r="990" ht="15.75" customHeight="1">
      <c r="B990" s="16"/>
      <c r="C990" s="25"/>
      <c r="D990" s="25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43"/>
      <c r="CW990" s="43"/>
      <c r="CX990" s="43"/>
      <c r="CY990" s="43"/>
      <c r="CZ990" s="43"/>
      <c r="DU990" s="44"/>
    </row>
    <row r="991" ht="15.75" customHeight="1">
      <c r="B991" s="16"/>
      <c r="C991" s="25"/>
      <c r="D991" s="25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43"/>
      <c r="CW991" s="43"/>
      <c r="CX991" s="43"/>
      <c r="CY991" s="43"/>
      <c r="CZ991" s="43"/>
      <c r="DU991" s="44"/>
    </row>
    <row r="992" ht="15.75" customHeight="1">
      <c r="B992" s="16"/>
      <c r="C992" s="25"/>
      <c r="D992" s="25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43"/>
      <c r="CW992" s="43"/>
      <c r="CX992" s="43"/>
      <c r="CY992" s="43"/>
      <c r="CZ992" s="43"/>
      <c r="DU992" s="44"/>
    </row>
    <row r="993" ht="15.75" customHeight="1">
      <c r="B993" s="16"/>
      <c r="C993" s="25"/>
      <c r="D993" s="25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43"/>
      <c r="CW993" s="43"/>
      <c r="CX993" s="43"/>
      <c r="CY993" s="43"/>
      <c r="CZ993" s="43"/>
      <c r="DU993" s="44"/>
    </row>
    <row r="994" ht="15.75" customHeight="1">
      <c r="B994" s="16"/>
      <c r="C994" s="25"/>
      <c r="D994" s="25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43"/>
      <c r="CW994" s="43"/>
      <c r="CX994" s="43"/>
      <c r="CY994" s="43"/>
      <c r="CZ994" s="43"/>
      <c r="DU994" s="44"/>
    </row>
    <row r="995" ht="15.75" customHeight="1">
      <c r="B995" s="16"/>
      <c r="C995" s="25"/>
      <c r="D995" s="25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43"/>
      <c r="CW995" s="43"/>
      <c r="CX995" s="43"/>
      <c r="CY995" s="43"/>
      <c r="CZ995" s="43"/>
      <c r="DU995" s="44"/>
    </row>
    <row r="996" ht="15.75" customHeight="1">
      <c r="B996" s="16"/>
      <c r="C996" s="25"/>
      <c r="D996" s="25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43"/>
      <c r="CW996" s="43"/>
      <c r="CX996" s="43"/>
      <c r="CY996" s="43"/>
      <c r="CZ996" s="43"/>
      <c r="DU996" s="44"/>
    </row>
    <row r="997" ht="15.75" customHeight="1">
      <c r="B997" s="16"/>
      <c r="C997" s="25"/>
      <c r="D997" s="25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43"/>
      <c r="CW997" s="43"/>
      <c r="CX997" s="43"/>
      <c r="CY997" s="43"/>
      <c r="CZ997" s="43"/>
      <c r="DU997" s="44"/>
    </row>
    <row r="998" ht="15.75" customHeight="1">
      <c r="B998" s="16"/>
      <c r="C998" s="25"/>
      <c r="D998" s="25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43"/>
      <c r="CW998" s="43"/>
      <c r="CX998" s="43"/>
      <c r="CY998" s="43"/>
      <c r="CZ998" s="43"/>
      <c r="DU998" s="44"/>
    </row>
    <row r="999" ht="15.75" customHeight="1">
      <c r="B999" s="16"/>
      <c r="C999" s="25"/>
      <c r="D999" s="25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43"/>
      <c r="CW999" s="43"/>
      <c r="CX999" s="43"/>
      <c r="CY999" s="43"/>
      <c r="CZ999" s="43"/>
      <c r="DU999" s="44"/>
    </row>
    <row r="1000" ht="15.75" customHeight="1">
      <c r="B1000" s="16"/>
      <c r="C1000" s="25"/>
      <c r="D1000" s="25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43"/>
      <c r="CW1000" s="43"/>
      <c r="CX1000" s="43"/>
      <c r="CY1000" s="43"/>
      <c r="CZ1000" s="43"/>
      <c r="DU1000" s="4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2023-03-22T22:57:52Z</dcterms:created>
  <dc:creator>User</dc:creator>
</cp:coreProperties>
</file>